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pivotTables/pivotTable7.xml" ContentType="application/vnd.openxmlformats-officedocument.spreadsheetml.pivotTable+xml"/>
  <Override PartName="/xl/drawings/drawing4.xml" ContentType="application/vnd.openxmlformats-officedocument.drawing+xml"/>
  <Override PartName="/xl/slicers/slicer4.xml" ContentType="application/vnd.ms-excel.slicer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O42JJ1RYQb6m-tNq3bxzW8jZQY7iGTAV\LIDERZA 2025\JUAN PORTILLO\PYTHON\REPORTE SEMANAL\"/>
    </mc:Choice>
  </mc:AlternateContent>
  <xr:revisionPtr revIDLastSave="0" documentId="13_ncr:1_{2DB500EE-2B62-473B-9EEF-F10158CC2458}" xr6:coauthVersionLast="47" xr6:coauthVersionMax="47" xr10:uidLastSave="{00000000-0000-0000-0000-000000000000}"/>
  <bookViews>
    <workbookView xWindow="-110" yWindow="-110" windowWidth="19420" windowHeight="10300" tabRatio="752" firstSheet="1" activeTab="2" xr2:uid="{E080063E-40A9-4C08-983E-5E27ADF596C2}"/>
  </bookViews>
  <sheets>
    <sheet name="Catalogo" sheetId="2" r:id="rId1"/>
    <sheet name="BD Ventas" sheetId="5" r:id="rId2"/>
    <sheet name="Ventas" sheetId="6" r:id="rId3"/>
    <sheet name="BD Cobranza" sheetId="10" r:id="rId4"/>
    <sheet name="BD Cartera" sheetId="8" r:id="rId5"/>
    <sheet name="BD CxP" sheetId="12" r:id="rId6"/>
    <sheet name="Ingreso" sheetId="11" r:id="rId7"/>
    <sheet name="Cartera" sheetId="14" r:id="rId8"/>
    <sheet name="Saldo Prov" sheetId="15" r:id="rId9"/>
    <sheet name="Inventario" sheetId="23" r:id="rId10"/>
    <sheet name="Proyección" sheetId="27" r:id="rId11"/>
    <sheet name="Status de Proveedor" sheetId="7" r:id="rId12"/>
  </sheets>
  <definedNames>
    <definedName name="_xlnm._FilterDatabase" localSheetId="4" hidden="1">'BD Cartera'!$A$1:$W$2654</definedName>
    <definedName name="_xlnm._FilterDatabase" localSheetId="3" hidden="1">'BD Cobranza'!$A$1:$O$526</definedName>
    <definedName name="_xlnm._FilterDatabase" localSheetId="5" hidden="1">'BD CxP'!$A$1:$AH$1806</definedName>
    <definedName name="_xlnm._FilterDatabase" localSheetId="1" hidden="1">'BD Ventas'!$A$1:$U$590</definedName>
    <definedName name="_xlnm._FilterDatabase" localSheetId="0" hidden="1">Catalogo!$A$1:$C$263</definedName>
    <definedName name="_xlnm._FilterDatabase" localSheetId="11" hidden="1">'Status de Proveedor'!$A$1:$D$1</definedName>
    <definedName name="_xlnm._FilterDatabase" localSheetId="2" hidden="1">Ventas!$A$3:$E$42</definedName>
    <definedName name="SegmentaciónDeDatos_Mes1">#N/A</definedName>
    <definedName name="SegmentaciónDeDatos_Mes21">#N/A</definedName>
    <definedName name="SegmentaciónDeDatos_Mes3">#N/A</definedName>
    <definedName name="SegmentaciónDeDatos_Mes41">#N/A</definedName>
    <definedName name="SegmentaciónDeDatos_Semana1">#N/A</definedName>
    <definedName name="SegmentaciónDeDatos_Semana21">#N/A</definedName>
    <definedName name="SegmentaciónDeDatos_Semana3">#N/A</definedName>
    <definedName name="SegmentaciónDeDatos_Semana41">#N/A</definedName>
  </definedNames>
  <calcPr calcId="191029"/>
  <pivotCaches>
    <pivotCache cacheId="0" r:id="rId13"/>
    <pivotCache cacheId="1" r:id="rId14"/>
    <pivotCache cacheId="2" r:id="rId15"/>
    <pivotCache cacheId="3" r:id="rId16"/>
  </pivotCaches>
  <extLst>
    <ext xmlns:x14="http://schemas.microsoft.com/office/spreadsheetml/2009/9/main" uri="{BBE1A952-AA13-448e-AADC-164F8A28A991}">
      <x14:slicerCaches>
        <x14:slicerCache r:id="rId17"/>
        <x14:slicerCache r:id="rId18"/>
        <x14:slicerCache r:id="rId19"/>
        <x14:slicerCache r:id="rId20"/>
        <x14:slicerCache r:id="rId21"/>
        <x14:slicerCache r:id="rId22"/>
        <x14:slicerCache r:id="rId23"/>
        <x14:slicerCache r:id="rId2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93" i="10" l="1"/>
  <c r="N93" i="10"/>
  <c r="O92" i="10"/>
  <c r="N92" i="10"/>
  <c r="O91" i="10"/>
  <c r="N91" i="10"/>
  <c r="O90" i="10"/>
  <c r="N90" i="10"/>
  <c r="O89" i="10"/>
  <c r="N89" i="10"/>
  <c r="O88" i="10"/>
  <c r="N88" i="10"/>
  <c r="O87" i="10"/>
  <c r="N87" i="10"/>
  <c r="O86" i="10"/>
  <c r="N86" i="10"/>
  <c r="O85" i="10"/>
  <c r="N85" i="10"/>
  <c r="O84" i="10"/>
  <c r="N84" i="10"/>
  <c r="O83" i="10"/>
  <c r="N83" i="10"/>
  <c r="O82" i="10"/>
  <c r="N82" i="10"/>
  <c r="O81" i="10"/>
  <c r="N81" i="10"/>
  <c r="O80" i="10"/>
  <c r="N80" i="10"/>
  <c r="O79" i="10"/>
  <c r="N79" i="10"/>
  <c r="O78" i="10"/>
  <c r="N78" i="10"/>
  <c r="O77" i="10"/>
  <c r="N77" i="10"/>
  <c r="O76" i="10"/>
  <c r="N76" i="10"/>
  <c r="O75" i="10"/>
  <c r="N75" i="10"/>
  <c r="O74" i="10"/>
  <c r="N74" i="10"/>
  <c r="O73" i="10"/>
  <c r="N73" i="10"/>
  <c r="O72" i="10"/>
  <c r="N72" i="10"/>
  <c r="O71" i="10"/>
  <c r="N71" i="10"/>
  <c r="O70" i="10"/>
  <c r="N70" i="10"/>
  <c r="O69" i="10"/>
  <c r="N69" i="10"/>
  <c r="O68" i="10"/>
  <c r="N68" i="10"/>
  <c r="O67" i="10"/>
  <c r="N67" i="10"/>
  <c r="O66" i="10"/>
  <c r="N66" i="10"/>
  <c r="O65" i="10"/>
  <c r="N65" i="10"/>
  <c r="O64" i="10"/>
  <c r="N64" i="10"/>
  <c r="O63" i="10"/>
  <c r="N63" i="10"/>
  <c r="O62" i="10"/>
  <c r="N62" i="10"/>
  <c r="O61" i="10"/>
  <c r="N61" i="10"/>
  <c r="O60" i="10"/>
  <c r="N60" i="10"/>
  <c r="O59" i="10"/>
  <c r="N59" i="10"/>
  <c r="O58" i="10"/>
  <c r="N58" i="10"/>
  <c r="O57" i="10"/>
  <c r="N57" i="10"/>
  <c r="O56" i="10"/>
  <c r="N56" i="10"/>
  <c r="O55" i="10"/>
  <c r="N55" i="10"/>
  <c r="O54" i="10"/>
  <c r="N54" i="10"/>
  <c r="O53" i="10"/>
  <c r="N53" i="10"/>
  <c r="O52" i="10"/>
  <c r="N52" i="10"/>
  <c r="O51" i="10"/>
  <c r="N51" i="10"/>
  <c r="O50" i="10"/>
  <c r="N50" i="10"/>
  <c r="O49" i="10"/>
  <c r="N49" i="10"/>
  <c r="O48" i="10"/>
  <c r="N48" i="10"/>
  <c r="O47" i="10"/>
  <c r="N47" i="10"/>
  <c r="O46" i="10"/>
  <c r="N46" i="10"/>
  <c r="O45" i="10"/>
  <c r="N45" i="10"/>
  <c r="O44" i="10"/>
  <c r="N44" i="10"/>
  <c r="O43" i="10"/>
  <c r="N43" i="10"/>
  <c r="O42" i="10"/>
  <c r="N42" i="10"/>
  <c r="O41" i="10"/>
  <c r="N41" i="10"/>
  <c r="O40" i="10"/>
  <c r="N40" i="10"/>
  <c r="O39" i="10"/>
  <c r="N39" i="10"/>
  <c r="O38" i="10"/>
  <c r="N38" i="10"/>
  <c r="O37" i="10"/>
  <c r="N37" i="10"/>
  <c r="O36" i="10"/>
  <c r="N36" i="10"/>
  <c r="O35" i="10"/>
  <c r="N35" i="10"/>
  <c r="O34" i="10"/>
  <c r="N34" i="10"/>
  <c r="O33" i="10"/>
  <c r="N33" i="10"/>
  <c r="O32" i="10"/>
  <c r="N32" i="10"/>
  <c r="O31" i="10"/>
  <c r="N31" i="10"/>
  <c r="O30" i="10"/>
  <c r="N30" i="10"/>
  <c r="O29" i="10"/>
  <c r="N29" i="10"/>
  <c r="O28" i="10"/>
  <c r="N28" i="10"/>
  <c r="O27" i="10"/>
  <c r="N27" i="10"/>
  <c r="O26" i="10"/>
  <c r="N26" i="10"/>
  <c r="O25" i="10"/>
  <c r="N25" i="10"/>
  <c r="O24" i="10"/>
  <c r="N24" i="10"/>
  <c r="O23" i="10"/>
  <c r="N23" i="10"/>
  <c r="O22" i="10"/>
  <c r="N22" i="10"/>
  <c r="O21" i="10"/>
  <c r="N21" i="10"/>
  <c r="O20" i="10"/>
  <c r="N20" i="10"/>
  <c r="O19" i="10"/>
  <c r="N19" i="10"/>
  <c r="O18" i="10"/>
  <c r="N18" i="10"/>
  <c r="O17" i="10"/>
  <c r="N17" i="10"/>
  <c r="O16" i="10"/>
  <c r="N16" i="10"/>
  <c r="O15" i="10"/>
  <c r="N15" i="10"/>
  <c r="O14" i="10"/>
  <c r="N14" i="10"/>
  <c r="O13" i="10"/>
  <c r="N13" i="10"/>
  <c r="O12" i="10"/>
  <c r="N12" i="10"/>
  <c r="O11" i="10"/>
  <c r="N11" i="10"/>
  <c r="O10" i="10"/>
  <c r="N10" i="10"/>
  <c r="O9" i="10"/>
  <c r="N9" i="10"/>
  <c r="O8" i="10"/>
  <c r="N8" i="10"/>
  <c r="O7" i="10"/>
  <c r="N7" i="10"/>
  <c r="O6" i="10"/>
  <c r="N6" i="10"/>
  <c r="O5" i="10"/>
  <c r="N5" i="10"/>
  <c r="O4" i="10"/>
  <c r="N4" i="10"/>
  <c r="O3" i="10"/>
  <c r="N3" i="10"/>
  <c r="O2" i="10"/>
  <c r="N2" i="10"/>
  <c r="W97" i="8"/>
  <c r="V97" i="8"/>
  <c r="Q97" i="8"/>
  <c r="U97" i="8" s="1"/>
  <c r="P97" i="8"/>
  <c r="O97" i="8"/>
  <c r="W96" i="8"/>
  <c r="V96" i="8"/>
  <c r="Q96" i="8"/>
  <c r="U96" i="8" s="1"/>
  <c r="P96" i="8"/>
  <c r="O96" i="8"/>
  <c r="W95" i="8"/>
  <c r="V95" i="8"/>
  <c r="R95" i="8"/>
  <c r="Q95" i="8"/>
  <c r="U95" i="8" s="1"/>
  <c r="P95" i="8"/>
  <c r="O95" i="8"/>
  <c r="W94" i="8"/>
  <c r="V94" i="8"/>
  <c r="S94" i="8"/>
  <c r="R94" i="8"/>
  <c r="Q94" i="8"/>
  <c r="U94" i="8" s="1"/>
  <c r="P94" i="8"/>
  <c r="O94" i="8"/>
  <c r="W93" i="8"/>
  <c r="V93" i="8"/>
  <c r="T93" i="8"/>
  <c r="S93" i="8"/>
  <c r="Q93" i="8"/>
  <c r="R93" i="8" s="1"/>
  <c r="P93" i="8"/>
  <c r="O93" i="8"/>
  <c r="W92" i="8"/>
  <c r="V92" i="8"/>
  <c r="U92" i="8"/>
  <c r="T92" i="8"/>
  <c r="S92" i="8"/>
  <c r="R92" i="8"/>
  <c r="Q92" i="8"/>
  <c r="P92" i="8"/>
  <c r="O92" i="8"/>
  <c r="W91" i="8"/>
  <c r="V91" i="8"/>
  <c r="U91" i="8"/>
  <c r="T91" i="8"/>
  <c r="S91" i="8"/>
  <c r="R91" i="8"/>
  <c r="Q91" i="8"/>
  <c r="P91" i="8"/>
  <c r="O91" i="8"/>
  <c r="W90" i="8"/>
  <c r="V90" i="8"/>
  <c r="U90" i="8"/>
  <c r="T90" i="8"/>
  <c r="S90" i="8"/>
  <c r="R90" i="8"/>
  <c r="Q90" i="8"/>
  <c r="P90" i="8"/>
  <c r="O90" i="8"/>
  <c r="W89" i="8"/>
  <c r="V89" i="8"/>
  <c r="U89" i="8"/>
  <c r="T89" i="8"/>
  <c r="S89" i="8"/>
  <c r="R89" i="8"/>
  <c r="Q89" i="8"/>
  <c r="P89" i="8"/>
  <c r="O89" i="8"/>
  <c r="W88" i="8"/>
  <c r="V88" i="8"/>
  <c r="Q88" i="8"/>
  <c r="U88" i="8" s="1"/>
  <c r="P88" i="8"/>
  <c r="O88" i="8"/>
  <c r="W87" i="8"/>
  <c r="V87" i="8"/>
  <c r="R87" i="8"/>
  <c r="Q87" i="8"/>
  <c r="U87" i="8" s="1"/>
  <c r="P87" i="8"/>
  <c r="O87" i="8"/>
  <c r="W86" i="8"/>
  <c r="V86" i="8"/>
  <c r="S86" i="8"/>
  <c r="R86" i="8"/>
  <c r="Q86" i="8"/>
  <c r="U86" i="8" s="1"/>
  <c r="P86" i="8"/>
  <c r="O86" i="8"/>
  <c r="W85" i="8"/>
  <c r="V85" i="8"/>
  <c r="T85" i="8"/>
  <c r="S85" i="8"/>
  <c r="Q85" i="8"/>
  <c r="R85" i="8" s="1"/>
  <c r="P85" i="8"/>
  <c r="O85" i="8"/>
  <c r="W84" i="8"/>
  <c r="V84" i="8"/>
  <c r="U84" i="8"/>
  <c r="T84" i="8"/>
  <c r="S84" i="8"/>
  <c r="R84" i="8"/>
  <c r="Q84" i="8"/>
  <c r="P84" i="8"/>
  <c r="O84" i="8"/>
  <c r="W83" i="8"/>
  <c r="V83" i="8"/>
  <c r="U83" i="8"/>
  <c r="T83" i="8"/>
  <c r="S83" i="8"/>
  <c r="R83" i="8"/>
  <c r="Q83" i="8"/>
  <c r="P83" i="8"/>
  <c r="O83" i="8"/>
  <c r="W82" i="8"/>
  <c r="V82" i="8"/>
  <c r="U82" i="8"/>
  <c r="T82" i="8"/>
  <c r="S82" i="8"/>
  <c r="R82" i="8"/>
  <c r="Q82" i="8"/>
  <c r="P82" i="8"/>
  <c r="O82" i="8"/>
  <c r="W81" i="8"/>
  <c r="V81" i="8"/>
  <c r="U81" i="8"/>
  <c r="T81" i="8"/>
  <c r="S81" i="8"/>
  <c r="R81" i="8"/>
  <c r="Q81" i="8"/>
  <c r="P81" i="8"/>
  <c r="O81" i="8"/>
  <c r="W80" i="8"/>
  <c r="V80" i="8"/>
  <c r="Q80" i="8"/>
  <c r="U80" i="8" s="1"/>
  <c r="P80" i="8"/>
  <c r="O80" i="8"/>
  <c r="W79" i="8"/>
  <c r="V79" i="8"/>
  <c r="R79" i="8"/>
  <c r="Q79" i="8"/>
  <c r="U79" i="8" s="1"/>
  <c r="P79" i="8"/>
  <c r="O79" i="8"/>
  <c r="W78" i="8"/>
  <c r="V78" i="8"/>
  <c r="S78" i="8"/>
  <c r="R78" i="8"/>
  <c r="Q78" i="8"/>
  <c r="U78" i="8" s="1"/>
  <c r="P78" i="8"/>
  <c r="O78" i="8"/>
  <c r="W77" i="8"/>
  <c r="V77" i="8"/>
  <c r="T77" i="8"/>
  <c r="S77" i="8"/>
  <c r="Q77" i="8"/>
  <c r="R77" i="8" s="1"/>
  <c r="P77" i="8"/>
  <c r="O77" i="8"/>
  <c r="W76" i="8"/>
  <c r="V76" i="8"/>
  <c r="U76" i="8"/>
  <c r="T76" i="8"/>
  <c r="S76" i="8"/>
  <c r="R76" i="8"/>
  <c r="Q76" i="8"/>
  <c r="P76" i="8"/>
  <c r="O76" i="8"/>
  <c r="W75" i="8"/>
  <c r="V75" i="8"/>
  <c r="U75" i="8"/>
  <c r="T75" i="8"/>
  <c r="S75" i="8"/>
  <c r="R75" i="8"/>
  <c r="Q75" i="8"/>
  <c r="P75" i="8"/>
  <c r="O75" i="8"/>
  <c r="W74" i="8"/>
  <c r="V74" i="8"/>
  <c r="U74" i="8"/>
  <c r="T74" i="8"/>
  <c r="S74" i="8"/>
  <c r="Q74" i="8"/>
  <c r="R74" i="8" s="1"/>
  <c r="P74" i="8"/>
  <c r="O74" i="8"/>
  <c r="W73" i="8"/>
  <c r="V73" i="8"/>
  <c r="U73" i="8"/>
  <c r="T73" i="8"/>
  <c r="S73" i="8"/>
  <c r="R73" i="8"/>
  <c r="Q73" i="8"/>
  <c r="P73" i="8"/>
  <c r="O73" i="8"/>
  <c r="W72" i="8"/>
  <c r="V72" i="8"/>
  <c r="Q72" i="8"/>
  <c r="U72" i="8" s="1"/>
  <c r="P72" i="8"/>
  <c r="O72" i="8"/>
  <c r="W71" i="8"/>
  <c r="V71" i="8"/>
  <c r="R71" i="8"/>
  <c r="Q71" i="8"/>
  <c r="U71" i="8" s="1"/>
  <c r="P71" i="8"/>
  <c r="O71" i="8"/>
  <c r="W70" i="8"/>
  <c r="V70" i="8"/>
  <c r="S70" i="8"/>
  <c r="R70" i="8"/>
  <c r="Q70" i="8"/>
  <c r="U70" i="8" s="1"/>
  <c r="P70" i="8"/>
  <c r="O70" i="8"/>
  <c r="W69" i="8"/>
  <c r="V69" i="8"/>
  <c r="T69" i="8"/>
  <c r="S69" i="8"/>
  <c r="Q69" i="8"/>
  <c r="R69" i="8" s="1"/>
  <c r="P69" i="8"/>
  <c r="O69" i="8"/>
  <c r="W68" i="8"/>
  <c r="V68" i="8"/>
  <c r="U68" i="8"/>
  <c r="T68" i="8"/>
  <c r="S68" i="8"/>
  <c r="R68" i="8"/>
  <c r="Q68" i="8"/>
  <c r="P68" i="8"/>
  <c r="O68" i="8"/>
  <c r="W67" i="8"/>
  <c r="V67" i="8"/>
  <c r="U67" i="8"/>
  <c r="T67" i="8"/>
  <c r="S67" i="8"/>
  <c r="R67" i="8"/>
  <c r="Q67" i="8"/>
  <c r="P67" i="8"/>
  <c r="O67" i="8"/>
  <c r="W66" i="8"/>
  <c r="V66" i="8"/>
  <c r="U66" i="8"/>
  <c r="T66" i="8"/>
  <c r="S66" i="8"/>
  <c r="Q66" i="8"/>
  <c r="R66" i="8" s="1"/>
  <c r="P66" i="8"/>
  <c r="O66" i="8"/>
  <c r="W65" i="8"/>
  <c r="V65" i="8"/>
  <c r="U65" i="8"/>
  <c r="T65" i="8"/>
  <c r="S65" i="8"/>
  <c r="R65" i="8"/>
  <c r="Q65" i="8"/>
  <c r="P65" i="8"/>
  <c r="O65" i="8"/>
  <c r="W64" i="8"/>
  <c r="V64" i="8"/>
  <c r="Q64" i="8"/>
  <c r="U64" i="8" s="1"/>
  <c r="P64" i="8"/>
  <c r="O64" i="8"/>
  <c r="W63" i="8"/>
  <c r="V63" i="8"/>
  <c r="R63" i="8"/>
  <c r="Q63" i="8"/>
  <c r="U63" i="8" s="1"/>
  <c r="P63" i="8"/>
  <c r="O63" i="8"/>
  <c r="W62" i="8"/>
  <c r="V62" i="8"/>
  <c r="S62" i="8"/>
  <c r="R62" i="8"/>
  <c r="Q62" i="8"/>
  <c r="U62" i="8" s="1"/>
  <c r="P62" i="8"/>
  <c r="O62" i="8"/>
  <c r="W61" i="8"/>
  <c r="V61" i="8"/>
  <c r="T61" i="8"/>
  <c r="S61" i="8"/>
  <c r="Q61" i="8"/>
  <c r="R61" i="8" s="1"/>
  <c r="P61" i="8"/>
  <c r="O61" i="8"/>
  <c r="W60" i="8"/>
  <c r="V60" i="8"/>
  <c r="U60" i="8"/>
  <c r="T60" i="8"/>
  <c r="S60" i="8"/>
  <c r="R60" i="8"/>
  <c r="Q60" i="8"/>
  <c r="P60" i="8"/>
  <c r="O60" i="8"/>
  <c r="W59" i="8"/>
  <c r="V59" i="8"/>
  <c r="U59" i="8"/>
  <c r="T59" i="8"/>
  <c r="S59" i="8"/>
  <c r="R59" i="8"/>
  <c r="Q59" i="8"/>
  <c r="P59" i="8"/>
  <c r="O59" i="8"/>
  <c r="W58" i="8"/>
  <c r="V58" i="8"/>
  <c r="U58" i="8"/>
  <c r="T58" i="8"/>
  <c r="S58" i="8"/>
  <c r="R58" i="8"/>
  <c r="Q58" i="8"/>
  <c r="P58" i="8"/>
  <c r="O58" i="8"/>
  <c r="W57" i="8"/>
  <c r="V57" i="8"/>
  <c r="U57" i="8"/>
  <c r="T57" i="8"/>
  <c r="S57" i="8"/>
  <c r="Q57" i="8"/>
  <c r="R57" i="8" s="1"/>
  <c r="P57" i="8"/>
  <c r="O57" i="8"/>
  <c r="W56" i="8"/>
  <c r="V56" i="8"/>
  <c r="Q56" i="8"/>
  <c r="U56" i="8" s="1"/>
  <c r="P56" i="8"/>
  <c r="O56" i="8"/>
  <c r="W55" i="8"/>
  <c r="V55" i="8"/>
  <c r="R55" i="8"/>
  <c r="Q55" i="8"/>
  <c r="U55" i="8" s="1"/>
  <c r="P55" i="8"/>
  <c r="O55" i="8"/>
  <c r="W54" i="8"/>
  <c r="V54" i="8"/>
  <c r="S54" i="8"/>
  <c r="R54" i="8"/>
  <c r="Q54" i="8"/>
  <c r="U54" i="8" s="1"/>
  <c r="P54" i="8"/>
  <c r="O54" i="8"/>
  <c r="W53" i="8"/>
  <c r="V53" i="8"/>
  <c r="T53" i="8"/>
  <c r="Q53" i="8"/>
  <c r="S53" i="8" s="1"/>
  <c r="P53" i="8"/>
  <c r="O53" i="8"/>
  <c r="W52" i="8"/>
  <c r="V52" i="8"/>
  <c r="U52" i="8"/>
  <c r="T52" i="8"/>
  <c r="S52" i="8"/>
  <c r="R52" i="8"/>
  <c r="Q52" i="8"/>
  <c r="P52" i="8"/>
  <c r="O52" i="8"/>
  <c r="W51" i="8"/>
  <c r="V51" i="8"/>
  <c r="U51" i="8"/>
  <c r="T51" i="8"/>
  <c r="S51" i="8"/>
  <c r="R51" i="8"/>
  <c r="Q51" i="8"/>
  <c r="P51" i="8"/>
  <c r="O51" i="8"/>
  <c r="W50" i="8"/>
  <c r="V50" i="8"/>
  <c r="U50" i="8"/>
  <c r="T50" i="8"/>
  <c r="S50" i="8"/>
  <c r="Q50" i="8"/>
  <c r="R50" i="8" s="1"/>
  <c r="P50" i="8"/>
  <c r="O50" i="8"/>
  <c r="W49" i="8"/>
  <c r="V49" i="8"/>
  <c r="U49" i="8"/>
  <c r="T49" i="8"/>
  <c r="Q49" i="8"/>
  <c r="S49" i="8" s="1"/>
  <c r="P49" i="8"/>
  <c r="O49" i="8"/>
  <c r="W48" i="8"/>
  <c r="V48" i="8"/>
  <c r="Q48" i="8"/>
  <c r="U48" i="8" s="1"/>
  <c r="P48" i="8"/>
  <c r="O48" i="8"/>
  <c r="W47" i="8"/>
  <c r="V47" i="8"/>
  <c r="R47" i="8"/>
  <c r="Q47" i="8"/>
  <c r="U47" i="8" s="1"/>
  <c r="P47" i="8"/>
  <c r="O47" i="8"/>
  <c r="W46" i="8"/>
  <c r="V46" i="8"/>
  <c r="S46" i="8"/>
  <c r="R46" i="8"/>
  <c r="Q46" i="8"/>
  <c r="U46" i="8" s="1"/>
  <c r="P46" i="8"/>
  <c r="O46" i="8"/>
  <c r="W45" i="8"/>
  <c r="V45" i="8"/>
  <c r="T45" i="8"/>
  <c r="S45" i="8"/>
  <c r="Q45" i="8"/>
  <c r="R45" i="8" s="1"/>
  <c r="P45" i="8"/>
  <c r="O45" i="8"/>
  <c r="W44" i="8"/>
  <c r="V44" i="8"/>
  <c r="U44" i="8"/>
  <c r="T44" i="8"/>
  <c r="R44" i="8"/>
  <c r="Q44" i="8"/>
  <c r="S44" i="8" s="1"/>
  <c r="P44" i="8"/>
  <c r="O44" i="8"/>
  <c r="W43" i="8"/>
  <c r="V43" i="8"/>
  <c r="U43" i="8"/>
  <c r="T43" i="8"/>
  <c r="S43" i="8"/>
  <c r="R43" i="8"/>
  <c r="Q43" i="8"/>
  <c r="P43" i="8"/>
  <c r="O43" i="8"/>
  <c r="W42" i="8"/>
  <c r="V42" i="8"/>
  <c r="U42" i="8"/>
  <c r="T42" i="8"/>
  <c r="S42" i="8"/>
  <c r="Q42" i="8"/>
  <c r="R42" i="8" s="1"/>
  <c r="P42" i="8"/>
  <c r="O42" i="8"/>
  <c r="W41" i="8"/>
  <c r="V41" i="8"/>
  <c r="U41" i="8"/>
  <c r="T41" i="8"/>
  <c r="Q41" i="8"/>
  <c r="S41" i="8" s="1"/>
  <c r="P41" i="8"/>
  <c r="O41" i="8"/>
  <c r="W40" i="8"/>
  <c r="V40" i="8"/>
  <c r="Q40" i="8"/>
  <c r="U40" i="8" s="1"/>
  <c r="P40" i="8"/>
  <c r="O40" i="8"/>
  <c r="W39" i="8"/>
  <c r="V39" i="8"/>
  <c r="R39" i="8"/>
  <c r="Q39" i="8"/>
  <c r="U39" i="8" s="1"/>
  <c r="P39" i="8"/>
  <c r="O39" i="8"/>
  <c r="W38" i="8"/>
  <c r="V38" i="8"/>
  <c r="S38" i="8"/>
  <c r="R38" i="8"/>
  <c r="Q38" i="8"/>
  <c r="U38" i="8" s="1"/>
  <c r="P38" i="8"/>
  <c r="O38" i="8"/>
  <c r="W37" i="8"/>
  <c r="V37" i="8"/>
  <c r="T37" i="8"/>
  <c r="S37" i="8"/>
  <c r="Q37" i="8"/>
  <c r="R37" i="8" s="1"/>
  <c r="P37" i="8"/>
  <c r="O37" i="8"/>
  <c r="W36" i="8"/>
  <c r="V36" i="8"/>
  <c r="U36" i="8"/>
  <c r="T36" i="8"/>
  <c r="R36" i="8"/>
  <c r="Q36" i="8"/>
  <c r="S36" i="8" s="1"/>
  <c r="P36" i="8"/>
  <c r="O36" i="8"/>
  <c r="W35" i="8"/>
  <c r="V35" i="8"/>
  <c r="U35" i="8"/>
  <c r="T35" i="8"/>
  <c r="S35" i="8"/>
  <c r="R35" i="8"/>
  <c r="Q35" i="8"/>
  <c r="P35" i="8"/>
  <c r="O35" i="8"/>
  <c r="W34" i="8"/>
  <c r="V34" i="8"/>
  <c r="U34" i="8"/>
  <c r="T34" i="8"/>
  <c r="S34" i="8"/>
  <c r="Q34" i="8"/>
  <c r="R34" i="8" s="1"/>
  <c r="P34" i="8"/>
  <c r="O34" i="8"/>
  <c r="W33" i="8"/>
  <c r="V33" i="8"/>
  <c r="U33" i="8"/>
  <c r="T33" i="8"/>
  <c r="Q33" i="8"/>
  <c r="S33" i="8" s="1"/>
  <c r="P33" i="8"/>
  <c r="O33" i="8"/>
  <c r="W32" i="8"/>
  <c r="V32" i="8"/>
  <c r="Q32" i="8"/>
  <c r="U32" i="8" s="1"/>
  <c r="P32" i="8"/>
  <c r="O32" i="8"/>
  <c r="W31" i="8"/>
  <c r="V31" i="8"/>
  <c r="R31" i="8"/>
  <c r="Q31" i="8"/>
  <c r="U31" i="8" s="1"/>
  <c r="P31" i="8"/>
  <c r="O31" i="8"/>
  <c r="W30" i="8"/>
  <c r="V30" i="8"/>
  <c r="S30" i="8"/>
  <c r="R30" i="8"/>
  <c r="Q30" i="8"/>
  <c r="U30" i="8" s="1"/>
  <c r="P30" i="8"/>
  <c r="O30" i="8"/>
  <c r="W29" i="8"/>
  <c r="V29" i="8"/>
  <c r="T29" i="8"/>
  <c r="S29" i="8"/>
  <c r="Q29" i="8"/>
  <c r="R29" i="8" s="1"/>
  <c r="P29" i="8"/>
  <c r="O29" i="8"/>
  <c r="W28" i="8"/>
  <c r="V28" i="8"/>
  <c r="U28" i="8"/>
  <c r="T28" i="8"/>
  <c r="R28" i="8"/>
  <c r="Q28" i="8"/>
  <c r="S28" i="8" s="1"/>
  <c r="P28" i="8"/>
  <c r="O28" i="8"/>
  <c r="W27" i="8"/>
  <c r="V27" i="8"/>
  <c r="U27" i="8"/>
  <c r="T27" i="8"/>
  <c r="S27" i="8"/>
  <c r="R27" i="8"/>
  <c r="Q27" i="8"/>
  <c r="P27" i="8"/>
  <c r="O27" i="8"/>
  <c r="W26" i="8"/>
  <c r="V26" i="8"/>
  <c r="T26" i="8"/>
  <c r="S26" i="8"/>
  <c r="Q26" i="8"/>
  <c r="U26" i="8" s="1"/>
  <c r="P26" i="8"/>
  <c r="O26" i="8"/>
  <c r="W25" i="8"/>
  <c r="V25" i="8"/>
  <c r="U25" i="8"/>
  <c r="Q25" i="8"/>
  <c r="T25" i="8" s="1"/>
  <c r="P25" i="8"/>
  <c r="O25" i="8"/>
  <c r="W24" i="8"/>
  <c r="V24" i="8"/>
  <c r="Q24" i="8"/>
  <c r="U24" i="8" s="1"/>
  <c r="P24" i="8"/>
  <c r="O24" i="8"/>
  <c r="W23" i="8"/>
  <c r="V23" i="8"/>
  <c r="R23" i="8"/>
  <c r="Q23" i="8"/>
  <c r="U23" i="8" s="1"/>
  <c r="P23" i="8"/>
  <c r="O23" i="8"/>
  <c r="W22" i="8"/>
  <c r="V22" i="8"/>
  <c r="S22" i="8"/>
  <c r="R22" i="8"/>
  <c r="Q22" i="8"/>
  <c r="U22" i="8" s="1"/>
  <c r="P22" i="8"/>
  <c r="O22" i="8"/>
  <c r="W21" i="8"/>
  <c r="V21" i="8"/>
  <c r="T21" i="8"/>
  <c r="Q21" i="8"/>
  <c r="S21" i="8" s="1"/>
  <c r="P21" i="8"/>
  <c r="O21" i="8"/>
  <c r="W20" i="8"/>
  <c r="V20" i="8"/>
  <c r="U20" i="8"/>
  <c r="T20" i="8"/>
  <c r="R20" i="8"/>
  <c r="Q20" i="8"/>
  <c r="S20" i="8" s="1"/>
  <c r="P20" i="8"/>
  <c r="O20" i="8"/>
  <c r="W19" i="8"/>
  <c r="V19" i="8"/>
  <c r="U19" i="8"/>
  <c r="S19" i="8"/>
  <c r="R19" i="8"/>
  <c r="Q19" i="8"/>
  <c r="T19" i="8" s="1"/>
  <c r="P19" i="8"/>
  <c r="O19" i="8"/>
  <c r="W18" i="8"/>
  <c r="V18" i="8"/>
  <c r="U18" i="8"/>
  <c r="T18" i="8"/>
  <c r="S18" i="8"/>
  <c r="R18" i="8"/>
  <c r="Q18" i="8"/>
  <c r="P18" i="8"/>
  <c r="O18" i="8"/>
  <c r="W17" i="8"/>
  <c r="V17" i="8"/>
  <c r="U17" i="8"/>
  <c r="Q17" i="8"/>
  <c r="T17" i="8" s="1"/>
  <c r="P17" i="8"/>
  <c r="O17" i="8"/>
  <c r="W16" i="8"/>
  <c r="V16" i="8"/>
  <c r="Q16" i="8"/>
  <c r="U16" i="8" s="1"/>
  <c r="P16" i="8"/>
  <c r="O16" i="8"/>
  <c r="W15" i="8"/>
  <c r="V15" i="8"/>
  <c r="R15" i="8"/>
  <c r="Q15" i="8"/>
  <c r="U15" i="8" s="1"/>
  <c r="P15" i="8"/>
  <c r="O15" i="8"/>
  <c r="W14" i="8"/>
  <c r="V14" i="8"/>
  <c r="S14" i="8"/>
  <c r="R14" i="8"/>
  <c r="Q14" i="8"/>
  <c r="U14" i="8" s="1"/>
  <c r="P14" i="8"/>
  <c r="O14" i="8"/>
  <c r="W13" i="8"/>
  <c r="V13" i="8"/>
  <c r="T13" i="8"/>
  <c r="Q13" i="8"/>
  <c r="S13" i="8" s="1"/>
  <c r="P13" i="8"/>
  <c r="O13" i="8"/>
  <c r="W12" i="8"/>
  <c r="V12" i="8"/>
  <c r="U12" i="8"/>
  <c r="T12" i="8"/>
  <c r="R12" i="8"/>
  <c r="Q12" i="8"/>
  <c r="S12" i="8" s="1"/>
  <c r="P12" i="8"/>
  <c r="O12" i="8"/>
  <c r="W11" i="8"/>
  <c r="V11" i="8"/>
  <c r="U11" i="8"/>
  <c r="S11" i="8"/>
  <c r="R11" i="8"/>
  <c r="Q11" i="8"/>
  <c r="T11" i="8" s="1"/>
  <c r="P11" i="8"/>
  <c r="O11" i="8"/>
  <c r="W10" i="8"/>
  <c r="V10" i="8"/>
  <c r="T10" i="8"/>
  <c r="S10" i="8"/>
  <c r="Q10" i="8"/>
  <c r="U10" i="8" s="1"/>
  <c r="P10" i="8"/>
  <c r="O10" i="8"/>
  <c r="W9" i="8"/>
  <c r="V9" i="8"/>
  <c r="U9" i="8"/>
  <c r="Q9" i="8"/>
  <c r="T9" i="8" s="1"/>
  <c r="P9" i="8"/>
  <c r="O9" i="8"/>
  <c r="W8" i="8"/>
  <c r="V8" i="8"/>
  <c r="Q8" i="8"/>
  <c r="U8" i="8" s="1"/>
  <c r="P8" i="8"/>
  <c r="O8" i="8"/>
  <c r="W7" i="8"/>
  <c r="V7" i="8"/>
  <c r="R7" i="8"/>
  <c r="Q7" i="8"/>
  <c r="U7" i="8" s="1"/>
  <c r="P7" i="8"/>
  <c r="O7" i="8"/>
  <c r="W6" i="8"/>
  <c r="V6" i="8"/>
  <c r="S6" i="8"/>
  <c r="R6" i="8"/>
  <c r="Q6" i="8"/>
  <c r="U6" i="8" s="1"/>
  <c r="P6" i="8"/>
  <c r="O6" i="8"/>
  <c r="W5" i="8"/>
  <c r="V5" i="8"/>
  <c r="T5" i="8"/>
  <c r="S5" i="8"/>
  <c r="Q5" i="8"/>
  <c r="R5" i="8" s="1"/>
  <c r="P5" i="8"/>
  <c r="O5" i="8"/>
  <c r="W4" i="8"/>
  <c r="V4" i="8"/>
  <c r="U4" i="8"/>
  <c r="T4" i="8"/>
  <c r="S4" i="8"/>
  <c r="R4" i="8"/>
  <c r="Q4" i="8"/>
  <c r="P4" i="8"/>
  <c r="O4" i="8"/>
  <c r="W3" i="8"/>
  <c r="V3" i="8"/>
  <c r="U3" i="8"/>
  <c r="T3" i="8"/>
  <c r="S3" i="8"/>
  <c r="R3" i="8"/>
  <c r="Q3" i="8"/>
  <c r="P3" i="8"/>
  <c r="O3" i="8"/>
  <c r="W2" i="8"/>
  <c r="V2" i="8"/>
  <c r="T2" i="8"/>
  <c r="Q2" i="8"/>
  <c r="U2" i="8" s="1"/>
  <c r="P2" i="8"/>
  <c r="O2" i="8"/>
  <c r="W98" i="8"/>
  <c r="V98" i="8"/>
  <c r="Q98" i="8"/>
  <c r="S98" i="8" s="1"/>
  <c r="P98" i="8"/>
  <c r="O98" i="8"/>
  <c r="H98" i="8"/>
  <c r="H97" i="8"/>
  <c r="H96" i="8"/>
  <c r="H95" i="8"/>
  <c r="H94" i="8"/>
  <c r="H93" i="8"/>
  <c r="H92" i="8"/>
  <c r="H91" i="8"/>
  <c r="H90" i="8"/>
  <c r="H89" i="8"/>
  <c r="H88" i="8"/>
  <c r="H87" i="8"/>
  <c r="H86" i="8"/>
  <c r="H85" i="8"/>
  <c r="H84" i="8"/>
  <c r="H83" i="8"/>
  <c r="H82" i="8"/>
  <c r="H81" i="8"/>
  <c r="H80" i="8"/>
  <c r="H79" i="8"/>
  <c r="H78" i="8"/>
  <c r="H77" i="8"/>
  <c r="H76" i="8"/>
  <c r="H75" i="8"/>
  <c r="H74" i="8"/>
  <c r="H73" i="8"/>
  <c r="H72" i="8"/>
  <c r="H71" i="8"/>
  <c r="H70" i="8"/>
  <c r="H69" i="8"/>
  <c r="H68" i="8"/>
  <c r="H67" i="8"/>
  <c r="H66" i="8"/>
  <c r="H65" i="8"/>
  <c r="H64" i="8"/>
  <c r="H63" i="8"/>
  <c r="H62" i="8"/>
  <c r="H61" i="8"/>
  <c r="H60" i="8"/>
  <c r="H59" i="8"/>
  <c r="H58" i="8"/>
  <c r="H57" i="8"/>
  <c r="H56" i="8"/>
  <c r="H55" i="8"/>
  <c r="H54" i="8"/>
  <c r="H53" i="8"/>
  <c r="H52" i="8"/>
  <c r="H51" i="8"/>
  <c r="H50" i="8"/>
  <c r="H49" i="8"/>
  <c r="H48" i="8"/>
  <c r="H47" i="8"/>
  <c r="H46" i="8"/>
  <c r="H45" i="8"/>
  <c r="H44" i="8"/>
  <c r="H43" i="8"/>
  <c r="H42" i="8"/>
  <c r="H41" i="8"/>
  <c r="H40" i="8"/>
  <c r="H39" i="8"/>
  <c r="H38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H7" i="8"/>
  <c r="H6" i="8"/>
  <c r="H5" i="8"/>
  <c r="H4" i="8"/>
  <c r="H3" i="8"/>
  <c r="H2" i="8"/>
  <c r="U5" i="8" l="1"/>
  <c r="T6" i="8"/>
  <c r="S7" i="8"/>
  <c r="R8" i="8"/>
  <c r="U13" i="8"/>
  <c r="T14" i="8"/>
  <c r="S15" i="8"/>
  <c r="R16" i="8"/>
  <c r="U21" i="8"/>
  <c r="T22" i="8"/>
  <c r="S23" i="8"/>
  <c r="R24" i="8"/>
  <c r="U29" i="8"/>
  <c r="T30" i="8"/>
  <c r="S31" i="8"/>
  <c r="R32" i="8"/>
  <c r="U37" i="8"/>
  <c r="T38" i="8"/>
  <c r="S39" i="8"/>
  <c r="R40" i="8"/>
  <c r="U45" i="8"/>
  <c r="T46" i="8"/>
  <c r="S47" i="8"/>
  <c r="R48" i="8"/>
  <c r="U53" i="8"/>
  <c r="T54" i="8"/>
  <c r="S55" i="8"/>
  <c r="R56" i="8"/>
  <c r="U61" i="8"/>
  <c r="T62" i="8"/>
  <c r="S63" i="8"/>
  <c r="R64" i="8"/>
  <c r="U69" i="8"/>
  <c r="T70" i="8"/>
  <c r="S71" i="8"/>
  <c r="R72" i="8"/>
  <c r="U77" i="8"/>
  <c r="T78" i="8"/>
  <c r="S79" i="8"/>
  <c r="R80" i="8"/>
  <c r="U85" i="8"/>
  <c r="T86" i="8"/>
  <c r="S87" i="8"/>
  <c r="R88" i="8"/>
  <c r="U93" i="8"/>
  <c r="T94" i="8"/>
  <c r="S95" i="8"/>
  <c r="R96" i="8"/>
  <c r="T7" i="8"/>
  <c r="S8" i="8"/>
  <c r="R9" i="8"/>
  <c r="T15" i="8"/>
  <c r="S16" i="8"/>
  <c r="R17" i="8"/>
  <c r="T23" i="8"/>
  <c r="S24" i="8"/>
  <c r="R25" i="8"/>
  <c r="T31" i="8"/>
  <c r="S32" i="8"/>
  <c r="R33" i="8"/>
  <c r="T39" i="8"/>
  <c r="S40" i="8"/>
  <c r="R41" i="8"/>
  <c r="T47" i="8"/>
  <c r="S48" i="8"/>
  <c r="R49" i="8"/>
  <c r="T55" i="8"/>
  <c r="S56" i="8"/>
  <c r="T63" i="8"/>
  <c r="S64" i="8"/>
  <c r="T71" i="8"/>
  <c r="S72" i="8"/>
  <c r="T79" i="8"/>
  <c r="S80" i="8"/>
  <c r="T87" i="8"/>
  <c r="S88" i="8"/>
  <c r="T95" i="8"/>
  <c r="S96" i="8"/>
  <c r="R97" i="8"/>
  <c r="R2" i="8"/>
  <c r="T8" i="8"/>
  <c r="S9" i="8"/>
  <c r="R10" i="8"/>
  <c r="T16" i="8"/>
  <c r="S17" i="8"/>
  <c r="T24" i="8"/>
  <c r="S25" i="8"/>
  <c r="R26" i="8"/>
  <c r="T32" i="8"/>
  <c r="T40" i="8"/>
  <c r="T48" i="8"/>
  <c r="T56" i="8"/>
  <c r="T64" i="8"/>
  <c r="T72" i="8"/>
  <c r="T80" i="8"/>
  <c r="T88" i="8"/>
  <c r="T96" i="8"/>
  <c r="S97" i="8"/>
  <c r="S2" i="8"/>
  <c r="T97" i="8"/>
  <c r="R13" i="8"/>
  <c r="R21" i="8"/>
  <c r="R53" i="8"/>
  <c r="R98" i="8"/>
  <c r="T98" i="8"/>
  <c r="U98" i="8"/>
  <c r="E38" i="23" l="1"/>
  <c r="E30" i="23"/>
  <c r="D30" i="23"/>
  <c r="E24" i="23"/>
  <c r="D24" i="23"/>
  <c r="E16" i="23"/>
  <c r="D16" i="23"/>
  <c r="E10" i="23"/>
  <c r="D10" i="23"/>
  <c r="E5" i="23"/>
  <c r="D5" i="23"/>
  <c r="G38" i="27" l="1"/>
  <c r="G37" i="27"/>
  <c r="G36" i="27"/>
  <c r="U108" i="5"/>
  <c r="S108" i="5" s="1"/>
  <c r="T108" i="5" s="1"/>
  <c r="R108" i="5"/>
  <c r="Q108" i="5"/>
  <c r="P108" i="5"/>
  <c r="U107" i="5"/>
  <c r="S107" i="5"/>
  <c r="T107" i="5" s="1"/>
  <c r="R107" i="5"/>
  <c r="Q107" i="5"/>
  <c r="P107" i="5"/>
  <c r="U106" i="5"/>
  <c r="S106" i="5" s="1"/>
  <c r="T106" i="5" s="1"/>
  <c r="R106" i="5"/>
  <c r="Q106" i="5"/>
  <c r="P106" i="5"/>
  <c r="U105" i="5"/>
  <c r="T105" i="5"/>
  <c r="S105" i="5"/>
  <c r="R105" i="5"/>
  <c r="Q105" i="5"/>
  <c r="P105" i="5"/>
  <c r="U104" i="5"/>
  <c r="S104" i="5" s="1"/>
  <c r="T104" i="5" s="1"/>
  <c r="R104" i="5"/>
  <c r="Q104" i="5"/>
  <c r="P104" i="5"/>
  <c r="U103" i="5"/>
  <c r="T103" i="5"/>
  <c r="S103" i="5"/>
  <c r="R103" i="5"/>
  <c r="Q103" i="5"/>
  <c r="P103" i="5"/>
  <c r="U102" i="5"/>
  <c r="S102" i="5" s="1"/>
  <c r="T102" i="5" s="1"/>
  <c r="R102" i="5"/>
  <c r="Q102" i="5"/>
  <c r="P102" i="5"/>
  <c r="U101" i="5"/>
  <c r="T101" i="5"/>
  <c r="S101" i="5"/>
  <c r="R101" i="5"/>
  <c r="Q101" i="5"/>
  <c r="P101" i="5"/>
  <c r="U100" i="5"/>
  <c r="S100" i="5" s="1"/>
  <c r="T100" i="5" s="1"/>
  <c r="R100" i="5"/>
  <c r="Q100" i="5"/>
  <c r="P100" i="5"/>
  <c r="U99" i="5"/>
  <c r="T99" i="5"/>
  <c r="S99" i="5"/>
  <c r="R99" i="5"/>
  <c r="Q99" i="5"/>
  <c r="P99" i="5"/>
  <c r="U98" i="5"/>
  <c r="S98" i="5" s="1"/>
  <c r="T98" i="5" s="1"/>
  <c r="R98" i="5"/>
  <c r="Q98" i="5"/>
  <c r="P98" i="5"/>
  <c r="U97" i="5"/>
  <c r="T97" i="5"/>
  <c r="S97" i="5"/>
  <c r="R97" i="5"/>
  <c r="Q97" i="5"/>
  <c r="P97" i="5"/>
  <c r="U96" i="5"/>
  <c r="S96" i="5" s="1"/>
  <c r="T96" i="5" s="1"/>
  <c r="R96" i="5"/>
  <c r="Q96" i="5"/>
  <c r="P96" i="5"/>
  <c r="U95" i="5"/>
  <c r="T95" i="5"/>
  <c r="S95" i="5"/>
  <c r="R95" i="5"/>
  <c r="Q95" i="5"/>
  <c r="P95" i="5"/>
  <c r="U94" i="5"/>
  <c r="S94" i="5" s="1"/>
  <c r="T94" i="5" s="1"/>
  <c r="R94" i="5"/>
  <c r="Q94" i="5"/>
  <c r="P94" i="5"/>
  <c r="U93" i="5"/>
  <c r="T93" i="5"/>
  <c r="S93" i="5"/>
  <c r="R93" i="5"/>
  <c r="Q93" i="5"/>
  <c r="P93" i="5"/>
  <c r="U92" i="5"/>
  <c r="S92" i="5" s="1"/>
  <c r="T92" i="5" s="1"/>
  <c r="R92" i="5"/>
  <c r="Q92" i="5"/>
  <c r="P92" i="5"/>
  <c r="U91" i="5"/>
  <c r="T91" i="5"/>
  <c r="S91" i="5"/>
  <c r="R91" i="5"/>
  <c r="Q91" i="5"/>
  <c r="P91" i="5"/>
  <c r="U90" i="5"/>
  <c r="S90" i="5" s="1"/>
  <c r="T90" i="5" s="1"/>
  <c r="R90" i="5"/>
  <c r="Q90" i="5"/>
  <c r="P90" i="5"/>
  <c r="U89" i="5"/>
  <c r="T89" i="5"/>
  <c r="S89" i="5"/>
  <c r="R89" i="5"/>
  <c r="Q89" i="5"/>
  <c r="P89" i="5"/>
  <c r="U88" i="5"/>
  <c r="S88" i="5" s="1"/>
  <c r="T88" i="5" s="1"/>
  <c r="R88" i="5"/>
  <c r="Q88" i="5"/>
  <c r="P88" i="5"/>
  <c r="U87" i="5"/>
  <c r="T87" i="5"/>
  <c r="S87" i="5"/>
  <c r="R87" i="5"/>
  <c r="Q87" i="5"/>
  <c r="P87" i="5"/>
  <c r="U86" i="5"/>
  <c r="S86" i="5" s="1"/>
  <c r="T86" i="5" s="1"/>
  <c r="R86" i="5"/>
  <c r="Q86" i="5"/>
  <c r="P86" i="5"/>
  <c r="U85" i="5"/>
  <c r="T85" i="5"/>
  <c r="S85" i="5"/>
  <c r="R85" i="5"/>
  <c r="Q85" i="5"/>
  <c r="P85" i="5"/>
  <c r="U84" i="5"/>
  <c r="S84" i="5" s="1"/>
  <c r="T84" i="5" s="1"/>
  <c r="R84" i="5"/>
  <c r="Q84" i="5"/>
  <c r="P84" i="5"/>
  <c r="U83" i="5"/>
  <c r="T83" i="5"/>
  <c r="S83" i="5"/>
  <c r="R83" i="5"/>
  <c r="Q83" i="5"/>
  <c r="P83" i="5"/>
  <c r="U82" i="5"/>
  <c r="S82" i="5" s="1"/>
  <c r="T82" i="5" s="1"/>
  <c r="R82" i="5"/>
  <c r="Q82" i="5"/>
  <c r="P82" i="5"/>
  <c r="U81" i="5"/>
  <c r="T81" i="5"/>
  <c r="S81" i="5"/>
  <c r="R81" i="5"/>
  <c r="Q81" i="5"/>
  <c r="P81" i="5"/>
  <c r="U80" i="5"/>
  <c r="S80" i="5" s="1"/>
  <c r="T80" i="5" s="1"/>
  <c r="R80" i="5"/>
  <c r="Q80" i="5"/>
  <c r="P80" i="5"/>
  <c r="U79" i="5"/>
  <c r="T79" i="5"/>
  <c r="S79" i="5"/>
  <c r="R79" i="5"/>
  <c r="Q79" i="5"/>
  <c r="P79" i="5"/>
  <c r="U78" i="5"/>
  <c r="S78" i="5" s="1"/>
  <c r="T78" i="5" s="1"/>
  <c r="R78" i="5"/>
  <c r="Q78" i="5"/>
  <c r="P78" i="5"/>
  <c r="U77" i="5"/>
  <c r="T77" i="5"/>
  <c r="S77" i="5"/>
  <c r="R77" i="5"/>
  <c r="Q77" i="5"/>
  <c r="P77" i="5"/>
  <c r="U76" i="5"/>
  <c r="S76" i="5" s="1"/>
  <c r="T76" i="5" s="1"/>
  <c r="R76" i="5"/>
  <c r="Q76" i="5"/>
  <c r="P76" i="5"/>
  <c r="U75" i="5"/>
  <c r="T75" i="5"/>
  <c r="S75" i="5"/>
  <c r="R75" i="5"/>
  <c r="Q75" i="5"/>
  <c r="P75" i="5"/>
  <c r="U74" i="5"/>
  <c r="S74" i="5" s="1"/>
  <c r="T74" i="5" s="1"/>
  <c r="R74" i="5"/>
  <c r="Q74" i="5"/>
  <c r="P74" i="5"/>
  <c r="U73" i="5"/>
  <c r="T73" i="5"/>
  <c r="S73" i="5"/>
  <c r="R73" i="5"/>
  <c r="Q73" i="5"/>
  <c r="P73" i="5"/>
  <c r="U72" i="5"/>
  <c r="S72" i="5" s="1"/>
  <c r="T72" i="5" s="1"/>
  <c r="R72" i="5"/>
  <c r="Q72" i="5"/>
  <c r="P72" i="5"/>
  <c r="U71" i="5"/>
  <c r="T71" i="5"/>
  <c r="S71" i="5"/>
  <c r="R71" i="5"/>
  <c r="Q71" i="5"/>
  <c r="P71" i="5"/>
  <c r="U70" i="5"/>
  <c r="S70" i="5" s="1"/>
  <c r="T70" i="5" s="1"/>
  <c r="R70" i="5"/>
  <c r="Q70" i="5"/>
  <c r="P70" i="5"/>
  <c r="U69" i="5"/>
  <c r="T69" i="5"/>
  <c r="S69" i="5"/>
  <c r="R69" i="5"/>
  <c r="Q69" i="5"/>
  <c r="P69" i="5"/>
  <c r="U68" i="5"/>
  <c r="S68" i="5" s="1"/>
  <c r="T68" i="5" s="1"/>
  <c r="R68" i="5"/>
  <c r="Q68" i="5"/>
  <c r="P68" i="5"/>
  <c r="U67" i="5"/>
  <c r="T67" i="5"/>
  <c r="S67" i="5"/>
  <c r="R67" i="5"/>
  <c r="Q67" i="5"/>
  <c r="P67" i="5"/>
  <c r="U66" i="5"/>
  <c r="S66" i="5" s="1"/>
  <c r="T66" i="5" s="1"/>
  <c r="R66" i="5"/>
  <c r="Q66" i="5"/>
  <c r="P66" i="5"/>
  <c r="U65" i="5"/>
  <c r="T65" i="5"/>
  <c r="S65" i="5"/>
  <c r="R65" i="5"/>
  <c r="Q65" i="5"/>
  <c r="P65" i="5"/>
  <c r="U64" i="5"/>
  <c r="S64" i="5" s="1"/>
  <c r="T64" i="5" s="1"/>
  <c r="R64" i="5"/>
  <c r="Q64" i="5"/>
  <c r="P64" i="5"/>
  <c r="U63" i="5"/>
  <c r="T63" i="5"/>
  <c r="S63" i="5"/>
  <c r="R63" i="5"/>
  <c r="Q63" i="5"/>
  <c r="P63" i="5"/>
  <c r="U62" i="5"/>
  <c r="S62" i="5" s="1"/>
  <c r="T62" i="5" s="1"/>
  <c r="R62" i="5"/>
  <c r="Q62" i="5"/>
  <c r="P62" i="5"/>
  <c r="U61" i="5"/>
  <c r="T61" i="5"/>
  <c r="S61" i="5"/>
  <c r="R61" i="5"/>
  <c r="Q61" i="5"/>
  <c r="P61" i="5"/>
  <c r="U60" i="5"/>
  <c r="S60" i="5" s="1"/>
  <c r="T60" i="5" s="1"/>
  <c r="R60" i="5"/>
  <c r="Q60" i="5"/>
  <c r="P60" i="5"/>
  <c r="U59" i="5"/>
  <c r="T59" i="5"/>
  <c r="S59" i="5"/>
  <c r="R59" i="5"/>
  <c r="Q59" i="5"/>
  <c r="P59" i="5"/>
  <c r="U58" i="5"/>
  <c r="S58" i="5" s="1"/>
  <c r="T58" i="5" s="1"/>
  <c r="R58" i="5"/>
  <c r="Q58" i="5"/>
  <c r="P58" i="5"/>
  <c r="U57" i="5"/>
  <c r="T57" i="5"/>
  <c r="S57" i="5"/>
  <c r="R57" i="5"/>
  <c r="Q57" i="5"/>
  <c r="P57" i="5"/>
  <c r="U56" i="5"/>
  <c r="S56" i="5" s="1"/>
  <c r="T56" i="5" s="1"/>
  <c r="R56" i="5"/>
  <c r="Q56" i="5"/>
  <c r="P56" i="5"/>
  <c r="U55" i="5"/>
  <c r="T55" i="5"/>
  <c r="S55" i="5"/>
  <c r="R55" i="5"/>
  <c r="Q55" i="5"/>
  <c r="P55" i="5"/>
  <c r="U54" i="5"/>
  <c r="S54" i="5" s="1"/>
  <c r="T54" i="5" s="1"/>
  <c r="R54" i="5"/>
  <c r="Q54" i="5"/>
  <c r="P54" i="5"/>
  <c r="U53" i="5"/>
  <c r="T53" i="5"/>
  <c r="S53" i="5"/>
  <c r="R53" i="5"/>
  <c r="Q53" i="5"/>
  <c r="P53" i="5"/>
  <c r="U52" i="5"/>
  <c r="S52" i="5" s="1"/>
  <c r="T52" i="5" s="1"/>
  <c r="R52" i="5"/>
  <c r="Q52" i="5"/>
  <c r="P52" i="5"/>
  <c r="U51" i="5"/>
  <c r="T51" i="5"/>
  <c r="S51" i="5"/>
  <c r="R51" i="5"/>
  <c r="Q51" i="5"/>
  <c r="P51" i="5"/>
  <c r="U50" i="5"/>
  <c r="S50" i="5" s="1"/>
  <c r="T50" i="5" s="1"/>
  <c r="R50" i="5"/>
  <c r="Q50" i="5"/>
  <c r="P50" i="5"/>
  <c r="U49" i="5"/>
  <c r="T49" i="5"/>
  <c r="S49" i="5"/>
  <c r="R49" i="5"/>
  <c r="Q49" i="5"/>
  <c r="P49" i="5"/>
  <c r="U48" i="5"/>
  <c r="S48" i="5" s="1"/>
  <c r="T48" i="5" s="1"/>
  <c r="R48" i="5"/>
  <c r="Q48" i="5"/>
  <c r="P48" i="5"/>
  <c r="U47" i="5"/>
  <c r="T47" i="5"/>
  <c r="S47" i="5"/>
  <c r="R47" i="5"/>
  <c r="Q47" i="5"/>
  <c r="P47" i="5"/>
  <c r="U46" i="5"/>
  <c r="S46" i="5" s="1"/>
  <c r="T46" i="5" s="1"/>
  <c r="R46" i="5"/>
  <c r="Q46" i="5"/>
  <c r="P46" i="5"/>
  <c r="U45" i="5"/>
  <c r="T45" i="5"/>
  <c r="S45" i="5"/>
  <c r="R45" i="5"/>
  <c r="Q45" i="5"/>
  <c r="P45" i="5"/>
  <c r="U44" i="5"/>
  <c r="S44" i="5" s="1"/>
  <c r="T44" i="5" s="1"/>
  <c r="R44" i="5"/>
  <c r="Q44" i="5"/>
  <c r="P44" i="5"/>
  <c r="U43" i="5"/>
  <c r="T43" i="5"/>
  <c r="S43" i="5"/>
  <c r="R43" i="5"/>
  <c r="Q43" i="5"/>
  <c r="P43" i="5"/>
  <c r="U42" i="5"/>
  <c r="S42" i="5" s="1"/>
  <c r="T42" i="5" s="1"/>
  <c r="R42" i="5"/>
  <c r="Q42" i="5"/>
  <c r="P42" i="5"/>
  <c r="U41" i="5"/>
  <c r="T41" i="5"/>
  <c r="S41" i="5"/>
  <c r="R41" i="5"/>
  <c r="Q41" i="5"/>
  <c r="P41" i="5"/>
  <c r="U40" i="5"/>
  <c r="S40" i="5" s="1"/>
  <c r="T40" i="5" s="1"/>
  <c r="R40" i="5"/>
  <c r="Q40" i="5"/>
  <c r="P40" i="5"/>
  <c r="U39" i="5"/>
  <c r="T39" i="5"/>
  <c r="S39" i="5"/>
  <c r="R39" i="5"/>
  <c r="Q39" i="5"/>
  <c r="P39" i="5"/>
  <c r="U38" i="5"/>
  <c r="S38" i="5" s="1"/>
  <c r="T38" i="5" s="1"/>
  <c r="R38" i="5"/>
  <c r="Q38" i="5"/>
  <c r="P38" i="5"/>
  <c r="U37" i="5"/>
  <c r="T37" i="5"/>
  <c r="S37" i="5"/>
  <c r="R37" i="5"/>
  <c r="Q37" i="5"/>
  <c r="P37" i="5"/>
  <c r="U36" i="5"/>
  <c r="S36" i="5" s="1"/>
  <c r="T36" i="5" s="1"/>
  <c r="R36" i="5"/>
  <c r="Q36" i="5"/>
  <c r="P36" i="5"/>
  <c r="U35" i="5"/>
  <c r="T35" i="5"/>
  <c r="S35" i="5"/>
  <c r="R35" i="5"/>
  <c r="Q35" i="5"/>
  <c r="P35" i="5"/>
  <c r="U34" i="5"/>
  <c r="S34" i="5" s="1"/>
  <c r="T34" i="5" s="1"/>
  <c r="R34" i="5"/>
  <c r="Q34" i="5"/>
  <c r="P34" i="5"/>
  <c r="U33" i="5"/>
  <c r="T33" i="5"/>
  <c r="S33" i="5"/>
  <c r="R33" i="5"/>
  <c r="Q33" i="5"/>
  <c r="P33" i="5"/>
  <c r="U32" i="5"/>
  <c r="S32" i="5" s="1"/>
  <c r="T32" i="5" s="1"/>
  <c r="R32" i="5"/>
  <c r="Q32" i="5"/>
  <c r="P32" i="5"/>
  <c r="U31" i="5"/>
  <c r="T31" i="5"/>
  <c r="S31" i="5"/>
  <c r="R31" i="5"/>
  <c r="Q31" i="5"/>
  <c r="P31" i="5"/>
  <c r="U30" i="5"/>
  <c r="S30" i="5" s="1"/>
  <c r="T30" i="5" s="1"/>
  <c r="R30" i="5"/>
  <c r="Q30" i="5"/>
  <c r="P30" i="5"/>
  <c r="U29" i="5"/>
  <c r="T29" i="5"/>
  <c r="S29" i="5"/>
  <c r="R29" i="5"/>
  <c r="Q29" i="5"/>
  <c r="P29" i="5"/>
  <c r="U28" i="5"/>
  <c r="S28" i="5" s="1"/>
  <c r="T28" i="5" s="1"/>
  <c r="R28" i="5"/>
  <c r="Q28" i="5"/>
  <c r="P28" i="5"/>
  <c r="U27" i="5"/>
  <c r="T27" i="5"/>
  <c r="S27" i="5"/>
  <c r="R27" i="5"/>
  <c r="Q27" i="5"/>
  <c r="P27" i="5"/>
  <c r="U26" i="5"/>
  <c r="S26" i="5" s="1"/>
  <c r="T26" i="5" s="1"/>
  <c r="R26" i="5"/>
  <c r="Q26" i="5"/>
  <c r="P26" i="5"/>
  <c r="U25" i="5"/>
  <c r="T25" i="5"/>
  <c r="S25" i="5"/>
  <c r="R25" i="5"/>
  <c r="Q25" i="5"/>
  <c r="P25" i="5"/>
  <c r="U24" i="5"/>
  <c r="S24" i="5" s="1"/>
  <c r="T24" i="5" s="1"/>
  <c r="R24" i="5"/>
  <c r="Q24" i="5"/>
  <c r="P24" i="5"/>
  <c r="U23" i="5"/>
  <c r="T23" i="5"/>
  <c r="S23" i="5"/>
  <c r="R23" i="5"/>
  <c r="Q23" i="5"/>
  <c r="P23" i="5"/>
  <c r="U22" i="5"/>
  <c r="S22" i="5" s="1"/>
  <c r="T22" i="5" s="1"/>
  <c r="R22" i="5"/>
  <c r="Q22" i="5"/>
  <c r="P22" i="5"/>
  <c r="U21" i="5"/>
  <c r="T21" i="5"/>
  <c r="S21" i="5"/>
  <c r="R21" i="5"/>
  <c r="Q21" i="5"/>
  <c r="P21" i="5"/>
  <c r="U20" i="5"/>
  <c r="S20" i="5" s="1"/>
  <c r="T20" i="5" s="1"/>
  <c r="R20" i="5"/>
  <c r="Q20" i="5"/>
  <c r="P20" i="5"/>
  <c r="U19" i="5"/>
  <c r="T19" i="5"/>
  <c r="S19" i="5"/>
  <c r="R19" i="5"/>
  <c r="Q19" i="5"/>
  <c r="P19" i="5"/>
  <c r="U18" i="5"/>
  <c r="S18" i="5" s="1"/>
  <c r="T18" i="5" s="1"/>
  <c r="R18" i="5"/>
  <c r="Q18" i="5"/>
  <c r="P18" i="5"/>
  <c r="U17" i="5"/>
  <c r="T17" i="5"/>
  <c r="S17" i="5"/>
  <c r="R17" i="5"/>
  <c r="Q17" i="5"/>
  <c r="P17" i="5"/>
  <c r="U16" i="5"/>
  <c r="S16" i="5" s="1"/>
  <c r="T16" i="5" s="1"/>
  <c r="R16" i="5"/>
  <c r="Q16" i="5"/>
  <c r="P16" i="5"/>
  <c r="U15" i="5"/>
  <c r="T15" i="5"/>
  <c r="S15" i="5"/>
  <c r="R15" i="5"/>
  <c r="Q15" i="5"/>
  <c r="P15" i="5"/>
  <c r="U14" i="5"/>
  <c r="S14" i="5" s="1"/>
  <c r="T14" i="5" s="1"/>
  <c r="R14" i="5"/>
  <c r="Q14" i="5"/>
  <c r="P14" i="5"/>
  <c r="U13" i="5"/>
  <c r="T13" i="5"/>
  <c r="S13" i="5"/>
  <c r="R13" i="5"/>
  <c r="Q13" i="5"/>
  <c r="P13" i="5"/>
  <c r="U12" i="5"/>
  <c r="S12" i="5" s="1"/>
  <c r="T12" i="5" s="1"/>
  <c r="R12" i="5"/>
  <c r="Q12" i="5"/>
  <c r="P12" i="5"/>
  <c r="U11" i="5"/>
  <c r="S11" i="5" s="1"/>
  <c r="T11" i="5" s="1"/>
  <c r="R11" i="5"/>
  <c r="Q11" i="5"/>
  <c r="P11" i="5"/>
  <c r="U10" i="5"/>
  <c r="S10" i="5" s="1"/>
  <c r="T10" i="5" s="1"/>
  <c r="R10" i="5"/>
  <c r="Q10" i="5"/>
  <c r="P10" i="5"/>
  <c r="U9" i="5"/>
  <c r="T9" i="5"/>
  <c r="S9" i="5"/>
  <c r="R9" i="5"/>
  <c r="Q9" i="5"/>
  <c r="P9" i="5"/>
  <c r="U8" i="5"/>
  <c r="S8" i="5" s="1"/>
  <c r="T8" i="5" s="1"/>
  <c r="R8" i="5"/>
  <c r="Q8" i="5"/>
  <c r="P8" i="5"/>
  <c r="U7" i="5"/>
  <c r="T7" i="5"/>
  <c r="S7" i="5"/>
  <c r="R7" i="5"/>
  <c r="Q7" i="5"/>
  <c r="P7" i="5"/>
  <c r="U6" i="5"/>
  <c r="S6" i="5" s="1"/>
  <c r="T6" i="5" s="1"/>
  <c r="R6" i="5"/>
  <c r="Q6" i="5"/>
  <c r="P6" i="5"/>
  <c r="U5" i="5"/>
  <c r="T5" i="5"/>
  <c r="S5" i="5"/>
  <c r="R5" i="5"/>
  <c r="Q5" i="5"/>
  <c r="P5" i="5"/>
  <c r="U4" i="5"/>
  <c r="S4" i="5" s="1"/>
  <c r="T4" i="5" s="1"/>
  <c r="R4" i="5"/>
  <c r="Q4" i="5"/>
  <c r="P4" i="5"/>
  <c r="U3" i="5"/>
  <c r="T3" i="5"/>
  <c r="S3" i="5"/>
  <c r="R3" i="5"/>
  <c r="Q3" i="5"/>
  <c r="P3" i="5"/>
  <c r="U2" i="5"/>
  <c r="S2" i="5" s="1"/>
  <c r="T2" i="5" s="1"/>
  <c r="R2" i="5"/>
  <c r="Q2" i="5"/>
  <c r="P2" i="5"/>
  <c r="AC77" i="12"/>
  <c r="AB77" i="12"/>
  <c r="AC76" i="12"/>
  <c r="AB76" i="12"/>
  <c r="AC75" i="12"/>
  <c r="AB75" i="12"/>
  <c r="AC74" i="12"/>
  <c r="AB74" i="12"/>
  <c r="AC73" i="12"/>
  <c r="AB73" i="12"/>
  <c r="AC72" i="12"/>
  <c r="AB72" i="12"/>
  <c r="AC71" i="12"/>
  <c r="AB71" i="12"/>
  <c r="AC70" i="12"/>
  <c r="AB70" i="12"/>
  <c r="AC69" i="12"/>
  <c r="AB69" i="12"/>
  <c r="AC68" i="12"/>
  <c r="AB68" i="12"/>
  <c r="AC67" i="12"/>
  <c r="AB67" i="12"/>
  <c r="AC66" i="12"/>
  <c r="AB66" i="12"/>
  <c r="AC65" i="12"/>
  <c r="AB65" i="12"/>
  <c r="AC64" i="12"/>
  <c r="AB64" i="12"/>
  <c r="AC63" i="12"/>
  <c r="AB63" i="12"/>
  <c r="AC62" i="12"/>
  <c r="AB62" i="12"/>
  <c r="AC61" i="12"/>
  <c r="AB61" i="12"/>
  <c r="AC60" i="12"/>
  <c r="AB60" i="12"/>
  <c r="AC59" i="12"/>
  <c r="AB59" i="12"/>
  <c r="AC58" i="12"/>
  <c r="AB58" i="12"/>
  <c r="AC57" i="12"/>
  <c r="AB57" i="12"/>
  <c r="AC56" i="12"/>
  <c r="AB56" i="12"/>
  <c r="AC55" i="12"/>
  <c r="AB55" i="12"/>
  <c r="AC54" i="12"/>
  <c r="AB54" i="12"/>
  <c r="AC53" i="12"/>
  <c r="AB53" i="12"/>
  <c r="AH52" i="12"/>
  <c r="AC52" i="12"/>
  <c r="AB52" i="12"/>
  <c r="AC51" i="12"/>
  <c r="AB51" i="12"/>
  <c r="AC50" i="12"/>
  <c r="AB50" i="12"/>
  <c r="AC49" i="12"/>
  <c r="AB49" i="12"/>
  <c r="AD48" i="12"/>
  <c r="AG48" i="12" s="1"/>
  <c r="AC48" i="12"/>
  <c r="AB48" i="12"/>
  <c r="AC47" i="12"/>
  <c r="AB47" i="12"/>
  <c r="AC46" i="12"/>
  <c r="AB46" i="12"/>
  <c r="AC45" i="12"/>
  <c r="AB45" i="12"/>
  <c r="AH44" i="12"/>
  <c r="AC44" i="12"/>
  <c r="AB44" i="12"/>
  <c r="AC43" i="12"/>
  <c r="AB43" i="12"/>
  <c r="AC42" i="12"/>
  <c r="AB42" i="12"/>
  <c r="AC41" i="12"/>
  <c r="AB41" i="12"/>
  <c r="AC40" i="12"/>
  <c r="AB40" i="12"/>
  <c r="AC39" i="12"/>
  <c r="AB39" i="12"/>
  <c r="AC38" i="12"/>
  <c r="AB38" i="12"/>
  <c r="AD37" i="12"/>
  <c r="AG37" i="12" s="1"/>
  <c r="AC37" i="12"/>
  <c r="AB37" i="12"/>
  <c r="AC36" i="12"/>
  <c r="AB36" i="12"/>
  <c r="AC35" i="12"/>
  <c r="AB35" i="12"/>
  <c r="AC34" i="12"/>
  <c r="AB34" i="12"/>
  <c r="AC33" i="12"/>
  <c r="AB33" i="12"/>
  <c r="AC32" i="12"/>
  <c r="AB32" i="12"/>
  <c r="AC31" i="12"/>
  <c r="AB31" i="12"/>
  <c r="AC30" i="12"/>
  <c r="AB30" i="12"/>
  <c r="AC29" i="12"/>
  <c r="AB29" i="12"/>
  <c r="AC28" i="12"/>
  <c r="AB28" i="12"/>
  <c r="AC27" i="12"/>
  <c r="AB27" i="12"/>
  <c r="AC26" i="12"/>
  <c r="AB26" i="12"/>
  <c r="AC25" i="12"/>
  <c r="AB25" i="12"/>
  <c r="AC24" i="12"/>
  <c r="AB24" i="12"/>
  <c r="AC23" i="12"/>
  <c r="AB23" i="12"/>
  <c r="AC22" i="12"/>
  <c r="AB22" i="12"/>
  <c r="AC21" i="12"/>
  <c r="AB21" i="12"/>
  <c r="AC20" i="12"/>
  <c r="AB20" i="12"/>
  <c r="AC19" i="12"/>
  <c r="AB19" i="12"/>
  <c r="AC18" i="12"/>
  <c r="AB18" i="12"/>
  <c r="AC17" i="12"/>
  <c r="AB17" i="12"/>
  <c r="AD16" i="12"/>
  <c r="AG16" i="12" s="1"/>
  <c r="AC16" i="12"/>
  <c r="AB16" i="12"/>
  <c r="AC15" i="12"/>
  <c r="AB15" i="12"/>
  <c r="AC14" i="12"/>
  <c r="AB14" i="12"/>
  <c r="AD13" i="12"/>
  <c r="AG13" i="12" s="1"/>
  <c r="AC13" i="12"/>
  <c r="AB13" i="12"/>
  <c r="AC12" i="12"/>
  <c r="AB12" i="12"/>
  <c r="AC11" i="12"/>
  <c r="AB11" i="12"/>
  <c r="AC10" i="12"/>
  <c r="AB10" i="12"/>
  <c r="AC9" i="12"/>
  <c r="AB9" i="12"/>
  <c r="AC8" i="12"/>
  <c r="AB8" i="12"/>
  <c r="AC7" i="12"/>
  <c r="AB7" i="12"/>
  <c r="AC6" i="12"/>
  <c r="AB6" i="12"/>
  <c r="AH5" i="12"/>
  <c r="AC5" i="12"/>
  <c r="AB5" i="12"/>
  <c r="AC4" i="12"/>
  <c r="AB4" i="12"/>
  <c r="AC3" i="12"/>
  <c r="AB3" i="12"/>
  <c r="AC2" i="12"/>
  <c r="AB2" i="12"/>
  <c r="Z78" i="12"/>
  <c r="AH78" i="12" s="1"/>
  <c r="Z77" i="12"/>
  <c r="AH77" i="12" s="1"/>
  <c r="Z76" i="12"/>
  <c r="AD76" i="12" s="1"/>
  <c r="Z75" i="12"/>
  <c r="AD75" i="12" s="1"/>
  <c r="Z74" i="12"/>
  <c r="AD74" i="12" s="1"/>
  <c r="Z73" i="12"/>
  <c r="AD73" i="12" s="1"/>
  <c r="Z72" i="12"/>
  <c r="AH72" i="12" s="1"/>
  <c r="Z71" i="12"/>
  <c r="AH71" i="12" s="1"/>
  <c r="Z70" i="12"/>
  <c r="AH70" i="12" s="1"/>
  <c r="Z69" i="12"/>
  <c r="AH69" i="12" s="1"/>
  <c r="Z68" i="12"/>
  <c r="AD68" i="12" s="1"/>
  <c r="Z67" i="12"/>
  <c r="AD67" i="12" s="1"/>
  <c r="Z66" i="12"/>
  <c r="AD66" i="12" s="1"/>
  <c r="Z65" i="12"/>
  <c r="AD65" i="12" s="1"/>
  <c r="Z64" i="12"/>
  <c r="AH64" i="12" s="1"/>
  <c r="Z63" i="12"/>
  <c r="AH63" i="12" s="1"/>
  <c r="Z62" i="12"/>
  <c r="AH62" i="12" s="1"/>
  <c r="Z61" i="12"/>
  <c r="AH61" i="12" s="1"/>
  <c r="Z60" i="12"/>
  <c r="AD60" i="12" s="1"/>
  <c r="Z59" i="12"/>
  <c r="AD59" i="12" s="1"/>
  <c r="Z58" i="12"/>
  <c r="AD58" i="12" s="1"/>
  <c r="Z57" i="12"/>
  <c r="AD57" i="12" s="1"/>
  <c r="Z56" i="12"/>
  <c r="AH56" i="12" s="1"/>
  <c r="Z55" i="12"/>
  <c r="AH55" i="12" s="1"/>
  <c r="Z54" i="12"/>
  <c r="AH54" i="12" s="1"/>
  <c r="Z53" i="12"/>
  <c r="AH53" i="12" s="1"/>
  <c r="Z52" i="12"/>
  <c r="AD52" i="12" s="1"/>
  <c r="Z51" i="12"/>
  <c r="AD51" i="12" s="1"/>
  <c r="Z50" i="12"/>
  <c r="AD50" i="12" s="1"/>
  <c r="Z49" i="12"/>
  <c r="AD49" i="12" s="1"/>
  <c r="Z48" i="12"/>
  <c r="AH48" i="12" s="1"/>
  <c r="Z47" i="12"/>
  <c r="AH47" i="12" s="1"/>
  <c r="Z46" i="12"/>
  <c r="AH46" i="12" s="1"/>
  <c r="Z45" i="12"/>
  <c r="AH45" i="12" s="1"/>
  <c r="Z44" i="12"/>
  <c r="AD44" i="12" s="1"/>
  <c r="Z43" i="12"/>
  <c r="AD43" i="12" s="1"/>
  <c r="Z42" i="12"/>
  <c r="AD42" i="12" s="1"/>
  <c r="Z41" i="12"/>
  <c r="AD41" i="12" s="1"/>
  <c r="Z40" i="12"/>
  <c r="AH40" i="12" s="1"/>
  <c r="Z39" i="12"/>
  <c r="AH39" i="12" s="1"/>
  <c r="Z38" i="12"/>
  <c r="AH38" i="12" s="1"/>
  <c r="Z37" i="12"/>
  <c r="AH37" i="12" s="1"/>
  <c r="Z36" i="12"/>
  <c r="AD36" i="12" s="1"/>
  <c r="Z35" i="12"/>
  <c r="AD35" i="12" s="1"/>
  <c r="Z34" i="12"/>
  <c r="AD34" i="12" s="1"/>
  <c r="Z33" i="12"/>
  <c r="AD33" i="12" s="1"/>
  <c r="Z32" i="12"/>
  <c r="AH32" i="12" s="1"/>
  <c r="Z31" i="12"/>
  <c r="AH31" i="12" s="1"/>
  <c r="Z30" i="12"/>
  <c r="AH30" i="12" s="1"/>
  <c r="Z29" i="12"/>
  <c r="Z28" i="12"/>
  <c r="AD28" i="12" s="1"/>
  <c r="Z27" i="12"/>
  <c r="AD27" i="12" s="1"/>
  <c r="Z26" i="12"/>
  <c r="AD26" i="12" s="1"/>
  <c r="Z25" i="12"/>
  <c r="AD25" i="12" s="1"/>
  <c r="Z24" i="12"/>
  <c r="Z23" i="12"/>
  <c r="AH23" i="12" s="1"/>
  <c r="Z22" i="12"/>
  <c r="Z21" i="12"/>
  <c r="AD21" i="12" s="1"/>
  <c r="AG21" i="12" s="1"/>
  <c r="Z20" i="12"/>
  <c r="AD20" i="12" s="1"/>
  <c r="Z19" i="12"/>
  <c r="AD19" i="12" s="1"/>
  <c r="Z18" i="12"/>
  <c r="AD18" i="12" s="1"/>
  <c r="Z17" i="12"/>
  <c r="AD17" i="12" s="1"/>
  <c r="Z16" i="12"/>
  <c r="Z15" i="12"/>
  <c r="AH15" i="12" s="1"/>
  <c r="Z14" i="12"/>
  <c r="Z13" i="12"/>
  <c r="Z12" i="12"/>
  <c r="AD12" i="12" s="1"/>
  <c r="Z11" i="12"/>
  <c r="AD11" i="12" s="1"/>
  <c r="Z10" i="12"/>
  <c r="AD10" i="12" s="1"/>
  <c r="Z9" i="12"/>
  <c r="AH9" i="12" s="1"/>
  <c r="Z8" i="12"/>
  <c r="Z7" i="12"/>
  <c r="Z6" i="12"/>
  <c r="Z5" i="12"/>
  <c r="AD5" i="12" s="1"/>
  <c r="AG5" i="12" s="1"/>
  <c r="Z4" i="12"/>
  <c r="AD4" i="12" s="1"/>
  <c r="Z3" i="12"/>
  <c r="AD3" i="12" s="1"/>
  <c r="Z2" i="12"/>
  <c r="AD2" i="12" s="1"/>
  <c r="AC78" i="12"/>
  <c r="AB78" i="12"/>
  <c r="Y78" i="12"/>
  <c r="X78" i="12"/>
  <c r="W78" i="12"/>
  <c r="V78" i="12"/>
  <c r="U78" i="12"/>
  <c r="T78" i="12"/>
  <c r="S78" i="12"/>
  <c r="R78" i="12"/>
  <c r="Q78" i="12"/>
  <c r="P78" i="12"/>
  <c r="Y77" i="12"/>
  <c r="X77" i="12"/>
  <c r="W77" i="12"/>
  <c r="V77" i="12"/>
  <c r="U77" i="12"/>
  <c r="T77" i="12"/>
  <c r="S77" i="12"/>
  <c r="R77" i="12"/>
  <c r="P77" i="12"/>
  <c r="Q77" i="12" s="1"/>
  <c r="Y76" i="12"/>
  <c r="X76" i="12"/>
  <c r="W76" i="12"/>
  <c r="V76" i="12"/>
  <c r="U76" i="12"/>
  <c r="T76" i="12"/>
  <c r="S76" i="12"/>
  <c r="R76" i="12"/>
  <c r="P76" i="12"/>
  <c r="Q76" i="12" s="1"/>
  <c r="Y75" i="12"/>
  <c r="X75" i="12"/>
  <c r="W75" i="12"/>
  <c r="V75" i="12"/>
  <c r="U75" i="12"/>
  <c r="T75" i="12"/>
  <c r="S75" i="12"/>
  <c r="R75" i="12"/>
  <c r="P75" i="12"/>
  <c r="Q75" i="12" s="1"/>
  <c r="Y74" i="12"/>
  <c r="X74" i="12"/>
  <c r="W74" i="12"/>
  <c r="V74" i="12"/>
  <c r="U74" i="12"/>
  <c r="T74" i="12"/>
  <c r="S74" i="12"/>
  <c r="R74" i="12"/>
  <c r="P74" i="12"/>
  <c r="Q74" i="12" s="1"/>
  <c r="Y73" i="12"/>
  <c r="X73" i="12"/>
  <c r="W73" i="12"/>
  <c r="V73" i="12"/>
  <c r="U73" i="12"/>
  <c r="T73" i="12"/>
  <c r="S73" i="12"/>
  <c r="R73" i="12"/>
  <c r="P73" i="12"/>
  <c r="Q73" i="12" s="1"/>
  <c r="Y72" i="12"/>
  <c r="X72" i="12"/>
  <c r="W72" i="12"/>
  <c r="V72" i="12"/>
  <c r="U72" i="12"/>
  <c r="T72" i="12"/>
  <c r="S72" i="12"/>
  <c r="R72" i="12"/>
  <c r="P72" i="12"/>
  <c r="Q72" i="12" s="1"/>
  <c r="Y71" i="12"/>
  <c r="X71" i="12"/>
  <c r="W71" i="12"/>
  <c r="V71" i="12"/>
  <c r="U71" i="12"/>
  <c r="T71" i="12"/>
  <c r="S71" i="12"/>
  <c r="R71" i="12"/>
  <c r="P71" i="12"/>
  <c r="Q71" i="12" s="1"/>
  <c r="Y70" i="12"/>
  <c r="X70" i="12"/>
  <c r="W70" i="12"/>
  <c r="V70" i="12"/>
  <c r="U70" i="12"/>
  <c r="T70" i="12"/>
  <c r="S70" i="12"/>
  <c r="R70" i="12"/>
  <c r="P70" i="12"/>
  <c r="Q70" i="12" s="1"/>
  <c r="Y69" i="12"/>
  <c r="X69" i="12"/>
  <c r="W69" i="12"/>
  <c r="V69" i="12"/>
  <c r="U69" i="12"/>
  <c r="T69" i="12"/>
  <c r="S69" i="12"/>
  <c r="R69" i="12"/>
  <c r="P69" i="12"/>
  <c r="Q69" i="12" s="1"/>
  <c r="Y68" i="12"/>
  <c r="X68" i="12"/>
  <c r="W68" i="12"/>
  <c r="V68" i="12"/>
  <c r="U68" i="12"/>
  <c r="T68" i="12"/>
  <c r="S68" i="12"/>
  <c r="R68" i="12"/>
  <c r="P68" i="12"/>
  <c r="Q68" i="12" s="1"/>
  <c r="Y67" i="12"/>
  <c r="X67" i="12"/>
  <c r="W67" i="12"/>
  <c r="V67" i="12"/>
  <c r="U67" i="12"/>
  <c r="T67" i="12"/>
  <c r="S67" i="12"/>
  <c r="R67" i="12"/>
  <c r="P67" i="12"/>
  <c r="Q67" i="12" s="1"/>
  <c r="Y66" i="12"/>
  <c r="X66" i="12"/>
  <c r="W66" i="12"/>
  <c r="V66" i="12"/>
  <c r="U66" i="12"/>
  <c r="T66" i="12"/>
  <c r="S66" i="12"/>
  <c r="R66" i="12"/>
  <c r="P66" i="12"/>
  <c r="Q66" i="12" s="1"/>
  <c r="Y65" i="12"/>
  <c r="X65" i="12"/>
  <c r="W65" i="12"/>
  <c r="V65" i="12"/>
  <c r="U65" i="12"/>
  <c r="T65" i="12"/>
  <c r="S65" i="12"/>
  <c r="R65" i="12"/>
  <c r="Q65" i="12"/>
  <c r="P65" i="12"/>
  <c r="Y64" i="12"/>
  <c r="X64" i="12"/>
  <c r="W64" i="12"/>
  <c r="V64" i="12"/>
  <c r="U64" i="12"/>
  <c r="T64" i="12"/>
  <c r="S64" i="12"/>
  <c r="R64" i="12"/>
  <c r="P64" i="12"/>
  <c r="Q64" i="12" s="1"/>
  <c r="Y63" i="12"/>
  <c r="X63" i="12"/>
  <c r="W63" i="12"/>
  <c r="V63" i="12"/>
  <c r="U63" i="12"/>
  <c r="T63" i="12"/>
  <c r="S63" i="12"/>
  <c r="R63" i="12"/>
  <c r="P63" i="12"/>
  <c r="Q63" i="12" s="1"/>
  <c r="Y62" i="12"/>
  <c r="X62" i="12"/>
  <c r="W62" i="12"/>
  <c r="V62" i="12"/>
  <c r="U62" i="12"/>
  <c r="T62" i="12"/>
  <c r="S62" i="12"/>
  <c r="R62" i="12"/>
  <c r="P62" i="12"/>
  <c r="Q62" i="12" s="1"/>
  <c r="Y61" i="12"/>
  <c r="X61" i="12"/>
  <c r="W61" i="12"/>
  <c r="V61" i="12"/>
  <c r="U61" i="12"/>
  <c r="T61" i="12"/>
  <c r="S61" i="12"/>
  <c r="R61" i="12"/>
  <c r="P61" i="12"/>
  <c r="Q61" i="12" s="1"/>
  <c r="Y60" i="12"/>
  <c r="X60" i="12"/>
  <c r="W60" i="12"/>
  <c r="V60" i="12"/>
  <c r="U60" i="12"/>
  <c r="T60" i="12"/>
  <c r="S60" i="12"/>
  <c r="R60" i="12"/>
  <c r="P60" i="12"/>
  <c r="Q60" i="12" s="1"/>
  <c r="Y59" i="12"/>
  <c r="X59" i="12"/>
  <c r="W59" i="12"/>
  <c r="V59" i="12"/>
  <c r="U59" i="12"/>
  <c r="T59" i="12"/>
  <c r="S59" i="12"/>
  <c r="R59" i="12"/>
  <c r="P59" i="12"/>
  <c r="Q59" i="12" s="1"/>
  <c r="Y58" i="12"/>
  <c r="X58" i="12"/>
  <c r="W58" i="12"/>
  <c r="V58" i="12"/>
  <c r="U58" i="12"/>
  <c r="T58" i="12"/>
  <c r="S58" i="12"/>
  <c r="R58" i="12"/>
  <c r="P58" i="12"/>
  <c r="Q58" i="12" s="1"/>
  <c r="Y57" i="12"/>
  <c r="X57" i="12"/>
  <c r="W57" i="12"/>
  <c r="V57" i="12"/>
  <c r="U57" i="12"/>
  <c r="T57" i="12"/>
  <c r="S57" i="12"/>
  <c r="R57" i="12"/>
  <c r="P57" i="12"/>
  <c r="Q57" i="12" s="1"/>
  <c r="Y56" i="12"/>
  <c r="X56" i="12"/>
  <c r="W56" i="12"/>
  <c r="V56" i="12"/>
  <c r="U56" i="12"/>
  <c r="T56" i="12"/>
  <c r="S56" i="12"/>
  <c r="R56" i="12"/>
  <c r="P56" i="12"/>
  <c r="Q56" i="12" s="1"/>
  <c r="Y55" i="12"/>
  <c r="X55" i="12"/>
  <c r="W55" i="12"/>
  <c r="V55" i="12"/>
  <c r="U55" i="12"/>
  <c r="T55" i="12"/>
  <c r="S55" i="12"/>
  <c r="R55" i="12"/>
  <c r="P55" i="12"/>
  <c r="Q55" i="12" s="1"/>
  <c r="Y54" i="12"/>
  <c r="X54" i="12"/>
  <c r="W54" i="12"/>
  <c r="V54" i="12"/>
  <c r="U54" i="12"/>
  <c r="T54" i="12"/>
  <c r="S54" i="12"/>
  <c r="R54" i="12"/>
  <c r="P54" i="12"/>
  <c r="Q54" i="12" s="1"/>
  <c r="Y53" i="12"/>
  <c r="X53" i="12"/>
  <c r="W53" i="12"/>
  <c r="V53" i="12"/>
  <c r="U53" i="12"/>
  <c r="T53" i="12"/>
  <c r="S53" i="12"/>
  <c r="R53" i="12"/>
  <c r="P53" i="12"/>
  <c r="Q53" i="12" s="1"/>
  <c r="Y52" i="12"/>
  <c r="X52" i="12"/>
  <c r="W52" i="12"/>
  <c r="V52" i="12"/>
  <c r="U52" i="12"/>
  <c r="T52" i="12"/>
  <c r="S52" i="12"/>
  <c r="R52" i="12"/>
  <c r="P52" i="12"/>
  <c r="Q52" i="12" s="1"/>
  <c r="Y51" i="12"/>
  <c r="X51" i="12"/>
  <c r="W51" i="12"/>
  <c r="V51" i="12"/>
  <c r="U51" i="12"/>
  <c r="T51" i="12"/>
  <c r="S51" i="12"/>
  <c r="R51" i="12"/>
  <c r="P51" i="12"/>
  <c r="Q51" i="12" s="1"/>
  <c r="Y50" i="12"/>
  <c r="X50" i="12"/>
  <c r="W50" i="12"/>
  <c r="V50" i="12"/>
  <c r="U50" i="12"/>
  <c r="T50" i="12"/>
  <c r="S50" i="12"/>
  <c r="R50" i="12"/>
  <c r="P50" i="12"/>
  <c r="Q50" i="12" s="1"/>
  <c r="Y49" i="12"/>
  <c r="X49" i="12"/>
  <c r="W49" i="12"/>
  <c r="V49" i="12"/>
  <c r="U49" i="12"/>
  <c r="T49" i="12"/>
  <c r="S49" i="12"/>
  <c r="R49" i="12"/>
  <c r="P49" i="12"/>
  <c r="Q49" i="12" s="1"/>
  <c r="Y48" i="12"/>
  <c r="X48" i="12"/>
  <c r="W48" i="12"/>
  <c r="V48" i="12"/>
  <c r="U48" i="12"/>
  <c r="T48" i="12"/>
  <c r="S48" i="12"/>
  <c r="R48" i="12"/>
  <c r="P48" i="12"/>
  <c r="Q48" i="12" s="1"/>
  <c r="Y47" i="12"/>
  <c r="X47" i="12"/>
  <c r="W47" i="12"/>
  <c r="V47" i="12"/>
  <c r="U47" i="12"/>
  <c r="T47" i="12"/>
  <c r="S47" i="12"/>
  <c r="R47" i="12"/>
  <c r="P47" i="12"/>
  <c r="Q47" i="12" s="1"/>
  <c r="Y46" i="12"/>
  <c r="X46" i="12"/>
  <c r="W46" i="12"/>
  <c r="V46" i="12"/>
  <c r="U46" i="12"/>
  <c r="T46" i="12"/>
  <c r="S46" i="12"/>
  <c r="R46" i="12"/>
  <c r="P46" i="12"/>
  <c r="Q46" i="12" s="1"/>
  <c r="Y45" i="12"/>
  <c r="X45" i="12"/>
  <c r="W45" i="12"/>
  <c r="V45" i="12"/>
  <c r="U45" i="12"/>
  <c r="T45" i="12"/>
  <c r="S45" i="12"/>
  <c r="R45" i="12"/>
  <c r="P45" i="12"/>
  <c r="Q45" i="12" s="1"/>
  <c r="Y44" i="12"/>
  <c r="X44" i="12"/>
  <c r="W44" i="12"/>
  <c r="V44" i="12"/>
  <c r="U44" i="12"/>
  <c r="T44" i="12"/>
  <c r="S44" i="12"/>
  <c r="R44" i="12"/>
  <c r="P44" i="12"/>
  <c r="Q44" i="12" s="1"/>
  <c r="Y43" i="12"/>
  <c r="X43" i="12"/>
  <c r="W43" i="12"/>
  <c r="V43" i="12"/>
  <c r="U43" i="12"/>
  <c r="T43" i="12"/>
  <c r="S43" i="12"/>
  <c r="R43" i="12"/>
  <c r="P43" i="12"/>
  <c r="Q43" i="12" s="1"/>
  <c r="Y42" i="12"/>
  <c r="X42" i="12"/>
  <c r="W42" i="12"/>
  <c r="V42" i="12"/>
  <c r="U42" i="12"/>
  <c r="T42" i="12"/>
  <c r="S42" i="12"/>
  <c r="R42" i="12"/>
  <c r="P42" i="12"/>
  <c r="Q42" i="12" s="1"/>
  <c r="Y41" i="12"/>
  <c r="X41" i="12"/>
  <c r="W41" i="12"/>
  <c r="V41" i="12"/>
  <c r="U41" i="12"/>
  <c r="T41" i="12"/>
  <c r="S41" i="12"/>
  <c r="R41" i="12"/>
  <c r="P41" i="12"/>
  <c r="Q41" i="12" s="1"/>
  <c r="Y40" i="12"/>
  <c r="X40" i="12"/>
  <c r="W40" i="12"/>
  <c r="V40" i="12"/>
  <c r="U40" i="12"/>
  <c r="T40" i="12"/>
  <c r="S40" i="12"/>
  <c r="R40" i="12"/>
  <c r="P40" i="12"/>
  <c r="Q40" i="12" s="1"/>
  <c r="Y39" i="12"/>
  <c r="X39" i="12"/>
  <c r="W39" i="12"/>
  <c r="V39" i="12"/>
  <c r="U39" i="12"/>
  <c r="T39" i="12"/>
  <c r="S39" i="12"/>
  <c r="R39" i="12"/>
  <c r="P39" i="12"/>
  <c r="Q39" i="12" s="1"/>
  <c r="Y38" i="12"/>
  <c r="X38" i="12"/>
  <c r="W38" i="12"/>
  <c r="V38" i="12"/>
  <c r="U38" i="12"/>
  <c r="T38" i="12"/>
  <c r="S38" i="12"/>
  <c r="R38" i="12"/>
  <c r="P38" i="12"/>
  <c r="Q38" i="12" s="1"/>
  <c r="Y37" i="12"/>
  <c r="X37" i="12"/>
  <c r="W37" i="12"/>
  <c r="V37" i="12"/>
  <c r="U37" i="12"/>
  <c r="T37" i="12"/>
  <c r="S37" i="12"/>
  <c r="R37" i="12"/>
  <c r="P37" i="12"/>
  <c r="Q37" i="12" s="1"/>
  <c r="Y36" i="12"/>
  <c r="X36" i="12"/>
  <c r="W36" i="12"/>
  <c r="V36" i="12"/>
  <c r="U36" i="12"/>
  <c r="T36" i="12"/>
  <c r="S36" i="12"/>
  <c r="R36" i="12"/>
  <c r="P36" i="12"/>
  <c r="Q36" i="12" s="1"/>
  <c r="Y35" i="12"/>
  <c r="X35" i="12"/>
  <c r="W35" i="12"/>
  <c r="V35" i="12"/>
  <c r="U35" i="12"/>
  <c r="T35" i="12"/>
  <c r="S35" i="12"/>
  <c r="R35" i="12"/>
  <c r="P35" i="12"/>
  <c r="Q35" i="12" s="1"/>
  <c r="Y34" i="12"/>
  <c r="X34" i="12"/>
  <c r="W34" i="12"/>
  <c r="V34" i="12"/>
  <c r="U34" i="12"/>
  <c r="T34" i="12"/>
  <c r="S34" i="12"/>
  <c r="R34" i="12"/>
  <c r="P34" i="12"/>
  <c r="Q34" i="12" s="1"/>
  <c r="Y33" i="12"/>
  <c r="X33" i="12"/>
  <c r="W33" i="12"/>
  <c r="V33" i="12"/>
  <c r="U33" i="12"/>
  <c r="T33" i="12"/>
  <c r="S33" i="12"/>
  <c r="R33" i="12"/>
  <c r="P33" i="12"/>
  <c r="Q33" i="12" s="1"/>
  <c r="Y32" i="12"/>
  <c r="X32" i="12"/>
  <c r="W32" i="12"/>
  <c r="V32" i="12"/>
  <c r="U32" i="12"/>
  <c r="T32" i="12"/>
  <c r="S32" i="12"/>
  <c r="R32" i="12"/>
  <c r="P32" i="12"/>
  <c r="Q32" i="12" s="1"/>
  <c r="Y31" i="12"/>
  <c r="X31" i="12"/>
  <c r="W31" i="12"/>
  <c r="V31" i="12"/>
  <c r="U31" i="12"/>
  <c r="T31" i="12"/>
  <c r="S31" i="12"/>
  <c r="R31" i="12"/>
  <c r="P31" i="12"/>
  <c r="Q31" i="12" s="1"/>
  <c r="Y30" i="12"/>
  <c r="X30" i="12"/>
  <c r="W30" i="12"/>
  <c r="V30" i="12"/>
  <c r="U30" i="12"/>
  <c r="T30" i="12"/>
  <c r="S30" i="12"/>
  <c r="R30" i="12"/>
  <c r="P30" i="12"/>
  <c r="Q30" i="12" s="1"/>
  <c r="Y29" i="12"/>
  <c r="X29" i="12"/>
  <c r="W29" i="12"/>
  <c r="V29" i="12"/>
  <c r="U29" i="12"/>
  <c r="T29" i="12"/>
  <c r="S29" i="12"/>
  <c r="R29" i="12"/>
  <c r="P29" i="12"/>
  <c r="Q29" i="12" s="1"/>
  <c r="Y28" i="12"/>
  <c r="X28" i="12"/>
  <c r="AH28" i="12" s="1"/>
  <c r="W28" i="12"/>
  <c r="V28" i="12"/>
  <c r="U28" i="12"/>
  <c r="T28" i="12"/>
  <c r="S28" i="12"/>
  <c r="R28" i="12"/>
  <c r="P28" i="12"/>
  <c r="Q28" i="12" s="1"/>
  <c r="Y27" i="12"/>
  <c r="X27" i="12"/>
  <c r="W27" i="12"/>
  <c r="V27" i="12"/>
  <c r="U27" i="12"/>
  <c r="T27" i="12"/>
  <c r="S27" i="12"/>
  <c r="R27" i="12"/>
  <c r="P27" i="12"/>
  <c r="Q27" i="12" s="1"/>
  <c r="Y26" i="12"/>
  <c r="X26" i="12"/>
  <c r="W26" i="12"/>
  <c r="V26" i="12"/>
  <c r="U26" i="12"/>
  <c r="T26" i="12"/>
  <c r="S26" i="12"/>
  <c r="R26" i="12"/>
  <c r="P26" i="12"/>
  <c r="Q26" i="12" s="1"/>
  <c r="Y25" i="12"/>
  <c r="X25" i="12"/>
  <c r="W25" i="12"/>
  <c r="V25" i="12"/>
  <c r="U25" i="12"/>
  <c r="T25" i="12"/>
  <c r="S25" i="12"/>
  <c r="R25" i="12"/>
  <c r="P25" i="12"/>
  <c r="Q25" i="12" s="1"/>
  <c r="Y24" i="12"/>
  <c r="X24" i="12"/>
  <c r="W24" i="12"/>
  <c r="V24" i="12"/>
  <c r="U24" i="12"/>
  <c r="T24" i="12"/>
  <c r="S24" i="12"/>
  <c r="R24" i="12"/>
  <c r="Q24" i="12"/>
  <c r="P24" i="12"/>
  <c r="Y23" i="12"/>
  <c r="X23" i="12"/>
  <c r="W23" i="12"/>
  <c r="V23" i="12"/>
  <c r="U23" i="12"/>
  <c r="T23" i="12"/>
  <c r="S23" i="12"/>
  <c r="R23" i="12"/>
  <c r="P23" i="12"/>
  <c r="Q23" i="12" s="1"/>
  <c r="Y22" i="12"/>
  <c r="X22" i="12"/>
  <c r="W22" i="12"/>
  <c r="V22" i="12"/>
  <c r="U22" i="12"/>
  <c r="T22" i="12"/>
  <c r="S22" i="12"/>
  <c r="R22" i="12"/>
  <c r="P22" i="12"/>
  <c r="Q22" i="12" s="1"/>
  <c r="Y21" i="12"/>
  <c r="X21" i="12"/>
  <c r="W21" i="12"/>
  <c r="V21" i="12"/>
  <c r="U21" i="12"/>
  <c r="T21" i="12"/>
  <c r="S21" i="12"/>
  <c r="R21" i="12"/>
  <c r="P21" i="12"/>
  <c r="Q21" i="12" s="1"/>
  <c r="Y20" i="12"/>
  <c r="X20" i="12"/>
  <c r="AH20" i="12" s="1"/>
  <c r="W20" i="12"/>
  <c r="V20" i="12"/>
  <c r="U20" i="12"/>
  <c r="T20" i="12"/>
  <c r="S20" i="12"/>
  <c r="R20" i="12"/>
  <c r="P20" i="12"/>
  <c r="Q20" i="12" s="1"/>
  <c r="Y19" i="12"/>
  <c r="X19" i="12"/>
  <c r="W19" i="12"/>
  <c r="V19" i="12"/>
  <c r="U19" i="12"/>
  <c r="T19" i="12"/>
  <c r="S19" i="12"/>
  <c r="R19" i="12"/>
  <c r="P19" i="12"/>
  <c r="Q19" i="12" s="1"/>
  <c r="Y18" i="12"/>
  <c r="X18" i="12"/>
  <c r="W18" i="12"/>
  <c r="V18" i="12"/>
  <c r="U18" i="12"/>
  <c r="T18" i="12"/>
  <c r="S18" i="12"/>
  <c r="R18" i="12"/>
  <c r="P18" i="12"/>
  <c r="Q18" i="12" s="1"/>
  <c r="Y17" i="12"/>
  <c r="X17" i="12"/>
  <c r="W17" i="12"/>
  <c r="V17" i="12"/>
  <c r="U17" i="12"/>
  <c r="T17" i="12"/>
  <c r="S17" i="12"/>
  <c r="R17" i="12"/>
  <c r="Q17" i="12"/>
  <c r="P17" i="12"/>
  <c r="Y16" i="12"/>
  <c r="X16" i="12"/>
  <c r="W16" i="12"/>
  <c r="V16" i="12"/>
  <c r="U16" i="12"/>
  <c r="T16" i="12"/>
  <c r="S16" i="12"/>
  <c r="R16" i="12"/>
  <c r="P16" i="12"/>
  <c r="Q16" i="12" s="1"/>
  <c r="Y15" i="12"/>
  <c r="X15" i="12"/>
  <c r="W15" i="12"/>
  <c r="V15" i="12"/>
  <c r="U15" i="12"/>
  <c r="T15" i="12"/>
  <c r="S15" i="12"/>
  <c r="R15" i="12"/>
  <c r="P15" i="12"/>
  <c r="Q15" i="12" s="1"/>
  <c r="Y14" i="12"/>
  <c r="X14" i="12"/>
  <c r="W14" i="12"/>
  <c r="V14" i="12"/>
  <c r="U14" i="12"/>
  <c r="T14" i="12"/>
  <c r="S14" i="12"/>
  <c r="R14" i="12"/>
  <c r="P14" i="12"/>
  <c r="Q14" i="12" s="1"/>
  <c r="Y13" i="12"/>
  <c r="X13" i="12"/>
  <c r="W13" i="12"/>
  <c r="V13" i="12"/>
  <c r="U13" i="12"/>
  <c r="T13" i="12"/>
  <c r="S13" i="12"/>
  <c r="R13" i="12"/>
  <c r="P13" i="12"/>
  <c r="Q13" i="12" s="1"/>
  <c r="Y12" i="12"/>
  <c r="X12" i="12"/>
  <c r="W12" i="12"/>
  <c r="V12" i="12"/>
  <c r="U12" i="12"/>
  <c r="T12" i="12"/>
  <c r="S12" i="12"/>
  <c r="R12" i="12"/>
  <c r="P12" i="12"/>
  <c r="Q12" i="12" s="1"/>
  <c r="Y11" i="12"/>
  <c r="X11" i="12"/>
  <c r="W11" i="12"/>
  <c r="V11" i="12"/>
  <c r="U11" i="12"/>
  <c r="T11" i="12"/>
  <c r="S11" i="12"/>
  <c r="R11" i="12"/>
  <c r="P11" i="12"/>
  <c r="Q11" i="12" s="1"/>
  <c r="Y10" i="12"/>
  <c r="X10" i="12"/>
  <c r="W10" i="12"/>
  <c r="V10" i="12"/>
  <c r="U10" i="12"/>
  <c r="T10" i="12"/>
  <c r="S10" i="12"/>
  <c r="R10" i="12"/>
  <c r="P10" i="12"/>
  <c r="Q10" i="12" s="1"/>
  <c r="Y9" i="12"/>
  <c r="X9" i="12"/>
  <c r="W9" i="12"/>
  <c r="V9" i="12"/>
  <c r="U9" i="12"/>
  <c r="T9" i="12"/>
  <c r="S9" i="12"/>
  <c r="R9" i="12"/>
  <c r="P9" i="12"/>
  <c r="Q9" i="12" s="1"/>
  <c r="Y8" i="12"/>
  <c r="X8" i="12"/>
  <c r="W8" i="12"/>
  <c r="V8" i="12"/>
  <c r="U8" i="12"/>
  <c r="T8" i="12"/>
  <c r="S8" i="12"/>
  <c r="R8" i="12"/>
  <c r="P8" i="12"/>
  <c r="Q8" i="12" s="1"/>
  <c r="Y7" i="12"/>
  <c r="X7" i="12"/>
  <c r="W7" i="12"/>
  <c r="V7" i="12"/>
  <c r="U7" i="12"/>
  <c r="T7" i="12"/>
  <c r="S7" i="12"/>
  <c r="R7" i="12"/>
  <c r="P7" i="12"/>
  <c r="Q7" i="12" s="1"/>
  <c r="Y6" i="12"/>
  <c r="X6" i="12"/>
  <c r="W6" i="12"/>
  <c r="V6" i="12"/>
  <c r="U6" i="12"/>
  <c r="T6" i="12"/>
  <c r="S6" i="12"/>
  <c r="R6" i="12"/>
  <c r="P6" i="12"/>
  <c r="Q6" i="12" s="1"/>
  <c r="Y5" i="12"/>
  <c r="X5" i="12"/>
  <c r="W5" i="12"/>
  <c r="V5" i="12"/>
  <c r="U5" i="12"/>
  <c r="T5" i="12"/>
  <c r="S5" i="12"/>
  <c r="R5" i="12"/>
  <c r="P5" i="12"/>
  <c r="Q5" i="12" s="1"/>
  <c r="Y4" i="12"/>
  <c r="X4" i="12"/>
  <c r="AH4" i="12" s="1"/>
  <c r="W4" i="12"/>
  <c r="V4" i="12"/>
  <c r="U4" i="12"/>
  <c r="T4" i="12"/>
  <c r="S4" i="12"/>
  <c r="R4" i="12"/>
  <c r="P4" i="12"/>
  <c r="Q4" i="12" s="1"/>
  <c r="Y3" i="12"/>
  <c r="X3" i="12"/>
  <c r="W3" i="12"/>
  <c r="V3" i="12"/>
  <c r="U3" i="12"/>
  <c r="T3" i="12"/>
  <c r="S3" i="12"/>
  <c r="R3" i="12"/>
  <c r="P3" i="12"/>
  <c r="Q3" i="12" s="1"/>
  <c r="Y2" i="12"/>
  <c r="X2" i="12"/>
  <c r="W2" i="12"/>
  <c r="V2" i="12"/>
  <c r="U2" i="12"/>
  <c r="T2" i="12"/>
  <c r="S2" i="12"/>
  <c r="R2" i="12"/>
  <c r="P2" i="12"/>
  <c r="Q2" i="12" s="1"/>
  <c r="G35" i="27"/>
  <c r="G34" i="27"/>
  <c r="AD78" i="12" l="1"/>
  <c r="AG78" i="12" s="1"/>
  <c r="AH21" i="12"/>
  <c r="AD32" i="12"/>
  <c r="AG32" i="12" s="1"/>
  <c r="AD56" i="12"/>
  <c r="AG56" i="12" s="1"/>
  <c r="AH36" i="12"/>
  <c r="AD53" i="12"/>
  <c r="AG53" i="12" s="1"/>
  <c r="AH60" i="12"/>
  <c r="AH7" i="12"/>
  <c r="AH13" i="12"/>
  <c r="AH29" i="12"/>
  <c r="AD40" i="12"/>
  <c r="AG40" i="12" s="1"/>
  <c r="AG17" i="12"/>
  <c r="AE17" i="12"/>
  <c r="AG25" i="12"/>
  <c r="AE25" i="12"/>
  <c r="AH68" i="12"/>
  <c r="AH8" i="12"/>
  <c r="AH16" i="12"/>
  <c r="AH24" i="12"/>
  <c r="AD8" i="12"/>
  <c r="AG8" i="12" s="1"/>
  <c r="AH33" i="12"/>
  <c r="AH49" i="12"/>
  <c r="AH65" i="12"/>
  <c r="AD72" i="12"/>
  <c r="AG72" i="12" s="1"/>
  <c r="AD69" i="12"/>
  <c r="AG69" i="12" s="1"/>
  <c r="AH76" i="12"/>
  <c r="AD9" i="12"/>
  <c r="AH25" i="12"/>
  <c r="AH12" i="12"/>
  <c r="AH17" i="12"/>
  <c r="AH41" i="12"/>
  <c r="AH57" i="12"/>
  <c r="AH73" i="12"/>
  <c r="AD64" i="12"/>
  <c r="AG64" i="12" s="1"/>
  <c r="AD29" i="12"/>
  <c r="AG29" i="12" s="1"/>
  <c r="AH6" i="12"/>
  <c r="AH14" i="12"/>
  <c r="AH22" i="12"/>
  <c r="AD24" i="12"/>
  <c r="AG24" i="12" s="1"/>
  <c r="AD45" i="12"/>
  <c r="AG45" i="12" s="1"/>
  <c r="AD61" i="12"/>
  <c r="AG61" i="12" s="1"/>
  <c r="AD77" i="12"/>
  <c r="AG77" i="12" s="1"/>
  <c r="AE33" i="12"/>
  <c r="AG33" i="12"/>
  <c r="AF33" i="12"/>
  <c r="AE41" i="12"/>
  <c r="AG41" i="12"/>
  <c r="AF41" i="12"/>
  <c r="AE49" i="12"/>
  <c r="AG49" i="12"/>
  <c r="AF49" i="12"/>
  <c r="AE57" i="12"/>
  <c r="AG57" i="12"/>
  <c r="AF57" i="12"/>
  <c r="AE65" i="12"/>
  <c r="AG65" i="12"/>
  <c r="AF65" i="12"/>
  <c r="AE73" i="12"/>
  <c r="AG73" i="12"/>
  <c r="AF73" i="12"/>
  <c r="AE2" i="12"/>
  <c r="AF2" i="12"/>
  <c r="AG2" i="12"/>
  <c r="AE10" i="12"/>
  <c r="AF10" i="12"/>
  <c r="AG10" i="12"/>
  <c r="AE18" i="12"/>
  <c r="AF18" i="12"/>
  <c r="AG18" i="12"/>
  <c r="AE26" i="12"/>
  <c r="AF26" i="12"/>
  <c r="AG26" i="12"/>
  <c r="AE34" i="12"/>
  <c r="AF34" i="12"/>
  <c r="AG34" i="12"/>
  <c r="AE42" i="12"/>
  <c r="AF42" i="12"/>
  <c r="AG42" i="12"/>
  <c r="AE50" i="12"/>
  <c r="AF50" i="12"/>
  <c r="AG50" i="12"/>
  <c r="AE58" i="12"/>
  <c r="AF58" i="12"/>
  <c r="AG58" i="12"/>
  <c r="AE66" i="12"/>
  <c r="AF66" i="12"/>
  <c r="AG66" i="12"/>
  <c r="AE74" i="12"/>
  <c r="AF74" i="12"/>
  <c r="AG74" i="12"/>
  <c r="AF3" i="12"/>
  <c r="AE3" i="12"/>
  <c r="AG3" i="12"/>
  <c r="AF11" i="12"/>
  <c r="AE11" i="12"/>
  <c r="AG11" i="12"/>
  <c r="AF19" i="12"/>
  <c r="AE19" i="12"/>
  <c r="AG19" i="12"/>
  <c r="AF27" i="12"/>
  <c r="AG27" i="12"/>
  <c r="AE27" i="12"/>
  <c r="AF35" i="12"/>
  <c r="AE35" i="12"/>
  <c r="AG35" i="12"/>
  <c r="AF43" i="12"/>
  <c r="AG43" i="12"/>
  <c r="AE43" i="12"/>
  <c r="AF51" i="12"/>
  <c r="AG51" i="12"/>
  <c r="AE51" i="12"/>
  <c r="AF59" i="12"/>
  <c r="AG59" i="12"/>
  <c r="AE59" i="12"/>
  <c r="AF67" i="12"/>
  <c r="AE67" i="12"/>
  <c r="AG67" i="12"/>
  <c r="AF75" i="12"/>
  <c r="AE75" i="12"/>
  <c r="AG75" i="12"/>
  <c r="AG4" i="12"/>
  <c r="AF4" i="12"/>
  <c r="AE4" i="12"/>
  <c r="AG12" i="12"/>
  <c r="AF12" i="12"/>
  <c r="AE12" i="12"/>
  <c r="AG20" i="12"/>
  <c r="AF20" i="12"/>
  <c r="AE20" i="12"/>
  <c r="AG28" i="12"/>
  <c r="AF28" i="12"/>
  <c r="AE28" i="12"/>
  <c r="AG36" i="12"/>
  <c r="AF36" i="12"/>
  <c r="AE36" i="12"/>
  <c r="AG44" i="12"/>
  <c r="AF44" i="12"/>
  <c r="AE44" i="12"/>
  <c r="AG52" i="12"/>
  <c r="AF52" i="12"/>
  <c r="AE52" i="12"/>
  <c r="AG60" i="12"/>
  <c r="AF60" i="12"/>
  <c r="AE60" i="12"/>
  <c r="AG68" i="12"/>
  <c r="AF68" i="12"/>
  <c r="AE68" i="12"/>
  <c r="AG76" i="12"/>
  <c r="AF76" i="12"/>
  <c r="AE76" i="12"/>
  <c r="AH3" i="12"/>
  <c r="AD7" i="12"/>
  <c r="AE8" i="12"/>
  <c r="AH11" i="12"/>
  <c r="AD15" i="12"/>
  <c r="AE16" i="12"/>
  <c r="AF17" i="12"/>
  <c r="AH19" i="12"/>
  <c r="AD23" i="12"/>
  <c r="AE24" i="12"/>
  <c r="AF25" i="12"/>
  <c r="AH27" i="12"/>
  <c r="AD31" i="12"/>
  <c r="AE32" i="12"/>
  <c r="AH35" i="12"/>
  <c r="AD39" i="12"/>
  <c r="AE40" i="12"/>
  <c r="AH43" i="12"/>
  <c r="AD47" i="12"/>
  <c r="AE48" i="12"/>
  <c r="AH51" i="12"/>
  <c r="AD55" i="12"/>
  <c r="AE56" i="12"/>
  <c r="AH59" i="12"/>
  <c r="AD63" i="12"/>
  <c r="AE64" i="12"/>
  <c r="AH67" i="12"/>
  <c r="AD71" i="12"/>
  <c r="AH75" i="12"/>
  <c r="AH2" i="12"/>
  <c r="AD6" i="12"/>
  <c r="AF8" i="12"/>
  <c r="AH10" i="12"/>
  <c r="AD14" i="12"/>
  <c r="AF16" i="12"/>
  <c r="AH18" i="12"/>
  <c r="AD22" i="12"/>
  <c r="AH26" i="12"/>
  <c r="AD30" i="12"/>
  <c r="AF32" i="12"/>
  <c r="AH34" i="12"/>
  <c r="AD38" i="12"/>
  <c r="AH42" i="12"/>
  <c r="AD46" i="12"/>
  <c r="AF48" i="12"/>
  <c r="AH50" i="12"/>
  <c r="AD54" i="12"/>
  <c r="AF56" i="12"/>
  <c r="AH58" i="12"/>
  <c r="AD62" i="12"/>
  <c r="AH66" i="12"/>
  <c r="AD70" i="12"/>
  <c r="AH74" i="12"/>
  <c r="AE5" i="12"/>
  <c r="AE13" i="12"/>
  <c r="AE21" i="12"/>
  <c r="AE37" i="12"/>
  <c r="AE53" i="12"/>
  <c r="AE69" i="12"/>
  <c r="AE77" i="12"/>
  <c r="AF5" i="12"/>
  <c r="AF13" i="12"/>
  <c r="AF21" i="12"/>
  <c r="AF37" i="12"/>
  <c r="AF53" i="12"/>
  <c r="AF69" i="12"/>
  <c r="AE78" i="12"/>
  <c r="AF78" i="12"/>
  <c r="W195" i="8"/>
  <c r="V195" i="8"/>
  <c r="Q195" i="8"/>
  <c r="P195" i="8"/>
  <c r="O195" i="8"/>
  <c r="W194" i="8"/>
  <c r="V194" i="8"/>
  <c r="Q194" i="8"/>
  <c r="P194" i="8"/>
  <c r="O194" i="8"/>
  <c r="W193" i="8"/>
  <c r="V193" i="8"/>
  <c r="Q193" i="8"/>
  <c r="S193" i="8" s="1"/>
  <c r="P193" i="8"/>
  <c r="O193" i="8"/>
  <c r="W192" i="8"/>
  <c r="V192" i="8"/>
  <c r="R192" i="8"/>
  <c r="Q192" i="8"/>
  <c r="T192" i="8" s="1"/>
  <c r="P192" i="8"/>
  <c r="O192" i="8"/>
  <c r="W191" i="8"/>
  <c r="V191" i="8"/>
  <c r="Q191" i="8"/>
  <c r="S191" i="8" s="1"/>
  <c r="P191" i="8"/>
  <c r="O191" i="8"/>
  <c r="W190" i="8"/>
  <c r="V190" i="8"/>
  <c r="Q190" i="8"/>
  <c r="T190" i="8" s="1"/>
  <c r="P190" i="8"/>
  <c r="O190" i="8"/>
  <c r="W189" i="8"/>
  <c r="V189" i="8"/>
  <c r="Q189" i="8"/>
  <c r="P189" i="8"/>
  <c r="O189" i="8"/>
  <c r="W188" i="8"/>
  <c r="V188" i="8"/>
  <c r="Q188" i="8"/>
  <c r="P188" i="8"/>
  <c r="O188" i="8"/>
  <c r="W187" i="8"/>
  <c r="V187" i="8"/>
  <c r="Q187" i="8"/>
  <c r="S187" i="8" s="1"/>
  <c r="P187" i="8"/>
  <c r="O187" i="8"/>
  <c r="W186" i="8"/>
  <c r="V186" i="8"/>
  <c r="Q186" i="8"/>
  <c r="P186" i="8"/>
  <c r="O186" i="8"/>
  <c r="W185" i="8"/>
  <c r="V185" i="8"/>
  <c r="T185" i="8"/>
  <c r="S185" i="8"/>
  <c r="Q185" i="8"/>
  <c r="U185" i="8" s="1"/>
  <c r="P185" i="8"/>
  <c r="O185" i="8"/>
  <c r="W184" i="8"/>
  <c r="V184" i="8"/>
  <c r="T184" i="8"/>
  <c r="Q184" i="8"/>
  <c r="R184" i="8" s="1"/>
  <c r="P184" i="8"/>
  <c r="O184" i="8"/>
  <c r="W183" i="8"/>
  <c r="V183" i="8"/>
  <c r="U183" i="8"/>
  <c r="T183" i="8"/>
  <c r="Q183" i="8"/>
  <c r="S183" i="8" s="1"/>
  <c r="P183" i="8"/>
  <c r="O183" i="8"/>
  <c r="W182" i="8"/>
  <c r="V182" i="8"/>
  <c r="Q182" i="8"/>
  <c r="T182" i="8" s="1"/>
  <c r="P182" i="8"/>
  <c r="O182" i="8"/>
  <c r="W181" i="8"/>
  <c r="V181" i="8"/>
  <c r="Q181" i="8"/>
  <c r="P181" i="8"/>
  <c r="O181" i="8"/>
  <c r="W180" i="8"/>
  <c r="V180" i="8"/>
  <c r="Q180" i="8"/>
  <c r="P180" i="8"/>
  <c r="O180" i="8"/>
  <c r="W179" i="8"/>
  <c r="V179" i="8"/>
  <c r="Q179" i="8"/>
  <c r="R179" i="8" s="1"/>
  <c r="P179" i="8"/>
  <c r="O179" i="8"/>
  <c r="W178" i="8"/>
  <c r="V178" i="8"/>
  <c r="Q178" i="8"/>
  <c r="P178" i="8"/>
  <c r="O178" i="8"/>
  <c r="W177" i="8"/>
  <c r="V177" i="8"/>
  <c r="T177" i="8"/>
  <c r="S177" i="8"/>
  <c r="Q177" i="8"/>
  <c r="R177" i="8" s="1"/>
  <c r="P177" i="8"/>
  <c r="O177" i="8"/>
  <c r="W176" i="8"/>
  <c r="V176" i="8"/>
  <c r="T176" i="8"/>
  <c r="Q176" i="8"/>
  <c r="R176" i="8" s="1"/>
  <c r="P176" i="8"/>
  <c r="O176" i="8"/>
  <c r="W175" i="8"/>
  <c r="V175" i="8"/>
  <c r="U175" i="8"/>
  <c r="T175" i="8"/>
  <c r="Q175" i="8"/>
  <c r="S175" i="8" s="1"/>
  <c r="P175" i="8"/>
  <c r="O175" i="8"/>
  <c r="W174" i="8"/>
  <c r="V174" i="8"/>
  <c r="U174" i="8"/>
  <c r="Q174" i="8"/>
  <c r="T174" i="8" s="1"/>
  <c r="P174" i="8"/>
  <c r="O174" i="8"/>
  <c r="W173" i="8"/>
  <c r="V173" i="8"/>
  <c r="Q173" i="8"/>
  <c r="P173" i="8"/>
  <c r="O173" i="8"/>
  <c r="W172" i="8"/>
  <c r="V172" i="8"/>
  <c r="Q172" i="8"/>
  <c r="P172" i="8"/>
  <c r="O172" i="8"/>
  <c r="W171" i="8"/>
  <c r="V171" i="8"/>
  <c r="Q171" i="8"/>
  <c r="S171" i="8" s="1"/>
  <c r="P171" i="8"/>
  <c r="O171" i="8"/>
  <c r="W170" i="8"/>
  <c r="V170" i="8"/>
  <c r="Q170" i="8"/>
  <c r="P170" i="8"/>
  <c r="O170" i="8"/>
  <c r="W169" i="8"/>
  <c r="V169" i="8"/>
  <c r="S169" i="8"/>
  <c r="R169" i="8"/>
  <c r="Q169" i="8"/>
  <c r="T169" i="8" s="1"/>
  <c r="P169" i="8"/>
  <c r="O169" i="8"/>
  <c r="W168" i="8"/>
  <c r="V168" i="8"/>
  <c r="T168" i="8"/>
  <c r="S168" i="8"/>
  <c r="Q168" i="8"/>
  <c r="R168" i="8" s="1"/>
  <c r="P168" i="8"/>
  <c r="O168" i="8"/>
  <c r="W167" i="8"/>
  <c r="V167" i="8"/>
  <c r="Q167" i="8"/>
  <c r="S167" i="8" s="1"/>
  <c r="P167" i="8"/>
  <c r="O167" i="8"/>
  <c r="W166" i="8"/>
  <c r="V166" i="8"/>
  <c r="Q166" i="8"/>
  <c r="P166" i="8"/>
  <c r="O166" i="8"/>
  <c r="W165" i="8"/>
  <c r="V165" i="8"/>
  <c r="Q165" i="8"/>
  <c r="P165" i="8"/>
  <c r="O165" i="8"/>
  <c r="W164" i="8"/>
  <c r="V164" i="8"/>
  <c r="S164" i="8"/>
  <c r="R164" i="8"/>
  <c r="Q164" i="8"/>
  <c r="P164" i="8"/>
  <c r="O164" i="8"/>
  <c r="W163" i="8"/>
  <c r="V163" i="8"/>
  <c r="S163" i="8"/>
  <c r="R163" i="8"/>
  <c r="Q163" i="8"/>
  <c r="U163" i="8" s="1"/>
  <c r="P163" i="8"/>
  <c r="O163" i="8"/>
  <c r="W162" i="8"/>
  <c r="V162" i="8"/>
  <c r="S162" i="8"/>
  <c r="Q162" i="8"/>
  <c r="R162" i="8" s="1"/>
  <c r="P162" i="8"/>
  <c r="O162" i="8"/>
  <c r="W161" i="8"/>
  <c r="V161" i="8"/>
  <c r="Q161" i="8"/>
  <c r="S161" i="8" s="1"/>
  <c r="P161" i="8"/>
  <c r="O161" i="8"/>
  <c r="W160" i="8"/>
  <c r="V160" i="8"/>
  <c r="Q160" i="8"/>
  <c r="U160" i="8" s="1"/>
  <c r="P160" i="8"/>
  <c r="O160" i="8"/>
  <c r="W159" i="8"/>
  <c r="V159" i="8"/>
  <c r="U159" i="8"/>
  <c r="T159" i="8"/>
  <c r="Q159" i="8"/>
  <c r="S159" i="8" s="1"/>
  <c r="P159" i="8"/>
  <c r="O159" i="8"/>
  <c r="W158" i="8"/>
  <c r="V158" i="8"/>
  <c r="Q158" i="8"/>
  <c r="P158" i="8"/>
  <c r="O158" i="8"/>
  <c r="W157" i="8"/>
  <c r="V157" i="8"/>
  <c r="Q157" i="8"/>
  <c r="P157" i="8"/>
  <c r="O157" i="8"/>
  <c r="W156" i="8"/>
  <c r="V156" i="8"/>
  <c r="Q156" i="8"/>
  <c r="P156" i="8"/>
  <c r="O156" i="8"/>
  <c r="W155" i="8"/>
  <c r="V155" i="8"/>
  <c r="Q155" i="8"/>
  <c r="U155" i="8" s="1"/>
  <c r="P155" i="8"/>
  <c r="O155" i="8"/>
  <c r="W154" i="8"/>
  <c r="V154" i="8"/>
  <c r="Q154" i="8"/>
  <c r="T154" i="8" s="1"/>
  <c r="P154" i="8"/>
  <c r="O154" i="8"/>
  <c r="W153" i="8"/>
  <c r="V153" i="8"/>
  <c r="R153" i="8"/>
  <c r="Q153" i="8"/>
  <c r="T153" i="8" s="1"/>
  <c r="P153" i="8"/>
  <c r="O153" i="8"/>
  <c r="V152" i="8"/>
  <c r="S152" i="8"/>
  <c r="Q152" i="8"/>
  <c r="R152" i="8" s="1"/>
  <c r="P152" i="8"/>
  <c r="O152" i="8"/>
  <c r="W151" i="8"/>
  <c r="V151" i="8"/>
  <c r="Q151" i="8"/>
  <c r="S151" i="8" s="1"/>
  <c r="P151" i="8"/>
  <c r="O151" i="8"/>
  <c r="W150" i="8"/>
  <c r="V150" i="8"/>
  <c r="Q150" i="8"/>
  <c r="P150" i="8"/>
  <c r="O150" i="8"/>
  <c r="W149" i="8"/>
  <c r="Q149" i="8"/>
  <c r="P149" i="8"/>
  <c r="O149" i="8"/>
  <c r="W148" i="8"/>
  <c r="V148" i="8"/>
  <c r="R148" i="8"/>
  <c r="Q148" i="8"/>
  <c r="S148" i="8" s="1"/>
  <c r="P148" i="8"/>
  <c r="O148" i="8"/>
  <c r="W147" i="8"/>
  <c r="R147" i="8"/>
  <c r="Q147" i="8"/>
  <c r="U147" i="8" s="1"/>
  <c r="P147" i="8"/>
  <c r="O147" i="8"/>
  <c r="W146" i="8"/>
  <c r="S146" i="8"/>
  <c r="Q146" i="8"/>
  <c r="R146" i="8" s="1"/>
  <c r="P146" i="8"/>
  <c r="O146" i="8"/>
  <c r="W145" i="8"/>
  <c r="S145" i="8"/>
  <c r="R145" i="8"/>
  <c r="Q145" i="8"/>
  <c r="U145" i="8" s="1"/>
  <c r="P145" i="8"/>
  <c r="O145" i="8"/>
  <c r="W144" i="8"/>
  <c r="T144" i="8"/>
  <c r="S144" i="8"/>
  <c r="Q144" i="8"/>
  <c r="R144" i="8" s="1"/>
  <c r="P144" i="8"/>
  <c r="O144" i="8"/>
  <c r="W143" i="8"/>
  <c r="T143" i="8"/>
  <c r="Q143" i="8"/>
  <c r="S143" i="8" s="1"/>
  <c r="P143" i="8"/>
  <c r="O143" i="8"/>
  <c r="W142" i="8"/>
  <c r="Q142" i="8"/>
  <c r="P142" i="8"/>
  <c r="O142" i="8"/>
  <c r="W141" i="8"/>
  <c r="Q141" i="8"/>
  <c r="R141" i="8" s="1"/>
  <c r="P141" i="8"/>
  <c r="O141" i="8"/>
  <c r="W140" i="8"/>
  <c r="Q140" i="8"/>
  <c r="S140" i="8" s="1"/>
  <c r="P140" i="8"/>
  <c r="O140" i="8"/>
  <c r="V139" i="8"/>
  <c r="Q139" i="8"/>
  <c r="U139" i="8" s="1"/>
  <c r="P139" i="8"/>
  <c r="O139" i="8"/>
  <c r="V138" i="8"/>
  <c r="Q138" i="8"/>
  <c r="T138" i="8" s="1"/>
  <c r="P138" i="8"/>
  <c r="O138" i="8"/>
  <c r="V137" i="8"/>
  <c r="T137" i="8"/>
  <c r="S137" i="8"/>
  <c r="Q137" i="8"/>
  <c r="U137" i="8" s="1"/>
  <c r="P137" i="8"/>
  <c r="O137" i="8"/>
  <c r="W136" i="8"/>
  <c r="V136" i="8"/>
  <c r="U136" i="8"/>
  <c r="T136" i="8"/>
  <c r="Q136" i="8"/>
  <c r="P136" i="8"/>
  <c r="O136" i="8"/>
  <c r="W135" i="8"/>
  <c r="V135" i="8"/>
  <c r="U135" i="8"/>
  <c r="T135" i="8"/>
  <c r="Q135" i="8"/>
  <c r="S135" i="8" s="1"/>
  <c r="P135" i="8"/>
  <c r="O135" i="8"/>
  <c r="V134" i="8"/>
  <c r="Q134" i="8"/>
  <c r="P134" i="8"/>
  <c r="O134" i="8"/>
  <c r="V133" i="8"/>
  <c r="Q133" i="8"/>
  <c r="P133" i="8"/>
  <c r="O133" i="8"/>
  <c r="V132" i="8"/>
  <c r="S132" i="8"/>
  <c r="Q132" i="8"/>
  <c r="R132" i="8" s="1"/>
  <c r="P132" i="8"/>
  <c r="O132" i="8"/>
  <c r="W131" i="8"/>
  <c r="V131" i="8"/>
  <c r="T131" i="8"/>
  <c r="S131" i="8"/>
  <c r="Q131" i="8"/>
  <c r="U131" i="8" s="1"/>
  <c r="P131" i="8"/>
  <c r="O131" i="8"/>
  <c r="W130" i="8"/>
  <c r="V130" i="8"/>
  <c r="Q130" i="8"/>
  <c r="P130" i="8"/>
  <c r="O130" i="8"/>
  <c r="V129" i="8"/>
  <c r="U129" i="8"/>
  <c r="T129" i="8"/>
  <c r="S129" i="8"/>
  <c r="R129" i="8"/>
  <c r="Q129" i="8"/>
  <c r="P129" i="8"/>
  <c r="O129" i="8"/>
  <c r="V128" i="8"/>
  <c r="U128" i="8"/>
  <c r="T128" i="8"/>
  <c r="S128" i="8"/>
  <c r="Q128" i="8"/>
  <c r="R128" i="8" s="1"/>
  <c r="P128" i="8"/>
  <c r="O128" i="8"/>
  <c r="V127" i="8"/>
  <c r="Q127" i="8"/>
  <c r="S127" i="8" s="1"/>
  <c r="P127" i="8"/>
  <c r="O127" i="8"/>
  <c r="W126" i="8"/>
  <c r="V126" i="8"/>
  <c r="Q126" i="8"/>
  <c r="P126" i="8"/>
  <c r="O126" i="8"/>
  <c r="W125" i="8"/>
  <c r="V125" i="8"/>
  <c r="Q125" i="8"/>
  <c r="P125" i="8"/>
  <c r="O125" i="8"/>
  <c r="W124" i="8"/>
  <c r="V124" i="8"/>
  <c r="Q124" i="8"/>
  <c r="P124" i="8"/>
  <c r="O124" i="8"/>
  <c r="V123" i="8"/>
  <c r="Q123" i="8"/>
  <c r="U123" i="8" s="1"/>
  <c r="P123" i="8"/>
  <c r="O123" i="8"/>
  <c r="V122" i="8"/>
  <c r="Q122" i="8"/>
  <c r="R122" i="8" s="1"/>
  <c r="P122" i="8"/>
  <c r="O122" i="8"/>
  <c r="V121" i="8"/>
  <c r="U121" i="8"/>
  <c r="T121" i="8"/>
  <c r="S121" i="8"/>
  <c r="Q121" i="8"/>
  <c r="R121" i="8" s="1"/>
  <c r="P121" i="8"/>
  <c r="O121" i="8"/>
  <c r="V120" i="8"/>
  <c r="U120" i="8"/>
  <c r="T120" i="8"/>
  <c r="Q120" i="8"/>
  <c r="R120" i="8" s="1"/>
  <c r="P120" i="8"/>
  <c r="O120" i="8"/>
  <c r="W119" i="8"/>
  <c r="V119" i="8"/>
  <c r="U119" i="8"/>
  <c r="T119" i="8"/>
  <c r="Q119" i="8"/>
  <c r="S119" i="8" s="1"/>
  <c r="P119" i="8"/>
  <c r="O119" i="8"/>
  <c r="V118" i="8"/>
  <c r="Q118" i="8"/>
  <c r="P118" i="8"/>
  <c r="O118" i="8"/>
  <c r="V117" i="8"/>
  <c r="Q117" i="8"/>
  <c r="P117" i="8"/>
  <c r="O117" i="8"/>
  <c r="W116" i="8"/>
  <c r="V116" i="8"/>
  <c r="S116" i="8"/>
  <c r="Q116" i="8"/>
  <c r="R116" i="8" s="1"/>
  <c r="P116" i="8"/>
  <c r="O116" i="8"/>
  <c r="V115" i="8"/>
  <c r="T115" i="8"/>
  <c r="S115" i="8"/>
  <c r="Q115" i="8"/>
  <c r="U115" i="8" s="1"/>
  <c r="P115" i="8"/>
  <c r="O115" i="8"/>
  <c r="V114" i="8"/>
  <c r="U114" i="8"/>
  <c r="T114" i="8"/>
  <c r="Q114" i="8"/>
  <c r="R114" i="8" s="1"/>
  <c r="P114" i="8"/>
  <c r="O114" i="8"/>
  <c r="W113" i="8"/>
  <c r="V113" i="8"/>
  <c r="U113" i="8"/>
  <c r="T113" i="8"/>
  <c r="Q113" i="8"/>
  <c r="S113" i="8" s="1"/>
  <c r="P113" i="8"/>
  <c r="O113" i="8"/>
  <c r="W112" i="8"/>
  <c r="V112" i="8"/>
  <c r="U112" i="8"/>
  <c r="Q112" i="8"/>
  <c r="R112" i="8" s="1"/>
  <c r="P112" i="8"/>
  <c r="O112" i="8"/>
  <c r="W111" i="8"/>
  <c r="V111" i="8"/>
  <c r="U111" i="8"/>
  <c r="Q111" i="8"/>
  <c r="S111" i="8" s="1"/>
  <c r="P111" i="8"/>
  <c r="O111" i="8"/>
  <c r="W110" i="8"/>
  <c r="V110" i="8"/>
  <c r="Q110" i="8"/>
  <c r="P110" i="8"/>
  <c r="O110" i="8"/>
  <c r="V109" i="8"/>
  <c r="Q109" i="8"/>
  <c r="P109" i="8"/>
  <c r="O109" i="8"/>
  <c r="W108" i="8"/>
  <c r="V108" i="8"/>
  <c r="Q108" i="8"/>
  <c r="P108" i="8"/>
  <c r="O108" i="8"/>
  <c r="V107" i="8"/>
  <c r="Q107" i="8"/>
  <c r="U107" i="8" s="1"/>
  <c r="P107" i="8"/>
  <c r="O107" i="8"/>
  <c r="W106" i="8"/>
  <c r="V106" i="8"/>
  <c r="Q106" i="8"/>
  <c r="T106" i="8" s="1"/>
  <c r="P106" i="8"/>
  <c r="O106" i="8"/>
  <c r="W105" i="8"/>
  <c r="V105" i="8"/>
  <c r="U105" i="8"/>
  <c r="S105" i="8"/>
  <c r="R105" i="8"/>
  <c r="Q105" i="8"/>
  <c r="T105" i="8" s="1"/>
  <c r="P105" i="8"/>
  <c r="O105" i="8"/>
  <c r="V104" i="8"/>
  <c r="T104" i="8"/>
  <c r="S104" i="8"/>
  <c r="Q104" i="8"/>
  <c r="R104" i="8" s="1"/>
  <c r="P104" i="8"/>
  <c r="O104" i="8"/>
  <c r="W103" i="8"/>
  <c r="V103" i="8"/>
  <c r="Q103" i="8"/>
  <c r="S103" i="8" s="1"/>
  <c r="P103" i="8"/>
  <c r="O103" i="8"/>
  <c r="W102" i="8"/>
  <c r="V102" i="8"/>
  <c r="Q102" i="8"/>
  <c r="P102" i="8"/>
  <c r="O102" i="8"/>
  <c r="V101" i="8"/>
  <c r="Q101" i="8"/>
  <c r="P101" i="8"/>
  <c r="O101" i="8"/>
  <c r="W100" i="8"/>
  <c r="V100" i="8"/>
  <c r="S100" i="8"/>
  <c r="R100" i="8"/>
  <c r="Q100" i="8"/>
  <c r="P100" i="8"/>
  <c r="O100" i="8"/>
  <c r="V99" i="8"/>
  <c r="S99" i="8"/>
  <c r="R99" i="8"/>
  <c r="Q99" i="8"/>
  <c r="U99" i="8" s="1"/>
  <c r="P99" i="8"/>
  <c r="O99" i="8"/>
  <c r="W196" i="8"/>
  <c r="V196" i="8"/>
  <c r="Q196" i="8"/>
  <c r="S196" i="8" s="1"/>
  <c r="P196" i="8"/>
  <c r="O196" i="8"/>
  <c r="H196" i="8"/>
  <c r="H195" i="8"/>
  <c r="H194" i="8"/>
  <c r="H193" i="8"/>
  <c r="H192" i="8"/>
  <c r="H191" i="8"/>
  <c r="H190" i="8"/>
  <c r="U190" i="8" s="1"/>
  <c r="H189" i="8"/>
  <c r="H188" i="8"/>
  <c r="H187" i="8"/>
  <c r="H186" i="8"/>
  <c r="H185" i="8"/>
  <c r="H184" i="8"/>
  <c r="U184" i="8" s="1"/>
  <c r="H183" i="8"/>
  <c r="H182" i="8"/>
  <c r="H181" i="8"/>
  <c r="H180" i="8"/>
  <c r="H179" i="8"/>
  <c r="H178" i="8"/>
  <c r="H177" i="8"/>
  <c r="U177" i="8" s="1"/>
  <c r="H176" i="8"/>
  <c r="U176" i="8" s="1"/>
  <c r="H175" i="8"/>
  <c r="H174" i="8"/>
  <c r="H173" i="8"/>
  <c r="H172" i="8"/>
  <c r="H171" i="8"/>
  <c r="H170" i="8"/>
  <c r="H169" i="8"/>
  <c r="U169" i="8" s="1"/>
  <c r="H168" i="8"/>
  <c r="H167" i="8"/>
  <c r="H166" i="8"/>
  <c r="H165" i="8"/>
  <c r="H164" i="8"/>
  <c r="H163" i="8"/>
  <c r="H162" i="8"/>
  <c r="T162" i="8" s="1"/>
  <c r="H161" i="8"/>
  <c r="H160" i="8"/>
  <c r="H159" i="8"/>
  <c r="H158" i="8"/>
  <c r="H157" i="8"/>
  <c r="H156" i="8"/>
  <c r="H155" i="8"/>
  <c r="H154" i="8"/>
  <c r="H153" i="8"/>
  <c r="H152" i="8"/>
  <c r="W152" i="8" s="1"/>
  <c r="H151" i="8"/>
  <c r="H150" i="8"/>
  <c r="H149" i="8"/>
  <c r="V149" i="8" s="1"/>
  <c r="H148" i="8"/>
  <c r="H147" i="8"/>
  <c r="V147" i="8" s="1"/>
  <c r="H146" i="8"/>
  <c r="V146" i="8" s="1"/>
  <c r="H145" i="8"/>
  <c r="V145" i="8" s="1"/>
  <c r="H144" i="8"/>
  <c r="V144" i="8" s="1"/>
  <c r="H143" i="8"/>
  <c r="V143" i="8" s="1"/>
  <c r="H142" i="8"/>
  <c r="V142" i="8" s="1"/>
  <c r="H141" i="8"/>
  <c r="V141" i="8" s="1"/>
  <c r="H140" i="8"/>
  <c r="V140" i="8" s="1"/>
  <c r="H139" i="8"/>
  <c r="W139" i="8" s="1"/>
  <c r="H138" i="8"/>
  <c r="W138" i="8" s="1"/>
  <c r="H137" i="8"/>
  <c r="W137" i="8" s="1"/>
  <c r="H136" i="8"/>
  <c r="H135" i="8"/>
  <c r="H134" i="8"/>
  <c r="W134" i="8" s="1"/>
  <c r="H133" i="8"/>
  <c r="W133" i="8" s="1"/>
  <c r="H132" i="8"/>
  <c r="W132" i="8" s="1"/>
  <c r="H131" i="8"/>
  <c r="H130" i="8"/>
  <c r="H129" i="8"/>
  <c r="W129" i="8" s="1"/>
  <c r="H128" i="8"/>
  <c r="W128" i="8" s="1"/>
  <c r="H127" i="8"/>
  <c r="W127" i="8" s="1"/>
  <c r="H126" i="8"/>
  <c r="H125" i="8"/>
  <c r="H124" i="8"/>
  <c r="H123" i="8"/>
  <c r="W123" i="8" s="1"/>
  <c r="H122" i="8"/>
  <c r="W122" i="8" s="1"/>
  <c r="H121" i="8"/>
  <c r="W121" i="8" s="1"/>
  <c r="H120" i="8"/>
  <c r="W120" i="8" s="1"/>
  <c r="H119" i="8"/>
  <c r="H118" i="8"/>
  <c r="W118" i="8" s="1"/>
  <c r="H117" i="8"/>
  <c r="W117" i="8" s="1"/>
  <c r="H116" i="8"/>
  <c r="H115" i="8"/>
  <c r="W115" i="8" s="1"/>
  <c r="H114" i="8"/>
  <c r="W114" i="8" s="1"/>
  <c r="H113" i="8"/>
  <c r="H112" i="8"/>
  <c r="H111" i="8"/>
  <c r="H110" i="8"/>
  <c r="H109" i="8"/>
  <c r="W109" i="8" s="1"/>
  <c r="H108" i="8"/>
  <c r="H107" i="8"/>
  <c r="W107" i="8" s="1"/>
  <c r="H106" i="8"/>
  <c r="H105" i="8"/>
  <c r="H104" i="8"/>
  <c r="W104" i="8" s="1"/>
  <c r="H103" i="8"/>
  <c r="H102" i="8"/>
  <c r="H101" i="8"/>
  <c r="W101" i="8" s="1"/>
  <c r="H100" i="8"/>
  <c r="H99" i="8"/>
  <c r="W99" i="8" s="1"/>
  <c r="AC160" i="12"/>
  <c r="AB160" i="12"/>
  <c r="AC159" i="12"/>
  <c r="AB159" i="12"/>
  <c r="AC158" i="12"/>
  <c r="AB158" i="12"/>
  <c r="AC157" i="12"/>
  <c r="AB157" i="12"/>
  <c r="AC156" i="12"/>
  <c r="AB156" i="12"/>
  <c r="AC155" i="12"/>
  <c r="AB155" i="12"/>
  <c r="AC154" i="12"/>
  <c r="AB154" i="12"/>
  <c r="AC153" i="12"/>
  <c r="AB153" i="12"/>
  <c r="AC152" i="12"/>
  <c r="AB152" i="12"/>
  <c r="AC151" i="12"/>
  <c r="AB151" i="12"/>
  <c r="AC150" i="12"/>
  <c r="AB150" i="12"/>
  <c r="AC149" i="12"/>
  <c r="AB149" i="12"/>
  <c r="AC148" i="12"/>
  <c r="AB148" i="12"/>
  <c r="AC147" i="12"/>
  <c r="AB147" i="12"/>
  <c r="AC146" i="12"/>
  <c r="AB146" i="12"/>
  <c r="AC145" i="12"/>
  <c r="AB145" i="12"/>
  <c r="AC144" i="12"/>
  <c r="AB144" i="12"/>
  <c r="AC143" i="12"/>
  <c r="AB143" i="12"/>
  <c r="AC142" i="12"/>
  <c r="AB142" i="12"/>
  <c r="AC141" i="12"/>
  <c r="AB141" i="12"/>
  <c r="AC140" i="12"/>
  <c r="AB140" i="12"/>
  <c r="AC139" i="12"/>
  <c r="AB139" i="12"/>
  <c r="AC138" i="12"/>
  <c r="AB138" i="12"/>
  <c r="AC137" i="12"/>
  <c r="AB137" i="12"/>
  <c r="AC136" i="12"/>
  <c r="AB136" i="12"/>
  <c r="AC135" i="12"/>
  <c r="AB135" i="12"/>
  <c r="AC134" i="12"/>
  <c r="AB134" i="12"/>
  <c r="AC133" i="12"/>
  <c r="AB133" i="12"/>
  <c r="AC132" i="12"/>
  <c r="AB132" i="12"/>
  <c r="AC131" i="12"/>
  <c r="AB131" i="12"/>
  <c r="AC130" i="12"/>
  <c r="AB130" i="12"/>
  <c r="AC129" i="12"/>
  <c r="AB129" i="12"/>
  <c r="AC128" i="12"/>
  <c r="AB128" i="12"/>
  <c r="AC127" i="12"/>
  <c r="AB127" i="12"/>
  <c r="AC126" i="12"/>
  <c r="AB126" i="12"/>
  <c r="AC125" i="12"/>
  <c r="AB125" i="12"/>
  <c r="AC124" i="12"/>
  <c r="AB124" i="12"/>
  <c r="AC123" i="12"/>
  <c r="AB123" i="12"/>
  <c r="AC122" i="12"/>
  <c r="AB122" i="12"/>
  <c r="AC121" i="12"/>
  <c r="AB121" i="12"/>
  <c r="AC120" i="12"/>
  <c r="AB120" i="12"/>
  <c r="AC119" i="12"/>
  <c r="AB119" i="12"/>
  <c r="AC118" i="12"/>
  <c r="AB118" i="12"/>
  <c r="AC117" i="12"/>
  <c r="AB117" i="12"/>
  <c r="AC116" i="12"/>
  <c r="AB116" i="12"/>
  <c r="AC115" i="12"/>
  <c r="AB115" i="12"/>
  <c r="AC114" i="12"/>
  <c r="AB114" i="12"/>
  <c r="AC113" i="12"/>
  <c r="AB113" i="12"/>
  <c r="AC112" i="12"/>
  <c r="AB112" i="12"/>
  <c r="AC111" i="12"/>
  <c r="AB111" i="12"/>
  <c r="AC110" i="12"/>
  <c r="AB110" i="12"/>
  <c r="AC109" i="12"/>
  <c r="AB109" i="12"/>
  <c r="AC108" i="12"/>
  <c r="AB108" i="12"/>
  <c r="AC107" i="12"/>
  <c r="AB107" i="12"/>
  <c r="AC106" i="12"/>
  <c r="AB106" i="12"/>
  <c r="AC105" i="12"/>
  <c r="AB105" i="12"/>
  <c r="AC104" i="12"/>
  <c r="AB104" i="12"/>
  <c r="AC103" i="12"/>
  <c r="AB103" i="12"/>
  <c r="AC102" i="12"/>
  <c r="AB102" i="12"/>
  <c r="AC101" i="12"/>
  <c r="AB101" i="12"/>
  <c r="AC100" i="12"/>
  <c r="AB100" i="12"/>
  <c r="AC99" i="12"/>
  <c r="AB99" i="12"/>
  <c r="AC98" i="12"/>
  <c r="AB98" i="12"/>
  <c r="AC97" i="12"/>
  <c r="AB97" i="12"/>
  <c r="AC96" i="12"/>
  <c r="AB96" i="12"/>
  <c r="AC95" i="12"/>
  <c r="AB95" i="12"/>
  <c r="AC94" i="12"/>
  <c r="AB94" i="12"/>
  <c r="AC93" i="12"/>
  <c r="AB93" i="12"/>
  <c r="AC92" i="12"/>
  <c r="AB92" i="12"/>
  <c r="AC91" i="12"/>
  <c r="AB91" i="12"/>
  <c r="AC90" i="12"/>
  <c r="AB90" i="12"/>
  <c r="AC89" i="12"/>
  <c r="AB89" i="12"/>
  <c r="AC88" i="12"/>
  <c r="AB88" i="12"/>
  <c r="AC87" i="12"/>
  <c r="AB87" i="12"/>
  <c r="AC86" i="12"/>
  <c r="AB86" i="12"/>
  <c r="AC85" i="12"/>
  <c r="AB85" i="12"/>
  <c r="AC84" i="12"/>
  <c r="AB84" i="12"/>
  <c r="AC83" i="12"/>
  <c r="AB83" i="12"/>
  <c r="AC82" i="12"/>
  <c r="AB82" i="12"/>
  <c r="AC81" i="12"/>
  <c r="AB81" i="12"/>
  <c r="AC80" i="12"/>
  <c r="AB80" i="12"/>
  <c r="AC79" i="12"/>
  <c r="AB79" i="12"/>
  <c r="Z161" i="12"/>
  <c r="Z160" i="12"/>
  <c r="Z159" i="12"/>
  <c r="AH159" i="12" s="1"/>
  <c r="Z158" i="12"/>
  <c r="AD158" i="12" s="1"/>
  <c r="Z157" i="12"/>
  <c r="AD157" i="12" s="1"/>
  <c r="AE157" i="12" s="1"/>
  <c r="Z156" i="12"/>
  <c r="AD156" i="12" s="1"/>
  <c r="Z155" i="12"/>
  <c r="AH155" i="12" s="1"/>
  <c r="Z154" i="12"/>
  <c r="AH154" i="12" s="1"/>
  <c r="Z153" i="12"/>
  <c r="AH153" i="12" s="1"/>
  <c r="Z152" i="12"/>
  <c r="Z151" i="12"/>
  <c r="AH151" i="12" s="1"/>
  <c r="Z150" i="12"/>
  <c r="AD150" i="12" s="1"/>
  <c r="Z149" i="12"/>
  <c r="AD149" i="12" s="1"/>
  <c r="AE149" i="12" s="1"/>
  <c r="Z148" i="12"/>
  <c r="AD148" i="12" s="1"/>
  <c r="Z147" i="12"/>
  <c r="AH147" i="12" s="1"/>
  <c r="Z146" i="12"/>
  <c r="AH146" i="12" s="1"/>
  <c r="Z145" i="12"/>
  <c r="AH145" i="12" s="1"/>
  <c r="Z144" i="12"/>
  <c r="Z143" i="12"/>
  <c r="AH143" i="12" s="1"/>
  <c r="Z142" i="12"/>
  <c r="AD142" i="12" s="1"/>
  <c r="Z141" i="12"/>
  <c r="AD141" i="12" s="1"/>
  <c r="AE141" i="12" s="1"/>
  <c r="Z140" i="12"/>
  <c r="AD140" i="12" s="1"/>
  <c r="Z139" i="12"/>
  <c r="AH139" i="12" s="1"/>
  <c r="Z138" i="12"/>
  <c r="Z137" i="12"/>
  <c r="AH137" i="12" s="1"/>
  <c r="Z136" i="12"/>
  <c r="Z135" i="12"/>
  <c r="AD135" i="12" s="1"/>
  <c r="AG135" i="12" s="1"/>
  <c r="Z134" i="12"/>
  <c r="AD134" i="12" s="1"/>
  <c r="AG134" i="12" s="1"/>
  <c r="Z133" i="12"/>
  <c r="AD133" i="12" s="1"/>
  <c r="Z132" i="12"/>
  <c r="AD132" i="12" s="1"/>
  <c r="Z131" i="12"/>
  <c r="AH131" i="12" s="1"/>
  <c r="Z130" i="12"/>
  <c r="AH130" i="12" s="1"/>
  <c r="Z129" i="12"/>
  <c r="Z128" i="12"/>
  <c r="Z127" i="12"/>
  <c r="AH127" i="12" s="1"/>
  <c r="Z126" i="12"/>
  <c r="AD126" i="12" s="1"/>
  <c r="AG126" i="12" s="1"/>
  <c r="Z125" i="12"/>
  <c r="AD125" i="12" s="1"/>
  <c r="AG125" i="12" s="1"/>
  <c r="Z124" i="12"/>
  <c r="AD124" i="12" s="1"/>
  <c r="AF124" i="12" s="1"/>
  <c r="Z123" i="12"/>
  <c r="AH123" i="12" s="1"/>
  <c r="Z122" i="12"/>
  <c r="AH122" i="12" s="1"/>
  <c r="Z121" i="12"/>
  <c r="AH121" i="12" s="1"/>
  <c r="Z120" i="12"/>
  <c r="Z119" i="12"/>
  <c r="AD119" i="12" s="1"/>
  <c r="AG119" i="12" s="1"/>
  <c r="Z118" i="12"/>
  <c r="AD118" i="12" s="1"/>
  <c r="AG118" i="12" s="1"/>
  <c r="Z117" i="12"/>
  <c r="AD117" i="12" s="1"/>
  <c r="Z116" i="12"/>
  <c r="AD116" i="12" s="1"/>
  <c r="AG116" i="12" s="1"/>
  <c r="Z115" i="12"/>
  <c r="Z114" i="12"/>
  <c r="Z113" i="12"/>
  <c r="Z112" i="12"/>
  <c r="Z111" i="12"/>
  <c r="AD111" i="12" s="1"/>
  <c r="AG111" i="12" s="1"/>
  <c r="Z110" i="12"/>
  <c r="AD110" i="12" s="1"/>
  <c r="AG110" i="12" s="1"/>
  <c r="Z109" i="12"/>
  <c r="AD109" i="12" s="1"/>
  <c r="AE109" i="12" s="1"/>
  <c r="Z108" i="12"/>
  <c r="AD108" i="12" s="1"/>
  <c r="AE108" i="12" s="1"/>
  <c r="Z107" i="12"/>
  <c r="Z106" i="12"/>
  <c r="Z105" i="12"/>
  <c r="Z104" i="12"/>
  <c r="Z103" i="12"/>
  <c r="Z102" i="12"/>
  <c r="AD102" i="12" s="1"/>
  <c r="AG102" i="12" s="1"/>
  <c r="Z101" i="12"/>
  <c r="AD101" i="12" s="1"/>
  <c r="AE101" i="12" s="1"/>
  <c r="Z100" i="12"/>
  <c r="AD100" i="12" s="1"/>
  <c r="AF100" i="12" s="1"/>
  <c r="Z99" i="12"/>
  <c r="Z98" i="12"/>
  <c r="Z97" i="12"/>
  <c r="Z96" i="12"/>
  <c r="Z95" i="12"/>
  <c r="Z94" i="12"/>
  <c r="AD94" i="12" s="1"/>
  <c r="AG94" i="12" s="1"/>
  <c r="Z93" i="12"/>
  <c r="AD93" i="12" s="1"/>
  <c r="AE93" i="12" s="1"/>
  <c r="Z92" i="12"/>
  <c r="AD92" i="12" s="1"/>
  <c r="AG92" i="12" s="1"/>
  <c r="Z91" i="12"/>
  <c r="Z90" i="12"/>
  <c r="Z89" i="12"/>
  <c r="AD89" i="12" s="1"/>
  <c r="Z88" i="12"/>
  <c r="Z87" i="12"/>
  <c r="Z86" i="12"/>
  <c r="AD86" i="12" s="1"/>
  <c r="AG86" i="12" s="1"/>
  <c r="Z85" i="12"/>
  <c r="AD85" i="12" s="1"/>
  <c r="AE85" i="12" s="1"/>
  <c r="Z84" i="12"/>
  <c r="AD84" i="12" s="1"/>
  <c r="AG84" i="12" s="1"/>
  <c r="Z83" i="12"/>
  <c r="Z82" i="12"/>
  <c r="AD82" i="12" s="1"/>
  <c r="AG82" i="12" s="1"/>
  <c r="Z81" i="12"/>
  <c r="Z80" i="12"/>
  <c r="Z79" i="12"/>
  <c r="AH161" i="12"/>
  <c r="AD161" i="12"/>
  <c r="AG161" i="12" s="1"/>
  <c r="AC161" i="12"/>
  <c r="AB161" i="12"/>
  <c r="Y161" i="12"/>
  <c r="X161" i="12"/>
  <c r="W161" i="12"/>
  <c r="V161" i="12"/>
  <c r="U161" i="12"/>
  <c r="T161" i="12"/>
  <c r="S161" i="12"/>
  <c r="R161" i="12"/>
  <c r="P161" i="12"/>
  <c r="Q161" i="12" s="1"/>
  <c r="Y160" i="12"/>
  <c r="X160" i="12"/>
  <c r="W160" i="12"/>
  <c r="V160" i="12"/>
  <c r="U160" i="12"/>
  <c r="T160" i="12"/>
  <c r="S160" i="12"/>
  <c r="R160" i="12"/>
  <c r="P160" i="12"/>
  <c r="Q160" i="12" s="1"/>
  <c r="Y159" i="12"/>
  <c r="X159" i="12"/>
  <c r="W159" i="12"/>
  <c r="V159" i="12"/>
  <c r="U159" i="12"/>
  <c r="T159" i="12"/>
  <c r="S159" i="12"/>
  <c r="R159" i="12"/>
  <c r="P159" i="12"/>
  <c r="Q159" i="12" s="1"/>
  <c r="Y158" i="12"/>
  <c r="X158" i="12"/>
  <c r="W158" i="12"/>
  <c r="V158" i="12"/>
  <c r="U158" i="12"/>
  <c r="T158" i="12"/>
  <c r="S158" i="12"/>
  <c r="R158" i="12"/>
  <c r="P158" i="12"/>
  <c r="Q158" i="12" s="1"/>
  <c r="Y157" i="12"/>
  <c r="X157" i="12"/>
  <c r="W157" i="12"/>
  <c r="V157" i="12"/>
  <c r="U157" i="12"/>
  <c r="T157" i="12"/>
  <c r="S157" i="12"/>
  <c r="R157" i="12"/>
  <c r="P157" i="12"/>
  <c r="Q157" i="12" s="1"/>
  <c r="Y156" i="12"/>
  <c r="X156" i="12"/>
  <c r="W156" i="12"/>
  <c r="V156" i="12"/>
  <c r="U156" i="12"/>
  <c r="T156" i="12"/>
  <c r="S156" i="12"/>
  <c r="R156" i="12"/>
  <c r="P156" i="12"/>
  <c r="Q156" i="12" s="1"/>
  <c r="Y155" i="12"/>
  <c r="X155" i="12"/>
  <c r="W155" i="12"/>
  <c r="V155" i="12"/>
  <c r="U155" i="12"/>
  <c r="T155" i="12"/>
  <c r="S155" i="12"/>
  <c r="R155" i="12"/>
  <c r="P155" i="12"/>
  <c r="Q155" i="12" s="1"/>
  <c r="Y154" i="12"/>
  <c r="X154" i="12"/>
  <c r="W154" i="12"/>
  <c r="V154" i="12"/>
  <c r="U154" i="12"/>
  <c r="T154" i="12"/>
  <c r="S154" i="12"/>
  <c r="R154" i="12"/>
  <c r="P154" i="12"/>
  <c r="Q154" i="12" s="1"/>
  <c r="Y153" i="12"/>
  <c r="X153" i="12"/>
  <c r="W153" i="12"/>
  <c r="V153" i="12"/>
  <c r="U153" i="12"/>
  <c r="T153" i="12"/>
  <c r="S153" i="12"/>
  <c r="R153" i="12"/>
  <c r="P153" i="12"/>
  <c r="Q153" i="12" s="1"/>
  <c r="Y152" i="12"/>
  <c r="X152" i="12"/>
  <c r="W152" i="12"/>
  <c r="V152" i="12"/>
  <c r="U152" i="12"/>
  <c r="T152" i="12"/>
  <c r="S152" i="12"/>
  <c r="R152" i="12"/>
  <c r="P152" i="12"/>
  <c r="Q152" i="12" s="1"/>
  <c r="Y151" i="12"/>
  <c r="X151" i="12"/>
  <c r="W151" i="12"/>
  <c r="V151" i="12"/>
  <c r="U151" i="12"/>
  <c r="T151" i="12"/>
  <c r="S151" i="12"/>
  <c r="R151" i="12"/>
  <c r="P151" i="12"/>
  <c r="Q151" i="12" s="1"/>
  <c r="Y150" i="12"/>
  <c r="X150" i="12"/>
  <c r="W150" i="12"/>
  <c r="V150" i="12"/>
  <c r="U150" i="12"/>
  <c r="T150" i="12"/>
  <c r="S150" i="12"/>
  <c r="R150" i="12"/>
  <c r="P150" i="12"/>
  <c r="Q150" i="12" s="1"/>
  <c r="Y149" i="12"/>
  <c r="X149" i="12"/>
  <c r="W149" i="12"/>
  <c r="V149" i="12"/>
  <c r="U149" i="12"/>
  <c r="T149" i="12"/>
  <c r="S149" i="12"/>
  <c r="R149" i="12"/>
  <c r="P149" i="12"/>
  <c r="Q149" i="12" s="1"/>
  <c r="Y148" i="12"/>
  <c r="X148" i="12"/>
  <c r="W148" i="12"/>
  <c r="V148" i="12"/>
  <c r="U148" i="12"/>
  <c r="T148" i="12"/>
  <c r="S148" i="12"/>
  <c r="R148" i="12"/>
  <c r="P148" i="12"/>
  <c r="Q148" i="12" s="1"/>
  <c r="Y147" i="12"/>
  <c r="X147" i="12"/>
  <c r="W147" i="12"/>
  <c r="V147" i="12"/>
  <c r="U147" i="12"/>
  <c r="T147" i="12"/>
  <c r="S147" i="12"/>
  <c r="R147" i="12"/>
  <c r="P147" i="12"/>
  <c r="Q147" i="12" s="1"/>
  <c r="Y146" i="12"/>
  <c r="X146" i="12"/>
  <c r="W146" i="12"/>
  <c r="V146" i="12"/>
  <c r="U146" i="12"/>
  <c r="T146" i="12"/>
  <c r="S146" i="12"/>
  <c r="R146" i="12"/>
  <c r="P146" i="12"/>
  <c r="Q146" i="12" s="1"/>
  <c r="Y145" i="12"/>
  <c r="X145" i="12"/>
  <c r="W145" i="12"/>
  <c r="V145" i="12"/>
  <c r="U145" i="12"/>
  <c r="T145" i="12"/>
  <c r="S145" i="12"/>
  <c r="R145" i="12"/>
  <c r="P145" i="12"/>
  <c r="Q145" i="12" s="1"/>
  <c r="Y144" i="12"/>
  <c r="X144" i="12"/>
  <c r="W144" i="12"/>
  <c r="V144" i="12"/>
  <c r="U144" i="12"/>
  <c r="T144" i="12"/>
  <c r="S144" i="12"/>
  <c r="R144" i="12"/>
  <c r="P144" i="12"/>
  <c r="Q144" i="12" s="1"/>
  <c r="Y143" i="12"/>
  <c r="X143" i="12"/>
  <c r="W143" i="12"/>
  <c r="V143" i="12"/>
  <c r="U143" i="12"/>
  <c r="T143" i="12"/>
  <c r="S143" i="12"/>
  <c r="R143" i="12"/>
  <c r="P143" i="12"/>
  <c r="Q143" i="12" s="1"/>
  <c r="Y142" i="12"/>
  <c r="X142" i="12"/>
  <c r="W142" i="12"/>
  <c r="V142" i="12"/>
  <c r="U142" i="12"/>
  <c r="T142" i="12"/>
  <c r="S142" i="12"/>
  <c r="R142" i="12"/>
  <c r="P142" i="12"/>
  <c r="Q142" i="12" s="1"/>
  <c r="Y141" i="12"/>
  <c r="X141" i="12"/>
  <c r="W141" i="12"/>
  <c r="V141" i="12"/>
  <c r="U141" i="12"/>
  <c r="T141" i="12"/>
  <c r="S141" i="12"/>
  <c r="R141" i="12"/>
  <c r="P141" i="12"/>
  <c r="Q141" i="12" s="1"/>
  <c r="Y140" i="12"/>
  <c r="X140" i="12"/>
  <c r="W140" i="12"/>
  <c r="V140" i="12"/>
  <c r="U140" i="12"/>
  <c r="T140" i="12"/>
  <c r="S140" i="12"/>
  <c r="R140" i="12"/>
  <c r="P140" i="12"/>
  <c r="Q140" i="12" s="1"/>
  <c r="Y139" i="12"/>
  <c r="X139" i="12"/>
  <c r="W139" i="12"/>
  <c r="V139" i="12"/>
  <c r="U139" i="12"/>
  <c r="T139" i="12"/>
  <c r="S139" i="12"/>
  <c r="R139" i="12"/>
  <c r="P139" i="12"/>
  <c r="Q139" i="12" s="1"/>
  <c r="Y138" i="12"/>
  <c r="X138" i="12"/>
  <c r="W138" i="12"/>
  <c r="V138" i="12"/>
  <c r="U138" i="12"/>
  <c r="T138" i="12"/>
  <c r="S138" i="12"/>
  <c r="R138" i="12"/>
  <c r="P138" i="12"/>
  <c r="Q138" i="12" s="1"/>
  <c r="Y137" i="12"/>
  <c r="X137" i="12"/>
  <c r="W137" i="12"/>
  <c r="V137" i="12"/>
  <c r="U137" i="12"/>
  <c r="T137" i="12"/>
  <c r="S137" i="12"/>
  <c r="R137" i="12"/>
  <c r="P137" i="12"/>
  <c r="Q137" i="12" s="1"/>
  <c r="Y136" i="12"/>
  <c r="X136" i="12"/>
  <c r="W136" i="12"/>
  <c r="V136" i="12"/>
  <c r="U136" i="12"/>
  <c r="T136" i="12"/>
  <c r="S136" i="12"/>
  <c r="R136" i="12"/>
  <c r="P136" i="12"/>
  <c r="Q136" i="12" s="1"/>
  <c r="Y135" i="12"/>
  <c r="X135" i="12"/>
  <c r="W135" i="12"/>
  <c r="V135" i="12"/>
  <c r="U135" i="12"/>
  <c r="T135" i="12"/>
  <c r="S135" i="12"/>
  <c r="R135" i="12"/>
  <c r="P135" i="12"/>
  <c r="Q135" i="12" s="1"/>
  <c r="Y134" i="12"/>
  <c r="X134" i="12"/>
  <c r="W134" i="12"/>
  <c r="V134" i="12"/>
  <c r="U134" i="12"/>
  <c r="T134" i="12"/>
  <c r="S134" i="12"/>
  <c r="R134" i="12"/>
  <c r="P134" i="12"/>
  <c r="Q134" i="12" s="1"/>
  <c r="Y133" i="12"/>
  <c r="X133" i="12"/>
  <c r="W133" i="12"/>
  <c r="V133" i="12"/>
  <c r="U133" i="12"/>
  <c r="T133" i="12"/>
  <c r="S133" i="12"/>
  <c r="R133" i="12"/>
  <c r="P133" i="12"/>
  <c r="Q133" i="12" s="1"/>
  <c r="Y132" i="12"/>
  <c r="X132" i="12"/>
  <c r="W132" i="12"/>
  <c r="V132" i="12"/>
  <c r="U132" i="12"/>
  <c r="T132" i="12"/>
  <c r="S132" i="12"/>
  <c r="R132" i="12"/>
  <c r="P132" i="12"/>
  <c r="Q132" i="12" s="1"/>
  <c r="Y131" i="12"/>
  <c r="X131" i="12"/>
  <c r="W131" i="12"/>
  <c r="V131" i="12"/>
  <c r="U131" i="12"/>
  <c r="T131" i="12"/>
  <c r="S131" i="12"/>
  <c r="R131" i="12"/>
  <c r="P131" i="12"/>
  <c r="Q131" i="12" s="1"/>
  <c r="Y130" i="12"/>
  <c r="X130" i="12"/>
  <c r="W130" i="12"/>
  <c r="V130" i="12"/>
  <c r="U130" i="12"/>
  <c r="T130" i="12"/>
  <c r="S130" i="12"/>
  <c r="R130" i="12"/>
  <c r="P130" i="12"/>
  <c r="Q130" i="12" s="1"/>
  <c r="Y129" i="12"/>
  <c r="X129" i="12"/>
  <c r="W129" i="12"/>
  <c r="V129" i="12"/>
  <c r="U129" i="12"/>
  <c r="T129" i="12"/>
  <c r="S129" i="12"/>
  <c r="R129" i="12"/>
  <c r="P129" i="12"/>
  <c r="Q129" i="12" s="1"/>
  <c r="Y128" i="12"/>
  <c r="X128" i="12"/>
  <c r="W128" i="12"/>
  <c r="V128" i="12"/>
  <c r="U128" i="12"/>
  <c r="T128" i="12"/>
  <c r="S128" i="12"/>
  <c r="R128" i="12"/>
  <c r="P128" i="12"/>
  <c r="Q128" i="12" s="1"/>
  <c r="Y127" i="12"/>
  <c r="X127" i="12"/>
  <c r="W127" i="12"/>
  <c r="V127" i="12"/>
  <c r="U127" i="12"/>
  <c r="T127" i="12"/>
  <c r="S127" i="12"/>
  <c r="R127" i="12"/>
  <c r="P127" i="12"/>
  <c r="Q127" i="12" s="1"/>
  <c r="Y126" i="12"/>
  <c r="X126" i="12"/>
  <c r="W126" i="12"/>
  <c r="V126" i="12"/>
  <c r="U126" i="12"/>
  <c r="T126" i="12"/>
  <c r="S126" i="12"/>
  <c r="R126" i="12"/>
  <c r="P126" i="12"/>
  <c r="Q126" i="12" s="1"/>
  <c r="Y125" i="12"/>
  <c r="X125" i="12"/>
  <c r="W125" i="12"/>
  <c r="V125" i="12"/>
  <c r="U125" i="12"/>
  <c r="T125" i="12"/>
  <c r="S125" i="12"/>
  <c r="R125" i="12"/>
  <c r="P125" i="12"/>
  <c r="Q125" i="12" s="1"/>
  <c r="Y124" i="12"/>
  <c r="X124" i="12"/>
  <c r="W124" i="12"/>
  <c r="V124" i="12"/>
  <c r="U124" i="12"/>
  <c r="T124" i="12"/>
  <c r="S124" i="12"/>
  <c r="R124" i="12"/>
  <c r="P124" i="12"/>
  <c r="Q124" i="12" s="1"/>
  <c r="Y123" i="12"/>
  <c r="X123" i="12"/>
  <c r="W123" i="12"/>
  <c r="V123" i="12"/>
  <c r="U123" i="12"/>
  <c r="T123" i="12"/>
  <c r="S123" i="12"/>
  <c r="R123" i="12"/>
  <c r="P123" i="12"/>
  <c r="Q123" i="12" s="1"/>
  <c r="Y122" i="12"/>
  <c r="X122" i="12"/>
  <c r="W122" i="12"/>
  <c r="V122" i="12"/>
  <c r="U122" i="12"/>
  <c r="T122" i="12"/>
  <c r="S122" i="12"/>
  <c r="R122" i="12"/>
  <c r="P122" i="12"/>
  <c r="Q122" i="12" s="1"/>
  <c r="Y121" i="12"/>
  <c r="X121" i="12"/>
  <c r="W121" i="12"/>
  <c r="V121" i="12"/>
  <c r="U121" i="12"/>
  <c r="T121" i="12"/>
  <c r="S121" i="12"/>
  <c r="R121" i="12"/>
  <c r="P121" i="12"/>
  <c r="Q121" i="12" s="1"/>
  <c r="Y120" i="12"/>
  <c r="X120" i="12"/>
  <c r="W120" i="12"/>
  <c r="V120" i="12"/>
  <c r="U120" i="12"/>
  <c r="T120" i="12"/>
  <c r="S120" i="12"/>
  <c r="R120" i="12"/>
  <c r="P120" i="12"/>
  <c r="Q120" i="12" s="1"/>
  <c r="Y119" i="12"/>
  <c r="X119" i="12"/>
  <c r="W119" i="12"/>
  <c r="V119" i="12"/>
  <c r="U119" i="12"/>
  <c r="T119" i="12"/>
  <c r="S119" i="12"/>
  <c r="R119" i="12"/>
  <c r="P119" i="12"/>
  <c r="Q119" i="12" s="1"/>
  <c r="Y118" i="12"/>
  <c r="X118" i="12"/>
  <c r="W118" i="12"/>
  <c r="V118" i="12"/>
  <c r="U118" i="12"/>
  <c r="T118" i="12"/>
  <c r="S118" i="12"/>
  <c r="R118" i="12"/>
  <c r="P118" i="12"/>
  <c r="Q118" i="12" s="1"/>
  <c r="Y117" i="12"/>
  <c r="X117" i="12"/>
  <c r="W117" i="12"/>
  <c r="V117" i="12"/>
  <c r="U117" i="12"/>
  <c r="T117" i="12"/>
  <c r="S117" i="12"/>
  <c r="R117" i="12"/>
  <c r="P117" i="12"/>
  <c r="Q117" i="12" s="1"/>
  <c r="Y116" i="12"/>
  <c r="X116" i="12"/>
  <c r="W116" i="12"/>
  <c r="V116" i="12"/>
  <c r="U116" i="12"/>
  <c r="T116" i="12"/>
  <c r="S116" i="12"/>
  <c r="R116" i="12"/>
  <c r="P116" i="12"/>
  <c r="Q116" i="12" s="1"/>
  <c r="Y115" i="12"/>
  <c r="X115" i="12"/>
  <c r="W115" i="12"/>
  <c r="V115" i="12"/>
  <c r="U115" i="12"/>
  <c r="T115" i="12"/>
  <c r="S115" i="12"/>
  <c r="R115" i="12"/>
  <c r="P115" i="12"/>
  <c r="Q115" i="12" s="1"/>
  <c r="Y114" i="12"/>
  <c r="X114" i="12"/>
  <c r="W114" i="12"/>
  <c r="V114" i="12"/>
  <c r="U114" i="12"/>
  <c r="T114" i="12"/>
  <c r="S114" i="12"/>
  <c r="R114" i="12"/>
  <c r="P114" i="12"/>
  <c r="Q114" i="12" s="1"/>
  <c r="Y113" i="12"/>
  <c r="X113" i="12"/>
  <c r="W113" i="12"/>
  <c r="V113" i="12"/>
  <c r="U113" i="12"/>
  <c r="T113" i="12"/>
  <c r="S113" i="12"/>
  <c r="R113" i="12"/>
  <c r="P113" i="12"/>
  <c r="Q113" i="12" s="1"/>
  <c r="Y112" i="12"/>
  <c r="X112" i="12"/>
  <c r="W112" i="12"/>
  <c r="V112" i="12"/>
  <c r="U112" i="12"/>
  <c r="T112" i="12"/>
  <c r="S112" i="12"/>
  <c r="R112" i="12"/>
  <c r="P112" i="12"/>
  <c r="Q112" i="12" s="1"/>
  <c r="Y111" i="12"/>
  <c r="X111" i="12"/>
  <c r="W111" i="12"/>
  <c r="V111" i="12"/>
  <c r="U111" i="12"/>
  <c r="T111" i="12"/>
  <c r="S111" i="12"/>
  <c r="R111" i="12"/>
  <c r="P111" i="12"/>
  <c r="Q111" i="12" s="1"/>
  <c r="Y110" i="12"/>
  <c r="X110" i="12"/>
  <c r="W110" i="12"/>
  <c r="V110" i="12"/>
  <c r="U110" i="12"/>
  <c r="T110" i="12"/>
  <c r="S110" i="12"/>
  <c r="R110" i="12"/>
  <c r="P110" i="12"/>
  <c r="Q110" i="12" s="1"/>
  <c r="Y109" i="12"/>
  <c r="X109" i="12"/>
  <c r="W109" i="12"/>
  <c r="V109" i="12"/>
  <c r="U109" i="12"/>
  <c r="T109" i="12"/>
  <c r="S109" i="12"/>
  <c r="R109" i="12"/>
  <c r="P109" i="12"/>
  <c r="Q109" i="12" s="1"/>
  <c r="Y108" i="12"/>
  <c r="X108" i="12"/>
  <c r="W108" i="12"/>
  <c r="V108" i="12"/>
  <c r="U108" i="12"/>
  <c r="T108" i="12"/>
  <c r="S108" i="12"/>
  <c r="R108" i="12"/>
  <c r="P108" i="12"/>
  <c r="Q108" i="12" s="1"/>
  <c r="Y107" i="12"/>
  <c r="X107" i="12"/>
  <c r="W107" i="12"/>
  <c r="V107" i="12"/>
  <c r="U107" i="12"/>
  <c r="T107" i="12"/>
  <c r="S107" i="12"/>
  <c r="R107" i="12"/>
  <c r="P107" i="12"/>
  <c r="Q107" i="12" s="1"/>
  <c r="Y106" i="12"/>
  <c r="X106" i="12"/>
  <c r="W106" i="12"/>
  <c r="V106" i="12"/>
  <c r="U106" i="12"/>
  <c r="T106" i="12"/>
  <c r="S106" i="12"/>
  <c r="R106" i="12"/>
  <c r="P106" i="12"/>
  <c r="Q106" i="12" s="1"/>
  <c r="Y105" i="12"/>
  <c r="X105" i="12"/>
  <c r="W105" i="12"/>
  <c r="V105" i="12"/>
  <c r="U105" i="12"/>
  <c r="T105" i="12"/>
  <c r="S105" i="12"/>
  <c r="R105" i="12"/>
  <c r="P105" i="12"/>
  <c r="Q105" i="12" s="1"/>
  <c r="Y104" i="12"/>
  <c r="X104" i="12"/>
  <c r="W104" i="12"/>
  <c r="V104" i="12"/>
  <c r="U104" i="12"/>
  <c r="T104" i="12"/>
  <c r="S104" i="12"/>
  <c r="R104" i="12"/>
  <c r="P104" i="12"/>
  <c r="Q104" i="12" s="1"/>
  <c r="Y103" i="12"/>
  <c r="X103" i="12"/>
  <c r="W103" i="12"/>
  <c r="V103" i="12"/>
  <c r="U103" i="12"/>
  <c r="T103" i="12"/>
  <c r="S103" i="12"/>
  <c r="R103" i="12"/>
  <c r="P103" i="12"/>
  <c r="Q103" i="12" s="1"/>
  <c r="Y102" i="12"/>
  <c r="X102" i="12"/>
  <c r="W102" i="12"/>
  <c r="V102" i="12"/>
  <c r="U102" i="12"/>
  <c r="T102" i="12"/>
  <c r="S102" i="12"/>
  <c r="R102" i="12"/>
  <c r="P102" i="12"/>
  <c r="Q102" i="12" s="1"/>
  <c r="Y101" i="12"/>
  <c r="X101" i="12"/>
  <c r="W101" i="12"/>
  <c r="V101" i="12"/>
  <c r="U101" i="12"/>
  <c r="T101" i="12"/>
  <c r="S101" i="12"/>
  <c r="R101" i="12"/>
  <c r="P101" i="12"/>
  <c r="Q101" i="12" s="1"/>
  <c r="Y100" i="12"/>
  <c r="X100" i="12"/>
  <c r="W100" i="12"/>
  <c r="V100" i="12"/>
  <c r="U100" i="12"/>
  <c r="T100" i="12"/>
  <c r="S100" i="12"/>
  <c r="R100" i="12"/>
  <c r="P100" i="12"/>
  <c r="Q100" i="12" s="1"/>
  <c r="Y99" i="12"/>
  <c r="X99" i="12"/>
  <c r="W99" i="12"/>
  <c r="V99" i="12"/>
  <c r="U99" i="12"/>
  <c r="T99" i="12"/>
  <c r="S99" i="12"/>
  <c r="R99" i="12"/>
  <c r="P99" i="12"/>
  <c r="Q99" i="12" s="1"/>
  <c r="Y98" i="12"/>
  <c r="X98" i="12"/>
  <c r="W98" i="12"/>
  <c r="V98" i="12"/>
  <c r="U98" i="12"/>
  <c r="T98" i="12"/>
  <c r="S98" i="12"/>
  <c r="R98" i="12"/>
  <c r="P98" i="12"/>
  <c r="Q98" i="12" s="1"/>
  <c r="Y97" i="12"/>
  <c r="X97" i="12"/>
  <c r="W97" i="12"/>
  <c r="V97" i="12"/>
  <c r="U97" i="12"/>
  <c r="T97" i="12"/>
  <c r="S97" i="12"/>
  <c r="R97" i="12"/>
  <c r="P97" i="12"/>
  <c r="Q97" i="12" s="1"/>
  <c r="Y96" i="12"/>
  <c r="X96" i="12"/>
  <c r="W96" i="12"/>
  <c r="V96" i="12"/>
  <c r="U96" i="12"/>
  <c r="T96" i="12"/>
  <c r="S96" i="12"/>
  <c r="R96" i="12"/>
  <c r="P96" i="12"/>
  <c r="Q96" i="12" s="1"/>
  <c r="Y95" i="12"/>
  <c r="X95" i="12"/>
  <c r="W95" i="12"/>
  <c r="V95" i="12"/>
  <c r="U95" i="12"/>
  <c r="T95" i="12"/>
  <c r="S95" i="12"/>
  <c r="R95" i="12"/>
  <c r="P95" i="12"/>
  <c r="Q95" i="12" s="1"/>
  <c r="Y94" i="12"/>
  <c r="X94" i="12"/>
  <c r="W94" i="12"/>
  <c r="V94" i="12"/>
  <c r="U94" i="12"/>
  <c r="T94" i="12"/>
  <c r="S94" i="12"/>
  <c r="R94" i="12"/>
  <c r="P94" i="12"/>
  <c r="Q94" i="12" s="1"/>
  <c r="Y93" i="12"/>
  <c r="X93" i="12"/>
  <c r="W93" i="12"/>
  <c r="V93" i="12"/>
  <c r="U93" i="12"/>
  <c r="T93" i="12"/>
  <c r="S93" i="12"/>
  <c r="R93" i="12"/>
  <c r="P93" i="12"/>
  <c r="Q93" i="12" s="1"/>
  <c r="Y92" i="12"/>
  <c r="X92" i="12"/>
  <c r="W92" i="12"/>
  <c r="V92" i="12"/>
  <c r="U92" i="12"/>
  <c r="T92" i="12"/>
  <c r="S92" i="12"/>
  <c r="R92" i="12"/>
  <c r="P92" i="12"/>
  <c r="Q92" i="12" s="1"/>
  <c r="Y91" i="12"/>
  <c r="X91" i="12"/>
  <c r="W91" i="12"/>
  <c r="V91" i="12"/>
  <c r="U91" i="12"/>
  <c r="T91" i="12"/>
  <c r="S91" i="12"/>
  <c r="R91" i="12"/>
  <c r="P91" i="12"/>
  <c r="Q91" i="12" s="1"/>
  <c r="Y90" i="12"/>
  <c r="X90" i="12"/>
  <c r="W90" i="12"/>
  <c r="V90" i="12"/>
  <c r="U90" i="12"/>
  <c r="T90" i="12"/>
  <c r="S90" i="12"/>
  <c r="R90" i="12"/>
  <c r="P90" i="12"/>
  <c r="Q90" i="12" s="1"/>
  <c r="Y89" i="12"/>
  <c r="X89" i="12"/>
  <c r="W89" i="12"/>
  <c r="V89" i="12"/>
  <c r="U89" i="12"/>
  <c r="T89" i="12"/>
  <c r="S89" i="12"/>
  <c r="R89" i="12"/>
  <c r="P89" i="12"/>
  <c r="Q89" i="12" s="1"/>
  <c r="Y88" i="12"/>
  <c r="X88" i="12"/>
  <c r="W88" i="12"/>
  <c r="V88" i="12"/>
  <c r="U88" i="12"/>
  <c r="T88" i="12"/>
  <c r="S88" i="12"/>
  <c r="R88" i="12"/>
  <c r="P88" i="12"/>
  <c r="Q88" i="12" s="1"/>
  <c r="Y87" i="12"/>
  <c r="X87" i="12"/>
  <c r="W87" i="12"/>
  <c r="V87" i="12"/>
  <c r="U87" i="12"/>
  <c r="T87" i="12"/>
  <c r="S87" i="12"/>
  <c r="R87" i="12"/>
  <c r="P87" i="12"/>
  <c r="Q87" i="12" s="1"/>
  <c r="Y86" i="12"/>
  <c r="X86" i="12"/>
  <c r="W86" i="12"/>
  <c r="V86" i="12"/>
  <c r="U86" i="12"/>
  <c r="T86" i="12"/>
  <c r="S86" i="12"/>
  <c r="R86" i="12"/>
  <c r="P86" i="12"/>
  <c r="Q86" i="12" s="1"/>
  <c r="Y85" i="12"/>
  <c r="X85" i="12"/>
  <c r="W85" i="12"/>
  <c r="V85" i="12"/>
  <c r="U85" i="12"/>
  <c r="T85" i="12"/>
  <c r="S85" i="12"/>
  <c r="R85" i="12"/>
  <c r="P85" i="12"/>
  <c r="Q85" i="12" s="1"/>
  <c r="Y84" i="12"/>
  <c r="X84" i="12"/>
  <c r="W84" i="12"/>
  <c r="V84" i="12"/>
  <c r="U84" i="12"/>
  <c r="T84" i="12"/>
  <c r="S84" i="12"/>
  <c r="R84" i="12"/>
  <c r="P84" i="12"/>
  <c r="Q84" i="12" s="1"/>
  <c r="Y83" i="12"/>
  <c r="X83" i="12"/>
  <c r="W83" i="12"/>
  <c r="V83" i="12"/>
  <c r="U83" i="12"/>
  <c r="T83" i="12"/>
  <c r="S83" i="12"/>
  <c r="R83" i="12"/>
  <c r="P83" i="12"/>
  <c r="Q83" i="12" s="1"/>
  <c r="Y82" i="12"/>
  <c r="X82" i="12"/>
  <c r="W82" i="12"/>
  <c r="V82" i="12"/>
  <c r="U82" i="12"/>
  <c r="T82" i="12"/>
  <c r="S82" i="12"/>
  <c r="R82" i="12"/>
  <c r="P82" i="12"/>
  <c r="Q82" i="12" s="1"/>
  <c r="Y81" i="12"/>
  <c r="X81" i="12"/>
  <c r="W81" i="12"/>
  <c r="V81" i="12"/>
  <c r="U81" i="12"/>
  <c r="T81" i="12"/>
  <c r="S81" i="12"/>
  <c r="R81" i="12"/>
  <c r="P81" i="12"/>
  <c r="Q81" i="12" s="1"/>
  <c r="Y80" i="12"/>
  <c r="X80" i="12"/>
  <c r="W80" i="12"/>
  <c r="V80" i="12"/>
  <c r="U80" i="12"/>
  <c r="T80" i="12"/>
  <c r="S80" i="12"/>
  <c r="R80" i="12"/>
  <c r="P80" i="12"/>
  <c r="Q80" i="12" s="1"/>
  <c r="Y79" i="12"/>
  <c r="X79" i="12"/>
  <c r="W79" i="12"/>
  <c r="V79" i="12"/>
  <c r="U79" i="12"/>
  <c r="T79" i="12"/>
  <c r="S79" i="12"/>
  <c r="R79" i="12"/>
  <c r="P79" i="12"/>
  <c r="Q79" i="12" s="1"/>
  <c r="W294" i="8"/>
  <c r="V294" i="8"/>
  <c r="Q294" i="8"/>
  <c r="U294" i="8" s="1"/>
  <c r="P294" i="8"/>
  <c r="O294" i="8"/>
  <c r="W293" i="8"/>
  <c r="V293" i="8"/>
  <c r="Q293" i="8"/>
  <c r="P293" i="8"/>
  <c r="O293" i="8"/>
  <c r="W292" i="8"/>
  <c r="V292" i="8"/>
  <c r="Q292" i="8"/>
  <c r="T292" i="8" s="1"/>
  <c r="P292" i="8"/>
  <c r="O292" i="8"/>
  <c r="W291" i="8"/>
  <c r="V291" i="8"/>
  <c r="Q291" i="8"/>
  <c r="R291" i="8" s="1"/>
  <c r="P291" i="8"/>
  <c r="O291" i="8"/>
  <c r="W290" i="8"/>
  <c r="V290" i="8"/>
  <c r="Q290" i="8"/>
  <c r="S290" i="8" s="1"/>
  <c r="P290" i="8"/>
  <c r="O290" i="8"/>
  <c r="W289" i="8"/>
  <c r="V289" i="8"/>
  <c r="U289" i="8"/>
  <c r="Q289" i="8"/>
  <c r="R289" i="8" s="1"/>
  <c r="P289" i="8"/>
  <c r="O289" i="8"/>
  <c r="W288" i="8"/>
  <c r="V288" i="8"/>
  <c r="Q288" i="8"/>
  <c r="U288" i="8" s="1"/>
  <c r="P288" i="8"/>
  <c r="O288" i="8"/>
  <c r="W287" i="8"/>
  <c r="V287" i="8"/>
  <c r="Q287" i="8"/>
  <c r="T287" i="8" s="1"/>
  <c r="P287" i="8"/>
  <c r="O287" i="8"/>
  <c r="W286" i="8"/>
  <c r="V286" i="8"/>
  <c r="Q286" i="8"/>
  <c r="U286" i="8" s="1"/>
  <c r="P286" i="8"/>
  <c r="O286" i="8"/>
  <c r="W285" i="8"/>
  <c r="V285" i="8"/>
  <c r="Q285" i="8"/>
  <c r="P285" i="8"/>
  <c r="O285" i="8"/>
  <c r="W284" i="8"/>
  <c r="V284" i="8"/>
  <c r="Q284" i="8"/>
  <c r="T284" i="8" s="1"/>
  <c r="P284" i="8"/>
  <c r="O284" i="8"/>
  <c r="W283" i="8"/>
  <c r="V283" i="8"/>
  <c r="Q283" i="8"/>
  <c r="R283" i="8" s="1"/>
  <c r="P283" i="8"/>
  <c r="O283" i="8"/>
  <c r="W282" i="8"/>
  <c r="V282" i="8"/>
  <c r="Q282" i="8"/>
  <c r="P282" i="8"/>
  <c r="O282" i="8"/>
  <c r="W281" i="8"/>
  <c r="V281" i="8"/>
  <c r="Q281" i="8"/>
  <c r="P281" i="8"/>
  <c r="O281" i="8"/>
  <c r="W280" i="8"/>
  <c r="V280" i="8"/>
  <c r="Q280" i="8"/>
  <c r="P280" i="8"/>
  <c r="O280" i="8"/>
  <c r="W279" i="8"/>
  <c r="V279" i="8"/>
  <c r="U279" i="8"/>
  <c r="Q279" i="8"/>
  <c r="T279" i="8" s="1"/>
  <c r="P279" i="8"/>
  <c r="O279" i="8"/>
  <c r="W278" i="8"/>
  <c r="V278" i="8"/>
  <c r="Q278" i="8"/>
  <c r="P278" i="8"/>
  <c r="O278" i="8"/>
  <c r="W277" i="8"/>
  <c r="V277" i="8"/>
  <c r="Q277" i="8"/>
  <c r="P277" i="8"/>
  <c r="O277" i="8"/>
  <c r="W276" i="8"/>
  <c r="V276" i="8"/>
  <c r="S276" i="8"/>
  <c r="Q276" i="8"/>
  <c r="P276" i="8"/>
  <c r="O276" i="8"/>
  <c r="W275" i="8"/>
  <c r="V275" i="8"/>
  <c r="Q275" i="8"/>
  <c r="P275" i="8"/>
  <c r="O275" i="8"/>
  <c r="W274" i="8"/>
  <c r="V274" i="8"/>
  <c r="Q274" i="8"/>
  <c r="P274" i="8"/>
  <c r="O274" i="8"/>
  <c r="W273" i="8"/>
  <c r="V273" i="8"/>
  <c r="T273" i="8"/>
  <c r="S273" i="8"/>
  <c r="R273" i="8"/>
  <c r="Q273" i="8"/>
  <c r="P273" i="8"/>
  <c r="O273" i="8"/>
  <c r="W272" i="8"/>
  <c r="V272" i="8"/>
  <c r="Q272" i="8"/>
  <c r="U272" i="8" s="1"/>
  <c r="P272" i="8"/>
  <c r="O272" i="8"/>
  <c r="W271" i="8"/>
  <c r="V271" i="8"/>
  <c r="Q271" i="8"/>
  <c r="P271" i="8"/>
  <c r="O271" i="8"/>
  <c r="W270" i="8"/>
  <c r="V270" i="8"/>
  <c r="Q270" i="8"/>
  <c r="U270" i="8" s="1"/>
  <c r="P270" i="8"/>
  <c r="O270" i="8"/>
  <c r="W269" i="8"/>
  <c r="V269" i="8"/>
  <c r="Q269" i="8"/>
  <c r="P269" i="8"/>
  <c r="O269" i="8"/>
  <c r="W268" i="8"/>
  <c r="V268" i="8"/>
  <c r="Q268" i="8"/>
  <c r="T268" i="8" s="1"/>
  <c r="P268" i="8"/>
  <c r="O268" i="8"/>
  <c r="W267" i="8"/>
  <c r="V267" i="8"/>
  <c r="T267" i="8"/>
  <c r="Q267" i="8"/>
  <c r="R267" i="8" s="1"/>
  <c r="P267" i="8"/>
  <c r="O267" i="8"/>
  <c r="W266" i="8"/>
  <c r="V266" i="8"/>
  <c r="Q266" i="8"/>
  <c r="S266" i="8" s="1"/>
  <c r="P266" i="8"/>
  <c r="O266" i="8"/>
  <c r="W265" i="8"/>
  <c r="V265" i="8"/>
  <c r="Q265" i="8"/>
  <c r="T265" i="8" s="1"/>
  <c r="P265" i="8"/>
  <c r="O265" i="8"/>
  <c r="W264" i="8"/>
  <c r="V264" i="8"/>
  <c r="Q264" i="8"/>
  <c r="U264" i="8" s="1"/>
  <c r="P264" i="8"/>
  <c r="O264" i="8"/>
  <c r="W263" i="8"/>
  <c r="V263" i="8"/>
  <c r="U263" i="8"/>
  <c r="Q263" i="8"/>
  <c r="S263" i="8" s="1"/>
  <c r="P263" i="8"/>
  <c r="O263" i="8"/>
  <c r="W262" i="8"/>
  <c r="V262" i="8"/>
  <c r="Q262" i="8"/>
  <c r="U262" i="8" s="1"/>
  <c r="P262" i="8"/>
  <c r="O262" i="8"/>
  <c r="W261" i="8"/>
  <c r="V261" i="8"/>
  <c r="Q261" i="8"/>
  <c r="U261" i="8" s="1"/>
  <c r="P261" i="8"/>
  <c r="O261" i="8"/>
  <c r="W260" i="8"/>
  <c r="V260" i="8"/>
  <c r="Q260" i="8"/>
  <c r="T260" i="8" s="1"/>
  <c r="P260" i="8"/>
  <c r="O260" i="8"/>
  <c r="W259" i="8"/>
  <c r="V259" i="8"/>
  <c r="Q259" i="8"/>
  <c r="T259" i="8" s="1"/>
  <c r="P259" i="8"/>
  <c r="O259" i="8"/>
  <c r="W258" i="8"/>
  <c r="V258" i="8"/>
  <c r="Q258" i="8"/>
  <c r="S258" i="8" s="1"/>
  <c r="P258" i="8"/>
  <c r="O258" i="8"/>
  <c r="W257" i="8"/>
  <c r="V257" i="8"/>
  <c r="Q257" i="8"/>
  <c r="U257" i="8" s="1"/>
  <c r="P257" i="8"/>
  <c r="O257" i="8"/>
  <c r="W256" i="8"/>
  <c r="V256" i="8"/>
  <c r="Q256" i="8"/>
  <c r="U256" i="8" s="1"/>
  <c r="P256" i="8"/>
  <c r="O256" i="8"/>
  <c r="W255" i="8"/>
  <c r="V255" i="8"/>
  <c r="Q255" i="8"/>
  <c r="S255" i="8" s="1"/>
  <c r="P255" i="8"/>
  <c r="O255" i="8"/>
  <c r="W254" i="8"/>
  <c r="V254" i="8"/>
  <c r="Q254" i="8"/>
  <c r="S254" i="8" s="1"/>
  <c r="P254" i="8"/>
  <c r="O254" i="8"/>
  <c r="W253" i="8"/>
  <c r="V253" i="8"/>
  <c r="Q253" i="8"/>
  <c r="P253" i="8"/>
  <c r="O253" i="8"/>
  <c r="W252" i="8"/>
  <c r="V252" i="8"/>
  <c r="Q252" i="8"/>
  <c r="P252" i="8"/>
  <c r="O252" i="8"/>
  <c r="W251" i="8"/>
  <c r="V251" i="8"/>
  <c r="Q251" i="8"/>
  <c r="P251" i="8"/>
  <c r="O251" i="8"/>
  <c r="W250" i="8"/>
  <c r="V250" i="8"/>
  <c r="Q250" i="8"/>
  <c r="S250" i="8" s="1"/>
  <c r="P250" i="8"/>
  <c r="O250" i="8"/>
  <c r="W249" i="8"/>
  <c r="V249" i="8"/>
  <c r="Q249" i="8"/>
  <c r="P249" i="8"/>
  <c r="O249" i="8"/>
  <c r="W248" i="8"/>
  <c r="V248" i="8"/>
  <c r="Q248" i="8"/>
  <c r="U248" i="8" s="1"/>
  <c r="P248" i="8"/>
  <c r="O248" i="8"/>
  <c r="W247" i="8"/>
  <c r="V247" i="8"/>
  <c r="Q247" i="8"/>
  <c r="T247" i="8" s="1"/>
  <c r="P247" i="8"/>
  <c r="O247" i="8"/>
  <c r="W246" i="8"/>
  <c r="V246" i="8"/>
  <c r="Q246" i="8"/>
  <c r="U246" i="8" s="1"/>
  <c r="P246" i="8"/>
  <c r="O246" i="8"/>
  <c r="W245" i="8"/>
  <c r="V245" i="8"/>
  <c r="Q245" i="8"/>
  <c r="T245" i="8" s="1"/>
  <c r="P245" i="8"/>
  <c r="O245" i="8"/>
  <c r="W244" i="8"/>
  <c r="V244" i="8"/>
  <c r="Q244" i="8"/>
  <c r="P244" i="8"/>
  <c r="O244" i="8"/>
  <c r="W243" i="8"/>
  <c r="Q243" i="8"/>
  <c r="P243" i="8"/>
  <c r="O243" i="8"/>
  <c r="W242" i="8"/>
  <c r="Q242" i="8"/>
  <c r="P242" i="8"/>
  <c r="O242" i="8"/>
  <c r="W241" i="8"/>
  <c r="Q241" i="8"/>
  <c r="P241" i="8"/>
  <c r="O241" i="8"/>
  <c r="W240" i="8"/>
  <c r="Q240" i="8"/>
  <c r="U240" i="8" s="1"/>
  <c r="P240" i="8"/>
  <c r="O240" i="8"/>
  <c r="W239" i="8"/>
  <c r="Q239" i="8"/>
  <c r="S239" i="8" s="1"/>
  <c r="P239" i="8"/>
  <c r="O239" i="8"/>
  <c r="V238" i="8"/>
  <c r="Q238" i="8"/>
  <c r="S238" i="8" s="1"/>
  <c r="P238" i="8"/>
  <c r="O238" i="8"/>
  <c r="W237" i="8"/>
  <c r="Q237" i="8"/>
  <c r="T237" i="8" s="1"/>
  <c r="P237" i="8"/>
  <c r="O237" i="8"/>
  <c r="W236" i="8"/>
  <c r="Q236" i="8"/>
  <c r="P236" i="8"/>
  <c r="O236" i="8"/>
  <c r="V235" i="8"/>
  <c r="Q235" i="8"/>
  <c r="P235" i="8"/>
  <c r="O235" i="8"/>
  <c r="V234" i="8"/>
  <c r="Q234" i="8"/>
  <c r="P234" i="8"/>
  <c r="O234" i="8"/>
  <c r="V233" i="8"/>
  <c r="Q233" i="8"/>
  <c r="P233" i="8"/>
  <c r="O233" i="8"/>
  <c r="V232" i="8"/>
  <c r="Q232" i="8"/>
  <c r="U232" i="8" s="1"/>
  <c r="P232" i="8"/>
  <c r="O232" i="8"/>
  <c r="V231" i="8"/>
  <c r="Q231" i="8"/>
  <c r="S231" i="8" s="1"/>
  <c r="P231" i="8"/>
  <c r="O231" i="8"/>
  <c r="W230" i="8"/>
  <c r="V230" i="8"/>
  <c r="Q230" i="8"/>
  <c r="U230" i="8" s="1"/>
  <c r="P230" i="8"/>
  <c r="O230" i="8"/>
  <c r="V229" i="8"/>
  <c r="Q229" i="8"/>
  <c r="T229" i="8" s="1"/>
  <c r="P229" i="8"/>
  <c r="O229" i="8"/>
  <c r="V228" i="8"/>
  <c r="Q228" i="8"/>
  <c r="P228" i="8"/>
  <c r="O228" i="8"/>
  <c r="V227" i="8"/>
  <c r="Q227" i="8"/>
  <c r="P227" i="8"/>
  <c r="O227" i="8"/>
  <c r="V226" i="8"/>
  <c r="Q226" i="8"/>
  <c r="P226" i="8"/>
  <c r="O226" i="8"/>
  <c r="V225" i="8"/>
  <c r="Q225" i="8"/>
  <c r="T225" i="8" s="1"/>
  <c r="P225" i="8"/>
  <c r="O225" i="8"/>
  <c r="V224" i="8"/>
  <c r="Q224" i="8"/>
  <c r="U224" i="8" s="1"/>
  <c r="P224" i="8"/>
  <c r="O224" i="8"/>
  <c r="V223" i="8"/>
  <c r="U223" i="8"/>
  <c r="T223" i="8"/>
  <c r="Q223" i="8"/>
  <c r="S223" i="8" s="1"/>
  <c r="P223" i="8"/>
  <c r="O223" i="8"/>
  <c r="W222" i="8"/>
  <c r="V222" i="8"/>
  <c r="Q222" i="8"/>
  <c r="S222" i="8" s="1"/>
  <c r="P222" i="8"/>
  <c r="O222" i="8"/>
  <c r="W221" i="8"/>
  <c r="V221" i="8"/>
  <c r="Q221" i="8"/>
  <c r="P221" i="8"/>
  <c r="O221" i="8"/>
  <c r="W220" i="8"/>
  <c r="V220" i="8"/>
  <c r="Q220" i="8"/>
  <c r="T220" i="8" s="1"/>
  <c r="P220" i="8"/>
  <c r="O220" i="8"/>
  <c r="W219" i="8"/>
  <c r="V219" i="8"/>
  <c r="Q219" i="8"/>
  <c r="T219" i="8" s="1"/>
  <c r="P219" i="8"/>
  <c r="O219" i="8"/>
  <c r="V218" i="8"/>
  <c r="Q218" i="8"/>
  <c r="U218" i="8" s="1"/>
  <c r="P218" i="8"/>
  <c r="O218" i="8"/>
  <c r="V217" i="8"/>
  <c r="Q217" i="8"/>
  <c r="T217" i="8" s="1"/>
  <c r="P217" i="8"/>
  <c r="O217" i="8"/>
  <c r="V216" i="8"/>
  <c r="Q216" i="8"/>
  <c r="U216" i="8" s="1"/>
  <c r="P216" i="8"/>
  <c r="O216" i="8"/>
  <c r="V215" i="8"/>
  <c r="T215" i="8"/>
  <c r="Q215" i="8"/>
  <c r="R215" i="8" s="1"/>
  <c r="P215" i="8"/>
  <c r="O215" i="8"/>
  <c r="W214" i="8"/>
  <c r="V214" i="8"/>
  <c r="Q214" i="8"/>
  <c r="S214" i="8" s="1"/>
  <c r="P214" i="8"/>
  <c r="O214" i="8"/>
  <c r="W213" i="8"/>
  <c r="V213" i="8"/>
  <c r="Q213" i="8"/>
  <c r="U213" i="8" s="1"/>
  <c r="P213" i="8"/>
  <c r="O213" i="8"/>
  <c r="W212" i="8"/>
  <c r="V212" i="8"/>
  <c r="Q212" i="8"/>
  <c r="T212" i="8" s="1"/>
  <c r="P212" i="8"/>
  <c r="O212" i="8"/>
  <c r="W211" i="8"/>
  <c r="V211" i="8"/>
  <c r="Q211" i="8"/>
  <c r="R211" i="8" s="1"/>
  <c r="P211" i="8"/>
  <c r="O211" i="8"/>
  <c r="V210" i="8"/>
  <c r="U210" i="8"/>
  <c r="Q210" i="8"/>
  <c r="T210" i="8" s="1"/>
  <c r="P210" i="8"/>
  <c r="O210" i="8"/>
  <c r="V209" i="8"/>
  <c r="Q209" i="8"/>
  <c r="T209" i="8" s="1"/>
  <c r="P209" i="8"/>
  <c r="O209" i="8"/>
  <c r="W208" i="8"/>
  <c r="V208" i="8"/>
  <c r="Q208" i="8"/>
  <c r="U208" i="8" s="1"/>
  <c r="P208" i="8"/>
  <c r="O208" i="8"/>
  <c r="V207" i="8"/>
  <c r="U207" i="8"/>
  <c r="S207" i="8"/>
  <c r="Q207" i="8"/>
  <c r="T207" i="8" s="1"/>
  <c r="P207" i="8"/>
  <c r="O207" i="8"/>
  <c r="W206" i="8"/>
  <c r="V206" i="8"/>
  <c r="Q206" i="8"/>
  <c r="S206" i="8" s="1"/>
  <c r="P206" i="8"/>
  <c r="O206" i="8"/>
  <c r="V205" i="8"/>
  <c r="Q205" i="8"/>
  <c r="T205" i="8" s="1"/>
  <c r="P205" i="8"/>
  <c r="O205" i="8"/>
  <c r="V204" i="8"/>
  <c r="U204" i="8"/>
  <c r="Q204" i="8"/>
  <c r="T204" i="8" s="1"/>
  <c r="P204" i="8"/>
  <c r="O204" i="8"/>
  <c r="V203" i="8"/>
  <c r="T203" i="8"/>
  <c r="Q203" i="8"/>
  <c r="R203" i="8" s="1"/>
  <c r="P203" i="8"/>
  <c r="O203" i="8"/>
  <c r="V202" i="8"/>
  <c r="Q202" i="8"/>
  <c r="S202" i="8" s="1"/>
  <c r="P202" i="8"/>
  <c r="O202" i="8"/>
  <c r="V201" i="8"/>
  <c r="Q201" i="8"/>
  <c r="T201" i="8" s="1"/>
  <c r="P201" i="8"/>
  <c r="O201" i="8"/>
  <c r="V200" i="8"/>
  <c r="Q200" i="8"/>
  <c r="U200" i="8" s="1"/>
  <c r="P200" i="8"/>
  <c r="O200" i="8"/>
  <c r="W199" i="8"/>
  <c r="V199" i="8"/>
  <c r="Q199" i="8"/>
  <c r="P199" i="8"/>
  <c r="O199" i="8"/>
  <c r="V198" i="8"/>
  <c r="Q198" i="8"/>
  <c r="S198" i="8" s="1"/>
  <c r="P198" i="8"/>
  <c r="O198" i="8"/>
  <c r="V197" i="8"/>
  <c r="Q197" i="8"/>
  <c r="T197" i="8" s="1"/>
  <c r="P197" i="8"/>
  <c r="O197" i="8"/>
  <c r="W295" i="8"/>
  <c r="V295" i="8"/>
  <c r="Q295" i="8"/>
  <c r="U295" i="8" s="1"/>
  <c r="P295" i="8"/>
  <c r="O295" i="8"/>
  <c r="H295" i="8"/>
  <c r="H294" i="8"/>
  <c r="H293" i="8"/>
  <c r="H292" i="8"/>
  <c r="H291" i="8"/>
  <c r="H290" i="8"/>
  <c r="U290" i="8" s="1"/>
  <c r="H289" i="8"/>
  <c r="H288" i="8"/>
  <c r="H287" i="8"/>
  <c r="H286" i="8"/>
  <c r="H285" i="8"/>
  <c r="H284" i="8"/>
  <c r="H283" i="8"/>
  <c r="H282" i="8"/>
  <c r="H281" i="8"/>
  <c r="H280" i="8"/>
  <c r="H279" i="8"/>
  <c r="H278" i="8"/>
  <c r="H277" i="8"/>
  <c r="H276" i="8"/>
  <c r="H275" i="8"/>
  <c r="H274" i="8"/>
  <c r="H273" i="8"/>
  <c r="U273" i="8" s="1"/>
  <c r="H272" i="8"/>
  <c r="H271" i="8"/>
  <c r="H270" i="8"/>
  <c r="H269" i="8"/>
  <c r="H268" i="8"/>
  <c r="H267" i="8"/>
  <c r="H266" i="8"/>
  <c r="T266" i="8" s="1"/>
  <c r="H265" i="8"/>
  <c r="H264" i="8"/>
  <c r="H263" i="8"/>
  <c r="H262" i="8"/>
  <c r="H261" i="8"/>
  <c r="H260" i="8"/>
  <c r="H259" i="8"/>
  <c r="H258" i="8"/>
  <c r="H257" i="8"/>
  <c r="H256" i="8"/>
  <c r="H255" i="8"/>
  <c r="H254" i="8"/>
  <c r="H253" i="8"/>
  <c r="H252" i="8"/>
  <c r="H251" i="8"/>
  <c r="H250" i="8"/>
  <c r="H249" i="8"/>
  <c r="H248" i="8"/>
  <c r="H247" i="8"/>
  <c r="H246" i="8"/>
  <c r="H245" i="8"/>
  <c r="H244" i="8"/>
  <c r="H243" i="8"/>
  <c r="V243" i="8" s="1"/>
  <c r="H242" i="8"/>
  <c r="V242" i="8" s="1"/>
  <c r="H241" i="8"/>
  <c r="V241" i="8" s="1"/>
  <c r="H240" i="8"/>
  <c r="V240" i="8" s="1"/>
  <c r="H239" i="8"/>
  <c r="V239" i="8" s="1"/>
  <c r="H238" i="8"/>
  <c r="W238" i="8" s="1"/>
  <c r="H237" i="8"/>
  <c r="V237" i="8" s="1"/>
  <c r="H236" i="8"/>
  <c r="V236" i="8" s="1"/>
  <c r="H235" i="8"/>
  <c r="W235" i="8" s="1"/>
  <c r="H234" i="8"/>
  <c r="W234" i="8" s="1"/>
  <c r="H233" i="8"/>
  <c r="W233" i="8" s="1"/>
  <c r="H232" i="8"/>
  <c r="W232" i="8" s="1"/>
  <c r="H231" i="8"/>
  <c r="W231" i="8" s="1"/>
  <c r="H230" i="8"/>
  <c r="H229" i="8"/>
  <c r="W229" i="8" s="1"/>
  <c r="H228" i="8"/>
  <c r="W228" i="8" s="1"/>
  <c r="H227" i="8"/>
  <c r="W227" i="8" s="1"/>
  <c r="H226" i="8"/>
  <c r="W226" i="8" s="1"/>
  <c r="H225" i="8"/>
  <c r="W225" i="8" s="1"/>
  <c r="H224" i="8"/>
  <c r="W224" i="8" s="1"/>
  <c r="H223" i="8"/>
  <c r="W223" i="8" s="1"/>
  <c r="H222" i="8"/>
  <c r="H221" i="8"/>
  <c r="H220" i="8"/>
  <c r="H219" i="8"/>
  <c r="H218" i="8"/>
  <c r="W218" i="8" s="1"/>
  <c r="H217" i="8"/>
  <c r="W217" i="8" s="1"/>
  <c r="H216" i="8"/>
  <c r="W216" i="8" s="1"/>
  <c r="H215" i="8"/>
  <c r="W215" i="8" s="1"/>
  <c r="H214" i="8"/>
  <c r="H213" i="8"/>
  <c r="H212" i="8"/>
  <c r="H211" i="8"/>
  <c r="H210" i="8"/>
  <c r="W210" i="8" s="1"/>
  <c r="H209" i="8"/>
  <c r="W209" i="8" s="1"/>
  <c r="H208" i="8"/>
  <c r="H207" i="8"/>
  <c r="W207" i="8" s="1"/>
  <c r="H206" i="8"/>
  <c r="H205" i="8"/>
  <c r="W205" i="8" s="1"/>
  <c r="H204" i="8"/>
  <c r="W204" i="8" s="1"/>
  <c r="H203" i="8"/>
  <c r="W203" i="8" s="1"/>
  <c r="H202" i="8"/>
  <c r="W202" i="8" s="1"/>
  <c r="H201" i="8"/>
  <c r="W201" i="8" s="1"/>
  <c r="H200" i="8"/>
  <c r="W200" i="8" s="1"/>
  <c r="H199" i="8"/>
  <c r="H198" i="8"/>
  <c r="W198" i="8" s="1"/>
  <c r="H197" i="8"/>
  <c r="W197" i="8" s="1"/>
  <c r="G33" i="27"/>
  <c r="G32" i="27"/>
  <c r="G31" i="27"/>
  <c r="G30" i="27"/>
  <c r="G29" i="27"/>
  <c r="U215" i="8" l="1"/>
  <c r="U287" i="8"/>
  <c r="R263" i="8"/>
  <c r="U268" i="8"/>
  <c r="T290" i="8"/>
  <c r="T103" i="8"/>
  <c r="S112" i="8"/>
  <c r="R113" i="8"/>
  <c r="U153" i="8"/>
  <c r="T161" i="8"/>
  <c r="T167" i="8"/>
  <c r="U192" i="8"/>
  <c r="T193" i="8"/>
  <c r="R207" i="8"/>
  <c r="R221" i="8"/>
  <c r="R251" i="8"/>
  <c r="T263" i="8"/>
  <c r="S267" i="8"/>
  <c r="U277" i="8"/>
  <c r="T99" i="8"/>
  <c r="U103" i="8"/>
  <c r="U104" i="8"/>
  <c r="T111" i="8"/>
  <c r="T112" i="8"/>
  <c r="S114" i="8"/>
  <c r="R115" i="8"/>
  <c r="S120" i="8"/>
  <c r="U161" i="8"/>
  <c r="U162" i="8"/>
  <c r="T163" i="8"/>
  <c r="U167" i="8"/>
  <c r="U168" i="8"/>
  <c r="S176" i="8"/>
  <c r="U178" i="8"/>
  <c r="U193" i="8"/>
  <c r="U285" i="8"/>
  <c r="R130" i="8"/>
  <c r="R136" i="8"/>
  <c r="S215" i="8"/>
  <c r="U266" i="8"/>
  <c r="T127" i="8"/>
  <c r="S130" i="8"/>
  <c r="R131" i="8"/>
  <c r="S136" i="8"/>
  <c r="R137" i="8"/>
  <c r="S184" i="8"/>
  <c r="R185" i="8"/>
  <c r="U186" i="8"/>
  <c r="U127" i="8"/>
  <c r="T130" i="8"/>
  <c r="R157" i="8"/>
  <c r="U130" i="8"/>
  <c r="U247" i="8"/>
  <c r="U265" i="8"/>
  <c r="U269" i="8"/>
  <c r="R287" i="8"/>
  <c r="R160" i="8"/>
  <c r="T202" i="8"/>
  <c r="T255" i="8"/>
  <c r="S287" i="8"/>
  <c r="U143" i="8"/>
  <c r="U144" i="8"/>
  <c r="T145" i="8"/>
  <c r="T146" i="8"/>
  <c r="S147" i="8"/>
  <c r="T151" i="8"/>
  <c r="T152" i="8"/>
  <c r="S153" i="8"/>
  <c r="S160" i="8"/>
  <c r="R161" i="8"/>
  <c r="U182" i="8"/>
  <c r="T191" i="8"/>
  <c r="S192" i="8"/>
  <c r="R193" i="8"/>
  <c r="U194" i="8"/>
  <c r="U202" i="8"/>
  <c r="U255" i="8"/>
  <c r="U293" i="8"/>
  <c r="U146" i="8"/>
  <c r="T147" i="8"/>
  <c r="U151" i="8"/>
  <c r="U152" i="8"/>
  <c r="T160" i="8"/>
  <c r="U170" i="8"/>
  <c r="U191" i="8"/>
  <c r="AF72" i="12"/>
  <c r="AF61" i="12"/>
  <c r="AE61" i="12"/>
  <c r="AF24" i="12"/>
  <c r="AH79" i="12"/>
  <c r="AH83" i="12"/>
  <c r="AH91" i="12"/>
  <c r="AH99" i="12"/>
  <c r="AH107" i="12"/>
  <c r="AH115" i="12"/>
  <c r="AF40" i="12"/>
  <c r="AG9" i="12"/>
  <c r="AE9" i="12"/>
  <c r="AF9" i="12"/>
  <c r="AF45" i="12"/>
  <c r="AH119" i="12"/>
  <c r="AF29" i="12"/>
  <c r="AE45" i="12"/>
  <c r="AF77" i="12"/>
  <c r="AE29" i="12"/>
  <c r="AF64" i="12"/>
  <c r="AE72" i="12"/>
  <c r="AE14" i="12"/>
  <c r="AG14" i="12"/>
  <c r="AF14" i="12"/>
  <c r="AF47" i="12"/>
  <c r="AG47" i="12"/>
  <c r="AE47" i="12"/>
  <c r="AF23" i="12"/>
  <c r="AG23" i="12"/>
  <c r="AE23" i="12"/>
  <c r="AG46" i="12"/>
  <c r="AF46" i="12"/>
  <c r="AE46" i="12"/>
  <c r="AG30" i="12"/>
  <c r="AE30" i="12"/>
  <c r="AF30" i="12"/>
  <c r="AE70" i="12"/>
  <c r="AG70" i="12"/>
  <c r="AF70" i="12"/>
  <c r="AF39" i="12"/>
  <c r="AG39" i="12"/>
  <c r="AE39" i="12"/>
  <c r="AE22" i="12"/>
  <c r="AG22" i="12"/>
  <c r="AF22" i="12"/>
  <c r="AF55" i="12"/>
  <c r="AG55" i="12"/>
  <c r="AE55" i="12"/>
  <c r="AF7" i="12"/>
  <c r="AG7" i="12"/>
  <c r="AE7" i="12"/>
  <c r="AE62" i="12"/>
  <c r="AG62" i="12"/>
  <c r="AF62" i="12"/>
  <c r="AF31" i="12"/>
  <c r="AG31" i="12"/>
  <c r="AE31" i="12"/>
  <c r="AG15" i="12"/>
  <c r="AF15" i="12"/>
  <c r="AE15" i="12"/>
  <c r="AG54" i="12"/>
  <c r="AE54" i="12"/>
  <c r="AF54" i="12"/>
  <c r="AF63" i="12"/>
  <c r="AG63" i="12"/>
  <c r="AE63" i="12"/>
  <c r="AE6" i="12"/>
  <c r="AG6" i="12"/>
  <c r="AF6" i="12"/>
  <c r="AG38" i="12"/>
  <c r="AE38" i="12"/>
  <c r="AF38" i="12"/>
  <c r="AF71" i="12"/>
  <c r="AG71" i="12"/>
  <c r="AE71" i="12"/>
  <c r="AD151" i="12"/>
  <c r="AG151" i="12" s="1"/>
  <c r="AE132" i="12"/>
  <c r="AG148" i="12"/>
  <c r="AD79" i="12"/>
  <c r="AG79" i="12" s="1"/>
  <c r="AG158" i="12"/>
  <c r="AE133" i="12"/>
  <c r="AF141" i="12"/>
  <c r="AH87" i="12"/>
  <c r="AH95" i="12"/>
  <c r="AD122" i="12"/>
  <c r="T126" i="8"/>
  <c r="S126" i="8"/>
  <c r="R126" i="8"/>
  <c r="U188" i="8"/>
  <c r="T188" i="8"/>
  <c r="S188" i="8"/>
  <c r="U109" i="8"/>
  <c r="T109" i="8"/>
  <c r="S109" i="8"/>
  <c r="U125" i="8"/>
  <c r="S125" i="8"/>
  <c r="T125" i="8"/>
  <c r="R188" i="8"/>
  <c r="R106" i="8"/>
  <c r="T108" i="8"/>
  <c r="U108" i="8"/>
  <c r="R109" i="8"/>
  <c r="U124" i="8"/>
  <c r="T124" i="8"/>
  <c r="R125" i="8"/>
  <c r="R154" i="8"/>
  <c r="U156" i="8"/>
  <c r="T156" i="8"/>
  <c r="R178" i="8"/>
  <c r="U195" i="8"/>
  <c r="T195" i="8"/>
  <c r="T102" i="8"/>
  <c r="R102" i="8"/>
  <c r="S102" i="8"/>
  <c r="S106" i="8"/>
  <c r="R108" i="8"/>
  <c r="T118" i="8"/>
  <c r="R118" i="8"/>
  <c r="S118" i="8"/>
  <c r="S122" i="8"/>
  <c r="R124" i="8"/>
  <c r="T134" i="8"/>
  <c r="S134" i="8"/>
  <c r="R134" i="8"/>
  <c r="S138" i="8"/>
  <c r="T150" i="8"/>
  <c r="R150" i="8"/>
  <c r="S150" i="8"/>
  <c r="R155" i="8"/>
  <c r="R156" i="8"/>
  <c r="S170" i="8"/>
  <c r="S178" i="8"/>
  <c r="R195" i="8"/>
  <c r="S107" i="8"/>
  <c r="T122" i="8"/>
  <c r="S124" i="8"/>
  <c r="U134" i="8"/>
  <c r="S139" i="8"/>
  <c r="S155" i="8"/>
  <c r="T178" i="8"/>
  <c r="S195" i="8"/>
  <c r="U101" i="8"/>
  <c r="T101" i="8"/>
  <c r="S101" i="8"/>
  <c r="U106" i="8"/>
  <c r="T107" i="8"/>
  <c r="U117" i="8"/>
  <c r="S117" i="8"/>
  <c r="T117" i="8"/>
  <c r="U122" i="8"/>
  <c r="T123" i="8"/>
  <c r="U133" i="8"/>
  <c r="S133" i="8"/>
  <c r="T133" i="8"/>
  <c r="U138" i="8"/>
  <c r="T139" i="8"/>
  <c r="U149" i="8"/>
  <c r="T149" i="8"/>
  <c r="S149" i="8"/>
  <c r="U154" i="8"/>
  <c r="T155" i="8"/>
  <c r="U165" i="8"/>
  <c r="S165" i="8"/>
  <c r="T165" i="8"/>
  <c r="T194" i="8"/>
  <c r="T110" i="8"/>
  <c r="S110" i="8"/>
  <c r="R110" i="8"/>
  <c r="T142" i="8"/>
  <c r="S142" i="8"/>
  <c r="R142" i="8"/>
  <c r="T158" i="8"/>
  <c r="R158" i="8"/>
  <c r="S158" i="8"/>
  <c r="U110" i="8"/>
  <c r="U126" i="8"/>
  <c r="U142" i="8"/>
  <c r="U158" i="8"/>
  <c r="T172" i="8"/>
  <c r="U172" i="8"/>
  <c r="S172" i="8"/>
  <c r="U180" i="8"/>
  <c r="T180" i="8"/>
  <c r="S180" i="8"/>
  <c r="U141" i="8"/>
  <c r="S141" i="8"/>
  <c r="T141" i="8"/>
  <c r="U157" i="8"/>
  <c r="S157" i="8"/>
  <c r="T157" i="8"/>
  <c r="U171" i="8"/>
  <c r="T171" i="8"/>
  <c r="R172" i="8"/>
  <c r="U179" i="8"/>
  <c r="T179" i="8"/>
  <c r="R180" i="8"/>
  <c r="U187" i="8"/>
  <c r="T187" i="8"/>
  <c r="R138" i="8"/>
  <c r="U140" i="8"/>
  <c r="T140" i="8"/>
  <c r="R170" i="8"/>
  <c r="R171" i="8"/>
  <c r="R186" i="8"/>
  <c r="R187" i="8"/>
  <c r="R107" i="8"/>
  <c r="R123" i="8"/>
  <c r="R139" i="8"/>
  <c r="R140" i="8"/>
  <c r="S154" i="8"/>
  <c r="T166" i="8"/>
  <c r="S166" i="8"/>
  <c r="R166" i="8"/>
  <c r="S179" i="8"/>
  <c r="S186" i="8"/>
  <c r="R194" i="8"/>
  <c r="U102" i="8"/>
  <c r="S108" i="8"/>
  <c r="U118" i="8"/>
  <c r="S123" i="8"/>
  <c r="U150" i="8"/>
  <c r="S156" i="8"/>
  <c r="U166" i="8"/>
  <c r="T170" i="8"/>
  <c r="T186" i="8"/>
  <c r="S194" i="8"/>
  <c r="T100" i="8"/>
  <c r="U100" i="8"/>
  <c r="R101" i="8"/>
  <c r="U116" i="8"/>
  <c r="T116" i="8"/>
  <c r="R117" i="8"/>
  <c r="U132" i="8"/>
  <c r="T132" i="8"/>
  <c r="R133" i="8"/>
  <c r="T148" i="8"/>
  <c r="U148" i="8"/>
  <c r="R149" i="8"/>
  <c r="U164" i="8"/>
  <c r="T164" i="8"/>
  <c r="R165" i="8"/>
  <c r="U173" i="8"/>
  <c r="T173" i="8"/>
  <c r="S173" i="8"/>
  <c r="R173" i="8"/>
  <c r="U181" i="8"/>
  <c r="T181" i="8"/>
  <c r="S181" i="8"/>
  <c r="R181" i="8"/>
  <c r="U189" i="8"/>
  <c r="S189" i="8"/>
  <c r="T189" i="8"/>
  <c r="R189" i="8"/>
  <c r="R182" i="8"/>
  <c r="R103" i="8"/>
  <c r="R111" i="8"/>
  <c r="R119" i="8"/>
  <c r="R127" i="8"/>
  <c r="R135" i="8"/>
  <c r="R143" i="8"/>
  <c r="R151" i="8"/>
  <c r="R159" i="8"/>
  <c r="R167" i="8"/>
  <c r="S174" i="8"/>
  <c r="R175" i="8"/>
  <c r="S182" i="8"/>
  <c r="R183" i="8"/>
  <c r="S190" i="8"/>
  <c r="R191" i="8"/>
  <c r="R174" i="8"/>
  <c r="R190" i="8"/>
  <c r="T196" i="8"/>
  <c r="U196" i="8"/>
  <c r="R196" i="8"/>
  <c r="R235" i="8"/>
  <c r="T235" i="8"/>
  <c r="S235" i="8"/>
  <c r="R275" i="8"/>
  <c r="T275" i="8"/>
  <c r="U201" i="8"/>
  <c r="R227" i="8"/>
  <c r="T227" i="8"/>
  <c r="S227" i="8"/>
  <c r="R245" i="8"/>
  <c r="U274" i="8"/>
  <c r="T274" i="8"/>
  <c r="S275" i="8"/>
  <c r="U282" i="8"/>
  <c r="R237" i="8"/>
  <c r="S242" i="8"/>
  <c r="R242" i="8"/>
  <c r="U242" i="8"/>
  <c r="T242" i="8"/>
  <c r="T244" i="8"/>
  <c r="U244" i="8"/>
  <c r="S244" i="8"/>
  <c r="U253" i="8"/>
  <c r="R253" i="8"/>
  <c r="R274" i="8"/>
  <c r="U234" i="8"/>
  <c r="T234" i="8"/>
  <c r="S234" i="8"/>
  <c r="R244" i="8"/>
  <c r="S274" i="8"/>
  <c r="R234" i="8"/>
  <c r="T236" i="8"/>
  <c r="U236" i="8"/>
  <c r="S236" i="8"/>
  <c r="S281" i="8"/>
  <c r="R281" i="8"/>
  <c r="U281" i="8"/>
  <c r="T281" i="8"/>
  <c r="S226" i="8"/>
  <c r="U226" i="8"/>
  <c r="R226" i="8"/>
  <c r="T226" i="8"/>
  <c r="T228" i="8"/>
  <c r="U228" i="8"/>
  <c r="S228" i="8"/>
  <c r="T233" i="8"/>
  <c r="U233" i="8"/>
  <c r="R236" i="8"/>
  <c r="T241" i="8"/>
  <c r="S241" i="8"/>
  <c r="U241" i="8"/>
  <c r="T252" i="8"/>
  <c r="S252" i="8"/>
  <c r="R252" i="8"/>
  <c r="U252" i="8"/>
  <c r="T199" i="8"/>
  <c r="U199" i="8"/>
  <c r="S199" i="8"/>
  <c r="R228" i="8"/>
  <c r="R233" i="8"/>
  <c r="R241" i="8"/>
  <c r="R243" i="8"/>
  <c r="T243" i="8"/>
  <c r="S243" i="8"/>
  <c r="U249" i="8"/>
  <c r="T249" i="8"/>
  <c r="S249" i="8"/>
  <c r="R249" i="8"/>
  <c r="T276" i="8"/>
  <c r="U276" i="8"/>
  <c r="R277" i="8"/>
  <c r="R199" i="8"/>
  <c r="S233" i="8"/>
  <c r="S271" i="8"/>
  <c r="T271" i="8"/>
  <c r="U271" i="8"/>
  <c r="R271" i="8"/>
  <c r="R276" i="8"/>
  <c r="T277" i="8"/>
  <c r="R218" i="8"/>
  <c r="R220" i="8"/>
  <c r="R231" i="8"/>
  <c r="S251" i="8"/>
  <c r="R257" i="8"/>
  <c r="R260" i="8"/>
  <c r="R212" i="8"/>
  <c r="S218" i="8"/>
  <c r="S220" i="8"/>
  <c r="R247" i="8"/>
  <c r="T251" i="8"/>
  <c r="R258" i="8"/>
  <c r="S260" i="8"/>
  <c r="R265" i="8"/>
  <c r="R279" i="8"/>
  <c r="S283" i="8"/>
  <c r="T285" i="8"/>
  <c r="R204" i="8"/>
  <c r="S209" i="8"/>
  <c r="S210" i="8"/>
  <c r="S211" i="8"/>
  <c r="S212" i="8"/>
  <c r="U217" i="8"/>
  <c r="T218" i="8"/>
  <c r="U220" i="8"/>
  <c r="R223" i="8"/>
  <c r="U231" i="8"/>
  <c r="T239" i="8"/>
  <c r="S247" i="8"/>
  <c r="U250" i="8"/>
  <c r="R255" i="8"/>
  <c r="T257" i="8"/>
  <c r="T258" i="8"/>
  <c r="U260" i="8"/>
  <c r="S265" i="8"/>
  <c r="R266" i="8"/>
  <c r="R268" i="8"/>
  <c r="R269" i="8"/>
  <c r="S279" i="8"/>
  <c r="T282" i="8"/>
  <c r="T283" i="8"/>
  <c r="U284" i="8"/>
  <c r="S289" i="8"/>
  <c r="R290" i="8"/>
  <c r="S292" i="8"/>
  <c r="T293" i="8"/>
  <c r="R219" i="8"/>
  <c r="S225" i="8"/>
  <c r="R250" i="8"/>
  <c r="R259" i="8"/>
  <c r="R261" i="8"/>
  <c r="R282" i="8"/>
  <c r="R284" i="8"/>
  <c r="R285" i="8"/>
  <c r="R210" i="8"/>
  <c r="S217" i="8"/>
  <c r="S219" i="8"/>
  <c r="U225" i="8"/>
  <c r="T231" i="8"/>
  <c r="R239" i="8"/>
  <c r="T250" i="8"/>
  <c r="S257" i="8"/>
  <c r="S259" i="8"/>
  <c r="T261" i="8"/>
  <c r="S270" i="8"/>
  <c r="U280" i="8"/>
  <c r="S282" i="8"/>
  <c r="S284" i="8"/>
  <c r="R292" i="8"/>
  <c r="R293" i="8"/>
  <c r="R202" i="8"/>
  <c r="S203" i="8"/>
  <c r="S204" i="8"/>
  <c r="U209" i="8"/>
  <c r="T211" i="8"/>
  <c r="U212" i="8"/>
  <c r="U239" i="8"/>
  <c r="U258" i="8"/>
  <c r="S268" i="8"/>
  <c r="T269" i="8"/>
  <c r="U278" i="8"/>
  <c r="T289" i="8"/>
  <c r="T291" i="8"/>
  <c r="U292" i="8"/>
  <c r="AH86" i="12"/>
  <c r="AH135" i="12"/>
  <c r="AH84" i="12"/>
  <c r="AD87" i="12"/>
  <c r="AG87" i="12" s="1"/>
  <c r="AG133" i="12"/>
  <c r="AD143" i="12"/>
  <c r="AG143" i="12" s="1"/>
  <c r="AD153" i="12"/>
  <c r="AF153" i="12" s="1"/>
  <c r="AG124" i="12"/>
  <c r="AE117" i="12"/>
  <c r="AH158" i="12"/>
  <c r="AH103" i="12"/>
  <c r="AH111" i="12"/>
  <c r="AH156" i="12"/>
  <c r="AH94" i="12"/>
  <c r="AH109" i="12"/>
  <c r="AH126" i="12"/>
  <c r="AH133" i="12"/>
  <c r="AG140" i="12"/>
  <c r="AF149" i="12"/>
  <c r="AF85" i="12"/>
  <c r="AH100" i="12"/>
  <c r="AH102" i="12"/>
  <c r="AF108" i="12"/>
  <c r="AG132" i="12"/>
  <c r="AH141" i="12"/>
  <c r="AG149" i="12"/>
  <c r="AF157" i="12"/>
  <c r="AH124" i="12"/>
  <c r="AH117" i="12"/>
  <c r="AF132" i="12"/>
  <c r="AG85" i="12"/>
  <c r="AF93" i="12"/>
  <c r="AG108" i="12"/>
  <c r="AH110" i="12"/>
  <c r="AE116" i="12"/>
  <c r="AD127" i="12"/>
  <c r="AG127" i="12" s="1"/>
  <c r="AD130" i="12"/>
  <c r="AE130" i="12" s="1"/>
  <c r="AH132" i="12"/>
  <c r="AH134" i="12"/>
  <c r="AE140" i="12"/>
  <c r="AH149" i="12"/>
  <c r="AG157" i="12"/>
  <c r="AD159" i="12"/>
  <c r="AG159" i="12" s="1"/>
  <c r="AG156" i="12"/>
  <c r="AH80" i="12"/>
  <c r="AH88" i="12"/>
  <c r="AH85" i="12"/>
  <c r="AG93" i="12"/>
  <c r="AD95" i="12"/>
  <c r="AG95" i="12" s="1"/>
  <c r="AH108" i="12"/>
  <c r="AF116" i="12"/>
  <c r="AH125" i="12"/>
  <c r="AF140" i="12"/>
  <c r="AD155" i="12"/>
  <c r="AG155" i="12" s="1"/>
  <c r="AH157" i="12"/>
  <c r="AH81" i="12"/>
  <c r="AH89" i="12"/>
  <c r="AH97" i="12"/>
  <c r="AH105" i="12"/>
  <c r="AH113" i="12"/>
  <c r="AH129" i="12"/>
  <c r="AE84" i="12"/>
  <c r="AD91" i="12"/>
  <c r="AG91" i="12" s="1"/>
  <c r="AH93" i="12"/>
  <c r="AF101" i="12"/>
  <c r="AD103" i="12"/>
  <c r="AG103" i="12" s="1"/>
  <c r="AH118" i="12"/>
  <c r="AE124" i="12"/>
  <c r="AH140" i="12"/>
  <c r="AH142" i="12"/>
  <c r="AE148" i="12"/>
  <c r="AD107" i="12"/>
  <c r="AG107" i="12" s="1"/>
  <c r="AH92" i="12"/>
  <c r="AD115" i="12"/>
  <c r="AG115" i="12" s="1"/>
  <c r="AE125" i="12"/>
  <c r="AG100" i="12"/>
  <c r="AG141" i="12"/>
  <c r="AG142" i="12"/>
  <c r="AH82" i="12"/>
  <c r="AH90" i="12"/>
  <c r="AH98" i="12"/>
  <c r="AH106" i="12"/>
  <c r="AH114" i="12"/>
  <c r="AH138" i="12"/>
  <c r="AF84" i="12"/>
  <c r="AD99" i="12"/>
  <c r="AG99" i="12" s="1"/>
  <c r="AH101" i="12"/>
  <c r="AH116" i="12"/>
  <c r="AF133" i="12"/>
  <c r="AD138" i="12"/>
  <c r="AG138" i="12" s="1"/>
  <c r="AD145" i="12"/>
  <c r="AE145" i="12" s="1"/>
  <c r="AH148" i="12"/>
  <c r="AH150" i="12"/>
  <c r="AG122" i="12"/>
  <c r="AF122" i="12"/>
  <c r="AH112" i="12"/>
  <c r="AD112" i="12"/>
  <c r="AH136" i="12"/>
  <c r="AD136" i="12"/>
  <c r="AH160" i="12"/>
  <c r="AD160" i="12"/>
  <c r="AE82" i="12"/>
  <c r="AD105" i="12"/>
  <c r="AD146" i="12"/>
  <c r="AD90" i="12"/>
  <c r="AD83" i="12"/>
  <c r="AE92" i="12"/>
  <c r="AD98" i="12"/>
  <c r="AG101" i="12"/>
  <c r="AF109" i="12"/>
  <c r="AD121" i="12"/>
  <c r="AD131" i="12"/>
  <c r="AF148" i="12"/>
  <c r="AE156" i="12"/>
  <c r="AH104" i="12"/>
  <c r="AD104" i="12"/>
  <c r="AH128" i="12"/>
  <c r="AD128" i="12"/>
  <c r="AH144" i="12"/>
  <c r="AD144" i="12"/>
  <c r="AE122" i="12"/>
  <c r="AF82" i="12"/>
  <c r="AD97" i="12"/>
  <c r="AD81" i="12"/>
  <c r="AD113" i="12"/>
  <c r="AD123" i="12"/>
  <c r="AD154" i="12"/>
  <c r="AD88" i="12"/>
  <c r="AF92" i="12"/>
  <c r="AE100" i="12"/>
  <c r="AD106" i="12"/>
  <c r="AG109" i="12"/>
  <c r="AF117" i="12"/>
  <c r="AD129" i="12"/>
  <c r="AD139" i="12"/>
  <c r="AF156" i="12"/>
  <c r="AH96" i="12"/>
  <c r="AD96" i="12"/>
  <c r="AH120" i="12"/>
  <c r="AD120" i="12"/>
  <c r="AH152" i="12"/>
  <c r="AD152" i="12"/>
  <c r="AD80" i="12"/>
  <c r="AF89" i="12"/>
  <c r="AE89" i="12"/>
  <c r="AG89" i="12"/>
  <c r="AE91" i="12"/>
  <c r="AF86" i="12"/>
  <c r="AE86" i="12"/>
  <c r="AF94" i="12"/>
  <c r="AE94" i="12"/>
  <c r="AF102" i="12"/>
  <c r="AE102" i="12"/>
  <c r="AF110" i="12"/>
  <c r="AE110" i="12"/>
  <c r="AF118" i="12"/>
  <c r="AE118" i="12"/>
  <c r="AF126" i="12"/>
  <c r="AE126" i="12"/>
  <c r="AF134" i="12"/>
  <c r="AE134" i="12"/>
  <c r="AF142" i="12"/>
  <c r="AE142" i="12"/>
  <c r="AF150" i="12"/>
  <c r="AE150" i="12"/>
  <c r="AF158" i="12"/>
  <c r="AE158" i="12"/>
  <c r="AD114" i="12"/>
  <c r="AG117" i="12"/>
  <c r="AF125" i="12"/>
  <c r="AD137" i="12"/>
  <c r="AD147" i="12"/>
  <c r="AG150" i="12"/>
  <c r="AE87" i="12"/>
  <c r="AE111" i="12"/>
  <c r="AE119" i="12"/>
  <c r="AE135" i="12"/>
  <c r="AE151" i="12"/>
  <c r="AE159" i="12"/>
  <c r="AF111" i="12"/>
  <c r="AF119" i="12"/>
  <c r="AF135" i="12"/>
  <c r="AF161" i="12"/>
  <c r="AE161" i="12"/>
  <c r="S291" i="8"/>
  <c r="R229" i="8"/>
  <c r="S197" i="8"/>
  <c r="R198" i="8"/>
  <c r="U203" i="8"/>
  <c r="S205" i="8"/>
  <c r="R206" i="8"/>
  <c r="U211" i="8"/>
  <c r="S213" i="8"/>
  <c r="R214" i="8"/>
  <c r="U219" i="8"/>
  <c r="S221" i="8"/>
  <c r="R222" i="8"/>
  <c r="U227" i="8"/>
  <c r="S229" i="8"/>
  <c r="R230" i="8"/>
  <c r="U235" i="8"/>
  <c r="S237" i="8"/>
  <c r="R238" i="8"/>
  <c r="U243" i="8"/>
  <c r="S245" i="8"/>
  <c r="R246" i="8"/>
  <c r="U251" i="8"/>
  <c r="S253" i="8"/>
  <c r="R254" i="8"/>
  <c r="U259" i="8"/>
  <c r="S261" i="8"/>
  <c r="R262" i="8"/>
  <c r="U267" i="8"/>
  <c r="S269" i="8"/>
  <c r="R270" i="8"/>
  <c r="U275" i="8"/>
  <c r="S277" i="8"/>
  <c r="R278" i="8"/>
  <c r="U283" i="8"/>
  <c r="S285" i="8"/>
  <c r="R286" i="8"/>
  <c r="U291" i="8"/>
  <c r="S293" i="8"/>
  <c r="R294" i="8"/>
  <c r="R197" i="8"/>
  <c r="R213" i="8"/>
  <c r="S246" i="8"/>
  <c r="T253" i="8"/>
  <c r="S278" i="8"/>
  <c r="S286" i="8"/>
  <c r="S294" i="8"/>
  <c r="R205" i="8"/>
  <c r="U229" i="8"/>
  <c r="T230" i="8"/>
  <c r="R232" i="8"/>
  <c r="U237" i="8"/>
  <c r="T238" i="8"/>
  <c r="R240" i="8"/>
  <c r="U245" i="8"/>
  <c r="T246" i="8"/>
  <c r="R248" i="8"/>
  <c r="T254" i="8"/>
  <c r="R256" i="8"/>
  <c r="T262" i="8"/>
  <c r="R264" i="8"/>
  <c r="T270" i="8"/>
  <c r="R272" i="8"/>
  <c r="T278" i="8"/>
  <c r="R280" i="8"/>
  <c r="T286" i="8"/>
  <c r="R288" i="8"/>
  <c r="T294" i="8"/>
  <c r="T213" i="8"/>
  <c r="T221" i="8"/>
  <c r="S230" i="8"/>
  <c r="S262" i="8"/>
  <c r="U197" i="8"/>
  <c r="T198" i="8"/>
  <c r="R200" i="8"/>
  <c r="U205" i="8"/>
  <c r="T206" i="8"/>
  <c r="R208" i="8"/>
  <c r="T214" i="8"/>
  <c r="R216" i="8"/>
  <c r="U221" i="8"/>
  <c r="T222" i="8"/>
  <c r="R224" i="8"/>
  <c r="U198" i="8"/>
  <c r="S200" i="8"/>
  <c r="R201" i="8"/>
  <c r="U206" i="8"/>
  <c r="S208" i="8"/>
  <c r="R209" i="8"/>
  <c r="U214" i="8"/>
  <c r="S216" i="8"/>
  <c r="R217" i="8"/>
  <c r="U222" i="8"/>
  <c r="S224" i="8"/>
  <c r="R225" i="8"/>
  <c r="S232" i="8"/>
  <c r="U238" i="8"/>
  <c r="S240" i="8"/>
  <c r="S248" i="8"/>
  <c r="U254" i="8"/>
  <c r="S256" i="8"/>
  <c r="S264" i="8"/>
  <c r="S272" i="8"/>
  <c r="S280" i="8"/>
  <c r="S288" i="8"/>
  <c r="T200" i="8"/>
  <c r="T208" i="8"/>
  <c r="T240" i="8"/>
  <c r="T248" i="8"/>
  <c r="T256" i="8"/>
  <c r="T264" i="8"/>
  <c r="T272" i="8"/>
  <c r="T280" i="8"/>
  <c r="T288" i="8"/>
  <c r="S201" i="8"/>
  <c r="T216" i="8"/>
  <c r="T224" i="8"/>
  <c r="T232" i="8"/>
  <c r="S295" i="8"/>
  <c r="R295" i="8"/>
  <c r="T295" i="8"/>
  <c r="AC230" i="12"/>
  <c r="AB230" i="12"/>
  <c r="AC229" i="12"/>
  <c r="AB229" i="12"/>
  <c r="AC228" i="12"/>
  <c r="AB228" i="12"/>
  <c r="AC227" i="12"/>
  <c r="AB227" i="12"/>
  <c r="AC226" i="12"/>
  <c r="AB226" i="12"/>
  <c r="AC225" i="12"/>
  <c r="AB225" i="12"/>
  <c r="AC224" i="12"/>
  <c r="AB224" i="12"/>
  <c r="AC223" i="12"/>
  <c r="AB223" i="12"/>
  <c r="AC222" i="12"/>
  <c r="AB222" i="12"/>
  <c r="AC221" i="12"/>
  <c r="AB221" i="12"/>
  <c r="AC220" i="12"/>
  <c r="AB220" i="12"/>
  <c r="AC219" i="12"/>
  <c r="AB219" i="12"/>
  <c r="AC218" i="12"/>
  <c r="AB218" i="12"/>
  <c r="AC217" i="12"/>
  <c r="AB217" i="12"/>
  <c r="AC216" i="12"/>
  <c r="AB216" i="12"/>
  <c r="AC215" i="12"/>
  <c r="AB215" i="12"/>
  <c r="AC214" i="12"/>
  <c r="AB214" i="12"/>
  <c r="AC213" i="12"/>
  <c r="AB213" i="12"/>
  <c r="AC212" i="12"/>
  <c r="AB212" i="12"/>
  <c r="AC211" i="12"/>
  <c r="AB211" i="12"/>
  <c r="AC210" i="12"/>
  <c r="AB210" i="12"/>
  <c r="AC209" i="12"/>
  <c r="AB209" i="12"/>
  <c r="AC208" i="12"/>
  <c r="AB208" i="12"/>
  <c r="AC207" i="12"/>
  <c r="AB207" i="12"/>
  <c r="AC206" i="12"/>
  <c r="AB206" i="12"/>
  <c r="AC205" i="12"/>
  <c r="AB205" i="12"/>
  <c r="AC204" i="12"/>
  <c r="AB204" i="12"/>
  <c r="AC203" i="12"/>
  <c r="AB203" i="12"/>
  <c r="AC202" i="12"/>
  <c r="AB202" i="12"/>
  <c r="AC201" i="12"/>
  <c r="AB201" i="12"/>
  <c r="AC200" i="12"/>
  <c r="AB200" i="12"/>
  <c r="AC199" i="12"/>
  <c r="AB199" i="12"/>
  <c r="AC198" i="12"/>
  <c r="AB198" i="12"/>
  <c r="AC197" i="12"/>
  <c r="AB197" i="12"/>
  <c r="AC196" i="12"/>
  <c r="AB196" i="12"/>
  <c r="AC195" i="12"/>
  <c r="AB195" i="12"/>
  <c r="AC194" i="12"/>
  <c r="AB194" i="12"/>
  <c r="AC193" i="12"/>
  <c r="AB193" i="12"/>
  <c r="AC192" i="12"/>
  <c r="AB192" i="12"/>
  <c r="AC191" i="12"/>
  <c r="AB191" i="12"/>
  <c r="AC190" i="12"/>
  <c r="AB190" i="12"/>
  <c r="AC189" i="12"/>
  <c r="AB189" i="12"/>
  <c r="AC188" i="12"/>
  <c r="AB188" i="12"/>
  <c r="AC187" i="12"/>
  <c r="AB187" i="12"/>
  <c r="AC186" i="12"/>
  <c r="AB186" i="12"/>
  <c r="AC185" i="12"/>
  <c r="AB185" i="12"/>
  <c r="AC184" i="12"/>
  <c r="AB184" i="12"/>
  <c r="AC183" i="12"/>
  <c r="AB183" i="12"/>
  <c r="AC182" i="12"/>
  <c r="AB182" i="12"/>
  <c r="AC181" i="12"/>
  <c r="AB181" i="12"/>
  <c r="AC180" i="12"/>
  <c r="AB180" i="12"/>
  <c r="AC179" i="12"/>
  <c r="AB179" i="12"/>
  <c r="AC178" i="12"/>
  <c r="AB178" i="12"/>
  <c r="AC177" i="12"/>
  <c r="AB177" i="12"/>
  <c r="AC176" i="12"/>
  <c r="AB176" i="12"/>
  <c r="AC175" i="12"/>
  <c r="AB175" i="12"/>
  <c r="AC174" i="12"/>
  <c r="AB174" i="12"/>
  <c r="AC173" i="12"/>
  <c r="AB173" i="12"/>
  <c r="AC172" i="12"/>
  <c r="AB172" i="12"/>
  <c r="AC171" i="12"/>
  <c r="AB171" i="12"/>
  <c r="AC170" i="12"/>
  <c r="AB170" i="12"/>
  <c r="AC169" i="12"/>
  <c r="AB169" i="12"/>
  <c r="AC168" i="12"/>
  <c r="AB168" i="12"/>
  <c r="AC167" i="12"/>
  <c r="AB167" i="12"/>
  <c r="AC166" i="12"/>
  <c r="AB166" i="12"/>
  <c r="AC165" i="12"/>
  <c r="AB165" i="12"/>
  <c r="AC164" i="12"/>
  <c r="AB164" i="12"/>
  <c r="AC163" i="12"/>
  <c r="AB163" i="12"/>
  <c r="AC162" i="12"/>
  <c r="AB162" i="12"/>
  <c r="AC231" i="12"/>
  <c r="AB231" i="12"/>
  <c r="Z231" i="12"/>
  <c r="AH231" i="12" s="1"/>
  <c r="Z230" i="12"/>
  <c r="AH230" i="12" s="1"/>
  <c r="Z229" i="12"/>
  <c r="AD229" i="12" s="1"/>
  <c r="Z228" i="12"/>
  <c r="AD228" i="12" s="1"/>
  <c r="Z227" i="12"/>
  <c r="AD227" i="12" s="1"/>
  <c r="Z226" i="12"/>
  <c r="AD226" i="12" s="1"/>
  <c r="Z225" i="12"/>
  <c r="AH225" i="12" s="1"/>
  <c r="Z224" i="12"/>
  <c r="AH224" i="12" s="1"/>
  <c r="Z223" i="12"/>
  <c r="AH223" i="12" s="1"/>
  <c r="Z222" i="12"/>
  <c r="AH222" i="12" s="1"/>
  <c r="Z221" i="12"/>
  <c r="AH221" i="12" s="1"/>
  <c r="Z220" i="12"/>
  <c r="AD220" i="12" s="1"/>
  <c r="Z219" i="12"/>
  <c r="AD219" i="12" s="1"/>
  <c r="Z218" i="12"/>
  <c r="AD218" i="12" s="1"/>
  <c r="Z217" i="12"/>
  <c r="AH217" i="12" s="1"/>
  <c r="Z216" i="12"/>
  <c r="AH216" i="12" s="1"/>
  <c r="Z215" i="12"/>
  <c r="AH215" i="12" s="1"/>
  <c r="Z214" i="12"/>
  <c r="AH214" i="12" s="1"/>
  <c r="Z213" i="12"/>
  <c r="AH213" i="12" s="1"/>
  <c r="Z212" i="12"/>
  <c r="AD212" i="12" s="1"/>
  <c r="Z211" i="12"/>
  <c r="AD211" i="12" s="1"/>
  <c r="Z210" i="12"/>
  <c r="AD210" i="12" s="1"/>
  <c r="Z209" i="12"/>
  <c r="AH209" i="12" s="1"/>
  <c r="Z208" i="12"/>
  <c r="AD208" i="12" s="1"/>
  <c r="AG208" i="12" s="1"/>
  <c r="Z207" i="12"/>
  <c r="AH207" i="12" s="1"/>
  <c r="Z206" i="12"/>
  <c r="AH206" i="12" s="1"/>
  <c r="Z205" i="12"/>
  <c r="AD205" i="12" s="1"/>
  <c r="Z204" i="12"/>
  <c r="AD204" i="12" s="1"/>
  <c r="Z203" i="12"/>
  <c r="AD203" i="12" s="1"/>
  <c r="Z202" i="12"/>
  <c r="AD202" i="12" s="1"/>
  <c r="Z201" i="12"/>
  <c r="AH201" i="12" s="1"/>
  <c r="Z200" i="12"/>
  <c r="AH200" i="12" s="1"/>
  <c r="Z199" i="12"/>
  <c r="AH199" i="12" s="1"/>
  <c r="Z198" i="12"/>
  <c r="Z197" i="12"/>
  <c r="Z196" i="12"/>
  <c r="AD196" i="12" s="1"/>
  <c r="Z195" i="12"/>
  <c r="AD195" i="12" s="1"/>
  <c r="Z194" i="12"/>
  <c r="AD194" i="12" s="1"/>
  <c r="Z193" i="12"/>
  <c r="Z192" i="12"/>
  <c r="AH192" i="12" s="1"/>
  <c r="Z191" i="12"/>
  <c r="AH191" i="12" s="1"/>
  <c r="Z190" i="12"/>
  <c r="Z189" i="12"/>
  <c r="AD189" i="12" s="1"/>
  <c r="Z188" i="12"/>
  <c r="AD188" i="12" s="1"/>
  <c r="Z187" i="12"/>
  <c r="AD187" i="12" s="1"/>
  <c r="Z186" i="12"/>
  <c r="AD186" i="12" s="1"/>
  <c r="Z185" i="12"/>
  <c r="Z184" i="12"/>
  <c r="AD184" i="12" s="1"/>
  <c r="AG184" i="12" s="1"/>
  <c r="Z183" i="12"/>
  <c r="Z182" i="12"/>
  <c r="Z181" i="12"/>
  <c r="AD181" i="12" s="1"/>
  <c r="Z180" i="12"/>
  <c r="AD180" i="12" s="1"/>
  <c r="Z179" i="12"/>
  <c r="AD179" i="12" s="1"/>
  <c r="Z178" i="12"/>
  <c r="AD178" i="12" s="1"/>
  <c r="Z177" i="12"/>
  <c r="Z176" i="12"/>
  <c r="AD176" i="12" s="1"/>
  <c r="AG176" i="12" s="1"/>
  <c r="Z175" i="12"/>
  <c r="Z174" i="12"/>
  <c r="Z173" i="12"/>
  <c r="Z172" i="12"/>
  <c r="AD172" i="12" s="1"/>
  <c r="Z171" i="12"/>
  <c r="AD171" i="12" s="1"/>
  <c r="Z170" i="12"/>
  <c r="AD170" i="12" s="1"/>
  <c r="Z169" i="12"/>
  <c r="Z168" i="12"/>
  <c r="AD168" i="12" s="1"/>
  <c r="AG168" i="12" s="1"/>
  <c r="Z167" i="12"/>
  <c r="Z166" i="12"/>
  <c r="Z165" i="12"/>
  <c r="AD165" i="12" s="1"/>
  <c r="Z164" i="12"/>
  <c r="AD164" i="12" s="1"/>
  <c r="Z163" i="12"/>
  <c r="AD163" i="12" s="1"/>
  <c r="Z162" i="12"/>
  <c r="AD162" i="12" s="1"/>
  <c r="Y231" i="12"/>
  <c r="X231" i="12"/>
  <c r="W231" i="12"/>
  <c r="V231" i="12"/>
  <c r="U231" i="12"/>
  <c r="T231" i="12"/>
  <c r="S231" i="12"/>
  <c r="R231" i="12"/>
  <c r="P231" i="12"/>
  <c r="Q231" i="12" s="1"/>
  <c r="Y230" i="12"/>
  <c r="X230" i="12"/>
  <c r="W230" i="12"/>
  <c r="V230" i="12"/>
  <c r="U230" i="12"/>
  <c r="T230" i="12"/>
  <c r="S230" i="12"/>
  <c r="R230" i="12"/>
  <c r="P230" i="12"/>
  <c r="Q230" i="12" s="1"/>
  <c r="Y229" i="12"/>
  <c r="X229" i="12"/>
  <c r="W229" i="12"/>
  <c r="V229" i="12"/>
  <c r="U229" i="12"/>
  <c r="T229" i="12"/>
  <c r="S229" i="12"/>
  <c r="R229" i="12"/>
  <c r="P229" i="12"/>
  <c r="Q229" i="12" s="1"/>
  <c r="Y228" i="12"/>
  <c r="X228" i="12"/>
  <c r="W228" i="12"/>
  <c r="V228" i="12"/>
  <c r="U228" i="12"/>
  <c r="T228" i="12"/>
  <c r="S228" i="12"/>
  <c r="R228" i="12"/>
  <c r="P228" i="12"/>
  <c r="Q228" i="12" s="1"/>
  <c r="Y227" i="12"/>
  <c r="X227" i="12"/>
  <c r="W227" i="12"/>
  <c r="V227" i="12"/>
  <c r="U227" i="12"/>
  <c r="T227" i="12"/>
  <c r="S227" i="12"/>
  <c r="R227" i="12"/>
  <c r="P227" i="12"/>
  <c r="Q227" i="12" s="1"/>
  <c r="Y226" i="12"/>
  <c r="X226" i="12"/>
  <c r="W226" i="12"/>
  <c r="V226" i="12"/>
  <c r="U226" i="12"/>
  <c r="T226" i="12"/>
  <c r="S226" i="12"/>
  <c r="R226" i="12"/>
  <c r="P226" i="12"/>
  <c r="Q226" i="12" s="1"/>
  <c r="Y225" i="12"/>
  <c r="X225" i="12"/>
  <c r="W225" i="12"/>
  <c r="V225" i="12"/>
  <c r="U225" i="12"/>
  <c r="T225" i="12"/>
  <c r="S225" i="12"/>
  <c r="R225" i="12"/>
  <c r="P225" i="12"/>
  <c r="Q225" i="12" s="1"/>
  <c r="Y224" i="12"/>
  <c r="X224" i="12"/>
  <c r="W224" i="12"/>
  <c r="V224" i="12"/>
  <c r="U224" i="12"/>
  <c r="T224" i="12"/>
  <c r="S224" i="12"/>
  <c r="R224" i="12"/>
  <c r="P224" i="12"/>
  <c r="Q224" i="12" s="1"/>
  <c r="Y223" i="12"/>
  <c r="X223" i="12"/>
  <c r="W223" i="12"/>
  <c r="V223" i="12"/>
  <c r="U223" i="12"/>
  <c r="T223" i="12"/>
  <c r="S223" i="12"/>
  <c r="R223" i="12"/>
  <c r="P223" i="12"/>
  <c r="Q223" i="12" s="1"/>
  <c r="Y222" i="12"/>
  <c r="X222" i="12"/>
  <c r="W222" i="12"/>
  <c r="V222" i="12"/>
  <c r="U222" i="12"/>
  <c r="T222" i="12"/>
  <c r="S222" i="12"/>
  <c r="R222" i="12"/>
  <c r="P222" i="12"/>
  <c r="Q222" i="12" s="1"/>
  <c r="Y221" i="12"/>
  <c r="X221" i="12"/>
  <c r="W221" i="12"/>
  <c r="V221" i="12"/>
  <c r="U221" i="12"/>
  <c r="T221" i="12"/>
  <c r="S221" i="12"/>
  <c r="R221" i="12"/>
  <c r="P221" i="12"/>
  <c r="Q221" i="12" s="1"/>
  <c r="Y220" i="12"/>
  <c r="X220" i="12"/>
  <c r="W220" i="12"/>
  <c r="V220" i="12"/>
  <c r="U220" i="12"/>
  <c r="T220" i="12"/>
  <c r="S220" i="12"/>
  <c r="R220" i="12"/>
  <c r="P220" i="12"/>
  <c r="Q220" i="12" s="1"/>
  <c r="Y219" i="12"/>
  <c r="X219" i="12"/>
  <c r="W219" i="12"/>
  <c r="V219" i="12"/>
  <c r="U219" i="12"/>
  <c r="T219" i="12"/>
  <c r="S219" i="12"/>
  <c r="R219" i="12"/>
  <c r="P219" i="12"/>
  <c r="Q219" i="12" s="1"/>
  <c r="Y218" i="12"/>
  <c r="X218" i="12"/>
  <c r="W218" i="12"/>
  <c r="V218" i="12"/>
  <c r="U218" i="12"/>
  <c r="T218" i="12"/>
  <c r="S218" i="12"/>
  <c r="R218" i="12"/>
  <c r="P218" i="12"/>
  <c r="Q218" i="12" s="1"/>
  <c r="Y217" i="12"/>
  <c r="X217" i="12"/>
  <c r="W217" i="12"/>
  <c r="V217" i="12"/>
  <c r="U217" i="12"/>
  <c r="T217" i="12"/>
  <c r="S217" i="12"/>
  <c r="R217" i="12"/>
  <c r="P217" i="12"/>
  <c r="Q217" i="12" s="1"/>
  <c r="Y216" i="12"/>
  <c r="X216" i="12"/>
  <c r="W216" i="12"/>
  <c r="V216" i="12"/>
  <c r="U216" i="12"/>
  <c r="T216" i="12"/>
  <c r="S216" i="12"/>
  <c r="R216" i="12"/>
  <c r="P216" i="12"/>
  <c r="Q216" i="12" s="1"/>
  <c r="Y215" i="12"/>
  <c r="X215" i="12"/>
  <c r="W215" i="12"/>
  <c r="V215" i="12"/>
  <c r="U215" i="12"/>
  <c r="T215" i="12"/>
  <c r="S215" i="12"/>
  <c r="R215" i="12"/>
  <c r="P215" i="12"/>
  <c r="Q215" i="12" s="1"/>
  <c r="Y214" i="12"/>
  <c r="X214" i="12"/>
  <c r="W214" i="12"/>
  <c r="V214" i="12"/>
  <c r="U214" i="12"/>
  <c r="T214" i="12"/>
  <c r="S214" i="12"/>
  <c r="R214" i="12"/>
  <c r="P214" i="12"/>
  <c r="Q214" i="12" s="1"/>
  <c r="Y213" i="12"/>
  <c r="X213" i="12"/>
  <c r="W213" i="12"/>
  <c r="V213" i="12"/>
  <c r="U213" i="12"/>
  <c r="T213" i="12"/>
  <c r="S213" i="12"/>
  <c r="R213" i="12"/>
  <c r="P213" i="12"/>
  <c r="Q213" i="12" s="1"/>
  <c r="Y212" i="12"/>
  <c r="X212" i="12"/>
  <c r="W212" i="12"/>
  <c r="V212" i="12"/>
  <c r="U212" i="12"/>
  <c r="T212" i="12"/>
  <c r="S212" i="12"/>
  <c r="R212" i="12"/>
  <c r="P212" i="12"/>
  <c r="Q212" i="12" s="1"/>
  <c r="Y211" i="12"/>
  <c r="X211" i="12"/>
  <c r="W211" i="12"/>
  <c r="V211" i="12"/>
  <c r="U211" i="12"/>
  <c r="T211" i="12"/>
  <c r="S211" i="12"/>
  <c r="R211" i="12"/>
  <c r="P211" i="12"/>
  <c r="Q211" i="12" s="1"/>
  <c r="Y210" i="12"/>
  <c r="X210" i="12"/>
  <c r="W210" i="12"/>
  <c r="V210" i="12"/>
  <c r="U210" i="12"/>
  <c r="T210" i="12"/>
  <c r="S210" i="12"/>
  <c r="R210" i="12"/>
  <c r="P210" i="12"/>
  <c r="Q210" i="12" s="1"/>
  <c r="Y209" i="12"/>
  <c r="X209" i="12"/>
  <c r="W209" i="12"/>
  <c r="V209" i="12"/>
  <c r="U209" i="12"/>
  <c r="T209" i="12"/>
  <c r="S209" i="12"/>
  <c r="R209" i="12"/>
  <c r="P209" i="12"/>
  <c r="Q209" i="12" s="1"/>
  <c r="Y208" i="12"/>
  <c r="X208" i="12"/>
  <c r="W208" i="12"/>
  <c r="V208" i="12"/>
  <c r="U208" i="12"/>
  <c r="T208" i="12"/>
  <c r="S208" i="12"/>
  <c r="R208" i="12"/>
  <c r="P208" i="12"/>
  <c r="Q208" i="12" s="1"/>
  <c r="Y207" i="12"/>
  <c r="X207" i="12"/>
  <c r="W207" i="12"/>
  <c r="V207" i="12"/>
  <c r="U207" i="12"/>
  <c r="T207" i="12"/>
  <c r="S207" i="12"/>
  <c r="R207" i="12"/>
  <c r="P207" i="12"/>
  <c r="Q207" i="12" s="1"/>
  <c r="Y206" i="12"/>
  <c r="X206" i="12"/>
  <c r="W206" i="12"/>
  <c r="V206" i="12"/>
  <c r="U206" i="12"/>
  <c r="T206" i="12"/>
  <c r="S206" i="12"/>
  <c r="R206" i="12"/>
  <c r="P206" i="12"/>
  <c r="Q206" i="12" s="1"/>
  <c r="Y205" i="12"/>
  <c r="X205" i="12"/>
  <c r="W205" i="12"/>
  <c r="V205" i="12"/>
  <c r="U205" i="12"/>
  <c r="T205" i="12"/>
  <c r="S205" i="12"/>
  <c r="R205" i="12"/>
  <c r="P205" i="12"/>
  <c r="Q205" i="12" s="1"/>
  <c r="Y204" i="12"/>
  <c r="X204" i="12"/>
  <c r="W204" i="12"/>
  <c r="V204" i="12"/>
  <c r="U204" i="12"/>
  <c r="T204" i="12"/>
  <c r="S204" i="12"/>
  <c r="R204" i="12"/>
  <c r="P204" i="12"/>
  <c r="Q204" i="12" s="1"/>
  <c r="Y203" i="12"/>
  <c r="X203" i="12"/>
  <c r="W203" i="12"/>
  <c r="V203" i="12"/>
  <c r="U203" i="12"/>
  <c r="T203" i="12"/>
  <c r="S203" i="12"/>
  <c r="R203" i="12"/>
  <c r="P203" i="12"/>
  <c r="Q203" i="12" s="1"/>
  <c r="Y202" i="12"/>
  <c r="X202" i="12"/>
  <c r="W202" i="12"/>
  <c r="V202" i="12"/>
  <c r="U202" i="12"/>
  <c r="T202" i="12"/>
  <c r="S202" i="12"/>
  <c r="R202" i="12"/>
  <c r="P202" i="12"/>
  <c r="Q202" i="12" s="1"/>
  <c r="Y201" i="12"/>
  <c r="X201" i="12"/>
  <c r="W201" i="12"/>
  <c r="V201" i="12"/>
  <c r="U201" i="12"/>
  <c r="T201" i="12"/>
  <c r="S201" i="12"/>
  <c r="R201" i="12"/>
  <c r="P201" i="12"/>
  <c r="Q201" i="12" s="1"/>
  <c r="Y200" i="12"/>
  <c r="X200" i="12"/>
  <c r="W200" i="12"/>
  <c r="V200" i="12"/>
  <c r="U200" i="12"/>
  <c r="T200" i="12"/>
  <c r="S200" i="12"/>
  <c r="R200" i="12"/>
  <c r="P200" i="12"/>
  <c r="Q200" i="12" s="1"/>
  <c r="Y199" i="12"/>
  <c r="X199" i="12"/>
  <c r="W199" i="12"/>
  <c r="V199" i="12"/>
  <c r="U199" i="12"/>
  <c r="T199" i="12"/>
  <c r="S199" i="12"/>
  <c r="R199" i="12"/>
  <c r="P199" i="12"/>
  <c r="Q199" i="12" s="1"/>
  <c r="Y198" i="12"/>
  <c r="X198" i="12"/>
  <c r="W198" i="12"/>
  <c r="V198" i="12"/>
  <c r="U198" i="12"/>
  <c r="T198" i="12"/>
  <c r="S198" i="12"/>
  <c r="R198" i="12"/>
  <c r="P198" i="12"/>
  <c r="Q198" i="12" s="1"/>
  <c r="Y197" i="12"/>
  <c r="X197" i="12"/>
  <c r="W197" i="12"/>
  <c r="V197" i="12"/>
  <c r="U197" i="12"/>
  <c r="T197" i="12"/>
  <c r="S197" i="12"/>
  <c r="R197" i="12"/>
  <c r="P197" i="12"/>
  <c r="Q197" i="12" s="1"/>
  <c r="Y196" i="12"/>
  <c r="X196" i="12"/>
  <c r="W196" i="12"/>
  <c r="V196" i="12"/>
  <c r="U196" i="12"/>
  <c r="T196" i="12"/>
  <c r="S196" i="12"/>
  <c r="R196" i="12"/>
  <c r="P196" i="12"/>
  <c r="Q196" i="12" s="1"/>
  <c r="Y195" i="12"/>
  <c r="X195" i="12"/>
  <c r="W195" i="12"/>
  <c r="V195" i="12"/>
  <c r="U195" i="12"/>
  <c r="T195" i="12"/>
  <c r="S195" i="12"/>
  <c r="R195" i="12"/>
  <c r="P195" i="12"/>
  <c r="Q195" i="12" s="1"/>
  <c r="Y194" i="12"/>
  <c r="X194" i="12"/>
  <c r="W194" i="12"/>
  <c r="V194" i="12"/>
  <c r="U194" i="12"/>
  <c r="T194" i="12"/>
  <c r="S194" i="12"/>
  <c r="R194" i="12"/>
  <c r="P194" i="12"/>
  <c r="Q194" i="12" s="1"/>
  <c r="Y193" i="12"/>
  <c r="X193" i="12"/>
  <c r="W193" i="12"/>
  <c r="V193" i="12"/>
  <c r="U193" i="12"/>
  <c r="T193" i="12"/>
  <c r="S193" i="12"/>
  <c r="R193" i="12"/>
  <c r="P193" i="12"/>
  <c r="Q193" i="12" s="1"/>
  <c r="Y192" i="12"/>
  <c r="X192" i="12"/>
  <c r="W192" i="12"/>
  <c r="V192" i="12"/>
  <c r="U192" i="12"/>
  <c r="T192" i="12"/>
  <c r="S192" i="12"/>
  <c r="R192" i="12"/>
  <c r="P192" i="12"/>
  <c r="Q192" i="12" s="1"/>
  <c r="Y191" i="12"/>
  <c r="X191" i="12"/>
  <c r="W191" i="12"/>
  <c r="V191" i="12"/>
  <c r="U191" i="12"/>
  <c r="T191" i="12"/>
  <c r="S191" i="12"/>
  <c r="R191" i="12"/>
  <c r="P191" i="12"/>
  <c r="Q191" i="12" s="1"/>
  <c r="Y190" i="12"/>
  <c r="X190" i="12"/>
  <c r="W190" i="12"/>
  <c r="V190" i="12"/>
  <c r="U190" i="12"/>
  <c r="T190" i="12"/>
  <c r="S190" i="12"/>
  <c r="R190" i="12"/>
  <c r="P190" i="12"/>
  <c r="Q190" i="12" s="1"/>
  <c r="Y189" i="12"/>
  <c r="X189" i="12"/>
  <c r="W189" i="12"/>
  <c r="V189" i="12"/>
  <c r="U189" i="12"/>
  <c r="T189" i="12"/>
  <c r="S189" i="12"/>
  <c r="R189" i="12"/>
  <c r="P189" i="12"/>
  <c r="Q189" i="12" s="1"/>
  <c r="Y188" i="12"/>
  <c r="X188" i="12"/>
  <c r="W188" i="12"/>
  <c r="V188" i="12"/>
  <c r="U188" i="12"/>
  <c r="T188" i="12"/>
  <c r="S188" i="12"/>
  <c r="R188" i="12"/>
  <c r="P188" i="12"/>
  <c r="Q188" i="12" s="1"/>
  <c r="Y187" i="12"/>
  <c r="X187" i="12"/>
  <c r="W187" i="12"/>
  <c r="V187" i="12"/>
  <c r="U187" i="12"/>
  <c r="T187" i="12"/>
  <c r="S187" i="12"/>
  <c r="R187" i="12"/>
  <c r="P187" i="12"/>
  <c r="Q187" i="12" s="1"/>
  <c r="Y186" i="12"/>
  <c r="X186" i="12"/>
  <c r="W186" i="12"/>
  <c r="V186" i="12"/>
  <c r="U186" i="12"/>
  <c r="T186" i="12"/>
  <c r="S186" i="12"/>
  <c r="R186" i="12"/>
  <c r="P186" i="12"/>
  <c r="Q186" i="12" s="1"/>
  <c r="Y185" i="12"/>
  <c r="X185" i="12"/>
  <c r="W185" i="12"/>
  <c r="V185" i="12"/>
  <c r="U185" i="12"/>
  <c r="T185" i="12"/>
  <c r="S185" i="12"/>
  <c r="R185" i="12"/>
  <c r="P185" i="12"/>
  <c r="Q185" i="12" s="1"/>
  <c r="Y184" i="12"/>
  <c r="X184" i="12"/>
  <c r="W184" i="12"/>
  <c r="V184" i="12"/>
  <c r="U184" i="12"/>
  <c r="T184" i="12"/>
  <c r="S184" i="12"/>
  <c r="R184" i="12"/>
  <c r="P184" i="12"/>
  <c r="Q184" i="12" s="1"/>
  <c r="Y183" i="12"/>
  <c r="X183" i="12"/>
  <c r="W183" i="12"/>
  <c r="V183" i="12"/>
  <c r="U183" i="12"/>
  <c r="T183" i="12"/>
  <c r="S183" i="12"/>
  <c r="R183" i="12"/>
  <c r="P183" i="12"/>
  <c r="Q183" i="12" s="1"/>
  <c r="Y182" i="12"/>
  <c r="X182" i="12"/>
  <c r="W182" i="12"/>
  <c r="V182" i="12"/>
  <c r="U182" i="12"/>
  <c r="T182" i="12"/>
  <c r="S182" i="12"/>
  <c r="R182" i="12"/>
  <c r="P182" i="12"/>
  <c r="Q182" i="12" s="1"/>
  <c r="Y181" i="12"/>
  <c r="X181" i="12"/>
  <c r="W181" i="12"/>
  <c r="V181" i="12"/>
  <c r="U181" i="12"/>
  <c r="T181" i="12"/>
  <c r="S181" i="12"/>
  <c r="R181" i="12"/>
  <c r="P181" i="12"/>
  <c r="Q181" i="12" s="1"/>
  <c r="Y180" i="12"/>
  <c r="X180" i="12"/>
  <c r="W180" i="12"/>
  <c r="V180" i="12"/>
  <c r="U180" i="12"/>
  <c r="T180" i="12"/>
  <c r="S180" i="12"/>
  <c r="R180" i="12"/>
  <c r="P180" i="12"/>
  <c r="Q180" i="12" s="1"/>
  <c r="Y179" i="12"/>
  <c r="X179" i="12"/>
  <c r="W179" i="12"/>
  <c r="V179" i="12"/>
  <c r="U179" i="12"/>
  <c r="T179" i="12"/>
  <c r="S179" i="12"/>
  <c r="R179" i="12"/>
  <c r="P179" i="12"/>
  <c r="Q179" i="12" s="1"/>
  <c r="Y178" i="12"/>
  <c r="X178" i="12"/>
  <c r="W178" i="12"/>
  <c r="V178" i="12"/>
  <c r="U178" i="12"/>
  <c r="T178" i="12"/>
  <c r="S178" i="12"/>
  <c r="R178" i="12"/>
  <c r="P178" i="12"/>
  <c r="Q178" i="12" s="1"/>
  <c r="Y177" i="12"/>
  <c r="X177" i="12"/>
  <c r="W177" i="12"/>
  <c r="V177" i="12"/>
  <c r="U177" i="12"/>
  <c r="T177" i="12"/>
  <c r="S177" i="12"/>
  <c r="R177" i="12"/>
  <c r="P177" i="12"/>
  <c r="Q177" i="12" s="1"/>
  <c r="Y176" i="12"/>
  <c r="X176" i="12"/>
  <c r="W176" i="12"/>
  <c r="V176" i="12"/>
  <c r="U176" i="12"/>
  <c r="T176" i="12"/>
  <c r="S176" i="12"/>
  <c r="R176" i="12"/>
  <c r="P176" i="12"/>
  <c r="Q176" i="12" s="1"/>
  <c r="Y175" i="12"/>
  <c r="X175" i="12"/>
  <c r="W175" i="12"/>
  <c r="V175" i="12"/>
  <c r="U175" i="12"/>
  <c r="T175" i="12"/>
  <c r="S175" i="12"/>
  <c r="R175" i="12"/>
  <c r="P175" i="12"/>
  <c r="Q175" i="12" s="1"/>
  <c r="Y174" i="12"/>
  <c r="X174" i="12"/>
  <c r="W174" i="12"/>
  <c r="V174" i="12"/>
  <c r="U174" i="12"/>
  <c r="T174" i="12"/>
  <c r="S174" i="12"/>
  <c r="R174" i="12"/>
  <c r="P174" i="12"/>
  <c r="Q174" i="12" s="1"/>
  <c r="Y173" i="12"/>
  <c r="X173" i="12"/>
  <c r="W173" i="12"/>
  <c r="V173" i="12"/>
  <c r="U173" i="12"/>
  <c r="T173" i="12"/>
  <c r="S173" i="12"/>
  <c r="R173" i="12"/>
  <c r="P173" i="12"/>
  <c r="Q173" i="12" s="1"/>
  <c r="Y172" i="12"/>
  <c r="X172" i="12"/>
  <c r="W172" i="12"/>
  <c r="V172" i="12"/>
  <c r="U172" i="12"/>
  <c r="T172" i="12"/>
  <c r="S172" i="12"/>
  <c r="R172" i="12"/>
  <c r="P172" i="12"/>
  <c r="Q172" i="12" s="1"/>
  <c r="Y171" i="12"/>
  <c r="X171" i="12"/>
  <c r="W171" i="12"/>
  <c r="V171" i="12"/>
  <c r="U171" i="12"/>
  <c r="T171" i="12"/>
  <c r="S171" i="12"/>
  <c r="R171" i="12"/>
  <c r="P171" i="12"/>
  <c r="Q171" i="12" s="1"/>
  <c r="Y170" i="12"/>
  <c r="X170" i="12"/>
  <c r="W170" i="12"/>
  <c r="V170" i="12"/>
  <c r="U170" i="12"/>
  <c r="T170" i="12"/>
  <c r="S170" i="12"/>
  <c r="R170" i="12"/>
  <c r="P170" i="12"/>
  <c r="Q170" i="12" s="1"/>
  <c r="Y169" i="12"/>
  <c r="X169" i="12"/>
  <c r="W169" i="12"/>
  <c r="V169" i="12"/>
  <c r="U169" i="12"/>
  <c r="T169" i="12"/>
  <c r="S169" i="12"/>
  <c r="R169" i="12"/>
  <c r="P169" i="12"/>
  <c r="Q169" i="12" s="1"/>
  <c r="Y168" i="12"/>
  <c r="X168" i="12"/>
  <c r="W168" i="12"/>
  <c r="V168" i="12"/>
  <c r="U168" i="12"/>
  <c r="T168" i="12"/>
  <c r="S168" i="12"/>
  <c r="R168" i="12"/>
  <c r="P168" i="12"/>
  <c r="Q168" i="12" s="1"/>
  <c r="Y167" i="12"/>
  <c r="X167" i="12"/>
  <c r="W167" i="12"/>
  <c r="V167" i="12"/>
  <c r="U167" i="12"/>
  <c r="T167" i="12"/>
  <c r="S167" i="12"/>
  <c r="R167" i="12"/>
  <c r="P167" i="12"/>
  <c r="Q167" i="12" s="1"/>
  <c r="Y166" i="12"/>
  <c r="X166" i="12"/>
  <c r="W166" i="12"/>
  <c r="V166" i="12"/>
  <c r="U166" i="12"/>
  <c r="T166" i="12"/>
  <c r="S166" i="12"/>
  <c r="R166" i="12"/>
  <c r="P166" i="12"/>
  <c r="Q166" i="12" s="1"/>
  <c r="Y165" i="12"/>
  <c r="X165" i="12"/>
  <c r="W165" i="12"/>
  <c r="V165" i="12"/>
  <c r="U165" i="12"/>
  <c r="T165" i="12"/>
  <c r="S165" i="12"/>
  <c r="R165" i="12"/>
  <c r="P165" i="12"/>
  <c r="Q165" i="12" s="1"/>
  <c r="Y164" i="12"/>
  <c r="X164" i="12"/>
  <c r="W164" i="12"/>
  <c r="V164" i="12"/>
  <c r="U164" i="12"/>
  <c r="T164" i="12"/>
  <c r="S164" i="12"/>
  <c r="R164" i="12"/>
  <c r="P164" i="12"/>
  <c r="Q164" i="12" s="1"/>
  <c r="Y163" i="12"/>
  <c r="X163" i="12"/>
  <c r="W163" i="12"/>
  <c r="V163" i="12"/>
  <c r="U163" i="12"/>
  <c r="T163" i="12"/>
  <c r="S163" i="12"/>
  <c r="R163" i="12"/>
  <c r="P163" i="12"/>
  <c r="Q163" i="12" s="1"/>
  <c r="Y162" i="12"/>
  <c r="X162" i="12"/>
  <c r="W162" i="12"/>
  <c r="V162" i="12"/>
  <c r="U162" i="12"/>
  <c r="T162" i="12"/>
  <c r="S162" i="12"/>
  <c r="R162" i="12"/>
  <c r="P162" i="12"/>
  <c r="Q162" i="12" s="1"/>
  <c r="E15" i="27"/>
  <c r="E14" i="27"/>
  <c r="E9" i="27"/>
  <c r="G15" i="27"/>
  <c r="G14" i="27"/>
  <c r="G9" i="27"/>
  <c r="E13" i="27"/>
  <c r="AF79" i="12" l="1"/>
  <c r="AE138" i="12"/>
  <c r="AF151" i="12"/>
  <c r="AE79" i="12"/>
  <c r="AF143" i="12"/>
  <c r="AE143" i="12"/>
  <c r="AF138" i="12"/>
  <c r="AG130" i="12"/>
  <c r="AF127" i="12"/>
  <c r="AF130" i="12"/>
  <c r="AE127" i="12"/>
  <c r="AF103" i="12"/>
  <c r="AF155" i="12"/>
  <c r="AE115" i="12"/>
  <c r="AG153" i="12"/>
  <c r="AF99" i="12"/>
  <c r="AH171" i="12"/>
  <c r="AF159" i="12"/>
  <c r="AF87" i="12"/>
  <c r="AE99" i="12"/>
  <c r="AE153" i="12"/>
  <c r="AF145" i="12"/>
  <c r="AE103" i="12"/>
  <c r="AE155" i="12"/>
  <c r="AF115" i="12"/>
  <c r="AF95" i="12"/>
  <c r="AE95" i="12"/>
  <c r="AF91" i="12"/>
  <c r="AF107" i="12"/>
  <c r="AG145" i="12"/>
  <c r="AE107" i="12"/>
  <c r="AE88" i="12"/>
  <c r="AG88" i="12"/>
  <c r="AF88" i="12"/>
  <c r="AE80" i="12"/>
  <c r="AG80" i="12"/>
  <c r="AF80" i="12"/>
  <c r="AG90" i="12"/>
  <c r="AF90" i="12"/>
  <c r="AE90" i="12"/>
  <c r="AG147" i="12"/>
  <c r="AE147" i="12"/>
  <c r="AF147" i="12"/>
  <c r="AG106" i="12"/>
  <c r="AF106" i="12"/>
  <c r="AE106" i="12"/>
  <c r="AF97" i="12"/>
  <c r="AE97" i="12"/>
  <c r="AG97" i="12"/>
  <c r="AF98" i="12"/>
  <c r="AG98" i="12"/>
  <c r="AE98" i="12"/>
  <c r="AE105" i="12"/>
  <c r="AG105" i="12"/>
  <c r="AF105" i="12"/>
  <c r="AG160" i="12"/>
  <c r="AF160" i="12"/>
  <c r="AE160" i="12"/>
  <c r="AG144" i="12"/>
  <c r="AE144" i="12"/>
  <c r="AF144" i="12"/>
  <c r="AG114" i="12"/>
  <c r="AF114" i="12"/>
  <c r="AE114" i="12"/>
  <c r="AG139" i="12"/>
  <c r="AE139" i="12"/>
  <c r="AF139" i="12"/>
  <c r="AE112" i="12"/>
  <c r="AG112" i="12"/>
  <c r="AF112" i="12"/>
  <c r="AE129" i="12"/>
  <c r="AF129" i="12"/>
  <c r="AG129" i="12"/>
  <c r="AE128" i="12"/>
  <c r="AG128" i="12"/>
  <c r="AF128" i="12"/>
  <c r="AG113" i="12"/>
  <c r="AF113" i="12"/>
  <c r="AE113" i="12"/>
  <c r="AF146" i="12"/>
  <c r="AG146" i="12"/>
  <c r="AE146" i="12"/>
  <c r="AF81" i="12"/>
  <c r="AG81" i="12"/>
  <c r="AE81" i="12"/>
  <c r="AF137" i="12"/>
  <c r="AE137" i="12"/>
  <c r="AG137" i="12"/>
  <c r="AG96" i="12"/>
  <c r="AE96" i="12"/>
  <c r="AF96" i="12"/>
  <c r="AG131" i="12"/>
  <c r="AF131" i="12"/>
  <c r="AE131" i="12"/>
  <c r="AF154" i="12"/>
  <c r="AG154" i="12"/>
  <c r="AE154" i="12"/>
  <c r="AE121" i="12"/>
  <c r="AF121" i="12"/>
  <c r="AG121" i="12"/>
  <c r="AG152" i="12"/>
  <c r="AF152" i="12"/>
  <c r="AE152" i="12"/>
  <c r="AG123" i="12"/>
  <c r="AF123" i="12"/>
  <c r="AE123" i="12"/>
  <c r="AE120" i="12"/>
  <c r="AG120" i="12"/>
  <c r="AF120" i="12"/>
  <c r="AG104" i="12"/>
  <c r="AE104" i="12"/>
  <c r="AF104" i="12"/>
  <c r="AF83" i="12"/>
  <c r="AG83" i="12"/>
  <c r="AE83" i="12"/>
  <c r="AG136" i="12"/>
  <c r="AF136" i="12"/>
  <c r="AE136" i="12"/>
  <c r="AD200" i="12"/>
  <c r="AG200" i="12" s="1"/>
  <c r="AH220" i="12"/>
  <c r="AH164" i="12"/>
  <c r="AD224" i="12"/>
  <c r="AG224" i="12" s="1"/>
  <c r="AH169" i="12"/>
  <c r="AH177" i="12"/>
  <c r="AH185" i="12"/>
  <c r="AH193" i="12"/>
  <c r="AH180" i="12"/>
  <c r="AH187" i="12"/>
  <c r="AD177" i="12"/>
  <c r="AE177" i="12" s="1"/>
  <c r="AD217" i="12"/>
  <c r="AE217" i="12" s="1"/>
  <c r="AH204" i="12"/>
  <c r="AD201" i="12"/>
  <c r="AG201" i="12" s="1"/>
  <c r="AH228" i="12"/>
  <c r="AH173" i="12"/>
  <c r="AH197" i="12"/>
  <c r="AD169" i="12"/>
  <c r="AE169" i="12" s="1"/>
  <c r="AH172" i="12"/>
  <c r="AD185" i="12"/>
  <c r="AE185" i="12" s="1"/>
  <c r="AH188" i="12"/>
  <c r="AD225" i="12"/>
  <c r="AG225" i="12" s="1"/>
  <c r="AH166" i="12"/>
  <c r="AH174" i="12"/>
  <c r="AH182" i="12"/>
  <c r="AH190" i="12"/>
  <c r="AH198" i="12"/>
  <c r="AH163" i="12"/>
  <c r="AH179" i="12"/>
  <c r="AD192" i="12"/>
  <c r="AG192" i="12" s="1"/>
  <c r="AH212" i="12"/>
  <c r="AH167" i="12"/>
  <c r="AH175" i="12"/>
  <c r="AH183" i="12"/>
  <c r="AD209" i="12"/>
  <c r="AE209" i="12" s="1"/>
  <c r="AD216" i="12"/>
  <c r="AG216" i="12" s="1"/>
  <c r="AD193" i="12"/>
  <c r="AG193" i="12" s="1"/>
  <c r="AH168" i="12"/>
  <c r="AH176" i="12"/>
  <c r="AH184" i="12"/>
  <c r="AH208" i="12"/>
  <c r="AH196" i="12"/>
  <c r="AF162" i="12"/>
  <c r="AG162" i="12"/>
  <c r="AE162" i="12"/>
  <c r="AE170" i="12"/>
  <c r="AF170" i="12"/>
  <c r="AG170" i="12"/>
  <c r="AE178" i="12"/>
  <c r="AF178" i="12"/>
  <c r="AG178" i="12"/>
  <c r="AE186" i="12"/>
  <c r="AF186" i="12"/>
  <c r="AG186" i="12"/>
  <c r="AE194" i="12"/>
  <c r="AF194" i="12"/>
  <c r="AG194" i="12"/>
  <c r="AG202" i="12"/>
  <c r="AF202" i="12"/>
  <c r="AE202" i="12"/>
  <c r="AE210" i="12"/>
  <c r="AF210" i="12"/>
  <c r="AG210" i="12"/>
  <c r="AE218" i="12"/>
  <c r="AF218" i="12"/>
  <c r="AG218" i="12"/>
  <c r="AE226" i="12"/>
  <c r="AF226" i="12"/>
  <c r="AG226" i="12"/>
  <c r="AE163" i="12"/>
  <c r="AG163" i="12"/>
  <c r="AF163" i="12"/>
  <c r="AE171" i="12"/>
  <c r="AG171" i="12"/>
  <c r="AF171" i="12"/>
  <c r="AE179" i="12"/>
  <c r="AG179" i="12"/>
  <c r="AF179" i="12"/>
  <c r="AE187" i="12"/>
  <c r="AG187" i="12"/>
  <c r="AF187" i="12"/>
  <c r="AE195" i="12"/>
  <c r="AG195" i="12"/>
  <c r="AF195" i="12"/>
  <c r="AE203" i="12"/>
  <c r="AF203" i="12"/>
  <c r="AG203" i="12"/>
  <c r="AE211" i="12"/>
  <c r="AG211" i="12"/>
  <c r="AF211" i="12"/>
  <c r="AE219" i="12"/>
  <c r="AG219" i="12"/>
  <c r="AF219" i="12"/>
  <c r="AE227" i="12"/>
  <c r="AG227" i="12"/>
  <c r="AF227" i="12"/>
  <c r="AF164" i="12"/>
  <c r="AE164" i="12"/>
  <c r="AG164" i="12"/>
  <c r="AF228" i="12"/>
  <c r="AE228" i="12"/>
  <c r="AG228" i="12"/>
  <c r="AF172" i="12"/>
  <c r="AE172" i="12"/>
  <c r="AG172" i="12"/>
  <c r="AF204" i="12"/>
  <c r="AE204" i="12"/>
  <c r="AG204" i="12"/>
  <c r="AG165" i="12"/>
  <c r="AF165" i="12"/>
  <c r="AE165" i="12"/>
  <c r="AG181" i="12"/>
  <c r="AF181" i="12"/>
  <c r="AE181" i="12"/>
  <c r="AG189" i="12"/>
  <c r="AF189" i="12"/>
  <c r="AE189" i="12"/>
  <c r="AG205" i="12"/>
  <c r="AF205" i="12"/>
  <c r="AE205" i="12"/>
  <c r="AG229" i="12"/>
  <c r="AF229" i="12"/>
  <c r="AE229" i="12"/>
  <c r="AF188" i="12"/>
  <c r="AG188" i="12"/>
  <c r="AE188" i="12"/>
  <c r="AF212" i="12"/>
  <c r="AG212" i="12"/>
  <c r="AE212" i="12"/>
  <c r="AF196" i="12"/>
  <c r="AE196" i="12"/>
  <c r="AG196" i="12"/>
  <c r="AF180" i="12"/>
  <c r="AE180" i="12"/>
  <c r="AG180" i="12"/>
  <c r="AF220" i="12"/>
  <c r="AE220" i="12"/>
  <c r="AG220" i="12"/>
  <c r="AH165" i="12"/>
  <c r="AH229" i="12"/>
  <c r="AE193" i="12"/>
  <c r="AD167" i="12"/>
  <c r="AE168" i="12"/>
  <c r="AD175" i="12"/>
  <c r="AE176" i="12"/>
  <c r="AD183" i="12"/>
  <c r="AE184" i="12"/>
  <c r="AD191" i="12"/>
  <c r="AF193" i="12"/>
  <c r="AH195" i="12"/>
  <c r="AD199" i="12"/>
  <c r="AH203" i="12"/>
  <c r="AD207" i="12"/>
  <c r="AE208" i="12"/>
  <c r="AH211" i="12"/>
  <c r="AD215" i="12"/>
  <c r="AH219" i="12"/>
  <c r="AD223" i="12"/>
  <c r="AH227" i="12"/>
  <c r="AH181" i="12"/>
  <c r="AH205" i="12"/>
  <c r="AH162" i="12"/>
  <c r="AD166" i="12"/>
  <c r="AF168" i="12"/>
  <c r="AH170" i="12"/>
  <c r="AD174" i="12"/>
  <c r="AF176" i="12"/>
  <c r="AH178" i="12"/>
  <c r="AD182" i="12"/>
  <c r="AF184" i="12"/>
  <c r="AH186" i="12"/>
  <c r="AD190" i="12"/>
  <c r="AH194" i="12"/>
  <c r="AD198" i="12"/>
  <c r="AH202" i="12"/>
  <c r="AD206" i="12"/>
  <c r="AF208" i="12"/>
  <c r="AH210" i="12"/>
  <c r="AD214" i="12"/>
  <c r="AH218" i="12"/>
  <c r="AD222" i="12"/>
  <c r="AH226" i="12"/>
  <c r="AD230" i="12"/>
  <c r="AH189" i="12"/>
  <c r="AD173" i="12"/>
  <c r="AD197" i="12"/>
  <c r="AD213" i="12"/>
  <c r="AD221" i="12"/>
  <c r="AD231" i="12"/>
  <c r="G13" i="27"/>
  <c r="AE200" i="12" l="1"/>
  <c r="AF225" i="12"/>
  <c r="AE192" i="12"/>
  <c r="AF216" i="12"/>
  <c r="AG185" i="12"/>
  <c r="AF217" i="12"/>
  <c r="AF200" i="12"/>
  <c r="AE224" i="12"/>
  <c r="AF224" i="12"/>
  <c r="AE216" i="12"/>
  <c r="AG217" i="12"/>
  <c r="AG177" i="12"/>
  <c r="AF177" i="12"/>
  <c r="AG209" i="12"/>
  <c r="AF209" i="12"/>
  <c r="AG169" i="12"/>
  <c r="AE201" i="12"/>
  <c r="AF201" i="12"/>
  <c r="AE225" i="12"/>
  <c r="AF192" i="12"/>
  <c r="AF185" i="12"/>
  <c r="AF169" i="12"/>
  <c r="AG206" i="12"/>
  <c r="AF206" i="12"/>
  <c r="AE206" i="12"/>
  <c r="AG175" i="12"/>
  <c r="AF175" i="12"/>
  <c r="AE175" i="12"/>
  <c r="AG197" i="12"/>
  <c r="AF197" i="12"/>
  <c r="AE197" i="12"/>
  <c r="AG182" i="12"/>
  <c r="AF182" i="12"/>
  <c r="AE182" i="12"/>
  <c r="AG166" i="12"/>
  <c r="AF166" i="12"/>
  <c r="AE166" i="12"/>
  <c r="AG223" i="12"/>
  <c r="AF223" i="12"/>
  <c r="AE223" i="12"/>
  <c r="AG207" i="12"/>
  <c r="AF207" i="12"/>
  <c r="AE207" i="12"/>
  <c r="AG191" i="12"/>
  <c r="AF191" i="12"/>
  <c r="AE191" i="12"/>
  <c r="AG198" i="12"/>
  <c r="AF198" i="12"/>
  <c r="AE198" i="12"/>
  <c r="AG214" i="12"/>
  <c r="AF214" i="12"/>
  <c r="AE214" i="12"/>
  <c r="AG221" i="12"/>
  <c r="AF221" i="12"/>
  <c r="AE221" i="12"/>
  <c r="AG173" i="12"/>
  <c r="AF173" i="12"/>
  <c r="AE173" i="12"/>
  <c r="AG183" i="12"/>
  <c r="AF183" i="12"/>
  <c r="AE183" i="12"/>
  <c r="AG167" i="12"/>
  <c r="AF167" i="12"/>
  <c r="AE167" i="12"/>
  <c r="AG230" i="12"/>
  <c r="AF230" i="12"/>
  <c r="AE230" i="12"/>
  <c r="AG174" i="12"/>
  <c r="AF174" i="12"/>
  <c r="AE174" i="12"/>
  <c r="AG215" i="12"/>
  <c r="AF215" i="12"/>
  <c r="AE215" i="12"/>
  <c r="AG199" i="12"/>
  <c r="AF199" i="12"/>
  <c r="AE199" i="12"/>
  <c r="AG222" i="12"/>
  <c r="AF222" i="12"/>
  <c r="AE222" i="12"/>
  <c r="AG213" i="12"/>
  <c r="AF213" i="12"/>
  <c r="AE213" i="12"/>
  <c r="AG190" i="12"/>
  <c r="AF190" i="12"/>
  <c r="AE190" i="12"/>
  <c r="AG231" i="12"/>
  <c r="AF231" i="12"/>
  <c r="AE231" i="12"/>
  <c r="W389" i="8"/>
  <c r="V389" i="8"/>
  <c r="Q389" i="8"/>
  <c r="P389" i="8"/>
  <c r="O389" i="8"/>
  <c r="W388" i="8"/>
  <c r="V388" i="8"/>
  <c r="Q388" i="8"/>
  <c r="P388" i="8"/>
  <c r="O388" i="8"/>
  <c r="W387" i="8"/>
  <c r="V387" i="8"/>
  <c r="Q387" i="8"/>
  <c r="T387" i="8" s="1"/>
  <c r="P387" i="8"/>
  <c r="O387" i="8"/>
  <c r="W386" i="8"/>
  <c r="V386" i="8"/>
  <c r="S386" i="8"/>
  <c r="Q386" i="8"/>
  <c r="R386" i="8" s="1"/>
  <c r="P386" i="8"/>
  <c r="O386" i="8"/>
  <c r="W385" i="8"/>
  <c r="V385" i="8"/>
  <c r="Q385" i="8"/>
  <c r="S385" i="8" s="1"/>
  <c r="P385" i="8"/>
  <c r="O385" i="8"/>
  <c r="W384" i="8"/>
  <c r="V384" i="8"/>
  <c r="Q384" i="8"/>
  <c r="T384" i="8" s="1"/>
  <c r="P384" i="8"/>
  <c r="O384" i="8"/>
  <c r="W383" i="8"/>
  <c r="V383" i="8"/>
  <c r="Q383" i="8"/>
  <c r="P383" i="8"/>
  <c r="O383" i="8"/>
  <c r="W382" i="8"/>
  <c r="V382" i="8"/>
  <c r="Q382" i="8"/>
  <c r="T382" i="8" s="1"/>
  <c r="P382" i="8"/>
  <c r="O382" i="8"/>
  <c r="W381" i="8"/>
  <c r="V381" i="8"/>
  <c r="Q381" i="8"/>
  <c r="R381" i="8" s="1"/>
  <c r="P381" i="8"/>
  <c r="O381" i="8"/>
  <c r="W380" i="8"/>
  <c r="V380" i="8"/>
  <c r="Q380" i="8"/>
  <c r="P380" i="8"/>
  <c r="O380" i="8"/>
  <c r="W379" i="8"/>
  <c r="V379" i="8"/>
  <c r="Q379" i="8"/>
  <c r="S379" i="8" s="1"/>
  <c r="P379" i="8"/>
  <c r="O379" i="8"/>
  <c r="W378" i="8"/>
  <c r="V378" i="8"/>
  <c r="Q378" i="8"/>
  <c r="T378" i="8" s="1"/>
  <c r="P378" i="8"/>
  <c r="O378" i="8"/>
  <c r="W377" i="8"/>
  <c r="V377" i="8"/>
  <c r="Q377" i="8"/>
  <c r="S377" i="8" s="1"/>
  <c r="P377" i="8"/>
  <c r="O377" i="8"/>
  <c r="W376" i="8"/>
  <c r="V376" i="8"/>
  <c r="Q376" i="8"/>
  <c r="S376" i="8" s="1"/>
  <c r="P376" i="8"/>
  <c r="O376" i="8"/>
  <c r="W375" i="8"/>
  <c r="V375" i="8"/>
  <c r="Q375" i="8"/>
  <c r="P375" i="8"/>
  <c r="O375" i="8"/>
  <c r="W374" i="8"/>
  <c r="V374" i="8"/>
  <c r="T374" i="8"/>
  <c r="R374" i="8"/>
  <c r="Q374" i="8"/>
  <c r="P374" i="8"/>
  <c r="O374" i="8"/>
  <c r="W373" i="8"/>
  <c r="V373" i="8"/>
  <c r="Q373" i="8"/>
  <c r="R373" i="8" s="1"/>
  <c r="P373" i="8"/>
  <c r="O373" i="8"/>
  <c r="W372" i="8"/>
  <c r="V372" i="8"/>
  <c r="Q372" i="8"/>
  <c r="P372" i="8"/>
  <c r="O372" i="8"/>
  <c r="W371" i="8"/>
  <c r="V371" i="8"/>
  <c r="Q371" i="8"/>
  <c r="S371" i="8" s="1"/>
  <c r="P371" i="8"/>
  <c r="O371" i="8"/>
  <c r="W370" i="8"/>
  <c r="V370" i="8"/>
  <c r="Q370" i="8"/>
  <c r="T370" i="8" s="1"/>
  <c r="P370" i="8"/>
  <c r="O370" i="8"/>
  <c r="W369" i="8"/>
  <c r="V369" i="8"/>
  <c r="Q369" i="8"/>
  <c r="S369" i="8" s="1"/>
  <c r="P369" i="8"/>
  <c r="O369" i="8"/>
  <c r="W368" i="8"/>
  <c r="V368" i="8"/>
  <c r="Q368" i="8"/>
  <c r="S368" i="8" s="1"/>
  <c r="P368" i="8"/>
  <c r="O368" i="8"/>
  <c r="W367" i="8"/>
  <c r="V367" i="8"/>
  <c r="Q367" i="8"/>
  <c r="P367" i="8"/>
  <c r="O367" i="8"/>
  <c r="W366" i="8"/>
  <c r="V366" i="8"/>
  <c r="T366" i="8"/>
  <c r="Q366" i="8"/>
  <c r="R366" i="8" s="1"/>
  <c r="P366" i="8"/>
  <c r="O366" i="8"/>
  <c r="W365" i="8"/>
  <c r="V365" i="8"/>
  <c r="T365" i="8"/>
  <c r="Q365" i="8"/>
  <c r="R365" i="8" s="1"/>
  <c r="P365" i="8"/>
  <c r="O365" i="8"/>
  <c r="W364" i="8"/>
  <c r="V364" i="8"/>
  <c r="Q364" i="8"/>
  <c r="P364" i="8"/>
  <c r="O364" i="8"/>
  <c r="W363" i="8"/>
  <c r="V363" i="8"/>
  <c r="Q363" i="8"/>
  <c r="S363" i="8" s="1"/>
  <c r="P363" i="8"/>
  <c r="O363" i="8"/>
  <c r="W362" i="8"/>
  <c r="V362" i="8"/>
  <c r="Q362" i="8"/>
  <c r="U362" i="8" s="1"/>
  <c r="P362" i="8"/>
  <c r="O362" i="8"/>
  <c r="W361" i="8"/>
  <c r="V361" i="8"/>
  <c r="Q361" i="8"/>
  <c r="S361" i="8" s="1"/>
  <c r="P361" i="8"/>
  <c r="O361" i="8"/>
  <c r="W360" i="8"/>
  <c r="V360" i="8"/>
  <c r="Q360" i="8"/>
  <c r="S360" i="8" s="1"/>
  <c r="P360" i="8"/>
  <c r="O360" i="8"/>
  <c r="W359" i="8"/>
  <c r="V359" i="8"/>
  <c r="Q359" i="8"/>
  <c r="U359" i="8" s="1"/>
  <c r="P359" i="8"/>
  <c r="O359" i="8"/>
  <c r="W358" i="8"/>
  <c r="V358" i="8"/>
  <c r="Q358" i="8"/>
  <c r="U358" i="8" s="1"/>
  <c r="P358" i="8"/>
  <c r="O358" i="8"/>
  <c r="W357" i="8"/>
  <c r="V357" i="8"/>
  <c r="Q357" i="8"/>
  <c r="R357" i="8" s="1"/>
  <c r="P357" i="8"/>
  <c r="O357" i="8"/>
  <c r="W356" i="8"/>
  <c r="V356" i="8"/>
  <c r="Q356" i="8"/>
  <c r="P356" i="8"/>
  <c r="O356" i="8"/>
  <c r="W355" i="8"/>
  <c r="V355" i="8"/>
  <c r="Q355" i="8"/>
  <c r="U355" i="8" s="1"/>
  <c r="P355" i="8"/>
  <c r="O355" i="8"/>
  <c r="W354" i="8"/>
  <c r="V354" i="8"/>
  <c r="Q354" i="8"/>
  <c r="T354" i="8" s="1"/>
  <c r="P354" i="8"/>
  <c r="O354" i="8"/>
  <c r="W353" i="8"/>
  <c r="V353" i="8"/>
  <c r="Q353" i="8"/>
  <c r="S353" i="8" s="1"/>
  <c r="P353" i="8"/>
  <c r="O353" i="8"/>
  <c r="W352" i="8"/>
  <c r="V352" i="8"/>
  <c r="Q352" i="8"/>
  <c r="S352" i="8" s="1"/>
  <c r="P352" i="8"/>
  <c r="O352" i="8"/>
  <c r="W351" i="8"/>
  <c r="V351" i="8"/>
  <c r="Q351" i="8"/>
  <c r="U351" i="8" s="1"/>
  <c r="P351" i="8"/>
  <c r="O351" i="8"/>
  <c r="W350" i="8"/>
  <c r="V350" i="8"/>
  <c r="Q350" i="8"/>
  <c r="U350" i="8" s="1"/>
  <c r="P350" i="8"/>
  <c r="O350" i="8"/>
  <c r="W349" i="8"/>
  <c r="V349" i="8"/>
  <c r="Q349" i="8"/>
  <c r="S349" i="8" s="1"/>
  <c r="P349" i="8"/>
  <c r="O349" i="8"/>
  <c r="W348" i="8"/>
  <c r="V348" i="8"/>
  <c r="Q348" i="8"/>
  <c r="T348" i="8" s="1"/>
  <c r="P348" i="8"/>
  <c r="O348" i="8"/>
  <c r="W347" i="8"/>
  <c r="V347" i="8"/>
  <c r="Q347" i="8"/>
  <c r="S347" i="8" s="1"/>
  <c r="P347" i="8"/>
  <c r="O347" i="8"/>
  <c r="W346" i="8"/>
  <c r="V346" i="8"/>
  <c r="Q346" i="8"/>
  <c r="T346" i="8" s="1"/>
  <c r="P346" i="8"/>
  <c r="O346" i="8"/>
  <c r="W345" i="8"/>
  <c r="V345" i="8"/>
  <c r="Q345" i="8"/>
  <c r="S345" i="8" s="1"/>
  <c r="P345" i="8"/>
  <c r="O345" i="8"/>
  <c r="W344" i="8"/>
  <c r="V344" i="8"/>
  <c r="U344" i="8"/>
  <c r="Q344" i="8"/>
  <c r="S344" i="8" s="1"/>
  <c r="P344" i="8"/>
  <c r="O344" i="8"/>
  <c r="W343" i="8"/>
  <c r="V343" i="8"/>
  <c r="Q343" i="8"/>
  <c r="U343" i="8" s="1"/>
  <c r="P343" i="8"/>
  <c r="O343" i="8"/>
  <c r="W342" i="8"/>
  <c r="V342" i="8"/>
  <c r="Q342" i="8"/>
  <c r="U342" i="8" s="1"/>
  <c r="P342" i="8"/>
  <c r="O342" i="8"/>
  <c r="W341" i="8"/>
  <c r="V341" i="8"/>
  <c r="Q341" i="8"/>
  <c r="U341" i="8" s="1"/>
  <c r="P341" i="8"/>
  <c r="O341" i="8"/>
  <c r="W340" i="8"/>
  <c r="Q340" i="8"/>
  <c r="T340" i="8" s="1"/>
  <c r="P340" i="8"/>
  <c r="O340" i="8"/>
  <c r="W339" i="8"/>
  <c r="Q339" i="8"/>
  <c r="S339" i="8" s="1"/>
  <c r="P339" i="8"/>
  <c r="O339" i="8"/>
  <c r="W338" i="8"/>
  <c r="Q338" i="8"/>
  <c r="T338" i="8" s="1"/>
  <c r="P338" i="8"/>
  <c r="O338" i="8"/>
  <c r="W337" i="8"/>
  <c r="Q337" i="8"/>
  <c r="S337" i="8" s="1"/>
  <c r="P337" i="8"/>
  <c r="O337" i="8"/>
  <c r="W336" i="8"/>
  <c r="V336" i="8"/>
  <c r="Q336" i="8"/>
  <c r="T336" i="8" s="1"/>
  <c r="P336" i="8"/>
  <c r="O336" i="8"/>
  <c r="W335" i="8"/>
  <c r="Q335" i="8"/>
  <c r="U335" i="8" s="1"/>
  <c r="P335" i="8"/>
  <c r="O335" i="8"/>
  <c r="W334" i="8"/>
  <c r="Q334" i="8"/>
  <c r="U334" i="8" s="1"/>
  <c r="P334" i="8"/>
  <c r="O334" i="8"/>
  <c r="V333" i="8"/>
  <c r="Q333" i="8"/>
  <c r="S333" i="8" s="1"/>
  <c r="P333" i="8"/>
  <c r="O333" i="8"/>
  <c r="V332" i="8"/>
  <c r="Q332" i="8"/>
  <c r="U332" i="8" s="1"/>
  <c r="P332" i="8"/>
  <c r="O332" i="8"/>
  <c r="V331" i="8"/>
  <c r="Q331" i="8"/>
  <c r="S331" i="8" s="1"/>
  <c r="P331" i="8"/>
  <c r="O331" i="8"/>
  <c r="V330" i="8"/>
  <c r="Q330" i="8"/>
  <c r="T330" i="8" s="1"/>
  <c r="P330" i="8"/>
  <c r="O330" i="8"/>
  <c r="V329" i="8"/>
  <c r="Q329" i="8"/>
  <c r="S329" i="8" s="1"/>
  <c r="P329" i="8"/>
  <c r="O329" i="8"/>
  <c r="V328" i="8"/>
  <c r="Q328" i="8"/>
  <c r="T328" i="8" s="1"/>
  <c r="P328" i="8"/>
  <c r="O328" i="8"/>
  <c r="V327" i="8"/>
  <c r="Q327" i="8"/>
  <c r="U327" i="8" s="1"/>
  <c r="P327" i="8"/>
  <c r="O327" i="8"/>
  <c r="V326" i="8"/>
  <c r="Q326" i="8"/>
  <c r="T326" i="8" s="1"/>
  <c r="P326" i="8"/>
  <c r="O326" i="8"/>
  <c r="V325" i="8"/>
  <c r="Q325" i="8"/>
  <c r="U325" i="8" s="1"/>
  <c r="P325" i="8"/>
  <c r="O325" i="8"/>
  <c r="V324" i="8"/>
  <c r="Q324" i="8"/>
  <c r="U324" i="8" s="1"/>
  <c r="P324" i="8"/>
  <c r="O324" i="8"/>
  <c r="V323" i="8"/>
  <c r="Q323" i="8"/>
  <c r="S323" i="8" s="1"/>
  <c r="P323" i="8"/>
  <c r="O323" i="8"/>
  <c r="V322" i="8"/>
  <c r="Q322" i="8"/>
  <c r="T322" i="8" s="1"/>
  <c r="P322" i="8"/>
  <c r="O322" i="8"/>
  <c r="V321" i="8"/>
  <c r="Q321" i="8"/>
  <c r="S321" i="8" s="1"/>
  <c r="P321" i="8"/>
  <c r="O321" i="8"/>
  <c r="V320" i="8"/>
  <c r="Q320" i="8"/>
  <c r="T320" i="8" s="1"/>
  <c r="P320" i="8"/>
  <c r="O320" i="8"/>
  <c r="V319" i="8"/>
  <c r="Q319" i="8"/>
  <c r="U319" i="8" s="1"/>
  <c r="P319" i="8"/>
  <c r="O319" i="8"/>
  <c r="V318" i="8"/>
  <c r="Q318" i="8"/>
  <c r="T318" i="8" s="1"/>
  <c r="P318" i="8"/>
  <c r="O318" i="8"/>
  <c r="V317" i="8"/>
  <c r="Q317" i="8"/>
  <c r="R317" i="8" s="1"/>
  <c r="P317" i="8"/>
  <c r="O317" i="8"/>
  <c r="V316" i="8"/>
  <c r="Q316" i="8"/>
  <c r="T316" i="8" s="1"/>
  <c r="P316" i="8"/>
  <c r="O316" i="8"/>
  <c r="V315" i="8"/>
  <c r="Q315" i="8"/>
  <c r="S315" i="8" s="1"/>
  <c r="P315" i="8"/>
  <c r="O315" i="8"/>
  <c r="V314" i="8"/>
  <c r="Q314" i="8"/>
  <c r="T314" i="8" s="1"/>
  <c r="P314" i="8"/>
  <c r="O314" i="8"/>
  <c r="V313" i="8"/>
  <c r="Q313" i="8"/>
  <c r="S313" i="8" s="1"/>
  <c r="P313" i="8"/>
  <c r="O313" i="8"/>
  <c r="V312" i="8"/>
  <c r="Q312" i="8"/>
  <c r="T312" i="8" s="1"/>
  <c r="P312" i="8"/>
  <c r="O312" i="8"/>
  <c r="V311" i="8"/>
  <c r="Q311" i="8"/>
  <c r="U311" i="8" s="1"/>
  <c r="P311" i="8"/>
  <c r="O311" i="8"/>
  <c r="V310" i="8"/>
  <c r="Q310" i="8"/>
  <c r="U310" i="8" s="1"/>
  <c r="P310" i="8"/>
  <c r="O310" i="8"/>
  <c r="V309" i="8"/>
  <c r="Q309" i="8"/>
  <c r="S309" i="8" s="1"/>
  <c r="P309" i="8"/>
  <c r="O309" i="8"/>
  <c r="V308" i="8"/>
  <c r="Q308" i="8"/>
  <c r="T308" i="8" s="1"/>
  <c r="P308" i="8"/>
  <c r="O308" i="8"/>
  <c r="W307" i="8"/>
  <c r="V307" i="8"/>
  <c r="Q307" i="8"/>
  <c r="S307" i="8" s="1"/>
  <c r="P307" i="8"/>
  <c r="O307" i="8"/>
  <c r="W306" i="8"/>
  <c r="V306" i="8"/>
  <c r="Q306" i="8"/>
  <c r="T306" i="8" s="1"/>
  <c r="P306" i="8"/>
  <c r="O306" i="8"/>
  <c r="W305" i="8"/>
  <c r="V305" i="8"/>
  <c r="Q305" i="8"/>
  <c r="S305" i="8" s="1"/>
  <c r="P305" i="8"/>
  <c r="O305" i="8"/>
  <c r="W304" i="8"/>
  <c r="V304" i="8"/>
  <c r="U304" i="8"/>
  <c r="Q304" i="8"/>
  <c r="S304" i="8" s="1"/>
  <c r="P304" i="8"/>
  <c r="O304" i="8"/>
  <c r="V303" i="8"/>
  <c r="Q303" i="8"/>
  <c r="U303" i="8" s="1"/>
  <c r="P303" i="8"/>
  <c r="O303" i="8"/>
  <c r="V302" i="8"/>
  <c r="Q302" i="8"/>
  <c r="T302" i="8" s="1"/>
  <c r="P302" i="8"/>
  <c r="O302" i="8"/>
  <c r="V301" i="8"/>
  <c r="T301" i="8"/>
  <c r="S301" i="8"/>
  <c r="Q301" i="8"/>
  <c r="U301" i="8" s="1"/>
  <c r="P301" i="8"/>
  <c r="O301" i="8"/>
  <c r="V300" i="8"/>
  <c r="Q300" i="8"/>
  <c r="T300" i="8" s="1"/>
  <c r="P300" i="8"/>
  <c r="O300" i="8"/>
  <c r="V299" i="8"/>
  <c r="Q299" i="8"/>
  <c r="S299" i="8" s="1"/>
  <c r="P299" i="8"/>
  <c r="O299" i="8"/>
  <c r="V298" i="8"/>
  <c r="Q298" i="8"/>
  <c r="T298" i="8" s="1"/>
  <c r="P298" i="8"/>
  <c r="O298" i="8"/>
  <c r="V297" i="8"/>
  <c r="Q297" i="8"/>
  <c r="S297" i="8" s="1"/>
  <c r="P297" i="8"/>
  <c r="O297" i="8"/>
  <c r="W296" i="8"/>
  <c r="V296" i="8"/>
  <c r="Q296" i="8"/>
  <c r="S296" i="8" s="1"/>
  <c r="P296" i="8"/>
  <c r="O296" i="8"/>
  <c r="W390" i="8"/>
  <c r="V390" i="8"/>
  <c r="Q390" i="8"/>
  <c r="P390" i="8"/>
  <c r="O390" i="8"/>
  <c r="H390" i="8"/>
  <c r="H389" i="8"/>
  <c r="H388" i="8"/>
  <c r="H387" i="8"/>
  <c r="U387" i="8" s="1"/>
  <c r="H386" i="8"/>
  <c r="H385" i="8"/>
  <c r="H384" i="8"/>
  <c r="H383" i="8"/>
  <c r="H382" i="8"/>
  <c r="H381" i="8"/>
  <c r="H380" i="8"/>
  <c r="H379" i="8"/>
  <c r="H378" i="8"/>
  <c r="U378" i="8" s="1"/>
  <c r="H377" i="8"/>
  <c r="H376" i="8"/>
  <c r="H375" i="8"/>
  <c r="H374" i="8"/>
  <c r="H373" i="8"/>
  <c r="H372" i="8"/>
  <c r="H371" i="8"/>
  <c r="H370" i="8"/>
  <c r="H369" i="8"/>
  <c r="H368" i="8"/>
  <c r="H367" i="8"/>
  <c r="H366" i="8"/>
  <c r="H365" i="8"/>
  <c r="H364" i="8"/>
  <c r="H363" i="8"/>
  <c r="H362" i="8"/>
  <c r="H361" i="8"/>
  <c r="H360" i="8"/>
  <c r="H359" i="8"/>
  <c r="H358" i="8"/>
  <c r="T358" i="8" s="1"/>
  <c r="H357" i="8"/>
  <c r="T357" i="8" s="1"/>
  <c r="H356" i="8"/>
  <c r="H355" i="8"/>
  <c r="H354" i="8"/>
  <c r="H353" i="8"/>
  <c r="H352" i="8"/>
  <c r="H351" i="8"/>
  <c r="H350" i="8"/>
  <c r="R350" i="8" s="1"/>
  <c r="H349" i="8"/>
  <c r="H348" i="8"/>
  <c r="H347" i="8"/>
  <c r="H346" i="8"/>
  <c r="H345" i="8"/>
  <c r="H344" i="8"/>
  <c r="H343" i="8"/>
  <c r="H342" i="8"/>
  <c r="H341" i="8"/>
  <c r="H340" i="8"/>
  <c r="V340" i="8" s="1"/>
  <c r="H339" i="8"/>
  <c r="V339" i="8" s="1"/>
  <c r="H338" i="8"/>
  <c r="V338" i="8" s="1"/>
  <c r="H337" i="8"/>
  <c r="V337" i="8" s="1"/>
  <c r="H336" i="8"/>
  <c r="H335" i="8"/>
  <c r="V335" i="8" s="1"/>
  <c r="H334" i="8"/>
  <c r="V334" i="8" s="1"/>
  <c r="H333" i="8"/>
  <c r="W333" i="8" s="1"/>
  <c r="H332" i="8"/>
  <c r="W332" i="8" s="1"/>
  <c r="H331" i="8"/>
  <c r="W331" i="8" s="1"/>
  <c r="H330" i="8"/>
  <c r="W330" i="8" s="1"/>
  <c r="H329" i="8"/>
  <c r="W329" i="8" s="1"/>
  <c r="H328" i="8"/>
  <c r="W328" i="8" s="1"/>
  <c r="H327" i="8"/>
  <c r="W327" i="8" s="1"/>
  <c r="H326" i="8"/>
  <c r="W326" i="8" s="1"/>
  <c r="H325" i="8"/>
  <c r="W325" i="8" s="1"/>
  <c r="H324" i="8"/>
  <c r="W324" i="8" s="1"/>
  <c r="H323" i="8"/>
  <c r="W323" i="8" s="1"/>
  <c r="H322" i="8"/>
  <c r="W322" i="8" s="1"/>
  <c r="H321" i="8"/>
  <c r="W321" i="8" s="1"/>
  <c r="H320" i="8"/>
  <c r="W320" i="8" s="1"/>
  <c r="H319" i="8"/>
  <c r="W319" i="8" s="1"/>
  <c r="H318" i="8"/>
  <c r="W318" i="8" s="1"/>
  <c r="H317" i="8"/>
  <c r="W317" i="8" s="1"/>
  <c r="H316" i="8"/>
  <c r="W316" i="8" s="1"/>
  <c r="H315" i="8"/>
  <c r="W315" i="8" s="1"/>
  <c r="H314" i="8"/>
  <c r="W314" i="8" s="1"/>
  <c r="H313" i="8"/>
  <c r="W313" i="8" s="1"/>
  <c r="H312" i="8"/>
  <c r="W312" i="8" s="1"/>
  <c r="H311" i="8"/>
  <c r="W311" i="8" s="1"/>
  <c r="H310" i="8"/>
  <c r="W310" i="8" s="1"/>
  <c r="H309" i="8"/>
  <c r="W309" i="8" s="1"/>
  <c r="H308" i="8"/>
  <c r="W308" i="8" s="1"/>
  <c r="H307" i="8"/>
  <c r="H306" i="8"/>
  <c r="H305" i="8"/>
  <c r="H304" i="8"/>
  <c r="H303" i="8"/>
  <c r="W303" i="8" s="1"/>
  <c r="H302" i="8"/>
  <c r="W302" i="8" s="1"/>
  <c r="H301" i="8"/>
  <c r="W301" i="8" s="1"/>
  <c r="H300" i="8"/>
  <c r="W300" i="8" s="1"/>
  <c r="H299" i="8"/>
  <c r="W299" i="8" s="1"/>
  <c r="H298" i="8"/>
  <c r="W298" i="8" s="1"/>
  <c r="H297" i="8"/>
  <c r="W297" i="8" s="1"/>
  <c r="H296" i="8"/>
  <c r="T352" i="8" l="1"/>
  <c r="U323" i="8"/>
  <c r="U352" i="8"/>
  <c r="U315" i="8"/>
  <c r="R352" i="8"/>
  <c r="U370" i="8"/>
  <c r="R334" i="8"/>
  <c r="T353" i="8"/>
  <c r="U379" i="8"/>
  <c r="T344" i="8"/>
  <c r="S365" i="8"/>
  <c r="S373" i="8"/>
  <c r="R382" i="8"/>
  <c r="U309" i="8"/>
  <c r="T317" i="8"/>
  <c r="S325" i="8"/>
  <c r="U333" i="8"/>
  <c r="T381" i="8"/>
  <c r="T299" i="8"/>
  <c r="T377" i="8"/>
  <c r="U339" i="8"/>
  <c r="S298" i="8"/>
  <c r="U338" i="8"/>
  <c r="R341" i="8"/>
  <c r="U354" i="8"/>
  <c r="R358" i="8"/>
  <c r="U371" i="8"/>
  <c r="U376" i="8"/>
  <c r="T309" i="8"/>
  <c r="S317" i="8"/>
  <c r="S322" i="8"/>
  <c r="R360" i="8"/>
  <c r="T361" i="8"/>
  <c r="U322" i="8"/>
  <c r="R325" i="8"/>
  <c r="T333" i="8"/>
  <c r="T360" i="8"/>
  <c r="T373" i="8"/>
  <c r="S381" i="8"/>
  <c r="U314" i="8"/>
  <c r="R328" i="8"/>
  <c r="R339" i="8"/>
  <c r="U347" i="8"/>
  <c r="U360" i="8"/>
  <c r="R368" i="8"/>
  <c r="T369" i="8"/>
  <c r="T325" i="8"/>
  <c r="U328" i="8"/>
  <c r="R338" i="8"/>
  <c r="T339" i="8"/>
  <c r="T368" i="8"/>
  <c r="R376" i="8"/>
  <c r="U299" i="8"/>
  <c r="T313" i="8"/>
  <c r="S338" i="8"/>
  <c r="U346" i="8"/>
  <c r="R349" i="8"/>
  <c r="T350" i="8"/>
  <c r="U363" i="8"/>
  <c r="U368" i="8"/>
  <c r="T376" i="8"/>
  <c r="R384" i="8"/>
  <c r="U384" i="8"/>
  <c r="U298" i="8"/>
  <c r="R301" i="8"/>
  <c r="T304" i="8"/>
  <c r="T323" i="8"/>
  <c r="S341" i="8"/>
  <c r="R344" i="8"/>
  <c r="T345" i="8"/>
  <c r="T349" i="8"/>
  <c r="S357" i="8"/>
  <c r="R387" i="8"/>
  <c r="R296" i="8"/>
  <c r="R342" i="8"/>
  <c r="S355" i="8"/>
  <c r="T362" i="8"/>
  <c r="U364" i="8"/>
  <c r="U372" i="8"/>
  <c r="U380" i="8"/>
  <c r="T296" i="8"/>
  <c r="R309" i="8"/>
  <c r="R314" i="8"/>
  <c r="R315" i="8"/>
  <c r="U317" i="8"/>
  <c r="R320" i="8"/>
  <c r="R333" i="8"/>
  <c r="T341" i="8"/>
  <c r="R346" i="8"/>
  <c r="R347" i="8"/>
  <c r="U349" i="8"/>
  <c r="R354" i="8"/>
  <c r="R355" i="8"/>
  <c r="U357" i="8"/>
  <c r="R362" i="8"/>
  <c r="R363" i="8"/>
  <c r="U365" i="8"/>
  <c r="R370" i="8"/>
  <c r="R371" i="8"/>
  <c r="U373" i="8"/>
  <c r="R378" i="8"/>
  <c r="R379" i="8"/>
  <c r="U381" i="8"/>
  <c r="U386" i="8"/>
  <c r="T297" i="8"/>
  <c r="T321" i="8"/>
  <c r="T356" i="8"/>
  <c r="U390" i="8"/>
  <c r="U296" i="8"/>
  <c r="S314" i="8"/>
  <c r="T315" i="8"/>
  <c r="U320" i="8"/>
  <c r="S346" i="8"/>
  <c r="T347" i="8"/>
  <c r="S354" i="8"/>
  <c r="T355" i="8"/>
  <c r="S362" i="8"/>
  <c r="T363" i="8"/>
  <c r="S370" i="8"/>
  <c r="T371" i="8"/>
  <c r="S378" i="8"/>
  <c r="T379" i="8"/>
  <c r="S384" i="8"/>
  <c r="T385" i="8"/>
  <c r="U389" i="8"/>
  <c r="R312" i="8"/>
  <c r="R330" i="8"/>
  <c r="R331" i="8"/>
  <c r="T337" i="8"/>
  <c r="S306" i="8"/>
  <c r="T307" i="8"/>
  <c r="U367" i="8"/>
  <c r="U375" i="8"/>
  <c r="U383" i="8"/>
  <c r="S389" i="8"/>
  <c r="R306" i="8"/>
  <c r="R307" i="8"/>
  <c r="R326" i="8"/>
  <c r="U312" i="8"/>
  <c r="S330" i="8"/>
  <c r="T331" i="8"/>
  <c r="R336" i="8"/>
  <c r="R298" i="8"/>
  <c r="R299" i="8"/>
  <c r="R304" i="8"/>
  <c r="T305" i="8"/>
  <c r="U306" i="8"/>
  <c r="U307" i="8"/>
  <c r="R322" i="8"/>
  <c r="R323" i="8"/>
  <c r="T329" i="8"/>
  <c r="U330" i="8"/>
  <c r="U331" i="8"/>
  <c r="U336" i="8"/>
  <c r="U366" i="8"/>
  <c r="U374" i="8"/>
  <c r="U382" i="8"/>
  <c r="U388" i="8"/>
  <c r="U297" i="8"/>
  <c r="R300" i="8"/>
  <c r="U305" i="8"/>
  <c r="R308" i="8"/>
  <c r="U313" i="8"/>
  <c r="R316" i="8"/>
  <c r="U321" i="8"/>
  <c r="R324" i="8"/>
  <c r="U329" i="8"/>
  <c r="R332" i="8"/>
  <c r="U337" i="8"/>
  <c r="R340" i="8"/>
  <c r="U345" i="8"/>
  <c r="R348" i="8"/>
  <c r="U353" i="8"/>
  <c r="R356" i="8"/>
  <c r="U361" i="8"/>
  <c r="R364" i="8"/>
  <c r="U369" i="8"/>
  <c r="R372" i="8"/>
  <c r="U377" i="8"/>
  <c r="R380" i="8"/>
  <c r="U385" i="8"/>
  <c r="T386" i="8"/>
  <c r="S387" i="8"/>
  <c r="R388" i="8"/>
  <c r="S316" i="8"/>
  <c r="S324" i="8"/>
  <c r="S332" i="8"/>
  <c r="S340" i="8"/>
  <c r="S348" i="8"/>
  <c r="S356" i="8"/>
  <c r="S364" i="8"/>
  <c r="S372" i="8"/>
  <c r="S380" i="8"/>
  <c r="S388" i="8"/>
  <c r="R389" i="8"/>
  <c r="S308" i="8"/>
  <c r="R310" i="8"/>
  <c r="T324" i="8"/>
  <c r="T332" i="8"/>
  <c r="T364" i="8"/>
  <c r="T372" i="8"/>
  <c r="T380" i="8"/>
  <c r="T388" i="8"/>
  <c r="U300" i="8"/>
  <c r="S302" i="8"/>
  <c r="R303" i="8"/>
  <c r="U308" i="8"/>
  <c r="S310" i="8"/>
  <c r="R311" i="8"/>
  <c r="U316" i="8"/>
  <c r="S318" i="8"/>
  <c r="R319" i="8"/>
  <c r="S326" i="8"/>
  <c r="R327" i="8"/>
  <c r="S334" i="8"/>
  <c r="R335" i="8"/>
  <c r="U340" i="8"/>
  <c r="S342" i="8"/>
  <c r="R343" i="8"/>
  <c r="U348" i="8"/>
  <c r="S350" i="8"/>
  <c r="R351" i="8"/>
  <c r="U356" i="8"/>
  <c r="S358" i="8"/>
  <c r="R359" i="8"/>
  <c r="S366" i="8"/>
  <c r="R367" i="8"/>
  <c r="S374" i="8"/>
  <c r="R375" i="8"/>
  <c r="S382" i="8"/>
  <c r="R383" i="8"/>
  <c r="T389" i="8"/>
  <c r="S327" i="8"/>
  <c r="S351" i="8"/>
  <c r="S359" i="8"/>
  <c r="S367" i="8"/>
  <c r="S375" i="8"/>
  <c r="S383" i="8"/>
  <c r="S300" i="8"/>
  <c r="R302" i="8"/>
  <c r="R318" i="8"/>
  <c r="S303" i="8"/>
  <c r="T310" i="8"/>
  <c r="T334" i="8"/>
  <c r="T342" i="8"/>
  <c r="R297" i="8"/>
  <c r="U302" i="8"/>
  <c r="T303" i="8"/>
  <c r="R305" i="8"/>
  <c r="T311" i="8"/>
  <c r="S312" i="8"/>
  <c r="R313" i="8"/>
  <c r="U318" i="8"/>
  <c r="T319" i="8"/>
  <c r="S320" i="8"/>
  <c r="R321" i="8"/>
  <c r="U326" i="8"/>
  <c r="T327" i="8"/>
  <c r="S328" i="8"/>
  <c r="R329" i="8"/>
  <c r="T335" i="8"/>
  <c r="S336" i="8"/>
  <c r="R337" i="8"/>
  <c r="T343" i="8"/>
  <c r="R345" i="8"/>
  <c r="T351" i="8"/>
  <c r="R353" i="8"/>
  <c r="T359" i="8"/>
  <c r="R361" i="8"/>
  <c r="T367" i="8"/>
  <c r="R369" i="8"/>
  <c r="T375" i="8"/>
  <c r="R377" i="8"/>
  <c r="T383" i="8"/>
  <c r="R385" i="8"/>
  <c r="S311" i="8"/>
  <c r="S319" i="8"/>
  <c r="S335" i="8"/>
  <c r="S343" i="8"/>
  <c r="R390" i="8"/>
  <c r="S390" i="8"/>
  <c r="T390" i="8"/>
  <c r="AC309" i="12"/>
  <c r="AB309" i="12"/>
  <c r="AC308" i="12"/>
  <c r="AB308" i="12"/>
  <c r="AC307" i="12"/>
  <c r="AB307" i="12"/>
  <c r="AC306" i="12"/>
  <c r="AB306" i="12"/>
  <c r="AC305" i="12"/>
  <c r="AB305" i="12"/>
  <c r="AC304" i="12"/>
  <c r="AB304" i="12"/>
  <c r="AC303" i="12"/>
  <c r="AB303" i="12"/>
  <c r="AC302" i="12"/>
  <c r="AB302" i="12"/>
  <c r="AC301" i="12"/>
  <c r="AB301" i="12"/>
  <c r="AC300" i="12"/>
  <c r="AB300" i="12"/>
  <c r="AC299" i="12"/>
  <c r="AB299" i="12"/>
  <c r="AC298" i="12"/>
  <c r="AB298" i="12"/>
  <c r="AC297" i="12"/>
  <c r="AB297" i="12"/>
  <c r="AC296" i="12"/>
  <c r="AB296" i="12"/>
  <c r="AC295" i="12"/>
  <c r="AB295" i="12"/>
  <c r="AC294" i="12"/>
  <c r="AB294" i="12"/>
  <c r="AC293" i="12"/>
  <c r="AB293" i="12"/>
  <c r="AC292" i="12"/>
  <c r="AB292" i="12"/>
  <c r="AC291" i="12"/>
  <c r="AB291" i="12"/>
  <c r="AC290" i="12"/>
  <c r="AB290" i="12"/>
  <c r="AC289" i="12"/>
  <c r="AB289" i="12"/>
  <c r="AC288" i="12"/>
  <c r="AB288" i="12"/>
  <c r="AC287" i="12"/>
  <c r="AB287" i="12"/>
  <c r="AC286" i="12"/>
  <c r="AB286" i="12"/>
  <c r="AC285" i="12"/>
  <c r="AB285" i="12"/>
  <c r="AC284" i="12"/>
  <c r="AB284" i="12"/>
  <c r="AC283" i="12"/>
  <c r="AB283" i="12"/>
  <c r="AC282" i="12"/>
  <c r="AB282" i="12"/>
  <c r="AC281" i="12"/>
  <c r="AB281" i="12"/>
  <c r="AC280" i="12"/>
  <c r="AB280" i="12"/>
  <c r="AC279" i="12"/>
  <c r="AB279" i="12"/>
  <c r="AC278" i="12"/>
  <c r="AB278" i="12"/>
  <c r="AC277" i="12"/>
  <c r="AB277" i="12"/>
  <c r="AC276" i="12"/>
  <c r="AB276" i="12"/>
  <c r="AC275" i="12"/>
  <c r="AB275" i="12"/>
  <c r="AC274" i="12"/>
  <c r="AB274" i="12"/>
  <c r="AC273" i="12"/>
  <c r="AB273" i="12"/>
  <c r="AC272" i="12"/>
  <c r="AB272" i="12"/>
  <c r="AC271" i="12"/>
  <c r="AB271" i="12"/>
  <c r="AC270" i="12"/>
  <c r="AB270" i="12"/>
  <c r="AC269" i="12"/>
  <c r="AB269" i="12"/>
  <c r="AC268" i="12"/>
  <c r="AB268" i="12"/>
  <c r="AC267" i="12"/>
  <c r="AB267" i="12"/>
  <c r="AC266" i="12"/>
  <c r="AB266" i="12"/>
  <c r="AC265" i="12"/>
  <c r="AB265" i="12"/>
  <c r="AC264" i="12"/>
  <c r="AB264" i="12"/>
  <c r="AC263" i="12"/>
  <c r="AB263" i="12"/>
  <c r="AC262" i="12"/>
  <c r="AB262" i="12"/>
  <c r="AC261" i="12"/>
  <c r="AB261" i="12"/>
  <c r="AC260" i="12"/>
  <c r="AB260" i="12"/>
  <c r="AC259" i="12"/>
  <c r="AB259" i="12"/>
  <c r="AC258" i="12"/>
  <c r="AB258" i="12"/>
  <c r="AC257" i="12"/>
  <c r="AB257" i="12"/>
  <c r="AC256" i="12"/>
  <c r="AB256" i="12"/>
  <c r="AC255" i="12"/>
  <c r="AB255" i="12"/>
  <c r="AC254" i="12"/>
  <c r="AB254" i="12"/>
  <c r="AC253" i="12"/>
  <c r="AB253" i="12"/>
  <c r="AC252" i="12"/>
  <c r="AB252" i="12"/>
  <c r="AC251" i="12"/>
  <c r="AB251" i="12"/>
  <c r="AC250" i="12"/>
  <c r="AB250" i="12"/>
  <c r="AC249" i="12"/>
  <c r="AB249" i="12"/>
  <c r="AC248" i="12"/>
  <c r="AB248" i="12"/>
  <c r="AC247" i="12"/>
  <c r="AB247" i="12"/>
  <c r="AC246" i="12"/>
  <c r="AB246" i="12"/>
  <c r="AC245" i="12"/>
  <c r="AB245" i="12"/>
  <c r="AC244" i="12"/>
  <c r="AB244" i="12"/>
  <c r="AC243" i="12"/>
  <c r="AB243" i="12"/>
  <c r="AC242" i="12"/>
  <c r="AB242" i="12"/>
  <c r="AC241" i="12"/>
  <c r="AB241" i="12"/>
  <c r="AC240" i="12"/>
  <c r="AB240" i="12"/>
  <c r="AC239" i="12"/>
  <c r="AB239" i="12"/>
  <c r="AC238" i="12"/>
  <c r="AB238" i="12"/>
  <c r="AC237" i="12"/>
  <c r="AB237" i="12"/>
  <c r="AC236" i="12"/>
  <c r="AB236" i="12"/>
  <c r="AC235" i="12"/>
  <c r="AB235" i="12"/>
  <c r="AC234" i="12"/>
  <c r="AB234" i="12"/>
  <c r="AC233" i="12"/>
  <c r="AB233" i="12"/>
  <c r="AC232" i="12"/>
  <c r="AB232" i="12"/>
  <c r="AC310" i="12"/>
  <c r="AB310" i="12"/>
  <c r="Z310" i="12"/>
  <c r="AH310" i="12" s="1"/>
  <c r="Z309" i="12"/>
  <c r="AH309" i="12" s="1"/>
  <c r="Z308" i="12"/>
  <c r="AD308" i="12" s="1"/>
  <c r="Z307" i="12"/>
  <c r="AD307" i="12" s="1"/>
  <c r="Z306" i="12"/>
  <c r="AD306" i="12" s="1"/>
  <c r="Z305" i="12"/>
  <c r="AD305" i="12" s="1"/>
  <c r="Z304" i="12"/>
  <c r="AH304" i="12" s="1"/>
  <c r="Z303" i="12"/>
  <c r="AH303" i="12" s="1"/>
  <c r="Z302" i="12"/>
  <c r="AH302" i="12" s="1"/>
  <c r="Z301" i="12"/>
  <c r="AH301" i="12" s="1"/>
  <c r="Z300" i="12"/>
  <c r="AD300" i="12" s="1"/>
  <c r="Z299" i="12"/>
  <c r="AD299" i="12" s="1"/>
  <c r="Z298" i="12"/>
  <c r="AD298" i="12" s="1"/>
  <c r="Z297" i="12"/>
  <c r="AH297" i="12" s="1"/>
  <c r="Z296" i="12"/>
  <c r="AH296" i="12" s="1"/>
  <c r="Z295" i="12"/>
  <c r="AH295" i="12" s="1"/>
  <c r="Z294" i="12"/>
  <c r="AH294" i="12" s="1"/>
  <c r="Z293" i="12"/>
  <c r="AH293" i="12" s="1"/>
  <c r="Z292" i="12"/>
  <c r="AD292" i="12" s="1"/>
  <c r="Z291" i="12"/>
  <c r="AD291" i="12" s="1"/>
  <c r="Z290" i="12"/>
  <c r="AD290" i="12" s="1"/>
  <c r="Z289" i="12"/>
  <c r="AD289" i="12" s="1"/>
  <c r="Z288" i="12"/>
  <c r="AH288" i="12" s="1"/>
  <c r="Z287" i="12"/>
  <c r="AH287" i="12" s="1"/>
  <c r="Z286" i="12"/>
  <c r="Z285" i="12"/>
  <c r="AH285" i="12" s="1"/>
  <c r="Z284" i="12"/>
  <c r="AD284" i="12" s="1"/>
  <c r="Z283" i="12"/>
  <c r="AD283" i="12" s="1"/>
  <c r="Z282" i="12"/>
  <c r="AD282" i="12" s="1"/>
  <c r="Z281" i="12"/>
  <c r="AH281" i="12" s="1"/>
  <c r="Z280" i="12"/>
  <c r="Z279" i="12"/>
  <c r="AD279" i="12" s="1"/>
  <c r="AG279" i="12" s="1"/>
  <c r="Z278" i="12"/>
  <c r="AH278" i="12" s="1"/>
  <c r="Z277" i="12"/>
  <c r="AD277" i="12" s="1"/>
  <c r="AG277" i="12" s="1"/>
  <c r="Z276" i="12"/>
  <c r="AD276" i="12" s="1"/>
  <c r="Z275" i="12"/>
  <c r="AD275" i="12" s="1"/>
  <c r="Z274" i="12"/>
  <c r="AD274" i="12" s="1"/>
  <c r="Z273" i="12"/>
  <c r="Z272" i="12"/>
  <c r="AH272" i="12" s="1"/>
  <c r="Z271" i="12"/>
  <c r="Z270" i="12"/>
  <c r="Z269" i="12"/>
  <c r="AD269" i="12" s="1"/>
  <c r="AG269" i="12" s="1"/>
  <c r="Z268" i="12"/>
  <c r="AD268" i="12" s="1"/>
  <c r="Z267" i="12"/>
  <c r="AD267" i="12" s="1"/>
  <c r="Z266" i="12"/>
  <c r="AD266" i="12" s="1"/>
  <c r="Z265" i="12"/>
  <c r="Z264" i="12"/>
  <c r="Z263" i="12"/>
  <c r="Z262" i="12"/>
  <c r="Z261" i="12"/>
  <c r="Z260" i="12"/>
  <c r="AD260" i="12" s="1"/>
  <c r="Z259" i="12"/>
  <c r="AD259" i="12" s="1"/>
  <c r="Z258" i="12"/>
  <c r="AD258" i="12" s="1"/>
  <c r="Z257" i="12"/>
  <c r="Z256" i="12"/>
  <c r="AH256" i="12" s="1"/>
  <c r="Z255" i="12"/>
  <c r="AH255" i="12" s="1"/>
  <c r="Z254" i="12"/>
  <c r="AH254" i="12" s="1"/>
  <c r="Z253" i="12"/>
  <c r="AD253" i="12" s="1"/>
  <c r="AG253" i="12" s="1"/>
  <c r="Z252" i="12"/>
  <c r="AD252" i="12" s="1"/>
  <c r="Z251" i="12"/>
  <c r="AD251" i="12" s="1"/>
  <c r="Z250" i="12"/>
  <c r="AD250" i="12" s="1"/>
  <c r="Z249" i="12"/>
  <c r="AD249" i="12" s="1"/>
  <c r="Z248" i="12"/>
  <c r="Z247" i="12"/>
  <c r="AD247" i="12" s="1"/>
  <c r="AG247" i="12" s="1"/>
  <c r="Z246" i="12"/>
  <c r="Z245" i="12"/>
  <c r="Z244" i="12"/>
  <c r="AD244" i="12" s="1"/>
  <c r="Z243" i="12"/>
  <c r="AD243" i="12" s="1"/>
  <c r="Z242" i="12"/>
  <c r="AD242" i="12" s="1"/>
  <c r="Z241" i="12"/>
  <c r="AD241" i="12" s="1"/>
  <c r="Z240" i="12"/>
  <c r="Z239" i="12"/>
  <c r="Z238" i="12"/>
  <c r="Z237" i="12"/>
  <c r="Z236" i="12"/>
  <c r="AD236" i="12" s="1"/>
  <c r="Z235" i="12"/>
  <c r="AD235" i="12" s="1"/>
  <c r="Z234" i="12"/>
  <c r="AD234" i="12" s="1"/>
  <c r="Z233" i="12"/>
  <c r="AD233" i="12" s="1"/>
  <c r="AG233" i="12" s="1"/>
  <c r="Z232" i="12"/>
  <c r="Y310" i="12"/>
  <c r="X310" i="12"/>
  <c r="W310" i="12"/>
  <c r="V310" i="12"/>
  <c r="U310" i="12"/>
  <c r="T310" i="12"/>
  <c r="S310" i="12"/>
  <c r="R310" i="12"/>
  <c r="P310" i="12"/>
  <c r="Q310" i="12" s="1"/>
  <c r="Y309" i="12"/>
  <c r="X309" i="12"/>
  <c r="W309" i="12"/>
  <c r="V309" i="12"/>
  <c r="U309" i="12"/>
  <c r="T309" i="12"/>
  <c r="S309" i="12"/>
  <c r="R309" i="12"/>
  <c r="P309" i="12"/>
  <c r="Q309" i="12" s="1"/>
  <c r="Y308" i="12"/>
  <c r="X308" i="12"/>
  <c r="W308" i="12"/>
  <c r="V308" i="12"/>
  <c r="U308" i="12"/>
  <c r="T308" i="12"/>
  <c r="S308" i="12"/>
  <c r="R308" i="12"/>
  <c r="P308" i="12"/>
  <c r="Q308" i="12" s="1"/>
  <c r="Y307" i="12"/>
  <c r="X307" i="12"/>
  <c r="W307" i="12"/>
  <c r="V307" i="12"/>
  <c r="U307" i="12"/>
  <c r="T307" i="12"/>
  <c r="S307" i="12"/>
  <c r="R307" i="12"/>
  <c r="P307" i="12"/>
  <c r="Q307" i="12" s="1"/>
  <c r="Y306" i="12"/>
  <c r="X306" i="12"/>
  <c r="W306" i="12"/>
  <c r="V306" i="12"/>
  <c r="U306" i="12"/>
  <c r="T306" i="12"/>
  <c r="S306" i="12"/>
  <c r="R306" i="12"/>
  <c r="P306" i="12"/>
  <c r="Q306" i="12" s="1"/>
  <c r="Y305" i="12"/>
  <c r="X305" i="12"/>
  <c r="W305" i="12"/>
  <c r="V305" i="12"/>
  <c r="U305" i="12"/>
  <c r="T305" i="12"/>
  <c r="S305" i="12"/>
  <c r="R305" i="12"/>
  <c r="P305" i="12"/>
  <c r="Q305" i="12" s="1"/>
  <c r="Y304" i="12"/>
  <c r="X304" i="12"/>
  <c r="W304" i="12"/>
  <c r="V304" i="12"/>
  <c r="U304" i="12"/>
  <c r="T304" i="12"/>
  <c r="S304" i="12"/>
  <c r="R304" i="12"/>
  <c r="P304" i="12"/>
  <c r="Q304" i="12" s="1"/>
  <c r="Y303" i="12"/>
  <c r="X303" i="12"/>
  <c r="W303" i="12"/>
  <c r="V303" i="12"/>
  <c r="U303" i="12"/>
  <c r="T303" i="12"/>
  <c r="S303" i="12"/>
  <c r="R303" i="12"/>
  <c r="P303" i="12"/>
  <c r="Q303" i="12" s="1"/>
  <c r="Y302" i="12"/>
  <c r="X302" i="12"/>
  <c r="W302" i="12"/>
  <c r="V302" i="12"/>
  <c r="U302" i="12"/>
  <c r="T302" i="12"/>
  <c r="S302" i="12"/>
  <c r="R302" i="12"/>
  <c r="P302" i="12"/>
  <c r="Q302" i="12" s="1"/>
  <c r="Y301" i="12"/>
  <c r="X301" i="12"/>
  <c r="W301" i="12"/>
  <c r="V301" i="12"/>
  <c r="U301" i="12"/>
  <c r="T301" i="12"/>
  <c r="S301" i="12"/>
  <c r="R301" i="12"/>
  <c r="P301" i="12"/>
  <c r="Q301" i="12" s="1"/>
  <c r="Y300" i="12"/>
  <c r="X300" i="12"/>
  <c r="W300" i="12"/>
  <c r="V300" i="12"/>
  <c r="U300" i="12"/>
  <c r="T300" i="12"/>
  <c r="S300" i="12"/>
  <c r="R300" i="12"/>
  <c r="P300" i="12"/>
  <c r="Q300" i="12" s="1"/>
  <c r="Y299" i="12"/>
  <c r="X299" i="12"/>
  <c r="W299" i="12"/>
  <c r="V299" i="12"/>
  <c r="U299" i="12"/>
  <c r="T299" i="12"/>
  <c r="S299" i="12"/>
  <c r="R299" i="12"/>
  <c r="P299" i="12"/>
  <c r="Q299" i="12" s="1"/>
  <c r="Y298" i="12"/>
  <c r="X298" i="12"/>
  <c r="W298" i="12"/>
  <c r="V298" i="12"/>
  <c r="U298" i="12"/>
  <c r="T298" i="12"/>
  <c r="S298" i="12"/>
  <c r="R298" i="12"/>
  <c r="P298" i="12"/>
  <c r="Q298" i="12" s="1"/>
  <c r="Y297" i="12"/>
  <c r="X297" i="12"/>
  <c r="W297" i="12"/>
  <c r="V297" i="12"/>
  <c r="U297" i="12"/>
  <c r="T297" i="12"/>
  <c r="S297" i="12"/>
  <c r="R297" i="12"/>
  <c r="P297" i="12"/>
  <c r="Q297" i="12" s="1"/>
  <c r="Y296" i="12"/>
  <c r="X296" i="12"/>
  <c r="W296" i="12"/>
  <c r="V296" i="12"/>
  <c r="U296" i="12"/>
  <c r="T296" i="12"/>
  <c r="S296" i="12"/>
  <c r="R296" i="12"/>
  <c r="P296" i="12"/>
  <c r="Q296" i="12" s="1"/>
  <c r="Y295" i="12"/>
  <c r="X295" i="12"/>
  <c r="W295" i="12"/>
  <c r="V295" i="12"/>
  <c r="U295" i="12"/>
  <c r="T295" i="12"/>
  <c r="S295" i="12"/>
  <c r="R295" i="12"/>
  <c r="P295" i="12"/>
  <c r="Q295" i="12" s="1"/>
  <c r="Y294" i="12"/>
  <c r="X294" i="12"/>
  <c r="W294" i="12"/>
  <c r="V294" i="12"/>
  <c r="U294" i="12"/>
  <c r="T294" i="12"/>
  <c r="S294" i="12"/>
  <c r="R294" i="12"/>
  <c r="P294" i="12"/>
  <c r="Q294" i="12" s="1"/>
  <c r="Y293" i="12"/>
  <c r="X293" i="12"/>
  <c r="W293" i="12"/>
  <c r="V293" i="12"/>
  <c r="U293" i="12"/>
  <c r="T293" i="12"/>
  <c r="S293" i="12"/>
  <c r="R293" i="12"/>
  <c r="P293" i="12"/>
  <c r="Q293" i="12" s="1"/>
  <c r="Y292" i="12"/>
  <c r="X292" i="12"/>
  <c r="W292" i="12"/>
  <c r="V292" i="12"/>
  <c r="U292" i="12"/>
  <c r="T292" i="12"/>
  <c r="S292" i="12"/>
  <c r="R292" i="12"/>
  <c r="P292" i="12"/>
  <c r="Q292" i="12" s="1"/>
  <c r="Y291" i="12"/>
  <c r="X291" i="12"/>
  <c r="W291" i="12"/>
  <c r="V291" i="12"/>
  <c r="U291" i="12"/>
  <c r="T291" i="12"/>
  <c r="S291" i="12"/>
  <c r="R291" i="12"/>
  <c r="P291" i="12"/>
  <c r="Q291" i="12" s="1"/>
  <c r="Y290" i="12"/>
  <c r="X290" i="12"/>
  <c r="W290" i="12"/>
  <c r="V290" i="12"/>
  <c r="U290" i="12"/>
  <c r="T290" i="12"/>
  <c r="S290" i="12"/>
  <c r="R290" i="12"/>
  <c r="P290" i="12"/>
  <c r="Q290" i="12" s="1"/>
  <c r="Y289" i="12"/>
  <c r="X289" i="12"/>
  <c r="W289" i="12"/>
  <c r="V289" i="12"/>
  <c r="U289" i="12"/>
  <c r="T289" i="12"/>
  <c r="S289" i="12"/>
  <c r="R289" i="12"/>
  <c r="P289" i="12"/>
  <c r="Q289" i="12" s="1"/>
  <c r="Y288" i="12"/>
  <c r="X288" i="12"/>
  <c r="W288" i="12"/>
  <c r="V288" i="12"/>
  <c r="U288" i="12"/>
  <c r="T288" i="12"/>
  <c r="S288" i="12"/>
  <c r="R288" i="12"/>
  <c r="P288" i="12"/>
  <c r="Q288" i="12" s="1"/>
  <c r="Y287" i="12"/>
  <c r="W287" i="12"/>
  <c r="V287" i="12"/>
  <c r="U287" i="12"/>
  <c r="T287" i="12"/>
  <c r="S287" i="12"/>
  <c r="R287" i="12"/>
  <c r="P287" i="12"/>
  <c r="Q287" i="12" s="1"/>
  <c r="H287" i="12"/>
  <c r="I287" i="12" s="1"/>
  <c r="Y286" i="12"/>
  <c r="X286" i="12"/>
  <c r="W286" i="12"/>
  <c r="V286" i="12"/>
  <c r="U286" i="12"/>
  <c r="T286" i="12"/>
  <c r="S286" i="12"/>
  <c r="R286" i="12"/>
  <c r="P286" i="12"/>
  <c r="Q286" i="12" s="1"/>
  <c r="Y285" i="12"/>
  <c r="X285" i="12"/>
  <c r="W285" i="12"/>
  <c r="V285" i="12"/>
  <c r="U285" i="12"/>
  <c r="T285" i="12"/>
  <c r="S285" i="12"/>
  <c r="R285" i="12"/>
  <c r="P285" i="12"/>
  <c r="Q285" i="12" s="1"/>
  <c r="Y284" i="12"/>
  <c r="X284" i="12"/>
  <c r="W284" i="12"/>
  <c r="V284" i="12"/>
  <c r="U284" i="12"/>
  <c r="T284" i="12"/>
  <c r="S284" i="12"/>
  <c r="R284" i="12"/>
  <c r="P284" i="12"/>
  <c r="Q284" i="12" s="1"/>
  <c r="Y283" i="12"/>
  <c r="X283" i="12"/>
  <c r="W283" i="12"/>
  <c r="V283" i="12"/>
  <c r="U283" i="12"/>
  <c r="T283" i="12"/>
  <c r="S283" i="12"/>
  <c r="R283" i="12"/>
  <c r="P283" i="12"/>
  <c r="Q283" i="12" s="1"/>
  <c r="Y282" i="12"/>
  <c r="X282" i="12"/>
  <c r="W282" i="12"/>
  <c r="V282" i="12"/>
  <c r="U282" i="12"/>
  <c r="T282" i="12"/>
  <c r="S282" i="12"/>
  <c r="R282" i="12"/>
  <c r="P282" i="12"/>
  <c r="Q282" i="12" s="1"/>
  <c r="Y281" i="12"/>
  <c r="X281" i="12"/>
  <c r="W281" i="12"/>
  <c r="V281" i="12"/>
  <c r="U281" i="12"/>
  <c r="T281" i="12"/>
  <c r="S281" i="12"/>
  <c r="R281" i="12"/>
  <c r="P281" i="12"/>
  <c r="Q281" i="12" s="1"/>
  <c r="Y280" i="12"/>
  <c r="X280" i="12"/>
  <c r="W280" i="12"/>
  <c r="V280" i="12"/>
  <c r="U280" i="12"/>
  <c r="T280" i="12"/>
  <c r="S280" i="12"/>
  <c r="R280" i="12"/>
  <c r="P280" i="12"/>
  <c r="Q280" i="12" s="1"/>
  <c r="Y279" i="12"/>
  <c r="X279" i="12"/>
  <c r="W279" i="12"/>
  <c r="V279" i="12"/>
  <c r="U279" i="12"/>
  <c r="T279" i="12"/>
  <c r="S279" i="12"/>
  <c r="R279" i="12"/>
  <c r="P279" i="12"/>
  <c r="Q279" i="12" s="1"/>
  <c r="Y278" i="12"/>
  <c r="X278" i="12"/>
  <c r="W278" i="12"/>
  <c r="V278" i="12"/>
  <c r="U278" i="12"/>
  <c r="T278" i="12"/>
  <c r="S278" i="12"/>
  <c r="R278" i="12"/>
  <c r="P278" i="12"/>
  <c r="Q278" i="12" s="1"/>
  <c r="Y277" i="12"/>
  <c r="X277" i="12"/>
  <c r="W277" i="12"/>
  <c r="V277" i="12"/>
  <c r="U277" i="12"/>
  <c r="T277" i="12"/>
  <c r="S277" i="12"/>
  <c r="R277" i="12"/>
  <c r="P277" i="12"/>
  <c r="Q277" i="12" s="1"/>
  <c r="Y276" i="12"/>
  <c r="X276" i="12"/>
  <c r="W276" i="12"/>
  <c r="V276" i="12"/>
  <c r="U276" i="12"/>
  <c r="T276" i="12"/>
  <c r="S276" i="12"/>
  <c r="R276" i="12"/>
  <c r="P276" i="12"/>
  <c r="Q276" i="12" s="1"/>
  <c r="Y275" i="12"/>
  <c r="X275" i="12"/>
  <c r="W275" i="12"/>
  <c r="V275" i="12"/>
  <c r="U275" i="12"/>
  <c r="T275" i="12"/>
  <c r="S275" i="12"/>
  <c r="R275" i="12"/>
  <c r="P275" i="12"/>
  <c r="Q275" i="12" s="1"/>
  <c r="Y274" i="12"/>
  <c r="X274" i="12"/>
  <c r="W274" i="12"/>
  <c r="V274" i="12"/>
  <c r="U274" i="12"/>
  <c r="T274" i="12"/>
  <c r="S274" i="12"/>
  <c r="R274" i="12"/>
  <c r="P274" i="12"/>
  <c r="Q274" i="12" s="1"/>
  <c r="Y273" i="12"/>
  <c r="X273" i="12"/>
  <c r="W273" i="12"/>
  <c r="V273" i="12"/>
  <c r="U273" i="12"/>
  <c r="T273" i="12"/>
  <c r="S273" i="12"/>
  <c r="R273" i="12"/>
  <c r="P273" i="12"/>
  <c r="Q273" i="12" s="1"/>
  <c r="Y272" i="12"/>
  <c r="X272" i="12"/>
  <c r="W272" i="12"/>
  <c r="V272" i="12"/>
  <c r="U272" i="12"/>
  <c r="T272" i="12"/>
  <c r="S272" i="12"/>
  <c r="R272" i="12"/>
  <c r="P272" i="12"/>
  <c r="Q272" i="12" s="1"/>
  <c r="Y271" i="12"/>
  <c r="X271" i="12"/>
  <c r="W271" i="12"/>
  <c r="V271" i="12"/>
  <c r="U271" i="12"/>
  <c r="T271" i="12"/>
  <c r="S271" i="12"/>
  <c r="R271" i="12"/>
  <c r="P271" i="12"/>
  <c r="Q271" i="12" s="1"/>
  <c r="Y270" i="12"/>
  <c r="X270" i="12"/>
  <c r="W270" i="12"/>
  <c r="V270" i="12"/>
  <c r="U270" i="12"/>
  <c r="T270" i="12"/>
  <c r="S270" i="12"/>
  <c r="R270" i="12"/>
  <c r="P270" i="12"/>
  <c r="Q270" i="12" s="1"/>
  <c r="Y269" i="12"/>
  <c r="X269" i="12"/>
  <c r="W269" i="12"/>
  <c r="V269" i="12"/>
  <c r="U269" i="12"/>
  <c r="T269" i="12"/>
  <c r="S269" i="12"/>
  <c r="R269" i="12"/>
  <c r="P269" i="12"/>
  <c r="Q269" i="12" s="1"/>
  <c r="Y268" i="12"/>
  <c r="X268" i="12"/>
  <c r="W268" i="12"/>
  <c r="V268" i="12"/>
  <c r="U268" i="12"/>
  <c r="T268" i="12"/>
  <c r="S268" i="12"/>
  <c r="R268" i="12"/>
  <c r="P268" i="12"/>
  <c r="Q268" i="12" s="1"/>
  <c r="Y267" i="12"/>
  <c r="X267" i="12"/>
  <c r="W267" i="12"/>
  <c r="V267" i="12"/>
  <c r="U267" i="12"/>
  <c r="T267" i="12"/>
  <c r="S267" i="12"/>
  <c r="R267" i="12"/>
  <c r="P267" i="12"/>
  <c r="Q267" i="12" s="1"/>
  <c r="Y266" i="12"/>
  <c r="X266" i="12"/>
  <c r="W266" i="12"/>
  <c r="V266" i="12"/>
  <c r="U266" i="12"/>
  <c r="T266" i="12"/>
  <c r="S266" i="12"/>
  <c r="R266" i="12"/>
  <c r="P266" i="12"/>
  <c r="Q266" i="12" s="1"/>
  <c r="Y265" i="12"/>
  <c r="X265" i="12"/>
  <c r="W265" i="12"/>
  <c r="V265" i="12"/>
  <c r="U265" i="12"/>
  <c r="T265" i="12"/>
  <c r="S265" i="12"/>
  <c r="R265" i="12"/>
  <c r="P265" i="12"/>
  <c r="Q265" i="12" s="1"/>
  <c r="Y264" i="12"/>
  <c r="X264" i="12"/>
  <c r="W264" i="12"/>
  <c r="V264" i="12"/>
  <c r="U264" i="12"/>
  <c r="T264" i="12"/>
  <c r="S264" i="12"/>
  <c r="R264" i="12"/>
  <c r="P264" i="12"/>
  <c r="Q264" i="12" s="1"/>
  <c r="Y263" i="12"/>
  <c r="X263" i="12"/>
  <c r="W263" i="12"/>
  <c r="V263" i="12"/>
  <c r="U263" i="12"/>
  <c r="T263" i="12"/>
  <c r="S263" i="12"/>
  <c r="R263" i="12"/>
  <c r="P263" i="12"/>
  <c r="Q263" i="12" s="1"/>
  <c r="Y262" i="12"/>
  <c r="X262" i="12"/>
  <c r="W262" i="12"/>
  <c r="V262" i="12"/>
  <c r="U262" i="12"/>
  <c r="T262" i="12"/>
  <c r="S262" i="12"/>
  <c r="R262" i="12"/>
  <c r="P262" i="12"/>
  <c r="Q262" i="12" s="1"/>
  <c r="Y261" i="12"/>
  <c r="X261" i="12"/>
  <c r="W261" i="12"/>
  <c r="V261" i="12"/>
  <c r="U261" i="12"/>
  <c r="T261" i="12"/>
  <c r="S261" i="12"/>
  <c r="R261" i="12"/>
  <c r="P261" i="12"/>
  <c r="Q261" i="12" s="1"/>
  <c r="Y260" i="12"/>
  <c r="X260" i="12"/>
  <c r="W260" i="12"/>
  <c r="V260" i="12"/>
  <c r="U260" i="12"/>
  <c r="T260" i="12"/>
  <c r="S260" i="12"/>
  <c r="R260" i="12"/>
  <c r="P260" i="12"/>
  <c r="Q260" i="12" s="1"/>
  <c r="Y259" i="12"/>
  <c r="X259" i="12"/>
  <c r="W259" i="12"/>
  <c r="V259" i="12"/>
  <c r="U259" i="12"/>
  <c r="T259" i="12"/>
  <c r="S259" i="12"/>
  <c r="R259" i="12"/>
  <c r="P259" i="12"/>
  <c r="Q259" i="12" s="1"/>
  <c r="Y258" i="12"/>
  <c r="X258" i="12"/>
  <c r="W258" i="12"/>
  <c r="V258" i="12"/>
  <c r="U258" i="12"/>
  <c r="T258" i="12"/>
  <c r="S258" i="12"/>
  <c r="R258" i="12"/>
  <c r="P258" i="12"/>
  <c r="Q258" i="12" s="1"/>
  <c r="Y257" i="12"/>
  <c r="X257" i="12"/>
  <c r="W257" i="12"/>
  <c r="V257" i="12"/>
  <c r="U257" i="12"/>
  <c r="T257" i="12"/>
  <c r="S257" i="12"/>
  <c r="R257" i="12"/>
  <c r="P257" i="12"/>
  <c r="Q257" i="12" s="1"/>
  <c r="Y256" i="12"/>
  <c r="X256" i="12"/>
  <c r="W256" i="12"/>
  <c r="V256" i="12"/>
  <c r="U256" i="12"/>
  <c r="T256" i="12"/>
  <c r="S256" i="12"/>
  <c r="R256" i="12"/>
  <c r="P256" i="12"/>
  <c r="Q256" i="12" s="1"/>
  <c r="Y255" i="12"/>
  <c r="X255" i="12"/>
  <c r="W255" i="12"/>
  <c r="V255" i="12"/>
  <c r="U255" i="12"/>
  <c r="T255" i="12"/>
  <c r="S255" i="12"/>
  <c r="R255" i="12"/>
  <c r="P255" i="12"/>
  <c r="Q255" i="12" s="1"/>
  <c r="Y254" i="12"/>
  <c r="X254" i="12"/>
  <c r="W254" i="12"/>
  <c r="V254" i="12"/>
  <c r="U254" i="12"/>
  <c r="T254" i="12"/>
  <c r="S254" i="12"/>
  <c r="R254" i="12"/>
  <c r="P254" i="12"/>
  <c r="Q254" i="12" s="1"/>
  <c r="Y253" i="12"/>
  <c r="X253" i="12"/>
  <c r="W253" i="12"/>
  <c r="V253" i="12"/>
  <c r="U253" i="12"/>
  <c r="T253" i="12"/>
  <c r="S253" i="12"/>
  <c r="R253" i="12"/>
  <c r="P253" i="12"/>
  <c r="Q253" i="12" s="1"/>
  <c r="Y252" i="12"/>
  <c r="X252" i="12"/>
  <c r="W252" i="12"/>
  <c r="V252" i="12"/>
  <c r="U252" i="12"/>
  <c r="T252" i="12"/>
  <c r="S252" i="12"/>
  <c r="R252" i="12"/>
  <c r="P252" i="12"/>
  <c r="Q252" i="12" s="1"/>
  <c r="Y251" i="12"/>
  <c r="X251" i="12"/>
  <c r="W251" i="12"/>
  <c r="V251" i="12"/>
  <c r="U251" i="12"/>
  <c r="T251" i="12"/>
  <c r="S251" i="12"/>
  <c r="R251" i="12"/>
  <c r="P251" i="12"/>
  <c r="Q251" i="12" s="1"/>
  <c r="Y250" i="12"/>
  <c r="X250" i="12"/>
  <c r="W250" i="12"/>
  <c r="V250" i="12"/>
  <c r="U250" i="12"/>
  <c r="T250" i="12"/>
  <c r="S250" i="12"/>
  <c r="R250" i="12"/>
  <c r="P250" i="12"/>
  <c r="Q250" i="12" s="1"/>
  <c r="Y249" i="12"/>
  <c r="X249" i="12"/>
  <c r="W249" i="12"/>
  <c r="V249" i="12"/>
  <c r="U249" i="12"/>
  <c r="T249" i="12"/>
  <c r="S249" i="12"/>
  <c r="R249" i="12"/>
  <c r="P249" i="12"/>
  <c r="Q249" i="12" s="1"/>
  <c r="Y248" i="12"/>
  <c r="X248" i="12"/>
  <c r="W248" i="12"/>
  <c r="V248" i="12"/>
  <c r="U248" i="12"/>
  <c r="T248" i="12"/>
  <c r="S248" i="12"/>
  <c r="R248" i="12"/>
  <c r="P248" i="12"/>
  <c r="Q248" i="12" s="1"/>
  <c r="Y247" i="12"/>
  <c r="X247" i="12"/>
  <c r="W247" i="12"/>
  <c r="V247" i="12"/>
  <c r="U247" i="12"/>
  <c r="T247" i="12"/>
  <c r="S247" i="12"/>
  <c r="R247" i="12"/>
  <c r="P247" i="12"/>
  <c r="Q247" i="12" s="1"/>
  <c r="Y246" i="12"/>
  <c r="X246" i="12"/>
  <c r="W246" i="12"/>
  <c r="V246" i="12"/>
  <c r="U246" i="12"/>
  <c r="T246" i="12"/>
  <c r="S246" i="12"/>
  <c r="R246" i="12"/>
  <c r="P246" i="12"/>
  <c r="Q246" i="12" s="1"/>
  <c r="Y245" i="12"/>
  <c r="X245" i="12"/>
  <c r="W245" i="12"/>
  <c r="V245" i="12"/>
  <c r="U245" i="12"/>
  <c r="T245" i="12"/>
  <c r="S245" i="12"/>
  <c r="R245" i="12"/>
  <c r="P245" i="12"/>
  <c r="Q245" i="12" s="1"/>
  <c r="Y244" i="12"/>
  <c r="X244" i="12"/>
  <c r="W244" i="12"/>
  <c r="V244" i="12"/>
  <c r="U244" i="12"/>
  <c r="T244" i="12"/>
  <c r="S244" i="12"/>
  <c r="R244" i="12"/>
  <c r="P244" i="12"/>
  <c r="Q244" i="12" s="1"/>
  <c r="Y243" i="12"/>
  <c r="X243" i="12"/>
  <c r="W243" i="12"/>
  <c r="V243" i="12"/>
  <c r="U243" i="12"/>
  <c r="T243" i="12"/>
  <c r="S243" i="12"/>
  <c r="R243" i="12"/>
  <c r="P243" i="12"/>
  <c r="Q243" i="12" s="1"/>
  <c r="Y242" i="12"/>
  <c r="X242" i="12"/>
  <c r="W242" i="12"/>
  <c r="V242" i="12"/>
  <c r="U242" i="12"/>
  <c r="T242" i="12"/>
  <c r="S242" i="12"/>
  <c r="R242" i="12"/>
  <c r="P242" i="12"/>
  <c r="Q242" i="12" s="1"/>
  <c r="Y241" i="12"/>
  <c r="X241" i="12"/>
  <c r="W241" i="12"/>
  <c r="V241" i="12"/>
  <c r="U241" i="12"/>
  <c r="T241" i="12"/>
  <c r="S241" i="12"/>
  <c r="R241" i="12"/>
  <c r="P241" i="12"/>
  <c r="Q241" i="12" s="1"/>
  <c r="Y240" i="12"/>
  <c r="X240" i="12"/>
  <c r="W240" i="12"/>
  <c r="V240" i="12"/>
  <c r="U240" i="12"/>
  <c r="T240" i="12"/>
  <c r="S240" i="12"/>
  <c r="R240" i="12"/>
  <c r="P240" i="12"/>
  <c r="Q240" i="12" s="1"/>
  <c r="Y239" i="12"/>
  <c r="X239" i="12"/>
  <c r="W239" i="12"/>
  <c r="V239" i="12"/>
  <c r="U239" i="12"/>
  <c r="T239" i="12"/>
  <c r="S239" i="12"/>
  <c r="R239" i="12"/>
  <c r="P239" i="12"/>
  <c r="Q239" i="12" s="1"/>
  <c r="Y238" i="12"/>
  <c r="X238" i="12"/>
  <c r="W238" i="12"/>
  <c r="V238" i="12"/>
  <c r="U238" i="12"/>
  <c r="T238" i="12"/>
  <c r="S238" i="12"/>
  <c r="R238" i="12"/>
  <c r="P238" i="12"/>
  <c r="Q238" i="12" s="1"/>
  <c r="Y237" i="12"/>
  <c r="X237" i="12"/>
  <c r="W237" i="12"/>
  <c r="V237" i="12"/>
  <c r="U237" i="12"/>
  <c r="T237" i="12"/>
  <c r="S237" i="12"/>
  <c r="R237" i="12"/>
  <c r="P237" i="12"/>
  <c r="Q237" i="12" s="1"/>
  <c r="Y236" i="12"/>
  <c r="X236" i="12"/>
  <c r="W236" i="12"/>
  <c r="V236" i="12"/>
  <c r="U236" i="12"/>
  <c r="T236" i="12"/>
  <c r="S236" i="12"/>
  <c r="R236" i="12"/>
  <c r="P236" i="12"/>
  <c r="Q236" i="12" s="1"/>
  <c r="Y235" i="12"/>
  <c r="X235" i="12"/>
  <c r="W235" i="12"/>
  <c r="V235" i="12"/>
  <c r="U235" i="12"/>
  <c r="T235" i="12"/>
  <c r="S235" i="12"/>
  <c r="R235" i="12"/>
  <c r="P235" i="12"/>
  <c r="Q235" i="12" s="1"/>
  <c r="Y234" i="12"/>
  <c r="X234" i="12"/>
  <c r="W234" i="12"/>
  <c r="V234" i="12"/>
  <c r="U234" i="12"/>
  <c r="T234" i="12"/>
  <c r="S234" i="12"/>
  <c r="R234" i="12"/>
  <c r="P234" i="12"/>
  <c r="Q234" i="12" s="1"/>
  <c r="Y233" i="12"/>
  <c r="X233" i="12"/>
  <c r="W233" i="12"/>
  <c r="V233" i="12"/>
  <c r="U233" i="12"/>
  <c r="T233" i="12"/>
  <c r="S233" i="12"/>
  <c r="R233" i="12"/>
  <c r="P233" i="12"/>
  <c r="Q233" i="12" s="1"/>
  <c r="Y232" i="12"/>
  <c r="X232" i="12"/>
  <c r="W232" i="12"/>
  <c r="V232" i="12"/>
  <c r="U232" i="12"/>
  <c r="T232" i="12"/>
  <c r="S232" i="12"/>
  <c r="R232" i="12"/>
  <c r="P232" i="12"/>
  <c r="Q232" i="12" s="1"/>
  <c r="AC312" i="12"/>
  <c r="AB312" i="12"/>
  <c r="AC311" i="12"/>
  <c r="AB311" i="12"/>
  <c r="Z312" i="12"/>
  <c r="Z311" i="12"/>
  <c r="AD311" i="12" s="1"/>
  <c r="Y312" i="12"/>
  <c r="X312" i="12"/>
  <c r="W312" i="12"/>
  <c r="V312" i="12"/>
  <c r="U312" i="12"/>
  <c r="T312" i="12"/>
  <c r="S312" i="12"/>
  <c r="R312" i="12"/>
  <c r="P312" i="12"/>
  <c r="Q312" i="12" s="1"/>
  <c r="Y311" i="12"/>
  <c r="X311" i="12"/>
  <c r="W311" i="12"/>
  <c r="V311" i="12"/>
  <c r="U311" i="12"/>
  <c r="T311" i="12"/>
  <c r="S311" i="12"/>
  <c r="R311" i="12"/>
  <c r="P311" i="12"/>
  <c r="Q311" i="12" s="1"/>
  <c r="AC313" i="12"/>
  <c r="AB313" i="12"/>
  <c r="Z313" i="12"/>
  <c r="AD313" i="12" s="1"/>
  <c r="Y313" i="12"/>
  <c r="X313" i="12"/>
  <c r="W313" i="12"/>
  <c r="V313" i="12"/>
  <c r="U313" i="12"/>
  <c r="T313" i="12"/>
  <c r="S313" i="12"/>
  <c r="R313" i="12"/>
  <c r="P313" i="12"/>
  <c r="Q313" i="12" s="1"/>
  <c r="AH237" i="12" l="1"/>
  <c r="AH245" i="12"/>
  <c r="AH261" i="12"/>
  <c r="AD295" i="12"/>
  <c r="AH267" i="12"/>
  <c r="AH251" i="12"/>
  <c r="AH289" i="12"/>
  <c r="AH265" i="12"/>
  <c r="AH273" i="12"/>
  <c r="AD255" i="12"/>
  <c r="AG255" i="12" s="1"/>
  <c r="AD245" i="12"/>
  <c r="AG245" i="12" s="1"/>
  <c r="AH249" i="12"/>
  <c r="AH232" i="12"/>
  <c r="AH240" i="12"/>
  <c r="AH248" i="12"/>
  <c r="AH264" i="12"/>
  <c r="AH280" i="12"/>
  <c r="AH253" i="12"/>
  <c r="AH233" i="12"/>
  <c r="AH257" i="12"/>
  <c r="AD297" i="12"/>
  <c r="AG297" i="12" s="1"/>
  <c r="AD257" i="12"/>
  <c r="AG257" i="12" s="1"/>
  <c r="AD273" i="12"/>
  <c r="AG273" i="12" s="1"/>
  <c r="AH291" i="12"/>
  <c r="AG241" i="12"/>
  <c r="AF241" i="12"/>
  <c r="AG249" i="12"/>
  <c r="AF249" i="12"/>
  <c r="AG289" i="12"/>
  <c r="AF289" i="12"/>
  <c r="AG305" i="12"/>
  <c r="AF305" i="12"/>
  <c r="AH277" i="12"/>
  <c r="AH238" i="12"/>
  <c r="AH246" i="12"/>
  <c r="AH262" i="12"/>
  <c r="AH270" i="12"/>
  <c r="AH286" i="12"/>
  <c r="AF233" i="12"/>
  <c r="AH241" i="12"/>
  <c r="AD261" i="12"/>
  <c r="AG261" i="12" s="1"/>
  <c r="AH269" i="12"/>
  <c r="AH283" i="12"/>
  <c r="AH305" i="12"/>
  <c r="AH239" i="12"/>
  <c r="AH247" i="12"/>
  <c r="AH263" i="12"/>
  <c r="AH271" i="12"/>
  <c r="AH279" i="12"/>
  <c r="AD239" i="12"/>
  <c r="AF239" i="12" s="1"/>
  <c r="AH275" i="12"/>
  <c r="AD281" i="12"/>
  <c r="AE281" i="12" s="1"/>
  <c r="AD303" i="12"/>
  <c r="AG303" i="12" s="1"/>
  <c r="AD309" i="12"/>
  <c r="AG309" i="12" s="1"/>
  <c r="AG295" i="12"/>
  <c r="AD237" i="12"/>
  <c r="AG237" i="12" s="1"/>
  <c r="AH259" i="12"/>
  <c r="AD265" i="12"/>
  <c r="AD287" i="12"/>
  <c r="AG287" i="12" s="1"/>
  <c r="AD301" i="12"/>
  <c r="AG301" i="12" s="1"/>
  <c r="AD293" i="12"/>
  <c r="AG293" i="12" s="1"/>
  <c r="AH243" i="12"/>
  <c r="AD271" i="12"/>
  <c r="AG271" i="12" s="1"/>
  <c r="AD285" i="12"/>
  <c r="AG285" i="12" s="1"/>
  <c r="AH307" i="12"/>
  <c r="AH235" i="12"/>
  <c r="AD263" i="12"/>
  <c r="AF263" i="12" s="1"/>
  <c r="AH299" i="12"/>
  <c r="AG234" i="12"/>
  <c r="AF234" i="12"/>
  <c r="AE234" i="12"/>
  <c r="AE242" i="12"/>
  <c r="AG242" i="12"/>
  <c r="AF242" i="12"/>
  <c r="AG258" i="12"/>
  <c r="AF258" i="12"/>
  <c r="AE258" i="12"/>
  <c r="AE290" i="12"/>
  <c r="AG290" i="12"/>
  <c r="AF290" i="12"/>
  <c r="AE298" i="12"/>
  <c r="AG298" i="12"/>
  <c r="AF298" i="12"/>
  <c r="AE306" i="12"/>
  <c r="AG306" i="12"/>
  <c r="AF306" i="12"/>
  <c r="AE235" i="12"/>
  <c r="AG235" i="12"/>
  <c r="AF235" i="12"/>
  <c r="AF243" i="12"/>
  <c r="AE243" i="12"/>
  <c r="AG243" i="12"/>
  <c r="AF251" i="12"/>
  <c r="AE251" i="12"/>
  <c r="AG251" i="12"/>
  <c r="AE259" i="12"/>
  <c r="AG259" i="12"/>
  <c r="AF259" i="12"/>
  <c r="AE267" i="12"/>
  <c r="AG267" i="12"/>
  <c r="AF267" i="12"/>
  <c r="AF275" i="12"/>
  <c r="AE275" i="12"/>
  <c r="AG275" i="12"/>
  <c r="AF283" i="12"/>
  <c r="AE283" i="12"/>
  <c r="AG283" i="12"/>
  <c r="AF291" i="12"/>
  <c r="AE291" i="12"/>
  <c r="AG291" i="12"/>
  <c r="AF299" i="12"/>
  <c r="AE299" i="12"/>
  <c r="AG299" i="12"/>
  <c r="AF307" i="12"/>
  <c r="AE307" i="12"/>
  <c r="AG307" i="12"/>
  <c r="AE250" i="12"/>
  <c r="AG250" i="12"/>
  <c r="AF250" i="12"/>
  <c r="AG308" i="12"/>
  <c r="AF308" i="12"/>
  <c r="AE308" i="12"/>
  <c r="AG282" i="12"/>
  <c r="AF282" i="12"/>
  <c r="AE282" i="12"/>
  <c r="AG252" i="12"/>
  <c r="AF252" i="12"/>
  <c r="AE252" i="12"/>
  <c r="AG276" i="12"/>
  <c r="AF276" i="12"/>
  <c r="AE276" i="12"/>
  <c r="AF284" i="12"/>
  <c r="AE284" i="12"/>
  <c r="AG284" i="12"/>
  <c r="AE266" i="12"/>
  <c r="AG266" i="12"/>
  <c r="AF266" i="12"/>
  <c r="AF236" i="12"/>
  <c r="AE236" i="12"/>
  <c r="AG236" i="12"/>
  <c r="AF260" i="12"/>
  <c r="AE260" i="12"/>
  <c r="AG260" i="12"/>
  <c r="AG292" i="12"/>
  <c r="AF292" i="12"/>
  <c r="AE292" i="12"/>
  <c r="AE274" i="12"/>
  <c r="AG274" i="12"/>
  <c r="AF274" i="12"/>
  <c r="AG244" i="12"/>
  <c r="AF244" i="12"/>
  <c r="AE244" i="12"/>
  <c r="AF268" i="12"/>
  <c r="AE268" i="12"/>
  <c r="AG268" i="12"/>
  <c r="AG300" i="12"/>
  <c r="AF300" i="12"/>
  <c r="AE300" i="12"/>
  <c r="AD232" i="12"/>
  <c r="AE233" i="12"/>
  <c r="AH236" i="12"/>
  <c r="AD240" i="12"/>
  <c r="AE241" i="12"/>
  <c r="AH244" i="12"/>
  <c r="AD248" i="12"/>
  <c r="AE249" i="12"/>
  <c r="AH252" i="12"/>
  <c r="AD256" i="12"/>
  <c r="AH260" i="12"/>
  <c r="AD264" i="12"/>
  <c r="AE265" i="12"/>
  <c r="AH268" i="12"/>
  <c r="AD272" i="12"/>
  <c r="AH276" i="12"/>
  <c r="AD280" i="12"/>
  <c r="AH284" i="12"/>
  <c r="AD288" i="12"/>
  <c r="AE289" i="12"/>
  <c r="AH292" i="12"/>
  <c r="AD296" i="12"/>
  <c r="AE297" i="12"/>
  <c r="AH300" i="12"/>
  <c r="AD304" i="12"/>
  <c r="AE305" i="12"/>
  <c r="AH308" i="12"/>
  <c r="AH234" i="12"/>
  <c r="AD238" i="12"/>
  <c r="AH242" i="12"/>
  <c r="AD246" i="12"/>
  <c r="AE247" i="12"/>
  <c r="AH250" i="12"/>
  <c r="AD254" i="12"/>
  <c r="AH258" i="12"/>
  <c r="AD262" i="12"/>
  <c r="AH266" i="12"/>
  <c r="AD270" i="12"/>
  <c r="AH274" i="12"/>
  <c r="AD278" i="12"/>
  <c r="AE279" i="12"/>
  <c r="AH282" i="12"/>
  <c r="AD286" i="12"/>
  <c r="AH290" i="12"/>
  <c r="AD294" i="12"/>
  <c r="AE295" i="12"/>
  <c r="AH298" i="12"/>
  <c r="AD302" i="12"/>
  <c r="AH306" i="12"/>
  <c r="AF247" i="12"/>
  <c r="AF255" i="12"/>
  <c r="AF295" i="12"/>
  <c r="AF279" i="12"/>
  <c r="AG239" i="12"/>
  <c r="AE245" i="12"/>
  <c r="AE253" i="12"/>
  <c r="AG263" i="12"/>
  <c r="AE269" i="12"/>
  <c r="AE277" i="12"/>
  <c r="AF253" i="12"/>
  <c r="AF269" i="12"/>
  <c r="AF277" i="12"/>
  <c r="AD310" i="12"/>
  <c r="X287" i="12"/>
  <c r="AE287" i="12" s="1"/>
  <c r="AH312" i="12"/>
  <c r="AG311" i="12"/>
  <c r="AE311" i="12"/>
  <c r="AF311" i="12"/>
  <c r="AH311" i="12"/>
  <c r="AD312" i="12"/>
  <c r="AG313" i="12"/>
  <c r="AF313" i="12"/>
  <c r="AE313" i="12"/>
  <c r="AH313" i="12"/>
  <c r="AF261" i="12" l="1"/>
  <c r="AF245" i="12"/>
  <c r="AE263" i="12"/>
  <c r="AE255" i="12"/>
  <c r="AE303" i="12"/>
  <c r="AE309" i="12"/>
  <c r="AF297" i="12"/>
  <c r="AF309" i="12"/>
  <c r="AF301" i="12"/>
  <c r="AF287" i="12"/>
  <c r="AE271" i="12"/>
  <c r="AE257" i="12"/>
  <c r="AE301" i="12"/>
  <c r="AF271" i="12"/>
  <c r="AF303" i="12"/>
  <c r="AE293" i="12"/>
  <c r="AF293" i="12"/>
  <c r="AF257" i="12"/>
  <c r="AF237" i="12"/>
  <c r="AE261" i="12"/>
  <c r="AF285" i="12"/>
  <c r="AF273" i="12"/>
  <c r="AE285" i="12"/>
  <c r="AE237" i="12"/>
  <c r="AE239" i="12"/>
  <c r="AE273" i="12"/>
  <c r="AG281" i="12"/>
  <c r="AF281" i="12"/>
  <c r="AG265" i="12"/>
  <c r="AF265" i="12"/>
  <c r="AG270" i="12"/>
  <c r="AE270" i="12"/>
  <c r="AF270" i="12"/>
  <c r="AG304" i="12"/>
  <c r="AF304" i="12"/>
  <c r="AE304" i="12"/>
  <c r="AE240" i="12"/>
  <c r="AG240" i="12"/>
  <c r="AF240" i="12"/>
  <c r="AG288" i="12"/>
  <c r="AF288" i="12"/>
  <c r="AE288" i="12"/>
  <c r="AG264" i="12"/>
  <c r="AF264" i="12"/>
  <c r="AE264" i="12"/>
  <c r="AG280" i="12"/>
  <c r="AF280" i="12"/>
  <c r="AE280" i="12"/>
  <c r="AG256" i="12"/>
  <c r="AF256" i="12"/>
  <c r="AE256" i="12"/>
  <c r="AG246" i="12"/>
  <c r="AF246" i="12"/>
  <c r="AE246" i="12"/>
  <c r="AG262" i="12"/>
  <c r="AE262" i="12"/>
  <c r="AF262" i="12"/>
  <c r="AG296" i="12"/>
  <c r="AF296" i="12"/>
  <c r="AE296" i="12"/>
  <c r="AE232" i="12"/>
  <c r="AG232" i="12"/>
  <c r="AF232" i="12"/>
  <c r="AE254" i="12"/>
  <c r="AG254" i="12"/>
  <c r="AF254" i="12"/>
  <c r="AG294" i="12"/>
  <c r="AF294" i="12"/>
  <c r="AE294" i="12"/>
  <c r="AG286" i="12"/>
  <c r="AF286" i="12"/>
  <c r="AE286" i="12"/>
  <c r="AG302" i="12"/>
  <c r="AF302" i="12"/>
  <c r="AE302" i="12"/>
  <c r="AG238" i="12"/>
  <c r="AF238" i="12"/>
  <c r="AE238" i="12"/>
  <c r="AG272" i="12"/>
  <c r="AF272" i="12"/>
  <c r="AE272" i="12"/>
  <c r="AG278" i="12"/>
  <c r="AF278" i="12"/>
  <c r="AE278" i="12"/>
  <c r="AG248" i="12"/>
  <c r="AF248" i="12"/>
  <c r="AE248" i="12"/>
  <c r="AG310" i="12"/>
  <c r="AF310" i="12"/>
  <c r="AE310" i="12"/>
  <c r="AE312" i="12"/>
  <c r="AG312" i="12"/>
  <c r="AF312" i="12"/>
  <c r="O191" i="10"/>
  <c r="N191" i="10"/>
  <c r="O190" i="10"/>
  <c r="N190" i="10"/>
  <c r="O189" i="10"/>
  <c r="N189" i="10"/>
  <c r="O188" i="10"/>
  <c r="N188" i="10"/>
  <c r="O187" i="10"/>
  <c r="N187" i="10"/>
  <c r="O186" i="10"/>
  <c r="N186" i="10"/>
  <c r="O185" i="10"/>
  <c r="N185" i="10"/>
  <c r="O184" i="10"/>
  <c r="N184" i="10"/>
  <c r="O183" i="10"/>
  <c r="N183" i="10"/>
  <c r="O182" i="10"/>
  <c r="N182" i="10"/>
  <c r="O181" i="10"/>
  <c r="N181" i="10"/>
  <c r="O180" i="10"/>
  <c r="N180" i="10"/>
  <c r="O179" i="10"/>
  <c r="N179" i="10"/>
  <c r="O178" i="10"/>
  <c r="N178" i="10"/>
  <c r="O177" i="10"/>
  <c r="N177" i="10"/>
  <c r="O176" i="10"/>
  <c r="N176" i="10"/>
  <c r="O175" i="10"/>
  <c r="N175" i="10"/>
  <c r="O174" i="10"/>
  <c r="N174" i="10"/>
  <c r="O173" i="10"/>
  <c r="N173" i="10"/>
  <c r="O172" i="10"/>
  <c r="N172" i="10"/>
  <c r="O171" i="10"/>
  <c r="N171" i="10"/>
  <c r="O170" i="10"/>
  <c r="N170" i="10"/>
  <c r="O169" i="10"/>
  <c r="N169" i="10"/>
  <c r="O168" i="10"/>
  <c r="N168" i="10"/>
  <c r="O167" i="10"/>
  <c r="N167" i="10"/>
  <c r="O166" i="10"/>
  <c r="N166" i="10"/>
  <c r="O165" i="10"/>
  <c r="N165" i="10"/>
  <c r="O164" i="10"/>
  <c r="N164" i="10"/>
  <c r="O163" i="10"/>
  <c r="N163" i="10"/>
  <c r="O162" i="10"/>
  <c r="N162" i="10"/>
  <c r="O161" i="10"/>
  <c r="N161" i="10"/>
  <c r="O160" i="10"/>
  <c r="N160" i="10"/>
  <c r="O159" i="10"/>
  <c r="N159" i="10"/>
  <c r="O158" i="10"/>
  <c r="N158" i="10"/>
  <c r="O157" i="10"/>
  <c r="N157" i="10"/>
  <c r="O156" i="10"/>
  <c r="N156" i="10"/>
  <c r="O155" i="10"/>
  <c r="N155" i="10"/>
  <c r="O154" i="10"/>
  <c r="N154" i="10"/>
  <c r="O153" i="10"/>
  <c r="N153" i="10"/>
  <c r="O152" i="10"/>
  <c r="N152" i="10"/>
  <c r="O151" i="10"/>
  <c r="N151" i="10"/>
  <c r="O150" i="10"/>
  <c r="N150" i="10"/>
  <c r="O149" i="10"/>
  <c r="N149" i="10"/>
  <c r="O148" i="10"/>
  <c r="N148" i="10"/>
  <c r="O147" i="10"/>
  <c r="N147" i="10"/>
  <c r="O146" i="10"/>
  <c r="N146" i="10"/>
  <c r="O145" i="10"/>
  <c r="N145" i="10"/>
  <c r="O144" i="10"/>
  <c r="N144" i="10"/>
  <c r="O143" i="10"/>
  <c r="N143" i="10"/>
  <c r="O142" i="10"/>
  <c r="N142" i="10"/>
  <c r="O141" i="10"/>
  <c r="N141" i="10"/>
  <c r="O140" i="10"/>
  <c r="N140" i="10"/>
  <c r="O139" i="10"/>
  <c r="N139" i="10"/>
  <c r="O138" i="10"/>
  <c r="N138" i="10"/>
  <c r="O137" i="10"/>
  <c r="N137" i="10"/>
  <c r="O136" i="10"/>
  <c r="N136" i="10"/>
  <c r="O135" i="10"/>
  <c r="N135" i="10"/>
  <c r="O134" i="10"/>
  <c r="N134" i="10"/>
  <c r="O133" i="10"/>
  <c r="N133" i="10"/>
  <c r="O132" i="10"/>
  <c r="N132" i="10"/>
  <c r="O131" i="10"/>
  <c r="N131" i="10"/>
  <c r="O130" i="10"/>
  <c r="N130" i="10"/>
  <c r="O129" i="10"/>
  <c r="N129" i="10"/>
  <c r="O128" i="10"/>
  <c r="N128" i="10"/>
  <c r="O127" i="10"/>
  <c r="N127" i="10"/>
  <c r="O126" i="10"/>
  <c r="N126" i="10"/>
  <c r="O125" i="10"/>
  <c r="N125" i="10"/>
  <c r="O124" i="10"/>
  <c r="N124" i="10"/>
  <c r="O123" i="10"/>
  <c r="N123" i="10"/>
  <c r="O122" i="10"/>
  <c r="N122" i="10"/>
  <c r="O121" i="10"/>
  <c r="N121" i="10"/>
  <c r="O120" i="10"/>
  <c r="N120" i="10"/>
  <c r="O119" i="10"/>
  <c r="N119" i="10"/>
  <c r="O118" i="10"/>
  <c r="N118" i="10"/>
  <c r="O117" i="10"/>
  <c r="N117" i="10"/>
  <c r="O116" i="10"/>
  <c r="N116" i="10"/>
  <c r="O115" i="10"/>
  <c r="N115" i="10"/>
  <c r="O114" i="10"/>
  <c r="N114" i="10"/>
  <c r="O113" i="10"/>
  <c r="N113" i="10"/>
  <c r="O112" i="10"/>
  <c r="N112" i="10"/>
  <c r="O111" i="10"/>
  <c r="N111" i="10"/>
  <c r="O110" i="10"/>
  <c r="N110" i="10"/>
  <c r="O109" i="10"/>
  <c r="N109" i="10"/>
  <c r="O108" i="10"/>
  <c r="N108" i="10"/>
  <c r="O107" i="10"/>
  <c r="N107" i="10"/>
  <c r="O106" i="10"/>
  <c r="N106" i="10"/>
  <c r="O105" i="10"/>
  <c r="N105" i="10"/>
  <c r="O104" i="10"/>
  <c r="N104" i="10"/>
  <c r="O103" i="10"/>
  <c r="N103" i="10"/>
  <c r="O102" i="10"/>
  <c r="N102" i="10"/>
  <c r="O101" i="10"/>
  <c r="N101" i="10"/>
  <c r="O100" i="10"/>
  <c r="N100" i="10"/>
  <c r="O99" i="10"/>
  <c r="N99" i="10"/>
  <c r="O98" i="10"/>
  <c r="N98" i="10"/>
  <c r="O97" i="10"/>
  <c r="N97" i="10"/>
  <c r="O96" i="10"/>
  <c r="N96" i="10"/>
  <c r="O95" i="10"/>
  <c r="N95" i="10"/>
  <c r="O94" i="10"/>
  <c r="N94" i="10"/>
  <c r="W481" i="8"/>
  <c r="V481" i="8"/>
  <c r="Q481" i="8"/>
  <c r="P481" i="8"/>
  <c r="O481" i="8"/>
  <c r="W480" i="8"/>
  <c r="V480" i="8"/>
  <c r="Q480" i="8"/>
  <c r="T480" i="8" s="1"/>
  <c r="P480" i="8"/>
  <c r="O480" i="8"/>
  <c r="W479" i="8"/>
  <c r="V479" i="8"/>
  <c r="Q479" i="8"/>
  <c r="T479" i="8" s="1"/>
  <c r="P479" i="8"/>
  <c r="O479" i="8"/>
  <c r="W478" i="8"/>
  <c r="V478" i="8"/>
  <c r="Q478" i="8"/>
  <c r="R478" i="8" s="1"/>
  <c r="P478" i="8"/>
  <c r="O478" i="8"/>
  <c r="W477" i="8"/>
  <c r="V477" i="8"/>
  <c r="Q477" i="8"/>
  <c r="P477" i="8"/>
  <c r="O477" i="8"/>
  <c r="W476" i="8"/>
  <c r="V476" i="8"/>
  <c r="Q476" i="8"/>
  <c r="P476" i="8"/>
  <c r="O476" i="8"/>
  <c r="W475" i="8"/>
  <c r="V475" i="8"/>
  <c r="Q475" i="8"/>
  <c r="P475" i="8"/>
  <c r="O475" i="8"/>
  <c r="W474" i="8"/>
  <c r="V474" i="8"/>
  <c r="Q474" i="8"/>
  <c r="T474" i="8" s="1"/>
  <c r="P474" i="8"/>
  <c r="O474" i="8"/>
  <c r="W473" i="8"/>
  <c r="V473" i="8"/>
  <c r="Q473" i="8"/>
  <c r="P473" i="8"/>
  <c r="O473" i="8"/>
  <c r="W472" i="8"/>
  <c r="V472" i="8"/>
  <c r="Q472" i="8"/>
  <c r="T472" i="8" s="1"/>
  <c r="P472" i="8"/>
  <c r="O472" i="8"/>
  <c r="W471" i="8"/>
  <c r="V471" i="8"/>
  <c r="Q471" i="8"/>
  <c r="T471" i="8" s="1"/>
  <c r="P471" i="8"/>
  <c r="O471" i="8"/>
  <c r="W470" i="8"/>
  <c r="V470" i="8"/>
  <c r="Q470" i="8"/>
  <c r="R470" i="8" s="1"/>
  <c r="P470" i="8"/>
  <c r="O470" i="8"/>
  <c r="W469" i="8"/>
  <c r="V469" i="8"/>
  <c r="Q469" i="8"/>
  <c r="T469" i="8" s="1"/>
  <c r="P469" i="8"/>
  <c r="O469" i="8"/>
  <c r="W468" i="8"/>
  <c r="V468" i="8"/>
  <c r="Q468" i="8"/>
  <c r="T468" i="8" s="1"/>
  <c r="P468" i="8"/>
  <c r="O468" i="8"/>
  <c r="W467" i="8"/>
  <c r="V467" i="8"/>
  <c r="Q467" i="8"/>
  <c r="P467" i="8"/>
  <c r="O467" i="8"/>
  <c r="W466" i="8"/>
  <c r="V466" i="8"/>
  <c r="Q466" i="8"/>
  <c r="S466" i="8" s="1"/>
  <c r="P466" i="8"/>
  <c r="O466" i="8"/>
  <c r="W465" i="8"/>
  <c r="V465" i="8"/>
  <c r="Q465" i="8"/>
  <c r="P465" i="8"/>
  <c r="O465" i="8"/>
  <c r="W464" i="8"/>
  <c r="V464" i="8"/>
  <c r="Q464" i="8"/>
  <c r="P464" i="8"/>
  <c r="O464" i="8"/>
  <c r="W463" i="8"/>
  <c r="V463" i="8"/>
  <c r="Q463" i="8"/>
  <c r="T463" i="8" s="1"/>
  <c r="P463" i="8"/>
  <c r="O463" i="8"/>
  <c r="W462" i="8"/>
  <c r="V462" i="8"/>
  <c r="Q462" i="8"/>
  <c r="T462" i="8" s="1"/>
  <c r="P462" i="8"/>
  <c r="O462" i="8"/>
  <c r="W461" i="8"/>
  <c r="V461" i="8"/>
  <c r="Q461" i="8"/>
  <c r="T461" i="8" s="1"/>
  <c r="P461" i="8"/>
  <c r="O461" i="8"/>
  <c r="W460" i="8"/>
  <c r="V460" i="8"/>
  <c r="Q460" i="8"/>
  <c r="R460" i="8" s="1"/>
  <c r="P460" i="8"/>
  <c r="O460" i="8"/>
  <c r="W459" i="8"/>
  <c r="V459" i="8"/>
  <c r="Q459" i="8"/>
  <c r="P459" i="8"/>
  <c r="O459" i="8"/>
  <c r="W458" i="8"/>
  <c r="V458" i="8"/>
  <c r="Q458" i="8"/>
  <c r="S458" i="8" s="1"/>
  <c r="P458" i="8"/>
  <c r="O458" i="8"/>
  <c r="W457" i="8"/>
  <c r="V457" i="8"/>
  <c r="Q457" i="8"/>
  <c r="P457" i="8"/>
  <c r="O457" i="8"/>
  <c r="W456" i="8"/>
  <c r="V456" i="8"/>
  <c r="Q456" i="8"/>
  <c r="P456" i="8"/>
  <c r="O456" i="8"/>
  <c r="W455" i="8"/>
  <c r="V455" i="8"/>
  <c r="Q455" i="8"/>
  <c r="T455" i="8" s="1"/>
  <c r="P455" i="8"/>
  <c r="O455" i="8"/>
  <c r="W454" i="8"/>
  <c r="V454" i="8"/>
  <c r="Q454" i="8"/>
  <c r="R454" i="8" s="1"/>
  <c r="P454" i="8"/>
  <c r="O454" i="8"/>
  <c r="W453" i="8"/>
  <c r="V453" i="8"/>
  <c r="Q453" i="8"/>
  <c r="S453" i="8" s="1"/>
  <c r="P453" i="8"/>
  <c r="O453" i="8"/>
  <c r="W452" i="8"/>
  <c r="V452" i="8"/>
  <c r="Q452" i="8"/>
  <c r="P452" i="8"/>
  <c r="O452" i="8"/>
  <c r="W451" i="8"/>
  <c r="V451" i="8"/>
  <c r="Q451" i="8"/>
  <c r="U451" i="8" s="1"/>
  <c r="P451" i="8"/>
  <c r="O451" i="8"/>
  <c r="W450" i="8"/>
  <c r="V450" i="8"/>
  <c r="Q450" i="8"/>
  <c r="U450" i="8" s="1"/>
  <c r="P450" i="8"/>
  <c r="O450" i="8"/>
  <c r="W449" i="8"/>
  <c r="V449" i="8"/>
  <c r="Q449" i="8"/>
  <c r="U449" i="8" s="1"/>
  <c r="P449" i="8"/>
  <c r="O449" i="8"/>
  <c r="W448" i="8"/>
  <c r="V448" i="8"/>
  <c r="Q448" i="8"/>
  <c r="T448" i="8" s="1"/>
  <c r="P448" i="8"/>
  <c r="O448" i="8"/>
  <c r="W447" i="8"/>
  <c r="V447" i="8"/>
  <c r="Q447" i="8"/>
  <c r="T447" i="8" s="1"/>
  <c r="P447" i="8"/>
  <c r="O447" i="8"/>
  <c r="W446" i="8"/>
  <c r="V446" i="8"/>
  <c r="Q446" i="8"/>
  <c r="R446" i="8" s="1"/>
  <c r="P446" i="8"/>
  <c r="O446" i="8"/>
  <c r="W445" i="8"/>
  <c r="V445" i="8"/>
  <c r="Q445" i="8"/>
  <c r="S445" i="8" s="1"/>
  <c r="P445" i="8"/>
  <c r="O445" i="8"/>
  <c r="W444" i="8"/>
  <c r="V444" i="8"/>
  <c r="Q444" i="8"/>
  <c r="U444" i="8" s="1"/>
  <c r="P444" i="8"/>
  <c r="O444" i="8"/>
  <c r="W443" i="8"/>
  <c r="V443" i="8"/>
  <c r="Q443" i="8"/>
  <c r="U443" i="8" s="1"/>
  <c r="P443" i="8"/>
  <c r="O443" i="8"/>
  <c r="W442" i="8"/>
  <c r="V442" i="8"/>
  <c r="Q442" i="8"/>
  <c r="T442" i="8" s="1"/>
  <c r="P442" i="8"/>
  <c r="O442" i="8"/>
  <c r="W441" i="8"/>
  <c r="V441" i="8"/>
  <c r="Q441" i="8"/>
  <c r="U441" i="8" s="1"/>
  <c r="P441" i="8"/>
  <c r="O441" i="8"/>
  <c r="W440" i="8"/>
  <c r="V440" i="8"/>
  <c r="Q440" i="8"/>
  <c r="U440" i="8" s="1"/>
  <c r="P440" i="8"/>
  <c r="O440" i="8"/>
  <c r="W439" i="8"/>
  <c r="V439" i="8"/>
  <c r="Q439" i="8"/>
  <c r="T439" i="8" s="1"/>
  <c r="P439" i="8"/>
  <c r="O439" i="8"/>
  <c r="W438" i="8"/>
  <c r="V438" i="8"/>
  <c r="Q438" i="8"/>
  <c r="T438" i="8" s="1"/>
  <c r="P438" i="8"/>
  <c r="O438" i="8"/>
  <c r="W437" i="8"/>
  <c r="V437" i="8"/>
  <c r="Q437" i="8"/>
  <c r="U437" i="8" s="1"/>
  <c r="P437" i="8"/>
  <c r="O437" i="8"/>
  <c r="W436" i="8"/>
  <c r="V436" i="8"/>
  <c r="Q436" i="8"/>
  <c r="S436" i="8" s="1"/>
  <c r="P436" i="8"/>
  <c r="O436" i="8"/>
  <c r="W435" i="8"/>
  <c r="V435" i="8"/>
  <c r="Q435" i="8"/>
  <c r="U435" i="8" s="1"/>
  <c r="P435" i="8"/>
  <c r="O435" i="8"/>
  <c r="W434" i="8"/>
  <c r="V434" i="8"/>
  <c r="Q434" i="8"/>
  <c r="T434" i="8" s="1"/>
  <c r="P434" i="8"/>
  <c r="O434" i="8"/>
  <c r="W433" i="8"/>
  <c r="V433" i="8"/>
  <c r="Q433" i="8"/>
  <c r="U433" i="8" s="1"/>
  <c r="P433" i="8"/>
  <c r="O433" i="8"/>
  <c r="W432" i="8"/>
  <c r="Q432" i="8"/>
  <c r="T432" i="8" s="1"/>
  <c r="P432" i="8"/>
  <c r="O432" i="8"/>
  <c r="W431" i="8"/>
  <c r="Q431" i="8"/>
  <c r="T431" i="8" s="1"/>
  <c r="P431" i="8"/>
  <c r="O431" i="8"/>
  <c r="W430" i="8"/>
  <c r="Q430" i="8"/>
  <c r="R430" i="8" s="1"/>
  <c r="P430" i="8"/>
  <c r="O430" i="8"/>
  <c r="W429" i="8"/>
  <c r="Q429" i="8"/>
  <c r="U429" i="8" s="1"/>
  <c r="P429" i="8"/>
  <c r="O429" i="8"/>
  <c r="W428" i="8"/>
  <c r="Q428" i="8"/>
  <c r="R428" i="8" s="1"/>
  <c r="P428" i="8"/>
  <c r="O428" i="8"/>
  <c r="W427" i="8"/>
  <c r="Q427" i="8"/>
  <c r="U427" i="8" s="1"/>
  <c r="P427" i="8"/>
  <c r="O427" i="8"/>
  <c r="W426" i="8"/>
  <c r="Q426" i="8"/>
  <c r="T426" i="8" s="1"/>
  <c r="P426" i="8"/>
  <c r="O426" i="8"/>
  <c r="V425" i="8"/>
  <c r="Q425" i="8"/>
  <c r="U425" i="8" s="1"/>
  <c r="P425" i="8"/>
  <c r="O425" i="8"/>
  <c r="V424" i="8"/>
  <c r="Q424" i="8"/>
  <c r="T424" i="8" s="1"/>
  <c r="P424" i="8"/>
  <c r="O424" i="8"/>
  <c r="V423" i="8"/>
  <c r="Q423" i="8"/>
  <c r="T423" i="8" s="1"/>
  <c r="P423" i="8"/>
  <c r="O423" i="8"/>
  <c r="V422" i="8"/>
  <c r="Q422" i="8"/>
  <c r="R422" i="8" s="1"/>
  <c r="P422" i="8"/>
  <c r="O422" i="8"/>
  <c r="V421" i="8"/>
  <c r="Q421" i="8"/>
  <c r="U421" i="8" s="1"/>
  <c r="P421" i="8"/>
  <c r="O421" i="8"/>
  <c r="V420" i="8"/>
  <c r="Q420" i="8"/>
  <c r="U420" i="8" s="1"/>
  <c r="P420" i="8"/>
  <c r="O420" i="8"/>
  <c r="V419" i="8"/>
  <c r="Q419" i="8"/>
  <c r="U419" i="8" s="1"/>
  <c r="P419" i="8"/>
  <c r="O419" i="8"/>
  <c r="V418" i="8"/>
  <c r="Q418" i="8"/>
  <c r="T418" i="8" s="1"/>
  <c r="P418" i="8"/>
  <c r="O418" i="8"/>
  <c r="V417" i="8"/>
  <c r="Q417" i="8"/>
  <c r="U417" i="8" s="1"/>
  <c r="P417" i="8"/>
  <c r="O417" i="8"/>
  <c r="V416" i="8"/>
  <c r="Q416" i="8"/>
  <c r="U416" i="8" s="1"/>
  <c r="P416" i="8"/>
  <c r="O416" i="8"/>
  <c r="V415" i="8"/>
  <c r="Q415" i="8"/>
  <c r="U415" i="8" s="1"/>
  <c r="P415" i="8"/>
  <c r="O415" i="8"/>
  <c r="V414" i="8"/>
  <c r="Q414" i="8"/>
  <c r="U414" i="8" s="1"/>
  <c r="P414" i="8"/>
  <c r="O414" i="8"/>
  <c r="V413" i="8"/>
  <c r="Q413" i="8"/>
  <c r="T413" i="8" s="1"/>
  <c r="P413" i="8"/>
  <c r="O413" i="8"/>
  <c r="V412" i="8"/>
  <c r="Q412" i="8"/>
  <c r="T412" i="8" s="1"/>
  <c r="P412" i="8"/>
  <c r="O412" i="8"/>
  <c r="V411" i="8"/>
  <c r="Q411" i="8"/>
  <c r="T411" i="8" s="1"/>
  <c r="P411" i="8"/>
  <c r="O411" i="8"/>
  <c r="V410" i="8"/>
  <c r="Q410" i="8"/>
  <c r="T410" i="8" s="1"/>
  <c r="P410" i="8"/>
  <c r="O410" i="8"/>
  <c r="V409" i="8"/>
  <c r="Q409" i="8"/>
  <c r="U409" i="8" s="1"/>
  <c r="P409" i="8"/>
  <c r="O409" i="8"/>
  <c r="V408" i="8"/>
  <c r="Q408" i="8"/>
  <c r="T408" i="8" s="1"/>
  <c r="P408" i="8"/>
  <c r="O408" i="8"/>
  <c r="V407" i="8"/>
  <c r="Q407" i="8"/>
  <c r="U407" i="8" s="1"/>
  <c r="P407" i="8"/>
  <c r="O407" i="8"/>
  <c r="V406" i="8"/>
  <c r="Q406" i="8"/>
  <c r="U406" i="8" s="1"/>
  <c r="P406" i="8"/>
  <c r="O406" i="8"/>
  <c r="V405" i="8"/>
  <c r="Q405" i="8"/>
  <c r="U405" i="8" s="1"/>
  <c r="P405" i="8"/>
  <c r="O405" i="8"/>
  <c r="V404" i="8"/>
  <c r="Q404" i="8"/>
  <c r="R404" i="8" s="1"/>
  <c r="P404" i="8"/>
  <c r="O404" i="8"/>
  <c r="V403" i="8"/>
  <c r="Q403" i="8"/>
  <c r="T403" i="8" s="1"/>
  <c r="P403" i="8"/>
  <c r="O403" i="8"/>
  <c r="V402" i="8"/>
  <c r="Q402" i="8"/>
  <c r="T402" i="8" s="1"/>
  <c r="P402" i="8"/>
  <c r="O402" i="8"/>
  <c r="V401" i="8"/>
  <c r="Q401" i="8"/>
  <c r="U401" i="8" s="1"/>
  <c r="P401" i="8"/>
  <c r="O401" i="8"/>
  <c r="V400" i="8"/>
  <c r="Q400" i="8"/>
  <c r="U400" i="8" s="1"/>
  <c r="P400" i="8"/>
  <c r="O400" i="8"/>
  <c r="V399" i="8"/>
  <c r="Q399" i="8"/>
  <c r="U399" i="8" s="1"/>
  <c r="P399" i="8"/>
  <c r="O399" i="8"/>
  <c r="V398" i="8"/>
  <c r="Q398" i="8"/>
  <c r="U398" i="8" s="1"/>
  <c r="P398" i="8"/>
  <c r="O398" i="8"/>
  <c r="V397" i="8"/>
  <c r="Q397" i="8"/>
  <c r="T397" i="8" s="1"/>
  <c r="P397" i="8"/>
  <c r="O397" i="8"/>
  <c r="V396" i="8"/>
  <c r="Q396" i="8"/>
  <c r="R396" i="8" s="1"/>
  <c r="P396" i="8"/>
  <c r="O396" i="8"/>
  <c r="V395" i="8"/>
  <c r="Q395" i="8"/>
  <c r="T395" i="8" s="1"/>
  <c r="P395" i="8"/>
  <c r="O395" i="8"/>
  <c r="V394" i="8"/>
  <c r="Q394" i="8"/>
  <c r="T394" i="8" s="1"/>
  <c r="P394" i="8"/>
  <c r="O394" i="8"/>
  <c r="W393" i="8"/>
  <c r="V393" i="8"/>
  <c r="Q393" i="8"/>
  <c r="U393" i="8" s="1"/>
  <c r="P393" i="8"/>
  <c r="O393" i="8"/>
  <c r="V392" i="8"/>
  <c r="Q392" i="8"/>
  <c r="T392" i="8" s="1"/>
  <c r="P392" i="8"/>
  <c r="O392" i="8"/>
  <c r="V391" i="8"/>
  <c r="Q391" i="8"/>
  <c r="U391" i="8" s="1"/>
  <c r="P391" i="8"/>
  <c r="O391" i="8"/>
  <c r="W482" i="8"/>
  <c r="V482" i="8"/>
  <c r="Q482" i="8"/>
  <c r="P482" i="8"/>
  <c r="O482" i="8"/>
  <c r="H482" i="8"/>
  <c r="H481" i="8"/>
  <c r="H480" i="8"/>
  <c r="H479" i="8"/>
  <c r="H478" i="8"/>
  <c r="H477" i="8"/>
  <c r="H476" i="8"/>
  <c r="H475" i="8"/>
  <c r="H474" i="8"/>
  <c r="H473" i="8"/>
  <c r="H472" i="8"/>
  <c r="H471" i="8"/>
  <c r="H470" i="8"/>
  <c r="H469" i="8"/>
  <c r="H468" i="8"/>
  <c r="U468" i="8" s="1"/>
  <c r="H467" i="8"/>
  <c r="H466" i="8"/>
  <c r="H465" i="8"/>
  <c r="H464" i="8"/>
  <c r="H463" i="8"/>
  <c r="H462" i="8"/>
  <c r="H461" i="8"/>
  <c r="U461" i="8" s="1"/>
  <c r="H460" i="8"/>
  <c r="U460" i="8" s="1"/>
  <c r="H459" i="8"/>
  <c r="H458" i="8"/>
  <c r="H457" i="8"/>
  <c r="H456" i="8"/>
  <c r="H455" i="8"/>
  <c r="H454" i="8"/>
  <c r="H453" i="8"/>
  <c r="T453" i="8" s="1"/>
  <c r="H452" i="8"/>
  <c r="H451" i="8"/>
  <c r="H450" i="8"/>
  <c r="H449" i="8"/>
  <c r="H448" i="8"/>
  <c r="H447" i="8"/>
  <c r="H446" i="8"/>
  <c r="S446" i="8" s="1"/>
  <c r="H445" i="8"/>
  <c r="H444" i="8"/>
  <c r="H443" i="8"/>
  <c r="H442" i="8"/>
  <c r="H441" i="8"/>
  <c r="H440" i="8"/>
  <c r="H439" i="8"/>
  <c r="H438" i="8"/>
  <c r="H437" i="8"/>
  <c r="H436" i="8"/>
  <c r="H435" i="8"/>
  <c r="H434" i="8"/>
  <c r="H433" i="8"/>
  <c r="H432" i="8"/>
  <c r="V432" i="8" s="1"/>
  <c r="H431" i="8"/>
  <c r="V431" i="8" s="1"/>
  <c r="H430" i="8"/>
  <c r="V430" i="8" s="1"/>
  <c r="H429" i="8"/>
  <c r="V429" i="8" s="1"/>
  <c r="H428" i="8"/>
  <c r="V428" i="8" s="1"/>
  <c r="H427" i="8"/>
  <c r="V427" i="8" s="1"/>
  <c r="H426" i="8"/>
  <c r="V426" i="8" s="1"/>
  <c r="H425" i="8"/>
  <c r="W425" i="8" s="1"/>
  <c r="H424" i="8"/>
  <c r="W424" i="8" s="1"/>
  <c r="H423" i="8"/>
  <c r="W423" i="8" s="1"/>
  <c r="H422" i="8"/>
  <c r="W422" i="8" s="1"/>
  <c r="H421" i="8"/>
  <c r="W421" i="8" s="1"/>
  <c r="H420" i="8"/>
  <c r="W420" i="8" s="1"/>
  <c r="H419" i="8"/>
  <c r="W419" i="8" s="1"/>
  <c r="H418" i="8"/>
  <c r="W418" i="8" s="1"/>
  <c r="H417" i="8"/>
  <c r="W417" i="8" s="1"/>
  <c r="H416" i="8"/>
  <c r="W416" i="8" s="1"/>
  <c r="H415" i="8"/>
  <c r="W415" i="8" s="1"/>
  <c r="H414" i="8"/>
  <c r="W414" i="8" s="1"/>
  <c r="H413" i="8"/>
  <c r="W413" i="8" s="1"/>
  <c r="H412" i="8"/>
  <c r="W412" i="8" s="1"/>
  <c r="H411" i="8"/>
  <c r="W411" i="8" s="1"/>
  <c r="H410" i="8"/>
  <c r="W410" i="8" s="1"/>
  <c r="H409" i="8"/>
  <c r="W409" i="8" s="1"/>
  <c r="H408" i="8"/>
  <c r="W408" i="8" s="1"/>
  <c r="H407" i="8"/>
  <c r="W407" i="8" s="1"/>
  <c r="H406" i="8"/>
  <c r="W406" i="8" s="1"/>
  <c r="H405" i="8"/>
  <c r="W405" i="8" s="1"/>
  <c r="H404" i="8"/>
  <c r="W404" i="8" s="1"/>
  <c r="H403" i="8"/>
  <c r="W403" i="8" s="1"/>
  <c r="H402" i="8"/>
  <c r="W402" i="8" s="1"/>
  <c r="H401" i="8"/>
  <c r="W401" i="8" s="1"/>
  <c r="H400" i="8"/>
  <c r="W400" i="8" s="1"/>
  <c r="H399" i="8"/>
  <c r="W399" i="8" s="1"/>
  <c r="H398" i="8"/>
  <c r="W398" i="8" s="1"/>
  <c r="H397" i="8"/>
  <c r="W397" i="8" s="1"/>
  <c r="H396" i="8"/>
  <c r="W396" i="8" s="1"/>
  <c r="H395" i="8"/>
  <c r="W395" i="8" s="1"/>
  <c r="H394" i="8"/>
  <c r="W394" i="8" s="1"/>
  <c r="H393" i="8"/>
  <c r="H392" i="8"/>
  <c r="W392" i="8" s="1"/>
  <c r="H391" i="8"/>
  <c r="W391" i="8" s="1"/>
  <c r="S468" i="8" l="1"/>
  <c r="R406" i="8"/>
  <c r="T446" i="8"/>
  <c r="S406" i="8"/>
  <c r="U469" i="8"/>
  <c r="U423" i="8"/>
  <c r="R410" i="8"/>
  <c r="U410" i="8"/>
  <c r="T422" i="8"/>
  <c r="S438" i="8"/>
  <c r="U445" i="8"/>
  <c r="R437" i="8"/>
  <c r="T428" i="8"/>
  <c r="T452" i="8"/>
  <c r="R469" i="8"/>
  <c r="T445" i="8"/>
  <c r="U439" i="8"/>
  <c r="S429" i="8"/>
  <c r="S437" i="8"/>
  <c r="R479" i="8"/>
  <c r="R420" i="8"/>
  <c r="R421" i="8"/>
  <c r="T429" i="8"/>
  <c r="T436" i="8"/>
  <c r="T437" i="8"/>
  <c r="R439" i="8"/>
  <c r="U471" i="8"/>
  <c r="S420" i="8"/>
  <c r="S421" i="8"/>
  <c r="S428" i="8"/>
  <c r="U436" i="8"/>
  <c r="T470" i="8"/>
  <c r="U394" i="8"/>
  <c r="T420" i="8"/>
  <c r="T421" i="8"/>
  <c r="T398" i="8"/>
  <c r="U457" i="8"/>
  <c r="R468" i="8"/>
  <c r="S469" i="8"/>
  <c r="R458" i="8"/>
  <c r="S401" i="8"/>
  <c r="R412" i="8"/>
  <c r="U428" i="8"/>
  <c r="S441" i="8"/>
  <c r="T458" i="8"/>
  <c r="U412" i="8"/>
  <c r="R431" i="8"/>
  <c r="U434" i="8"/>
  <c r="S454" i="8"/>
  <c r="R461" i="8"/>
  <c r="R462" i="8"/>
  <c r="R463" i="8"/>
  <c r="U477" i="8"/>
  <c r="U455" i="8"/>
  <c r="U463" i="8"/>
  <c r="U395" i="8"/>
  <c r="S414" i="8"/>
  <c r="S431" i="8"/>
  <c r="U447" i="8"/>
  <c r="R450" i="8"/>
  <c r="S460" i="8"/>
  <c r="S461" i="8"/>
  <c r="S462" i="8"/>
  <c r="S463" i="8"/>
  <c r="T466" i="8"/>
  <c r="S412" i="8"/>
  <c r="S405" i="8"/>
  <c r="R423" i="8"/>
  <c r="U426" i="8"/>
  <c r="S430" i="8"/>
  <c r="U431" i="8"/>
  <c r="S439" i="8"/>
  <c r="U453" i="8"/>
  <c r="T460" i="8"/>
  <c r="R471" i="8"/>
  <c r="T404" i="8"/>
  <c r="U482" i="8"/>
  <c r="T454" i="8"/>
  <c r="R394" i="8"/>
  <c r="U418" i="8"/>
  <c r="S422" i="8"/>
  <c r="S423" i="8"/>
  <c r="R429" i="8"/>
  <c r="T430" i="8"/>
  <c r="U465" i="8"/>
  <c r="U476" i="8"/>
  <c r="U397" i="8"/>
  <c r="T450" i="8"/>
  <c r="U452" i="8"/>
  <c r="U459" i="8"/>
  <c r="U474" i="8"/>
  <c r="U470" i="8"/>
  <c r="U481" i="8"/>
  <c r="R442" i="8"/>
  <c r="U467" i="8"/>
  <c r="S481" i="8"/>
  <c r="S393" i="8"/>
  <c r="R413" i="8"/>
  <c r="S404" i="8"/>
  <c r="R405" i="8"/>
  <c r="U411" i="8"/>
  <c r="S413" i="8"/>
  <c r="R414" i="8"/>
  <c r="R418" i="8"/>
  <c r="R426" i="8"/>
  <c r="R434" i="8"/>
  <c r="U442" i="8"/>
  <c r="S449" i="8"/>
  <c r="S457" i="8"/>
  <c r="U458" i="8"/>
  <c r="R466" i="8"/>
  <c r="S470" i="8"/>
  <c r="S471" i="8"/>
  <c r="R476" i="8"/>
  <c r="S476" i="8"/>
  <c r="R477" i="8"/>
  <c r="U478" i="8"/>
  <c r="S396" i="8"/>
  <c r="U403" i="8"/>
  <c r="U404" i="8"/>
  <c r="T405" i="8"/>
  <c r="U413" i="8"/>
  <c r="T414" i="8"/>
  <c r="S417" i="8"/>
  <c r="S425" i="8"/>
  <c r="S433" i="8"/>
  <c r="R444" i="8"/>
  <c r="R452" i="8"/>
  <c r="U456" i="8"/>
  <c r="S465" i="8"/>
  <c r="U466" i="8"/>
  <c r="R474" i="8"/>
  <c r="U475" i="8"/>
  <c r="T476" i="8"/>
  <c r="S477" i="8"/>
  <c r="T396" i="8"/>
  <c r="S397" i="8"/>
  <c r="R398" i="8"/>
  <c r="R402" i="8"/>
  <c r="T406" i="8"/>
  <c r="S409" i="8"/>
  <c r="R436" i="8"/>
  <c r="S444" i="8"/>
  <c r="R445" i="8"/>
  <c r="R447" i="8"/>
  <c r="S452" i="8"/>
  <c r="R453" i="8"/>
  <c r="R455" i="8"/>
  <c r="U473" i="8"/>
  <c r="S474" i="8"/>
  <c r="T477" i="8"/>
  <c r="S478" i="8"/>
  <c r="S479" i="8"/>
  <c r="R397" i="8"/>
  <c r="U396" i="8"/>
  <c r="S398" i="8"/>
  <c r="U402" i="8"/>
  <c r="R438" i="8"/>
  <c r="T444" i="8"/>
  <c r="S447" i="8"/>
  <c r="S455" i="8"/>
  <c r="U462" i="8"/>
  <c r="U464" i="8"/>
  <c r="S473" i="8"/>
  <c r="T478" i="8"/>
  <c r="U479" i="8"/>
  <c r="R391" i="8"/>
  <c r="R399" i="8"/>
  <c r="S391" i="8"/>
  <c r="S399" i="8"/>
  <c r="S407" i="8"/>
  <c r="R408" i="8"/>
  <c r="S415" i="8"/>
  <c r="R416" i="8"/>
  <c r="R424" i="8"/>
  <c r="R432" i="8"/>
  <c r="R440" i="8"/>
  <c r="R448" i="8"/>
  <c r="R456" i="8"/>
  <c r="R464" i="8"/>
  <c r="R472" i="8"/>
  <c r="R480" i="8"/>
  <c r="R392" i="8"/>
  <c r="R400" i="8"/>
  <c r="T391" i="8"/>
  <c r="S392" i="8"/>
  <c r="R393" i="8"/>
  <c r="T399" i="8"/>
  <c r="S400" i="8"/>
  <c r="R401" i="8"/>
  <c r="T407" i="8"/>
  <c r="S408" i="8"/>
  <c r="R409" i="8"/>
  <c r="T415" i="8"/>
  <c r="S416" i="8"/>
  <c r="R417" i="8"/>
  <c r="U422" i="8"/>
  <c r="S424" i="8"/>
  <c r="R425" i="8"/>
  <c r="U430" i="8"/>
  <c r="S432" i="8"/>
  <c r="R433" i="8"/>
  <c r="U438" i="8"/>
  <c r="S440" i="8"/>
  <c r="R441" i="8"/>
  <c r="U446" i="8"/>
  <c r="S448" i="8"/>
  <c r="R449" i="8"/>
  <c r="U454" i="8"/>
  <c r="S456" i="8"/>
  <c r="R457" i="8"/>
  <c r="S464" i="8"/>
  <c r="R465" i="8"/>
  <c r="S472" i="8"/>
  <c r="R473" i="8"/>
  <c r="S480" i="8"/>
  <c r="R481" i="8"/>
  <c r="T400" i="8"/>
  <c r="T416" i="8"/>
  <c r="T440" i="8"/>
  <c r="T456" i="8"/>
  <c r="T464" i="8"/>
  <c r="U392" i="8"/>
  <c r="T393" i="8"/>
  <c r="S394" i="8"/>
  <c r="R395" i="8"/>
  <c r="T401" i="8"/>
  <c r="S402" i="8"/>
  <c r="R403" i="8"/>
  <c r="U408" i="8"/>
  <c r="T409" i="8"/>
  <c r="S410" i="8"/>
  <c r="R411" i="8"/>
  <c r="T417" i="8"/>
  <c r="S418" i="8"/>
  <c r="R419" i="8"/>
  <c r="U424" i="8"/>
  <c r="T425" i="8"/>
  <c r="S426" i="8"/>
  <c r="R427" i="8"/>
  <c r="U432" i="8"/>
  <c r="T433" i="8"/>
  <c r="S434" i="8"/>
  <c r="R435" i="8"/>
  <c r="T441" i="8"/>
  <c r="S442" i="8"/>
  <c r="R443" i="8"/>
  <c r="U448" i="8"/>
  <c r="T449" i="8"/>
  <c r="S450" i="8"/>
  <c r="R451" i="8"/>
  <c r="T457" i="8"/>
  <c r="R459" i="8"/>
  <c r="T465" i="8"/>
  <c r="R467" i="8"/>
  <c r="U472" i="8"/>
  <c r="T473" i="8"/>
  <c r="R475" i="8"/>
  <c r="U480" i="8"/>
  <c r="T481" i="8"/>
  <c r="R407" i="8"/>
  <c r="R415" i="8"/>
  <c r="S395" i="8"/>
  <c r="S403" i="8"/>
  <c r="S411" i="8"/>
  <c r="S419" i="8"/>
  <c r="S427" i="8"/>
  <c r="S435" i="8"/>
  <c r="S443" i="8"/>
  <c r="S451" i="8"/>
  <c r="S459" i="8"/>
  <c r="S467" i="8"/>
  <c r="S475" i="8"/>
  <c r="T419" i="8"/>
  <c r="T427" i="8"/>
  <c r="T435" i="8"/>
  <c r="T443" i="8"/>
  <c r="T451" i="8"/>
  <c r="T459" i="8"/>
  <c r="T467" i="8"/>
  <c r="T475" i="8"/>
  <c r="T482" i="8"/>
  <c r="R482" i="8"/>
  <c r="S482" i="8"/>
  <c r="U186" i="5" l="1"/>
  <c r="S186" i="5" s="1"/>
  <c r="T186" i="5" s="1"/>
  <c r="R186" i="5"/>
  <c r="Q186" i="5"/>
  <c r="P186" i="5"/>
  <c r="U185" i="5"/>
  <c r="S185" i="5" s="1"/>
  <c r="T185" i="5" s="1"/>
  <c r="R185" i="5"/>
  <c r="Q185" i="5"/>
  <c r="P185" i="5"/>
  <c r="U184" i="5"/>
  <c r="S184" i="5"/>
  <c r="T184" i="5" s="1"/>
  <c r="R184" i="5"/>
  <c r="Q184" i="5"/>
  <c r="P184" i="5"/>
  <c r="U183" i="5"/>
  <c r="S183" i="5" s="1"/>
  <c r="T183" i="5" s="1"/>
  <c r="R183" i="5"/>
  <c r="Q183" i="5"/>
  <c r="P183" i="5"/>
  <c r="U182" i="5"/>
  <c r="S182" i="5" s="1"/>
  <c r="T182" i="5" s="1"/>
  <c r="R182" i="5"/>
  <c r="Q182" i="5"/>
  <c r="P182" i="5"/>
  <c r="U181" i="5"/>
  <c r="S181" i="5" s="1"/>
  <c r="T181" i="5" s="1"/>
  <c r="R181" i="5"/>
  <c r="Q181" i="5"/>
  <c r="P181" i="5"/>
  <c r="U180" i="5"/>
  <c r="S180" i="5" s="1"/>
  <c r="T180" i="5" s="1"/>
  <c r="R180" i="5"/>
  <c r="Q180" i="5"/>
  <c r="P180" i="5"/>
  <c r="U179" i="5"/>
  <c r="S179" i="5" s="1"/>
  <c r="T179" i="5" s="1"/>
  <c r="R179" i="5"/>
  <c r="Q179" i="5"/>
  <c r="P179" i="5"/>
  <c r="U178" i="5"/>
  <c r="S178" i="5" s="1"/>
  <c r="T178" i="5" s="1"/>
  <c r="R178" i="5"/>
  <c r="Q178" i="5"/>
  <c r="P178" i="5"/>
  <c r="U177" i="5"/>
  <c r="S177" i="5" s="1"/>
  <c r="T177" i="5" s="1"/>
  <c r="R177" i="5"/>
  <c r="Q177" i="5"/>
  <c r="P177" i="5"/>
  <c r="U176" i="5"/>
  <c r="S176" i="5" s="1"/>
  <c r="T176" i="5" s="1"/>
  <c r="R176" i="5"/>
  <c r="Q176" i="5"/>
  <c r="P176" i="5"/>
  <c r="U175" i="5"/>
  <c r="S175" i="5" s="1"/>
  <c r="T175" i="5" s="1"/>
  <c r="R175" i="5"/>
  <c r="Q175" i="5"/>
  <c r="P175" i="5"/>
  <c r="U174" i="5"/>
  <c r="S174" i="5" s="1"/>
  <c r="T174" i="5" s="1"/>
  <c r="R174" i="5"/>
  <c r="Q174" i="5"/>
  <c r="P174" i="5"/>
  <c r="U173" i="5"/>
  <c r="S173" i="5" s="1"/>
  <c r="T173" i="5" s="1"/>
  <c r="R173" i="5"/>
  <c r="Q173" i="5"/>
  <c r="P173" i="5"/>
  <c r="U172" i="5"/>
  <c r="S172" i="5" s="1"/>
  <c r="T172" i="5" s="1"/>
  <c r="R172" i="5"/>
  <c r="Q172" i="5"/>
  <c r="P172" i="5"/>
  <c r="U171" i="5"/>
  <c r="S171" i="5" s="1"/>
  <c r="T171" i="5" s="1"/>
  <c r="R171" i="5"/>
  <c r="Q171" i="5"/>
  <c r="P171" i="5"/>
  <c r="U170" i="5"/>
  <c r="S170" i="5" s="1"/>
  <c r="T170" i="5" s="1"/>
  <c r="R170" i="5"/>
  <c r="Q170" i="5"/>
  <c r="P170" i="5"/>
  <c r="U169" i="5"/>
  <c r="S169" i="5" s="1"/>
  <c r="T169" i="5" s="1"/>
  <c r="R169" i="5"/>
  <c r="Q169" i="5"/>
  <c r="P169" i="5"/>
  <c r="U168" i="5"/>
  <c r="S168" i="5" s="1"/>
  <c r="T168" i="5" s="1"/>
  <c r="R168" i="5"/>
  <c r="Q168" i="5"/>
  <c r="P168" i="5"/>
  <c r="U167" i="5"/>
  <c r="S167" i="5" s="1"/>
  <c r="T167" i="5" s="1"/>
  <c r="R167" i="5"/>
  <c r="Q167" i="5"/>
  <c r="P167" i="5"/>
  <c r="U166" i="5"/>
  <c r="S166" i="5" s="1"/>
  <c r="T166" i="5" s="1"/>
  <c r="R166" i="5"/>
  <c r="Q166" i="5"/>
  <c r="P166" i="5"/>
  <c r="U165" i="5"/>
  <c r="S165" i="5" s="1"/>
  <c r="T165" i="5" s="1"/>
  <c r="R165" i="5"/>
  <c r="Q165" i="5"/>
  <c r="P165" i="5"/>
  <c r="U164" i="5"/>
  <c r="S164" i="5" s="1"/>
  <c r="T164" i="5" s="1"/>
  <c r="R164" i="5"/>
  <c r="Q164" i="5"/>
  <c r="P164" i="5"/>
  <c r="U163" i="5"/>
  <c r="S163" i="5" s="1"/>
  <c r="T163" i="5" s="1"/>
  <c r="R163" i="5"/>
  <c r="Q163" i="5"/>
  <c r="P163" i="5"/>
  <c r="U162" i="5"/>
  <c r="S162" i="5" s="1"/>
  <c r="T162" i="5" s="1"/>
  <c r="R162" i="5"/>
  <c r="Q162" i="5"/>
  <c r="P162" i="5"/>
  <c r="U161" i="5"/>
  <c r="S161" i="5" s="1"/>
  <c r="T161" i="5" s="1"/>
  <c r="R161" i="5"/>
  <c r="Q161" i="5"/>
  <c r="P161" i="5"/>
  <c r="U160" i="5"/>
  <c r="S160" i="5" s="1"/>
  <c r="T160" i="5" s="1"/>
  <c r="R160" i="5"/>
  <c r="Q160" i="5"/>
  <c r="P160" i="5"/>
  <c r="U159" i="5"/>
  <c r="S159" i="5" s="1"/>
  <c r="T159" i="5" s="1"/>
  <c r="R159" i="5"/>
  <c r="Q159" i="5"/>
  <c r="P159" i="5"/>
  <c r="U158" i="5"/>
  <c r="S158" i="5" s="1"/>
  <c r="T158" i="5" s="1"/>
  <c r="R158" i="5"/>
  <c r="Q158" i="5"/>
  <c r="P158" i="5"/>
  <c r="U157" i="5"/>
  <c r="S157" i="5" s="1"/>
  <c r="T157" i="5" s="1"/>
  <c r="R157" i="5"/>
  <c r="Q157" i="5"/>
  <c r="P157" i="5"/>
  <c r="U156" i="5"/>
  <c r="S156" i="5" s="1"/>
  <c r="T156" i="5" s="1"/>
  <c r="R156" i="5"/>
  <c r="Q156" i="5"/>
  <c r="P156" i="5"/>
  <c r="U155" i="5"/>
  <c r="S155" i="5" s="1"/>
  <c r="T155" i="5" s="1"/>
  <c r="R155" i="5"/>
  <c r="Q155" i="5"/>
  <c r="P155" i="5"/>
  <c r="U154" i="5"/>
  <c r="S154" i="5" s="1"/>
  <c r="T154" i="5" s="1"/>
  <c r="R154" i="5"/>
  <c r="Q154" i="5"/>
  <c r="P154" i="5"/>
  <c r="U153" i="5"/>
  <c r="S153" i="5" s="1"/>
  <c r="T153" i="5" s="1"/>
  <c r="R153" i="5"/>
  <c r="Q153" i="5"/>
  <c r="P153" i="5"/>
  <c r="U152" i="5"/>
  <c r="S152" i="5" s="1"/>
  <c r="T152" i="5" s="1"/>
  <c r="R152" i="5"/>
  <c r="Q152" i="5"/>
  <c r="P152" i="5"/>
  <c r="U151" i="5"/>
  <c r="S151" i="5" s="1"/>
  <c r="T151" i="5" s="1"/>
  <c r="R151" i="5"/>
  <c r="Q151" i="5"/>
  <c r="P151" i="5"/>
  <c r="U150" i="5"/>
  <c r="S150" i="5" s="1"/>
  <c r="T150" i="5" s="1"/>
  <c r="R150" i="5"/>
  <c r="Q150" i="5"/>
  <c r="P150" i="5"/>
  <c r="U149" i="5"/>
  <c r="S149" i="5" s="1"/>
  <c r="T149" i="5" s="1"/>
  <c r="R149" i="5"/>
  <c r="Q149" i="5"/>
  <c r="P149" i="5"/>
  <c r="U148" i="5"/>
  <c r="S148" i="5" s="1"/>
  <c r="T148" i="5" s="1"/>
  <c r="R148" i="5"/>
  <c r="Q148" i="5"/>
  <c r="P148" i="5"/>
  <c r="U147" i="5"/>
  <c r="T147" i="5"/>
  <c r="R147" i="5"/>
  <c r="Q147" i="5"/>
  <c r="P147" i="5"/>
  <c r="U146" i="5"/>
  <c r="S146" i="5" s="1"/>
  <c r="T146" i="5" s="1"/>
  <c r="R146" i="5"/>
  <c r="Q146" i="5"/>
  <c r="P146" i="5"/>
  <c r="U145" i="5"/>
  <c r="S145" i="5" s="1"/>
  <c r="T145" i="5" s="1"/>
  <c r="R145" i="5"/>
  <c r="Q145" i="5"/>
  <c r="P145" i="5"/>
  <c r="U144" i="5"/>
  <c r="S144" i="5" s="1"/>
  <c r="T144" i="5" s="1"/>
  <c r="R144" i="5"/>
  <c r="Q144" i="5"/>
  <c r="P144" i="5"/>
  <c r="U143" i="5"/>
  <c r="S143" i="5" s="1"/>
  <c r="T143" i="5" s="1"/>
  <c r="R143" i="5"/>
  <c r="Q143" i="5"/>
  <c r="P143" i="5"/>
  <c r="U142" i="5"/>
  <c r="S142" i="5" s="1"/>
  <c r="T142" i="5" s="1"/>
  <c r="R142" i="5"/>
  <c r="Q142" i="5"/>
  <c r="P142" i="5"/>
  <c r="U141" i="5"/>
  <c r="S141" i="5" s="1"/>
  <c r="T141" i="5" s="1"/>
  <c r="R141" i="5"/>
  <c r="Q141" i="5"/>
  <c r="P141" i="5"/>
  <c r="U140" i="5"/>
  <c r="S140" i="5" s="1"/>
  <c r="T140" i="5" s="1"/>
  <c r="R140" i="5"/>
  <c r="Q140" i="5"/>
  <c r="P140" i="5"/>
  <c r="U139" i="5"/>
  <c r="S139" i="5" s="1"/>
  <c r="T139" i="5" s="1"/>
  <c r="R139" i="5"/>
  <c r="Q139" i="5"/>
  <c r="P139" i="5"/>
  <c r="U138" i="5"/>
  <c r="S138" i="5" s="1"/>
  <c r="T138" i="5" s="1"/>
  <c r="R138" i="5"/>
  <c r="Q138" i="5"/>
  <c r="P138" i="5"/>
  <c r="U137" i="5"/>
  <c r="S137" i="5" s="1"/>
  <c r="T137" i="5" s="1"/>
  <c r="R137" i="5"/>
  <c r="Q137" i="5"/>
  <c r="P137" i="5"/>
  <c r="U136" i="5"/>
  <c r="S136" i="5" s="1"/>
  <c r="T136" i="5" s="1"/>
  <c r="R136" i="5"/>
  <c r="Q136" i="5"/>
  <c r="P136" i="5"/>
  <c r="U135" i="5"/>
  <c r="S135" i="5" s="1"/>
  <c r="T135" i="5" s="1"/>
  <c r="R135" i="5"/>
  <c r="Q135" i="5"/>
  <c r="P135" i="5"/>
  <c r="U134" i="5"/>
  <c r="S134" i="5" s="1"/>
  <c r="T134" i="5" s="1"/>
  <c r="R134" i="5"/>
  <c r="Q134" i="5"/>
  <c r="P134" i="5"/>
  <c r="U133" i="5"/>
  <c r="S133" i="5" s="1"/>
  <c r="T133" i="5" s="1"/>
  <c r="R133" i="5"/>
  <c r="Q133" i="5"/>
  <c r="P133" i="5"/>
  <c r="U132" i="5"/>
  <c r="S132" i="5" s="1"/>
  <c r="T132" i="5" s="1"/>
  <c r="R132" i="5"/>
  <c r="Q132" i="5"/>
  <c r="P132" i="5"/>
  <c r="U131" i="5"/>
  <c r="S131" i="5" s="1"/>
  <c r="T131" i="5" s="1"/>
  <c r="R131" i="5"/>
  <c r="Q131" i="5"/>
  <c r="P131" i="5"/>
  <c r="U130" i="5"/>
  <c r="S130" i="5" s="1"/>
  <c r="T130" i="5" s="1"/>
  <c r="R130" i="5"/>
  <c r="Q130" i="5"/>
  <c r="P130" i="5"/>
  <c r="U129" i="5"/>
  <c r="S129" i="5" s="1"/>
  <c r="T129" i="5" s="1"/>
  <c r="R129" i="5"/>
  <c r="Q129" i="5"/>
  <c r="P129" i="5"/>
  <c r="U128" i="5"/>
  <c r="S128" i="5" s="1"/>
  <c r="T128" i="5" s="1"/>
  <c r="R128" i="5"/>
  <c r="Q128" i="5"/>
  <c r="P128" i="5"/>
  <c r="U127" i="5"/>
  <c r="S127" i="5" s="1"/>
  <c r="T127" i="5" s="1"/>
  <c r="R127" i="5"/>
  <c r="Q127" i="5"/>
  <c r="P127" i="5"/>
  <c r="U126" i="5"/>
  <c r="S126" i="5" s="1"/>
  <c r="T126" i="5" s="1"/>
  <c r="R126" i="5"/>
  <c r="Q126" i="5"/>
  <c r="P126" i="5"/>
  <c r="U125" i="5"/>
  <c r="S125" i="5" s="1"/>
  <c r="T125" i="5" s="1"/>
  <c r="R125" i="5"/>
  <c r="Q125" i="5"/>
  <c r="P125" i="5"/>
  <c r="U124" i="5"/>
  <c r="S124" i="5" s="1"/>
  <c r="T124" i="5" s="1"/>
  <c r="R124" i="5"/>
  <c r="Q124" i="5"/>
  <c r="P124" i="5"/>
  <c r="U123" i="5"/>
  <c r="S123" i="5" s="1"/>
  <c r="T123" i="5" s="1"/>
  <c r="R123" i="5"/>
  <c r="Q123" i="5"/>
  <c r="P123" i="5"/>
  <c r="U122" i="5"/>
  <c r="S122" i="5" s="1"/>
  <c r="T122" i="5" s="1"/>
  <c r="R122" i="5"/>
  <c r="Q122" i="5"/>
  <c r="P122" i="5"/>
  <c r="U121" i="5"/>
  <c r="S121" i="5" s="1"/>
  <c r="T121" i="5" s="1"/>
  <c r="R121" i="5"/>
  <c r="Q121" i="5"/>
  <c r="P121" i="5"/>
  <c r="U120" i="5"/>
  <c r="S120" i="5" s="1"/>
  <c r="T120" i="5" s="1"/>
  <c r="R120" i="5"/>
  <c r="Q120" i="5"/>
  <c r="P120" i="5"/>
  <c r="U119" i="5"/>
  <c r="S119" i="5" s="1"/>
  <c r="T119" i="5" s="1"/>
  <c r="R119" i="5"/>
  <c r="Q119" i="5"/>
  <c r="P119" i="5"/>
  <c r="U118" i="5"/>
  <c r="S118" i="5" s="1"/>
  <c r="T118" i="5" s="1"/>
  <c r="R118" i="5"/>
  <c r="Q118" i="5"/>
  <c r="P118" i="5"/>
  <c r="U117" i="5"/>
  <c r="S117" i="5" s="1"/>
  <c r="T117" i="5" s="1"/>
  <c r="R117" i="5"/>
  <c r="Q117" i="5"/>
  <c r="P117" i="5"/>
  <c r="U116" i="5"/>
  <c r="S116" i="5" s="1"/>
  <c r="T116" i="5" s="1"/>
  <c r="R116" i="5"/>
  <c r="Q116" i="5"/>
  <c r="P116" i="5"/>
  <c r="U115" i="5"/>
  <c r="S115" i="5" s="1"/>
  <c r="T115" i="5" s="1"/>
  <c r="R115" i="5"/>
  <c r="Q115" i="5"/>
  <c r="P115" i="5"/>
  <c r="U114" i="5"/>
  <c r="S114" i="5" s="1"/>
  <c r="T114" i="5" s="1"/>
  <c r="R114" i="5"/>
  <c r="Q114" i="5"/>
  <c r="P114" i="5"/>
  <c r="U113" i="5"/>
  <c r="S113" i="5" s="1"/>
  <c r="T113" i="5" s="1"/>
  <c r="R113" i="5"/>
  <c r="Q113" i="5"/>
  <c r="P113" i="5"/>
  <c r="U112" i="5"/>
  <c r="S112" i="5" s="1"/>
  <c r="T112" i="5" s="1"/>
  <c r="R112" i="5"/>
  <c r="Q112" i="5"/>
  <c r="P112" i="5"/>
  <c r="U111" i="5"/>
  <c r="S111" i="5" s="1"/>
  <c r="T111" i="5" s="1"/>
  <c r="R111" i="5"/>
  <c r="Q111" i="5"/>
  <c r="P111" i="5"/>
  <c r="U110" i="5"/>
  <c r="S110" i="5" s="1"/>
  <c r="T110" i="5" s="1"/>
  <c r="R110" i="5"/>
  <c r="Q110" i="5"/>
  <c r="P110" i="5"/>
  <c r="U109" i="5"/>
  <c r="S109" i="5" s="1"/>
  <c r="T109" i="5" s="1"/>
  <c r="R109" i="5"/>
  <c r="Q109" i="5"/>
  <c r="P109" i="5"/>
  <c r="AC380" i="12"/>
  <c r="AB380" i="12"/>
  <c r="AC379" i="12"/>
  <c r="AB379" i="12"/>
  <c r="AC378" i="12"/>
  <c r="AB378" i="12"/>
  <c r="AC377" i="12"/>
  <c r="AB377" i="12"/>
  <c r="AC376" i="12"/>
  <c r="AB376" i="12"/>
  <c r="AC375" i="12"/>
  <c r="AB375" i="12"/>
  <c r="AC374" i="12"/>
  <c r="AB374" i="12"/>
  <c r="AC373" i="12"/>
  <c r="AB373" i="12"/>
  <c r="AC372" i="12"/>
  <c r="AB372" i="12"/>
  <c r="AC371" i="12"/>
  <c r="AB371" i="12"/>
  <c r="AC370" i="12"/>
  <c r="AB370" i="12"/>
  <c r="AC369" i="12"/>
  <c r="AB369" i="12"/>
  <c r="AC368" i="12"/>
  <c r="AB368" i="12"/>
  <c r="AC367" i="12"/>
  <c r="AB367" i="12"/>
  <c r="AC366" i="12"/>
  <c r="AB366" i="12"/>
  <c r="AC365" i="12"/>
  <c r="AB365" i="12"/>
  <c r="AC364" i="12"/>
  <c r="AB364" i="12"/>
  <c r="AC363" i="12"/>
  <c r="AB363" i="12"/>
  <c r="AC362" i="12"/>
  <c r="AB362" i="12"/>
  <c r="AC361" i="12"/>
  <c r="AB361" i="12"/>
  <c r="AC360" i="12"/>
  <c r="AB360" i="12"/>
  <c r="AC359" i="12"/>
  <c r="AB359" i="12"/>
  <c r="AC358" i="12"/>
  <c r="AB358" i="12"/>
  <c r="AC357" i="12"/>
  <c r="AB357" i="12"/>
  <c r="AC356" i="12"/>
  <c r="AB356" i="12"/>
  <c r="AC355" i="12"/>
  <c r="AB355" i="12"/>
  <c r="AC354" i="12"/>
  <c r="AB354" i="12"/>
  <c r="AC353" i="12"/>
  <c r="AB353" i="12"/>
  <c r="AC352" i="12"/>
  <c r="AB352" i="12"/>
  <c r="AC351" i="12"/>
  <c r="AB351" i="12"/>
  <c r="AC350" i="12"/>
  <c r="AB350" i="12"/>
  <c r="AC349" i="12"/>
  <c r="AB349" i="12"/>
  <c r="AC348" i="12"/>
  <c r="AB348" i="12"/>
  <c r="AC347" i="12"/>
  <c r="AB347" i="12"/>
  <c r="AC346" i="12"/>
  <c r="AB346" i="12"/>
  <c r="AC345" i="12"/>
  <c r="AB345" i="12"/>
  <c r="AC344" i="12"/>
  <c r="AB344" i="12"/>
  <c r="AC343" i="12"/>
  <c r="AB343" i="12"/>
  <c r="AC342" i="12"/>
  <c r="AB342" i="12"/>
  <c r="AC341" i="12"/>
  <c r="AB341" i="12"/>
  <c r="AC340" i="12"/>
  <c r="AB340" i="12"/>
  <c r="AC339" i="12"/>
  <c r="AB339" i="12"/>
  <c r="AC338" i="12"/>
  <c r="AB338" i="12"/>
  <c r="AC337" i="12"/>
  <c r="AB337" i="12"/>
  <c r="AC336" i="12"/>
  <c r="AB336" i="12"/>
  <c r="AC335" i="12"/>
  <c r="AB335" i="12"/>
  <c r="AC334" i="12"/>
  <c r="AB334" i="12"/>
  <c r="AC333" i="12"/>
  <c r="AB333" i="12"/>
  <c r="AC332" i="12"/>
  <c r="AB332" i="12"/>
  <c r="AC331" i="12"/>
  <c r="AB331" i="12"/>
  <c r="AC330" i="12"/>
  <c r="AB330" i="12"/>
  <c r="AC329" i="12"/>
  <c r="AB329" i="12"/>
  <c r="AC328" i="12"/>
  <c r="AB328" i="12"/>
  <c r="AC327" i="12"/>
  <c r="AB327" i="12"/>
  <c r="AC326" i="12"/>
  <c r="AB326" i="12"/>
  <c r="AC325" i="12"/>
  <c r="AB325" i="12"/>
  <c r="AC324" i="12"/>
  <c r="AB324" i="12"/>
  <c r="AC323" i="12"/>
  <c r="AB323" i="12"/>
  <c r="AC322" i="12"/>
  <c r="AB322" i="12"/>
  <c r="AC321" i="12"/>
  <c r="AB321" i="12"/>
  <c r="AC320" i="12"/>
  <c r="AB320" i="12"/>
  <c r="AC319" i="12"/>
  <c r="AB319" i="12"/>
  <c r="AC318" i="12"/>
  <c r="AB318" i="12"/>
  <c r="AC317" i="12"/>
  <c r="AB317" i="12"/>
  <c r="AC316" i="12"/>
  <c r="AB316" i="12"/>
  <c r="AC315" i="12"/>
  <c r="AB315" i="12"/>
  <c r="AC314" i="12"/>
  <c r="AB314" i="12"/>
  <c r="AC381" i="12"/>
  <c r="AB381" i="12"/>
  <c r="Z381" i="12"/>
  <c r="AH381" i="12" s="1"/>
  <c r="Z380" i="12"/>
  <c r="AH380" i="12" s="1"/>
  <c r="Z379" i="12"/>
  <c r="AD379" i="12" s="1"/>
  <c r="Z378" i="12"/>
  <c r="AD378" i="12" s="1"/>
  <c r="Z377" i="12"/>
  <c r="AD377" i="12" s="1"/>
  <c r="Z376" i="12"/>
  <c r="AD376" i="12" s="1"/>
  <c r="Z375" i="12"/>
  <c r="AH375" i="12" s="1"/>
  <c r="Z374" i="12"/>
  <c r="AH374" i="12" s="1"/>
  <c r="Z373" i="12"/>
  <c r="AH373" i="12" s="1"/>
  <c r="Z372" i="12"/>
  <c r="AH372" i="12" s="1"/>
  <c r="Z371" i="12"/>
  <c r="AD371" i="12" s="1"/>
  <c r="Z370" i="12"/>
  <c r="AD370" i="12" s="1"/>
  <c r="Z369" i="12"/>
  <c r="AD369" i="12" s="1"/>
  <c r="Z368" i="12"/>
  <c r="AD368" i="12" s="1"/>
  <c r="Z367" i="12"/>
  <c r="AH367" i="12" s="1"/>
  <c r="Z366" i="12"/>
  <c r="AH366" i="12" s="1"/>
  <c r="Z365" i="12"/>
  <c r="AH365" i="12" s="1"/>
  <c r="Z364" i="12"/>
  <c r="AH364" i="12" s="1"/>
  <c r="Z363" i="12"/>
  <c r="AD363" i="12" s="1"/>
  <c r="Z362" i="12"/>
  <c r="AD362" i="12" s="1"/>
  <c r="Z361" i="12"/>
  <c r="AD361" i="12" s="1"/>
  <c r="Z360" i="12"/>
  <c r="AD360" i="12" s="1"/>
  <c r="Z359" i="12"/>
  <c r="AH359" i="12" s="1"/>
  <c r="Z358" i="12"/>
  <c r="AD358" i="12" s="1"/>
  <c r="Z357" i="12"/>
  <c r="Z356" i="12"/>
  <c r="AH356" i="12" s="1"/>
  <c r="Z355" i="12"/>
  <c r="AD355" i="12" s="1"/>
  <c r="Z354" i="12"/>
  <c r="AD354" i="12" s="1"/>
  <c r="Z353" i="12"/>
  <c r="AD353" i="12" s="1"/>
  <c r="Z352" i="12"/>
  <c r="AD352" i="12" s="1"/>
  <c r="Z351" i="12"/>
  <c r="Z350" i="12"/>
  <c r="Z349" i="12"/>
  <c r="AD349" i="12" s="1"/>
  <c r="Z348" i="12"/>
  <c r="Z347" i="12"/>
  <c r="AD347" i="12" s="1"/>
  <c r="Z346" i="12"/>
  <c r="AD346" i="12" s="1"/>
  <c r="Z345" i="12"/>
  <c r="AD345" i="12" s="1"/>
  <c r="Z344" i="12"/>
  <c r="AD344" i="12" s="1"/>
  <c r="Z343" i="12"/>
  <c r="AD343" i="12" s="1"/>
  <c r="AE343" i="12" s="1"/>
  <c r="Z342" i="12"/>
  <c r="Z341" i="12"/>
  <c r="Z340" i="12"/>
  <c r="Z339" i="12"/>
  <c r="AD339" i="12" s="1"/>
  <c r="Z338" i="12"/>
  <c r="AD338" i="12" s="1"/>
  <c r="Z337" i="12"/>
  <c r="AD337" i="12" s="1"/>
  <c r="Z336" i="12"/>
  <c r="AD336" i="12" s="1"/>
  <c r="Z335" i="12"/>
  <c r="AD335" i="12" s="1"/>
  <c r="AG335" i="12" s="1"/>
  <c r="Z334" i="12"/>
  <c r="AD334" i="12" s="1"/>
  <c r="Z333" i="12"/>
  <c r="Z332" i="12"/>
  <c r="Z331" i="12"/>
  <c r="AD331" i="12" s="1"/>
  <c r="Z330" i="12"/>
  <c r="AD330" i="12" s="1"/>
  <c r="Z329" i="12"/>
  <c r="AD329" i="12" s="1"/>
  <c r="Z328" i="12"/>
  <c r="AD328" i="12" s="1"/>
  <c r="Z327" i="12"/>
  <c r="AD327" i="12" s="1"/>
  <c r="AF327" i="12" s="1"/>
  <c r="Z326" i="12"/>
  <c r="AD326" i="12" s="1"/>
  <c r="Z325" i="12"/>
  <c r="AD325" i="12" s="1"/>
  <c r="Z324" i="12"/>
  <c r="Z323" i="12"/>
  <c r="AD323" i="12" s="1"/>
  <c r="Z322" i="12"/>
  <c r="AD322" i="12" s="1"/>
  <c r="Z321" i="12"/>
  <c r="AD321" i="12" s="1"/>
  <c r="Z320" i="12"/>
  <c r="AD320" i="12" s="1"/>
  <c r="Z319" i="12"/>
  <c r="Z318" i="12"/>
  <c r="AD318" i="12" s="1"/>
  <c r="Z317" i="12"/>
  <c r="Z316" i="12"/>
  <c r="Z315" i="12"/>
  <c r="AD315" i="12" s="1"/>
  <c r="Z314" i="12"/>
  <c r="AD314" i="12" s="1"/>
  <c r="Y381" i="12"/>
  <c r="X381" i="12"/>
  <c r="W381" i="12"/>
  <c r="V381" i="12"/>
  <c r="U381" i="12"/>
  <c r="T381" i="12"/>
  <c r="S381" i="12"/>
  <c r="R381" i="12"/>
  <c r="P381" i="12"/>
  <c r="Q381" i="12" s="1"/>
  <c r="Y380" i="12"/>
  <c r="X380" i="12"/>
  <c r="W380" i="12"/>
  <c r="V380" i="12"/>
  <c r="U380" i="12"/>
  <c r="T380" i="12"/>
  <c r="S380" i="12"/>
  <c r="R380" i="12"/>
  <c r="P380" i="12"/>
  <c r="Q380" i="12" s="1"/>
  <c r="Y379" i="12"/>
  <c r="X379" i="12"/>
  <c r="W379" i="12"/>
  <c r="V379" i="12"/>
  <c r="U379" i="12"/>
  <c r="T379" i="12"/>
  <c r="S379" i="12"/>
  <c r="R379" i="12"/>
  <c r="P379" i="12"/>
  <c r="Q379" i="12" s="1"/>
  <c r="Y378" i="12"/>
  <c r="X378" i="12"/>
  <c r="W378" i="12"/>
  <c r="V378" i="12"/>
  <c r="U378" i="12"/>
  <c r="T378" i="12"/>
  <c r="S378" i="12"/>
  <c r="R378" i="12"/>
  <c r="P378" i="12"/>
  <c r="Q378" i="12" s="1"/>
  <c r="Y377" i="12"/>
  <c r="X377" i="12"/>
  <c r="W377" i="12"/>
  <c r="V377" i="12"/>
  <c r="U377" i="12"/>
  <c r="T377" i="12"/>
  <c r="S377" i="12"/>
  <c r="R377" i="12"/>
  <c r="P377" i="12"/>
  <c r="Q377" i="12" s="1"/>
  <c r="Y376" i="12"/>
  <c r="X376" i="12"/>
  <c r="W376" i="12"/>
  <c r="V376" i="12"/>
  <c r="U376" i="12"/>
  <c r="T376" i="12"/>
  <c r="S376" i="12"/>
  <c r="R376" i="12"/>
  <c r="P376" i="12"/>
  <c r="Q376" i="12" s="1"/>
  <c r="Y375" i="12"/>
  <c r="X375" i="12"/>
  <c r="W375" i="12"/>
  <c r="V375" i="12"/>
  <c r="U375" i="12"/>
  <c r="T375" i="12"/>
  <c r="S375" i="12"/>
  <c r="R375" i="12"/>
  <c r="P375" i="12"/>
  <c r="Q375" i="12" s="1"/>
  <c r="Y374" i="12"/>
  <c r="X374" i="12"/>
  <c r="W374" i="12"/>
  <c r="V374" i="12"/>
  <c r="U374" i="12"/>
  <c r="T374" i="12"/>
  <c r="S374" i="12"/>
  <c r="R374" i="12"/>
  <c r="P374" i="12"/>
  <c r="Q374" i="12" s="1"/>
  <c r="Y373" i="12"/>
  <c r="X373" i="12"/>
  <c r="W373" i="12"/>
  <c r="V373" i="12"/>
  <c r="U373" i="12"/>
  <c r="T373" i="12"/>
  <c r="S373" i="12"/>
  <c r="R373" i="12"/>
  <c r="P373" i="12"/>
  <c r="Q373" i="12" s="1"/>
  <c r="Y372" i="12"/>
  <c r="X372" i="12"/>
  <c r="W372" i="12"/>
  <c r="V372" i="12"/>
  <c r="U372" i="12"/>
  <c r="T372" i="12"/>
  <c r="S372" i="12"/>
  <c r="R372" i="12"/>
  <c r="P372" i="12"/>
  <c r="Q372" i="12" s="1"/>
  <c r="Y371" i="12"/>
  <c r="X371" i="12"/>
  <c r="W371" i="12"/>
  <c r="V371" i="12"/>
  <c r="U371" i="12"/>
  <c r="T371" i="12"/>
  <c r="S371" i="12"/>
  <c r="R371" i="12"/>
  <c r="P371" i="12"/>
  <c r="Q371" i="12" s="1"/>
  <c r="Y370" i="12"/>
  <c r="X370" i="12"/>
  <c r="W370" i="12"/>
  <c r="V370" i="12"/>
  <c r="U370" i="12"/>
  <c r="T370" i="12"/>
  <c r="S370" i="12"/>
  <c r="R370" i="12"/>
  <c r="P370" i="12"/>
  <c r="Q370" i="12" s="1"/>
  <c r="Y369" i="12"/>
  <c r="X369" i="12"/>
  <c r="W369" i="12"/>
  <c r="V369" i="12"/>
  <c r="U369" i="12"/>
  <c r="T369" i="12"/>
  <c r="S369" i="12"/>
  <c r="R369" i="12"/>
  <c r="P369" i="12"/>
  <c r="Q369" i="12" s="1"/>
  <c r="Y368" i="12"/>
  <c r="X368" i="12"/>
  <c r="W368" i="12"/>
  <c r="V368" i="12"/>
  <c r="U368" i="12"/>
  <c r="T368" i="12"/>
  <c r="S368" i="12"/>
  <c r="R368" i="12"/>
  <c r="P368" i="12"/>
  <c r="Q368" i="12" s="1"/>
  <c r="Y367" i="12"/>
  <c r="X367" i="12"/>
  <c r="W367" i="12"/>
  <c r="V367" i="12"/>
  <c r="U367" i="12"/>
  <c r="T367" i="12"/>
  <c r="S367" i="12"/>
  <c r="R367" i="12"/>
  <c r="P367" i="12"/>
  <c r="Q367" i="12" s="1"/>
  <c r="Y366" i="12"/>
  <c r="X366" i="12"/>
  <c r="W366" i="12"/>
  <c r="V366" i="12"/>
  <c r="U366" i="12"/>
  <c r="T366" i="12"/>
  <c r="S366" i="12"/>
  <c r="R366" i="12"/>
  <c r="P366" i="12"/>
  <c r="Q366" i="12" s="1"/>
  <c r="Y365" i="12"/>
  <c r="X365" i="12"/>
  <c r="W365" i="12"/>
  <c r="V365" i="12"/>
  <c r="U365" i="12"/>
  <c r="T365" i="12"/>
  <c r="S365" i="12"/>
  <c r="R365" i="12"/>
  <c r="P365" i="12"/>
  <c r="Q365" i="12" s="1"/>
  <c r="Y364" i="12"/>
  <c r="X364" i="12"/>
  <c r="W364" i="12"/>
  <c r="V364" i="12"/>
  <c r="U364" i="12"/>
  <c r="T364" i="12"/>
  <c r="S364" i="12"/>
  <c r="R364" i="12"/>
  <c r="P364" i="12"/>
  <c r="Q364" i="12" s="1"/>
  <c r="Y363" i="12"/>
  <c r="X363" i="12"/>
  <c r="W363" i="12"/>
  <c r="V363" i="12"/>
  <c r="U363" i="12"/>
  <c r="T363" i="12"/>
  <c r="S363" i="12"/>
  <c r="R363" i="12"/>
  <c r="P363" i="12"/>
  <c r="Q363" i="12" s="1"/>
  <c r="Y362" i="12"/>
  <c r="X362" i="12"/>
  <c r="W362" i="12"/>
  <c r="V362" i="12"/>
  <c r="U362" i="12"/>
  <c r="T362" i="12"/>
  <c r="S362" i="12"/>
  <c r="R362" i="12"/>
  <c r="P362" i="12"/>
  <c r="Q362" i="12" s="1"/>
  <c r="Y361" i="12"/>
  <c r="X361" i="12"/>
  <c r="W361" i="12"/>
  <c r="V361" i="12"/>
  <c r="U361" i="12"/>
  <c r="T361" i="12"/>
  <c r="S361" i="12"/>
  <c r="R361" i="12"/>
  <c r="P361" i="12"/>
  <c r="Q361" i="12" s="1"/>
  <c r="Y360" i="12"/>
  <c r="X360" i="12"/>
  <c r="W360" i="12"/>
  <c r="V360" i="12"/>
  <c r="U360" i="12"/>
  <c r="T360" i="12"/>
  <c r="S360" i="12"/>
  <c r="R360" i="12"/>
  <c r="P360" i="12"/>
  <c r="Q360" i="12" s="1"/>
  <c r="Y359" i="12"/>
  <c r="X359" i="12"/>
  <c r="W359" i="12"/>
  <c r="V359" i="12"/>
  <c r="U359" i="12"/>
  <c r="T359" i="12"/>
  <c r="S359" i="12"/>
  <c r="R359" i="12"/>
  <c r="P359" i="12"/>
  <c r="Q359" i="12" s="1"/>
  <c r="Y358" i="12"/>
  <c r="W358" i="12"/>
  <c r="V358" i="12"/>
  <c r="U358" i="12"/>
  <c r="T358" i="12"/>
  <c r="S358" i="12"/>
  <c r="R358" i="12"/>
  <c r="P358" i="12"/>
  <c r="Q358" i="12" s="1"/>
  <c r="H358" i="12"/>
  <c r="X358" i="12" s="1"/>
  <c r="Y357" i="12"/>
  <c r="X357" i="12"/>
  <c r="W357" i="12"/>
  <c r="V357" i="12"/>
  <c r="U357" i="12"/>
  <c r="T357" i="12"/>
  <c r="S357" i="12"/>
  <c r="R357" i="12"/>
  <c r="P357" i="12"/>
  <c r="Q357" i="12" s="1"/>
  <c r="Y356" i="12"/>
  <c r="X356" i="12"/>
  <c r="W356" i="12"/>
  <c r="V356" i="12"/>
  <c r="U356" i="12"/>
  <c r="T356" i="12"/>
  <c r="S356" i="12"/>
  <c r="R356" i="12"/>
  <c r="P356" i="12"/>
  <c r="Q356" i="12" s="1"/>
  <c r="Y355" i="12"/>
  <c r="X355" i="12"/>
  <c r="W355" i="12"/>
  <c r="V355" i="12"/>
  <c r="U355" i="12"/>
  <c r="T355" i="12"/>
  <c r="S355" i="12"/>
  <c r="R355" i="12"/>
  <c r="P355" i="12"/>
  <c r="Q355" i="12" s="1"/>
  <c r="Y354" i="12"/>
  <c r="X354" i="12"/>
  <c r="W354" i="12"/>
  <c r="V354" i="12"/>
  <c r="U354" i="12"/>
  <c r="T354" i="12"/>
  <c r="S354" i="12"/>
  <c r="R354" i="12"/>
  <c r="P354" i="12"/>
  <c r="Q354" i="12" s="1"/>
  <c r="Y353" i="12"/>
  <c r="X353" i="12"/>
  <c r="W353" i="12"/>
  <c r="V353" i="12"/>
  <c r="U353" i="12"/>
  <c r="T353" i="12"/>
  <c r="S353" i="12"/>
  <c r="R353" i="12"/>
  <c r="P353" i="12"/>
  <c r="Q353" i="12" s="1"/>
  <c r="Y352" i="12"/>
  <c r="X352" i="12"/>
  <c r="W352" i="12"/>
  <c r="V352" i="12"/>
  <c r="U352" i="12"/>
  <c r="T352" i="12"/>
  <c r="S352" i="12"/>
  <c r="R352" i="12"/>
  <c r="P352" i="12"/>
  <c r="Q352" i="12" s="1"/>
  <c r="Y351" i="12"/>
  <c r="X351" i="12"/>
  <c r="W351" i="12"/>
  <c r="V351" i="12"/>
  <c r="U351" i="12"/>
  <c r="T351" i="12"/>
  <c r="S351" i="12"/>
  <c r="R351" i="12"/>
  <c r="P351" i="12"/>
  <c r="Q351" i="12" s="1"/>
  <c r="Y350" i="12"/>
  <c r="X350" i="12"/>
  <c r="W350" i="12"/>
  <c r="V350" i="12"/>
  <c r="U350" i="12"/>
  <c r="T350" i="12"/>
  <c r="S350" i="12"/>
  <c r="R350" i="12"/>
  <c r="P350" i="12"/>
  <c r="Q350" i="12" s="1"/>
  <c r="Y349" i="12"/>
  <c r="X349" i="12"/>
  <c r="W349" i="12"/>
  <c r="V349" i="12"/>
  <c r="U349" i="12"/>
  <c r="T349" i="12"/>
  <c r="S349" i="12"/>
  <c r="R349" i="12"/>
  <c r="P349" i="12"/>
  <c r="Q349" i="12" s="1"/>
  <c r="Y348" i="12"/>
  <c r="X348" i="12"/>
  <c r="W348" i="12"/>
  <c r="V348" i="12"/>
  <c r="U348" i="12"/>
  <c r="T348" i="12"/>
  <c r="S348" i="12"/>
  <c r="R348" i="12"/>
  <c r="P348" i="12"/>
  <c r="Q348" i="12" s="1"/>
  <c r="Y347" i="12"/>
  <c r="X347" i="12"/>
  <c r="W347" i="12"/>
  <c r="V347" i="12"/>
  <c r="U347" i="12"/>
  <c r="T347" i="12"/>
  <c r="S347" i="12"/>
  <c r="R347" i="12"/>
  <c r="P347" i="12"/>
  <c r="Q347" i="12" s="1"/>
  <c r="Y346" i="12"/>
  <c r="X346" i="12"/>
  <c r="W346" i="12"/>
  <c r="V346" i="12"/>
  <c r="U346" i="12"/>
  <c r="T346" i="12"/>
  <c r="S346" i="12"/>
  <c r="R346" i="12"/>
  <c r="P346" i="12"/>
  <c r="Q346" i="12" s="1"/>
  <c r="Y345" i="12"/>
  <c r="X345" i="12"/>
  <c r="W345" i="12"/>
  <c r="V345" i="12"/>
  <c r="U345" i="12"/>
  <c r="T345" i="12"/>
  <c r="S345" i="12"/>
  <c r="R345" i="12"/>
  <c r="P345" i="12"/>
  <c r="Q345" i="12" s="1"/>
  <c r="Y344" i="12"/>
  <c r="X344" i="12"/>
  <c r="W344" i="12"/>
  <c r="V344" i="12"/>
  <c r="U344" i="12"/>
  <c r="T344" i="12"/>
  <c r="S344" i="12"/>
  <c r="R344" i="12"/>
  <c r="P344" i="12"/>
  <c r="Q344" i="12" s="1"/>
  <c r="Y343" i="12"/>
  <c r="X343" i="12"/>
  <c r="W343" i="12"/>
  <c r="V343" i="12"/>
  <c r="U343" i="12"/>
  <c r="T343" i="12"/>
  <c r="S343" i="12"/>
  <c r="R343" i="12"/>
  <c r="P343" i="12"/>
  <c r="Q343" i="12" s="1"/>
  <c r="Y342" i="12"/>
  <c r="X342" i="12"/>
  <c r="W342" i="12"/>
  <c r="V342" i="12"/>
  <c r="U342" i="12"/>
  <c r="T342" i="12"/>
  <c r="S342" i="12"/>
  <c r="R342" i="12"/>
  <c r="P342" i="12"/>
  <c r="Q342" i="12" s="1"/>
  <c r="Y341" i="12"/>
  <c r="X341" i="12"/>
  <c r="W341" i="12"/>
  <c r="V341" i="12"/>
  <c r="U341" i="12"/>
  <c r="T341" i="12"/>
  <c r="S341" i="12"/>
  <c r="R341" i="12"/>
  <c r="P341" i="12"/>
  <c r="Q341" i="12" s="1"/>
  <c r="Y340" i="12"/>
  <c r="X340" i="12"/>
  <c r="W340" i="12"/>
  <c r="V340" i="12"/>
  <c r="U340" i="12"/>
  <c r="T340" i="12"/>
  <c r="S340" i="12"/>
  <c r="R340" i="12"/>
  <c r="P340" i="12"/>
  <c r="Q340" i="12" s="1"/>
  <c r="Y339" i="12"/>
  <c r="X339" i="12"/>
  <c r="W339" i="12"/>
  <c r="V339" i="12"/>
  <c r="U339" i="12"/>
  <c r="T339" i="12"/>
  <c r="S339" i="12"/>
  <c r="R339" i="12"/>
  <c r="P339" i="12"/>
  <c r="Q339" i="12" s="1"/>
  <c r="Y338" i="12"/>
  <c r="X338" i="12"/>
  <c r="W338" i="12"/>
  <c r="V338" i="12"/>
  <c r="U338" i="12"/>
  <c r="T338" i="12"/>
  <c r="S338" i="12"/>
  <c r="R338" i="12"/>
  <c r="P338" i="12"/>
  <c r="Q338" i="12" s="1"/>
  <c r="Y337" i="12"/>
  <c r="X337" i="12"/>
  <c r="W337" i="12"/>
  <c r="V337" i="12"/>
  <c r="U337" i="12"/>
  <c r="T337" i="12"/>
  <c r="S337" i="12"/>
  <c r="R337" i="12"/>
  <c r="P337" i="12"/>
  <c r="Q337" i="12" s="1"/>
  <c r="Y336" i="12"/>
  <c r="X336" i="12"/>
  <c r="W336" i="12"/>
  <c r="V336" i="12"/>
  <c r="U336" i="12"/>
  <c r="T336" i="12"/>
  <c r="S336" i="12"/>
  <c r="R336" i="12"/>
  <c r="P336" i="12"/>
  <c r="Q336" i="12" s="1"/>
  <c r="Y335" i="12"/>
  <c r="X335" i="12"/>
  <c r="W335" i="12"/>
  <c r="V335" i="12"/>
  <c r="U335" i="12"/>
  <c r="T335" i="12"/>
  <c r="S335" i="12"/>
  <c r="R335" i="12"/>
  <c r="P335" i="12"/>
  <c r="Q335" i="12" s="1"/>
  <c r="Y334" i="12"/>
  <c r="X334" i="12"/>
  <c r="W334" i="12"/>
  <c r="V334" i="12"/>
  <c r="U334" i="12"/>
  <c r="T334" i="12"/>
  <c r="S334" i="12"/>
  <c r="R334" i="12"/>
  <c r="P334" i="12"/>
  <c r="Q334" i="12" s="1"/>
  <c r="Y333" i="12"/>
  <c r="X333" i="12"/>
  <c r="W333" i="12"/>
  <c r="V333" i="12"/>
  <c r="U333" i="12"/>
  <c r="T333" i="12"/>
  <c r="S333" i="12"/>
  <c r="R333" i="12"/>
  <c r="P333" i="12"/>
  <c r="Q333" i="12" s="1"/>
  <c r="Y332" i="12"/>
  <c r="X332" i="12"/>
  <c r="W332" i="12"/>
  <c r="V332" i="12"/>
  <c r="U332" i="12"/>
  <c r="T332" i="12"/>
  <c r="S332" i="12"/>
  <c r="R332" i="12"/>
  <c r="P332" i="12"/>
  <c r="Q332" i="12" s="1"/>
  <c r="Y331" i="12"/>
  <c r="X331" i="12"/>
  <c r="W331" i="12"/>
  <c r="V331" i="12"/>
  <c r="U331" i="12"/>
  <c r="T331" i="12"/>
  <c r="S331" i="12"/>
  <c r="R331" i="12"/>
  <c r="P331" i="12"/>
  <c r="Q331" i="12" s="1"/>
  <c r="Y330" i="12"/>
  <c r="X330" i="12"/>
  <c r="W330" i="12"/>
  <c r="V330" i="12"/>
  <c r="U330" i="12"/>
  <c r="T330" i="12"/>
  <c r="S330" i="12"/>
  <c r="R330" i="12"/>
  <c r="P330" i="12"/>
  <c r="Q330" i="12" s="1"/>
  <c r="Y329" i="12"/>
  <c r="X329" i="12"/>
  <c r="W329" i="12"/>
  <c r="V329" i="12"/>
  <c r="U329" i="12"/>
  <c r="T329" i="12"/>
  <c r="S329" i="12"/>
  <c r="R329" i="12"/>
  <c r="P329" i="12"/>
  <c r="Q329" i="12" s="1"/>
  <c r="Y328" i="12"/>
  <c r="X328" i="12"/>
  <c r="W328" i="12"/>
  <c r="V328" i="12"/>
  <c r="U328" i="12"/>
  <c r="T328" i="12"/>
  <c r="S328" i="12"/>
  <c r="R328" i="12"/>
  <c r="P328" i="12"/>
  <c r="Q328" i="12" s="1"/>
  <c r="Y327" i="12"/>
  <c r="X327" i="12"/>
  <c r="W327" i="12"/>
  <c r="V327" i="12"/>
  <c r="U327" i="12"/>
  <c r="T327" i="12"/>
  <c r="S327" i="12"/>
  <c r="R327" i="12"/>
  <c r="P327" i="12"/>
  <c r="Q327" i="12" s="1"/>
  <c r="Y326" i="12"/>
  <c r="X326" i="12"/>
  <c r="W326" i="12"/>
  <c r="V326" i="12"/>
  <c r="U326" i="12"/>
  <c r="T326" i="12"/>
  <c r="S326" i="12"/>
  <c r="R326" i="12"/>
  <c r="P326" i="12"/>
  <c r="Q326" i="12" s="1"/>
  <c r="Y325" i="12"/>
  <c r="X325" i="12"/>
  <c r="W325" i="12"/>
  <c r="V325" i="12"/>
  <c r="U325" i="12"/>
  <c r="T325" i="12"/>
  <c r="S325" i="12"/>
  <c r="R325" i="12"/>
  <c r="P325" i="12"/>
  <c r="Q325" i="12" s="1"/>
  <c r="Y324" i="12"/>
  <c r="X324" i="12"/>
  <c r="W324" i="12"/>
  <c r="V324" i="12"/>
  <c r="U324" i="12"/>
  <c r="T324" i="12"/>
  <c r="S324" i="12"/>
  <c r="R324" i="12"/>
  <c r="P324" i="12"/>
  <c r="Q324" i="12" s="1"/>
  <c r="Y323" i="12"/>
  <c r="X323" i="12"/>
  <c r="W323" i="12"/>
  <c r="V323" i="12"/>
  <c r="U323" i="12"/>
  <c r="T323" i="12"/>
  <c r="S323" i="12"/>
  <c r="R323" i="12"/>
  <c r="P323" i="12"/>
  <c r="Q323" i="12" s="1"/>
  <c r="Y322" i="12"/>
  <c r="X322" i="12"/>
  <c r="W322" i="12"/>
  <c r="V322" i="12"/>
  <c r="U322" i="12"/>
  <c r="T322" i="12"/>
  <c r="S322" i="12"/>
  <c r="R322" i="12"/>
  <c r="P322" i="12"/>
  <c r="Q322" i="12" s="1"/>
  <c r="Y321" i="12"/>
  <c r="X321" i="12"/>
  <c r="W321" i="12"/>
  <c r="V321" i="12"/>
  <c r="U321" i="12"/>
  <c r="T321" i="12"/>
  <c r="S321" i="12"/>
  <c r="R321" i="12"/>
  <c r="P321" i="12"/>
  <c r="Q321" i="12" s="1"/>
  <c r="Y320" i="12"/>
  <c r="X320" i="12"/>
  <c r="W320" i="12"/>
  <c r="V320" i="12"/>
  <c r="U320" i="12"/>
  <c r="T320" i="12"/>
  <c r="S320" i="12"/>
  <c r="R320" i="12"/>
  <c r="P320" i="12"/>
  <c r="Q320" i="12" s="1"/>
  <c r="Y319" i="12"/>
  <c r="X319" i="12"/>
  <c r="W319" i="12"/>
  <c r="V319" i="12"/>
  <c r="U319" i="12"/>
  <c r="T319" i="12"/>
  <c r="S319" i="12"/>
  <c r="R319" i="12"/>
  <c r="P319" i="12"/>
  <c r="Q319" i="12" s="1"/>
  <c r="Y318" i="12"/>
  <c r="X318" i="12"/>
  <c r="W318" i="12"/>
  <c r="V318" i="12"/>
  <c r="U318" i="12"/>
  <c r="T318" i="12"/>
  <c r="S318" i="12"/>
  <c r="R318" i="12"/>
  <c r="P318" i="12"/>
  <c r="Q318" i="12" s="1"/>
  <c r="Y317" i="12"/>
  <c r="X317" i="12"/>
  <c r="W317" i="12"/>
  <c r="V317" i="12"/>
  <c r="U317" i="12"/>
  <c r="T317" i="12"/>
  <c r="S317" i="12"/>
  <c r="R317" i="12"/>
  <c r="P317" i="12"/>
  <c r="Q317" i="12" s="1"/>
  <c r="Y316" i="12"/>
  <c r="X316" i="12"/>
  <c r="W316" i="12"/>
  <c r="V316" i="12"/>
  <c r="U316" i="12"/>
  <c r="T316" i="12"/>
  <c r="S316" i="12"/>
  <c r="R316" i="12"/>
  <c r="P316" i="12"/>
  <c r="Q316" i="12" s="1"/>
  <c r="Y315" i="12"/>
  <c r="X315" i="12"/>
  <c r="W315" i="12"/>
  <c r="V315" i="12"/>
  <c r="U315" i="12"/>
  <c r="T315" i="12"/>
  <c r="S315" i="12"/>
  <c r="R315" i="12"/>
  <c r="P315" i="12"/>
  <c r="Q315" i="12" s="1"/>
  <c r="Y314" i="12"/>
  <c r="X314" i="12"/>
  <c r="W314" i="12"/>
  <c r="V314" i="12"/>
  <c r="U314" i="12"/>
  <c r="T314" i="12"/>
  <c r="S314" i="12"/>
  <c r="R314" i="12"/>
  <c r="P314" i="12"/>
  <c r="Q314" i="12" s="1"/>
  <c r="AH337" i="12" l="1"/>
  <c r="AH348" i="12"/>
  <c r="AH339" i="12"/>
  <c r="AH355" i="12"/>
  <c r="I358" i="12"/>
  <c r="AH342" i="12"/>
  <c r="AH321" i="12"/>
  <c r="AH347" i="12"/>
  <c r="AH323" i="12"/>
  <c r="AH316" i="12"/>
  <c r="AH324" i="12"/>
  <c r="AH332" i="12"/>
  <c r="AH340" i="12"/>
  <c r="AH330" i="12"/>
  <c r="AD348" i="12"/>
  <c r="AG348" i="12" s="1"/>
  <c r="AH317" i="12"/>
  <c r="AH333" i="12"/>
  <c r="AH341" i="12"/>
  <c r="AH357" i="12"/>
  <c r="AH315" i="12"/>
  <c r="AD324" i="12"/>
  <c r="AG324" i="12" s="1"/>
  <c r="AH361" i="12"/>
  <c r="AD367" i="12"/>
  <c r="AE367" i="12" s="1"/>
  <c r="AH370" i="12"/>
  <c r="AH379" i="12"/>
  <c r="AH350" i="12"/>
  <c r="AH346" i="12"/>
  <c r="AD364" i="12"/>
  <c r="AG364" i="12" s="1"/>
  <c r="AH319" i="12"/>
  <c r="AH327" i="12"/>
  <c r="AH335" i="12"/>
  <c r="AH343" i="12"/>
  <c r="AH351" i="12"/>
  <c r="AD319" i="12"/>
  <c r="AE319" i="12" s="1"/>
  <c r="AH322" i="12"/>
  <c r="AH331" i="12"/>
  <c r="AD340" i="12"/>
  <c r="AG340" i="12" s="1"/>
  <c r="AH377" i="12"/>
  <c r="AD316" i="12"/>
  <c r="AG316" i="12" s="1"/>
  <c r="AH353" i="12"/>
  <c r="AD359" i="12"/>
  <c r="AE359" i="12" s="1"/>
  <c r="AH362" i="12"/>
  <c r="AH371" i="12"/>
  <c r="AD380" i="12"/>
  <c r="AG380" i="12" s="1"/>
  <c r="AH329" i="12"/>
  <c r="AH338" i="12"/>
  <c r="AD356" i="12"/>
  <c r="AG356" i="12" s="1"/>
  <c r="AH314" i="12"/>
  <c r="AD332" i="12"/>
  <c r="AG332" i="12" s="1"/>
  <c r="AH369" i="12"/>
  <c r="AD375" i="12"/>
  <c r="AE375" i="12" s="1"/>
  <c r="AH378" i="12"/>
  <c r="AH345" i="12"/>
  <c r="AD351" i="12"/>
  <c r="AF351" i="12" s="1"/>
  <c r="AH354" i="12"/>
  <c r="AH363" i="12"/>
  <c r="AD372" i="12"/>
  <c r="AG372" i="12" s="1"/>
  <c r="AE337" i="12"/>
  <c r="AG337" i="12"/>
  <c r="AF337" i="12"/>
  <c r="AE361" i="12"/>
  <c r="AF361" i="12"/>
  <c r="AG361" i="12"/>
  <c r="AF314" i="12"/>
  <c r="AE314" i="12"/>
  <c r="AG314" i="12"/>
  <c r="AF338" i="12"/>
  <c r="AG338" i="12"/>
  <c r="AE338" i="12"/>
  <c r="AF378" i="12"/>
  <c r="AG378" i="12"/>
  <c r="AE378" i="12"/>
  <c r="AG339" i="12"/>
  <c r="AF339" i="12"/>
  <c r="AE339" i="12"/>
  <c r="AG347" i="12"/>
  <c r="AF347" i="12"/>
  <c r="AE347" i="12"/>
  <c r="AG355" i="12"/>
  <c r="AF355" i="12"/>
  <c r="AE355" i="12"/>
  <c r="AG363" i="12"/>
  <c r="AF363" i="12"/>
  <c r="AE363" i="12"/>
  <c r="AG371" i="12"/>
  <c r="AF371" i="12"/>
  <c r="AE371" i="12"/>
  <c r="AG379" i="12"/>
  <c r="AF379" i="12"/>
  <c r="AE379" i="12"/>
  <c r="AE329" i="12"/>
  <c r="AF329" i="12"/>
  <c r="AG329" i="12"/>
  <c r="AE377" i="12"/>
  <c r="AF377" i="12"/>
  <c r="AG377" i="12"/>
  <c r="AF330" i="12"/>
  <c r="AE330" i="12"/>
  <c r="AG330" i="12"/>
  <c r="AF354" i="12"/>
  <c r="AE354" i="12"/>
  <c r="AG354" i="12"/>
  <c r="AG323" i="12"/>
  <c r="AF323" i="12"/>
  <c r="AE323" i="12"/>
  <c r="AE325" i="12"/>
  <c r="AG325" i="12"/>
  <c r="AF325" i="12"/>
  <c r="AF318" i="12"/>
  <c r="AE318" i="12"/>
  <c r="AG318" i="12"/>
  <c r="AE326" i="12"/>
  <c r="AG326" i="12"/>
  <c r="AF326" i="12"/>
  <c r="AE334" i="12"/>
  <c r="AF334" i="12"/>
  <c r="AG334" i="12"/>
  <c r="AE358" i="12"/>
  <c r="AF358" i="12"/>
  <c r="AG358" i="12"/>
  <c r="AE345" i="12"/>
  <c r="AG345" i="12"/>
  <c r="AF345" i="12"/>
  <c r="AE369" i="12"/>
  <c r="AG369" i="12"/>
  <c r="AF369" i="12"/>
  <c r="AF322" i="12"/>
  <c r="AG322" i="12"/>
  <c r="AE322" i="12"/>
  <c r="AF362" i="12"/>
  <c r="AE362" i="12"/>
  <c r="AG362" i="12"/>
  <c r="AG315" i="12"/>
  <c r="AF315" i="12"/>
  <c r="AE315" i="12"/>
  <c r="AG349" i="12"/>
  <c r="AF349" i="12"/>
  <c r="AE349" i="12"/>
  <c r="AE321" i="12"/>
  <c r="AG321" i="12"/>
  <c r="AF321" i="12"/>
  <c r="AE353" i="12"/>
  <c r="AG353" i="12"/>
  <c r="AF353" i="12"/>
  <c r="AF346" i="12"/>
  <c r="AE346" i="12"/>
  <c r="AG346" i="12"/>
  <c r="AF370" i="12"/>
  <c r="AG370" i="12"/>
  <c r="AE370" i="12"/>
  <c r="AG331" i="12"/>
  <c r="AF331" i="12"/>
  <c r="AE331" i="12"/>
  <c r="AE320" i="12"/>
  <c r="AG320" i="12"/>
  <c r="AF320" i="12"/>
  <c r="AG328" i="12"/>
  <c r="AF328" i="12"/>
  <c r="AE328" i="12"/>
  <c r="AG336" i="12"/>
  <c r="AE336" i="12"/>
  <c r="AF336" i="12"/>
  <c r="AF344" i="12"/>
  <c r="AE344" i="12"/>
  <c r="AG344" i="12"/>
  <c r="AF352" i="12"/>
  <c r="AG352" i="12"/>
  <c r="AE352" i="12"/>
  <c r="AE360" i="12"/>
  <c r="AG360" i="12"/>
  <c r="AF360" i="12"/>
  <c r="AE368" i="12"/>
  <c r="AG368" i="12"/>
  <c r="AF368" i="12"/>
  <c r="AF376" i="12"/>
  <c r="AG376" i="12"/>
  <c r="AE376" i="12"/>
  <c r="AE327" i="12"/>
  <c r="AD366" i="12"/>
  <c r="AD333" i="12"/>
  <c r="AG327" i="12"/>
  <c r="AG351" i="12"/>
  <c r="AH352" i="12"/>
  <c r="AG359" i="12"/>
  <c r="AH360" i="12"/>
  <c r="AE335" i="12"/>
  <c r="AD342" i="12"/>
  <c r="AD350" i="12"/>
  <c r="AD374" i="12"/>
  <c r="AD317" i="12"/>
  <c r="AF335" i="12"/>
  <c r="AF343" i="12"/>
  <c r="AD357" i="12"/>
  <c r="AD365" i="12"/>
  <c r="AD373" i="12"/>
  <c r="AH326" i="12"/>
  <c r="AH334" i="12"/>
  <c r="AH358" i="12"/>
  <c r="AD341" i="12"/>
  <c r="AH336" i="12"/>
  <c r="AG343" i="12"/>
  <c r="AH344" i="12"/>
  <c r="AH318" i="12"/>
  <c r="AH325" i="12"/>
  <c r="AH349" i="12"/>
  <c r="AH320" i="12"/>
  <c r="AH328" i="12"/>
  <c r="AH368" i="12"/>
  <c r="AH376" i="12"/>
  <c r="AD381" i="12"/>
  <c r="W599" i="8"/>
  <c r="V599" i="8"/>
  <c r="Q599" i="8"/>
  <c r="P599" i="8"/>
  <c r="O599" i="8"/>
  <c r="W598" i="8"/>
  <c r="V598" i="8"/>
  <c r="Q598" i="8"/>
  <c r="P598" i="8"/>
  <c r="O598" i="8"/>
  <c r="W597" i="8"/>
  <c r="V597" i="8"/>
  <c r="Q597" i="8"/>
  <c r="T597" i="8" s="1"/>
  <c r="P597" i="8"/>
  <c r="O597" i="8"/>
  <c r="W596" i="8"/>
  <c r="V596" i="8"/>
  <c r="Q596" i="8"/>
  <c r="P596" i="8"/>
  <c r="O596" i="8"/>
  <c r="W595" i="8"/>
  <c r="V595" i="8"/>
  <c r="Q595" i="8"/>
  <c r="S595" i="8" s="1"/>
  <c r="P595" i="8"/>
  <c r="O595" i="8"/>
  <c r="W594" i="8"/>
  <c r="V594" i="8"/>
  <c r="Q594" i="8"/>
  <c r="T594" i="8" s="1"/>
  <c r="P594" i="8"/>
  <c r="O594" i="8"/>
  <c r="W593" i="8"/>
  <c r="V593" i="8"/>
  <c r="Q593" i="8"/>
  <c r="P593" i="8"/>
  <c r="O593" i="8"/>
  <c r="W592" i="8"/>
  <c r="V592" i="8"/>
  <c r="Q592" i="8"/>
  <c r="P592" i="8"/>
  <c r="O592" i="8"/>
  <c r="W591" i="8"/>
  <c r="V591" i="8"/>
  <c r="Q591" i="8"/>
  <c r="R591" i="8" s="1"/>
  <c r="P591" i="8"/>
  <c r="O591" i="8"/>
  <c r="W590" i="8"/>
  <c r="V590" i="8"/>
  <c r="Q590" i="8"/>
  <c r="S590" i="8" s="1"/>
  <c r="P590" i="8"/>
  <c r="O590" i="8"/>
  <c r="W589" i="8"/>
  <c r="V589" i="8"/>
  <c r="Q589" i="8"/>
  <c r="R589" i="8" s="1"/>
  <c r="P589" i="8"/>
  <c r="O589" i="8"/>
  <c r="W588" i="8"/>
  <c r="V588" i="8"/>
  <c r="Q588" i="8"/>
  <c r="R588" i="8" s="1"/>
  <c r="P588" i="8"/>
  <c r="O588" i="8"/>
  <c r="W587" i="8"/>
  <c r="V587" i="8"/>
  <c r="Q587" i="8"/>
  <c r="S587" i="8" s="1"/>
  <c r="P587" i="8"/>
  <c r="O587" i="8"/>
  <c r="W586" i="8"/>
  <c r="V586" i="8"/>
  <c r="Q586" i="8"/>
  <c r="T586" i="8" s="1"/>
  <c r="P586" i="8"/>
  <c r="O586" i="8"/>
  <c r="W585" i="8"/>
  <c r="V585" i="8"/>
  <c r="Q585" i="8"/>
  <c r="P585" i="8"/>
  <c r="O585" i="8"/>
  <c r="W584" i="8"/>
  <c r="V584" i="8"/>
  <c r="Q584" i="8"/>
  <c r="P584" i="8"/>
  <c r="O584" i="8"/>
  <c r="W583" i="8"/>
  <c r="V583" i="8"/>
  <c r="Q583" i="8"/>
  <c r="P583" i="8"/>
  <c r="O583" i="8"/>
  <c r="W582" i="8"/>
  <c r="V582" i="8"/>
  <c r="Q582" i="8"/>
  <c r="S582" i="8" s="1"/>
  <c r="P582" i="8"/>
  <c r="O582" i="8"/>
  <c r="W581" i="8"/>
  <c r="V581" i="8"/>
  <c r="Q581" i="8"/>
  <c r="T581" i="8" s="1"/>
  <c r="P581" i="8"/>
  <c r="O581" i="8"/>
  <c r="W580" i="8"/>
  <c r="V580" i="8"/>
  <c r="Q580" i="8"/>
  <c r="R580" i="8" s="1"/>
  <c r="P580" i="8"/>
  <c r="O580" i="8"/>
  <c r="W579" i="8"/>
  <c r="V579" i="8"/>
  <c r="Q579" i="8"/>
  <c r="S579" i="8" s="1"/>
  <c r="P579" i="8"/>
  <c r="O579" i="8"/>
  <c r="W578" i="8"/>
  <c r="V578" i="8"/>
  <c r="Q578" i="8"/>
  <c r="T578" i="8" s="1"/>
  <c r="P578" i="8"/>
  <c r="O578" i="8"/>
  <c r="W577" i="8"/>
  <c r="V577" i="8"/>
  <c r="Q577" i="8"/>
  <c r="P577" i="8"/>
  <c r="O577" i="8"/>
  <c r="W576" i="8"/>
  <c r="V576" i="8"/>
  <c r="Q576" i="8"/>
  <c r="P576" i="8"/>
  <c r="O576" i="8"/>
  <c r="W575" i="8"/>
  <c r="V575" i="8"/>
  <c r="Q575" i="8"/>
  <c r="R575" i="8" s="1"/>
  <c r="P575" i="8"/>
  <c r="O575" i="8"/>
  <c r="W574" i="8"/>
  <c r="V574" i="8"/>
  <c r="Q574" i="8"/>
  <c r="P574" i="8"/>
  <c r="O574" i="8"/>
  <c r="W573" i="8"/>
  <c r="V573" i="8"/>
  <c r="Q573" i="8"/>
  <c r="P573" i="8"/>
  <c r="O573" i="8"/>
  <c r="W572" i="8"/>
  <c r="V572" i="8"/>
  <c r="Q572" i="8"/>
  <c r="R572" i="8" s="1"/>
  <c r="P572" i="8"/>
  <c r="O572" i="8"/>
  <c r="W571" i="8"/>
  <c r="V571" i="8"/>
  <c r="Q571" i="8"/>
  <c r="S571" i="8" s="1"/>
  <c r="P571" i="8"/>
  <c r="O571" i="8"/>
  <c r="W570" i="8"/>
  <c r="V570" i="8"/>
  <c r="Q570" i="8"/>
  <c r="P570" i="8"/>
  <c r="O570" i="8"/>
  <c r="W569" i="8"/>
  <c r="V569" i="8"/>
  <c r="Q569" i="8"/>
  <c r="U569" i="8" s="1"/>
  <c r="P569" i="8"/>
  <c r="O569" i="8"/>
  <c r="W568" i="8"/>
  <c r="V568" i="8"/>
  <c r="Q568" i="8"/>
  <c r="P568" i="8"/>
  <c r="O568" i="8"/>
  <c r="W567" i="8"/>
  <c r="V567" i="8"/>
  <c r="Q567" i="8"/>
  <c r="R567" i="8" s="1"/>
  <c r="P567" i="8"/>
  <c r="O567" i="8"/>
  <c r="W566" i="8"/>
  <c r="V566" i="8"/>
  <c r="Q566" i="8"/>
  <c r="P566" i="8"/>
  <c r="O566" i="8"/>
  <c r="W565" i="8"/>
  <c r="V565" i="8"/>
  <c r="Q565" i="8"/>
  <c r="R565" i="8" s="1"/>
  <c r="P565" i="8"/>
  <c r="O565" i="8"/>
  <c r="W564" i="8"/>
  <c r="V564" i="8"/>
  <c r="Q564" i="8"/>
  <c r="T564" i="8" s="1"/>
  <c r="P564" i="8"/>
  <c r="O564" i="8"/>
  <c r="W563" i="8"/>
  <c r="V563" i="8"/>
  <c r="Q563" i="8"/>
  <c r="S563" i="8" s="1"/>
  <c r="P563" i="8"/>
  <c r="O563" i="8"/>
  <c r="W562" i="8"/>
  <c r="V562" i="8"/>
  <c r="Q562" i="8"/>
  <c r="T562" i="8" s="1"/>
  <c r="P562" i="8"/>
  <c r="O562" i="8"/>
  <c r="W561" i="8"/>
  <c r="V561" i="8"/>
  <c r="Q561" i="8"/>
  <c r="U561" i="8" s="1"/>
  <c r="P561" i="8"/>
  <c r="O561" i="8"/>
  <c r="W560" i="8"/>
  <c r="V560" i="8"/>
  <c r="Q560" i="8"/>
  <c r="P560" i="8"/>
  <c r="O560" i="8"/>
  <c r="W559" i="8"/>
  <c r="V559" i="8"/>
  <c r="Q559" i="8"/>
  <c r="P559" i="8"/>
  <c r="O559" i="8"/>
  <c r="W558" i="8"/>
  <c r="V558" i="8"/>
  <c r="Q558" i="8"/>
  <c r="S558" i="8" s="1"/>
  <c r="P558" i="8"/>
  <c r="O558" i="8"/>
  <c r="W557" i="8"/>
  <c r="V557" i="8"/>
  <c r="Q557" i="8"/>
  <c r="S557" i="8" s="1"/>
  <c r="P557" i="8"/>
  <c r="O557" i="8"/>
  <c r="W556" i="8"/>
  <c r="V556" i="8"/>
  <c r="Q556" i="8"/>
  <c r="U556" i="8" s="1"/>
  <c r="P556" i="8"/>
  <c r="O556" i="8"/>
  <c r="W555" i="8"/>
  <c r="V555" i="8"/>
  <c r="Q555" i="8"/>
  <c r="S555" i="8" s="1"/>
  <c r="P555" i="8"/>
  <c r="O555" i="8"/>
  <c r="W554" i="8"/>
  <c r="V554" i="8"/>
  <c r="Q554" i="8"/>
  <c r="T554" i="8" s="1"/>
  <c r="P554" i="8"/>
  <c r="O554" i="8"/>
  <c r="W553" i="8"/>
  <c r="V553" i="8"/>
  <c r="Q553" i="8"/>
  <c r="U553" i="8" s="1"/>
  <c r="P553" i="8"/>
  <c r="O553" i="8"/>
  <c r="W552" i="8"/>
  <c r="V552" i="8"/>
  <c r="Q552" i="8"/>
  <c r="P552" i="8"/>
  <c r="O552" i="8"/>
  <c r="W551" i="8"/>
  <c r="V551" i="8"/>
  <c r="Q551" i="8"/>
  <c r="P551" i="8"/>
  <c r="O551" i="8"/>
  <c r="W550" i="8"/>
  <c r="V550" i="8"/>
  <c r="Q550" i="8"/>
  <c r="S550" i="8" s="1"/>
  <c r="P550" i="8"/>
  <c r="O550" i="8"/>
  <c r="W549" i="8"/>
  <c r="Q549" i="8"/>
  <c r="U549" i="8" s="1"/>
  <c r="P549" i="8"/>
  <c r="O549" i="8"/>
  <c r="W548" i="8"/>
  <c r="Q548" i="8"/>
  <c r="U548" i="8" s="1"/>
  <c r="P548" i="8"/>
  <c r="O548" i="8"/>
  <c r="W547" i="8"/>
  <c r="Q547" i="8"/>
  <c r="S547" i="8" s="1"/>
  <c r="P547" i="8"/>
  <c r="O547" i="8"/>
  <c r="W546" i="8"/>
  <c r="Q546" i="8"/>
  <c r="T546" i="8" s="1"/>
  <c r="P546" i="8"/>
  <c r="O546" i="8"/>
  <c r="W545" i="8"/>
  <c r="Q545" i="8"/>
  <c r="U545" i="8" s="1"/>
  <c r="P545" i="8"/>
  <c r="O545" i="8"/>
  <c r="W544" i="8"/>
  <c r="Q544" i="8"/>
  <c r="P544" i="8"/>
  <c r="O544" i="8"/>
  <c r="W543" i="8"/>
  <c r="Q543" i="8"/>
  <c r="R543" i="8" s="1"/>
  <c r="P543" i="8"/>
  <c r="O543" i="8"/>
  <c r="W542" i="8"/>
  <c r="Q542" i="8"/>
  <c r="S542" i="8" s="1"/>
  <c r="P542" i="8"/>
  <c r="O542" i="8"/>
  <c r="W541" i="8"/>
  <c r="Q541" i="8"/>
  <c r="S541" i="8" s="1"/>
  <c r="P541" i="8"/>
  <c r="O541" i="8"/>
  <c r="W540" i="8"/>
  <c r="Q540" i="8"/>
  <c r="R540" i="8" s="1"/>
  <c r="P540" i="8"/>
  <c r="O540" i="8"/>
  <c r="W539" i="8"/>
  <c r="Q539" i="8"/>
  <c r="S539" i="8" s="1"/>
  <c r="P539" i="8"/>
  <c r="O539" i="8"/>
  <c r="W538" i="8"/>
  <c r="Q538" i="8"/>
  <c r="T538" i="8" s="1"/>
  <c r="P538" i="8"/>
  <c r="O538" i="8"/>
  <c r="W537" i="8"/>
  <c r="V537" i="8"/>
  <c r="Q537" i="8"/>
  <c r="U537" i="8" s="1"/>
  <c r="P537" i="8"/>
  <c r="O537" i="8"/>
  <c r="W536" i="8"/>
  <c r="Q536" i="8"/>
  <c r="P536" i="8"/>
  <c r="O536" i="8"/>
  <c r="W535" i="8"/>
  <c r="Q535" i="8"/>
  <c r="P535" i="8"/>
  <c r="O535" i="8"/>
  <c r="W534" i="8"/>
  <c r="Q534" i="8"/>
  <c r="P534" i="8"/>
  <c r="O534" i="8"/>
  <c r="W533" i="8"/>
  <c r="Q533" i="8"/>
  <c r="T533" i="8" s="1"/>
  <c r="P533" i="8"/>
  <c r="O533" i="8"/>
  <c r="W532" i="8"/>
  <c r="Q532" i="8"/>
  <c r="R532" i="8" s="1"/>
  <c r="P532" i="8"/>
  <c r="O532" i="8"/>
  <c r="W531" i="8"/>
  <c r="Q531" i="8"/>
  <c r="S531" i="8" s="1"/>
  <c r="P531" i="8"/>
  <c r="O531" i="8"/>
  <c r="W530" i="8"/>
  <c r="Q530" i="8"/>
  <c r="T530" i="8" s="1"/>
  <c r="P530" i="8"/>
  <c r="O530" i="8"/>
  <c r="W529" i="8"/>
  <c r="Q529" i="8"/>
  <c r="U529" i="8" s="1"/>
  <c r="P529" i="8"/>
  <c r="O529" i="8"/>
  <c r="W528" i="8"/>
  <c r="Q528" i="8"/>
  <c r="P528" i="8"/>
  <c r="O528" i="8"/>
  <c r="V527" i="8"/>
  <c r="Q527" i="8"/>
  <c r="R527" i="8" s="1"/>
  <c r="P527" i="8"/>
  <c r="O527" i="8"/>
  <c r="V526" i="8"/>
  <c r="Q526" i="8"/>
  <c r="P526" i="8"/>
  <c r="O526" i="8"/>
  <c r="W525" i="8"/>
  <c r="V525" i="8"/>
  <c r="Q525" i="8"/>
  <c r="U525" i="8" s="1"/>
  <c r="P525" i="8"/>
  <c r="O525" i="8"/>
  <c r="W524" i="8"/>
  <c r="V524" i="8"/>
  <c r="Q524" i="8"/>
  <c r="T524" i="8" s="1"/>
  <c r="P524" i="8"/>
  <c r="O524" i="8"/>
  <c r="V523" i="8"/>
  <c r="Q523" i="8"/>
  <c r="R523" i="8" s="1"/>
  <c r="P523" i="8"/>
  <c r="O523" i="8"/>
  <c r="V522" i="8"/>
  <c r="Q522" i="8"/>
  <c r="S522" i="8" s="1"/>
  <c r="P522" i="8"/>
  <c r="O522" i="8"/>
  <c r="V521" i="8"/>
  <c r="Q521" i="8"/>
  <c r="T521" i="8" s="1"/>
  <c r="P521" i="8"/>
  <c r="O521" i="8"/>
  <c r="V520" i="8"/>
  <c r="Q520" i="8"/>
  <c r="P520" i="8"/>
  <c r="O520" i="8"/>
  <c r="V519" i="8"/>
  <c r="Q519" i="8"/>
  <c r="R519" i="8" s="1"/>
  <c r="P519" i="8"/>
  <c r="O519" i="8"/>
  <c r="V518" i="8"/>
  <c r="Q518" i="8"/>
  <c r="P518" i="8"/>
  <c r="O518" i="8"/>
  <c r="W517" i="8"/>
  <c r="V517" i="8"/>
  <c r="Q517" i="8"/>
  <c r="U517" i="8" s="1"/>
  <c r="P517" i="8"/>
  <c r="O517" i="8"/>
  <c r="V516" i="8"/>
  <c r="Q516" i="8"/>
  <c r="U516" i="8" s="1"/>
  <c r="P516" i="8"/>
  <c r="O516" i="8"/>
  <c r="V515" i="8"/>
  <c r="Q515" i="8"/>
  <c r="R515" i="8" s="1"/>
  <c r="P515" i="8"/>
  <c r="O515" i="8"/>
  <c r="V514" i="8"/>
  <c r="Q514" i="8"/>
  <c r="S514" i="8" s="1"/>
  <c r="P514" i="8"/>
  <c r="O514" i="8"/>
  <c r="V513" i="8"/>
  <c r="Q513" i="8"/>
  <c r="T513" i="8" s="1"/>
  <c r="P513" i="8"/>
  <c r="O513" i="8"/>
  <c r="V512" i="8"/>
  <c r="Q512" i="8"/>
  <c r="P512" i="8"/>
  <c r="O512" i="8"/>
  <c r="V511" i="8"/>
  <c r="Q511" i="8"/>
  <c r="R511" i="8" s="1"/>
  <c r="P511" i="8"/>
  <c r="O511" i="8"/>
  <c r="V510" i="8"/>
  <c r="Q510" i="8"/>
  <c r="P510" i="8"/>
  <c r="O510" i="8"/>
  <c r="V509" i="8"/>
  <c r="Q509" i="8"/>
  <c r="U509" i="8" s="1"/>
  <c r="P509" i="8"/>
  <c r="O509" i="8"/>
  <c r="V508" i="8"/>
  <c r="Q508" i="8"/>
  <c r="T508" i="8" s="1"/>
  <c r="P508" i="8"/>
  <c r="O508" i="8"/>
  <c r="V507" i="8"/>
  <c r="Q507" i="8"/>
  <c r="R507" i="8" s="1"/>
  <c r="P507" i="8"/>
  <c r="O507" i="8"/>
  <c r="V506" i="8"/>
  <c r="Q506" i="8"/>
  <c r="S506" i="8" s="1"/>
  <c r="P506" i="8"/>
  <c r="O506" i="8"/>
  <c r="V505" i="8"/>
  <c r="Q505" i="8"/>
  <c r="T505" i="8" s="1"/>
  <c r="P505" i="8"/>
  <c r="O505" i="8"/>
  <c r="V504" i="8"/>
  <c r="Q504" i="8"/>
  <c r="P504" i="8"/>
  <c r="O504" i="8"/>
  <c r="V503" i="8"/>
  <c r="Q503" i="8"/>
  <c r="R503" i="8" s="1"/>
  <c r="P503" i="8"/>
  <c r="O503" i="8"/>
  <c r="V502" i="8"/>
  <c r="Q502" i="8"/>
  <c r="P502" i="8"/>
  <c r="O502" i="8"/>
  <c r="V501" i="8"/>
  <c r="Q501" i="8"/>
  <c r="U501" i="8" s="1"/>
  <c r="P501" i="8"/>
  <c r="O501" i="8"/>
  <c r="V500" i="8"/>
  <c r="Q500" i="8"/>
  <c r="T500" i="8" s="1"/>
  <c r="P500" i="8"/>
  <c r="O500" i="8"/>
  <c r="V499" i="8"/>
  <c r="Q499" i="8"/>
  <c r="R499" i="8" s="1"/>
  <c r="P499" i="8"/>
  <c r="O499" i="8"/>
  <c r="V498" i="8"/>
  <c r="Q498" i="8"/>
  <c r="S498" i="8" s="1"/>
  <c r="P498" i="8"/>
  <c r="O498" i="8"/>
  <c r="V497" i="8"/>
  <c r="Q497" i="8"/>
  <c r="U497" i="8" s="1"/>
  <c r="P497" i="8"/>
  <c r="O497" i="8"/>
  <c r="V496" i="8"/>
  <c r="Q496" i="8"/>
  <c r="P496" i="8"/>
  <c r="O496" i="8"/>
  <c r="V495" i="8"/>
  <c r="Q495" i="8"/>
  <c r="S495" i="8" s="1"/>
  <c r="P495" i="8"/>
  <c r="O495" i="8"/>
  <c r="W494" i="8"/>
  <c r="V494" i="8"/>
  <c r="Q494" i="8"/>
  <c r="U494" i="8" s="1"/>
  <c r="P494" i="8"/>
  <c r="O494" i="8"/>
  <c r="V493" i="8"/>
  <c r="Q493" i="8"/>
  <c r="T493" i="8" s="1"/>
  <c r="P493" i="8"/>
  <c r="O493" i="8"/>
  <c r="V492" i="8"/>
  <c r="Q492" i="8"/>
  <c r="U492" i="8" s="1"/>
  <c r="P492" i="8"/>
  <c r="O492" i="8"/>
  <c r="W491" i="8"/>
  <c r="V491" i="8"/>
  <c r="Q491" i="8"/>
  <c r="U491" i="8" s="1"/>
  <c r="P491" i="8"/>
  <c r="O491" i="8"/>
  <c r="V490" i="8"/>
  <c r="Q490" i="8"/>
  <c r="S490" i="8" s="1"/>
  <c r="P490" i="8"/>
  <c r="O490" i="8"/>
  <c r="V489" i="8"/>
  <c r="Q489" i="8"/>
  <c r="P489" i="8"/>
  <c r="O489" i="8"/>
  <c r="W488" i="8"/>
  <c r="V488" i="8"/>
  <c r="Q488" i="8"/>
  <c r="P488" i="8"/>
  <c r="O488" i="8"/>
  <c r="V487" i="8"/>
  <c r="Q487" i="8"/>
  <c r="S487" i="8" s="1"/>
  <c r="P487" i="8"/>
  <c r="O487" i="8"/>
  <c r="V486" i="8"/>
  <c r="Q486" i="8"/>
  <c r="U486" i="8" s="1"/>
  <c r="P486" i="8"/>
  <c r="O486" i="8"/>
  <c r="V485" i="8"/>
  <c r="Q485" i="8"/>
  <c r="S485" i="8" s="1"/>
  <c r="P485" i="8"/>
  <c r="O485" i="8"/>
  <c r="V484" i="8"/>
  <c r="Q484" i="8"/>
  <c r="T484" i="8" s="1"/>
  <c r="P484" i="8"/>
  <c r="O484" i="8"/>
  <c r="V483" i="8"/>
  <c r="Q483" i="8"/>
  <c r="R483" i="8" s="1"/>
  <c r="P483" i="8"/>
  <c r="O483" i="8"/>
  <c r="W600" i="8"/>
  <c r="V600" i="8"/>
  <c r="Q600" i="8"/>
  <c r="P600" i="8"/>
  <c r="O600" i="8"/>
  <c r="H600" i="8"/>
  <c r="H599" i="8"/>
  <c r="H598" i="8"/>
  <c r="H597" i="8"/>
  <c r="H596" i="8"/>
  <c r="H595" i="8"/>
  <c r="H594" i="8"/>
  <c r="U594" i="8" s="1"/>
  <c r="H593" i="8"/>
  <c r="H592" i="8"/>
  <c r="H591" i="8"/>
  <c r="H590" i="8"/>
  <c r="H589" i="8"/>
  <c r="H588" i="8"/>
  <c r="H587" i="8"/>
  <c r="U587" i="8" s="1"/>
  <c r="H586" i="8"/>
  <c r="H585" i="8"/>
  <c r="H584" i="8"/>
  <c r="H583" i="8"/>
  <c r="H582" i="8"/>
  <c r="H581" i="8"/>
  <c r="H580" i="8"/>
  <c r="H579" i="8"/>
  <c r="H578" i="8"/>
  <c r="H577" i="8"/>
  <c r="H576" i="8"/>
  <c r="H575" i="8"/>
  <c r="H574" i="8"/>
  <c r="H573" i="8"/>
  <c r="H572" i="8"/>
  <c r="H571" i="8"/>
  <c r="H570" i="8"/>
  <c r="H569" i="8"/>
  <c r="H568" i="8"/>
  <c r="H567" i="8"/>
  <c r="H566" i="8"/>
  <c r="H565" i="8"/>
  <c r="S565" i="8" s="1"/>
  <c r="H564" i="8"/>
  <c r="H563" i="8"/>
  <c r="H562" i="8"/>
  <c r="H561" i="8"/>
  <c r="H560" i="8"/>
  <c r="H559" i="8"/>
  <c r="H558" i="8"/>
  <c r="H557" i="8"/>
  <c r="H556" i="8"/>
  <c r="H555" i="8"/>
  <c r="H554" i="8"/>
  <c r="H553" i="8"/>
  <c r="H552" i="8"/>
  <c r="H551" i="8"/>
  <c r="H550" i="8"/>
  <c r="H549" i="8"/>
  <c r="V549" i="8" s="1"/>
  <c r="H548" i="8"/>
  <c r="V548" i="8" s="1"/>
  <c r="H547" i="8"/>
  <c r="V547" i="8" s="1"/>
  <c r="H546" i="8"/>
  <c r="V546" i="8" s="1"/>
  <c r="H545" i="8"/>
  <c r="V545" i="8" s="1"/>
  <c r="H544" i="8"/>
  <c r="V544" i="8" s="1"/>
  <c r="H543" i="8"/>
  <c r="V543" i="8" s="1"/>
  <c r="H542" i="8"/>
  <c r="V542" i="8" s="1"/>
  <c r="H541" i="8"/>
  <c r="V541" i="8" s="1"/>
  <c r="H540" i="8"/>
  <c r="V540" i="8" s="1"/>
  <c r="H539" i="8"/>
  <c r="V539" i="8" s="1"/>
  <c r="H538" i="8"/>
  <c r="V538" i="8" s="1"/>
  <c r="H537" i="8"/>
  <c r="H536" i="8"/>
  <c r="V536" i="8" s="1"/>
  <c r="H535" i="8"/>
  <c r="V535" i="8" s="1"/>
  <c r="H534" i="8"/>
  <c r="V534" i="8" s="1"/>
  <c r="H533" i="8"/>
  <c r="V533" i="8" s="1"/>
  <c r="H532" i="8"/>
  <c r="V532" i="8" s="1"/>
  <c r="H531" i="8"/>
  <c r="V531" i="8" s="1"/>
  <c r="H530" i="8"/>
  <c r="V530" i="8" s="1"/>
  <c r="H529" i="8"/>
  <c r="V529" i="8" s="1"/>
  <c r="H528" i="8"/>
  <c r="V528" i="8" s="1"/>
  <c r="H527" i="8"/>
  <c r="W527" i="8" s="1"/>
  <c r="H526" i="8"/>
  <c r="W526" i="8" s="1"/>
  <c r="H525" i="8"/>
  <c r="H524" i="8"/>
  <c r="H523" i="8"/>
  <c r="W523" i="8" s="1"/>
  <c r="H522" i="8"/>
  <c r="W522" i="8" s="1"/>
  <c r="H521" i="8"/>
  <c r="W521" i="8" s="1"/>
  <c r="H520" i="8"/>
  <c r="W520" i="8" s="1"/>
  <c r="H519" i="8"/>
  <c r="W519" i="8" s="1"/>
  <c r="H518" i="8"/>
  <c r="W518" i="8" s="1"/>
  <c r="H517" i="8"/>
  <c r="H516" i="8"/>
  <c r="W516" i="8" s="1"/>
  <c r="H515" i="8"/>
  <c r="W515" i="8" s="1"/>
  <c r="H514" i="8"/>
  <c r="W514" i="8" s="1"/>
  <c r="H513" i="8"/>
  <c r="W513" i="8" s="1"/>
  <c r="H512" i="8"/>
  <c r="W512" i="8" s="1"/>
  <c r="H511" i="8"/>
  <c r="W511" i="8" s="1"/>
  <c r="H510" i="8"/>
  <c r="W510" i="8" s="1"/>
  <c r="H509" i="8"/>
  <c r="W509" i="8" s="1"/>
  <c r="H508" i="8"/>
  <c r="W508" i="8" s="1"/>
  <c r="H507" i="8"/>
  <c r="W507" i="8" s="1"/>
  <c r="H506" i="8"/>
  <c r="W506" i="8" s="1"/>
  <c r="H505" i="8"/>
  <c r="W505" i="8" s="1"/>
  <c r="H504" i="8"/>
  <c r="W504" i="8" s="1"/>
  <c r="H503" i="8"/>
  <c r="W503" i="8" s="1"/>
  <c r="H502" i="8"/>
  <c r="W502" i="8" s="1"/>
  <c r="H501" i="8"/>
  <c r="W501" i="8" s="1"/>
  <c r="H500" i="8"/>
  <c r="W500" i="8" s="1"/>
  <c r="H499" i="8"/>
  <c r="W499" i="8" s="1"/>
  <c r="H498" i="8"/>
  <c r="W498" i="8" s="1"/>
  <c r="H497" i="8"/>
  <c r="W497" i="8" s="1"/>
  <c r="H496" i="8"/>
  <c r="W496" i="8" s="1"/>
  <c r="H495" i="8"/>
  <c r="W495" i="8" s="1"/>
  <c r="H494" i="8"/>
  <c r="H493" i="8"/>
  <c r="W493" i="8" s="1"/>
  <c r="H492" i="8"/>
  <c r="W492" i="8" s="1"/>
  <c r="H491" i="8"/>
  <c r="H490" i="8"/>
  <c r="W490" i="8" s="1"/>
  <c r="H489" i="8"/>
  <c r="W489" i="8" s="1"/>
  <c r="H488" i="8"/>
  <c r="H487" i="8"/>
  <c r="W487" i="8" s="1"/>
  <c r="H486" i="8"/>
  <c r="W486" i="8" s="1"/>
  <c r="H485" i="8"/>
  <c r="W485" i="8" s="1"/>
  <c r="H484" i="8"/>
  <c r="W484" i="8" s="1"/>
  <c r="H483" i="8"/>
  <c r="W483" i="8" s="1"/>
  <c r="AC454" i="12"/>
  <c r="AB454" i="12"/>
  <c r="AC453" i="12"/>
  <c r="AB453" i="12"/>
  <c r="AC452" i="12"/>
  <c r="AB452" i="12"/>
  <c r="AC451" i="12"/>
  <c r="AB451" i="12"/>
  <c r="AC450" i="12"/>
  <c r="AB450" i="12"/>
  <c r="AC449" i="12"/>
  <c r="AB449" i="12"/>
  <c r="AC448" i="12"/>
  <c r="AB448" i="12"/>
  <c r="AC447" i="12"/>
  <c r="AB447" i="12"/>
  <c r="AC446" i="12"/>
  <c r="AB446" i="12"/>
  <c r="AC445" i="12"/>
  <c r="AB445" i="12"/>
  <c r="AC444" i="12"/>
  <c r="AB444" i="12"/>
  <c r="AC443" i="12"/>
  <c r="AB443" i="12"/>
  <c r="AC442" i="12"/>
  <c r="AB442" i="12"/>
  <c r="AC441" i="12"/>
  <c r="AB441" i="12"/>
  <c r="AC440" i="12"/>
  <c r="AB440" i="12"/>
  <c r="AC439" i="12"/>
  <c r="AB439" i="12"/>
  <c r="AC438" i="12"/>
  <c r="AB438" i="12"/>
  <c r="AC437" i="12"/>
  <c r="AB437" i="12"/>
  <c r="AC436" i="12"/>
  <c r="AB436" i="12"/>
  <c r="AC435" i="12"/>
  <c r="AB435" i="12"/>
  <c r="AC434" i="12"/>
  <c r="AB434" i="12"/>
  <c r="AC433" i="12"/>
  <c r="AB433" i="12"/>
  <c r="AC432" i="12"/>
  <c r="AB432" i="12"/>
  <c r="AC431" i="12"/>
  <c r="AB431" i="12"/>
  <c r="AC430" i="12"/>
  <c r="AB430" i="12"/>
  <c r="AC429" i="12"/>
  <c r="AB429" i="12"/>
  <c r="AC428" i="12"/>
  <c r="AB428" i="12"/>
  <c r="AC427" i="12"/>
  <c r="AB427" i="12"/>
  <c r="AC426" i="12"/>
  <c r="AB426" i="12"/>
  <c r="AC425" i="12"/>
  <c r="AB425" i="12"/>
  <c r="AC424" i="12"/>
  <c r="AB424" i="12"/>
  <c r="AC423" i="12"/>
  <c r="AB423" i="12"/>
  <c r="AC422" i="12"/>
  <c r="AB422" i="12"/>
  <c r="AC421" i="12"/>
  <c r="AB421" i="12"/>
  <c r="AC420" i="12"/>
  <c r="AB420" i="12"/>
  <c r="AC419" i="12"/>
  <c r="AB419" i="12"/>
  <c r="AC418" i="12"/>
  <c r="AB418" i="12"/>
  <c r="AC417" i="12"/>
  <c r="AB417" i="12"/>
  <c r="AC416" i="12"/>
  <c r="AB416" i="12"/>
  <c r="AC415" i="12"/>
  <c r="AB415" i="12"/>
  <c r="AC414" i="12"/>
  <c r="AB414" i="12"/>
  <c r="AC413" i="12"/>
  <c r="AB413" i="12"/>
  <c r="AC412" i="12"/>
  <c r="AB412" i="12"/>
  <c r="AC411" i="12"/>
  <c r="AB411" i="12"/>
  <c r="AC410" i="12"/>
  <c r="AB410" i="12"/>
  <c r="AC409" i="12"/>
  <c r="AB409" i="12"/>
  <c r="AC408" i="12"/>
  <c r="AB408" i="12"/>
  <c r="AC407" i="12"/>
  <c r="AB407" i="12"/>
  <c r="AC406" i="12"/>
  <c r="AB406" i="12"/>
  <c r="AC405" i="12"/>
  <c r="AB405" i="12"/>
  <c r="AC404" i="12"/>
  <c r="AB404" i="12"/>
  <c r="AC403" i="12"/>
  <c r="AB403" i="12"/>
  <c r="AC402" i="12"/>
  <c r="AB402" i="12"/>
  <c r="AC401" i="12"/>
  <c r="AB401" i="12"/>
  <c r="AC400" i="12"/>
  <c r="AB400" i="12"/>
  <c r="AC399" i="12"/>
  <c r="AB399" i="12"/>
  <c r="AC398" i="12"/>
  <c r="AB398" i="12"/>
  <c r="AC397" i="12"/>
  <c r="AB397" i="12"/>
  <c r="AC396" i="12"/>
  <c r="AB396" i="12"/>
  <c r="AC395" i="12"/>
  <c r="AB395" i="12"/>
  <c r="AC394" i="12"/>
  <c r="AB394" i="12"/>
  <c r="AC393" i="12"/>
  <c r="AB393" i="12"/>
  <c r="AC392" i="12"/>
  <c r="AB392" i="12"/>
  <c r="AC391" i="12"/>
  <c r="AB391" i="12"/>
  <c r="AC390" i="12"/>
  <c r="AB390" i="12"/>
  <c r="AC389" i="12"/>
  <c r="AB389" i="12"/>
  <c r="AC388" i="12"/>
  <c r="AB388" i="12"/>
  <c r="AC387" i="12"/>
  <c r="AB387" i="12"/>
  <c r="AC386" i="12"/>
  <c r="AB386" i="12"/>
  <c r="AC385" i="12"/>
  <c r="AB385" i="12"/>
  <c r="AC384" i="12"/>
  <c r="AB384" i="12"/>
  <c r="AC383" i="12"/>
  <c r="AB383" i="12"/>
  <c r="AC382" i="12"/>
  <c r="AB382" i="12"/>
  <c r="AC455" i="12"/>
  <c r="AB455" i="12"/>
  <c r="Z455" i="12"/>
  <c r="AH455" i="12" s="1"/>
  <c r="Z454" i="12"/>
  <c r="AH454" i="12" s="1"/>
  <c r="Z453" i="12"/>
  <c r="AD453" i="12" s="1"/>
  <c r="Z452" i="12"/>
  <c r="AD452" i="12" s="1"/>
  <c r="Z451" i="12"/>
  <c r="AD451" i="12" s="1"/>
  <c r="Z450" i="12"/>
  <c r="AD450" i="12" s="1"/>
  <c r="Z449" i="12"/>
  <c r="AH449" i="12" s="1"/>
  <c r="Z448" i="12"/>
  <c r="AH448" i="12" s="1"/>
  <c r="Z447" i="12"/>
  <c r="AH447" i="12" s="1"/>
  <c r="Z446" i="12"/>
  <c r="AH446" i="12" s="1"/>
  <c r="Z445" i="12"/>
  <c r="AD445" i="12" s="1"/>
  <c r="Z444" i="12"/>
  <c r="AD444" i="12" s="1"/>
  <c r="Z443" i="12"/>
  <c r="AD443" i="12" s="1"/>
  <c r="Z442" i="12"/>
  <c r="AD442" i="12" s="1"/>
  <c r="Z441" i="12"/>
  <c r="AH441" i="12" s="1"/>
  <c r="Z440" i="12"/>
  <c r="AH440" i="12" s="1"/>
  <c r="Z439" i="12"/>
  <c r="AH439" i="12" s="1"/>
  <c r="Z438" i="12"/>
  <c r="AH438" i="12" s="1"/>
  <c r="Z437" i="12"/>
  <c r="AD437" i="12" s="1"/>
  <c r="Z436" i="12"/>
  <c r="AD436" i="12" s="1"/>
  <c r="Z435" i="12"/>
  <c r="AD435" i="12" s="1"/>
  <c r="Z434" i="12"/>
  <c r="AD434" i="12" s="1"/>
  <c r="Z433" i="12"/>
  <c r="AH433" i="12" s="1"/>
  <c r="Z432" i="12"/>
  <c r="AH432" i="12" s="1"/>
  <c r="Z431" i="12"/>
  <c r="AH431" i="12" s="1"/>
  <c r="Z430" i="12"/>
  <c r="AH430" i="12" s="1"/>
  <c r="Z429" i="12"/>
  <c r="AD429" i="12" s="1"/>
  <c r="Z428" i="12"/>
  <c r="AD428" i="12" s="1"/>
  <c r="Z427" i="12"/>
  <c r="AD427" i="12" s="1"/>
  <c r="Z426" i="12"/>
  <c r="AD426" i="12" s="1"/>
  <c r="Z425" i="12"/>
  <c r="AH425" i="12" s="1"/>
  <c r="Z424" i="12"/>
  <c r="AH424" i="12" s="1"/>
  <c r="Z423" i="12"/>
  <c r="AD423" i="12" s="1"/>
  <c r="AG423" i="12" s="1"/>
  <c r="Z422" i="12"/>
  <c r="AH422" i="12" s="1"/>
  <c r="Z421" i="12"/>
  <c r="AD421" i="12" s="1"/>
  <c r="Z420" i="12"/>
  <c r="AD420" i="12" s="1"/>
  <c r="Z419" i="12"/>
  <c r="AD419" i="12" s="1"/>
  <c r="Z418" i="12"/>
  <c r="AD418" i="12" s="1"/>
  <c r="Z417" i="12"/>
  <c r="AH417" i="12" s="1"/>
  <c r="Z416" i="12"/>
  <c r="Z415" i="12"/>
  <c r="AD415" i="12" s="1"/>
  <c r="AG415" i="12" s="1"/>
  <c r="Z414" i="12"/>
  <c r="Z413" i="12"/>
  <c r="AD413" i="12" s="1"/>
  <c r="Z412" i="12"/>
  <c r="AD412" i="12" s="1"/>
  <c r="Z411" i="12"/>
  <c r="AD411" i="12" s="1"/>
  <c r="Z410" i="12"/>
  <c r="AD410" i="12" s="1"/>
  <c r="Z409" i="12"/>
  <c r="Z408" i="12"/>
  <c r="Z407" i="12"/>
  <c r="AD407" i="12" s="1"/>
  <c r="AG407" i="12" s="1"/>
  <c r="Z406" i="12"/>
  <c r="AD406" i="12" s="1"/>
  <c r="AG406" i="12" s="1"/>
  <c r="Z405" i="12"/>
  <c r="AD405" i="12" s="1"/>
  <c r="Z404" i="12"/>
  <c r="AD404" i="12" s="1"/>
  <c r="Z403" i="12"/>
  <c r="AD403" i="12" s="1"/>
  <c r="Z402" i="12"/>
  <c r="AD402" i="12" s="1"/>
  <c r="AF402" i="12" s="1"/>
  <c r="Z401" i="12"/>
  <c r="Z400" i="12"/>
  <c r="Z399" i="12"/>
  <c r="Z398" i="12"/>
  <c r="Z397" i="12"/>
  <c r="AD397" i="12" s="1"/>
  <c r="Z396" i="12"/>
  <c r="AD396" i="12" s="1"/>
  <c r="Z395" i="12"/>
  <c r="AD395" i="12" s="1"/>
  <c r="Z394" i="12"/>
  <c r="AD394" i="12" s="1"/>
  <c r="AF394" i="12" s="1"/>
  <c r="Z393" i="12"/>
  <c r="Z392" i="12"/>
  <c r="Z391" i="12"/>
  <c r="Z390" i="12"/>
  <c r="Z389" i="12"/>
  <c r="AD389" i="12" s="1"/>
  <c r="Z388" i="12"/>
  <c r="AD388" i="12" s="1"/>
  <c r="Z387" i="12"/>
  <c r="AD387" i="12" s="1"/>
  <c r="Z386" i="12"/>
  <c r="AD386" i="12" s="1"/>
  <c r="Z385" i="12"/>
  <c r="Z384" i="12"/>
  <c r="Z383" i="12"/>
  <c r="AD383" i="12" s="1"/>
  <c r="AG383" i="12" s="1"/>
  <c r="Z382" i="12"/>
  <c r="AD382" i="12" s="1"/>
  <c r="AG382" i="12" s="1"/>
  <c r="Y455" i="12"/>
  <c r="X455" i="12"/>
  <c r="W455" i="12"/>
  <c r="V455" i="12"/>
  <c r="U455" i="12"/>
  <c r="T455" i="12"/>
  <c r="S455" i="12"/>
  <c r="R455" i="12"/>
  <c r="P455" i="12"/>
  <c r="Q455" i="12" s="1"/>
  <c r="Y454" i="12"/>
  <c r="X454" i="12"/>
  <c r="W454" i="12"/>
  <c r="V454" i="12"/>
  <c r="U454" i="12"/>
  <c r="T454" i="12"/>
  <c r="S454" i="12"/>
  <c r="R454" i="12"/>
  <c r="P454" i="12"/>
  <c r="Q454" i="12" s="1"/>
  <c r="Y453" i="12"/>
  <c r="X453" i="12"/>
  <c r="W453" i="12"/>
  <c r="V453" i="12"/>
  <c r="U453" i="12"/>
  <c r="T453" i="12"/>
  <c r="S453" i="12"/>
  <c r="R453" i="12"/>
  <c r="P453" i="12"/>
  <c r="Q453" i="12" s="1"/>
  <c r="Y452" i="12"/>
  <c r="X452" i="12"/>
  <c r="W452" i="12"/>
  <c r="V452" i="12"/>
  <c r="U452" i="12"/>
  <c r="T452" i="12"/>
  <c r="S452" i="12"/>
  <c r="R452" i="12"/>
  <c r="P452" i="12"/>
  <c r="Q452" i="12" s="1"/>
  <c r="Y451" i="12"/>
  <c r="X451" i="12"/>
  <c r="W451" i="12"/>
  <c r="V451" i="12"/>
  <c r="U451" i="12"/>
  <c r="T451" i="12"/>
  <c r="S451" i="12"/>
  <c r="R451" i="12"/>
  <c r="P451" i="12"/>
  <c r="Q451" i="12" s="1"/>
  <c r="Y450" i="12"/>
  <c r="X450" i="12"/>
  <c r="W450" i="12"/>
  <c r="V450" i="12"/>
  <c r="U450" i="12"/>
  <c r="T450" i="12"/>
  <c r="S450" i="12"/>
  <c r="R450" i="12"/>
  <c r="P450" i="12"/>
  <c r="Q450" i="12" s="1"/>
  <c r="Y449" i="12"/>
  <c r="X449" i="12"/>
  <c r="W449" i="12"/>
  <c r="V449" i="12"/>
  <c r="U449" i="12"/>
  <c r="T449" i="12"/>
  <c r="S449" i="12"/>
  <c r="R449" i="12"/>
  <c r="P449" i="12"/>
  <c r="Q449" i="12" s="1"/>
  <c r="Y448" i="12"/>
  <c r="X448" i="12"/>
  <c r="W448" i="12"/>
  <c r="V448" i="12"/>
  <c r="U448" i="12"/>
  <c r="T448" i="12"/>
  <c r="S448" i="12"/>
  <c r="R448" i="12"/>
  <c r="P448" i="12"/>
  <c r="Q448" i="12" s="1"/>
  <c r="Y447" i="12"/>
  <c r="X447" i="12"/>
  <c r="W447" i="12"/>
  <c r="V447" i="12"/>
  <c r="U447" i="12"/>
  <c r="T447" i="12"/>
  <c r="S447" i="12"/>
  <c r="R447" i="12"/>
  <c r="P447" i="12"/>
  <c r="Q447" i="12" s="1"/>
  <c r="Y446" i="12"/>
  <c r="X446" i="12"/>
  <c r="W446" i="12"/>
  <c r="V446" i="12"/>
  <c r="U446" i="12"/>
  <c r="T446" i="12"/>
  <c r="S446" i="12"/>
  <c r="R446" i="12"/>
  <c r="P446" i="12"/>
  <c r="Q446" i="12" s="1"/>
  <c r="Y445" i="12"/>
  <c r="X445" i="12"/>
  <c r="W445" i="12"/>
  <c r="V445" i="12"/>
  <c r="U445" i="12"/>
  <c r="T445" i="12"/>
  <c r="S445" i="12"/>
  <c r="R445" i="12"/>
  <c r="P445" i="12"/>
  <c r="Q445" i="12" s="1"/>
  <c r="Y444" i="12"/>
  <c r="X444" i="12"/>
  <c r="W444" i="12"/>
  <c r="V444" i="12"/>
  <c r="U444" i="12"/>
  <c r="T444" i="12"/>
  <c r="S444" i="12"/>
  <c r="R444" i="12"/>
  <c r="P444" i="12"/>
  <c r="Q444" i="12" s="1"/>
  <c r="Y443" i="12"/>
  <c r="X443" i="12"/>
  <c r="W443" i="12"/>
  <c r="V443" i="12"/>
  <c r="U443" i="12"/>
  <c r="T443" i="12"/>
  <c r="S443" i="12"/>
  <c r="R443" i="12"/>
  <c r="P443" i="12"/>
  <c r="Q443" i="12" s="1"/>
  <c r="Y442" i="12"/>
  <c r="X442" i="12"/>
  <c r="W442" i="12"/>
  <c r="V442" i="12"/>
  <c r="U442" i="12"/>
  <c r="T442" i="12"/>
  <c r="S442" i="12"/>
  <c r="R442" i="12"/>
  <c r="P442" i="12"/>
  <c r="Q442" i="12" s="1"/>
  <c r="Y441" i="12"/>
  <c r="X441" i="12"/>
  <c r="W441" i="12"/>
  <c r="V441" i="12"/>
  <c r="U441" i="12"/>
  <c r="T441" i="12"/>
  <c r="S441" i="12"/>
  <c r="R441" i="12"/>
  <c r="P441" i="12"/>
  <c r="Q441" i="12" s="1"/>
  <c r="Y440" i="12"/>
  <c r="X440" i="12"/>
  <c r="W440" i="12"/>
  <c r="V440" i="12"/>
  <c r="U440" i="12"/>
  <c r="T440" i="12"/>
  <c r="S440" i="12"/>
  <c r="R440" i="12"/>
  <c r="P440" i="12"/>
  <c r="Q440" i="12" s="1"/>
  <c r="Y439" i="12"/>
  <c r="X439" i="12"/>
  <c r="W439" i="12"/>
  <c r="V439" i="12"/>
  <c r="U439" i="12"/>
  <c r="T439" i="12"/>
  <c r="S439" i="12"/>
  <c r="R439" i="12"/>
  <c r="P439" i="12"/>
  <c r="Q439" i="12" s="1"/>
  <c r="Y438" i="12"/>
  <c r="X438" i="12"/>
  <c r="W438" i="12"/>
  <c r="V438" i="12"/>
  <c r="U438" i="12"/>
  <c r="T438" i="12"/>
  <c r="S438" i="12"/>
  <c r="R438" i="12"/>
  <c r="P438" i="12"/>
  <c r="Q438" i="12" s="1"/>
  <c r="Y437" i="12"/>
  <c r="X437" i="12"/>
  <c r="W437" i="12"/>
  <c r="V437" i="12"/>
  <c r="U437" i="12"/>
  <c r="T437" i="12"/>
  <c r="S437" i="12"/>
  <c r="R437" i="12"/>
  <c r="P437" i="12"/>
  <c r="Q437" i="12" s="1"/>
  <c r="Y436" i="12"/>
  <c r="X436" i="12"/>
  <c r="W436" i="12"/>
  <c r="V436" i="12"/>
  <c r="U436" i="12"/>
  <c r="T436" i="12"/>
  <c r="S436" i="12"/>
  <c r="R436" i="12"/>
  <c r="P436" i="12"/>
  <c r="Q436" i="12" s="1"/>
  <c r="Y435" i="12"/>
  <c r="X435" i="12"/>
  <c r="W435" i="12"/>
  <c r="V435" i="12"/>
  <c r="U435" i="12"/>
  <c r="T435" i="12"/>
  <c r="S435" i="12"/>
  <c r="R435" i="12"/>
  <c r="P435" i="12"/>
  <c r="Q435" i="12" s="1"/>
  <c r="Y434" i="12"/>
  <c r="X434" i="12"/>
  <c r="W434" i="12"/>
  <c r="V434" i="12"/>
  <c r="U434" i="12"/>
  <c r="T434" i="12"/>
  <c r="S434" i="12"/>
  <c r="R434" i="12"/>
  <c r="P434" i="12"/>
  <c r="Q434" i="12" s="1"/>
  <c r="Y433" i="12"/>
  <c r="X433" i="12"/>
  <c r="W433" i="12"/>
  <c r="V433" i="12"/>
  <c r="U433" i="12"/>
  <c r="T433" i="12"/>
  <c r="S433" i="12"/>
  <c r="R433" i="12"/>
  <c r="P433" i="12"/>
  <c r="Q433" i="12" s="1"/>
  <c r="Y432" i="12"/>
  <c r="X432" i="12"/>
  <c r="W432" i="12"/>
  <c r="V432" i="12"/>
  <c r="U432" i="12"/>
  <c r="T432" i="12"/>
  <c r="S432" i="12"/>
  <c r="R432" i="12"/>
  <c r="P432" i="12"/>
  <c r="Q432" i="12" s="1"/>
  <c r="Y431" i="12"/>
  <c r="X431" i="12"/>
  <c r="W431" i="12"/>
  <c r="V431" i="12"/>
  <c r="U431" i="12"/>
  <c r="T431" i="12"/>
  <c r="S431" i="12"/>
  <c r="R431" i="12"/>
  <c r="P431" i="12"/>
  <c r="Q431" i="12" s="1"/>
  <c r="Y430" i="12"/>
  <c r="X430" i="12"/>
  <c r="W430" i="12"/>
  <c r="V430" i="12"/>
  <c r="U430" i="12"/>
  <c r="T430" i="12"/>
  <c r="S430" i="12"/>
  <c r="R430" i="12"/>
  <c r="P430" i="12"/>
  <c r="Q430" i="12" s="1"/>
  <c r="Y429" i="12"/>
  <c r="X429" i="12"/>
  <c r="W429" i="12"/>
  <c r="V429" i="12"/>
  <c r="U429" i="12"/>
  <c r="T429" i="12"/>
  <c r="S429" i="12"/>
  <c r="R429" i="12"/>
  <c r="P429" i="12"/>
  <c r="Q429" i="12" s="1"/>
  <c r="Y428" i="12"/>
  <c r="X428" i="12"/>
  <c r="W428" i="12"/>
  <c r="V428" i="12"/>
  <c r="U428" i="12"/>
  <c r="T428" i="12"/>
  <c r="S428" i="12"/>
  <c r="R428" i="12"/>
  <c r="P428" i="12"/>
  <c r="Q428" i="12" s="1"/>
  <c r="Y427" i="12"/>
  <c r="X427" i="12"/>
  <c r="W427" i="12"/>
  <c r="V427" i="12"/>
  <c r="U427" i="12"/>
  <c r="T427" i="12"/>
  <c r="S427" i="12"/>
  <c r="R427" i="12"/>
  <c r="P427" i="12"/>
  <c r="Q427" i="12" s="1"/>
  <c r="Y426" i="12"/>
  <c r="X426" i="12"/>
  <c r="W426" i="12"/>
  <c r="V426" i="12"/>
  <c r="U426" i="12"/>
  <c r="T426" i="12"/>
  <c r="S426" i="12"/>
  <c r="R426" i="12"/>
  <c r="P426" i="12"/>
  <c r="Q426" i="12" s="1"/>
  <c r="Y425" i="12"/>
  <c r="X425" i="12"/>
  <c r="W425" i="12"/>
  <c r="V425" i="12"/>
  <c r="U425" i="12"/>
  <c r="T425" i="12"/>
  <c r="S425" i="12"/>
  <c r="R425" i="12"/>
  <c r="P425" i="12"/>
  <c r="Q425" i="12" s="1"/>
  <c r="Y424" i="12"/>
  <c r="X424" i="12"/>
  <c r="W424" i="12"/>
  <c r="V424" i="12"/>
  <c r="U424" i="12"/>
  <c r="T424" i="12"/>
  <c r="S424" i="12"/>
  <c r="R424" i="12"/>
  <c r="P424" i="12"/>
  <c r="Q424" i="12" s="1"/>
  <c r="Y423" i="12"/>
  <c r="X423" i="12"/>
  <c r="W423" i="12"/>
  <c r="V423" i="12"/>
  <c r="U423" i="12"/>
  <c r="T423" i="12"/>
  <c r="S423" i="12"/>
  <c r="R423" i="12"/>
  <c r="P423" i="12"/>
  <c r="Q423" i="12" s="1"/>
  <c r="Y422" i="12"/>
  <c r="X422" i="12"/>
  <c r="W422" i="12"/>
  <c r="V422" i="12"/>
  <c r="U422" i="12"/>
  <c r="T422" i="12"/>
  <c r="S422" i="12"/>
  <c r="R422" i="12"/>
  <c r="P422" i="12"/>
  <c r="Q422" i="12" s="1"/>
  <c r="Y421" i="12"/>
  <c r="X421" i="12"/>
  <c r="W421" i="12"/>
  <c r="V421" i="12"/>
  <c r="U421" i="12"/>
  <c r="T421" i="12"/>
  <c r="S421" i="12"/>
  <c r="R421" i="12"/>
  <c r="P421" i="12"/>
  <c r="Q421" i="12" s="1"/>
  <c r="Y420" i="12"/>
  <c r="X420" i="12"/>
  <c r="W420" i="12"/>
  <c r="V420" i="12"/>
  <c r="U420" i="12"/>
  <c r="T420" i="12"/>
  <c r="S420" i="12"/>
  <c r="R420" i="12"/>
  <c r="P420" i="12"/>
  <c r="Q420" i="12" s="1"/>
  <c r="Y419" i="12"/>
  <c r="X419" i="12"/>
  <c r="W419" i="12"/>
  <c r="V419" i="12"/>
  <c r="U419" i="12"/>
  <c r="T419" i="12"/>
  <c r="S419" i="12"/>
  <c r="R419" i="12"/>
  <c r="P419" i="12"/>
  <c r="Q419" i="12" s="1"/>
  <c r="Y418" i="12"/>
  <c r="X418" i="12"/>
  <c r="W418" i="12"/>
  <c r="V418" i="12"/>
  <c r="U418" i="12"/>
  <c r="T418" i="12"/>
  <c r="S418" i="12"/>
  <c r="R418" i="12"/>
  <c r="P418" i="12"/>
  <c r="Q418" i="12" s="1"/>
  <c r="Y417" i="12"/>
  <c r="X417" i="12"/>
  <c r="W417" i="12"/>
  <c r="V417" i="12"/>
  <c r="U417" i="12"/>
  <c r="T417" i="12"/>
  <c r="S417" i="12"/>
  <c r="R417" i="12"/>
  <c r="P417" i="12"/>
  <c r="Q417" i="12" s="1"/>
  <c r="Y416" i="12"/>
  <c r="X416" i="12"/>
  <c r="W416" i="12"/>
  <c r="V416" i="12"/>
  <c r="U416" i="12"/>
  <c r="T416" i="12"/>
  <c r="S416" i="12"/>
  <c r="R416" i="12"/>
  <c r="P416" i="12"/>
  <c r="Q416" i="12" s="1"/>
  <c r="Y415" i="12"/>
  <c r="X415" i="12"/>
  <c r="W415" i="12"/>
  <c r="V415" i="12"/>
  <c r="U415" i="12"/>
  <c r="T415" i="12"/>
  <c r="S415" i="12"/>
  <c r="R415" i="12"/>
  <c r="P415" i="12"/>
  <c r="Q415" i="12" s="1"/>
  <c r="Y414" i="12"/>
  <c r="X414" i="12"/>
  <c r="W414" i="12"/>
  <c r="V414" i="12"/>
  <c r="U414" i="12"/>
  <c r="T414" i="12"/>
  <c r="S414" i="12"/>
  <c r="R414" i="12"/>
  <c r="P414" i="12"/>
  <c r="Q414" i="12" s="1"/>
  <c r="Y413" i="12"/>
  <c r="X413" i="12"/>
  <c r="W413" i="12"/>
  <c r="V413" i="12"/>
  <c r="U413" i="12"/>
  <c r="T413" i="12"/>
  <c r="S413" i="12"/>
  <c r="R413" i="12"/>
  <c r="P413" i="12"/>
  <c r="Q413" i="12" s="1"/>
  <c r="Y412" i="12"/>
  <c r="X412" i="12"/>
  <c r="W412" i="12"/>
  <c r="V412" i="12"/>
  <c r="U412" i="12"/>
  <c r="T412" i="12"/>
  <c r="S412" i="12"/>
  <c r="R412" i="12"/>
  <c r="P412" i="12"/>
  <c r="Q412" i="12" s="1"/>
  <c r="Y411" i="12"/>
  <c r="X411" i="12"/>
  <c r="W411" i="12"/>
  <c r="V411" i="12"/>
  <c r="U411" i="12"/>
  <c r="T411" i="12"/>
  <c r="S411" i="12"/>
  <c r="R411" i="12"/>
  <c r="P411" i="12"/>
  <c r="Q411" i="12" s="1"/>
  <c r="Y410" i="12"/>
  <c r="X410" i="12"/>
  <c r="W410" i="12"/>
  <c r="V410" i="12"/>
  <c r="U410" i="12"/>
  <c r="T410" i="12"/>
  <c r="S410" i="12"/>
  <c r="R410" i="12"/>
  <c r="P410" i="12"/>
  <c r="Q410" i="12" s="1"/>
  <c r="Y409" i="12"/>
  <c r="X409" i="12"/>
  <c r="W409" i="12"/>
  <c r="V409" i="12"/>
  <c r="U409" i="12"/>
  <c r="T409" i="12"/>
  <c r="S409" i="12"/>
  <c r="R409" i="12"/>
  <c r="P409" i="12"/>
  <c r="Q409" i="12" s="1"/>
  <c r="Y408" i="12"/>
  <c r="X408" i="12"/>
  <c r="W408" i="12"/>
  <c r="V408" i="12"/>
  <c r="U408" i="12"/>
  <c r="T408" i="12"/>
  <c r="S408" i="12"/>
  <c r="R408" i="12"/>
  <c r="P408" i="12"/>
  <c r="Q408" i="12" s="1"/>
  <c r="Y407" i="12"/>
  <c r="X407" i="12"/>
  <c r="W407" i="12"/>
  <c r="V407" i="12"/>
  <c r="U407" i="12"/>
  <c r="T407" i="12"/>
  <c r="S407" i="12"/>
  <c r="R407" i="12"/>
  <c r="P407" i="12"/>
  <c r="Q407" i="12" s="1"/>
  <c r="Y406" i="12"/>
  <c r="X406" i="12"/>
  <c r="W406" i="12"/>
  <c r="V406" i="12"/>
  <c r="U406" i="12"/>
  <c r="T406" i="12"/>
  <c r="S406" i="12"/>
  <c r="R406" i="12"/>
  <c r="P406" i="12"/>
  <c r="Q406" i="12" s="1"/>
  <c r="Y405" i="12"/>
  <c r="X405" i="12"/>
  <c r="W405" i="12"/>
  <c r="V405" i="12"/>
  <c r="U405" i="12"/>
  <c r="T405" i="12"/>
  <c r="S405" i="12"/>
  <c r="R405" i="12"/>
  <c r="P405" i="12"/>
  <c r="Q405" i="12" s="1"/>
  <c r="Y404" i="12"/>
  <c r="X404" i="12"/>
  <c r="W404" i="12"/>
  <c r="V404" i="12"/>
  <c r="U404" i="12"/>
  <c r="T404" i="12"/>
  <c r="S404" i="12"/>
  <c r="R404" i="12"/>
  <c r="P404" i="12"/>
  <c r="Q404" i="12" s="1"/>
  <c r="Y403" i="12"/>
  <c r="X403" i="12"/>
  <c r="W403" i="12"/>
  <c r="V403" i="12"/>
  <c r="U403" i="12"/>
  <c r="T403" i="12"/>
  <c r="S403" i="12"/>
  <c r="R403" i="12"/>
  <c r="P403" i="12"/>
  <c r="Q403" i="12" s="1"/>
  <c r="Y402" i="12"/>
  <c r="X402" i="12"/>
  <c r="W402" i="12"/>
  <c r="V402" i="12"/>
  <c r="U402" i="12"/>
  <c r="T402" i="12"/>
  <c r="S402" i="12"/>
  <c r="R402" i="12"/>
  <c r="P402" i="12"/>
  <c r="Q402" i="12" s="1"/>
  <c r="Y401" i="12"/>
  <c r="X401" i="12"/>
  <c r="W401" i="12"/>
  <c r="V401" i="12"/>
  <c r="U401" i="12"/>
  <c r="T401" i="12"/>
  <c r="S401" i="12"/>
  <c r="R401" i="12"/>
  <c r="P401" i="12"/>
  <c r="Q401" i="12" s="1"/>
  <c r="Y400" i="12"/>
  <c r="X400" i="12"/>
  <c r="W400" i="12"/>
  <c r="V400" i="12"/>
  <c r="U400" i="12"/>
  <c r="T400" i="12"/>
  <c r="S400" i="12"/>
  <c r="R400" i="12"/>
  <c r="P400" i="12"/>
  <c r="Q400" i="12" s="1"/>
  <c r="Y399" i="12"/>
  <c r="X399" i="12"/>
  <c r="W399" i="12"/>
  <c r="V399" i="12"/>
  <c r="U399" i="12"/>
  <c r="T399" i="12"/>
  <c r="S399" i="12"/>
  <c r="R399" i="12"/>
  <c r="P399" i="12"/>
  <c r="Q399" i="12" s="1"/>
  <c r="Y398" i="12"/>
  <c r="X398" i="12"/>
  <c r="W398" i="12"/>
  <c r="V398" i="12"/>
  <c r="U398" i="12"/>
  <c r="T398" i="12"/>
  <c r="S398" i="12"/>
  <c r="R398" i="12"/>
  <c r="P398" i="12"/>
  <c r="Q398" i="12" s="1"/>
  <c r="Y397" i="12"/>
  <c r="X397" i="12"/>
  <c r="W397" i="12"/>
  <c r="V397" i="12"/>
  <c r="U397" i="12"/>
  <c r="T397" i="12"/>
  <c r="S397" i="12"/>
  <c r="R397" i="12"/>
  <c r="P397" i="12"/>
  <c r="Q397" i="12" s="1"/>
  <c r="Y396" i="12"/>
  <c r="X396" i="12"/>
  <c r="W396" i="12"/>
  <c r="V396" i="12"/>
  <c r="U396" i="12"/>
  <c r="T396" i="12"/>
  <c r="S396" i="12"/>
  <c r="R396" i="12"/>
  <c r="P396" i="12"/>
  <c r="Q396" i="12" s="1"/>
  <c r="Y395" i="12"/>
  <c r="X395" i="12"/>
  <c r="W395" i="12"/>
  <c r="V395" i="12"/>
  <c r="U395" i="12"/>
  <c r="T395" i="12"/>
  <c r="S395" i="12"/>
  <c r="R395" i="12"/>
  <c r="P395" i="12"/>
  <c r="Q395" i="12" s="1"/>
  <c r="Y394" i="12"/>
  <c r="X394" i="12"/>
  <c r="W394" i="12"/>
  <c r="V394" i="12"/>
  <c r="U394" i="12"/>
  <c r="T394" i="12"/>
  <c r="S394" i="12"/>
  <c r="R394" i="12"/>
  <c r="P394" i="12"/>
  <c r="Q394" i="12" s="1"/>
  <c r="Y393" i="12"/>
  <c r="X393" i="12"/>
  <c r="W393" i="12"/>
  <c r="V393" i="12"/>
  <c r="U393" i="12"/>
  <c r="T393" i="12"/>
  <c r="S393" i="12"/>
  <c r="R393" i="12"/>
  <c r="P393" i="12"/>
  <c r="Q393" i="12" s="1"/>
  <c r="Y392" i="12"/>
  <c r="X392" i="12"/>
  <c r="W392" i="12"/>
  <c r="V392" i="12"/>
  <c r="U392" i="12"/>
  <c r="T392" i="12"/>
  <c r="S392" i="12"/>
  <c r="R392" i="12"/>
  <c r="P392" i="12"/>
  <c r="Q392" i="12" s="1"/>
  <c r="Y391" i="12"/>
  <c r="X391" i="12"/>
  <c r="W391" i="12"/>
  <c r="V391" i="12"/>
  <c r="U391" i="12"/>
  <c r="T391" i="12"/>
  <c r="S391" i="12"/>
  <c r="R391" i="12"/>
  <c r="P391" i="12"/>
  <c r="Q391" i="12" s="1"/>
  <c r="Y390" i="12"/>
  <c r="X390" i="12"/>
  <c r="W390" i="12"/>
  <c r="V390" i="12"/>
  <c r="U390" i="12"/>
  <c r="T390" i="12"/>
  <c r="S390" i="12"/>
  <c r="R390" i="12"/>
  <c r="P390" i="12"/>
  <c r="Q390" i="12" s="1"/>
  <c r="Y389" i="12"/>
  <c r="X389" i="12"/>
  <c r="W389" i="12"/>
  <c r="V389" i="12"/>
  <c r="U389" i="12"/>
  <c r="T389" i="12"/>
  <c r="S389" i="12"/>
  <c r="R389" i="12"/>
  <c r="P389" i="12"/>
  <c r="Q389" i="12" s="1"/>
  <c r="Y388" i="12"/>
  <c r="X388" i="12"/>
  <c r="W388" i="12"/>
  <c r="V388" i="12"/>
  <c r="U388" i="12"/>
  <c r="T388" i="12"/>
  <c r="S388" i="12"/>
  <c r="R388" i="12"/>
  <c r="P388" i="12"/>
  <c r="Q388" i="12" s="1"/>
  <c r="Y387" i="12"/>
  <c r="X387" i="12"/>
  <c r="W387" i="12"/>
  <c r="V387" i="12"/>
  <c r="U387" i="12"/>
  <c r="T387" i="12"/>
  <c r="S387" i="12"/>
  <c r="R387" i="12"/>
  <c r="P387" i="12"/>
  <c r="Q387" i="12" s="1"/>
  <c r="Y386" i="12"/>
  <c r="X386" i="12"/>
  <c r="W386" i="12"/>
  <c r="V386" i="12"/>
  <c r="U386" i="12"/>
  <c r="T386" i="12"/>
  <c r="S386" i="12"/>
  <c r="R386" i="12"/>
  <c r="P386" i="12"/>
  <c r="Q386" i="12" s="1"/>
  <c r="Y385" i="12"/>
  <c r="X385" i="12"/>
  <c r="W385" i="12"/>
  <c r="V385" i="12"/>
  <c r="U385" i="12"/>
  <c r="T385" i="12"/>
  <c r="S385" i="12"/>
  <c r="R385" i="12"/>
  <c r="P385" i="12"/>
  <c r="Q385" i="12" s="1"/>
  <c r="Y384" i="12"/>
  <c r="X384" i="12"/>
  <c r="W384" i="12"/>
  <c r="V384" i="12"/>
  <c r="U384" i="12"/>
  <c r="T384" i="12"/>
  <c r="S384" i="12"/>
  <c r="R384" i="12"/>
  <c r="P384" i="12"/>
  <c r="Q384" i="12" s="1"/>
  <c r="Y383" i="12"/>
  <c r="X383" i="12"/>
  <c r="W383" i="12"/>
  <c r="V383" i="12"/>
  <c r="U383" i="12"/>
  <c r="T383" i="12"/>
  <c r="S383" i="12"/>
  <c r="R383" i="12"/>
  <c r="P383" i="12"/>
  <c r="Q383" i="12" s="1"/>
  <c r="Y382" i="12"/>
  <c r="X382" i="12"/>
  <c r="W382" i="12"/>
  <c r="V382" i="12"/>
  <c r="U382" i="12"/>
  <c r="T382" i="12"/>
  <c r="S382" i="12"/>
  <c r="R382" i="12"/>
  <c r="P382" i="12"/>
  <c r="Q382" i="12" s="1"/>
  <c r="AG375" i="12" l="1"/>
  <c r="AF375" i="12"/>
  <c r="AF319" i="12"/>
  <c r="U564" i="8"/>
  <c r="S540" i="8"/>
  <c r="U540" i="8"/>
  <c r="AE324" i="12"/>
  <c r="U588" i="8"/>
  <c r="S564" i="8"/>
  <c r="AE351" i="12"/>
  <c r="AE340" i="12"/>
  <c r="AF324" i="12"/>
  <c r="AF340" i="12"/>
  <c r="AF316" i="12"/>
  <c r="AF356" i="12"/>
  <c r="AF367" i="12"/>
  <c r="AF348" i="12"/>
  <c r="T531" i="8"/>
  <c r="S507" i="8"/>
  <c r="T507" i="8"/>
  <c r="AF380" i="12"/>
  <c r="AE364" i="12"/>
  <c r="AF364" i="12"/>
  <c r="AG367" i="12"/>
  <c r="AE356" i="12"/>
  <c r="AH382" i="12"/>
  <c r="AE380" i="12"/>
  <c r="AH394" i="12"/>
  <c r="AH410" i="12"/>
  <c r="AH402" i="12"/>
  <c r="AG319" i="12"/>
  <c r="AE348" i="12"/>
  <c r="AF386" i="12"/>
  <c r="AE386" i="12"/>
  <c r="AH390" i="12"/>
  <c r="AH398" i="12"/>
  <c r="AD431" i="12"/>
  <c r="AG431" i="12" s="1"/>
  <c r="AH392" i="12"/>
  <c r="AH416" i="12"/>
  <c r="AD390" i="12"/>
  <c r="AG390" i="12" s="1"/>
  <c r="AH418" i="12"/>
  <c r="AE332" i="12"/>
  <c r="AH393" i="12"/>
  <c r="AD422" i="12"/>
  <c r="AG422" i="12" s="1"/>
  <c r="AF332" i="12"/>
  <c r="AF359" i="12"/>
  <c r="AH386" i="12"/>
  <c r="AD398" i="12"/>
  <c r="AG398" i="12" s="1"/>
  <c r="AF372" i="12"/>
  <c r="AE316" i="12"/>
  <c r="AH426" i="12"/>
  <c r="AE372" i="12"/>
  <c r="R549" i="8"/>
  <c r="T517" i="8"/>
  <c r="U557" i="8"/>
  <c r="S491" i="8"/>
  <c r="R492" i="8"/>
  <c r="T514" i="8"/>
  <c r="T539" i="8"/>
  <c r="U515" i="8"/>
  <c r="T522" i="8"/>
  <c r="U589" i="8"/>
  <c r="U484" i="8"/>
  <c r="T491" i="8"/>
  <c r="S492" i="8"/>
  <c r="U514" i="8"/>
  <c r="U521" i="8"/>
  <c r="S548" i="8"/>
  <c r="U562" i="8"/>
  <c r="U578" i="8"/>
  <c r="T492" i="8"/>
  <c r="U541" i="8"/>
  <c r="T587" i="8"/>
  <c r="U533" i="8"/>
  <c r="T547" i="8"/>
  <c r="T565" i="8"/>
  <c r="T563" i="8"/>
  <c r="U530" i="8"/>
  <c r="T556" i="8"/>
  <c r="U563" i="8"/>
  <c r="U565" i="8"/>
  <c r="T525" i="8"/>
  <c r="U573" i="8"/>
  <c r="T555" i="8"/>
  <c r="R573" i="8"/>
  <c r="R590" i="8"/>
  <c r="U596" i="8"/>
  <c r="U505" i="8"/>
  <c r="R508" i="8"/>
  <c r="R516" i="8"/>
  <c r="U524" i="8"/>
  <c r="U500" i="8"/>
  <c r="S508" i="8"/>
  <c r="S515" i="8"/>
  <c r="S516" i="8"/>
  <c r="U538" i="8"/>
  <c r="R541" i="8"/>
  <c r="U546" i="8"/>
  <c r="U554" i="8"/>
  <c r="S572" i="8"/>
  <c r="T589" i="8"/>
  <c r="U508" i="8"/>
  <c r="T515" i="8"/>
  <c r="T516" i="8"/>
  <c r="T541" i="8"/>
  <c r="R557" i="8"/>
  <c r="T506" i="8"/>
  <c r="T509" i="8"/>
  <c r="R491" i="8"/>
  <c r="U506" i="8"/>
  <c r="U507" i="8"/>
  <c r="U539" i="8"/>
  <c r="T540" i="8"/>
  <c r="U555" i="8"/>
  <c r="T557" i="8"/>
  <c r="U581" i="8"/>
  <c r="T588" i="8"/>
  <c r="S589" i="8"/>
  <c r="U597" i="8"/>
  <c r="U593" i="8"/>
  <c r="R548" i="8"/>
  <c r="U577" i="8"/>
  <c r="U586" i="8"/>
  <c r="T490" i="8"/>
  <c r="R500" i="8"/>
  <c r="S483" i="8"/>
  <c r="R484" i="8"/>
  <c r="S486" i="8"/>
  <c r="U490" i="8"/>
  <c r="S499" i="8"/>
  <c r="T483" i="8"/>
  <c r="S484" i="8"/>
  <c r="T485" i="8"/>
  <c r="T486" i="8"/>
  <c r="T498" i="8"/>
  <c r="T499" i="8"/>
  <c r="S500" i="8"/>
  <c r="T501" i="8"/>
  <c r="U513" i="8"/>
  <c r="S523" i="8"/>
  <c r="R524" i="8"/>
  <c r="S532" i="8"/>
  <c r="R533" i="8"/>
  <c r="U547" i="8"/>
  <c r="T548" i="8"/>
  <c r="S549" i="8"/>
  <c r="T571" i="8"/>
  <c r="T572" i="8"/>
  <c r="S573" i="8"/>
  <c r="U585" i="8"/>
  <c r="R596" i="8"/>
  <c r="U600" i="8"/>
  <c r="U483" i="8"/>
  <c r="U485" i="8"/>
  <c r="U498" i="8"/>
  <c r="U499" i="8"/>
  <c r="T523" i="8"/>
  <c r="S524" i="8"/>
  <c r="T532" i="8"/>
  <c r="S533" i="8"/>
  <c r="T549" i="8"/>
  <c r="R556" i="8"/>
  <c r="T570" i="8"/>
  <c r="U571" i="8"/>
  <c r="U572" i="8"/>
  <c r="T573" i="8"/>
  <c r="S580" i="8"/>
  <c r="R581" i="8"/>
  <c r="T595" i="8"/>
  <c r="S596" i="8"/>
  <c r="R597" i="8"/>
  <c r="U522" i="8"/>
  <c r="U523" i="8"/>
  <c r="U531" i="8"/>
  <c r="U532" i="8"/>
  <c r="S556" i="8"/>
  <c r="U570" i="8"/>
  <c r="T579" i="8"/>
  <c r="T580" i="8"/>
  <c r="S581" i="8"/>
  <c r="U595" i="8"/>
  <c r="T596" i="8"/>
  <c r="S597" i="8"/>
  <c r="R564" i="8"/>
  <c r="U579" i="8"/>
  <c r="U580" i="8"/>
  <c r="S588" i="8"/>
  <c r="AG373" i="12"/>
  <c r="AF373" i="12"/>
  <c r="AE373" i="12"/>
  <c r="AE374" i="12"/>
  <c r="AG374" i="12"/>
  <c r="AF374" i="12"/>
  <c r="AF350" i="12"/>
  <c r="AE350" i="12"/>
  <c r="AG350" i="12"/>
  <c r="AG365" i="12"/>
  <c r="AF365" i="12"/>
  <c r="AE365" i="12"/>
  <c r="AE317" i="12"/>
  <c r="AG317" i="12"/>
  <c r="AF317" i="12"/>
  <c r="AE341" i="12"/>
  <c r="AG341" i="12"/>
  <c r="AF341" i="12"/>
  <c r="AE342" i="12"/>
  <c r="AG342" i="12"/>
  <c r="AF342" i="12"/>
  <c r="AG357" i="12"/>
  <c r="AF357" i="12"/>
  <c r="AE357" i="12"/>
  <c r="AF366" i="12"/>
  <c r="AG366" i="12"/>
  <c r="AE366" i="12"/>
  <c r="AG333" i="12"/>
  <c r="AF333" i="12"/>
  <c r="AE333" i="12"/>
  <c r="AG381" i="12"/>
  <c r="AF381" i="12"/>
  <c r="AE381" i="12"/>
  <c r="AH406" i="12"/>
  <c r="AH414" i="12"/>
  <c r="AH413" i="12"/>
  <c r="AH429" i="12"/>
  <c r="AH383" i="12"/>
  <c r="AH391" i="12"/>
  <c r="AH399" i="12"/>
  <c r="AH407" i="12"/>
  <c r="AH415" i="12"/>
  <c r="AH423" i="12"/>
  <c r="AH384" i="12"/>
  <c r="AH400" i="12"/>
  <c r="AH408" i="12"/>
  <c r="AG386" i="12"/>
  <c r="AD391" i="12"/>
  <c r="AE391" i="12" s="1"/>
  <c r="AE394" i="12"/>
  <c r="AD399" i="12"/>
  <c r="AG399" i="12" s="1"/>
  <c r="AE402" i="12"/>
  <c r="AD414" i="12"/>
  <c r="AG414" i="12" s="1"/>
  <c r="AH445" i="12"/>
  <c r="AH437" i="12"/>
  <c r="AH385" i="12"/>
  <c r="AH401" i="12"/>
  <c r="AH409" i="12"/>
  <c r="AH389" i="12"/>
  <c r="AG394" i="12"/>
  <c r="AH397" i="12"/>
  <c r="AG402" i="12"/>
  <c r="AH405" i="12"/>
  <c r="AH421" i="12"/>
  <c r="AH453" i="12"/>
  <c r="AH387" i="12"/>
  <c r="T566" i="8"/>
  <c r="U566" i="8"/>
  <c r="U496" i="8"/>
  <c r="T496" i="8"/>
  <c r="S496" i="8"/>
  <c r="R542" i="8"/>
  <c r="R566" i="8"/>
  <c r="U583" i="8"/>
  <c r="T583" i="8"/>
  <c r="S583" i="8"/>
  <c r="R493" i="8"/>
  <c r="U504" i="8"/>
  <c r="T504" i="8"/>
  <c r="S504" i="8"/>
  <c r="R504" i="8"/>
  <c r="U520" i="8"/>
  <c r="S520" i="8"/>
  <c r="R520" i="8"/>
  <c r="T520" i="8"/>
  <c r="S559" i="8"/>
  <c r="U559" i="8"/>
  <c r="T559" i="8"/>
  <c r="S566" i="8"/>
  <c r="S493" i="8"/>
  <c r="R495" i="8"/>
  <c r="R558" i="8"/>
  <c r="S599" i="8"/>
  <c r="U599" i="8"/>
  <c r="T599" i="8"/>
  <c r="U488" i="8"/>
  <c r="T488" i="8"/>
  <c r="S488" i="8"/>
  <c r="U493" i="8"/>
  <c r="T494" i="8"/>
  <c r="T502" i="8"/>
  <c r="U502" i="8"/>
  <c r="T510" i="8"/>
  <c r="U510" i="8"/>
  <c r="U518" i="8"/>
  <c r="T518" i="8"/>
  <c r="U526" i="8"/>
  <c r="T526" i="8"/>
  <c r="U544" i="8"/>
  <c r="S544" i="8"/>
  <c r="T544" i="8"/>
  <c r="R544" i="8"/>
  <c r="U551" i="8"/>
  <c r="T551" i="8"/>
  <c r="S551" i="8"/>
  <c r="U568" i="8"/>
  <c r="S568" i="8"/>
  <c r="R568" i="8"/>
  <c r="T568" i="8"/>
  <c r="T574" i="8"/>
  <c r="U574" i="8"/>
  <c r="U598" i="8"/>
  <c r="T598" i="8"/>
  <c r="R599" i="8"/>
  <c r="T535" i="8"/>
  <c r="U535" i="8"/>
  <c r="S535" i="8"/>
  <c r="U495" i="8"/>
  <c r="T495" i="8"/>
  <c r="U512" i="8"/>
  <c r="R512" i="8"/>
  <c r="T512" i="8"/>
  <c r="S512" i="8"/>
  <c r="U534" i="8"/>
  <c r="T534" i="8"/>
  <c r="R535" i="8"/>
  <c r="U576" i="8"/>
  <c r="T576" i="8"/>
  <c r="S576" i="8"/>
  <c r="R576" i="8"/>
  <c r="T582" i="8"/>
  <c r="U582" i="8"/>
  <c r="T489" i="8"/>
  <c r="S489" i="8"/>
  <c r="R489" i="8"/>
  <c r="U552" i="8"/>
  <c r="T552" i="8"/>
  <c r="S552" i="8"/>
  <c r="R552" i="8"/>
  <c r="T558" i="8"/>
  <c r="U558" i="8"/>
  <c r="R582" i="8"/>
  <c r="S494" i="8"/>
  <c r="T503" i="8"/>
  <c r="U503" i="8"/>
  <c r="S503" i="8"/>
  <c r="U511" i="8"/>
  <c r="T511" i="8"/>
  <c r="S511" i="8"/>
  <c r="T519" i="8"/>
  <c r="S519" i="8"/>
  <c r="U519" i="8"/>
  <c r="T527" i="8"/>
  <c r="U527" i="8"/>
  <c r="S527" i="8"/>
  <c r="S534" i="8"/>
  <c r="U575" i="8"/>
  <c r="T575" i="8"/>
  <c r="S575" i="8"/>
  <c r="U592" i="8"/>
  <c r="R592" i="8"/>
  <c r="T592" i="8"/>
  <c r="S592" i="8"/>
  <c r="R485" i="8"/>
  <c r="U487" i="8"/>
  <c r="T487" i="8"/>
  <c r="R488" i="8"/>
  <c r="R501" i="8"/>
  <c r="R502" i="8"/>
  <c r="R509" i="8"/>
  <c r="R510" i="8"/>
  <c r="R517" i="8"/>
  <c r="R518" i="8"/>
  <c r="R525" i="8"/>
  <c r="R526" i="8"/>
  <c r="U550" i="8"/>
  <c r="T550" i="8"/>
  <c r="R551" i="8"/>
  <c r="R574" i="8"/>
  <c r="U591" i="8"/>
  <c r="T591" i="8"/>
  <c r="S591" i="8"/>
  <c r="R598" i="8"/>
  <c r="T542" i="8"/>
  <c r="U542" i="8"/>
  <c r="U560" i="8"/>
  <c r="R560" i="8"/>
  <c r="T560" i="8"/>
  <c r="S560" i="8"/>
  <c r="R496" i="8"/>
  <c r="U528" i="8"/>
  <c r="T528" i="8"/>
  <c r="S528" i="8"/>
  <c r="R528" i="8"/>
  <c r="R583" i="8"/>
  <c r="R494" i="8"/>
  <c r="R534" i="8"/>
  <c r="R559" i="8"/>
  <c r="U489" i="8"/>
  <c r="R486" i="8"/>
  <c r="R487" i="8"/>
  <c r="T497" i="8"/>
  <c r="S497" i="8"/>
  <c r="R497" i="8"/>
  <c r="S501" i="8"/>
  <c r="S502" i="8"/>
  <c r="S509" i="8"/>
  <c r="S510" i="8"/>
  <c r="S517" i="8"/>
  <c r="S518" i="8"/>
  <c r="S525" i="8"/>
  <c r="S526" i="8"/>
  <c r="U536" i="8"/>
  <c r="S536" i="8"/>
  <c r="T536" i="8"/>
  <c r="R536" i="8"/>
  <c r="U543" i="8"/>
  <c r="T543" i="8"/>
  <c r="S543" i="8"/>
  <c r="R550" i="8"/>
  <c r="S567" i="8"/>
  <c r="U567" i="8"/>
  <c r="T567" i="8"/>
  <c r="S574" i="8"/>
  <c r="U584" i="8"/>
  <c r="T584" i="8"/>
  <c r="S584" i="8"/>
  <c r="R584" i="8"/>
  <c r="T590" i="8"/>
  <c r="U590" i="8"/>
  <c r="S598" i="8"/>
  <c r="R561" i="8"/>
  <c r="R577" i="8"/>
  <c r="R585" i="8"/>
  <c r="R593" i="8"/>
  <c r="R513" i="8"/>
  <c r="R529" i="8"/>
  <c r="R553" i="8"/>
  <c r="R569" i="8"/>
  <c r="R490" i="8"/>
  <c r="R498" i="8"/>
  <c r="S505" i="8"/>
  <c r="R506" i="8"/>
  <c r="S513" i="8"/>
  <c r="R514" i="8"/>
  <c r="S521" i="8"/>
  <c r="R522" i="8"/>
  <c r="S529" i="8"/>
  <c r="R530" i="8"/>
  <c r="S537" i="8"/>
  <c r="R538" i="8"/>
  <c r="S545" i="8"/>
  <c r="R546" i="8"/>
  <c r="S553" i="8"/>
  <c r="R554" i="8"/>
  <c r="S561" i="8"/>
  <c r="R562" i="8"/>
  <c r="S569" i="8"/>
  <c r="R570" i="8"/>
  <c r="S577" i="8"/>
  <c r="R578" i="8"/>
  <c r="S585" i="8"/>
  <c r="R586" i="8"/>
  <c r="S593" i="8"/>
  <c r="R594" i="8"/>
  <c r="R505" i="8"/>
  <c r="R521" i="8"/>
  <c r="R537" i="8"/>
  <c r="R545" i="8"/>
  <c r="T529" i="8"/>
  <c r="S530" i="8"/>
  <c r="R531" i="8"/>
  <c r="T537" i="8"/>
  <c r="S538" i="8"/>
  <c r="R539" i="8"/>
  <c r="T545" i="8"/>
  <c r="S546" i="8"/>
  <c r="R547" i="8"/>
  <c r="T553" i="8"/>
  <c r="S554" i="8"/>
  <c r="R555" i="8"/>
  <c r="T561" i="8"/>
  <c r="S562" i="8"/>
  <c r="R563" i="8"/>
  <c r="T569" i="8"/>
  <c r="S570" i="8"/>
  <c r="R571" i="8"/>
  <c r="T577" i="8"/>
  <c r="S578" i="8"/>
  <c r="R579" i="8"/>
  <c r="T585" i="8"/>
  <c r="S586" i="8"/>
  <c r="R587" i="8"/>
  <c r="T593" i="8"/>
  <c r="S594" i="8"/>
  <c r="R595" i="8"/>
  <c r="R600" i="8"/>
  <c r="S600" i="8"/>
  <c r="T600" i="8"/>
  <c r="AG421" i="12"/>
  <c r="AF421" i="12"/>
  <c r="AE421" i="12"/>
  <c r="AG389" i="12"/>
  <c r="AF389" i="12"/>
  <c r="AE389" i="12"/>
  <c r="AG445" i="12"/>
  <c r="AF445" i="12"/>
  <c r="AE445" i="12"/>
  <c r="AG437" i="12"/>
  <c r="AF437" i="12"/>
  <c r="AE437" i="12"/>
  <c r="AG405" i="12"/>
  <c r="AF405" i="12"/>
  <c r="AE405" i="12"/>
  <c r="AG397" i="12"/>
  <c r="AF397" i="12"/>
  <c r="AE397" i="12"/>
  <c r="AG453" i="12"/>
  <c r="AF453" i="12"/>
  <c r="AE453" i="12"/>
  <c r="AG410" i="12"/>
  <c r="AF410" i="12"/>
  <c r="AE410" i="12"/>
  <c r="AG418" i="12"/>
  <c r="AF418" i="12"/>
  <c r="AE418" i="12"/>
  <c r="AG426" i="12"/>
  <c r="AF426" i="12"/>
  <c r="AE426" i="12"/>
  <c r="AG434" i="12"/>
  <c r="AF434" i="12"/>
  <c r="AE434" i="12"/>
  <c r="AG442" i="12"/>
  <c r="AF442" i="12"/>
  <c r="AE442" i="12"/>
  <c r="AG450" i="12"/>
  <c r="AF450" i="12"/>
  <c r="AE450" i="12"/>
  <c r="AG413" i="12"/>
  <c r="AF413" i="12"/>
  <c r="AE413" i="12"/>
  <c r="AE427" i="12"/>
  <c r="AG427" i="12"/>
  <c r="AF427" i="12"/>
  <c r="AG429" i="12"/>
  <c r="AF429" i="12"/>
  <c r="AE429" i="12"/>
  <c r="AE387" i="12"/>
  <c r="AG387" i="12"/>
  <c r="AF387" i="12"/>
  <c r="AE395" i="12"/>
  <c r="AG395" i="12"/>
  <c r="AF395" i="12"/>
  <c r="AE403" i="12"/>
  <c r="AG403" i="12"/>
  <c r="AF403" i="12"/>
  <c r="AE411" i="12"/>
  <c r="AG411" i="12"/>
  <c r="AF411" i="12"/>
  <c r="AE419" i="12"/>
  <c r="AG419" i="12"/>
  <c r="AF419" i="12"/>
  <c r="AE435" i="12"/>
  <c r="AG435" i="12"/>
  <c r="AF435" i="12"/>
  <c r="AE443" i="12"/>
  <c r="AG443" i="12"/>
  <c r="AF443" i="12"/>
  <c r="AE451" i="12"/>
  <c r="AG451" i="12"/>
  <c r="AF451" i="12"/>
  <c r="AF388" i="12"/>
  <c r="AE388" i="12"/>
  <c r="AG388" i="12"/>
  <c r="AF396" i="12"/>
  <c r="AE396" i="12"/>
  <c r="AG396" i="12"/>
  <c r="AF404" i="12"/>
  <c r="AE404" i="12"/>
  <c r="AG404" i="12"/>
  <c r="AF412" i="12"/>
  <c r="AE412" i="12"/>
  <c r="AG412" i="12"/>
  <c r="AF420" i="12"/>
  <c r="AE420" i="12"/>
  <c r="AG420" i="12"/>
  <c r="AF428" i="12"/>
  <c r="AE428" i="12"/>
  <c r="AG428" i="12"/>
  <c r="AF436" i="12"/>
  <c r="AE436" i="12"/>
  <c r="AG436" i="12"/>
  <c r="AF444" i="12"/>
  <c r="AE444" i="12"/>
  <c r="AG444" i="12"/>
  <c r="AF452" i="12"/>
  <c r="AE452" i="12"/>
  <c r="AG452" i="12"/>
  <c r="AD385" i="12"/>
  <c r="AD393" i="12"/>
  <c r="AD401" i="12"/>
  <c r="AD409" i="12"/>
  <c r="AD417" i="12"/>
  <c r="AD425" i="12"/>
  <c r="AD433" i="12"/>
  <c r="AD441" i="12"/>
  <c r="AD449" i="12"/>
  <c r="AD384" i="12"/>
  <c r="AH388" i="12"/>
  <c r="AD392" i="12"/>
  <c r="AH396" i="12"/>
  <c r="AD400" i="12"/>
  <c r="AH404" i="12"/>
  <c r="AD408" i="12"/>
  <c r="AH412" i="12"/>
  <c r="AD416" i="12"/>
  <c r="AH420" i="12"/>
  <c r="AD424" i="12"/>
  <c r="AH428" i="12"/>
  <c r="AD432" i="12"/>
  <c r="AH436" i="12"/>
  <c r="AD440" i="12"/>
  <c r="AH444" i="12"/>
  <c r="AD448" i="12"/>
  <c r="AH452" i="12"/>
  <c r="AH435" i="12"/>
  <c r="AD439" i="12"/>
  <c r="AH443" i="12"/>
  <c r="AD447" i="12"/>
  <c r="AH451" i="12"/>
  <c r="AE415" i="12"/>
  <c r="AE423" i="12"/>
  <c r="AD430" i="12"/>
  <c r="AH434" i="12"/>
  <c r="AD438" i="12"/>
  <c r="AH442" i="12"/>
  <c r="AD446" i="12"/>
  <c r="AH450" i="12"/>
  <c r="AD454" i="12"/>
  <c r="AH395" i="12"/>
  <c r="AH411" i="12"/>
  <c r="AH427" i="12"/>
  <c r="AE407" i="12"/>
  <c r="AE382" i="12"/>
  <c r="AF383" i="12"/>
  <c r="AE406" i="12"/>
  <c r="AF407" i="12"/>
  <c r="AF415" i="12"/>
  <c r="AF423" i="12"/>
  <c r="AH403" i="12"/>
  <c r="AH419" i="12"/>
  <c r="AE383" i="12"/>
  <c r="AF382" i="12"/>
  <c r="AF406" i="12"/>
  <c r="AD455" i="12"/>
  <c r="W717" i="8"/>
  <c r="V717" i="8"/>
  <c r="Q717" i="8"/>
  <c r="P717" i="8"/>
  <c r="O717" i="8"/>
  <c r="W716" i="8"/>
  <c r="V716" i="8"/>
  <c r="Q716" i="8"/>
  <c r="R716" i="8" s="1"/>
  <c r="P716" i="8"/>
  <c r="O716" i="8"/>
  <c r="W715" i="8"/>
  <c r="V715" i="8"/>
  <c r="Q715" i="8"/>
  <c r="S715" i="8" s="1"/>
  <c r="P715" i="8"/>
  <c r="O715" i="8"/>
  <c r="W714" i="8"/>
  <c r="V714" i="8"/>
  <c r="Q714" i="8"/>
  <c r="P714" i="8"/>
  <c r="O714" i="8"/>
  <c r="W713" i="8"/>
  <c r="V713" i="8"/>
  <c r="Q713" i="8"/>
  <c r="S713" i="8" s="1"/>
  <c r="P713" i="8"/>
  <c r="O713" i="8"/>
  <c r="W712" i="8"/>
  <c r="V712" i="8"/>
  <c r="Q712" i="8"/>
  <c r="T712" i="8" s="1"/>
  <c r="P712" i="8"/>
  <c r="O712" i="8"/>
  <c r="W711" i="8"/>
  <c r="V711" i="8"/>
  <c r="Q711" i="8"/>
  <c r="P711" i="8"/>
  <c r="O711" i="8"/>
  <c r="W710" i="8"/>
  <c r="V710" i="8"/>
  <c r="Q710" i="8"/>
  <c r="S710" i="8" s="1"/>
  <c r="P710" i="8"/>
  <c r="O710" i="8"/>
  <c r="W709" i="8"/>
  <c r="V709" i="8"/>
  <c r="Q709" i="8"/>
  <c r="P709" i="8"/>
  <c r="O709" i="8"/>
  <c r="W708" i="8"/>
  <c r="V708" i="8"/>
  <c r="Q708" i="8"/>
  <c r="R708" i="8" s="1"/>
  <c r="P708" i="8"/>
  <c r="O708" i="8"/>
  <c r="W707" i="8"/>
  <c r="V707" i="8"/>
  <c r="Q707" i="8"/>
  <c r="S707" i="8" s="1"/>
  <c r="P707" i="8"/>
  <c r="O707" i="8"/>
  <c r="W706" i="8"/>
  <c r="V706" i="8"/>
  <c r="Q706" i="8"/>
  <c r="R706" i="8" s="1"/>
  <c r="P706" i="8"/>
  <c r="O706" i="8"/>
  <c r="W705" i="8"/>
  <c r="V705" i="8"/>
  <c r="Q705" i="8"/>
  <c r="S705" i="8" s="1"/>
  <c r="P705" i="8"/>
  <c r="O705" i="8"/>
  <c r="W704" i="8"/>
  <c r="V704" i="8"/>
  <c r="Q704" i="8"/>
  <c r="T704" i="8" s="1"/>
  <c r="P704" i="8"/>
  <c r="O704" i="8"/>
  <c r="W703" i="8"/>
  <c r="V703" i="8"/>
  <c r="Q703" i="8"/>
  <c r="P703" i="8"/>
  <c r="O703" i="8"/>
  <c r="W702" i="8"/>
  <c r="V702" i="8"/>
  <c r="Q702" i="8"/>
  <c r="P702" i="8"/>
  <c r="O702" i="8"/>
  <c r="W701" i="8"/>
  <c r="V701" i="8"/>
  <c r="Q701" i="8"/>
  <c r="P701" i="8"/>
  <c r="O701" i="8"/>
  <c r="W700" i="8"/>
  <c r="V700" i="8"/>
  <c r="Q700" i="8"/>
  <c r="R700" i="8" s="1"/>
  <c r="P700" i="8"/>
  <c r="O700" i="8"/>
  <c r="W699" i="8"/>
  <c r="V699" i="8"/>
  <c r="Q699" i="8"/>
  <c r="P699" i="8"/>
  <c r="O699" i="8"/>
  <c r="W698" i="8"/>
  <c r="V698" i="8"/>
  <c r="Q698" i="8"/>
  <c r="R698" i="8" s="1"/>
  <c r="P698" i="8"/>
  <c r="O698" i="8"/>
  <c r="W697" i="8"/>
  <c r="V697" i="8"/>
  <c r="Q697" i="8"/>
  <c r="S697" i="8" s="1"/>
  <c r="P697" i="8"/>
  <c r="O697" i="8"/>
  <c r="W696" i="8"/>
  <c r="V696" i="8"/>
  <c r="Q696" i="8"/>
  <c r="T696" i="8" s="1"/>
  <c r="P696" i="8"/>
  <c r="O696" i="8"/>
  <c r="W695" i="8"/>
  <c r="V695" i="8"/>
  <c r="Q695" i="8"/>
  <c r="R695" i="8" s="1"/>
  <c r="P695" i="8"/>
  <c r="O695" i="8"/>
  <c r="W694" i="8"/>
  <c r="V694" i="8"/>
  <c r="Q694" i="8"/>
  <c r="P694" i="8"/>
  <c r="O694" i="8"/>
  <c r="W693" i="8"/>
  <c r="V693" i="8"/>
  <c r="Q693" i="8"/>
  <c r="P693" i="8"/>
  <c r="O693" i="8"/>
  <c r="W692" i="8"/>
  <c r="V692" i="8"/>
  <c r="Q692" i="8"/>
  <c r="P692" i="8"/>
  <c r="O692" i="8"/>
  <c r="W691" i="8"/>
  <c r="V691" i="8"/>
  <c r="Q691" i="8"/>
  <c r="T691" i="8" s="1"/>
  <c r="P691" i="8"/>
  <c r="O691" i="8"/>
  <c r="W690" i="8"/>
  <c r="V690" i="8"/>
  <c r="Q690" i="8"/>
  <c r="R690" i="8" s="1"/>
  <c r="P690" i="8"/>
  <c r="O690" i="8"/>
  <c r="W689" i="8"/>
  <c r="V689" i="8"/>
  <c r="Q689" i="8"/>
  <c r="T689" i="8" s="1"/>
  <c r="P689" i="8"/>
  <c r="O689" i="8"/>
  <c r="W688" i="8"/>
  <c r="V688" i="8"/>
  <c r="Q688" i="8"/>
  <c r="T688" i="8" s="1"/>
  <c r="P688" i="8"/>
  <c r="O688" i="8"/>
  <c r="W687" i="8"/>
  <c r="V687" i="8"/>
  <c r="Q687" i="8"/>
  <c r="P687" i="8"/>
  <c r="O687" i="8"/>
  <c r="W686" i="8"/>
  <c r="V686" i="8"/>
  <c r="Q686" i="8"/>
  <c r="U686" i="8" s="1"/>
  <c r="P686" i="8"/>
  <c r="O686" i="8"/>
  <c r="W685" i="8"/>
  <c r="V685" i="8"/>
  <c r="Q685" i="8"/>
  <c r="P685" i="8"/>
  <c r="O685" i="8"/>
  <c r="W684" i="8"/>
  <c r="V684" i="8"/>
  <c r="Q684" i="8"/>
  <c r="P684" i="8"/>
  <c r="O684" i="8"/>
  <c r="W683" i="8"/>
  <c r="V683" i="8"/>
  <c r="Q683" i="8"/>
  <c r="P683" i="8"/>
  <c r="O683" i="8"/>
  <c r="W682" i="8"/>
  <c r="V682" i="8"/>
  <c r="Q682" i="8"/>
  <c r="P682" i="8"/>
  <c r="O682" i="8"/>
  <c r="W681" i="8"/>
  <c r="V681" i="8"/>
  <c r="Q681" i="8"/>
  <c r="S681" i="8" s="1"/>
  <c r="P681" i="8"/>
  <c r="O681" i="8"/>
  <c r="W680" i="8"/>
  <c r="V680" i="8"/>
  <c r="Q680" i="8"/>
  <c r="T680" i="8" s="1"/>
  <c r="P680" i="8"/>
  <c r="O680" i="8"/>
  <c r="W679" i="8"/>
  <c r="V679" i="8"/>
  <c r="Q679" i="8"/>
  <c r="T679" i="8" s="1"/>
  <c r="P679" i="8"/>
  <c r="O679" i="8"/>
  <c r="W678" i="8"/>
  <c r="V678" i="8"/>
  <c r="Q678" i="8"/>
  <c r="U678" i="8" s="1"/>
  <c r="P678" i="8"/>
  <c r="O678" i="8"/>
  <c r="W677" i="8"/>
  <c r="V677" i="8"/>
  <c r="Q677" i="8"/>
  <c r="P677" i="8"/>
  <c r="O677" i="8"/>
  <c r="W676" i="8"/>
  <c r="V676" i="8"/>
  <c r="Q676" i="8"/>
  <c r="P676" i="8"/>
  <c r="O676" i="8"/>
  <c r="W675" i="8"/>
  <c r="V675" i="8"/>
  <c r="Q675" i="8"/>
  <c r="U675" i="8" s="1"/>
  <c r="P675" i="8"/>
  <c r="O675" i="8"/>
  <c r="W674" i="8"/>
  <c r="V674" i="8"/>
  <c r="Q674" i="8"/>
  <c r="P674" i="8"/>
  <c r="O674" i="8"/>
  <c r="W673" i="8"/>
  <c r="V673" i="8"/>
  <c r="Q673" i="8"/>
  <c r="S673" i="8" s="1"/>
  <c r="P673" i="8"/>
  <c r="O673" i="8"/>
  <c r="W672" i="8"/>
  <c r="Q672" i="8"/>
  <c r="U672" i="8" s="1"/>
  <c r="P672" i="8"/>
  <c r="O672" i="8"/>
  <c r="W671" i="8"/>
  <c r="Q671" i="8"/>
  <c r="U671" i="8" s="1"/>
  <c r="P671" i="8"/>
  <c r="O671" i="8"/>
  <c r="W670" i="8"/>
  <c r="Q670" i="8"/>
  <c r="U670" i="8" s="1"/>
  <c r="P670" i="8"/>
  <c r="O670" i="8"/>
  <c r="W669" i="8"/>
  <c r="Q669" i="8"/>
  <c r="P669" i="8"/>
  <c r="O669" i="8"/>
  <c r="W668" i="8"/>
  <c r="Q668" i="8"/>
  <c r="P668" i="8"/>
  <c r="O668" i="8"/>
  <c r="W667" i="8"/>
  <c r="Q667" i="8"/>
  <c r="U667" i="8" s="1"/>
  <c r="P667" i="8"/>
  <c r="O667" i="8"/>
  <c r="W666" i="8"/>
  <c r="Q666" i="8"/>
  <c r="R666" i="8" s="1"/>
  <c r="P666" i="8"/>
  <c r="O666" i="8"/>
  <c r="W665" i="8"/>
  <c r="Q665" i="8"/>
  <c r="S665" i="8" s="1"/>
  <c r="P665" i="8"/>
  <c r="O665" i="8"/>
  <c r="W664" i="8"/>
  <c r="Q664" i="8"/>
  <c r="P664" i="8"/>
  <c r="O664" i="8"/>
  <c r="W663" i="8"/>
  <c r="Q663" i="8"/>
  <c r="R663" i="8" s="1"/>
  <c r="P663" i="8"/>
  <c r="O663" i="8"/>
  <c r="W662" i="8"/>
  <c r="Q662" i="8"/>
  <c r="P662" i="8"/>
  <c r="O662" i="8"/>
  <c r="W661" i="8"/>
  <c r="Q661" i="8"/>
  <c r="T661" i="8" s="1"/>
  <c r="P661" i="8"/>
  <c r="O661" i="8"/>
  <c r="W660" i="8"/>
  <c r="Q660" i="8"/>
  <c r="U660" i="8" s="1"/>
  <c r="P660" i="8"/>
  <c r="O660" i="8"/>
  <c r="W659" i="8"/>
  <c r="Q659" i="8"/>
  <c r="U659" i="8" s="1"/>
  <c r="P659" i="8"/>
  <c r="O659" i="8"/>
  <c r="W658" i="8"/>
  <c r="Q658" i="8"/>
  <c r="R658" i="8" s="1"/>
  <c r="P658" i="8"/>
  <c r="O658" i="8"/>
  <c r="W657" i="8"/>
  <c r="Q657" i="8"/>
  <c r="S657" i="8" s="1"/>
  <c r="P657" i="8"/>
  <c r="O657" i="8"/>
  <c r="V656" i="8"/>
  <c r="Q656" i="8"/>
  <c r="U656" i="8" s="1"/>
  <c r="P656" i="8"/>
  <c r="O656" i="8"/>
  <c r="V655" i="8"/>
  <c r="Q655" i="8"/>
  <c r="U655" i="8" s="1"/>
  <c r="P655" i="8"/>
  <c r="O655" i="8"/>
  <c r="V654" i="8"/>
  <c r="Q654" i="8"/>
  <c r="T654" i="8" s="1"/>
  <c r="P654" i="8"/>
  <c r="O654" i="8"/>
  <c r="V653" i="8"/>
  <c r="Q653" i="8"/>
  <c r="T653" i="8" s="1"/>
  <c r="P653" i="8"/>
  <c r="O653" i="8"/>
  <c r="V652" i="8"/>
  <c r="Q652" i="8"/>
  <c r="U652" i="8" s="1"/>
  <c r="P652" i="8"/>
  <c r="O652" i="8"/>
  <c r="V651" i="8"/>
  <c r="Q651" i="8"/>
  <c r="P651" i="8"/>
  <c r="O651" i="8"/>
  <c r="V650" i="8"/>
  <c r="Q650" i="8"/>
  <c r="P650" i="8"/>
  <c r="O650" i="8"/>
  <c r="V649" i="8"/>
  <c r="Q649" i="8"/>
  <c r="S649" i="8" s="1"/>
  <c r="P649" i="8"/>
  <c r="O649" i="8"/>
  <c r="V648" i="8"/>
  <c r="Q648" i="8"/>
  <c r="U648" i="8" s="1"/>
  <c r="P648" i="8"/>
  <c r="O648" i="8"/>
  <c r="V647" i="8"/>
  <c r="Q647" i="8"/>
  <c r="U647" i="8" s="1"/>
  <c r="P647" i="8"/>
  <c r="O647" i="8"/>
  <c r="V646" i="8"/>
  <c r="Q646" i="8"/>
  <c r="U646" i="8" s="1"/>
  <c r="P646" i="8"/>
  <c r="O646" i="8"/>
  <c r="V645" i="8"/>
  <c r="Q645" i="8"/>
  <c r="T645" i="8" s="1"/>
  <c r="P645" i="8"/>
  <c r="O645" i="8"/>
  <c r="V644" i="8"/>
  <c r="Q644" i="8"/>
  <c r="U644" i="8" s="1"/>
  <c r="P644" i="8"/>
  <c r="O644" i="8"/>
  <c r="W643" i="8"/>
  <c r="V643" i="8"/>
  <c r="Q643" i="8"/>
  <c r="U643" i="8" s="1"/>
  <c r="P643" i="8"/>
  <c r="O643" i="8"/>
  <c r="V642" i="8"/>
  <c r="Q642" i="8"/>
  <c r="R642" i="8" s="1"/>
  <c r="P642" i="8"/>
  <c r="O642" i="8"/>
  <c r="V641" i="8"/>
  <c r="Q641" i="8"/>
  <c r="S641" i="8" s="1"/>
  <c r="P641" i="8"/>
  <c r="O641" i="8"/>
  <c r="V640" i="8"/>
  <c r="Q640" i="8"/>
  <c r="U640" i="8" s="1"/>
  <c r="P640" i="8"/>
  <c r="O640" i="8"/>
  <c r="V639" i="8"/>
  <c r="Q639" i="8"/>
  <c r="T639" i="8" s="1"/>
  <c r="P639" i="8"/>
  <c r="O639" i="8"/>
  <c r="V638" i="8"/>
  <c r="Q638" i="8"/>
  <c r="T638" i="8" s="1"/>
  <c r="P638" i="8"/>
  <c r="O638" i="8"/>
  <c r="V637" i="8"/>
  <c r="Q637" i="8"/>
  <c r="T637" i="8" s="1"/>
  <c r="P637" i="8"/>
  <c r="O637" i="8"/>
  <c r="V636" i="8"/>
  <c r="Q636" i="8"/>
  <c r="R636" i="8" s="1"/>
  <c r="P636" i="8"/>
  <c r="O636" i="8"/>
  <c r="V635" i="8"/>
  <c r="Q635" i="8"/>
  <c r="U635" i="8" s="1"/>
  <c r="P635" i="8"/>
  <c r="O635" i="8"/>
  <c r="V634" i="8"/>
  <c r="Q634" i="8"/>
  <c r="R634" i="8" s="1"/>
  <c r="P634" i="8"/>
  <c r="O634" i="8"/>
  <c r="V633" i="8"/>
  <c r="Q633" i="8"/>
  <c r="S633" i="8" s="1"/>
  <c r="P633" i="8"/>
  <c r="O633" i="8"/>
  <c r="V632" i="8"/>
  <c r="Q632" i="8"/>
  <c r="P632" i="8"/>
  <c r="O632" i="8"/>
  <c r="W631" i="8"/>
  <c r="V631" i="8"/>
  <c r="Q631" i="8"/>
  <c r="U631" i="8" s="1"/>
  <c r="P631" i="8"/>
  <c r="O631" i="8"/>
  <c r="W630" i="8"/>
  <c r="V630" i="8"/>
  <c r="Q630" i="8"/>
  <c r="U630" i="8" s="1"/>
  <c r="P630" i="8"/>
  <c r="O630" i="8"/>
  <c r="V629" i="8"/>
  <c r="Q629" i="8"/>
  <c r="T629" i="8" s="1"/>
  <c r="P629" i="8"/>
  <c r="O629" i="8"/>
  <c r="V628" i="8"/>
  <c r="Q628" i="8"/>
  <c r="U628" i="8" s="1"/>
  <c r="P628" i="8"/>
  <c r="O628" i="8"/>
  <c r="V627" i="8"/>
  <c r="Q627" i="8"/>
  <c r="U627" i="8" s="1"/>
  <c r="P627" i="8"/>
  <c r="O627" i="8"/>
  <c r="V626" i="8"/>
  <c r="Q626" i="8"/>
  <c r="R626" i="8" s="1"/>
  <c r="P626" i="8"/>
  <c r="O626" i="8"/>
  <c r="V625" i="8"/>
  <c r="Q625" i="8"/>
  <c r="S625" i="8" s="1"/>
  <c r="P625" i="8"/>
  <c r="O625" i="8"/>
  <c r="V624" i="8"/>
  <c r="Q624" i="8"/>
  <c r="P624" i="8"/>
  <c r="O624" i="8"/>
  <c r="V623" i="8"/>
  <c r="Q623" i="8"/>
  <c r="U623" i="8" s="1"/>
  <c r="P623" i="8"/>
  <c r="O623" i="8"/>
  <c r="W622" i="8"/>
  <c r="V622" i="8"/>
  <c r="Q622" i="8"/>
  <c r="P622" i="8"/>
  <c r="O622" i="8"/>
  <c r="V621" i="8"/>
  <c r="Q621" i="8"/>
  <c r="T621" i="8" s="1"/>
  <c r="P621" i="8"/>
  <c r="O621" i="8"/>
  <c r="V620" i="8"/>
  <c r="Q620" i="8"/>
  <c r="U620" i="8" s="1"/>
  <c r="P620" i="8"/>
  <c r="O620" i="8"/>
  <c r="V619" i="8"/>
  <c r="Q619" i="8"/>
  <c r="U619" i="8" s="1"/>
  <c r="P619" i="8"/>
  <c r="O619" i="8"/>
  <c r="V618" i="8"/>
  <c r="Q618" i="8"/>
  <c r="R618" i="8" s="1"/>
  <c r="P618" i="8"/>
  <c r="O618" i="8"/>
  <c r="V617" i="8"/>
  <c r="Q617" i="8"/>
  <c r="S617" i="8" s="1"/>
  <c r="P617" i="8"/>
  <c r="O617" i="8"/>
  <c r="V616" i="8"/>
  <c r="Q616" i="8"/>
  <c r="U616" i="8" s="1"/>
  <c r="P616" i="8"/>
  <c r="O616" i="8"/>
  <c r="V615" i="8"/>
  <c r="Q615" i="8"/>
  <c r="R615" i="8" s="1"/>
  <c r="P615" i="8"/>
  <c r="O615" i="8"/>
  <c r="V614" i="8"/>
  <c r="Q614" i="8"/>
  <c r="S614" i="8" s="1"/>
  <c r="P614" i="8"/>
  <c r="O614" i="8"/>
  <c r="V613" i="8"/>
  <c r="Q613" i="8"/>
  <c r="R613" i="8" s="1"/>
  <c r="P613" i="8"/>
  <c r="O613" i="8"/>
  <c r="V612" i="8"/>
  <c r="Q612" i="8"/>
  <c r="T612" i="8" s="1"/>
  <c r="P612" i="8"/>
  <c r="O612" i="8"/>
  <c r="W611" i="8"/>
  <c r="V611" i="8"/>
  <c r="Q611" i="8"/>
  <c r="U611" i="8" s="1"/>
  <c r="P611" i="8"/>
  <c r="O611" i="8"/>
  <c r="V610" i="8"/>
  <c r="Q610" i="8"/>
  <c r="R610" i="8" s="1"/>
  <c r="P610" i="8"/>
  <c r="O610" i="8"/>
  <c r="V609" i="8"/>
  <c r="Q609" i="8"/>
  <c r="S609" i="8" s="1"/>
  <c r="P609" i="8"/>
  <c r="O609" i="8"/>
  <c r="V608" i="8"/>
  <c r="Q608" i="8"/>
  <c r="U608" i="8" s="1"/>
  <c r="P608" i="8"/>
  <c r="O608" i="8"/>
  <c r="V607" i="8"/>
  <c r="Q607" i="8"/>
  <c r="R607" i="8" s="1"/>
  <c r="P607" i="8"/>
  <c r="O607" i="8"/>
  <c r="V606" i="8"/>
  <c r="Q606" i="8"/>
  <c r="S606" i="8" s="1"/>
  <c r="P606" i="8"/>
  <c r="O606" i="8"/>
  <c r="V605" i="8"/>
  <c r="Q605" i="8"/>
  <c r="T605" i="8" s="1"/>
  <c r="P605" i="8"/>
  <c r="O605" i="8"/>
  <c r="V604" i="8"/>
  <c r="Q604" i="8"/>
  <c r="T604" i="8" s="1"/>
  <c r="P604" i="8"/>
  <c r="O604" i="8"/>
  <c r="V603" i="8"/>
  <c r="Q603" i="8"/>
  <c r="P603" i="8"/>
  <c r="O603" i="8"/>
  <c r="V602" i="8"/>
  <c r="Q602" i="8"/>
  <c r="P602" i="8"/>
  <c r="O602" i="8"/>
  <c r="V601" i="8"/>
  <c r="Q601" i="8"/>
  <c r="S601" i="8" s="1"/>
  <c r="P601" i="8"/>
  <c r="O601" i="8"/>
  <c r="W718" i="8"/>
  <c r="V718" i="8"/>
  <c r="Q718" i="8"/>
  <c r="T718" i="8" s="1"/>
  <c r="P718" i="8"/>
  <c r="O718" i="8"/>
  <c r="H718" i="8"/>
  <c r="H717" i="8"/>
  <c r="H716" i="8"/>
  <c r="H715" i="8"/>
  <c r="H714" i="8"/>
  <c r="H713" i="8"/>
  <c r="H712" i="8"/>
  <c r="H711" i="8"/>
  <c r="H710" i="8"/>
  <c r="H709" i="8"/>
  <c r="H708" i="8"/>
  <c r="H707" i="8"/>
  <c r="H706" i="8"/>
  <c r="H705" i="8"/>
  <c r="H704" i="8"/>
  <c r="H703" i="8"/>
  <c r="H702" i="8"/>
  <c r="H701" i="8"/>
  <c r="H700" i="8"/>
  <c r="H699" i="8"/>
  <c r="H698" i="8"/>
  <c r="H697" i="8"/>
  <c r="H696" i="8"/>
  <c r="H695" i="8"/>
  <c r="H694" i="8"/>
  <c r="H693" i="8"/>
  <c r="H692" i="8"/>
  <c r="H691" i="8"/>
  <c r="H690" i="8"/>
  <c r="H689" i="8"/>
  <c r="H688" i="8"/>
  <c r="H687" i="8"/>
  <c r="H686" i="8"/>
  <c r="H685" i="8"/>
  <c r="H684" i="8"/>
  <c r="H683" i="8"/>
  <c r="H682" i="8"/>
  <c r="H681" i="8"/>
  <c r="H680" i="8"/>
  <c r="H679" i="8"/>
  <c r="H678" i="8"/>
  <c r="H677" i="8"/>
  <c r="H676" i="8"/>
  <c r="H675" i="8"/>
  <c r="H674" i="8"/>
  <c r="H673" i="8"/>
  <c r="H672" i="8"/>
  <c r="V672" i="8" s="1"/>
  <c r="H671" i="8"/>
  <c r="V671" i="8" s="1"/>
  <c r="H670" i="8"/>
  <c r="V670" i="8" s="1"/>
  <c r="H669" i="8"/>
  <c r="V669" i="8" s="1"/>
  <c r="H668" i="8"/>
  <c r="V668" i="8" s="1"/>
  <c r="H667" i="8"/>
  <c r="V667" i="8" s="1"/>
  <c r="H666" i="8"/>
  <c r="V666" i="8" s="1"/>
  <c r="H665" i="8"/>
  <c r="V665" i="8" s="1"/>
  <c r="H664" i="8"/>
  <c r="V664" i="8" s="1"/>
  <c r="H663" i="8"/>
  <c r="V663" i="8" s="1"/>
  <c r="H662" i="8"/>
  <c r="V662" i="8" s="1"/>
  <c r="H661" i="8"/>
  <c r="V661" i="8" s="1"/>
  <c r="H660" i="8"/>
  <c r="V660" i="8" s="1"/>
  <c r="H659" i="8"/>
  <c r="V659" i="8" s="1"/>
  <c r="H658" i="8"/>
  <c r="V658" i="8" s="1"/>
  <c r="H657" i="8"/>
  <c r="V657" i="8" s="1"/>
  <c r="H656" i="8"/>
  <c r="W656" i="8" s="1"/>
  <c r="H655" i="8"/>
  <c r="W655" i="8" s="1"/>
  <c r="H654" i="8"/>
  <c r="W654" i="8" s="1"/>
  <c r="H653" i="8"/>
  <c r="W653" i="8" s="1"/>
  <c r="H652" i="8"/>
  <c r="W652" i="8" s="1"/>
  <c r="H651" i="8"/>
  <c r="W651" i="8" s="1"/>
  <c r="H650" i="8"/>
  <c r="W650" i="8" s="1"/>
  <c r="H649" i="8"/>
  <c r="W649" i="8" s="1"/>
  <c r="H648" i="8"/>
  <c r="W648" i="8" s="1"/>
  <c r="H647" i="8"/>
  <c r="W647" i="8" s="1"/>
  <c r="H646" i="8"/>
  <c r="W646" i="8" s="1"/>
  <c r="H645" i="8"/>
  <c r="W645" i="8" s="1"/>
  <c r="H644" i="8"/>
  <c r="W644" i="8" s="1"/>
  <c r="H643" i="8"/>
  <c r="H642" i="8"/>
  <c r="W642" i="8" s="1"/>
  <c r="H641" i="8"/>
  <c r="W641" i="8" s="1"/>
  <c r="H640" i="8"/>
  <c r="W640" i="8" s="1"/>
  <c r="H639" i="8"/>
  <c r="W639" i="8" s="1"/>
  <c r="H638" i="8"/>
  <c r="W638" i="8" s="1"/>
  <c r="H637" i="8"/>
  <c r="W637" i="8" s="1"/>
  <c r="H636" i="8"/>
  <c r="W636" i="8" s="1"/>
  <c r="H635" i="8"/>
  <c r="W635" i="8" s="1"/>
  <c r="H634" i="8"/>
  <c r="W634" i="8" s="1"/>
  <c r="H633" i="8"/>
  <c r="W633" i="8" s="1"/>
  <c r="H632" i="8"/>
  <c r="W632" i="8" s="1"/>
  <c r="H631" i="8"/>
  <c r="H630" i="8"/>
  <c r="H629" i="8"/>
  <c r="W629" i="8" s="1"/>
  <c r="H628" i="8"/>
  <c r="W628" i="8" s="1"/>
  <c r="H627" i="8"/>
  <c r="W627" i="8" s="1"/>
  <c r="H626" i="8"/>
  <c r="W626" i="8" s="1"/>
  <c r="H625" i="8"/>
  <c r="W625" i="8" s="1"/>
  <c r="H624" i="8"/>
  <c r="W624" i="8" s="1"/>
  <c r="H623" i="8"/>
  <c r="W623" i="8" s="1"/>
  <c r="H622" i="8"/>
  <c r="H621" i="8"/>
  <c r="W621" i="8" s="1"/>
  <c r="H620" i="8"/>
  <c r="W620" i="8" s="1"/>
  <c r="H619" i="8"/>
  <c r="W619" i="8" s="1"/>
  <c r="H618" i="8"/>
  <c r="W618" i="8" s="1"/>
  <c r="H617" i="8"/>
  <c r="W617" i="8" s="1"/>
  <c r="H616" i="8"/>
  <c r="W616" i="8" s="1"/>
  <c r="H615" i="8"/>
  <c r="W615" i="8" s="1"/>
  <c r="H614" i="8"/>
  <c r="W614" i="8" s="1"/>
  <c r="H613" i="8"/>
  <c r="W613" i="8" s="1"/>
  <c r="H612" i="8"/>
  <c r="W612" i="8" s="1"/>
  <c r="H611" i="8"/>
  <c r="H610" i="8"/>
  <c r="W610" i="8" s="1"/>
  <c r="H609" i="8"/>
  <c r="W609" i="8" s="1"/>
  <c r="H608" i="8"/>
  <c r="W608" i="8" s="1"/>
  <c r="H607" i="8"/>
  <c r="W607" i="8" s="1"/>
  <c r="H606" i="8"/>
  <c r="W606" i="8" s="1"/>
  <c r="H605" i="8"/>
  <c r="W605" i="8" s="1"/>
  <c r="H604" i="8"/>
  <c r="W604" i="8" s="1"/>
  <c r="H603" i="8"/>
  <c r="W603" i="8" s="1"/>
  <c r="H602" i="8"/>
  <c r="W602" i="8" s="1"/>
  <c r="H601" i="8"/>
  <c r="W601" i="8" s="1"/>
  <c r="G39" i="27"/>
  <c r="AC528" i="12"/>
  <c r="AB528" i="12"/>
  <c r="AC527" i="12"/>
  <c r="AB527" i="12"/>
  <c r="AC526" i="12"/>
  <c r="AB526" i="12"/>
  <c r="AC525" i="12"/>
  <c r="AB525" i="12"/>
  <c r="AC524" i="12"/>
  <c r="AB524" i="12"/>
  <c r="AC523" i="12"/>
  <c r="AB523" i="12"/>
  <c r="AC522" i="12"/>
  <c r="AB522" i="12"/>
  <c r="AC521" i="12"/>
  <c r="AB521" i="12"/>
  <c r="AC520" i="12"/>
  <c r="AB520" i="12"/>
  <c r="AC519" i="12"/>
  <c r="AB519" i="12"/>
  <c r="AC518" i="12"/>
  <c r="AB518" i="12"/>
  <c r="AC517" i="12"/>
  <c r="AB517" i="12"/>
  <c r="AC516" i="12"/>
  <c r="AB516" i="12"/>
  <c r="AC515" i="12"/>
  <c r="AB515" i="12"/>
  <c r="AC514" i="12"/>
  <c r="AB514" i="12"/>
  <c r="AC513" i="12"/>
  <c r="AB513" i="12"/>
  <c r="AC512" i="12"/>
  <c r="AB512" i="12"/>
  <c r="AC511" i="12"/>
  <c r="AB511" i="12"/>
  <c r="AC510" i="12"/>
  <c r="AB510" i="12"/>
  <c r="AC509" i="12"/>
  <c r="AB509" i="12"/>
  <c r="AC508" i="12"/>
  <c r="AB508" i="12"/>
  <c r="AC507" i="12"/>
  <c r="AB507" i="12"/>
  <c r="AC506" i="12"/>
  <c r="AB506" i="12"/>
  <c r="AC505" i="12"/>
  <c r="AB505" i="12"/>
  <c r="AC504" i="12"/>
  <c r="AB504" i="12"/>
  <c r="AC503" i="12"/>
  <c r="AB503" i="12"/>
  <c r="AC502" i="12"/>
  <c r="AB502" i="12"/>
  <c r="AC501" i="12"/>
  <c r="AB501" i="12"/>
  <c r="AC500" i="12"/>
  <c r="AB500" i="12"/>
  <c r="AC499" i="12"/>
  <c r="AB499" i="12"/>
  <c r="AC498" i="12"/>
  <c r="AB498" i="12"/>
  <c r="AC497" i="12"/>
  <c r="AB497" i="12"/>
  <c r="AC496" i="12"/>
  <c r="AB496" i="12"/>
  <c r="AC495" i="12"/>
  <c r="AB495" i="12"/>
  <c r="AC494" i="12"/>
  <c r="AB494" i="12"/>
  <c r="AC493" i="12"/>
  <c r="AB493" i="12"/>
  <c r="AC492" i="12"/>
  <c r="AB492" i="12"/>
  <c r="AC491" i="12"/>
  <c r="AB491" i="12"/>
  <c r="AC490" i="12"/>
  <c r="AB490" i="12"/>
  <c r="AC489" i="12"/>
  <c r="AB489" i="12"/>
  <c r="AC488" i="12"/>
  <c r="AB488" i="12"/>
  <c r="AC487" i="12"/>
  <c r="AB487" i="12"/>
  <c r="AC486" i="12"/>
  <c r="AB486" i="12"/>
  <c r="AC485" i="12"/>
  <c r="AB485" i="12"/>
  <c r="AC484" i="12"/>
  <c r="AB484" i="12"/>
  <c r="AC483" i="12"/>
  <c r="AB483" i="12"/>
  <c r="AC482" i="12"/>
  <c r="AB482" i="12"/>
  <c r="AC481" i="12"/>
  <c r="AB481" i="12"/>
  <c r="AC480" i="12"/>
  <c r="AB480" i="12"/>
  <c r="AC479" i="12"/>
  <c r="AB479" i="12"/>
  <c r="AC478" i="12"/>
  <c r="AB478" i="12"/>
  <c r="AC477" i="12"/>
  <c r="AB477" i="12"/>
  <c r="AC476" i="12"/>
  <c r="AB476" i="12"/>
  <c r="AC475" i="12"/>
  <c r="AB475" i="12"/>
  <c r="AC474" i="12"/>
  <c r="AB474" i="12"/>
  <c r="AC473" i="12"/>
  <c r="AB473" i="12"/>
  <c r="AC472" i="12"/>
  <c r="AB472" i="12"/>
  <c r="AC471" i="12"/>
  <c r="AB471" i="12"/>
  <c r="AC470" i="12"/>
  <c r="AB470" i="12"/>
  <c r="AC469" i="12"/>
  <c r="AB469" i="12"/>
  <c r="AC468" i="12"/>
  <c r="AB468" i="12"/>
  <c r="AC467" i="12"/>
  <c r="AB467" i="12"/>
  <c r="AC466" i="12"/>
  <c r="AB466" i="12"/>
  <c r="AC465" i="12"/>
  <c r="AB465" i="12"/>
  <c r="AC464" i="12"/>
  <c r="AB464" i="12"/>
  <c r="AC463" i="12"/>
  <c r="AB463" i="12"/>
  <c r="AC462" i="12"/>
  <c r="AB462" i="12"/>
  <c r="AC461" i="12"/>
  <c r="AB461" i="12"/>
  <c r="AC460" i="12"/>
  <c r="AB460" i="12"/>
  <c r="AC459" i="12"/>
  <c r="AB459" i="12"/>
  <c r="AC458" i="12"/>
  <c r="AB458" i="12"/>
  <c r="AC457" i="12"/>
  <c r="AB457" i="12"/>
  <c r="AC456" i="12"/>
  <c r="AB456" i="12"/>
  <c r="AC529" i="12"/>
  <c r="AB529" i="12"/>
  <c r="Z529" i="12"/>
  <c r="AH529" i="12" s="1"/>
  <c r="Z528" i="12"/>
  <c r="AH528" i="12" s="1"/>
  <c r="Z527" i="12"/>
  <c r="AD527" i="12" s="1"/>
  <c r="Z526" i="12"/>
  <c r="AH526" i="12" s="1"/>
  <c r="Z525" i="12"/>
  <c r="AD525" i="12" s="1"/>
  <c r="Z524" i="12"/>
  <c r="AD524" i="12" s="1"/>
  <c r="Z523" i="12"/>
  <c r="AD523" i="12" s="1"/>
  <c r="Z522" i="12"/>
  <c r="AH522" i="12" s="1"/>
  <c r="Z521" i="12"/>
  <c r="AH521" i="12" s="1"/>
  <c r="Z520" i="12"/>
  <c r="AH520" i="12" s="1"/>
  <c r="Z519" i="12"/>
  <c r="AD519" i="12" s="1"/>
  <c r="Z518" i="12"/>
  <c r="AH518" i="12" s="1"/>
  <c r="Z517" i="12"/>
  <c r="AD517" i="12" s="1"/>
  <c r="Z516" i="12"/>
  <c r="AD516" i="12" s="1"/>
  <c r="Z515" i="12"/>
  <c r="AD515" i="12" s="1"/>
  <c r="Z514" i="12"/>
  <c r="AH514" i="12" s="1"/>
  <c r="Z513" i="12"/>
  <c r="AH513" i="12" s="1"/>
  <c r="Z512" i="12"/>
  <c r="AH512" i="12" s="1"/>
  <c r="Z511" i="12"/>
  <c r="AD511" i="12" s="1"/>
  <c r="Z510" i="12"/>
  <c r="AH510" i="12" s="1"/>
  <c r="Z509" i="12"/>
  <c r="AD509" i="12" s="1"/>
  <c r="Z508" i="12"/>
  <c r="AD508" i="12" s="1"/>
  <c r="Z507" i="12"/>
  <c r="AD507" i="12" s="1"/>
  <c r="Z506" i="12"/>
  <c r="AH506" i="12" s="1"/>
  <c r="Z505" i="12"/>
  <c r="AH505" i="12" s="1"/>
  <c r="Z504" i="12"/>
  <c r="AH504" i="12" s="1"/>
  <c r="Z503" i="12"/>
  <c r="AD503" i="12" s="1"/>
  <c r="Z502" i="12"/>
  <c r="AD502" i="12" s="1"/>
  <c r="Z501" i="12"/>
  <c r="AD501" i="12" s="1"/>
  <c r="Z500" i="12"/>
  <c r="AD500" i="12" s="1"/>
  <c r="Z499" i="12"/>
  <c r="AD499" i="12" s="1"/>
  <c r="Z498" i="12"/>
  <c r="AH498" i="12" s="1"/>
  <c r="Z497" i="12"/>
  <c r="AH497" i="12" s="1"/>
  <c r="Z496" i="12"/>
  <c r="AH496" i="12" s="1"/>
  <c r="Z495" i="12"/>
  <c r="AD495" i="12" s="1"/>
  <c r="Z494" i="12"/>
  <c r="AD494" i="12" s="1"/>
  <c r="Z493" i="12"/>
  <c r="AD493" i="12" s="1"/>
  <c r="Z492" i="12"/>
  <c r="AD492" i="12" s="1"/>
  <c r="Z491" i="12"/>
  <c r="AD491" i="12" s="1"/>
  <c r="Z490" i="12"/>
  <c r="AH490" i="12" s="1"/>
  <c r="Z489" i="12"/>
  <c r="AH489" i="12" s="1"/>
  <c r="Z488" i="12"/>
  <c r="AH488" i="12" s="1"/>
  <c r="Z487" i="12"/>
  <c r="AD487" i="12" s="1"/>
  <c r="Z486" i="12"/>
  <c r="AH486" i="12" s="1"/>
  <c r="Z485" i="12"/>
  <c r="AD485" i="12" s="1"/>
  <c r="Z484" i="12"/>
  <c r="AD484" i="12" s="1"/>
  <c r="Z483" i="12"/>
  <c r="Z482" i="12"/>
  <c r="Z481" i="12"/>
  <c r="Z480" i="12"/>
  <c r="Z479" i="12"/>
  <c r="AD479" i="12" s="1"/>
  <c r="Z478" i="12"/>
  <c r="Z477" i="12"/>
  <c r="AD477" i="12" s="1"/>
  <c r="Z476" i="12"/>
  <c r="AD476" i="12" s="1"/>
  <c r="Z475" i="12"/>
  <c r="Z474" i="12"/>
  <c r="Z473" i="12"/>
  <c r="Z472" i="12"/>
  <c r="Z471" i="12"/>
  <c r="AD471" i="12" s="1"/>
  <c r="Z470" i="12"/>
  <c r="Z469" i="12"/>
  <c r="AD469" i="12" s="1"/>
  <c r="Z468" i="12"/>
  <c r="AD468" i="12" s="1"/>
  <c r="Z467" i="12"/>
  <c r="AD467" i="12" s="1"/>
  <c r="Z466" i="12"/>
  <c r="Z465" i="12"/>
  <c r="Z464" i="12"/>
  <c r="Z463" i="12"/>
  <c r="AD463" i="12" s="1"/>
  <c r="Z462" i="12"/>
  <c r="Z461" i="12"/>
  <c r="AD461" i="12" s="1"/>
  <c r="Z460" i="12"/>
  <c r="AD460" i="12" s="1"/>
  <c r="Z459" i="12"/>
  <c r="Z458" i="12"/>
  <c r="Z457" i="12"/>
  <c r="Z456" i="12"/>
  <c r="Y529" i="12"/>
  <c r="X529" i="12"/>
  <c r="W529" i="12"/>
  <c r="V529" i="12"/>
  <c r="U529" i="12"/>
  <c r="T529" i="12"/>
  <c r="S529" i="12"/>
  <c r="R529" i="12"/>
  <c r="P529" i="12"/>
  <c r="Q529" i="12" s="1"/>
  <c r="Y528" i="12"/>
  <c r="X528" i="12"/>
  <c r="W528" i="12"/>
  <c r="V528" i="12"/>
  <c r="U528" i="12"/>
  <c r="T528" i="12"/>
  <c r="S528" i="12"/>
  <c r="R528" i="12"/>
  <c r="P528" i="12"/>
  <c r="Q528" i="12" s="1"/>
  <c r="Y527" i="12"/>
  <c r="X527" i="12"/>
  <c r="W527" i="12"/>
  <c r="V527" i="12"/>
  <c r="U527" i="12"/>
  <c r="T527" i="12"/>
  <c r="S527" i="12"/>
  <c r="R527" i="12"/>
  <c r="P527" i="12"/>
  <c r="Q527" i="12" s="1"/>
  <c r="Y526" i="12"/>
  <c r="X526" i="12"/>
  <c r="W526" i="12"/>
  <c r="V526" i="12"/>
  <c r="U526" i="12"/>
  <c r="T526" i="12"/>
  <c r="S526" i="12"/>
  <c r="R526" i="12"/>
  <c r="P526" i="12"/>
  <c r="Q526" i="12" s="1"/>
  <c r="Y525" i="12"/>
  <c r="X525" i="12"/>
  <c r="W525" i="12"/>
  <c r="V525" i="12"/>
  <c r="U525" i="12"/>
  <c r="T525" i="12"/>
  <c r="S525" i="12"/>
  <c r="R525" i="12"/>
  <c r="P525" i="12"/>
  <c r="Q525" i="12" s="1"/>
  <c r="Y524" i="12"/>
  <c r="X524" i="12"/>
  <c r="W524" i="12"/>
  <c r="V524" i="12"/>
  <c r="U524" i="12"/>
  <c r="T524" i="12"/>
  <c r="S524" i="12"/>
  <c r="R524" i="12"/>
  <c r="P524" i="12"/>
  <c r="Q524" i="12" s="1"/>
  <c r="Y523" i="12"/>
  <c r="X523" i="12"/>
  <c r="W523" i="12"/>
  <c r="V523" i="12"/>
  <c r="U523" i="12"/>
  <c r="T523" i="12"/>
  <c r="S523" i="12"/>
  <c r="R523" i="12"/>
  <c r="P523" i="12"/>
  <c r="Q523" i="12" s="1"/>
  <c r="Y522" i="12"/>
  <c r="X522" i="12"/>
  <c r="W522" i="12"/>
  <c r="V522" i="12"/>
  <c r="U522" i="12"/>
  <c r="T522" i="12"/>
  <c r="S522" i="12"/>
  <c r="R522" i="12"/>
  <c r="P522" i="12"/>
  <c r="Q522" i="12" s="1"/>
  <c r="Y521" i="12"/>
  <c r="X521" i="12"/>
  <c r="W521" i="12"/>
  <c r="V521" i="12"/>
  <c r="U521" i="12"/>
  <c r="T521" i="12"/>
  <c r="S521" i="12"/>
  <c r="R521" i="12"/>
  <c r="P521" i="12"/>
  <c r="Q521" i="12" s="1"/>
  <c r="Y520" i="12"/>
  <c r="X520" i="12"/>
  <c r="W520" i="12"/>
  <c r="V520" i="12"/>
  <c r="U520" i="12"/>
  <c r="T520" i="12"/>
  <c r="S520" i="12"/>
  <c r="R520" i="12"/>
  <c r="P520" i="12"/>
  <c r="Q520" i="12" s="1"/>
  <c r="Y519" i="12"/>
  <c r="X519" i="12"/>
  <c r="W519" i="12"/>
  <c r="V519" i="12"/>
  <c r="U519" i="12"/>
  <c r="T519" i="12"/>
  <c r="S519" i="12"/>
  <c r="R519" i="12"/>
  <c r="P519" i="12"/>
  <c r="Q519" i="12" s="1"/>
  <c r="Y518" i="12"/>
  <c r="X518" i="12"/>
  <c r="W518" i="12"/>
  <c r="V518" i="12"/>
  <c r="U518" i="12"/>
  <c r="T518" i="12"/>
  <c r="S518" i="12"/>
  <c r="R518" i="12"/>
  <c r="P518" i="12"/>
  <c r="Q518" i="12" s="1"/>
  <c r="Y517" i="12"/>
  <c r="X517" i="12"/>
  <c r="W517" i="12"/>
  <c r="V517" i="12"/>
  <c r="U517" i="12"/>
  <c r="T517" i="12"/>
  <c r="S517" i="12"/>
  <c r="R517" i="12"/>
  <c r="P517" i="12"/>
  <c r="Q517" i="12" s="1"/>
  <c r="Y516" i="12"/>
  <c r="X516" i="12"/>
  <c r="W516" i="12"/>
  <c r="V516" i="12"/>
  <c r="U516" i="12"/>
  <c r="T516" i="12"/>
  <c r="S516" i="12"/>
  <c r="R516" i="12"/>
  <c r="P516" i="12"/>
  <c r="Q516" i="12" s="1"/>
  <c r="Y515" i="12"/>
  <c r="X515" i="12"/>
  <c r="W515" i="12"/>
  <c r="V515" i="12"/>
  <c r="U515" i="12"/>
  <c r="T515" i="12"/>
  <c r="S515" i="12"/>
  <c r="R515" i="12"/>
  <c r="P515" i="12"/>
  <c r="Q515" i="12" s="1"/>
  <c r="Y514" i="12"/>
  <c r="X514" i="12"/>
  <c r="W514" i="12"/>
  <c r="V514" i="12"/>
  <c r="U514" i="12"/>
  <c r="T514" i="12"/>
  <c r="S514" i="12"/>
  <c r="R514" i="12"/>
  <c r="P514" i="12"/>
  <c r="Q514" i="12" s="1"/>
  <c r="Y513" i="12"/>
  <c r="X513" i="12"/>
  <c r="W513" i="12"/>
  <c r="V513" i="12"/>
  <c r="U513" i="12"/>
  <c r="T513" i="12"/>
  <c r="S513" i="12"/>
  <c r="R513" i="12"/>
  <c r="P513" i="12"/>
  <c r="Q513" i="12" s="1"/>
  <c r="Y512" i="12"/>
  <c r="X512" i="12"/>
  <c r="W512" i="12"/>
  <c r="V512" i="12"/>
  <c r="U512" i="12"/>
  <c r="T512" i="12"/>
  <c r="S512" i="12"/>
  <c r="R512" i="12"/>
  <c r="P512" i="12"/>
  <c r="Q512" i="12" s="1"/>
  <c r="Y511" i="12"/>
  <c r="X511" i="12"/>
  <c r="W511" i="12"/>
  <c r="V511" i="12"/>
  <c r="U511" i="12"/>
  <c r="T511" i="12"/>
  <c r="S511" i="12"/>
  <c r="R511" i="12"/>
  <c r="P511" i="12"/>
  <c r="Q511" i="12" s="1"/>
  <c r="Y510" i="12"/>
  <c r="X510" i="12"/>
  <c r="W510" i="12"/>
  <c r="V510" i="12"/>
  <c r="U510" i="12"/>
  <c r="T510" i="12"/>
  <c r="S510" i="12"/>
  <c r="R510" i="12"/>
  <c r="P510" i="12"/>
  <c r="Q510" i="12" s="1"/>
  <c r="Y509" i="12"/>
  <c r="X509" i="12"/>
  <c r="W509" i="12"/>
  <c r="V509" i="12"/>
  <c r="U509" i="12"/>
  <c r="T509" i="12"/>
  <c r="S509" i="12"/>
  <c r="R509" i="12"/>
  <c r="P509" i="12"/>
  <c r="Q509" i="12" s="1"/>
  <c r="Y508" i="12"/>
  <c r="X508" i="12"/>
  <c r="W508" i="12"/>
  <c r="V508" i="12"/>
  <c r="U508" i="12"/>
  <c r="T508" i="12"/>
  <c r="S508" i="12"/>
  <c r="R508" i="12"/>
  <c r="P508" i="12"/>
  <c r="Q508" i="12" s="1"/>
  <c r="Y507" i="12"/>
  <c r="X507" i="12"/>
  <c r="W507" i="12"/>
  <c r="V507" i="12"/>
  <c r="U507" i="12"/>
  <c r="T507" i="12"/>
  <c r="S507" i="12"/>
  <c r="R507" i="12"/>
  <c r="P507" i="12"/>
  <c r="Q507" i="12" s="1"/>
  <c r="Y506" i="12"/>
  <c r="X506" i="12"/>
  <c r="W506" i="12"/>
  <c r="V506" i="12"/>
  <c r="U506" i="12"/>
  <c r="T506" i="12"/>
  <c r="S506" i="12"/>
  <c r="R506" i="12"/>
  <c r="P506" i="12"/>
  <c r="Q506" i="12" s="1"/>
  <c r="Y505" i="12"/>
  <c r="X505" i="12"/>
  <c r="W505" i="12"/>
  <c r="V505" i="12"/>
  <c r="U505" i="12"/>
  <c r="T505" i="12"/>
  <c r="S505" i="12"/>
  <c r="R505" i="12"/>
  <c r="P505" i="12"/>
  <c r="Q505" i="12" s="1"/>
  <c r="Y504" i="12"/>
  <c r="X504" i="12"/>
  <c r="W504" i="12"/>
  <c r="V504" i="12"/>
  <c r="U504" i="12"/>
  <c r="T504" i="12"/>
  <c r="S504" i="12"/>
  <c r="R504" i="12"/>
  <c r="P504" i="12"/>
  <c r="Q504" i="12" s="1"/>
  <c r="Y503" i="12"/>
  <c r="X503" i="12"/>
  <c r="W503" i="12"/>
  <c r="V503" i="12"/>
  <c r="U503" i="12"/>
  <c r="T503" i="12"/>
  <c r="S503" i="12"/>
  <c r="R503" i="12"/>
  <c r="P503" i="12"/>
  <c r="Q503" i="12" s="1"/>
  <c r="Y502" i="12"/>
  <c r="W502" i="12"/>
  <c r="V502" i="12"/>
  <c r="U502" i="12"/>
  <c r="T502" i="12"/>
  <c r="S502" i="12"/>
  <c r="R502" i="12"/>
  <c r="P502" i="12"/>
  <c r="Q502" i="12" s="1"/>
  <c r="H502" i="12"/>
  <c r="I502" i="12" s="1"/>
  <c r="Y501" i="12"/>
  <c r="X501" i="12"/>
  <c r="W501" i="12"/>
  <c r="V501" i="12"/>
  <c r="U501" i="12"/>
  <c r="T501" i="12"/>
  <c r="S501" i="12"/>
  <c r="R501" i="12"/>
  <c r="P501" i="12"/>
  <c r="Q501" i="12" s="1"/>
  <c r="Y500" i="12"/>
  <c r="X500" i="12"/>
  <c r="W500" i="12"/>
  <c r="V500" i="12"/>
  <c r="U500" i="12"/>
  <c r="T500" i="12"/>
  <c r="S500" i="12"/>
  <c r="R500" i="12"/>
  <c r="P500" i="12"/>
  <c r="Q500" i="12" s="1"/>
  <c r="Y499" i="12"/>
  <c r="X499" i="12"/>
  <c r="W499" i="12"/>
  <c r="V499" i="12"/>
  <c r="U499" i="12"/>
  <c r="T499" i="12"/>
  <c r="S499" i="12"/>
  <c r="R499" i="12"/>
  <c r="P499" i="12"/>
  <c r="Q499" i="12" s="1"/>
  <c r="Y498" i="12"/>
  <c r="X498" i="12"/>
  <c r="W498" i="12"/>
  <c r="V498" i="12"/>
  <c r="U498" i="12"/>
  <c r="T498" i="12"/>
  <c r="S498" i="12"/>
  <c r="R498" i="12"/>
  <c r="P498" i="12"/>
  <c r="Q498" i="12" s="1"/>
  <c r="Y497" i="12"/>
  <c r="X497" i="12"/>
  <c r="W497" i="12"/>
  <c r="V497" i="12"/>
  <c r="U497" i="12"/>
  <c r="T497" i="12"/>
  <c r="S497" i="12"/>
  <c r="R497" i="12"/>
  <c r="P497" i="12"/>
  <c r="Q497" i="12" s="1"/>
  <c r="Y496" i="12"/>
  <c r="X496" i="12"/>
  <c r="W496" i="12"/>
  <c r="V496" i="12"/>
  <c r="U496" i="12"/>
  <c r="T496" i="12"/>
  <c r="S496" i="12"/>
  <c r="R496" i="12"/>
  <c r="P496" i="12"/>
  <c r="Q496" i="12" s="1"/>
  <c r="Y495" i="12"/>
  <c r="X495" i="12"/>
  <c r="W495" i="12"/>
  <c r="V495" i="12"/>
  <c r="U495" i="12"/>
  <c r="T495" i="12"/>
  <c r="S495" i="12"/>
  <c r="R495" i="12"/>
  <c r="P495" i="12"/>
  <c r="Q495" i="12" s="1"/>
  <c r="Y494" i="12"/>
  <c r="X494" i="12"/>
  <c r="W494" i="12"/>
  <c r="V494" i="12"/>
  <c r="U494" i="12"/>
  <c r="T494" i="12"/>
  <c r="S494" i="12"/>
  <c r="R494" i="12"/>
  <c r="P494" i="12"/>
  <c r="Q494" i="12" s="1"/>
  <c r="Y493" i="12"/>
  <c r="X493" i="12"/>
  <c r="W493" i="12"/>
  <c r="V493" i="12"/>
  <c r="U493" i="12"/>
  <c r="T493" i="12"/>
  <c r="S493" i="12"/>
  <c r="R493" i="12"/>
  <c r="P493" i="12"/>
  <c r="Q493" i="12" s="1"/>
  <c r="Y492" i="12"/>
  <c r="X492" i="12"/>
  <c r="W492" i="12"/>
  <c r="V492" i="12"/>
  <c r="U492" i="12"/>
  <c r="T492" i="12"/>
  <c r="S492" i="12"/>
  <c r="R492" i="12"/>
  <c r="P492" i="12"/>
  <c r="Q492" i="12" s="1"/>
  <c r="Y491" i="12"/>
  <c r="X491" i="12"/>
  <c r="W491" i="12"/>
  <c r="V491" i="12"/>
  <c r="U491" i="12"/>
  <c r="T491" i="12"/>
  <c r="S491" i="12"/>
  <c r="R491" i="12"/>
  <c r="P491" i="12"/>
  <c r="Q491" i="12" s="1"/>
  <c r="Y490" i="12"/>
  <c r="X490" i="12"/>
  <c r="W490" i="12"/>
  <c r="V490" i="12"/>
  <c r="U490" i="12"/>
  <c r="T490" i="12"/>
  <c r="S490" i="12"/>
  <c r="R490" i="12"/>
  <c r="P490" i="12"/>
  <c r="Q490" i="12" s="1"/>
  <c r="Y489" i="12"/>
  <c r="X489" i="12"/>
  <c r="W489" i="12"/>
  <c r="V489" i="12"/>
  <c r="U489" i="12"/>
  <c r="T489" i="12"/>
  <c r="S489" i="12"/>
  <c r="R489" i="12"/>
  <c r="P489" i="12"/>
  <c r="Q489" i="12" s="1"/>
  <c r="Y488" i="12"/>
  <c r="X488" i="12"/>
  <c r="W488" i="12"/>
  <c r="V488" i="12"/>
  <c r="U488" i="12"/>
  <c r="T488" i="12"/>
  <c r="S488" i="12"/>
  <c r="R488" i="12"/>
  <c r="P488" i="12"/>
  <c r="Q488" i="12" s="1"/>
  <c r="Y487" i="12"/>
  <c r="X487" i="12"/>
  <c r="W487" i="12"/>
  <c r="V487" i="12"/>
  <c r="U487" i="12"/>
  <c r="T487" i="12"/>
  <c r="S487" i="12"/>
  <c r="R487" i="12"/>
  <c r="P487" i="12"/>
  <c r="Q487" i="12" s="1"/>
  <c r="Y486" i="12"/>
  <c r="X486" i="12"/>
  <c r="W486" i="12"/>
  <c r="V486" i="12"/>
  <c r="U486" i="12"/>
  <c r="T486" i="12"/>
  <c r="S486" i="12"/>
  <c r="R486" i="12"/>
  <c r="P486" i="12"/>
  <c r="Q486" i="12" s="1"/>
  <c r="Y485" i="12"/>
  <c r="X485" i="12"/>
  <c r="W485" i="12"/>
  <c r="V485" i="12"/>
  <c r="U485" i="12"/>
  <c r="T485" i="12"/>
  <c r="S485" i="12"/>
  <c r="R485" i="12"/>
  <c r="P485" i="12"/>
  <c r="Q485" i="12" s="1"/>
  <c r="Y484" i="12"/>
  <c r="X484" i="12"/>
  <c r="W484" i="12"/>
  <c r="V484" i="12"/>
  <c r="U484" i="12"/>
  <c r="T484" i="12"/>
  <c r="S484" i="12"/>
  <c r="R484" i="12"/>
  <c r="P484" i="12"/>
  <c r="Q484" i="12" s="1"/>
  <c r="Y483" i="12"/>
  <c r="X483" i="12"/>
  <c r="W483" i="12"/>
  <c r="V483" i="12"/>
  <c r="U483" i="12"/>
  <c r="T483" i="12"/>
  <c r="S483" i="12"/>
  <c r="R483" i="12"/>
  <c r="P483" i="12"/>
  <c r="Q483" i="12" s="1"/>
  <c r="Y482" i="12"/>
  <c r="X482" i="12"/>
  <c r="W482" i="12"/>
  <c r="V482" i="12"/>
  <c r="U482" i="12"/>
  <c r="T482" i="12"/>
  <c r="S482" i="12"/>
  <c r="R482" i="12"/>
  <c r="P482" i="12"/>
  <c r="Q482" i="12" s="1"/>
  <c r="Y481" i="12"/>
  <c r="X481" i="12"/>
  <c r="W481" i="12"/>
  <c r="V481" i="12"/>
  <c r="U481" i="12"/>
  <c r="T481" i="12"/>
  <c r="S481" i="12"/>
  <c r="R481" i="12"/>
  <c r="P481" i="12"/>
  <c r="Q481" i="12" s="1"/>
  <c r="Y480" i="12"/>
  <c r="X480" i="12"/>
  <c r="W480" i="12"/>
  <c r="V480" i="12"/>
  <c r="U480" i="12"/>
  <c r="T480" i="12"/>
  <c r="S480" i="12"/>
  <c r="R480" i="12"/>
  <c r="P480" i="12"/>
  <c r="Q480" i="12" s="1"/>
  <c r="Y479" i="12"/>
  <c r="X479" i="12"/>
  <c r="W479" i="12"/>
  <c r="V479" i="12"/>
  <c r="U479" i="12"/>
  <c r="T479" i="12"/>
  <c r="S479" i="12"/>
  <c r="R479" i="12"/>
  <c r="P479" i="12"/>
  <c r="Q479" i="12" s="1"/>
  <c r="Y478" i="12"/>
  <c r="X478" i="12"/>
  <c r="W478" i="12"/>
  <c r="V478" i="12"/>
  <c r="U478" i="12"/>
  <c r="T478" i="12"/>
  <c r="S478" i="12"/>
  <c r="R478" i="12"/>
  <c r="P478" i="12"/>
  <c r="Q478" i="12" s="1"/>
  <c r="Y477" i="12"/>
  <c r="X477" i="12"/>
  <c r="W477" i="12"/>
  <c r="V477" i="12"/>
  <c r="U477" i="12"/>
  <c r="T477" i="12"/>
  <c r="S477" i="12"/>
  <c r="R477" i="12"/>
  <c r="P477" i="12"/>
  <c r="Q477" i="12" s="1"/>
  <c r="Y476" i="12"/>
  <c r="X476" i="12"/>
  <c r="W476" i="12"/>
  <c r="V476" i="12"/>
  <c r="U476" i="12"/>
  <c r="T476" i="12"/>
  <c r="S476" i="12"/>
  <c r="R476" i="12"/>
  <c r="P476" i="12"/>
  <c r="Q476" i="12" s="1"/>
  <c r="Y475" i="12"/>
  <c r="X475" i="12"/>
  <c r="W475" i="12"/>
  <c r="V475" i="12"/>
  <c r="U475" i="12"/>
  <c r="T475" i="12"/>
  <c r="S475" i="12"/>
  <c r="R475" i="12"/>
  <c r="P475" i="12"/>
  <c r="Q475" i="12" s="1"/>
  <c r="Y474" i="12"/>
  <c r="X474" i="12"/>
  <c r="W474" i="12"/>
  <c r="V474" i="12"/>
  <c r="U474" i="12"/>
  <c r="T474" i="12"/>
  <c r="S474" i="12"/>
  <c r="R474" i="12"/>
  <c r="P474" i="12"/>
  <c r="Q474" i="12" s="1"/>
  <c r="Y473" i="12"/>
  <c r="X473" i="12"/>
  <c r="W473" i="12"/>
  <c r="V473" i="12"/>
  <c r="U473" i="12"/>
  <c r="T473" i="12"/>
  <c r="S473" i="12"/>
  <c r="R473" i="12"/>
  <c r="P473" i="12"/>
  <c r="Q473" i="12" s="1"/>
  <c r="Y472" i="12"/>
  <c r="X472" i="12"/>
  <c r="W472" i="12"/>
  <c r="V472" i="12"/>
  <c r="U472" i="12"/>
  <c r="T472" i="12"/>
  <c r="S472" i="12"/>
  <c r="R472" i="12"/>
  <c r="P472" i="12"/>
  <c r="Q472" i="12" s="1"/>
  <c r="Y471" i="12"/>
  <c r="X471" i="12"/>
  <c r="W471" i="12"/>
  <c r="V471" i="12"/>
  <c r="U471" i="12"/>
  <c r="T471" i="12"/>
  <c r="S471" i="12"/>
  <c r="R471" i="12"/>
  <c r="P471" i="12"/>
  <c r="Q471" i="12" s="1"/>
  <c r="Y470" i="12"/>
  <c r="X470" i="12"/>
  <c r="W470" i="12"/>
  <c r="V470" i="12"/>
  <c r="U470" i="12"/>
  <c r="T470" i="12"/>
  <c r="S470" i="12"/>
  <c r="R470" i="12"/>
  <c r="P470" i="12"/>
  <c r="Q470" i="12" s="1"/>
  <c r="Y469" i="12"/>
  <c r="X469" i="12"/>
  <c r="W469" i="12"/>
  <c r="V469" i="12"/>
  <c r="U469" i="12"/>
  <c r="T469" i="12"/>
  <c r="S469" i="12"/>
  <c r="R469" i="12"/>
  <c r="P469" i="12"/>
  <c r="Q469" i="12" s="1"/>
  <c r="Y468" i="12"/>
  <c r="X468" i="12"/>
  <c r="W468" i="12"/>
  <c r="V468" i="12"/>
  <c r="U468" i="12"/>
  <c r="T468" i="12"/>
  <c r="S468" i="12"/>
  <c r="R468" i="12"/>
  <c r="P468" i="12"/>
  <c r="Q468" i="12" s="1"/>
  <c r="Y467" i="12"/>
  <c r="X467" i="12"/>
  <c r="W467" i="12"/>
  <c r="V467" i="12"/>
  <c r="U467" i="12"/>
  <c r="T467" i="12"/>
  <c r="S467" i="12"/>
  <c r="R467" i="12"/>
  <c r="P467" i="12"/>
  <c r="Q467" i="12" s="1"/>
  <c r="Y466" i="12"/>
  <c r="X466" i="12"/>
  <c r="W466" i="12"/>
  <c r="V466" i="12"/>
  <c r="U466" i="12"/>
  <c r="T466" i="12"/>
  <c r="S466" i="12"/>
  <c r="R466" i="12"/>
  <c r="P466" i="12"/>
  <c r="Q466" i="12" s="1"/>
  <c r="Y465" i="12"/>
  <c r="X465" i="12"/>
  <c r="W465" i="12"/>
  <c r="V465" i="12"/>
  <c r="U465" i="12"/>
  <c r="T465" i="12"/>
  <c r="S465" i="12"/>
  <c r="R465" i="12"/>
  <c r="P465" i="12"/>
  <c r="Q465" i="12" s="1"/>
  <c r="Y464" i="12"/>
  <c r="X464" i="12"/>
  <c r="W464" i="12"/>
  <c r="V464" i="12"/>
  <c r="U464" i="12"/>
  <c r="T464" i="12"/>
  <c r="S464" i="12"/>
  <c r="R464" i="12"/>
  <c r="P464" i="12"/>
  <c r="Q464" i="12" s="1"/>
  <c r="Y463" i="12"/>
  <c r="X463" i="12"/>
  <c r="W463" i="12"/>
  <c r="V463" i="12"/>
  <c r="U463" i="12"/>
  <c r="T463" i="12"/>
  <c r="S463" i="12"/>
  <c r="R463" i="12"/>
  <c r="P463" i="12"/>
  <c r="Q463" i="12" s="1"/>
  <c r="Y462" i="12"/>
  <c r="X462" i="12"/>
  <c r="W462" i="12"/>
  <c r="V462" i="12"/>
  <c r="U462" i="12"/>
  <c r="T462" i="12"/>
  <c r="S462" i="12"/>
  <c r="R462" i="12"/>
  <c r="P462" i="12"/>
  <c r="Q462" i="12" s="1"/>
  <c r="Y461" i="12"/>
  <c r="X461" i="12"/>
  <c r="W461" i="12"/>
  <c r="V461" i="12"/>
  <c r="U461" i="12"/>
  <c r="T461" i="12"/>
  <c r="S461" i="12"/>
  <c r="R461" i="12"/>
  <c r="P461" i="12"/>
  <c r="Q461" i="12" s="1"/>
  <c r="Y460" i="12"/>
  <c r="X460" i="12"/>
  <c r="W460" i="12"/>
  <c r="V460" i="12"/>
  <c r="U460" i="12"/>
  <c r="T460" i="12"/>
  <c r="S460" i="12"/>
  <c r="R460" i="12"/>
  <c r="P460" i="12"/>
  <c r="Q460" i="12" s="1"/>
  <c r="Y459" i="12"/>
  <c r="X459" i="12"/>
  <c r="W459" i="12"/>
  <c r="V459" i="12"/>
  <c r="U459" i="12"/>
  <c r="T459" i="12"/>
  <c r="S459" i="12"/>
  <c r="R459" i="12"/>
  <c r="P459" i="12"/>
  <c r="Q459" i="12" s="1"/>
  <c r="Y458" i="12"/>
  <c r="X458" i="12"/>
  <c r="W458" i="12"/>
  <c r="V458" i="12"/>
  <c r="U458" i="12"/>
  <c r="T458" i="12"/>
  <c r="S458" i="12"/>
  <c r="R458" i="12"/>
  <c r="P458" i="12"/>
  <c r="Q458" i="12" s="1"/>
  <c r="Y457" i="12"/>
  <c r="X457" i="12"/>
  <c r="W457" i="12"/>
  <c r="V457" i="12"/>
  <c r="U457" i="12"/>
  <c r="T457" i="12"/>
  <c r="S457" i="12"/>
  <c r="R457" i="12"/>
  <c r="P457" i="12"/>
  <c r="Q457" i="12" s="1"/>
  <c r="Y456" i="12"/>
  <c r="X456" i="12"/>
  <c r="W456" i="12"/>
  <c r="V456" i="12"/>
  <c r="U456" i="12"/>
  <c r="T456" i="12"/>
  <c r="S456" i="12"/>
  <c r="R456" i="12"/>
  <c r="P456" i="12"/>
  <c r="Q456" i="12" s="1"/>
  <c r="W845" i="8"/>
  <c r="V845" i="8"/>
  <c r="Q845" i="8"/>
  <c r="T845" i="8" s="1"/>
  <c r="P845" i="8"/>
  <c r="O845" i="8"/>
  <c r="W844" i="8"/>
  <c r="V844" i="8"/>
  <c r="Q844" i="8"/>
  <c r="P844" i="8"/>
  <c r="O844" i="8"/>
  <c r="W843" i="8"/>
  <c r="V843" i="8"/>
  <c r="Q843" i="8"/>
  <c r="P843" i="8"/>
  <c r="O843" i="8"/>
  <c r="W842" i="8"/>
  <c r="V842" i="8"/>
  <c r="Q842" i="8"/>
  <c r="R842" i="8" s="1"/>
  <c r="P842" i="8"/>
  <c r="O842" i="8"/>
  <c r="W841" i="8"/>
  <c r="V841" i="8"/>
  <c r="Q841" i="8"/>
  <c r="S841" i="8" s="1"/>
  <c r="P841" i="8"/>
  <c r="O841" i="8"/>
  <c r="W840" i="8"/>
  <c r="V840" i="8"/>
  <c r="Q840" i="8"/>
  <c r="R840" i="8" s="1"/>
  <c r="P840" i="8"/>
  <c r="O840" i="8"/>
  <c r="W839" i="8"/>
  <c r="V839" i="8"/>
  <c r="Q839" i="8"/>
  <c r="R839" i="8" s="1"/>
  <c r="P839" i="8"/>
  <c r="O839" i="8"/>
  <c r="W838" i="8"/>
  <c r="V838" i="8"/>
  <c r="Q838" i="8"/>
  <c r="P838" i="8"/>
  <c r="O838" i="8"/>
  <c r="W837" i="8"/>
  <c r="V837" i="8"/>
  <c r="Q837" i="8"/>
  <c r="T837" i="8" s="1"/>
  <c r="P837" i="8"/>
  <c r="O837" i="8"/>
  <c r="W836" i="8"/>
  <c r="V836" i="8"/>
  <c r="Q836" i="8"/>
  <c r="P836" i="8"/>
  <c r="O836" i="8"/>
  <c r="W835" i="8"/>
  <c r="V835" i="8"/>
  <c r="Q835" i="8"/>
  <c r="T835" i="8" s="1"/>
  <c r="P835" i="8"/>
  <c r="O835" i="8"/>
  <c r="W834" i="8"/>
  <c r="V834" i="8"/>
  <c r="Q834" i="8"/>
  <c r="R834" i="8" s="1"/>
  <c r="P834" i="8"/>
  <c r="O834" i="8"/>
  <c r="W833" i="8"/>
  <c r="V833" i="8"/>
  <c r="Q833" i="8"/>
  <c r="S833" i="8" s="1"/>
  <c r="P833" i="8"/>
  <c r="O833" i="8"/>
  <c r="W832" i="8"/>
  <c r="V832" i="8"/>
  <c r="Q832" i="8"/>
  <c r="S832" i="8" s="1"/>
  <c r="P832" i="8"/>
  <c r="O832" i="8"/>
  <c r="W831" i="8"/>
  <c r="V831" i="8"/>
  <c r="Q831" i="8"/>
  <c r="R831" i="8" s="1"/>
  <c r="P831" i="8"/>
  <c r="O831" i="8"/>
  <c r="W830" i="8"/>
  <c r="V830" i="8"/>
  <c r="Q830" i="8"/>
  <c r="P830" i="8"/>
  <c r="O830" i="8"/>
  <c r="W829" i="8"/>
  <c r="V829" i="8"/>
  <c r="Q829" i="8"/>
  <c r="S829" i="8" s="1"/>
  <c r="P829" i="8"/>
  <c r="O829" i="8"/>
  <c r="W828" i="8"/>
  <c r="V828" i="8"/>
  <c r="Q828" i="8"/>
  <c r="P828" i="8"/>
  <c r="O828" i="8"/>
  <c r="W827" i="8"/>
  <c r="V827" i="8"/>
  <c r="Q827" i="8"/>
  <c r="T827" i="8" s="1"/>
  <c r="P827" i="8"/>
  <c r="O827" i="8"/>
  <c r="W826" i="8"/>
  <c r="V826" i="8"/>
  <c r="Q826" i="8"/>
  <c r="P826" i="8"/>
  <c r="O826" i="8"/>
  <c r="W825" i="8"/>
  <c r="V825" i="8"/>
  <c r="Q825" i="8"/>
  <c r="S825" i="8" s="1"/>
  <c r="P825" i="8"/>
  <c r="O825" i="8"/>
  <c r="W824" i="8"/>
  <c r="V824" i="8"/>
  <c r="Q824" i="8"/>
  <c r="T824" i="8" s="1"/>
  <c r="P824" i="8"/>
  <c r="O824" i="8"/>
  <c r="W823" i="8"/>
  <c r="V823" i="8"/>
  <c r="Q823" i="8"/>
  <c r="P823" i="8"/>
  <c r="O823" i="8"/>
  <c r="W822" i="8"/>
  <c r="V822" i="8"/>
  <c r="Q822" i="8"/>
  <c r="P822" i="8"/>
  <c r="O822" i="8"/>
  <c r="W821" i="8"/>
  <c r="V821" i="8"/>
  <c r="Q821" i="8"/>
  <c r="S821" i="8" s="1"/>
  <c r="P821" i="8"/>
  <c r="O821" i="8"/>
  <c r="W820" i="8"/>
  <c r="V820" i="8"/>
  <c r="Q820" i="8"/>
  <c r="P820" i="8"/>
  <c r="O820" i="8"/>
  <c r="W819" i="8"/>
  <c r="V819" i="8"/>
  <c r="Q819" i="8"/>
  <c r="U819" i="8" s="1"/>
  <c r="P819" i="8"/>
  <c r="O819" i="8"/>
  <c r="W818" i="8"/>
  <c r="V818" i="8"/>
  <c r="Q818" i="8"/>
  <c r="P818" i="8"/>
  <c r="O818" i="8"/>
  <c r="W817" i="8"/>
  <c r="V817" i="8"/>
  <c r="Q817" i="8"/>
  <c r="T817" i="8" s="1"/>
  <c r="P817" i="8"/>
  <c r="O817" i="8"/>
  <c r="W816" i="8"/>
  <c r="V816" i="8"/>
  <c r="Q816" i="8"/>
  <c r="U816" i="8" s="1"/>
  <c r="P816" i="8"/>
  <c r="O816" i="8"/>
  <c r="W815" i="8"/>
  <c r="V815" i="8"/>
  <c r="Q815" i="8"/>
  <c r="U815" i="8" s="1"/>
  <c r="P815" i="8"/>
  <c r="O815" i="8"/>
  <c r="W814" i="8"/>
  <c r="V814" i="8"/>
  <c r="Q814" i="8"/>
  <c r="U814" i="8" s="1"/>
  <c r="P814" i="8"/>
  <c r="O814" i="8"/>
  <c r="W813" i="8"/>
  <c r="V813" i="8"/>
  <c r="Q813" i="8"/>
  <c r="P813" i="8"/>
  <c r="O813" i="8"/>
  <c r="W812" i="8"/>
  <c r="V812" i="8"/>
  <c r="Q812" i="8"/>
  <c r="U812" i="8" s="1"/>
  <c r="P812" i="8"/>
  <c r="O812" i="8"/>
  <c r="W811" i="8"/>
  <c r="V811" i="8"/>
  <c r="Q811" i="8"/>
  <c r="U811" i="8" s="1"/>
  <c r="P811" i="8"/>
  <c r="O811" i="8"/>
  <c r="W810" i="8"/>
  <c r="V810" i="8"/>
  <c r="Q810" i="8"/>
  <c r="U810" i="8" s="1"/>
  <c r="P810" i="8"/>
  <c r="O810" i="8"/>
  <c r="W809" i="8"/>
  <c r="V809" i="8"/>
  <c r="Q809" i="8"/>
  <c r="P809" i="8"/>
  <c r="O809" i="8"/>
  <c r="W808" i="8"/>
  <c r="V808" i="8"/>
  <c r="Q808" i="8"/>
  <c r="U808" i="8" s="1"/>
  <c r="P808" i="8"/>
  <c r="O808" i="8"/>
  <c r="W807" i="8"/>
  <c r="V807" i="8"/>
  <c r="Q807" i="8"/>
  <c r="U807" i="8" s="1"/>
  <c r="P807" i="8"/>
  <c r="O807" i="8"/>
  <c r="W806" i="8"/>
  <c r="V806" i="8"/>
  <c r="Q806" i="8"/>
  <c r="U806" i="8" s="1"/>
  <c r="P806" i="8"/>
  <c r="O806" i="8"/>
  <c r="W805" i="8"/>
  <c r="V805" i="8"/>
  <c r="Q805" i="8"/>
  <c r="S805" i="8" s="1"/>
  <c r="P805" i="8"/>
  <c r="O805" i="8"/>
  <c r="W804" i="8"/>
  <c r="V804" i="8"/>
  <c r="Q804" i="8"/>
  <c r="U804" i="8" s="1"/>
  <c r="P804" i="8"/>
  <c r="O804" i="8"/>
  <c r="W803" i="8"/>
  <c r="V803" i="8"/>
  <c r="Q803" i="8"/>
  <c r="U803" i="8" s="1"/>
  <c r="P803" i="8"/>
  <c r="O803" i="8"/>
  <c r="W802" i="8"/>
  <c r="V802" i="8"/>
  <c r="Q802" i="8"/>
  <c r="U802" i="8" s="1"/>
  <c r="P802" i="8"/>
  <c r="O802" i="8"/>
  <c r="W801" i="8"/>
  <c r="V801" i="8"/>
  <c r="Q801" i="8"/>
  <c r="S801" i="8" s="1"/>
  <c r="P801" i="8"/>
  <c r="O801" i="8"/>
  <c r="W800" i="8"/>
  <c r="V800" i="8"/>
  <c r="Q800" i="8"/>
  <c r="P800" i="8"/>
  <c r="O800" i="8"/>
  <c r="W799" i="8"/>
  <c r="V799" i="8"/>
  <c r="Q799" i="8"/>
  <c r="P799" i="8"/>
  <c r="O799" i="8"/>
  <c r="W798" i="8"/>
  <c r="V798" i="8"/>
  <c r="Q798" i="8"/>
  <c r="U798" i="8" s="1"/>
  <c r="P798" i="8"/>
  <c r="O798" i="8"/>
  <c r="W797" i="8"/>
  <c r="V797" i="8"/>
  <c r="Q797" i="8"/>
  <c r="S797" i="8" s="1"/>
  <c r="P797" i="8"/>
  <c r="O797" i="8"/>
  <c r="W796" i="8"/>
  <c r="V796" i="8"/>
  <c r="Q796" i="8"/>
  <c r="U796" i="8" s="1"/>
  <c r="P796" i="8"/>
  <c r="O796" i="8"/>
  <c r="W795" i="8"/>
  <c r="V795" i="8"/>
  <c r="Q795" i="8"/>
  <c r="U795" i="8" s="1"/>
  <c r="P795" i="8"/>
  <c r="O795" i="8"/>
  <c r="W794" i="8"/>
  <c r="V794" i="8"/>
  <c r="Q794" i="8"/>
  <c r="S794" i="8" s="1"/>
  <c r="P794" i="8"/>
  <c r="O794" i="8"/>
  <c r="W793" i="8"/>
  <c r="V793" i="8"/>
  <c r="Q793" i="8"/>
  <c r="S793" i="8" s="1"/>
  <c r="P793" i="8"/>
  <c r="O793" i="8"/>
  <c r="W792" i="8"/>
  <c r="V792" i="8"/>
  <c r="Q792" i="8"/>
  <c r="S792" i="8" s="1"/>
  <c r="P792" i="8"/>
  <c r="O792" i="8"/>
  <c r="W791" i="8"/>
  <c r="Q791" i="8"/>
  <c r="P791" i="8"/>
  <c r="O791" i="8"/>
  <c r="W790" i="8"/>
  <c r="Q790" i="8"/>
  <c r="U790" i="8" s="1"/>
  <c r="P790" i="8"/>
  <c r="O790" i="8"/>
  <c r="W789" i="8"/>
  <c r="Q789" i="8"/>
  <c r="S789" i="8" s="1"/>
  <c r="P789" i="8"/>
  <c r="O789" i="8"/>
  <c r="W788" i="8"/>
  <c r="Q788" i="8"/>
  <c r="U788" i="8" s="1"/>
  <c r="P788" i="8"/>
  <c r="O788" i="8"/>
  <c r="W787" i="8"/>
  <c r="Q787" i="8"/>
  <c r="U787" i="8" s="1"/>
  <c r="P787" i="8"/>
  <c r="O787" i="8"/>
  <c r="W786" i="8"/>
  <c r="Q786" i="8"/>
  <c r="R786" i="8" s="1"/>
  <c r="P786" i="8"/>
  <c r="O786" i="8"/>
  <c r="W785" i="8"/>
  <c r="Q785" i="8"/>
  <c r="S785" i="8" s="1"/>
  <c r="P785" i="8"/>
  <c r="O785" i="8"/>
  <c r="W784" i="8"/>
  <c r="Q784" i="8"/>
  <c r="U784" i="8" s="1"/>
  <c r="P784" i="8"/>
  <c r="O784" i="8"/>
  <c r="W783" i="8"/>
  <c r="Q783" i="8"/>
  <c r="U783" i="8" s="1"/>
  <c r="P783" i="8"/>
  <c r="O783" i="8"/>
  <c r="W782" i="8"/>
  <c r="Q782" i="8"/>
  <c r="P782" i="8"/>
  <c r="O782" i="8"/>
  <c r="V781" i="8"/>
  <c r="Q781" i="8"/>
  <c r="S781" i="8" s="1"/>
  <c r="P781" i="8"/>
  <c r="O781" i="8"/>
  <c r="V780" i="8"/>
  <c r="Q780" i="8"/>
  <c r="U780" i="8" s="1"/>
  <c r="P780" i="8"/>
  <c r="O780" i="8"/>
  <c r="V779" i="8"/>
  <c r="Q779" i="8"/>
  <c r="U779" i="8" s="1"/>
  <c r="P779" i="8"/>
  <c r="O779" i="8"/>
  <c r="V778" i="8"/>
  <c r="Q778" i="8"/>
  <c r="R778" i="8" s="1"/>
  <c r="P778" i="8"/>
  <c r="O778" i="8"/>
  <c r="V777" i="8"/>
  <c r="Q777" i="8"/>
  <c r="S777" i="8" s="1"/>
  <c r="P777" i="8"/>
  <c r="O777" i="8"/>
  <c r="V776" i="8"/>
  <c r="Q776" i="8"/>
  <c r="P776" i="8"/>
  <c r="O776" i="8"/>
  <c r="V775" i="8"/>
  <c r="Q775" i="8"/>
  <c r="P775" i="8"/>
  <c r="O775" i="8"/>
  <c r="V774" i="8"/>
  <c r="Q774" i="8"/>
  <c r="S774" i="8" s="1"/>
  <c r="P774" i="8"/>
  <c r="O774" i="8"/>
  <c r="V773" i="8"/>
  <c r="Q773" i="8"/>
  <c r="S773" i="8" s="1"/>
  <c r="P773" i="8"/>
  <c r="O773" i="8"/>
  <c r="V772" i="8"/>
  <c r="Q772" i="8"/>
  <c r="U772" i="8" s="1"/>
  <c r="P772" i="8"/>
  <c r="O772" i="8"/>
  <c r="V771" i="8"/>
  <c r="Q771" i="8"/>
  <c r="U771" i="8" s="1"/>
  <c r="P771" i="8"/>
  <c r="O771" i="8"/>
  <c r="V770" i="8"/>
  <c r="Q770" i="8"/>
  <c r="R770" i="8" s="1"/>
  <c r="P770" i="8"/>
  <c r="O770" i="8"/>
  <c r="V769" i="8"/>
  <c r="Q769" i="8"/>
  <c r="S769" i="8" s="1"/>
  <c r="P769" i="8"/>
  <c r="O769" i="8"/>
  <c r="V768" i="8"/>
  <c r="Q768" i="8"/>
  <c r="S768" i="8" s="1"/>
  <c r="P768" i="8"/>
  <c r="O768" i="8"/>
  <c r="V767" i="8"/>
  <c r="Q767" i="8"/>
  <c r="T767" i="8" s="1"/>
  <c r="P767" i="8"/>
  <c r="O767" i="8"/>
  <c r="V766" i="8"/>
  <c r="Q766" i="8"/>
  <c r="S766" i="8" s="1"/>
  <c r="P766" i="8"/>
  <c r="O766" i="8"/>
  <c r="V765" i="8"/>
  <c r="Q765" i="8"/>
  <c r="P765" i="8"/>
  <c r="O765" i="8"/>
  <c r="V764" i="8"/>
  <c r="Q764" i="8"/>
  <c r="U764" i="8" s="1"/>
  <c r="P764" i="8"/>
  <c r="O764" i="8"/>
  <c r="V763" i="8"/>
  <c r="Q763" i="8"/>
  <c r="U763" i="8" s="1"/>
  <c r="P763" i="8"/>
  <c r="O763" i="8"/>
  <c r="V762" i="8"/>
  <c r="Q762" i="8"/>
  <c r="R762" i="8" s="1"/>
  <c r="P762" i="8"/>
  <c r="O762" i="8"/>
  <c r="V761" i="8"/>
  <c r="Q761" i="8"/>
  <c r="S761" i="8" s="1"/>
  <c r="P761" i="8"/>
  <c r="O761" i="8"/>
  <c r="V760" i="8"/>
  <c r="Q760" i="8"/>
  <c r="R760" i="8" s="1"/>
  <c r="P760" i="8"/>
  <c r="O760" i="8"/>
  <c r="V759" i="8"/>
  <c r="Q759" i="8"/>
  <c r="S759" i="8" s="1"/>
  <c r="P759" i="8"/>
  <c r="O759" i="8"/>
  <c r="V758" i="8"/>
  <c r="Q758" i="8"/>
  <c r="S758" i="8" s="1"/>
  <c r="P758" i="8"/>
  <c r="O758" i="8"/>
  <c r="V757" i="8"/>
  <c r="Q757" i="8"/>
  <c r="S757" i="8" s="1"/>
  <c r="P757" i="8"/>
  <c r="O757" i="8"/>
  <c r="V756" i="8"/>
  <c r="Q756" i="8"/>
  <c r="U756" i="8" s="1"/>
  <c r="P756" i="8"/>
  <c r="O756" i="8"/>
  <c r="V755" i="8"/>
  <c r="Q755" i="8"/>
  <c r="U755" i="8" s="1"/>
  <c r="P755" i="8"/>
  <c r="O755" i="8"/>
  <c r="V754" i="8"/>
  <c r="Q754" i="8"/>
  <c r="R754" i="8" s="1"/>
  <c r="P754" i="8"/>
  <c r="O754" i="8"/>
  <c r="V753" i="8"/>
  <c r="Q753" i="8"/>
  <c r="S753" i="8" s="1"/>
  <c r="P753" i="8"/>
  <c r="O753" i="8"/>
  <c r="W752" i="8"/>
  <c r="Q752" i="8"/>
  <c r="S752" i="8" s="1"/>
  <c r="P752" i="8"/>
  <c r="O752" i="8"/>
  <c r="V751" i="8"/>
  <c r="Q751" i="8"/>
  <c r="S751" i="8" s="1"/>
  <c r="P751" i="8"/>
  <c r="O751" i="8"/>
  <c r="V750" i="8"/>
  <c r="Q750" i="8"/>
  <c r="S750" i="8" s="1"/>
  <c r="P750" i="8"/>
  <c r="O750" i="8"/>
  <c r="V749" i="8"/>
  <c r="Q749" i="8"/>
  <c r="S749" i="8" s="1"/>
  <c r="P749" i="8"/>
  <c r="O749" i="8"/>
  <c r="V748" i="8"/>
  <c r="Q748" i="8"/>
  <c r="U748" i="8" s="1"/>
  <c r="P748" i="8"/>
  <c r="O748" i="8"/>
  <c r="V747" i="8"/>
  <c r="Q747" i="8"/>
  <c r="U747" i="8" s="1"/>
  <c r="P747" i="8"/>
  <c r="O747" i="8"/>
  <c r="V746" i="8"/>
  <c r="Q746" i="8"/>
  <c r="R746" i="8" s="1"/>
  <c r="P746" i="8"/>
  <c r="O746" i="8"/>
  <c r="V745" i="8"/>
  <c r="Q745" i="8"/>
  <c r="S745" i="8" s="1"/>
  <c r="P745" i="8"/>
  <c r="O745" i="8"/>
  <c r="V744" i="8"/>
  <c r="Q744" i="8"/>
  <c r="P744" i="8"/>
  <c r="O744" i="8"/>
  <c r="V743" i="8"/>
  <c r="Q743" i="8"/>
  <c r="U743" i="8" s="1"/>
  <c r="P743" i="8"/>
  <c r="O743" i="8"/>
  <c r="V742" i="8"/>
  <c r="Q742" i="8"/>
  <c r="S742" i="8" s="1"/>
  <c r="P742" i="8"/>
  <c r="O742" i="8"/>
  <c r="W741" i="8"/>
  <c r="V741" i="8"/>
  <c r="Q741" i="8"/>
  <c r="T741" i="8" s="1"/>
  <c r="P741" i="8"/>
  <c r="O741" i="8"/>
  <c r="V740" i="8"/>
  <c r="Q740" i="8"/>
  <c r="U740" i="8" s="1"/>
  <c r="P740" i="8"/>
  <c r="O740" i="8"/>
  <c r="V739" i="8"/>
  <c r="Q739" i="8"/>
  <c r="U739" i="8" s="1"/>
  <c r="P739" i="8"/>
  <c r="O739" i="8"/>
  <c r="W738" i="8"/>
  <c r="V738" i="8"/>
  <c r="Q738" i="8"/>
  <c r="P738" i="8"/>
  <c r="O738" i="8"/>
  <c r="W737" i="8"/>
  <c r="V737" i="8"/>
  <c r="Q737" i="8"/>
  <c r="S737" i="8" s="1"/>
  <c r="P737" i="8"/>
  <c r="O737" i="8"/>
  <c r="V736" i="8"/>
  <c r="Q736" i="8"/>
  <c r="U736" i="8" s="1"/>
  <c r="P736" i="8"/>
  <c r="O736" i="8"/>
  <c r="V735" i="8"/>
  <c r="Q735" i="8"/>
  <c r="U735" i="8" s="1"/>
  <c r="P735" i="8"/>
  <c r="O735" i="8"/>
  <c r="V734" i="8"/>
  <c r="Q734" i="8"/>
  <c r="P734" i="8"/>
  <c r="O734" i="8"/>
  <c r="V733" i="8"/>
  <c r="Q733" i="8"/>
  <c r="T733" i="8" s="1"/>
  <c r="P733" i="8"/>
  <c r="O733" i="8"/>
  <c r="V732" i="8"/>
  <c r="Q732" i="8"/>
  <c r="U732" i="8" s="1"/>
  <c r="P732" i="8"/>
  <c r="O732" i="8"/>
  <c r="V731" i="8"/>
  <c r="Q731" i="8"/>
  <c r="P731" i="8"/>
  <c r="O731" i="8"/>
  <c r="V730" i="8"/>
  <c r="Q730" i="8"/>
  <c r="R730" i="8" s="1"/>
  <c r="P730" i="8"/>
  <c r="O730" i="8"/>
  <c r="W729" i="8"/>
  <c r="V729" i="8"/>
  <c r="Q729" i="8"/>
  <c r="S729" i="8" s="1"/>
  <c r="P729" i="8"/>
  <c r="O729" i="8"/>
  <c r="V728" i="8"/>
  <c r="Q728" i="8"/>
  <c r="R728" i="8" s="1"/>
  <c r="P728" i="8"/>
  <c r="O728" i="8"/>
  <c r="V727" i="8"/>
  <c r="Q727" i="8"/>
  <c r="U727" i="8" s="1"/>
  <c r="P727" i="8"/>
  <c r="O727" i="8"/>
  <c r="V726" i="8"/>
  <c r="Q726" i="8"/>
  <c r="S726" i="8" s="1"/>
  <c r="P726" i="8"/>
  <c r="O726" i="8"/>
  <c r="V725" i="8"/>
  <c r="Q725" i="8"/>
  <c r="T725" i="8" s="1"/>
  <c r="P725" i="8"/>
  <c r="O725" i="8"/>
  <c r="V724" i="8"/>
  <c r="Q724" i="8"/>
  <c r="U724" i="8" s="1"/>
  <c r="P724" i="8"/>
  <c r="O724" i="8"/>
  <c r="V723" i="8"/>
  <c r="Q723" i="8"/>
  <c r="U723" i="8" s="1"/>
  <c r="P723" i="8"/>
  <c r="O723" i="8"/>
  <c r="V722" i="8"/>
  <c r="Q722" i="8"/>
  <c r="R722" i="8" s="1"/>
  <c r="P722" i="8"/>
  <c r="O722" i="8"/>
  <c r="V721" i="8"/>
  <c r="Q721" i="8"/>
  <c r="S721" i="8" s="1"/>
  <c r="P721" i="8"/>
  <c r="O721" i="8"/>
  <c r="V720" i="8"/>
  <c r="Q720" i="8"/>
  <c r="S720" i="8" s="1"/>
  <c r="P720" i="8"/>
  <c r="O720" i="8"/>
  <c r="V719" i="8"/>
  <c r="Q719" i="8"/>
  <c r="U719" i="8" s="1"/>
  <c r="P719" i="8"/>
  <c r="O719" i="8"/>
  <c r="W846" i="8"/>
  <c r="V846" i="8"/>
  <c r="Q846" i="8"/>
  <c r="P846" i="8"/>
  <c r="O846" i="8"/>
  <c r="H846" i="8"/>
  <c r="H845" i="8"/>
  <c r="H844" i="8"/>
  <c r="H843" i="8"/>
  <c r="H842" i="8"/>
  <c r="H841" i="8"/>
  <c r="H840" i="8"/>
  <c r="H839" i="8"/>
  <c r="H838" i="8"/>
  <c r="H837" i="8"/>
  <c r="H836" i="8"/>
  <c r="H835" i="8"/>
  <c r="H834" i="8"/>
  <c r="H833" i="8"/>
  <c r="H832" i="8"/>
  <c r="H831" i="8"/>
  <c r="H830" i="8"/>
  <c r="H829" i="8"/>
  <c r="H828" i="8"/>
  <c r="H827" i="8"/>
  <c r="H826" i="8"/>
  <c r="H825" i="8"/>
  <c r="H824" i="8"/>
  <c r="H823" i="8"/>
  <c r="H822" i="8"/>
  <c r="H821" i="8"/>
  <c r="H820" i="8"/>
  <c r="H819" i="8"/>
  <c r="H818" i="8"/>
  <c r="H817" i="8"/>
  <c r="H816" i="8"/>
  <c r="H815" i="8"/>
  <c r="H814" i="8"/>
  <c r="H813" i="8"/>
  <c r="H812" i="8"/>
  <c r="H811" i="8"/>
  <c r="H810" i="8"/>
  <c r="H809" i="8"/>
  <c r="H808" i="8"/>
  <c r="H807" i="8"/>
  <c r="H806" i="8"/>
  <c r="H805" i="8"/>
  <c r="H804" i="8"/>
  <c r="H803" i="8"/>
  <c r="H802" i="8"/>
  <c r="H801" i="8"/>
  <c r="H800" i="8"/>
  <c r="H799" i="8"/>
  <c r="H798" i="8"/>
  <c r="H797" i="8"/>
  <c r="H796" i="8"/>
  <c r="H795" i="8"/>
  <c r="H794" i="8"/>
  <c r="H793" i="8"/>
  <c r="H792" i="8"/>
  <c r="H791" i="8"/>
  <c r="V791" i="8" s="1"/>
  <c r="H790" i="8"/>
  <c r="V790" i="8" s="1"/>
  <c r="H789" i="8"/>
  <c r="V789" i="8" s="1"/>
  <c r="H788" i="8"/>
  <c r="V788" i="8" s="1"/>
  <c r="H787" i="8"/>
  <c r="V787" i="8" s="1"/>
  <c r="H786" i="8"/>
  <c r="V786" i="8" s="1"/>
  <c r="H785" i="8"/>
  <c r="V785" i="8" s="1"/>
  <c r="H784" i="8"/>
  <c r="V784" i="8" s="1"/>
  <c r="H783" i="8"/>
  <c r="V783" i="8" s="1"/>
  <c r="H782" i="8"/>
  <c r="V782" i="8" s="1"/>
  <c r="H781" i="8"/>
  <c r="W781" i="8" s="1"/>
  <c r="H780" i="8"/>
  <c r="W780" i="8" s="1"/>
  <c r="H779" i="8"/>
  <c r="W779" i="8" s="1"/>
  <c r="H778" i="8"/>
  <c r="W778" i="8" s="1"/>
  <c r="H777" i="8"/>
  <c r="W777" i="8" s="1"/>
  <c r="H776" i="8"/>
  <c r="W776" i="8" s="1"/>
  <c r="H775" i="8"/>
  <c r="W775" i="8" s="1"/>
  <c r="H774" i="8"/>
  <c r="W774" i="8" s="1"/>
  <c r="H773" i="8"/>
  <c r="W773" i="8" s="1"/>
  <c r="H772" i="8"/>
  <c r="W772" i="8" s="1"/>
  <c r="H771" i="8"/>
  <c r="W771" i="8" s="1"/>
  <c r="H770" i="8"/>
  <c r="W770" i="8" s="1"/>
  <c r="H769" i="8"/>
  <c r="W769" i="8" s="1"/>
  <c r="H768" i="8"/>
  <c r="W768" i="8" s="1"/>
  <c r="H767" i="8"/>
  <c r="W767" i="8" s="1"/>
  <c r="H766" i="8"/>
  <c r="W766" i="8" s="1"/>
  <c r="H765" i="8"/>
  <c r="W765" i="8" s="1"/>
  <c r="H764" i="8"/>
  <c r="W764" i="8" s="1"/>
  <c r="H763" i="8"/>
  <c r="W763" i="8" s="1"/>
  <c r="H762" i="8"/>
  <c r="W762" i="8" s="1"/>
  <c r="H761" i="8"/>
  <c r="W761" i="8" s="1"/>
  <c r="H760" i="8"/>
  <c r="W760" i="8" s="1"/>
  <c r="H759" i="8"/>
  <c r="W759" i="8" s="1"/>
  <c r="H758" i="8"/>
  <c r="W758" i="8" s="1"/>
  <c r="H757" i="8"/>
  <c r="W757" i="8" s="1"/>
  <c r="H756" i="8"/>
  <c r="W756" i="8" s="1"/>
  <c r="H755" i="8"/>
  <c r="W755" i="8" s="1"/>
  <c r="H754" i="8"/>
  <c r="W754" i="8" s="1"/>
  <c r="H753" i="8"/>
  <c r="W753" i="8" s="1"/>
  <c r="H752" i="8"/>
  <c r="V752" i="8" s="1"/>
  <c r="H751" i="8"/>
  <c r="W751" i="8" s="1"/>
  <c r="H750" i="8"/>
  <c r="W750" i="8" s="1"/>
  <c r="H749" i="8"/>
  <c r="W749" i="8" s="1"/>
  <c r="H748" i="8"/>
  <c r="W748" i="8" s="1"/>
  <c r="H747" i="8"/>
  <c r="W747" i="8" s="1"/>
  <c r="H746" i="8"/>
  <c r="W746" i="8" s="1"/>
  <c r="H745" i="8"/>
  <c r="W745" i="8" s="1"/>
  <c r="H744" i="8"/>
  <c r="W744" i="8" s="1"/>
  <c r="H743" i="8"/>
  <c r="W743" i="8" s="1"/>
  <c r="H742" i="8"/>
  <c r="W742" i="8" s="1"/>
  <c r="H741" i="8"/>
  <c r="H740" i="8"/>
  <c r="W740" i="8" s="1"/>
  <c r="H739" i="8"/>
  <c r="W739" i="8" s="1"/>
  <c r="H738" i="8"/>
  <c r="H737" i="8"/>
  <c r="H736" i="8"/>
  <c r="W736" i="8" s="1"/>
  <c r="H735" i="8"/>
  <c r="W735" i="8" s="1"/>
  <c r="H734" i="8"/>
  <c r="W734" i="8" s="1"/>
  <c r="H733" i="8"/>
  <c r="W733" i="8" s="1"/>
  <c r="H732" i="8"/>
  <c r="W732" i="8" s="1"/>
  <c r="H731" i="8"/>
  <c r="W731" i="8" s="1"/>
  <c r="H730" i="8"/>
  <c r="W730" i="8" s="1"/>
  <c r="H729" i="8"/>
  <c r="H728" i="8"/>
  <c r="W728" i="8" s="1"/>
  <c r="H727" i="8"/>
  <c r="W727" i="8" s="1"/>
  <c r="H726" i="8"/>
  <c r="W726" i="8" s="1"/>
  <c r="H725" i="8"/>
  <c r="W725" i="8" s="1"/>
  <c r="H724" i="8"/>
  <c r="W724" i="8" s="1"/>
  <c r="H723" i="8"/>
  <c r="W723" i="8" s="1"/>
  <c r="H722" i="8"/>
  <c r="W722" i="8" s="1"/>
  <c r="H721" i="8"/>
  <c r="W721" i="8" s="1"/>
  <c r="H720" i="8"/>
  <c r="W720" i="8" s="1"/>
  <c r="H719" i="8"/>
  <c r="W719" i="8" s="1"/>
  <c r="U758" i="8" l="1"/>
  <c r="S816" i="8"/>
  <c r="AF391" i="12"/>
  <c r="AF399" i="12"/>
  <c r="U639" i="8"/>
  <c r="T609" i="8"/>
  <c r="T773" i="8"/>
  <c r="U713" i="8"/>
  <c r="AF414" i="12"/>
  <c r="AF398" i="12"/>
  <c r="AG391" i="12"/>
  <c r="AF390" i="12"/>
  <c r="AE390" i="12"/>
  <c r="AF431" i="12"/>
  <c r="AE399" i="12"/>
  <c r="AE431" i="12"/>
  <c r="S631" i="8"/>
  <c r="U726" i="8"/>
  <c r="U704" i="8"/>
  <c r="AE422" i="12"/>
  <c r="AF422" i="12"/>
  <c r="AE398" i="12"/>
  <c r="AE414" i="12"/>
  <c r="S815" i="8"/>
  <c r="T615" i="8"/>
  <c r="R619" i="8"/>
  <c r="T706" i="8"/>
  <c r="U665" i="8"/>
  <c r="R807" i="8"/>
  <c r="R787" i="8"/>
  <c r="T815" i="8"/>
  <c r="U823" i="8"/>
  <c r="T736" i="8"/>
  <c r="U609" i="8"/>
  <c r="S639" i="8"/>
  <c r="S823" i="8"/>
  <c r="T793" i="8"/>
  <c r="T726" i="8"/>
  <c r="U767" i="8"/>
  <c r="U831" i="8"/>
  <c r="S618" i="8"/>
  <c r="T623" i="8"/>
  <c r="T697" i="8"/>
  <c r="T753" i="8"/>
  <c r="R823" i="8"/>
  <c r="T625" i="8"/>
  <c r="R647" i="8"/>
  <c r="T658" i="8"/>
  <c r="S679" i="8"/>
  <c r="S615" i="8"/>
  <c r="R620" i="8"/>
  <c r="U625" i="8"/>
  <c r="S647" i="8"/>
  <c r="R671" i="8"/>
  <c r="T690" i="8"/>
  <c r="U690" i="8"/>
  <c r="R736" i="8"/>
  <c r="T787" i="8"/>
  <c r="T610" i="8"/>
  <c r="U666" i="8"/>
  <c r="S670" i="8"/>
  <c r="U794" i="8"/>
  <c r="T825" i="8"/>
  <c r="T831" i="8"/>
  <c r="T832" i="8"/>
  <c r="S623" i="8"/>
  <c r="R631" i="8"/>
  <c r="S689" i="8"/>
  <c r="U703" i="8"/>
  <c r="S736" i="8"/>
  <c r="R768" i="8"/>
  <c r="U773" i="8"/>
  <c r="S810" i="8"/>
  <c r="S840" i="8"/>
  <c r="T618" i="8"/>
  <c r="S619" i="8"/>
  <c r="S630" i="8"/>
  <c r="T631" i="8"/>
  <c r="S659" i="8"/>
  <c r="S671" i="8"/>
  <c r="R674" i="8"/>
  <c r="U689" i="8"/>
  <c r="U697" i="8"/>
  <c r="T768" i="8"/>
  <c r="T823" i="8"/>
  <c r="S611" i="8"/>
  <c r="U617" i="8"/>
  <c r="U618" i="8"/>
  <c r="T619" i="8"/>
  <c r="T659" i="8"/>
  <c r="T671" i="8"/>
  <c r="U680" i="8"/>
  <c r="U696" i="8"/>
  <c r="T705" i="8"/>
  <c r="U830" i="8"/>
  <c r="S767" i="8"/>
  <c r="U768" i="8"/>
  <c r="T839" i="8"/>
  <c r="T611" i="8"/>
  <c r="T641" i="8"/>
  <c r="U699" i="8"/>
  <c r="U711" i="8"/>
  <c r="R815" i="8"/>
  <c r="T816" i="8"/>
  <c r="U641" i="8"/>
  <c r="S646" i="8"/>
  <c r="T647" i="8"/>
  <c r="T657" i="8"/>
  <c r="U658" i="8"/>
  <c r="S663" i="8"/>
  <c r="R667" i="8"/>
  <c r="U679" i="8"/>
  <c r="S695" i="8"/>
  <c r="R711" i="8"/>
  <c r="U714" i="8"/>
  <c r="T720" i="8"/>
  <c r="R723" i="8"/>
  <c r="R738" i="8"/>
  <c r="T803" i="8"/>
  <c r="U610" i="8"/>
  <c r="S654" i="8"/>
  <c r="U657" i="8"/>
  <c r="T663" i="8"/>
  <c r="S666" i="8"/>
  <c r="S667" i="8"/>
  <c r="U691" i="8"/>
  <c r="R714" i="8"/>
  <c r="U720" i="8"/>
  <c r="T723" i="8"/>
  <c r="S831" i="8"/>
  <c r="T666" i="8"/>
  <c r="T667" i="8"/>
  <c r="S691" i="8"/>
  <c r="R757" i="8"/>
  <c r="T757" i="8"/>
  <c r="U603" i="8"/>
  <c r="T603" i="8"/>
  <c r="R603" i="8"/>
  <c r="S603" i="8"/>
  <c r="R751" i="8"/>
  <c r="S784" i="8"/>
  <c r="S809" i="8"/>
  <c r="T809" i="8"/>
  <c r="U622" i="8"/>
  <c r="S622" i="8"/>
  <c r="U728" i="8"/>
  <c r="T728" i="8"/>
  <c r="T739" i="8"/>
  <c r="U742" i="8"/>
  <c r="U744" i="8"/>
  <c r="T744" i="8"/>
  <c r="S744" i="8"/>
  <c r="R744" i="8"/>
  <c r="T751" i="8"/>
  <c r="S754" i="8"/>
  <c r="T766" i="8"/>
  <c r="S783" i="8"/>
  <c r="T784" i="8"/>
  <c r="U822" i="8"/>
  <c r="U607" i="8"/>
  <c r="S607" i="8"/>
  <c r="T607" i="8"/>
  <c r="U683" i="8"/>
  <c r="T683" i="8"/>
  <c r="S683" i="8"/>
  <c r="R683" i="8"/>
  <c r="T777" i="8"/>
  <c r="R784" i="8"/>
  <c r="S791" i="8"/>
  <c r="U791" i="8"/>
  <c r="T791" i="8"/>
  <c r="R791" i="8"/>
  <c r="U800" i="8"/>
  <c r="T800" i="8"/>
  <c r="S800" i="8"/>
  <c r="T662" i="8"/>
  <c r="S662" i="8"/>
  <c r="U651" i="8"/>
  <c r="S651" i="8"/>
  <c r="T651" i="8"/>
  <c r="R651" i="8"/>
  <c r="U694" i="8"/>
  <c r="S694" i="8"/>
  <c r="S770" i="8"/>
  <c r="R739" i="8"/>
  <c r="T742" i="8"/>
  <c r="T783" i="8"/>
  <c r="R650" i="8"/>
  <c r="T650" i="8"/>
  <c r="U650" i="8"/>
  <c r="S650" i="8"/>
  <c r="S728" i="8"/>
  <c r="T761" i="8"/>
  <c r="U792" i="8"/>
  <c r="T792" i="8"/>
  <c r="S802" i="8"/>
  <c r="R826" i="8"/>
  <c r="S826" i="8"/>
  <c r="R602" i="8"/>
  <c r="U602" i="8"/>
  <c r="S602" i="8"/>
  <c r="T602" i="8"/>
  <c r="R676" i="8"/>
  <c r="T760" i="8"/>
  <c r="U760" i="8"/>
  <c r="S760" i="8"/>
  <c r="U731" i="8"/>
  <c r="T731" i="8"/>
  <c r="R731" i="8"/>
  <c r="U751" i="8"/>
  <c r="U776" i="8"/>
  <c r="T776" i="8"/>
  <c r="S776" i="8"/>
  <c r="U799" i="8"/>
  <c r="T799" i="8"/>
  <c r="S799" i="8"/>
  <c r="R799" i="8"/>
  <c r="S734" i="8"/>
  <c r="U734" i="8"/>
  <c r="T734" i="8"/>
  <c r="S765" i="8"/>
  <c r="U765" i="8"/>
  <c r="R765" i="8"/>
  <c r="S782" i="8"/>
  <c r="U782" i="8"/>
  <c r="T782" i="8"/>
  <c r="R818" i="8"/>
  <c r="U818" i="8"/>
  <c r="R682" i="8"/>
  <c r="U682" i="8"/>
  <c r="T682" i="8"/>
  <c r="S682" i="8"/>
  <c r="S775" i="8"/>
  <c r="U775" i="8"/>
  <c r="T775" i="8"/>
  <c r="R775" i="8"/>
  <c r="T801" i="8"/>
  <c r="T811" i="8"/>
  <c r="S818" i="8"/>
  <c r="S842" i="8"/>
  <c r="U687" i="8"/>
  <c r="T687" i="8"/>
  <c r="S687" i="8"/>
  <c r="R687" i="8"/>
  <c r="T695" i="8"/>
  <c r="T681" i="8"/>
  <c r="U688" i="8"/>
  <c r="U695" i="8"/>
  <c r="U707" i="8"/>
  <c r="U715" i="8"/>
  <c r="R747" i="8"/>
  <c r="R781" i="8"/>
  <c r="S807" i="8"/>
  <c r="S808" i="8"/>
  <c r="S834" i="8"/>
  <c r="R841" i="8"/>
  <c r="T601" i="8"/>
  <c r="S626" i="8"/>
  <c r="R627" i="8"/>
  <c r="R628" i="8"/>
  <c r="T633" i="8"/>
  <c r="T634" i="8"/>
  <c r="S635" i="8"/>
  <c r="U636" i="8"/>
  <c r="S642" i="8"/>
  <c r="R643" i="8"/>
  <c r="U649" i="8"/>
  <c r="S655" i="8"/>
  <c r="T673" i="8"/>
  <c r="T674" i="8"/>
  <c r="S675" i="8"/>
  <c r="R679" i="8"/>
  <c r="U681" i="8"/>
  <c r="S686" i="8"/>
  <c r="S706" i="8"/>
  <c r="R707" i="8"/>
  <c r="T713" i="8"/>
  <c r="S714" i="8"/>
  <c r="R715" i="8"/>
  <c r="U615" i="8"/>
  <c r="S634" i="8"/>
  <c r="R635" i="8"/>
  <c r="T649" i="8"/>
  <c r="R655" i="8"/>
  <c r="U663" i="8"/>
  <c r="S674" i="8"/>
  <c r="R675" i="8"/>
  <c r="U826" i="8"/>
  <c r="U834" i="8"/>
  <c r="U842" i="8"/>
  <c r="T747" i="8"/>
  <c r="T781" i="8"/>
  <c r="T807" i="8"/>
  <c r="T808" i="8"/>
  <c r="U820" i="8"/>
  <c r="U824" i="8"/>
  <c r="U601" i="8"/>
  <c r="T626" i="8"/>
  <c r="S627" i="8"/>
  <c r="U633" i="8"/>
  <c r="U634" i="8"/>
  <c r="T635" i="8"/>
  <c r="T642" i="8"/>
  <c r="S643" i="8"/>
  <c r="T655" i="8"/>
  <c r="U673" i="8"/>
  <c r="U674" i="8"/>
  <c r="T675" i="8"/>
  <c r="T714" i="8"/>
  <c r="T819" i="8"/>
  <c r="R720" i="8"/>
  <c r="T758" i="8"/>
  <c r="R767" i="8"/>
  <c r="R771" i="8"/>
  <c r="U774" i="8"/>
  <c r="S778" i="8"/>
  <c r="U781" i="8"/>
  <c r="T795" i="8"/>
  <c r="S824" i="8"/>
  <c r="U828" i="8"/>
  <c r="U832" i="8"/>
  <c r="T833" i="8"/>
  <c r="U840" i="8"/>
  <c r="T617" i="8"/>
  <c r="U626" i="8"/>
  <c r="T627" i="8"/>
  <c r="R639" i="8"/>
  <c r="U642" i="8"/>
  <c r="T643" i="8"/>
  <c r="T665" i="8"/>
  <c r="S678" i="8"/>
  <c r="S698" i="8"/>
  <c r="R699" i="8"/>
  <c r="R703" i="8"/>
  <c r="U705" i="8"/>
  <c r="U706" i="8"/>
  <c r="T707" i="8"/>
  <c r="U710" i="8"/>
  <c r="S711" i="8"/>
  <c r="U712" i="8"/>
  <c r="T715" i="8"/>
  <c r="U836" i="8"/>
  <c r="T698" i="8"/>
  <c r="S699" i="8"/>
  <c r="U702" i="8"/>
  <c r="S703" i="8"/>
  <c r="T711" i="8"/>
  <c r="S610" i="8"/>
  <c r="R611" i="8"/>
  <c r="R623" i="8"/>
  <c r="S638" i="8"/>
  <c r="S658" i="8"/>
  <c r="R659" i="8"/>
  <c r="S690" i="8"/>
  <c r="R691" i="8"/>
  <c r="U698" i="8"/>
  <c r="T699" i="8"/>
  <c r="S702" i="8"/>
  <c r="T703" i="8"/>
  <c r="AG424" i="12"/>
  <c r="AE424" i="12"/>
  <c r="AF424" i="12"/>
  <c r="AE392" i="12"/>
  <c r="AF392" i="12"/>
  <c r="AG392" i="12"/>
  <c r="AF409" i="12"/>
  <c r="AG409" i="12"/>
  <c r="AE409" i="12"/>
  <c r="AG430" i="12"/>
  <c r="AF430" i="12"/>
  <c r="AE430" i="12"/>
  <c r="AF401" i="12"/>
  <c r="AG401" i="12"/>
  <c r="AE401" i="12"/>
  <c r="AG439" i="12"/>
  <c r="AF439" i="12"/>
  <c r="AE439" i="12"/>
  <c r="AF417" i="12"/>
  <c r="AG417" i="12"/>
  <c r="AE417" i="12"/>
  <c r="AG454" i="12"/>
  <c r="AF454" i="12"/>
  <c r="AE454" i="12"/>
  <c r="AG448" i="12"/>
  <c r="AF448" i="12"/>
  <c r="AE448" i="12"/>
  <c r="AE416" i="12"/>
  <c r="AG416" i="12"/>
  <c r="AF416" i="12"/>
  <c r="AE384" i="12"/>
  <c r="AG384" i="12"/>
  <c r="AF384" i="12"/>
  <c r="AG393" i="12"/>
  <c r="AF393" i="12"/>
  <c r="AE393" i="12"/>
  <c r="AG449" i="12"/>
  <c r="AF449" i="12"/>
  <c r="AE449" i="12"/>
  <c r="AF385" i="12"/>
  <c r="AG385" i="12"/>
  <c r="AE385" i="12"/>
  <c r="AG446" i="12"/>
  <c r="AF446" i="12"/>
  <c r="AE446" i="12"/>
  <c r="AG440" i="12"/>
  <c r="AF440" i="12"/>
  <c r="AE440" i="12"/>
  <c r="AF408" i="12"/>
  <c r="AG408" i="12"/>
  <c r="AE408" i="12"/>
  <c r="AG441" i="12"/>
  <c r="AF441" i="12"/>
  <c r="AE441" i="12"/>
  <c r="AG447" i="12"/>
  <c r="AF447" i="12"/>
  <c r="AE447" i="12"/>
  <c r="AG433" i="12"/>
  <c r="AF433" i="12"/>
  <c r="AE433" i="12"/>
  <c r="AG438" i="12"/>
  <c r="AF438" i="12"/>
  <c r="AE438" i="12"/>
  <c r="AG432" i="12"/>
  <c r="AE432" i="12"/>
  <c r="AF432" i="12"/>
  <c r="AF400" i="12"/>
  <c r="AE400" i="12"/>
  <c r="AG400" i="12"/>
  <c r="AF425" i="12"/>
  <c r="AG425" i="12"/>
  <c r="AE425" i="12"/>
  <c r="AG455" i="12"/>
  <c r="AF455" i="12"/>
  <c r="AE455" i="12"/>
  <c r="AD486" i="12"/>
  <c r="AF486" i="12" s="1"/>
  <c r="AH475" i="12"/>
  <c r="AH471" i="12"/>
  <c r="AH463" i="12"/>
  <c r="AH494" i="12"/>
  <c r="AH462" i="12"/>
  <c r="AH470" i="12"/>
  <c r="AH478" i="12"/>
  <c r="AH503" i="12"/>
  <c r="AH457" i="12"/>
  <c r="AH473" i="12"/>
  <c r="AH481" i="12"/>
  <c r="AH469" i="12"/>
  <c r="AH458" i="12"/>
  <c r="AH466" i="12"/>
  <c r="AH474" i="12"/>
  <c r="AH482" i="12"/>
  <c r="AF494" i="12"/>
  <c r="AG494" i="12"/>
  <c r="AF502" i="12"/>
  <c r="AG502" i="12"/>
  <c r="AH456" i="12"/>
  <c r="AH464" i="12"/>
  <c r="AH472" i="12"/>
  <c r="AH480" i="12"/>
  <c r="AD457" i="12"/>
  <c r="AG457" i="12" s="1"/>
  <c r="AD505" i="12"/>
  <c r="AG505" i="12" s="1"/>
  <c r="AD526" i="12"/>
  <c r="AE526" i="12" s="1"/>
  <c r="AH465" i="12"/>
  <c r="AH477" i="12"/>
  <c r="AH479" i="12"/>
  <c r="AD482" i="12"/>
  <c r="AG482" i="12" s="1"/>
  <c r="AH511" i="12"/>
  <c r="AD514" i="12"/>
  <c r="AG514" i="12" s="1"/>
  <c r="AD518" i="12"/>
  <c r="AE518" i="12" s="1"/>
  <c r="AD466" i="12"/>
  <c r="AG466" i="12" s="1"/>
  <c r="AD474" i="12"/>
  <c r="AG474" i="12" s="1"/>
  <c r="AD497" i="12"/>
  <c r="AG497" i="12" s="1"/>
  <c r="AD458" i="12"/>
  <c r="AG458" i="12" s="1"/>
  <c r="AD506" i="12"/>
  <c r="AG506" i="12" s="1"/>
  <c r="AD478" i="12"/>
  <c r="AE478" i="12" s="1"/>
  <c r="AD489" i="12"/>
  <c r="AG489" i="12" s="1"/>
  <c r="AD510" i="12"/>
  <c r="AD521" i="12"/>
  <c r="AG521" i="12" s="1"/>
  <c r="AH459" i="12"/>
  <c r="AH483" i="12"/>
  <c r="AD462" i="12"/>
  <c r="AD470" i="12"/>
  <c r="AE470" i="12" s="1"/>
  <c r="AH495" i="12"/>
  <c r="AD498" i="12"/>
  <c r="AG498" i="12" s="1"/>
  <c r="AH527" i="12"/>
  <c r="AD481" i="12"/>
  <c r="AG481" i="12" s="1"/>
  <c r="AD513" i="12"/>
  <c r="AG513" i="12" s="1"/>
  <c r="AD465" i="12"/>
  <c r="AG465" i="12" s="1"/>
  <c r="AD473" i="12"/>
  <c r="AG473" i="12" s="1"/>
  <c r="AH487" i="12"/>
  <c r="AD490" i="12"/>
  <c r="AG490" i="12" s="1"/>
  <c r="AH519" i="12"/>
  <c r="AD522" i="12"/>
  <c r="AG522" i="12" s="1"/>
  <c r="U669" i="8"/>
  <c r="S669" i="8"/>
  <c r="R669" i="8"/>
  <c r="U692" i="8"/>
  <c r="T692" i="8"/>
  <c r="S692" i="8"/>
  <c r="R604" i="8"/>
  <c r="R605" i="8"/>
  <c r="T624" i="8"/>
  <c r="R624" i="8"/>
  <c r="S624" i="8"/>
  <c r="T632" i="8"/>
  <c r="S632" i="8"/>
  <c r="R632" i="8"/>
  <c r="R660" i="8"/>
  <c r="T668" i="8"/>
  <c r="S668" i="8"/>
  <c r="T669" i="8"/>
  <c r="U684" i="8"/>
  <c r="T684" i="8"/>
  <c r="S684" i="8"/>
  <c r="R692" i="8"/>
  <c r="S604" i="8"/>
  <c r="U614" i="8"/>
  <c r="T614" i="8"/>
  <c r="R614" i="8"/>
  <c r="U624" i="8"/>
  <c r="U632" i="8"/>
  <c r="T640" i="8"/>
  <c r="R640" i="8"/>
  <c r="S640" i="8"/>
  <c r="T648" i="8"/>
  <c r="S648" i="8"/>
  <c r="R648" i="8"/>
  <c r="R668" i="8"/>
  <c r="U676" i="8"/>
  <c r="T676" i="8"/>
  <c r="S676" i="8"/>
  <c r="R684" i="8"/>
  <c r="T606" i="8"/>
  <c r="U606" i="8"/>
  <c r="R606" i="8"/>
  <c r="T652" i="8"/>
  <c r="S652" i="8"/>
  <c r="U605" i="8"/>
  <c r="S605" i="8"/>
  <c r="R652" i="8"/>
  <c r="U677" i="8"/>
  <c r="T677" i="8"/>
  <c r="S677" i="8"/>
  <c r="R677" i="8"/>
  <c r="T616" i="8"/>
  <c r="S616" i="8"/>
  <c r="R616" i="8"/>
  <c r="R612" i="8"/>
  <c r="T664" i="8"/>
  <c r="S664" i="8"/>
  <c r="R664" i="8"/>
  <c r="T709" i="8"/>
  <c r="U709" i="8"/>
  <c r="S709" i="8"/>
  <c r="R709" i="8"/>
  <c r="T717" i="8"/>
  <c r="U717" i="8"/>
  <c r="S717" i="8"/>
  <c r="R717" i="8"/>
  <c r="T644" i="8"/>
  <c r="S644" i="8"/>
  <c r="U661" i="8"/>
  <c r="S661" i="8"/>
  <c r="R661" i="8"/>
  <c r="U700" i="8"/>
  <c r="T700" i="8"/>
  <c r="S700" i="8"/>
  <c r="T660" i="8"/>
  <c r="S660" i="8"/>
  <c r="U604" i="8"/>
  <c r="U613" i="8"/>
  <c r="S613" i="8"/>
  <c r="T656" i="8"/>
  <c r="S656" i="8"/>
  <c r="R656" i="8"/>
  <c r="S612" i="8"/>
  <c r="T613" i="8"/>
  <c r="U621" i="8"/>
  <c r="S621" i="8"/>
  <c r="R621" i="8"/>
  <c r="U629" i="8"/>
  <c r="S629" i="8"/>
  <c r="R629" i="8"/>
  <c r="U637" i="8"/>
  <c r="S637" i="8"/>
  <c r="R637" i="8"/>
  <c r="U664" i="8"/>
  <c r="T672" i="8"/>
  <c r="R672" i="8"/>
  <c r="S672" i="8"/>
  <c r="T701" i="8"/>
  <c r="U701" i="8"/>
  <c r="S701" i="8"/>
  <c r="R701" i="8"/>
  <c r="T685" i="8"/>
  <c r="U685" i="8"/>
  <c r="S685" i="8"/>
  <c r="R685" i="8"/>
  <c r="R644" i="8"/>
  <c r="U668" i="8"/>
  <c r="T608" i="8"/>
  <c r="R608" i="8"/>
  <c r="S608" i="8"/>
  <c r="U612" i="8"/>
  <c r="T620" i="8"/>
  <c r="S620" i="8"/>
  <c r="T628" i="8"/>
  <c r="S628" i="8"/>
  <c r="T636" i="8"/>
  <c r="S636" i="8"/>
  <c r="U645" i="8"/>
  <c r="S645" i="8"/>
  <c r="R645" i="8"/>
  <c r="U653" i="8"/>
  <c r="S653" i="8"/>
  <c r="R653" i="8"/>
  <c r="T693" i="8"/>
  <c r="U693" i="8"/>
  <c r="S693" i="8"/>
  <c r="R693" i="8"/>
  <c r="U708" i="8"/>
  <c r="T708" i="8"/>
  <c r="S708" i="8"/>
  <c r="U716" i="8"/>
  <c r="T716" i="8"/>
  <c r="S716" i="8"/>
  <c r="R622" i="8"/>
  <c r="R630" i="8"/>
  <c r="R638" i="8"/>
  <c r="R646" i="8"/>
  <c r="R654" i="8"/>
  <c r="R662" i="8"/>
  <c r="R670" i="8"/>
  <c r="R678" i="8"/>
  <c r="R686" i="8"/>
  <c r="R694" i="8"/>
  <c r="R702" i="8"/>
  <c r="R710" i="8"/>
  <c r="T646" i="8"/>
  <c r="T678" i="8"/>
  <c r="R680" i="8"/>
  <c r="T686" i="8"/>
  <c r="T694" i="8"/>
  <c r="R696" i="8"/>
  <c r="T702" i="8"/>
  <c r="R704" i="8"/>
  <c r="T710" i="8"/>
  <c r="T622" i="8"/>
  <c r="T630" i="8"/>
  <c r="T670" i="8"/>
  <c r="R601" i="8"/>
  <c r="R609" i="8"/>
  <c r="R617" i="8"/>
  <c r="R625" i="8"/>
  <c r="R633" i="8"/>
  <c r="U638" i="8"/>
  <c r="R641" i="8"/>
  <c r="R649" i="8"/>
  <c r="U654" i="8"/>
  <c r="R657" i="8"/>
  <c r="U662" i="8"/>
  <c r="R665" i="8"/>
  <c r="R673" i="8"/>
  <c r="S680" i="8"/>
  <c r="R681" i="8"/>
  <c r="S688" i="8"/>
  <c r="R689" i="8"/>
  <c r="S696" i="8"/>
  <c r="R697" i="8"/>
  <c r="S704" i="8"/>
  <c r="R705" i="8"/>
  <c r="S712" i="8"/>
  <c r="R713" i="8"/>
  <c r="R688" i="8"/>
  <c r="R712" i="8"/>
  <c r="R718" i="8"/>
  <c r="S718" i="8"/>
  <c r="U718" i="8"/>
  <c r="U749" i="8"/>
  <c r="T752" i="8"/>
  <c r="T759" i="8"/>
  <c r="S719" i="8"/>
  <c r="S735" i="8"/>
  <c r="U789" i="8"/>
  <c r="U752" i="8"/>
  <c r="U757" i="8"/>
  <c r="U759" i="8"/>
  <c r="T765" i="8"/>
  <c r="U766" i="8"/>
  <c r="T769" i="8"/>
  <c r="R773" i="8"/>
  <c r="T774" i="8"/>
  <c r="R776" i="8"/>
  <c r="R783" i="8"/>
  <c r="S786" i="8"/>
  <c r="R792" i="8"/>
  <c r="R800" i="8"/>
  <c r="R808" i="8"/>
  <c r="R816" i="8"/>
  <c r="S817" i="8"/>
  <c r="R824" i="8"/>
  <c r="R832" i="8"/>
  <c r="U838" i="8"/>
  <c r="U839" i="8"/>
  <c r="T840" i="8"/>
  <c r="T841" i="8"/>
  <c r="R845" i="8"/>
  <c r="U845" i="8"/>
  <c r="S813" i="8"/>
  <c r="R755" i="8"/>
  <c r="T785" i="8"/>
  <c r="R789" i="8"/>
  <c r="R797" i="8"/>
  <c r="R805" i="8"/>
  <c r="R813" i="8"/>
  <c r="R821" i="8"/>
  <c r="R829" i="8"/>
  <c r="R837" i="8"/>
  <c r="R719" i="8"/>
  <c r="S722" i="8"/>
  <c r="R727" i="8"/>
  <c r="S730" i="8"/>
  <c r="R735" i="8"/>
  <c r="S738" i="8"/>
  <c r="R743" i="8"/>
  <c r="S746" i="8"/>
  <c r="T755" i="8"/>
  <c r="R763" i="8"/>
  <c r="T789" i="8"/>
  <c r="T797" i="8"/>
  <c r="T805" i="8"/>
  <c r="T813" i="8"/>
  <c r="T821" i="8"/>
  <c r="T829" i="8"/>
  <c r="U837" i="8"/>
  <c r="U844" i="8"/>
  <c r="U843" i="8"/>
  <c r="S743" i="8"/>
  <c r="T763" i="8"/>
  <c r="U797" i="8"/>
  <c r="U805" i="8"/>
  <c r="U829" i="8"/>
  <c r="U846" i="8"/>
  <c r="T719" i="8"/>
  <c r="T721" i="8"/>
  <c r="R725" i="8"/>
  <c r="T727" i="8"/>
  <c r="T729" i="8"/>
  <c r="R733" i="8"/>
  <c r="T735" i="8"/>
  <c r="T737" i="8"/>
  <c r="R741" i="8"/>
  <c r="T743" i="8"/>
  <c r="T745" i="8"/>
  <c r="R749" i="8"/>
  <c r="T750" i="8"/>
  <c r="R752" i="8"/>
  <c r="R759" i="8"/>
  <c r="S762" i="8"/>
  <c r="T771" i="8"/>
  <c r="R779" i="8"/>
  <c r="U827" i="8"/>
  <c r="U835" i="8"/>
  <c r="R843" i="8"/>
  <c r="S727" i="8"/>
  <c r="U813" i="8"/>
  <c r="U821" i="8"/>
  <c r="U725" i="8"/>
  <c r="U733" i="8"/>
  <c r="U741" i="8"/>
  <c r="T749" i="8"/>
  <c r="U750" i="8"/>
  <c r="T779" i="8"/>
  <c r="R794" i="8"/>
  <c r="R795" i="8"/>
  <c r="R802" i="8"/>
  <c r="R803" i="8"/>
  <c r="R810" i="8"/>
  <c r="R811" i="8"/>
  <c r="R819" i="8"/>
  <c r="R827" i="8"/>
  <c r="R835" i="8"/>
  <c r="S839" i="8"/>
  <c r="T843" i="8"/>
  <c r="AF491" i="12"/>
  <c r="AG491" i="12"/>
  <c r="AE491" i="12"/>
  <c r="AE499" i="12"/>
  <c r="AG499" i="12"/>
  <c r="AF499" i="12"/>
  <c r="AE507" i="12"/>
  <c r="AF507" i="12"/>
  <c r="AG507" i="12"/>
  <c r="AG515" i="12"/>
  <c r="AF515" i="12"/>
  <c r="AE515" i="12"/>
  <c r="AE523" i="12"/>
  <c r="AF523" i="12"/>
  <c r="AG523" i="12"/>
  <c r="AF460" i="12"/>
  <c r="AE460" i="12"/>
  <c r="AG460" i="12"/>
  <c r="AF468" i="12"/>
  <c r="AG468" i="12"/>
  <c r="AE468" i="12"/>
  <c r="AE476" i="12"/>
  <c r="AG476" i="12"/>
  <c r="AF476" i="12"/>
  <c r="AF484" i="12"/>
  <c r="AE484" i="12"/>
  <c r="AG484" i="12"/>
  <c r="AF492" i="12"/>
  <c r="AE492" i="12"/>
  <c r="AG492" i="12"/>
  <c r="AE500" i="12"/>
  <c r="AG500" i="12"/>
  <c r="AF500" i="12"/>
  <c r="AE508" i="12"/>
  <c r="AF508" i="12"/>
  <c r="AG508" i="12"/>
  <c r="AF516" i="12"/>
  <c r="AE516" i="12"/>
  <c r="AG516" i="12"/>
  <c r="AE524" i="12"/>
  <c r="AF524" i="12"/>
  <c r="AG524" i="12"/>
  <c r="AE467" i="12"/>
  <c r="AG467" i="12"/>
  <c r="AF467" i="12"/>
  <c r="AE461" i="12"/>
  <c r="AG461" i="12"/>
  <c r="AF461" i="12"/>
  <c r="AE469" i="12"/>
  <c r="AG469" i="12"/>
  <c r="AF469" i="12"/>
  <c r="AE477" i="12"/>
  <c r="AG477" i="12"/>
  <c r="AF477" i="12"/>
  <c r="AE485" i="12"/>
  <c r="AG485" i="12"/>
  <c r="AF485" i="12"/>
  <c r="AE493" i="12"/>
  <c r="AG493" i="12"/>
  <c r="AF493" i="12"/>
  <c r="AE501" i="12"/>
  <c r="AG501" i="12"/>
  <c r="AF501" i="12"/>
  <c r="AE509" i="12"/>
  <c r="AF509" i="12"/>
  <c r="AG509" i="12"/>
  <c r="AE517" i="12"/>
  <c r="AG517" i="12"/>
  <c r="AF517" i="12"/>
  <c r="AE525" i="12"/>
  <c r="AG525" i="12"/>
  <c r="AF525" i="12"/>
  <c r="AG463" i="12"/>
  <c r="AF463" i="12"/>
  <c r="AE463" i="12"/>
  <c r="AG471" i="12"/>
  <c r="AF471" i="12"/>
  <c r="AE471" i="12"/>
  <c r="AG479" i="12"/>
  <c r="AF479" i="12"/>
  <c r="AE479" i="12"/>
  <c r="AG487" i="12"/>
  <c r="AF487" i="12"/>
  <c r="AE487" i="12"/>
  <c r="AG495" i="12"/>
  <c r="AF495" i="12"/>
  <c r="AE495" i="12"/>
  <c r="AG503" i="12"/>
  <c r="AF503" i="12"/>
  <c r="AE503" i="12"/>
  <c r="AG511" i="12"/>
  <c r="AF511" i="12"/>
  <c r="AE511" i="12"/>
  <c r="AG519" i="12"/>
  <c r="AF519" i="12"/>
  <c r="AE519" i="12"/>
  <c r="AG527" i="12"/>
  <c r="AF527" i="12"/>
  <c r="AE527" i="12"/>
  <c r="AD459" i="12"/>
  <c r="AH461" i="12"/>
  <c r="AH485" i="12"/>
  <c r="AH493" i="12"/>
  <c r="AH509" i="12"/>
  <c r="AH517" i="12"/>
  <c r="AD456" i="12"/>
  <c r="AH460" i="12"/>
  <c r="AD464" i="12"/>
  <c r="AH468" i="12"/>
  <c r="AD472" i="12"/>
  <c r="AH476" i="12"/>
  <c r="AD480" i="12"/>
  <c r="AH484" i="12"/>
  <c r="AD488" i="12"/>
  <c r="AH492" i="12"/>
  <c r="AD496" i="12"/>
  <c r="AH500" i="12"/>
  <c r="AD504" i="12"/>
  <c r="AH508" i="12"/>
  <c r="AD512" i="12"/>
  <c r="AH516" i="12"/>
  <c r="AD520" i="12"/>
  <c r="AH524" i="12"/>
  <c r="AD528" i="12"/>
  <c r="AD475" i="12"/>
  <c r="AD483" i="12"/>
  <c r="AH501" i="12"/>
  <c r="AH525" i="12"/>
  <c r="AH467" i="12"/>
  <c r="AH491" i="12"/>
  <c r="AH499" i="12"/>
  <c r="AH507" i="12"/>
  <c r="AH515" i="12"/>
  <c r="AH523" i="12"/>
  <c r="AE494" i="12"/>
  <c r="AE502" i="12"/>
  <c r="AE510" i="12"/>
  <c r="AD529" i="12"/>
  <c r="X502" i="12"/>
  <c r="AH502" i="12" s="1"/>
  <c r="U721" i="8"/>
  <c r="T722" i="8"/>
  <c r="S723" i="8"/>
  <c r="R724" i="8"/>
  <c r="U729" i="8"/>
  <c r="T730" i="8"/>
  <c r="S731" i="8"/>
  <c r="R732" i="8"/>
  <c r="U737" i="8"/>
  <c r="T738" i="8"/>
  <c r="S739" i="8"/>
  <c r="R740" i="8"/>
  <c r="U745" i="8"/>
  <c r="T746" i="8"/>
  <c r="S747" i="8"/>
  <c r="R748" i="8"/>
  <c r="U753" i="8"/>
  <c r="T754" i="8"/>
  <c r="S755" i="8"/>
  <c r="R756" i="8"/>
  <c r="U761" i="8"/>
  <c r="T762" i="8"/>
  <c r="S763" i="8"/>
  <c r="R764" i="8"/>
  <c r="U769" i="8"/>
  <c r="T770" i="8"/>
  <c r="S771" i="8"/>
  <c r="R772" i="8"/>
  <c r="U777" i="8"/>
  <c r="T778" i="8"/>
  <c r="S779" i="8"/>
  <c r="R780" i="8"/>
  <c r="U785" i="8"/>
  <c r="T786" i="8"/>
  <c r="S787" i="8"/>
  <c r="R788" i="8"/>
  <c r="U793" i="8"/>
  <c r="T794" i="8"/>
  <c r="S795" i="8"/>
  <c r="R796" i="8"/>
  <c r="U801" i="8"/>
  <c r="T802" i="8"/>
  <c r="S803" i="8"/>
  <c r="R804" i="8"/>
  <c r="U809" i="8"/>
  <c r="T810" i="8"/>
  <c r="S811" i="8"/>
  <c r="R812" i="8"/>
  <c r="U817" i="8"/>
  <c r="T818" i="8"/>
  <c r="S819" i="8"/>
  <c r="R820" i="8"/>
  <c r="U825" i="8"/>
  <c r="T826" i="8"/>
  <c r="S827" i="8"/>
  <c r="R828" i="8"/>
  <c r="U833" i="8"/>
  <c r="T834" i="8"/>
  <c r="S835" i="8"/>
  <c r="R836" i="8"/>
  <c r="U841" i="8"/>
  <c r="T842" i="8"/>
  <c r="S843" i="8"/>
  <c r="R844" i="8"/>
  <c r="S724" i="8"/>
  <c r="S732" i="8"/>
  <c r="U746" i="8"/>
  <c r="S748" i="8"/>
  <c r="U754" i="8"/>
  <c r="S756" i="8"/>
  <c r="U762" i="8"/>
  <c r="U770" i="8"/>
  <c r="U786" i="8"/>
  <c r="S788" i="8"/>
  <c r="S836" i="8"/>
  <c r="S844" i="8"/>
  <c r="U730" i="8"/>
  <c r="U738" i="8"/>
  <c r="S764" i="8"/>
  <c r="S772" i="8"/>
  <c r="S796" i="8"/>
  <c r="S820" i="8"/>
  <c r="S828" i="8"/>
  <c r="T724" i="8"/>
  <c r="S725" i="8"/>
  <c r="R726" i="8"/>
  <c r="T732" i="8"/>
  <c r="S733" i="8"/>
  <c r="R734" i="8"/>
  <c r="T740" i="8"/>
  <c r="S741" i="8"/>
  <c r="R742" i="8"/>
  <c r="T748" i="8"/>
  <c r="R750" i="8"/>
  <c r="T756" i="8"/>
  <c r="R758" i="8"/>
  <c r="T764" i="8"/>
  <c r="R766" i="8"/>
  <c r="T772" i="8"/>
  <c r="R774" i="8"/>
  <c r="T780" i="8"/>
  <c r="R782" i="8"/>
  <c r="T788" i="8"/>
  <c r="R790" i="8"/>
  <c r="T796" i="8"/>
  <c r="R798" i="8"/>
  <c r="T804" i="8"/>
  <c r="R806" i="8"/>
  <c r="T812" i="8"/>
  <c r="R814" i="8"/>
  <c r="T820" i="8"/>
  <c r="R822" i="8"/>
  <c r="T828" i="8"/>
  <c r="R830" i="8"/>
  <c r="T836" i="8"/>
  <c r="S837" i="8"/>
  <c r="R838" i="8"/>
  <c r="T844" i="8"/>
  <c r="S845" i="8"/>
  <c r="U722" i="8"/>
  <c r="S740" i="8"/>
  <c r="U778" i="8"/>
  <c r="S780" i="8"/>
  <c r="S804" i="8"/>
  <c r="S812" i="8"/>
  <c r="S790" i="8"/>
  <c r="S798" i="8"/>
  <c r="S806" i="8"/>
  <c r="S814" i="8"/>
  <c r="S822" i="8"/>
  <c r="S830" i="8"/>
  <c r="S838" i="8"/>
  <c r="T790" i="8"/>
  <c r="T798" i="8"/>
  <c r="T806" i="8"/>
  <c r="T814" i="8"/>
  <c r="T822" i="8"/>
  <c r="T830" i="8"/>
  <c r="T838" i="8"/>
  <c r="R721" i="8"/>
  <c r="R729" i="8"/>
  <c r="R737" i="8"/>
  <c r="R745" i="8"/>
  <c r="R761" i="8"/>
  <c r="R769" i="8"/>
  <c r="R777" i="8"/>
  <c r="R785" i="8"/>
  <c r="R793" i="8"/>
  <c r="R801" i="8"/>
  <c r="R809" i="8"/>
  <c r="R817" i="8"/>
  <c r="R825" i="8"/>
  <c r="R833" i="8"/>
  <c r="R753" i="8"/>
  <c r="S846" i="8"/>
  <c r="T846" i="8"/>
  <c r="R846" i="8"/>
  <c r="G6" i="27"/>
  <c r="G3" i="27"/>
  <c r="E6" i="27"/>
  <c r="E3" i="27"/>
  <c r="AC606" i="12"/>
  <c r="AB606" i="12"/>
  <c r="AC605" i="12"/>
  <c r="AB605" i="12"/>
  <c r="AC604" i="12"/>
  <c r="AB604" i="12"/>
  <c r="AC603" i="12"/>
  <c r="AB603" i="12"/>
  <c r="AC602" i="12"/>
  <c r="AB602" i="12"/>
  <c r="AC601" i="12"/>
  <c r="AB601" i="12"/>
  <c r="AC600" i="12"/>
  <c r="AB600" i="12"/>
  <c r="AC599" i="12"/>
  <c r="AB599" i="12"/>
  <c r="AC598" i="12"/>
  <c r="AB598" i="12"/>
  <c r="AC597" i="12"/>
  <c r="AB597" i="12"/>
  <c r="AC596" i="12"/>
  <c r="AB596" i="12"/>
  <c r="AC595" i="12"/>
  <c r="AB595" i="12"/>
  <c r="AC594" i="12"/>
  <c r="AB594" i="12"/>
  <c r="AC593" i="12"/>
  <c r="AB593" i="12"/>
  <c r="AC592" i="12"/>
  <c r="AB592" i="12"/>
  <c r="AC591" i="12"/>
  <c r="AB591" i="12"/>
  <c r="AC590" i="12"/>
  <c r="AB590" i="12"/>
  <c r="AC589" i="12"/>
  <c r="AB589" i="12"/>
  <c r="AC588" i="12"/>
  <c r="AB588" i="12"/>
  <c r="AC587" i="12"/>
  <c r="AB587" i="12"/>
  <c r="AC586" i="12"/>
  <c r="AB586" i="12"/>
  <c r="AC585" i="12"/>
  <c r="AB585" i="12"/>
  <c r="AC584" i="12"/>
  <c r="AB584" i="12"/>
  <c r="AC583" i="12"/>
  <c r="AB583" i="12"/>
  <c r="AC582" i="12"/>
  <c r="AB582" i="12"/>
  <c r="AC581" i="12"/>
  <c r="AB581" i="12"/>
  <c r="AC580" i="12"/>
  <c r="AB580" i="12"/>
  <c r="AC579" i="12"/>
  <c r="AB579" i="12"/>
  <c r="AC578" i="12"/>
  <c r="AB578" i="12"/>
  <c r="AC577" i="12"/>
  <c r="AB577" i="12"/>
  <c r="AC576" i="12"/>
  <c r="AB576" i="12"/>
  <c r="AC575" i="12"/>
  <c r="AB575" i="12"/>
  <c r="AC574" i="12"/>
  <c r="AB574" i="12"/>
  <c r="AC573" i="12"/>
  <c r="AB573" i="12"/>
  <c r="AC572" i="12"/>
  <c r="AB572" i="12"/>
  <c r="AC571" i="12"/>
  <c r="AB571" i="12"/>
  <c r="AC570" i="12"/>
  <c r="AB570" i="12"/>
  <c r="AC569" i="12"/>
  <c r="AB569" i="12"/>
  <c r="AC568" i="12"/>
  <c r="AB568" i="12"/>
  <c r="AC567" i="12"/>
  <c r="AB567" i="12"/>
  <c r="AC566" i="12"/>
  <c r="AB566" i="12"/>
  <c r="AC565" i="12"/>
  <c r="AB565" i="12"/>
  <c r="AC564" i="12"/>
  <c r="AB564" i="12"/>
  <c r="AC563" i="12"/>
  <c r="AB563" i="12"/>
  <c r="AC562" i="12"/>
  <c r="AB562" i="12"/>
  <c r="AC561" i="12"/>
  <c r="AB561" i="12"/>
  <c r="AC560" i="12"/>
  <c r="AB560" i="12"/>
  <c r="AC559" i="12"/>
  <c r="AB559" i="12"/>
  <c r="AC558" i="12"/>
  <c r="AB558" i="12"/>
  <c r="AC557" i="12"/>
  <c r="AB557" i="12"/>
  <c r="AC556" i="12"/>
  <c r="AB556" i="12"/>
  <c r="AC555" i="12"/>
  <c r="AB555" i="12"/>
  <c r="AC554" i="12"/>
  <c r="AB554" i="12"/>
  <c r="AC553" i="12"/>
  <c r="AB553" i="12"/>
  <c r="AC552" i="12"/>
  <c r="AB552" i="12"/>
  <c r="AC551" i="12"/>
  <c r="AB551" i="12"/>
  <c r="AC550" i="12"/>
  <c r="AB550" i="12"/>
  <c r="AC549" i="12"/>
  <c r="AB549" i="12"/>
  <c r="AC548" i="12"/>
  <c r="AB548" i="12"/>
  <c r="AC547" i="12"/>
  <c r="AB547" i="12"/>
  <c r="AC546" i="12"/>
  <c r="AB546" i="12"/>
  <c r="AC545" i="12"/>
  <c r="AB545" i="12"/>
  <c r="AC544" i="12"/>
  <c r="AB544" i="12"/>
  <c r="AC543" i="12"/>
  <c r="AB543" i="12"/>
  <c r="AC542" i="12"/>
  <c r="AB542" i="12"/>
  <c r="AC541" i="12"/>
  <c r="AB541" i="12"/>
  <c r="AC540" i="12"/>
  <c r="AB540" i="12"/>
  <c r="AC539" i="12"/>
  <c r="AB539" i="12"/>
  <c r="AC538" i="12"/>
  <c r="AB538" i="12"/>
  <c r="AC537" i="12"/>
  <c r="AB537" i="12"/>
  <c r="AC536" i="12"/>
  <c r="AB536" i="12"/>
  <c r="AC535" i="12"/>
  <c r="AB535" i="12"/>
  <c r="AC534" i="12"/>
  <c r="AB534" i="12"/>
  <c r="AC533" i="12"/>
  <c r="AB533" i="12"/>
  <c r="AC532" i="12"/>
  <c r="AB532" i="12"/>
  <c r="AC531" i="12"/>
  <c r="AB531" i="12"/>
  <c r="AC530" i="12"/>
  <c r="AB530" i="12"/>
  <c r="AC607" i="12"/>
  <c r="AB607" i="12"/>
  <c r="Z607" i="12"/>
  <c r="AD607" i="12" s="1"/>
  <c r="Z606" i="12"/>
  <c r="AH606" i="12" s="1"/>
  <c r="Z605" i="12"/>
  <c r="AD605" i="12" s="1"/>
  <c r="Z604" i="12"/>
  <c r="AD604" i="12" s="1"/>
  <c r="Z603" i="12"/>
  <c r="AD603" i="12" s="1"/>
  <c r="Z602" i="12"/>
  <c r="AD602" i="12" s="1"/>
  <c r="Z601" i="12"/>
  <c r="AH601" i="12" s="1"/>
  <c r="Z600" i="12"/>
  <c r="AD600" i="12" s="1"/>
  <c r="Z599" i="12"/>
  <c r="AH599" i="12" s="1"/>
  <c r="Z598" i="12"/>
  <c r="AH598" i="12" s="1"/>
  <c r="Z597" i="12"/>
  <c r="AD597" i="12" s="1"/>
  <c r="Z596" i="12"/>
  <c r="AD596" i="12" s="1"/>
  <c r="Z595" i="12"/>
  <c r="AH595" i="12" s="1"/>
  <c r="Z594" i="12"/>
  <c r="AD594" i="12" s="1"/>
  <c r="Z593" i="12"/>
  <c r="AH593" i="12" s="1"/>
  <c r="Z592" i="12"/>
  <c r="AH592" i="12" s="1"/>
  <c r="Z591" i="12"/>
  <c r="AH591" i="12" s="1"/>
  <c r="Z590" i="12"/>
  <c r="AH590" i="12" s="1"/>
  <c r="Z589" i="12"/>
  <c r="AD589" i="12" s="1"/>
  <c r="Z588" i="12"/>
  <c r="AD588" i="12" s="1"/>
  <c r="Z587" i="12"/>
  <c r="AH587" i="12" s="1"/>
  <c r="Z586" i="12"/>
  <c r="AD586" i="12" s="1"/>
  <c r="Z585" i="12"/>
  <c r="AH585" i="12" s="1"/>
  <c r="Z584" i="12"/>
  <c r="AD584" i="12" s="1"/>
  <c r="Z583" i="12"/>
  <c r="AH583" i="12" s="1"/>
  <c r="Z582" i="12"/>
  <c r="AH582" i="12" s="1"/>
  <c r="Z581" i="12"/>
  <c r="AD581" i="12" s="1"/>
  <c r="Z580" i="12"/>
  <c r="AD580" i="12" s="1"/>
  <c r="Z579" i="12"/>
  <c r="AH579" i="12" s="1"/>
  <c r="Z578" i="12"/>
  <c r="AD578" i="12" s="1"/>
  <c r="Z577" i="12"/>
  <c r="Z576" i="12"/>
  <c r="AH576" i="12" s="1"/>
  <c r="Z575" i="12"/>
  <c r="AH575" i="12" s="1"/>
  <c r="Z574" i="12"/>
  <c r="AH574" i="12" s="1"/>
  <c r="Z573" i="12"/>
  <c r="AD573" i="12" s="1"/>
  <c r="Z572" i="12"/>
  <c r="AD572" i="12" s="1"/>
  <c r="Z571" i="12"/>
  <c r="AH571" i="12" s="1"/>
  <c r="Z570" i="12"/>
  <c r="Z569" i="12"/>
  <c r="AD569" i="12" s="1"/>
  <c r="AG569" i="12" s="1"/>
  <c r="Z568" i="12"/>
  <c r="Z567" i="12"/>
  <c r="Z566" i="12"/>
  <c r="Z565" i="12"/>
  <c r="AD565" i="12" s="1"/>
  <c r="Z564" i="12"/>
  <c r="AD564" i="12" s="1"/>
  <c r="Z563" i="12"/>
  <c r="AD563" i="12" s="1"/>
  <c r="Z562" i="12"/>
  <c r="AD562" i="12" s="1"/>
  <c r="AG562" i="12" s="1"/>
  <c r="Z561" i="12"/>
  <c r="Z560" i="12"/>
  <c r="Z559" i="12"/>
  <c r="Z558" i="12"/>
  <c r="Z557" i="12"/>
  <c r="AD557" i="12" s="1"/>
  <c r="Z556" i="12"/>
  <c r="AD556" i="12" s="1"/>
  <c r="Z555" i="12"/>
  <c r="Z554" i="12"/>
  <c r="Z553" i="12"/>
  <c r="AD553" i="12" s="1"/>
  <c r="AE553" i="12" s="1"/>
  <c r="Z552" i="12"/>
  <c r="Z551" i="12"/>
  <c r="Z550" i="12"/>
  <c r="Z549" i="12"/>
  <c r="AD549" i="12" s="1"/>
  <c r="Z548" i="12"/>
  <c r="AD548" i="12" s="1"/>
  <c r="Z547" i="12"/>
  <c r="AD547" i="12" s="1"/>
  <c r="Z546" i="12"/>
  <c r="AD546" i="12" s="1"/>
  <c r="AF546" i="12" s="1"/>
  <c r="Z545" i="12"/>
  <c r="Z544" i="12"/>
  <c r="Z543" i="12"/>
  <c r="Z542" i="12"/>
  <c r="Z541" i="12"/>
  <c r="AD541" i="12" s="1"/>
  <c r="Z540" i="12"/>
  <c r="AD540" i="12" s="1"/>
  <c r="Z539" i="12"/>
  <c r="AD539" i="12" s="1"/>
  <c r="AG539" i="12" s="1"/>
  <c r="Z538" i="12"/>
  <c r="Z537" i="12"/>
  <c r="AD537" i="12" s="1"/>
  <c r="AG537" i="12" s="1"/>
  <c r="Z536" i="12"/>
  <c r="Z535" i="12"/>
  <c r="Z534" i="12"/>
  <c r="Z533" i="12"/>
  <c r="AD533" i="12" s="1"/>
  <c r="Z532" i="12"/>
  <c r="AD532" i="12" s="1"/>
  <c r="Z531" i="12"/>
  <c r="AD531" i="12" s="1"/>
  <c r="Z530" i="12"/>
  <c r="AD530" i="12" s="1"/>
  <c r="AG530" i="12" s="1"/>
  <c r="Y607" i="12"/>
  <c r="X607" i="12"/>
  <c r="W607" i="12"/>
  <c r="V607" i="12"/>
  <c r="U607" i="12"/>
  <c r="T607" i="12"/>
  <c r="S607" i="12"/>
  <c r="R607" i="12"/>
  <c r="P607" i="12"/>
  <c r="Q607" i="12" s="1"/>
  <c r="Y606" i="12"/>
  <c r="X606" i="12"/>
  <c r="W606" i="12"/>
  <c r="V606" i="12"/>
  <c r="U606" i="12"/>
  <c r="T606" i="12"/>
  <c r="S606" i="12"/>
  <c r="R606" i="12"/>
  <c r="P606" i="12"/>
  <c r="Q606" i="12" s="1"/>
  <c r="Y605" i="12"/>
  <c r="X605" i="12"/>
  <c r="W605" i="12"/>
  <c r="V605" i="12"/>
  <c r="U605" i="12"/>
  <c r="T605" i="12"/>
  <c r="S605" i="12"/>
  <c r="R605" i="12"/>
  <c r="P605" i="12"/>
  <c r="Q605" i="12" s="1"/>
  <c r="Y604" i="12"/>
  <c r="X604" i="12"/>
  <c r="W604" i="12"/>
  <c r="V604" i="12"/>
  <c r="U604" i="12"/>
  <c r="T604" i="12"/>
  <c r="S604" i="12"/>
  <c r="R604" i="12"/>
  <c r="P604" i="12"/>
  <c r="Q604" i="12" s="1"/>
  <c r="Y603" i="12"/>
  <c r="X603" i="12"/>
  <c r="W603" i="12"/>
  <c r="V603" i="12"/>
  <c r="U603" i="12"/>
  <c r="T603" i="12"/>
  <c r="S603" i="12"/>
  <c r="R603" i="12"/>
  <c r="P603" i="12"/>
  <c r="Q603" i="12" s="1"/>
  <c r="Y602" i="12"/>
  <c r="X602" i="12"/>
  <c r="W602" i="12"/>
  <c r="V602" i="12"/>
  <c r="U602" i="12"/>
  <c r="T602" i="12"/>
  <c r="S602" i="12"/>
  <c r="R602" i="12"/>
  <c r="P602" i="12"/>
  <c r="Q602" i="12" s="1"/>
  <c r="Y601" i="12"/>
  <c r="X601" i="12"/>
  <c r="W601" i="12"/>
  <c r="V601" i="12"/>
  <c r="U601" i="12"/>
  <c r="T601" i="12"/>
  <c r="S601" i="12"/>
  <c r="R601" i="12"/>
  <c r="P601" i="12"/>
  <c r="Q601" i="12" s="1"/>
  <c r="Y600" i="12"/>
  <c r="X600" i="12"/>
  <c r="W600" i="12"/>
  <c r="V600" i="12"/>
  <c r="U600" i="12"/>
  <c r="T600" i="12"/>
  <c r="S600" i="12"/>
  <c r="R600" i="12"/>
  <c r="P600" i="12"/>
  <c r="Q600" i="12" s="1"/>
  <c r="Y599" i="12"/>
  <c r="X599" i="12"/>
  <c r="W599" i="12"/>
  <c r="V599" i="12"/>
  <c r="U599" i="12"/>
  <c r="T599" i="12"/>
  <c r="S599" i="12"/>
  <c r="R599" i="12"/>
  <c r="P599" i="12"/>
  <c r="Q599" i="12" s="1"/>
  <c r="Y598" i="12"/>
  <c r="X598" i="12"/>
  <c r="W598" i="12"/>
  <c r="V598" i="12"/>
  <c r="U598" i="12"/>
  <c r="T598" i="12"/>
  <c r="S598" i="12"/>
  <c r="R598" i="12"/>
  <c r="P598" i="12"/>
  <c r="Q598" i="12" s="1"/>
  <c r="Y597" i="12"/>
  <c r="X597" i="12"/>
  <c r="W597" i="12"/>
  <c r="V597" i="12"/>
  <c r="U597" i="12"/>
  <c r="T597" i="12"/>
  <c r="S597" i="12"/>
  <c r="R597" i="12"/>
  <c r="P597" i="12"/>
  <c r="Q597" i="12" s="1"/>
  <c r="Y596" i="12"/>
  <c r="X596" i="12"/>
  <c r="W596" i="12"/>
  <c r="V596" i="12"/>
  <c r="U596" i="12"/>
  <c r="T596" i="12"/>
  <c r="S596" i="12"/>
  <c r="R596" i="12"/>
  <c r="P596" i="12"/>
  <c r="Q596" i="12" s="1"/>
  <c r="Y595" i="12"/>
  <c r="X595" i="12"/>
  <c r="W595" i="12"/>
  <c r="V595" i="12"/>
  <c r="U595" i="12"/>
  <c r="T595" i="12"/>
  <c r="S595" i="12"/>
  <c r="R595" i="12"/>
  <c r="P595" i="12"/>
  <c r="Q595" i="12" s="1"/>
  <c r="Y594" i="12"/>
  <c r="X594" i="12"/>
  <c r="W594" i="12"/>
  <c r="V594" i="12"/>
  <c r="U594" i="12"/>
  <c r="T594" i="12"/>
  <c r="S594" i="12"/>
  <c r="R594" i="12"/>
  <c r="P594" i="12"/>
  <c r="Q594" i="12" s="1"/>
  <c r="Y593" i="12"/>
  <c r="X593" i="12"/>
  <c r="W593" i="12"/>
  <c r="V593" i="12"/>
  <c r="U593" i="12"/>
  <c r="T593" i="12"/>
  <c r="S593" i="12"/>
  <c r="R593" i="12"/>
  <c r="P593" i="12"/>
  <c r="Q593" i="12" s="1"/>
  <c r="Y592" i="12"/>
  <c r="X592" i="12"/>
  <c r="W592" i="12"/>
  <c r="V592" i="12"/>
  <c r="U592" i="12"/>
  <c r="T592" i="12"/>
  <c r="S592" i="12"/>
  <c r="R592" i="12"/>
  <c r="P592" i="12"/>
  <c r="Q592" i="12" s="1"/>
  <c r="Y591" i="12"/>
  <c r="X591" i="12"/>
  <c r="W591" i="12"/>
  <c r="V591" i="12"/>
  <c r="U591" i="12"/>
  <c r="T591" i="12"/>
  <c r="S591" i="12"/>
  <c r="R591" i="12"/>
  <c r="P591" i="12"/>
  <c r="Q591" i="12" s="1"/>
  <c r="Y590" i="12"/>
  <c r="X590" i="12"/>
  <c r="W590" i="12"/>
  <c r="V590" i="12"/>
  <c r="U590" i="12"/>
  <c r="T590" i="12"/>
  <c r="S590" i="12"/>
  <c r="R590" i="12"/>
  <c r="P590" i="12"/>
  <c r="Q590" i="12" s="1"/>
  <c r="Y589" i="12"/>
  <c r="X589" i="12"/>
  <c r="W589" i="12"/>
  <c r="V589" i="12"/>
  <c r="U589" i="12"/>
  <c r="T589" i="12"/>
  <c r="S589" i="12"/>
  <c r="R589" i="12"/>
  <c r="P589" i="12"/>
  <c r="Q589" i="12" s="1"/>
  <c r="Y588" i="12"/>
  <c r="X588" i="12"/>
  <c r="W588" i="12"/>
  <c r="V588" i="12"/>
  <c r="U588" i="12"/>
  <c r="T588" i="12"/>
  <c r="S588" i="12"/>
  <c r="R588" i="12"/>
  <c r="P588" i="12"/>
  <c r="Q588" i="12" s="1"/>
  <c r="Y587" i="12"/>
  <c r="X587" i="12"/>
  <c r="W587" i="12"/>
  <c r="V587" i="12"/>
  <c r="U587" i="12"/>
  <c r="T587" i="12"/>
  <c r="S587" i="12"/>
  <c r="R587" i="12"/>
  <c r="P587" i="12"/>
  <c r="Q587" i="12" s="1"/>
  <c r="Y586" i="12"/>
  <c r="X586" i="12"/>
  <c r="W586" i="12"/>
  <c r="V586" i="12"/>
  <c r="U586" i="12"/>
  <c r="T586" i="12"/>
  <c r="S586" i="12"/>
  <c r="R586" i="12"/>
  <c r="P586" i="12"/>
  <c r="Q586" i="12" s="1"/>
  <c r="Y585" i="12"/>
  <c r="X585" i="12"/>
  <c r="W585" i="12"/>
  <c r="V585" i="12"/>
  <c r="U585" i="12"/>
  <c r="T585" i="12"/>
  <c r="S585" i="12"/>
  <c r="R585" i="12"/>
  <c r="P585" i="12"/>
  <c r="Q585" i="12" s="1"/>
  <c r="Y584" i="12"/>
  <c r="X584" i="12"/>
  <c r="W584" i="12"/>
  <c r="V584" i="12"/>
  <c r="U584" i="12"/>
  <c r="T584" i="12"/>
  <c r="S584" i="12"/>
  <c r="R584" i="12"/>
  <c r="P584" i="12"/>
  <c r="Q584" i="12" s="1"/>
  <c r="Y583" i="12"/>
  <c r="X583" i="12"/>
  <c r="W583" i="12"/>
  <c r="V583" i="12"/>
  <c r="U583" i="12"/>
  <c r="T583" i="12"/>
  <c r="S583" i="12"/>
  <c r="R583" i="12"/>
  <c r="P583" i="12"/>
  <c r="Q583" i="12" s="1"/>
  <c r="Y582" i="12"/>
  <c r="X582" i="12"/>
  <c r="W582" i="12"/>
  <c r="V582" i="12"/>
  <c r="U582" i="12"/>
  <c r="T582" i="12"/>
  <c r="S582" i="12"/>
  <c r="R582" i="12"/>
  <c r="P582" i="12"/>
  <c r="Q582" i="12" s="1"/>
  <c r="Y581" i="12"/>
  <c r="X581" i="12"/>
  <c r="W581" i="12"/>
  <c r="V581" i="12"/>
  <c r="U581" i="12"/>
  <c r="T581" i="12"/>
  <c r="S581" i="12"/>
  <c r="R581" i="12"/>
  <c r="P581" i="12"/>
  <c r="Q581" i="12" s="1"/>
  <c r="Y580" i="12"/>
  <c r="X580" i="12"/>
  <c r="W580" i="12"/>
  <c r="V580" i="12"/>
  <c r="U580" i="12"/>
  <c r="T580" i="12"/>
  <c r="S580" i="12"/>
  <c r="R580" i="12"/>
  <c r="P580" i="12"/>
  <c r="Q580" i="12" s="1"/>
  <c r="Y579" i="12"/>
  <c r="X579" i="12"/>
  <c r="W579" i="12"/>
  <c r="V579" i="12"/>
  <c r="U579" i="12"/>
  <c r="T579" i="12"/>
  <c r="S579" i="12"/>
  <c r="R579" i="12"/>
  <c r="P579" i="12"/>
  <c r="Q579" i="12" s="1"/>
  <c r="Y578" i="12"/>
  <c r="X578" i="12"/>
  <c r="W578" i="12"/>
  <c r="V578" i="12"/>
  <c r="U578" i="12"/>
  <c r="T578" i="12"/>
  <c r="S578" i="12"/>
  <c r="R578" i="12"/>
  <c r="P578" i="12"/>
  <c r="Q578" i="12" s="1"/>
  <c r="Y577" i="12"/>
  <c r="X577" i="12"/>
  <c r="W577" i="12"/>
  <c r="V577" i="12"/>
  <c r="U577" i="12"/>
  <c r="T577" i="12"/>
  <c r="S577" i="12"/>
  <c r="R577" i="12"/>
  <c r="P577" i="12"/>
  <c r="Q577" i="12" s="1"/>
  <c r="Y576" i="12"/>
  <c r="X576" i="12"/>
  <c r="W576" i="12"/>
  <c r="V576" i="12"/>
  <c r="U576" i="12"/>
  <c r="T576" i="12"/>
  <c r="S576" i="12"/>
  <c r="R576" i="12"/>
  <c r="P576" i="12"/>
  <c r="Q576" i="12" s="1"/>
  <c r="Y575" i="12"/>
  <c r="X575" i="12"/>
  <c r="W575" i="12"/>
  <c r="V575" i="12"/>
  <c r="U575" i="12"/>
  <c r="T575" i="12"/>
  <c r="S575" i="12"/>
  <c r="R575" i="12"/>
  <c r="P575" i="12"/>
  <c r="Q575" i="12" s="1"/>
  <c r="Y574" i="12"/>
  <c r="X574" i="12"/>
  <c r="W574" i="12"/>
  <c r="V574" i="12"/>
  <c r="U574" i="12"/>
  <c r="T574" i="12"/>
  <c r="S574" i="12"/>
  <c r="R574" i="12"/>
  <c r="P574" i="12"/>
  <c r="Q574" i="12" s="1"/>
  <c r="Y573" i="12"/>
  <c r="X573" i="12"/>
  <c r="W573" i="12"/>
  <c r="V573" i="12"/>
  <c r="U573" i="12"/>
  <c r="T573" i="12"/>
  <c r="S573" i="12"/>
  <c r="R573" i="12"/>
  <c r="P573" i="12"/>
  <c r="Q573" i="12" s="1"/>
  <c r="Y572" i="12"/>
  <c r="X572" i="12"/>
  <c r="W572" i="12"/>
  <c r="V572" i="12"/>
  <c r="U572" i="12"/>
  <c r="T572" i="12"/>
  <c r="S572" i="12"/>
  <c r="R572" i="12"/>
  <c r="P572" i="12"/>
  <c r="Q572" i="12" s="1"/>
  <c r="Y571" i="12"/>
  <c r="X571" i="12"/>
  <c r="W571" i="12"/>
  <c r="V571" i="12"/>
  <c r="U571" i="12"/>
  <c r="T571" i="12"/>
  <c r="S571" i="12"/>
  <c r="R571" i="12"/>
  <c r="P571" i="12"/>
  <c r="Q571" i="12" s="1"/>
  <c r="Y570" i="12"/>
  <c r="X570" i="12"/>
  <c r="W570" i="12"/>
  <c r="V570" i="12"/>
  <c r="U570" i="12"/>
  <c r="T570" i="12"/>
  <c r="S570" i="12"/>
  <c r="R570" i="12"/>
  <c r="P570" i="12"/>
  <c r="Q570" i="12" s="1"/>
  <c r="Y569" i="12"/>
  <c r="X569" i="12"/>
  <c r="W569" i="12"/>
  <c r="V569" i="12"/>
  <c r="U569" i="12"/>
  <c r="T569" i="12"/>
  <c r="S569" i="12"/>
  <c r="R569" i="12"/>
  <c r="P569" i="12"/>
  <c r="Q569" i="12" s="1"/>
  <c r="Y568" i="12"/>
  <c r="X568" i="12"/>
  <c r="W568" i="12"/>
  <c r="V568" i="12"/>
  <c r="U568" i="12"/>
  <c r="T568" i="12"/>
  <c r="S568" i="12"/>
  <c r="R568" i="12"/>
  <c r="P568" i="12"/>
  <c r="Q568" i="12" s="1"/>
  <c r="Y567" i="12"/>
  <c r="X567" i="12"/>
  <c r="W567" i="12"/>
  <c r="V567" i="12"/>
  <c r="U567" i="12"/>
  <c r="T567" i="12"/>
  <c r="S567" i="12"/>
  <c r="R567" i="12"/>
  <c r="P567" i="12"/>
  <c r="Q567" i="12" s="1"/>
  <c r="Y566" i="12"/>
  <c r="X566" i="12"/>
  <c r="W566" i="12"/>
  <c r="V566" i="12"/>
  <c r="U566" i="12"/>
  <c r="T566" i="12"/>
  <c r="S566" i="12"/>
  <c r="R566" i="12"/>
  <c r="P566" i="12"/>
  <c r="Q566" i="12" s="1"/>
  <c r="Y565" i="12"/>
  <c r="X565" i="12"/>
  <c r="W565" i="12"/>
  <c r="V565" i="12"/>
  <c r="U565" i="12"/>
  <c r="T565" i="12"/>
  <c r="S565" i="12"/>
  <c r="R565" i="12"/>
  <c r="P565" i="12"/>
  <c r="Q565" i="12" s="1"/>
  <c r="Y564" i="12"/>
  <c r="X564" i="12"/>
  <c r="W564" i="12"/>
  <c r="V564" i="12"/>
  <c r="U564" i="12"/>
  <c r="T564" i="12"/>
  <c r="S564" i="12"/>
  <c r="R564" i="12"/>
  <c r="P564" i="12"/>
  <c r="Q564" i="12" s="1"/>
  <c r="Y563" i="12"/>
  <c r="X563" i="12"/>
  <c r="W563" i="12"/>
  <c r="V563" i="12"/>
  <c r="U563" i="12"/>
  <c r="T563" i="12"/>
  <c r="S563" i="12"/>
  <c r="R563" i="12"/>
  <c r="P563" i="12"/>
  <c r="Q563" i="12" s="1"/>
  <c r="Y562" i="12"/>
  <c r="X562" i="12"/>
  <c r="W562" i="12"/>
  <c r="V562" i="12"/>
  <c r="U562" i="12"/>
  <c r="T562" i="12"/>
  <c r="S562" i="12"/>
  <c r="R562" i="12"/>
  <c r="P562" i="12"/>
  <c r="Q562" i="12" s="1"/>
  <c r="Y561" i="12"/>
  <c r="X561" i="12"/>
  <c r="W561" i="12"/>
  <c r="V561" i="12"/>
  <c r="U561" i="12"/>
  <c r="T561" i="12"/>
  <c r="S561" i="12"/>
  <c r="R561" i="12"/>
  <c r="P561" i="12"/>
  <c r="Q561" i="12" s="1"/>
  <c r="Y560" i="12"/>
  <c r="X560" i="12"/>
  <c r="W560" i="12"/>
  <c r="V560" i="12"/>
  <c r="U560" i="12"/>
  <c r="T560" i="12"/>
  <c r="S560" i="12"/>
  <c r="R560" i="12"/>
  <c r="P560" i="12"/>
  <c r="Q560" i="12" s="1"/>
  <c r="Y559" i="12"/>
  <c r="X559" i="12"/>
  <c r="W559" i="12"/>
  <c r="V559" i="12"/>
  <c r="U559" i="12"/>
  <c r="T559" i="12"/>
  <c r="S559" i="12"/>
  <c r="R559" i="12"/>
  <c r="P559" i="12"/>
  <c r="Q559" i="12" s="1"/>
  <c r="Y558" i="12"/>
  <c r="X558" i="12"/>
  <c r="W558" i="12"/>
  <c r="V558" i="12"/>
  <c r="U558" i="12"/>
  <c r="T558" i="12"/>
  <c r="S558" i="12"/>
  <c r="R558" i="12"/>
  <c r="P558" i="12"/>
  <c r="Q558" i="12" s="1"/>
  <c r="Y557" i="12"/>
  <c r="X557" i="12"/>
  <c r="W557" i="12"/>
  <c r="V557" i="12"/>
  <c r="U557" i="12"/>
  <c r="T557" i="12"/>
  <c r="S557" i="12"/>
  <c r="R557" i="12"/>
  <c r="P557" i="12"/>
  <c r="Q557" i="12" s="1"/>
  <c r="Y556" i="12"/>
  <c r="X556" i="12"/>
  <c r="W556" i="12"/>
  <c r="V556" i="12"/>
  <c r="U556" i="12"/>
  <c r="T556" i="12"/>
  <c r="S556" i="12"/>
  <c r="R556" i="12"/>
  <c r="P556" i="12"/>
  <c r="Q556" i="12" s="1"/>
  <c r="Y555" i="12"/>
  <c r="X555" i="12"/>
  <c r="W555" i="12"/>
  <c r="V555" i="12"/>
  <c r="U555" i="12"/>
  <c r="T555" i="12"/>
  <c r="S555" i="12"/>
  <c r="R555" i="12"/>
  <c r="P555" i="12"/>
  <c r="Q555" i="12" s="1"/>
  <c r="Y554" i="12"/>
  <c r="X554" i="12"/>
  <c r="W554" i="12"/>
  <c r="V554" i="12"/>
  <c r="U554" i="12"/>
  <c r="T554" i="12"/>
  <c r="S554" i="12"/>
  <c r="R554" i="12"/>
  <c r="P554" i="12"/>
  <c r="Q554" i="12" s="1"/>
  <c r="Y553" i="12"/>
  <c r="X553" i="12"/>
  <c r="W553" i="12"/>
  <c r="V553" i="12"/>
  <c r="U553" i="12"/>
  <c r="T553" i="12"/>
  <c r="S553" i="12"/>
  <c r="R553" i="12"/>
  <c r="P553" i="12"/>
  <c r="Q553" i="12" s="1"/>
  <c r="Y552" i="12"/>
  <c r="X552" i="12"/>
  <c r="W552" i="12"/>
  <c r="V552" i="12"/>
  <c r="U552" i="12"/>
  <c r="T552" i="12"/>
  <c r="S552" i="12"/>
  <c r="R552" i="12"/>
  <c r="P552" i="12"/>
  <c r="Q552" i="12" s="1"/>
  <c r="Y551" i="12"/>
  <c r="X551" i="12"/>
  <c r="W551" i="12"/>
  <c r="V551" i="12"/>
  <c r="U551" i="12"/>
  <c r="T551" i="12"/>
  <c r="S551" i="12"/>
  <c r="R551" i="12"/>
  <c r="P551" i="12"/>
  <c r="Q551" i="12" s="1"/>
  <c r="Y550" i="12"/>
  <c r="X550" i="12"/>
  <c r="W550" i="12"/>
  <c r="V550" i="12"/>
  <c r="U550" i="12"/>
  <c r="T550" i="12"/>
  <c r="S550" i="12"/>
  <c r="R550" i="12"/>
  <c r="P550" i="12"/>
  <c r="Q550" i="12" s="1"/>
  <c r="Y549" i="12"/>
  <c r="X549" i="12"/>
  <c r="W549" i="12"/>
  <c r="V549" i="12"/>
  <c r="U549" i="12"/>
  <c r="T549" i="12"/>
  <c r="S549" i="12"/>
  <c r="R549" i="12"/>
  <c r="P549" i="12"/>
  <c r="Q549" i="12" s="1"/>
  <c r="Y548" i="12"/>
  <c r="X548" i="12"/>
  <c r="W548" i="12"/>
  <c r="V548" i="12"/>
  <c r="U548" i="12"/>
  <c r="T548" i="12"/>
  <c r="S548" i="12"/>
  <c r="R548" i="12"/>
  <c r="P548" i="12"/>
  <c r="Q548" i="12" s="1"/>
  <c r="Y547" i="12"/>
  <c r="X547" i="12"/>
  <c r="W547" i="12"/>
  <c r="V547" i="12"/>
  <c r="U547" i="12"/>
  <c r="T547" i="12"/>
  <c r="S547" i="12"/>
  <c r="R547" i="12"/>
  <c r="P547" i="12"/>
  <c r="Q547" i="12" s="1"/>
  <c r="Y546" i="12"/>
  <c r="X546" i="12"/>
  <c r="W546" i="12"/>
  <c r="V546" i="12"/>
  <c r="U546" i="12"/>
  <c r="T546" i="12"/>
  <c r="S546" i="12"/>
  <c r="R546" i="12"/>
  <c r="P546" i="12"/>
  <c r="Q546" i="12" s="1"/>
  <c r="Y545" i="12"/>
  <c r="X545" i="12"/>
  <c r="W545" i="12"/>
  <c r="V545" i="12"/>
  <c r="U545" i="12"/>
  <c r="T545" i="12"/>
  <c r="S545" i="12"/>
  <c r="R545" i="12"/>
  <c r="P545" i="12"/>
  <c r="Q545" i="12" s="1"/>
  <c r="Y544" i="12"/>
  <c r="X544" i="12"/>
  <c r="W544" i="12"/>
  <c r="V544" i="12"/>
  <c r="U544" i="12"/>
  <c r="T544" i="12"/>
  <c r="S544" i="12"/>
  <c r="R544" i="12"/>
  <c r="P544" i="12"/>
  <c r="Q544" i="12" s="1"/>
  <c r="Y543" i="12"/>
  <c r="X543" i="12"/>
  <c r="W543" i="12"/>
  <c r="V543" i="12"/>
  <c r="U543" i="12"/>
  <c r="T543" i="12"/>
  <c r="S543" i="12"/>
  <c r="R543" i="12"/>
  <c r="P543" i="12"/>
  <c r="Q543" i="12" s="1"/>
  <c r="Y542" i="12"/>
  <c r="X542" i="12"/>
  <c r="W542" i="12"/>
  <c r="V542" i="12"/>
  <c r="U542" i="12"/>
  <c r="T542" i="12"/>
  <c r="S542" i="12"/>
  <c r="R542" i="12"/>
  <c r="P542" i="12"/>
  <c r="Q542" i="12" s="1"/>
  <c r="Y541" i="12"/>
  <c r="X541" i="12"/>
  <c r="W541" i="12"/>
  <c r="V541" i="12"/>
  <c r="U541" i="12"/>
  <c r="T541" i="12"/>
  <c r="S541" i="12"/>
  <c r="R541" i="12"/>
  <c r="P541" i="12"/>
  <c r="Q541" i="12" s="1"/>
  <c r="Y540" i="12"/>
  <c r="X540" i="12"/>
  <c r="W540" i="12"/>
  <c r="V540" i="12"/>
  <c r="U540" i="12"/>
  <c r="T540" i="12"/>
  <c r="S540" i="12"/>
  <c r="R540" i="12"/>
  <c r="P540" i="12"/>
  <c r="Q540" i="12" s="1"/>
  <c r="Y539" i="12"/>
  <c r="X539" i="12"/>
  <c r="W539" i="12"/>
  <c r="V539" i="12"/>
  <c r="U539" i="12"/>
  <c r="T539" i="12"/>
  <c r="S539" i="12"/>
  <c r="R539" i="12"/>
  <c r="P539" i="12"/>
  <c r="Q539" i="12" s="1"/>
  <c r="Y538" i="12"/>
  <c r="X538" i="12"/>
  <c r="W538" i="12"/>
  <c r="V538" i="12"/>
  <c r="U538" i="12"/>
  <c r="T538" i="12"/>
  <c r="S538" i="12"/>
  <c r="R538" i="12"/>
  <c r="P538" i="12"/>
  <c r="Q538" i="12" s="1"/>
  <c r="Y537" i="12"/>
  <c r="X537" i="12"/>
  <c r="W537" i="12"/>
  <c r="V537" i="12"/>
  <c r="U537" i="12"/>
  <c r="T537" i="12"/>
  <c r="S537" i="12"/>
  <c r="R537" i="12"/>
  <c r="P537" i="12"/>
  <c r="Q537" i="12" s="1"/>
  <c r="Y536" i="12"/>
  <c r="X536" i="12"/>
  <c r="W536" i="12"/>
  <c r="V536" i="12"/>
  <c r="U536" i="12"/>
  <c r="T536" i="12"/>
  <c r="S536" i="12"/>
  <c r="R536" i="12"/>
  <c r="P536" i="12"/>
  <c r="Q536" i="12" s="1"/>
  <c r="Y535" i="12"/>
  <c r="X535" i="12"/>
  <c r="W535" i="12"/>
  <c r="V535" i="12"/>
  <c r="U535" i="12"/>
  <c r="T535" i="12"/>
  <c r="S535" i="12"/>
  <c r="R535" i="12"/>
  <c r="P535" i="12"/>
  <c r="Q535" i="12" s="1"/>
  <c r="Y534" i="12"/>
  <c r="X534" i="12"/>
  <c r="W534" i="12"/>
  <c r="V534" i="12"/>
  <c r="U534" i="12"/>
  <c r="T534" i="12"/>
  <c r="S534" i="12"/>
  <c r="R534" i="12"/>
  <c r="P534" i="12"/>
  <c r="Q534" i="12" s="1"/>
  <c r="Y533" i="12"/>
  <c r="X533" i="12"/>
  <c r="W533" i="12"/>
  <c r="V533" i="12"/>
  <c r="U533" i="12"/>
  <c r="T533" i="12"/>
  <c r="S533" i="12"/>
  <c r="R533" i="12"/>
  <c r="P533" i="12"/>
  <c r="Q533" i="12" s="1"/>
  <c r="Y532" i="12"/>
  <c r="X532" i="12"/>
  <c r="W532" i="12"/>
  <c r="V532" i="12"/>
  <c r="U532" i="12"/>
  <c r="T532" i="12"/>
  <c r="S532" i="12"/>
  <c r="R532" i="12"/>
  <c r="P532" i="12"/>
  <c r="Q532" i="12" s="1"/>
  <c r="Y531" i="12"/>
  <c r="X531" i="12"/>
  <c r="W531" i="12"/>
  <c r="V531" i="12"/>
  <c r="U531" i="12"/>
  <c r="T531" i="12"/>
  <c r="S531" i="12"/>
  <c r="R531" i="12"/>
  <c r="P531" i="12"/>
  <c r="Q531" i="12" s="1"/>
  <c r="Y530" i="12"/>
  <c r="X530" i="12"/>
  <c r="W530" i="12"/>
  <c r="V530" i="12"/>
  <c r="U530" i="12"/>
  <c r="T530" i="12"/>
  <c r="S530" i="12"/>
  <c r="R530" i="12"/>
  <c r="P530" i="12"/>
  <c r="Q530" i="12" s="1"/>
  <c r="O235" i="10"/>
  <c r="N235" i="10"/>
  <c r="AC608" i="12"/>
  <c r="AB608" i="12"/>
  <c r="Z608" i="12"/>
  <c r="AD608" i="12" s="1"/>
  <c r="AF608" i="12" s="1"/>
  <c r="Y608" i="12"/>
  <c r="X608" i="12"/>
  <c r="W608" i="12"/>
  <c r="V608" i="12"/>
  <c r="U608" i="12"/>
  <c r="T608" i="12"/>
  <c r="S608" i="12"/>
  <c r="R608" i="12"/>
  <c r="P608" i="12"/>
  <c r="Q608" i="12" s="1"/>
  <c r="O238" i="10"/>
  <c r="N238" i="10"/>
  <c r="AE458" i="12" l="1"/>
  <c r="AE466" i="12"/>
  <c r="AE486" i="12"/>
  <c r="AE489" i="12"/>
  <c r="AF466" i="12"/>
  <c r="AH563" i="12"/>
  <c r="AF522" i="12"/>
  <c r="AE522" i="12"/>
  <c r="AF506" i="12"/>
  <c r="AE514" i="12"/>
  <c r="AG486" i="12"/>
  <c r="AG607" i="12"/>
  <c r="AE506" i="12"/>
  <c r="AF457" i="12"/>
  <c r="AF473" i="12"/>
  <c r="AF458" i="12"/>
  <c r="AE482" i="12"/>
  <c r="AE473" i="12"/>
  <c r="AF513" i="12"/>
  <c r="AE505" i="12"/>
  <c r="AD571" i="12"/>
  <c r="AG571" i="12" s="1"/>
  <c r="AF505" i="12"/>
  <c r="AE498" i="12"/>
  <c r="AF498" i="12"/>
  <c r="AE457" i="12"/>
  <c r="AE490" i="12"/>
  <c r="AF489" i="12"/>
  <c r="AF514" i="12"/>
  <c r="AF490" i="12"/>
  <c r="AD587" i="12"/>
  <c r="AG587" i="12" s="1"/>
  <c r="AF521" i="12"/>
  <c r="AF474" i="12"/>
  <c r="AF462" i="12"/>
  <c r="AG462" i="12"/>
  <c r="AH607" i="12"/>
  <c r="AD595" i="12"/>
  <c r="AG595" i="12" s="1"/>
  <c r="AF481" i="12"/>
  <c r="AE474" i="12"/>
  <c r="AE521" i="12"/>
  <c r="AH539" i="12"/>
  <c r="AH555" i="12"/>
  <c r="AH547" i="12"/>
  <c r="AH603" i="12"/>
  <c r="AD555" i="12"/>
  <c r="AG555" i="12" s="1"/>
  <c r="AF465" i="12"/>
  <c r="AF482" i="12"/>
  <c r="AF510" i="12"/>
  <c r="AG510" i="12"/>
  <c r="AF526" i="12"/>
  <c r="AG526" i="12"/>
  <c r="AE513" i="12"/>
  <c r="AE497" i="12"/>
  <c r="AE481" i="12"/>
  <c r="AE465" i="12"/>
  <c r="AF518" i="12"/>
  <c r="AG518" i="12"/>
  <c r="AE462" i="12"/>
  <c r="AF497" i="12"/>
  <c r="AF478" i="12"/>
  <c r="AG478" i="12"/>
  <c r="AH531" i="12"/>
  <c r="AD579" i="12"/>
  <c r="AG579" i="12" s="1"/>
  <c r="AF470" i="12"/>
  <c r="AG470" i="12"/>
  <c r="AG488" i="12"/>
  <c r="AF488" i="12"/>
  <c r="AE488" i="12"/>
  <c r="AE483" i="12"/>
  <c r="AF483" i="12"/>
  <c r="AG483" i="12"/>
  <c r="AG504" i="12"/>
  <c r="AF504" i="12"/>
  <c r="AE504" i="12"/>
  <c r="AG456" i="12"/>
  <c r="AF456" i="12"/>
  <c r="AE456" i="12"/>
  <c r="AG459" i="12"/>
  <c r="AF459" i="12"/>
  <c r="AE459" i="12"/>
  <c r="AG528" i="12"/>
  <c r="AF528" i="12"/>
  <c r="AE528" i="12"/>
  <c r="AG512" i="12"/>
  <c r="AF512" i="12"/>
  <c r="AE512" i="12"/>
  <c r="AG496" i="12"/>
  <c r="AF496" i="12"/>
  <c r="AE496" i="12"/>
  <c r="AG480" i="12"/>
  <c r="AF480" i="12"/>
  <c r="AE480" i="12"/>
  <c r="AG464" i="12"/>
  <c r="AF464" i="12"/>
  <c r="AE464" i="12"/>
  <c r="AG520" i="12"/>
  <c r="AF520" i="12"/>
  <c r="AE520" i="12"/>
  <c r="AG472" i="12"/>
  <c r="AF472" i="12"/>
  <c r="AE472" i="12"/>
  <c r="AE475" i="12"/>
  <c r="AG475" i="12"/>
  <c r="AF475" i="12"/>
  <c r="AG529" i="12"/>
  <c r="AF529" i="12"/>
  <c r="AE529" i="12"/>
  <c r="AE547" i="12"/>
  <c r="AG547" i="12"/>
  <c r="AF547" i="12"/>
  <c r="AE563" i="12"/>
  <c r="AG563" i="12"/>
  <c r="AF563" i="12"/>
  <c r="AG531" i="12"/>
  <c r="AF531" i="12"/>
  <c r="AE531" i="12"/>
  <c r="AH550" i="12"/>
  <c r="AH533" i="12"/>
  <c r="AH549" i="12"/>
  <c r="AH565" i="12"/>
  <c r="AH605" i="12"/>
  <c r="AE530" i="12"/>
  <c r="AH540" i="12"/>
  <c r="AE546" i="12"/>
  <c r="AH556" i="12"/>
  <c r="AE562" i="12"/>
  <c r="AH572" i="12"/>
  <c r="AH580" i="12"/>
  <c r="AH588" i="12"/>
  <c r="AH596" i="12"/>
  <c r="AH558" i="12"/>
  <c r="AH543" i="12"/>
  <c r="AH559" i="12"/>
  <c r="AH544" i="12"/>
  <c r="AH560" i="12"/>
  <c r="AF530" i="12"/>
  <c r="AF562" i="12"/>
  <c r="AH537" i="12"/>
  <c r="AH545" i="12"/>
  <c r="AH553" i="12"/>
  <c r="AH561" i="12"/>
  <c r="AH569" i="12"/>
  <c r="AH577" i="12"/>
  <c r="AE539" i="12"/>
  <c r="AG546" i="12"/>
  <c r="AH534" i="12"/>
  <c r="AH566" i="12"/>
  <c r="AH535" i="12"/>
  <c r="AH551" i="12"/>
  <c r="AH567" i="12"/>
  <c r="AH536" i="12"/>
  <c r="AH552" i="12"/>
  <c r="AH568" i="12"/>
  <c r="AH530" i="12"/>
  <c r="AH538" i="12"/>
  <c r="AH546" i="12"/>
  <c r="AH554" i="12"/>
  <c r="AH562" i="12"/>
  <c r="AH570" i="12"/>
  <c r="AD538" i="12"/>
  <c r="AF539" i="12"/>
  <c r="AH541" i="12"/>
  <c r="AD554" i="12"/>
  <c r="AH557" i="12"/>
  <c r="AD570" i="12"/>
  <c r="AH573" i="12"/>
  <c r="AH581" i="12"/>
  <c r="AH589" i="12"/>
  <c r="AH597" i="12"/>
  <c r="AH532" i="12"/>
  <c r="AD545" i="12"/>
  <c r="AG545" i="12" s="1"/>
  <c r="AH548" i="12"/>
  <c r="AD561" i="12"/>
  <c r="AF561" i="12" s="1"/>
  <c r="AH564" i="12"/>
  <c r="AD577" i="12"/>
  <c r="AE577" i="12" s="1"/>
  <c r="AD585" i="12"/>
  <c r="AF585" i="12" s="1"/>
  <c r="AD593" i="12"/>
  <c r="AE593" i="12" s="1"/>
  <c r="AD601" i="12"/>
  <c r="AE601" i="12" s="1"/>
  <c r="AH604" i="12"/>
  <c r="AH542" i="12"/>
  <c r="AF586" i="12"/>
  <c r="AE586" i="12"/>
  <c r="AG586" i="12"/>
  <c r="AF540" i="12"/>
  <c r="AE540" i="12"/>
  <c r="AG540" i="12"/>
  <c r="AF556" i="12"/>
  <c r="AE556" i="12"/>
  <c r="AG556" i="12"/>
  <c r="AF588" i="12"/>
  <c r="AE588" i="12"/>
  <c r="AG588" i="12"/>
  <c r="AF604" i="12"/>
  <c r="AE604" i="12"/>
  <c r="AG604" i="12"/>
  <c r="AG533" i="12"/>
  <c r="AF533" i="12"/>
  <c r="AE533" i="12"/>
  <c r="AG541" i="12"/>
  <c r="AF541" i="12"/>
  <c r="AE541" i="12"/>
  <c r="AG549" i="12"/>
  <c r="AF549" i="12"/>
  <c r="AE549" i="12"/>
  <c r="AG557" i="12"/>
  <c r="AF557" i="12"/>
  <c r="AE557" i="12"/>
  <c r="AG565" i="12"/>
  <c r="AF565" i="12"/>
  <c r="AE565" i="12"/>
  <c r="AG573" i="12"/>
  <c r="AF573" i="12"/>
  <c r="AE573" i="12"/>
  <c r="AG581" i="12"/>
  <c r="AF581" i="12"/>
  <c r="AE581" i="12"/>
  <c r="AG589" i="12"/>
  <c r="AF589" i="12"/>
  <c r="AE589" i="12"/>
  <c r="AG597" i="12"/>
  <c r="AF597" i="12"/>
  <c r="AE597" i="12"/>
  <c r="AG605" i="12"/>
  <c r="AF605" i="12"/>
  <c r="AE605" i="12"/>
  <c r="AG602" i="12"/>
  <c r="AE602" i="12"/>
  <c r="AF602" i="12"/>
  <c r="AE603" i="12"/>
  <c r="AG603" i="12"/>
  <c r="AF603" i="12"/>
  <c r="AF532" i="12"/>
  <c r="AE532" i="12"/>
  <c r="AG532" i="12"/>
  <c r="AF572" i="12"/>
  <c r="AE572" i="12"/>
  <c r="AG572" i="12"/>
  <c r="AF580" i="12"/>
  <c r="AE580" i="12"/>
  <c r="AG580" i="12"/>
  <c r="AF596" i="12"/>
  <c r="AG596" i="12"/>
  <c r="AE596" i="12"/>
  <c r="AE594" i="12"/>
  <c r="AG594" i="12"/>
  <c r="AF594" i="12"/>
  <c r="AF564" i="12"/>
  <c r="AE564" i="12"/>
  <c r="AG564" i="12"/>
  <c r="AE578" i="12"/>
  <c r="AG578" i="12"/>
  <c r="AF578" i="12"/>
  <c r="AF548" i="12"/>
  <c r="AE548" i="12"/>
  <c r="AG548" i="12"/>
  <c r="AE584" i="12"/>
  <c r="AG584" i="12"/>
  <c r="AF584" i="12"/>
  <c r="AG600" i="12"/>
  <c r="AE600" i="12"/>
  <c r="AF600" i="12"/>
  <c r="AD536" i="12"/>
  <c r="AD552" i="12"/>
  <c r="AE569" i="12"/>
  <c r="AD551" i="12"/>
  <c r="AD559" i="12"/>
  <c r="AD583" i="12"/>
  <c r="AD574" i="12"/>
  <c r="AH578" i="12"/>
  <c r="AD582" i="12"/>
  <c r="AH586" i="12"/>
  <c r="AD590" i="12"/>
  <c r="AH594" i="12"/>
  <c r="AD598" i="12"/>
  <c r="AH602" i="12"/>
  <c r="AD606" i="12"/>
  <c r="AD535" i="12"/>
  <c r="AF537" i="12"/>
  <c r="AF553" i="12"/>
  <c r="AD567" i="12"/>
  <c r="AF569" i="12"/>
  <c r="AD591" i="12"/>
  <c r="AD599" i="12"/>
  <c r="AD550" i="12"/>
  <c r="AG553" i="12"/>
  <c r="AD558" i="12"/>
  <c r="AE537" i="12"/>
  <c r="AD544" i="12"/>
  <c r="AD560" i="12"/>
  <c r="AD568" i="12"/>
  <c r="AD576" i="12"/>
  <c r="AD592" i="12"/>
  <c r="AD543" i="12"/>
  <c r="AD575" i="12"/>
  <c r="AF577" i="12"/>
  <c r="AD534" i="12"/>
  <c r="AD542" i="12"/>
  <c r="AD566" i="12"/>
  <c r="AH584" i="12"/>
  <c r="AH600" i="12"/>
  <c r="AE607" i="12"/>
  <c r="AF607" i="12"/>
  <c r="AH608" i="12"/>
  <c r="AG608" i="12"/>
  <c r="AE608" i="12"/>
  <c r="O286" i="10"/>
  <c r="N286" i="10"/>
  <c r="O285" i="10"/>
  <c r="N285" i="10"/>
  <c r="O284" i="10"/>
  <c r="N284" i="10"/>
  <c r="O283" i="10"/>
  <c r="N283" i="10"/>
  <c r="O282" i="10"/>
  <c r="N282" i="10"/>
  <c r="O281" i="10"/>
  <c r="N281" i="10"/>
  <c r="O280" i="10"/>
  <c r="N280" i="10"/>
  <c r="O279" i="10"/>
  <c r="N279" i="10"/>
  <c r="O278" i="10"/>
  <c r="N278" i="10"/>
  <c r="O277" i="10"/>
  <c r="N277" i="10"/>
  <c r="O276" i="10"/>
  <c r="N276" i="10"/>
  <c r="O275" i="10"/>
  <c r="N275" i="10"/>
  <c r="O274" i="10"/>
  <c r="N274" i="10"/>
  <c r="O273" i="10"/>
  <c r="N273" i="10"/>
  <c r="O272" i="10"/>
  <c r="N272" i="10"/>
  <c r="O271" i="10"/>
  <c r="N271" i="10"/>
  <c r="O270" i="10"/>
  <c r="N270" i="10"/>
  <c r="O269" i="10"/>
  <c r="N269" i="10"/>
  <c r="O268" i="10"/>
  <c r="N268" i="10"/>
  <c r="O267" i="10"/>
  <c r="N267" i="10"/>
  <c r="O266" i="10"/>
  <c r="N266" i="10"/>
  <c r="O265" i="10"/>
  <c r="N265" i="10"/>
  <c r="O264" i="10"/>
  <c r="N264" i="10"/>
  <c r="O263" i="10"/>
  <c r="N263" i="10"/>
  <c r="O262" i="10"/>
  <c r="N262" i="10"/>
  <c r="O261" i="10"/>
  <c r="N261" i="10"/>
  <c r="O260" i="10"/>
  <c r="N260" i="10"/>
  <c r="O259" i="10"/>
  <c r="N259" i="10"/>
  <c r="O258" i="10"/>
  <c r="N258" i="10"/>
  <c r="O257" i="10"/>
  <c r="N257" i="10"/>
  <c r="O256" i="10"/>
  <c r="N256" i="10"/>
  <c r="O255" i="10"/>
  <c r="N255" i="10"/>
  <c r="O254" i="10"/>
  <c r="N254" i="10"/>
  <c r="O253" i="10"/>
  <c r="N253" i="10"/>
  <c r="O252" i="10"/>
  <c r="N252" i="10"/>
  <c r="O251" i="10"/>
  <c r="N251" i="10"/>
  <c r="O250" i="10"/>
  <c r="N250" i="10"/>
  <c r="O249" i="10"/>
  <c r="N249" i="10"/>
  <c r="O248" i="10"/>
  <c r="N248" i="10"/>
  <c r="O247" i="10"/>
  <c r="N247" i="10"/>
  <c r="O246" i="10"/>
  <c r="N246" i="10"/>
  <c r="O245" i="10"/>
  <c r="N245" i="10"/>
  <c r="O244" i="10"/>
  <c r="N244" i="10"/>
  <c r="O243" i="10"/>
  <c r="N243" i="10"/>
  <c r="O242" i="10"/>
  <c r="N242" i="10"/>
  <c r="O241" i="10"/>
  <c r="N241" i="10"/>
  <c r="O240" i="10"/>
  <c r="N240" i="10"/>
  <c r="O239" i="10"/>
  <c r="N239" i="10"/>
  <c r="O237" i="10"/>
  <c r="N237" i="10"/>
  <c r="O236" i="10"/>
  <c r="N236" i="10"/>
  <c r="O234" i="10"/>
  <c r="N234" i="10"/>
  <c r="O233" i="10"/>
  <c r="N233" i="10"/>
  <c r="O232" i="10"/>
  <c r="N232" i="10"/>
  <c r="O231" i="10"/>
  <c r="N231" i="10"/>
  <c r="O230" i="10"/>
  <c r="N230" i="10"/>
  <c r="O229" i="10"/>
  <c r="N229" i="10"/>
  <c r="O228" i="10"/>
  <c r="N228" i="10"/>
  <c r="O227" i="10"/>
  <c r="N227" i="10"/>
  <c r="O226" i="10"/>
  <c r="N226" i="10"/>
  <c r="O225" i="10"/>
  <c r="N225" i="10"/>
  <c r="O224" i="10"/>
  <c r="N224" i="10"/>
  <c r="O223" i="10"/>
  <c r="N223" i="10"/>
  <c r="O222" i="10"/>
  <c r="N222" i="10"/>
  <c r="O221" i="10"/>
  <c r="N221" i="10"/>
  <c r="O220" i="10"/>
  <c r="N220" i="10"/>
  <c r="O219" i="10"/>
  <c r="N219" i="10"/>
  <c r="O218" i="10"/>
  <c r="N218" i="10"/>
  <c r="O217" i="10"/>
  <c r="N217" i="10"/>
  <c r="O216" i="10"/>
  <c r="N216" i="10"/>
  <c r="O215" i="10"/>
  <c r="N215" i="10"/>
  <c r="O214" i="10"/>
  <c r="N214" i="10"/>
  <c r="O213" i="10"/>
  <c r="N213" i="10"/>
  <c r="O212" i="10"/>
  <c r="N212" i="10"/>
  <c r="O211" i="10"/>
  <c r="N211" i="10"/>
  <c r="O210" i="10"/>
  <c r="N210" i="10"/>
  <c r="O209" i="10"/>
  <c r="N209" i="10"/>
  <c r="O208" i="10"/>
  <c r="N208" i="10"/>
  <c r="O207" i="10"/>
  <c r="N207" i="10"/>
  <c r="O206" i="10"/>
  <c r="N206" i="10"/>
  <c r="O205" i="10"/>
  <c r="N205" i="10"/>
  <c r="O204" i="10"/>
  <c r="N204" i="10"/>
  <c r="O203" i="10"/>
  <c r="N203" i="10"/>
  <c r="O202" i="10"/>
  <c r="N202" i="10"/>
  <c r="O201" i="10"/>
  <c r="N201" i="10"/>
  <c r="O200" i="10"/>
  <c r="N200" i="10"/>
  <c r="O199" i="10"/>
  <c r="N199" i="10"/>
  <c r="O198" i="10"/>
  <c r="N198" i="10"/>
  <c r="O197" i="10"/>
  <c r="N197" i="10"/>
  <c r="O196" i="10"/>
  <c r="N196" i="10"/>
  <c r="O195" i="10"/>
  <c r="N195" i="10"/>
  <c r="O194" i="10"/>
  <c r="N194" i="10"/>
  <c r="O193" i="10"/>
  <c r="N193" i="10"/>
  <c r="O192" i="10"/>
  <c r="N192" i="10"/>
  <c r="W964" i="8"/>
  <c r="V964" i="8"/>
  <c r="Q964" i="8"/>
  <c r="P964" i="8"/>
  <c r="O964" i="8"/>
  <c r="W963" i="8"/>
  <c r="V963" i="8"/>
  <c r="Q963" i="8"/>
  <c r="P963" i="8"/>
  <c r="O963" i="8"/>
  <c r="W962" i="8"/>
  <c r="V962" i="8"/>
  <c r="Q962" i="8"/>
  <c r="R962" i="8" s="1"/>
  <c r="P962" i="8"/>
  <c r="O962" i="8"/>
  <c r="W961" i="8"/>
  <c r="V961" i="8"/>
  <c r="Q961" i="8"/>
  <c r="R961" i="8" s="1"/>
  <c r="P961" i="8"/>
  <c r="O961" i="8"/>
  <c r="W960" i="8"/>
  <c r="V960" i="8"/>
  <c r="Q960" i="8"/>
  <c r="S960" i="8" s="1"/>
  <c r="P960" i="8"/>
  <c r="O960" i="8"/>
  <c r="W959" i="8"/>
  <c r="V959" i="8"/>
  <c r="Q959" i="8"/>
  <c r="T959" i="8" s="1"/>
  <c r="P959" i="8"/>
  <c r="O959" i="8"/>
  <c r="W958" i="8"/>
  <c r="V958" i="8"/>
  <c r="Q958" i="8"/>
  <c r="T958" i="8" s="1"/>
  <c r="P958" i="8"/>
  <c r="O958" i="8"/>
  <c r="W957" i="8"/>
  <c r="V957" i="8"/>
  <c r="Q957" i="8"/>
  <c r="P957" i="8"/>
  <c r="O957" i="8"/>
  <c r="W956" i="8"/>
  <c r="V956" i="8"/>
  <c r="Q956" i="8"/>
  <c r="R956" i="8" s="1"/>
  <c r="P956" i="8"/>
  <c r="O956" i="8"/>
  <c r="W955" i="8"/>
  <c r="V955" i="8"/>
  <c r="Q955" i="8"/>
  <c r="P955" i="8"/>
  <c r="O955" i="8"/>
  <c r="W954" i="8"/>
  <c r="V954" i="8"/>
  <c r="Q954" i="8"/>
  <c r="R954" i="8" s="1"/>
  <c r="P954" i="8"/>
  <c r="O954" i="8"/>
  <c r="W953" i="8"/>
  <c r="V953" i="8"/>
  <c r="Q953" i="8"/>
  <c r="R953" i="8" s="1"/>
  <c r="P953" i="8"/>
  <c r="O953" i="8"/>
  <c r="W952" i="8"/>
  <c r="V952" i="8"/>
  <c r="Q952" i="8"/>
  <c r="S952" i="8" s="1"/>
  <c r="P952" i="8"/>
  <c r="O952" i="8"/>
  <c r="W951" i="8"/>
  <c r="V951" i="8"/>
  <c r="Q951" i="8"/>
  <c r="T951" i="8" s="1"/>
  <c r="P951" i="8"/>
  <c r="O951" i="8"/>
  <c r="W950" i="8"/>
  <c r="V950" i="8"/>
  <c r="Q950" i="8"/>
  <c r="R950" i="8" s="1"/>
  <c r="P950" i="8"/>
  <c r="O950" i="8"/>
  <c r="W949" i="8"/>
  <c r="V949" i="8"/>
  <c r="Q949" i="8"/>
  <c r="R949" i="8" s="1"/>
  <c r="P949" i="8"/>
  <c r="O949" i="8"/>
  <c r="W948" i="8"/>
  <c r="V948" i="8"/>
  <c r="Q948" i="8"/>
  <c r="R948" i="8" s="1"/>
  <c r="P948" i="8"/>
  <c r="O948" i="8"/>
  <c r="W947" i="8"/>
  <c r="V947" i="8"/>
  <c r="Q947" i="8"/>
  <c r="P947" i="8"/>
  <c r="O947" i="8"/>
  <c r="W946" i="8"/>
  <c r="V946" i="8"/>
  <c r="Q946" i="8"/>
  <c r="S946" i="8" s="1"/>
  <c r="P946" i="8"/>
  <c r="O946" i="8"/>
  <c r="W945" i="8"/>
  <c r="V945" i="8"/>
  <c r="Q945" i="8"/>
  <c r="R945" i="8" s="1"/>
  <c r="P945" i="8"/>
  <c r="O945" i="8"/>
  <c r="W944" i="8"/>
  <c r="V944" i="8"/>
  <c r="Q944" i="8"/>
  <c r="S944" i="8" s="1"/>
  <c r="P944" i="8"/>
  <c r="O944" i="8"/>
  <c r="W943" i="8"/>
  <c r="V943" i="8"/>
  <c r="Q943" i="8"/>
  <c r="T943" i="8" s="1"/>
  <c r="P943" i="8"/>
  <c r="O943" i="8"/>
  <c r="W942" i="8"/>
  <c r="V942" i="8"/>
  <c r="Q942" i="8"/>
  <c r="R942" i="8" s="1"/>
  <c r="P942" i="8"/>
  <c r="O942" i="8"/>
  <c r="W941" i="8"/>
  <c r="V941" i="8"/>
  <c r="Q941" i="8"/>
  <c r="R941" i="8" s="1"/>
  <c r="P941" i="8"/>
  <c r="O941" i="8"/>
  <c r="W940" i="8"/>
  <c r="V940" i="8"/>
  <c r="Q940" i="8"/>
  <c r="T940" i="8" s="1"/>
  <c r="P940" i="8"/>
  <c r="O940" i="8"/>
  <c r="W939" i="8"/>
  <c r="V939" i="8"/>
  <c r="Q939" i="8"/>
  <c r="P939" i="8"/>
  <c r="O939" i="8"/>
  <c r="W938" i="8"/>
  <c r="V938" i="8"/>
  <c r="Q938" i="8"/>
  <c r="T938" i="8" s="1"/>
  <c r="P938" i="8"/>
  <c r="O938" i="8"/>
  <c r="W937" i="8"/>
  <c r="V937" i="8"/>
  <c r="Q937" i="8"/>
  <c r="R937" i="8" s="1"/>
  <c r="P937" i="8"/>
  <c r="O937" i="8"/>
  <c r="W936" i="8"/>
  <c r="V936" i="8"/>
  <c r="Q936" i="8"/>
  <c r="S936" i="8" s="1"/>
  <c r="P936" i="8"/>
  <c r="O936" i="8"/>
  <c r="W935" i="8"/>
  <c r="V935" i="8"/>
  <c r="Q935" i="8"/>
  <c r="T935" i="8" s="1"/>
  <c r="P935" i="8"/>
  <c r="O935" i="8"/>
  <c r="W934" i="8"/>
  <c r="V934" i="8"/>
  <c r="Q934" i="8"/>
  <c r="U934" i="8" s="1"/>
  <c r="P934" i="8"/>
  <c r="O934" i="8"/>
  <c r="W933" i="8"/>
  <c r="V933" i="8"/>
  <c r="Q933" i="8"/>
  <c r="R933" i="8" s="1"/>
  <c r="P933" i="8"/>
  <c r="O933" i="8"/>
  <c r="W932" i="8"/>
  <c r="V932" i="8"/>
  <c r="Q932" i="8"/>
  <c r="T932" i="8" s="1"/>
  <c r="P932" i="8"/>
  <c r="O932" i="8"/>
  <c r="W931" i="8"/>
  <c r="V931" i="8"/>
  <c r="Q931" i="8"/>
  <c r="U931" i="8" s="1"/>
  <c r="P931" i="8"/>
  <c r="O931" i="8"/>
  <c r="W930" i="8"/>
  <c r="V930" i="8"/>
  <c r="Q930" i="8"/>
  <c r="T930" i="8" s="1"/>
  <c r="P930" i="8"/>
  <c r="O930" i="8"/>
  <c r="W929" i="8"/>
  <c r="V929" i="8"/>
  <c r="Q929" i="8"/>
  <c r="S929" i="8" s="1"/>
  <c r="P929" i="8"/>
  <c r="O929" i="8"/>
  <c r="W928" i="8"/>
  <c r="V928" i="8"/>
  <c r="Q928" i="8"/>
  <c r="S928" i="8" s="1"/>
  <c r="P928" i="8"/>
  <c r="O928" i="8"/>
  <c r="W927" i="8"/>
  <c r="V927" i="8"/>
  <c r="Q927" i="8"/>
  <c r="T927" i="8" s="1"/>
  <c r="P927" i="8"/>
  <c r="O927" i="8"/>
  <c r="W926" i="8"/>
  <c r="V926" i="8"/>
  <c r="Q926" i="8"/>
  <c r="U926" i="8" s="1"/>
  <c r="P926" i="8"/>
  <c r="O926" i="8"/>
  <c r="W925" i="8"/>
  <c r="V925" i="8"/>
  <c r="Q925" i="8"/>
  <c r="U925" i="8" s="1"/>
  <c r="P925" i="8"/>
  <c r="O925" i="8"/>
  <c r="W924" i="8"/>
  <c r="V924" i="8"/>
  <c r="Q924" i="8"/>
  <c r="T924" i="8" s="1"/>
  <c r="P924" i="8"/>
  <c r="O924" i="8"/>
  <c r="W923" i="8"/>
  <c r="V923" i="8"/>
  <c r="Q923" i="8"/>
  <c r="U923" i="8" s="1"/>
  <c r="P923" i="8"/>
  <c r="O923" i="8"/>
  <c r="W922" i="8"/>
  <c r="V922" i="8"/>
  <c r="Q922" i="8"/>
  <c r="T922" i="8" s="1"/>
  <c r="P922" i="8"/>
  <c r="O922" i="8"/>
  <c r="W921" i="8"/>
  <c r="V921" i="8"/>
  <c r="Q921" i="8"/>
  <c r="P921" i="8"/>
  <c r="O921" i="8"/>
  <c r="W920" i="8"/>
  <c r="V920" i="8"/>
  <c r="Q920" i="8"/>
  <c r="S920" i="8" s="1"/>
  <c r="P920" i="8"/>
  <c r="O920" i="8"/>
  <c r="W919" i="8"/>
  <c r="V919" i="8"/>
  <c r="Q919" i="8"/>
  <c r="T919" i="8" s="1"/>
  <c r="P919" i="8"/>
  <c r="O919" i="8"/>
  <c r="W918" i="8"/>
  <c r="V918" i="8"/>
  <c r="Q918" i="8"/>
  <c r="U918" i="8" s="1"/>
  <c r="P918" i="8"/>
  <c r="O918" i="8"/>
  <c r="W917" i="8"/>
  <c r="V917" i="8"/>
  <c r="Q917" i="8"/>
  <c r="T917" i="8" s="1"/>
  <c r="P917" i="8"/>
  <c r="O917" i="8"/>
  <c r="W916" i="8"/>
  <c r="V916" i="8"/>
  <c r="Q916" i="8"/>
  <c r="U916" i="8" s="1"/>
  <c r="P916" i="8"/>
  <c r="O916" i="8"/>
  <c r="W915" i="8"/>
  <c r="V915" i="8"/>
  <c r="Q915" i="8"/>
  <c r="T915" i="8" s="1"/>
  <c r="P915" i="8"/>
  <c r="O915" i="8"/>
  <c r="W914" i="8"/>
  <c r="Q914" i="8"/>
  <c r="R914" i="8" s="1"/>
  <c r="P914" i="8"/>
  <c r="O914" i="8"/>
  <c r="W913" i="8"/>
  <c r="Q913" i="8"/>
  <c r="S913" i="8" s="1"/>
  <c r="P913" i="8"/>
  <c r="O913" i="8"/>
  <c r="W912" i="8"/>
  <c r="Q912" i="8"/>
  <c r="T912" i="8" s="1"/>
  <c r="P912" i="8"/>
  <c r="O912" i="8"/>
  <c r="W911" i="8"/>
  <c r="Q911" i="8"/>
  <c r="U911" i="8" s="1"/>
  <c r="P911" i="8"/>
  <c r="O911" i="8"/>
  <c r="W910" i="8"/>
  <c r="Q910" i="8"/>
  <c r="T910" i="8" s="1"/>
  <c r="P910" i="8"/>
  <c r="O910" i="8"/>
  <c r="W909" i="8"/>
  <c r="Q909" i="8"/>
  <c r="U909" i="8" s="1"/>
  <c r="P909" i="8"/>
  <c r="O909" i="8"/>
  <c r="W908" i="8"/>
  <c r="Q908" i="8"/>
  <c r="U908" i="8" s="1"/>
  <c r="P908" i="8"/>
  <c r="O908" i="8"/>
  <c r="W907" i="8"/>
  <c r="Q907" i="8"/>
  <c r="T907" i="8" s="1"/>
  <c r="P907" i="8"/>
  <c r="O907" i="8"/>
  <c r="W906" i="8"/>
  <c r="Q906" i="8"/>
  <c r="S906" i="8" s="1"/>
  <c r="P906" i="8"/>
  <c r="O906" i="8"/>
  <c r="W905" i="8"/>
  <c r="Q905" i="8"/>
  <c r="T905" i="8" s="1"/>
  <c r="P905" i="8"/>
  <c r="O905" i="8"/>
  <c r="W904" i="8"/>
  <c r="Q904" i="8"/>
  <c r="U904" i="8" s="1"/>
  <c r="P904" i="8"/>
  <c r="O904" i="8"/>
  <c r="W903" i="8"/>
  <c r="Q903" i="8"/>
  <c r="S903" i="8" s="1"/>
  <c r="P903" i="8"/>
  <c r="O903" i="8"/>
  <c r="W902" i="8"/>
  <c r="Q902" i="8"/>
  <c r="U902" i="8" s="1"/>
  <c r="P902" i="8"/>
  <c r="O902" i="8"/>
  <c r="V901" i="8"/>
  <c r="Q901" i="8"/>
  <c r="U901" i="8" s="1"/>
  <c r="P901" i="8"/>
  <c r="O901" i="8"/>
  <c r="V900" i="8"/>
  <c r="Q900" i="8"/>
  <c r="T900" i="8" s="1"/>
  <c r="P900" i="8"/>
  <c r="O900" i="8"/>
  <c r="W899" i="8"/>
  <c r="V899" i="8"/>
  <c r="Q899" i="8"/>
  <c r="S899" i="8" s="1"/>
  <c r="P899" i="8"/>
  <c r="O899" i="8"/>
  <c r="V898" i="8"/>
  <c r="Q898" i="8"/>
  <c r="S898" i="8" s="1"/>
  <c r="P898" i="8"/>
  <c r="O898" i="8"/>
  <c r="V897" i="8"/>
  <c r="Q897" i="8"/>
  <c r="T897" i="8" s="1"/>
  <c r="P897" i="8"/>
  <c r="O897" i="8"/>
  <c r="W896" i="8"/>
  <c r="V896" i="8"/>
  <c r="Q896" i="8"/>
  <c r="U896" i="8" s="1"/>
  <c r="P896" i="8"/>
  <c r="O896" i="8"/>
  <c r="V895" i="8"/>
  <c r="Q895" i="8"/>
  <c r="R895" i="8" s="1"/>
  <c r="P895" i="8"/>
  <c r="O895" i="8"/>
  <c r="V894" i="8"/>
  <c r="Q894" i="8"/>
  <c r="U894" i="8" s="1"/>
  <c r="P894" i="8"/>
  <c r="O894" i="8"/>
  <c r="V893" i="8"/>
  <c r="Q893" i="8"/>
  <c r="U893" i="8" s="1"/>
  <c r="P893" i="8"/>
  <c r="O893" i="8"/>
  <c r="V892" i="8"/>
  <c r="Q892" i="8"/>
  <c r="T892" i="8" s="1"/>
  <c r="P892" i="8"/>
  <c r="O892" i="8"/>
  <c r="V891" i="8"/>
  <c r="Q891" i="8"/>
  <c r="R891" i="8" s="1"/>
  <c r="P891" i="8"/>
  <c r="O891" i="8"/>
  <c r="V890" i="8"/>
  <c r="Q890" i="8"/>
  <c r="S890" i="8" s="1"/>
  <c r="P890" i="8"/>
  <c r="O890" i="8"/>
  <c r="V889" i="8"/>
  <c r="Q889" i="8"/>
  <c r="T889" i="8" s="1"/>
  <c r="P889" i="8"/>
  <c r="O889" i="8"/>
  <c r="V888" i="8"/>
  <c r="Q888" i="8"/>
  <c r="U888" i="8" s="1"/>
  <c r="P888" i="8"/>
  <c r="O888" i="8"/>
  <c r="V887" i="8"/>
  <c r="Q887" i="8"/>
  <c r="R887" i="8" s="1"/>
  <c r="P887" i="8"/>
  <c r="O887" i="8"/>
  <c r="V886" i="8"/>
  <c r="Q886" i="8"/>
  <c r="U886" i="8" s="1"/>
  <c r="P886" i="8"/>
  <c r="O886" i="8"/>
  <c r="V885" i="8"/>
  <c r="Q885" i="8"/>
  <c r="U885" i="8" s="1"/>
  <c r="P885" i="8"/>
  <c r="O885" i="8"/>
  <c r="V884" i="8"/>
  <c r="Q884" i="8"/>
  <c r="T884" i="8" s="1"/>
  <c r="P884" i="8"/>
  <c r="O884" i="8"/>
  <c r="V883" i="8"/>
  <c r="Q883" i="8"/>
  <c r="R883" i="8" s="1"/>
  <c r="P883" i="8"/>
  <c r="O883" i="8"/>
  <c r="V882" i="8"/>
  <c r="Q882" i="8"/>
  <c r="S882" i="8" s="1"/>
  <c r="P882" i="8"/>
  <c r="O882" i="8"/>
  <c r="V881" i="8"/>
  <c r="Q881" i="8"/>
  <c r="T881" i="8" s="1"/>
  <c r="P881" i="8"/>
  <c r="O881" i="8"/>
  <c r="V880" i="8"/>
  <c r="Q880" i="8"/>
  <c r="U880" i="8" s="1"/>
  <c r="P880" i="8"/>
  <c r="O880" i="8"/>
  <c r="V879" i="8"/>
  <c r="Q879" i="8"/>
  <c r="U879" i="8" s="1"/>
  <c r="P879" i="8"/>
  <c r="O879" i="8"/>
  <c r="V878" i="8"/>
  <c r="Q878" i="8"/>
  <c r="U878" i="8" s="1"/>
  <c r="P878" i="8"/>
  <c r="O878" i="8"/>
  <c r="V877" i="8"/>
  <c r="Q877" i="8"/>
  <c r="U877" i="8" s="1"/>
  <c r="P877" i="8"/>
  <c r="O877" i="8"/>
  <c r="V876" i="8"/>
  <c r="Q876" i="8"/>
  <c r="R876" i="8" s="1"/>
  <c r="P876" i="8"/>
  <c r="O876" i="8"/>
  <c r="V875" i="8"/>
  <c r="Q875" i="8"/>
  <c r="S875" i="8" s="1"/>
  <c r="P875" i="8"/>
  <c r="O875" i="8"/>
  <c r="V874" i="8"/>
  <c r="Q874" i="8"/>
  <c r="T874" i="8" s="1"/>
  <c r="P874" i="8"/>
  <c r="O874" i="8"/>
  <c r="V873" i="8"/>
  <c r="Q873" i="8"/>
  <c r="U873" i="8" s="1"/>
  <c r="P873" i="8"/>
  <c r="O873" i="8"/>
  <c r="V872" i="8"/>
  <c r="Q872" i="8"/>
  <c r="U872" i="8" s="1"/>
  <c r="P872" i="8"/>
  <c r="O872" i="8"/>
  <c r="V871" i="8"/>
  <c r="Q871" i="8"/>
  <c r="U871" i="8" s="1"/>
  <c r="P871" i="8"/>
  <c r="O871" i="8"/>
  <c r="V870" i="8"/>
  <c r="Q870" i="8"/>
  <c r="U870" i="8" s="1"/>
  <c r="P870" i="8"/>
  <c r="O870" i="8"/>
  <c r="V869" i="8"/>
  <c r="Q869" i="8"/>
  <c r="T869" i="8" s="1"/>
  <c r="P869" i="8"/>
  <c r="O869" i="8"/>
  <c r="V868" i="8"/>
  <c r="Q868" i="8"/>
  <c r="R868" i="8" s="1"/>
  <c r="P868" i="8"/>
  <c r="O868" i="8"/>
  <c r="V867" i="8"/>
  <c r="Q867" i="8"/>
  <c r="S867" i="8" s="1"/>
  <c r="P867" i="8"/>
  <c r="O867" i="8"/>
  <c r="V866" i="8"/>
  <c r="Q866" i="8"/>
  <c r="T866" i="8" s="1"/>
  <c r="P866" i="8"/>
  <c r="O866" i="8"/>
  <c r="V865" i="8"/>
  <c r="Q865" i="8"/>
  <c r="U865" i="8" s="1"/>
  <c r="P865" i="8"/>
  <c r="O865" i="8"/>
  <c r="V864" i="8"/>
  <c r="Q864" i="8"/>
  <c r="T864" i="8" s="1"/>
  <c r="P864" i="8"/>
  <c r="O864" i="8"/>
  <c r="V863" i="8"/>
  <c r="Q863" i="8"/>
  <c r="U863" i="8" s="1"/>
  <c r="P863" i="8"/>
  <c r="O863" i="8"/>
  <c r="V862" i="8"/>
  <c r="Q862" i="8"/>
  <c r="U862" i="8" s="1"/>
  <c r="P862" i="8"/>
  <c r="O862" i="8"/>
  <c r="V861" i="8"/>
  <c r="Q861" i="8"/>
  <c r="T861" i="8" s="1"/>
  <c r="P861" i="8"/>
  <c r="O861" i="8"/>
  <c r="V860" i="8"/>
  <c r="Q860" i="8"/>
  <c r="R860" i="8" s="1"/>
  <c r="P860" i="8"/>
  <c r="O860" i="8"/>
  <c r="V859" i="8"/>
  <c r="Q859" i="8"/>
  <c r="S859" i="8" s="1"/>
  <c r="P859" i="8"/>
  <c r="O859" i="8"/>
  <c r="V858" i="8"/>
  <c r="Q858" i="8"/>
  <c r="T858" i="8" s="1"/>
  <c r="P858" i="8"/>
  <c r="O858" i="8"/>
  <c r="V857" i="8"/>
  <c r="Q857" i="8"/>
  <c r="U857" i="8" s="1"/>
  <c r="P857" i="8"/>
  <c r="O857" i="8"/>
  <c r="V856" i="8"/>
  <c r="Q856" i="8"/>
  <c r="S856" i="8" s="1"/>
  <c r="P856" i="8"/>
  <c r="O856" i="8"/>
  <c r="V855" i="8"/>
  <c r="Q855" i="8"/>
  <c r="U855" i="8" s="1"/>
  <c r="P855" i="8"/>
  <c r="O855" i="8"/>
  <c r="V854" i="8"/>
  <c r="Q854" i="8"/>
  <c r="U854" i="8" s="1"/>
  <c r="P854" i="8"/>
  <c r="O854" i="8"/>
  <c r="V853" i="8"/>
  <c r="Q853" i="8"/>
  <c r="T853" i="8" s="1"/>
  <c r="P853" i="8"/>
  <c r="O853" i="8"/>
  <c r="V852" i="8"/>
  <c r="Q852" i="8"/>
  <c r="S852" i="8" s="1"/>
  <c r="P852" i="8"/>
  <c r="O852" i="8"/>
  <c r="V851" i="8"/>
  <c r="Q851" i="8"/>
  <c r="T851" i="8" s="1"/>
  <c r="P851" i="8"/>
  <c r="O851" i="8"/>
  <c r="V850" i="8"/>
  <c r="Q850" i="8"/>
  <c r="U850" i="8" s="1"/>
  <c r="P850" i="8"/>
  <c r="O850" i="8"/>
  <c r="V849" i="8"/>
  <c r="Q849" i="8"/>
  <c r="R849" i="8" s="1"/>
  <c r="P849" i="8"/>
  <c r="O849" i="8"/>
  <c r="V848" i="8"/>
  <c r="Q848" i="8"/>
  <c r="T848" i="8" s="1"/>
  <c r="P848" i="8"/>
  <c r="O848" i="8"/>
  <c r="V847" i="8"/>
  <c r="Q847" i="8"/>
  <c r="U847" i="8" s="1"/>
  <c r="P847" i="8"/>
  <c r="O847" i="8"/>
  <c r="W965" i="8"/>
  <c r="V965" i="8"/>
  <c r="Q965" i="8"/>
  <c r="P965" i="8"/>
  <c r="O965" i="8"/>
  <c r="H965" i="8"/>
  <c r="H964" i="8"/>
  <c r="H963" i="8"/>
  <c r="H962" i="8"/>
  <c r="H961" i="8"/>
  <c r="H960" i="8"/>
  <c r="H959" i="8"/>
  <c r="H958" i="8"/>
  <c r="H957" i="8"/>
  <c r="H956" i="8"/>
  <c r="H955" i="8"/>
  <c r="H954" i="8"/>
  <c r="H953" i="8"/>
  <c r="H952" i="8"/>
  <c r="H951" i="8"/>
  <c r="H950" i="8"/>
  <c r="H949" i="8"/>
  <c r="H948" i="8"/>
  <c r="H947" i="8"/>
  <c r="H946" i="8"/>
  <c r="H945" i="8"/>
  <c r="H944" i="8"/>
  <c r="H943" i="8"/>
  <c r="H942" i="8"/>
  <c r="H941" i="8"/>
  <c r="H940" i="8"/>
  <c r="U940" i="8" s="1"/>
  <c r="H939" i="8"/>
  <c r="H938" i="8"/>
  <c r="H937" i="8"/>
  <c r="H936" i="8"/>
  <c r="H935" i="8"/>
  <c r="H934" i="8"/>
  <c r="H933" i="8"/>
  <c r="H932" i="8"/>
  <c r="H931" i="8"/>
  <c r="H930" i="8"/>
  <c r="H929" i="8"/>
  <c r="H928" i="8"/>
  <c r="H927" i="8"/>
  <c r="H926" i="8"/>
  <c r="H925" i="8"/>
  <c r="H924" i="8"/>
  <c r="H923" i="8"/>
  <c r="H922" i="8"/>
  <c r="H921" i="8"/>
  <c r="H920" i="8"/>
  <c r="H919" i="8"/>
  <c r="H918" i="8"/>
  <c r="H916" i="8"/>
  <c r="H915" i="8"/>
  <c r="H914" i="8"/>
  <c r="V914" i="8" s="1"/>
  <c r="H913" i="8"/>
  <c r="V913" i="8" s="1"/>
  <c r="H912" i="8"/>
  <c r="V912" i="8" s="1"/>
  <c r="H911" i="8"/>
  <c r="V911" i="8" s="1"/>
  <c r="H910" i="8"/>
  <c r="V910" i="8" s="1"/>
  <c r="H909" i="8"/>
  <c r="V909" i="8" s="1"/>
  <c r="H908" i="8"/>
  <c r="V908" i="8" s="1"/>
  <c r="H907" i="8"/>
  <c r="V907" i="8" s="1"/>
  <c r="H906" i="8"/>
  <c r="V906" i="8" s="1"/>
  <c r="H905" i="8"/>
  <c r="V905" i="8" s="1"/>
  <c r="H904" i="8"/>
  <c r="V904" i="8" s="1"/>
  <c r="H903" i="8"/>
  <c r="V903" i="8" s="1"/>
  <c r="H902" i="8"/>
  <c r="V902" i="8" s="1"/>
  <c r="H901" i="8"/>
  <c r="W901" i="8" s="1"/>
  <c r="H900" i="8"/>
  <c r="W900" i="8" s="1"/>
  <c r="H899" i="8"/>
  <c r="H898" i="8"/>
  <c r="W898" i="8" s="1"/>
  <c r="H897" i="8"/>
  <c r="W897" i="8" s="1"/>
  <c r="H896" i="8"/>
  <c r="H895" i="8"/>
  <c r="W895" i="8" s="1"/>
  <c r="H894" i="8"/>
  <c r="W894" i="8" s="1"/>
  <c r="H893" i="8"/>
  <c r="W893" i="8" s="1"/>
  <c r="H892" i="8"/>
  <c r="W892" i="8" s="1"/>
  <c r="H891" i="8"/>
  <c r="W891" i="8" s="1"/>
  <c r="H890" i="8"/>
  <c r="W890" i="8" s="1"/>
  <c r="H889" i="8"/>
  <c r="W889" i="8" s="1"/>
  <c r="H888" i="8"/>
  <c r="W888" i="8" s="1"/>
  <c r="H887" i="8"/>
  <c r="W887" i="8" s="1"/>
  <c r="H886" i="8"/>
  <c r="W886" i="8" s="1"/>
  <c r="H885" i="8"/>
  <c r="W885" i="8" s="1"/>
  <c r="H884" i="8"/>
  <c r="W884" i="8" s="1"/>
  <c r="H883" i="8"/>
  <c r="W883" i="8" s="1"/>
  <c r="H882" i="8"/>
  <c r="W882" i="8" s="1"/>
  <c r="H881" i="8"/>
  <c r="W881" i="8" s="1"/>
  <c r="H880" i="8"/>
  <c r="W880" i="8" s="1"/>
  <c r="H879" i="8"/>
  <c r="W879" i="8" s="1"/>
  <c r="H878" i="8"/>
  <c r="W878" i="8" s="1"/>
  <c r="H877" i="8"/>
  <c r="W877" i="8" s="1"/>
  <c r="H876" i="8"/>
  <c r="W876" i="8" s="1"/>
  <c r="H875" i="8"/>
  <c r="W875" i="8" s="1"/>
  <c r="H874" i="8"/>
  <c r="W874" i="8" s="1"/>
  <c r="H873" i="8"/>
  <c r="W873" i="8" s="1"/>
  <c r="H872" i="8"/>
  <c r="W872" i="8" s="1"/>
  <c r="H871" i="8"/>
  <c r="W871" i="8" s="1"/>
  <c r="H870" i="8"/>
  <c r="W870" i="8" s="1"/>
  <c r="H869" i="8"/>
  <c r="W869" i="8" s="1"/>
  <c r="H868" i="8"/>
  <c r="W868" i="8" s="1"/>
  <c r="H867" i="8"/>
  <c r="W867" i="8" s="1"/>
  <c r="H866" i="8"/>
  <c r="W866" i="8" s="1"/>
  <c r="H865" i="8"/>
  <c r="W865" i="8" s="1"/>
  <c r="H864" i="8"/>
  <c r="W864" i="8" s="1"/>
  <c r="H863" i="8"/>
  <c r="W863" i="8" s="1"/>
  <c r="H862" i="8"/>
  <c r="W862" i="8" s="1"/>
  <c r="H861" i="8"/>
  <c r="W861" i="8" s="1"/>
  <c r="H860" i="8"/>
  <c r="W860" i="8" s="1"/>
  <c r="H859" i="8"/>
  <c r="W859" i="8" s="1"/>
  <c r="H858" i="8"/>
  <c r="W858" i="8" s="1"/>
  <c r="H857" i="8"/>
  <c r="W857" i="8" s="1"/>
  <c r="H856" i="8"/>
  <c r="W856" i="8" s="1"/>
  <c r="H855" i="8"/>
  <c r="W855" i="8" s="1"/>
  <c r="H854" i="8"/>
  <c r="W854" i="8" s="1"/>
  <c r="H853" i="8"/>
  <c r="W853" i="8" s="1"/>
  <c r="H852" i="8"/>
  <c r="W852" i="8" s="1"/>
  <c r="H851" i="8"/>
  <c r="W851" i="8" s="1"/>
  <c r="H850" i="8"/>
  <c r="W850" i="8" s="1"/>
  <c r="H849" i="8"/>
  <c r="W849" i="8" s="1"/>
  <c r="H848" i="8"/>
  <c r="W848" i="8" s="1"/>
  <c r="H847" i="8"/>
  <c r="W847" i="8" s="1"/>
  <c r="U306" i="5"/>
  <c r="S306" i="5" s="1"/>
  <c r="T306" i="5" s="1"/>
  <c r="R306" i="5"/>
  <c r="Q306" i="5"/>
  <c r="P306" i="5"/>
  <c r="U305" i="5"/>
  <c r="S305" i="5" s="1"/>
  <c r="T305" i="5" s="1"/>
  <c r="R305" i="5"/>
  <c r="Q305" i="5"/>
  <c r="P305" i="5"/>
  <c r="U304" i="5"/>
  <c r="S304" i="5" s="1"/>
  <c r="T304" i="5" s="1"/>
  <c r="R304" i="5"/>
  <c r="Q304" i="5"/>
  <c r="P304" i="5"/>
  <c r="U303" i="5"/>
  <c r="S303" i="5" s="1"/>
  <c r="T303" i="5" s="1"/>
  <c r="R303" i="5"/>
  <c r="Q303" i="5"/>
  <c r="P303" i="5"/>
  <c r="U302" i="5"/>
  <c r="S302" i="5" s="1"/>
  <c r="T302" i="5" s="1"/>
  <c r="R302" i="5"/>
  <c r="Q302" i="5"/>
  <c r="P302" i="5"/>
  <c r="U301" i="5"/>
  <c r="S301" i="5" s="1"/>
  <c r="T301" i="5" s="1"/>
  <c r="R301" i="5"/>
  <c r="Q301" i="5"/>
  <c r="P301" i="5"/>
  <c r="U300" i="5"/>
  <c r="S300" i="5" s="1"/>
  <c r="T300" i="5" s="1"/>
  <c r="R300" i="5"/>
  <c r="Q300" i="5"/>
  <c r="P300" i="5"/>
  <c r="U299" i="5"/>
  <c r="S299" i="5" s="1"/>
  <c r="T299" i="5" s="1"/>
  <c r="R299" i="5"/>
  <c r="Q299" i="5"/>
  <c r="P299" i="5"/>
  <c r="U298" i="5"/>
  <c r="S298" i="5" s="1"/>
  <c r="T298" i="5" s="1"/>
  <c r="R298" i="5"/>
  <c r="Q298" i="5"/>
  <c r="P298" i="5"/>
  <c r="U297" i="5"/>
  <c r="S297" i="5" s="1"/>
  <c r="T297" i="5" s="1"/>
  <c r="R297" i="5"/>
  <c r="Q297" i="5"/>
  <c r="P297" i="5"/>
  <c r="U296" i="5"/>
  <c r="S296" i="5" s="1"/>
  <c r="T296" i="5" s="1"/>
  <c r="R296" i="5"/>
  <c r="Q296" i="5"/>
  <c r="P296" i="5"/>
  <c r="U295" i="5"/>
  <c r="S295" i="5" s="1"/>
  <c r="T295" i="5" s="1"/>
  <c r="R295" i="5"/>
  <c r="Q295" i="5"/>
  <c r="P295" i="5"/>
  <c r="U294" i="5"/>
  <c r="S294" i="5" s="1"/>
  <c r="T294" i="5" s="1"/>
  <c r="R294" i="5"/>
  <c r="Q294" i="5"/>
  <c r="P294" i="5"/>
  <c r="U293" i="5"/>
  <c r="S293" i="5" s="1"/>
  <c r="T293" i="5" s="1"/>
  <c r="R293" i="5"/>
  <c r="Q293" i="5"/>
  <c r="P293" i="5"/>
  <c r="U292" i="5"/>
  <c r="S292" i="5" s="1"/>
  <c r="T292" i="5" s="1"/>
  <c r="R292" i="5"/>
  <c r="Q292" i="5"/>
  <c r="P292" i="5"/>
  <c r="U291" i="5"/>
  <c r="S291" i="5" s="1"/>
  <c r="T291" i="5" s="1"/>
  <c r="R291" i="5"/>
  <c r="Q291" i="5"/>
  <c r="P291" i="5"/>
  <c r="U290" i="5"/>
  <c r="S290" i="5" s="1"/>
  <c r="T290" i="5" s="1"/>
  <c r="R290" i="5"/>
  <c r="Q290" i="5"/>
  <c r="P290" i="5"/>
  <c r="U289" i="5"/>
  <c r="S289" i="5" s="1"/>
  <c r="T289" i="5" s="1"/>
  <c r="R289" i="5"/>
  <c r="Q289" i="5"/>
  <c r="P289" i="5"/>
  <c r="U288" i="5"/>
  <c r="S288" i="5" s="1"/>
  <c r="T288" i="5" s="1"/>
  <c r="R288" i="5"/>
  <c r="Q288" i="5"/>
  <c r="P288" i="5"/>
  <c r="U287" i="5"/>
  <c r="S287" i="5" s="1"/>
  <c r="T287" i="5" s="1"/>
  <c r="R287" i="5"/>
  <c r="Q287" i="5"/>
  <c r="P287" i="5"/>
  <c r="U286" i="5"/>
  <c r="S286" i="5" s="1"/>
  <c r="T286" i="5" s="1"/>
  <c r="R286" i="5"/>
  <c r="Q286" i="5"/>
  <c r="P286" i="5"/>
  <c r="U285" i="5"/>
  <c r="S285" i="5" s="1"/>
  <c r="T285" i="5" s="1"/>
  <c r="R285" i="5"/>
  <c r="Q285" i="5"/>
  <c r="P285" i="5"/>
  <c r="U284" i="5"/>
  <c r="S284" i="5" s="1"/>
  <c r="T284" i="5" s="1"/>
  <c r="R284" i="5"/>
  <c r="Q284" i="5"/>
  <c r="P284" i="5"/>
  <c r="U283" i="5"/>
  <c r="S283" i="5" s="1"/>
  <c r="T283" i="5" s="1"/>
  <c r="R283" i="5"/>
  <c r="Q283" i="5"/>
  <c r="P283" i="5"/>
  <c r="U282" i="5"/>
  <c r="S282" i="5" s="1"/>
  <c r="T282" i="5" s="1"/>
  <c r="R282" i="5"/>
  <c r="Q282" i="5"/>
  <c r="P282" i="5"/>
  <c r="U281" i="5"/>
  <c r="S281" i="5" s="1"/>
  <c r="T281" i="5" s="1"/>
  <c r="R281" i="5"/>
  <c r="Q281" i="5"/>
  <c r="P281" i="5"/>
  <c r="U280" i="5"/>
  <c r="S280" i="5" s="1"/>
  <c r="T280" i="5" s="1"/>
  <c r="R280" i="5"/>
  <c r="Q280" i="5"/>
  <c r="P280" i="5"/>
  <c r="U279" i="5"/>
  <c r="S279" i="5" s="1"/>
  <c r="T279" i="5" s="1"/>
  <c r="R279" i="5"/>
  <c r="Q279" i="5"/>
  <c r="P279" i="5"/>
  <c r="U278" i="5"/>
  <c r="S278" i="5" s="1"/>
  <c r="T278" i="5" s="1"/>
  <c r="R278" i="5"/>
  <c r="Q278" i="5"/>
  <c r="P278" i="5"/>
  <c r="U277" i="5"/>
  <c r="S277" i="5" s="1"/>
  <c r="T277" i="5" s="1"/>
  <c r="R277" i="5"/>
  <c r="Q277" i="5"/>
  <c r="P277" i="5"/>
  <c r="U276" i="5"/>
  <c r="S276" i="5" s="1"/>
  <c r="T276" i="5" s="1"/>
  <c r="R276" i="5"/>
  <c r="Q276" i="5"/>
  <c r="P276" i="5"/>
  <c r="U275" i="5"/>
  <c r="S275" i="5" s="1"/>
  <c r="T275" i="5" s="1"/>
  <c r="R275" i="5"/>
  <c r="Q275" i="5"/>
  <c r="P275" i="5"/>
  <c r="U274" i="5"/>
  <c r="S274" i="5" s="1"/>
  <c r="T274" i="5" s="1"/>
  <c r="R274" i="5"/>
  <c r="Q274" i="5"/>
  <c r="P274" i="5"/>
  <c r="U273" i="5"/>
  <c r="S273" i="5" s="1"/>
  <c r="T273" i="5" s="1"/>
  <c r="R273" i="5"/>
  <c r="Q273" i="5"/>
  <c r="P273" i="5"/>
  <c r="U272" i="5"/>
  <c r="S272" i="5" s="1"/>
  <c r="T272" i="5" s="1"/>
  <c r="R272" i="5"/>
  <c r="Q272" i="5"/>
  <c r="P272" i="5"/>
  <c r="U271" i="5"/>
  <c r="S271" i="5" s="1"/>
  <c r="T271" i="5" s="1"/>
  <c r="R271" i="5"/>
  <c r="Q271" i="5"/>
  <c r="P271" i="5"/>
  <c r="U270" i="5"/>
  <c r="S270" i="5" s="1"/>
  <c r="T270" i="5" s="1"/>
  <c r="R270" i="5"/>
  <c r="Q270" i="5"/>
  <c r="P270" i="5"/>
  <c r="U269" i="5"/>
  <c r="S269" i="5" s="1"/>
  <c r="T269" i="5" s="1"/>
  <c r="R269" i="5"/>
  <c r="Q269" i="5"/>
  <c r="P269" i="5"/>
  <c r="U268" i="5"/>
  <c r="S268" i="5" s="1"/>
  <c r="T268" i="5" s="1"/>
  <c r="R268" i="5"/>
  <c r="Q268" i="5"/>
  <c r="P268" i="5"/>
  <c r="U267" i="5"/>
  <c r="S267" i="5" s="1"/>
  <c r="T267" i="5" s="1"/>
  <c r="R267" i="5"/>
  <c r="Q267" i="5"/>
  <c r="P267" i="5"/>
  <c r="U266" i="5"/>
  <c r="S266" i="5" s="1"/>
  <c r="T266" i="5" s="1"/>
  <c r="R266" i="5"/>
  <c r="Q266" i="5"/>
  <c r="P266" i="5"/>
  <c r="U265" i="5"/>
  <c r="S265" i="5" s="1"/>
  <c r="T265" i="5" s="1"/>
  <c r="R265" i="5"/>
  <c r="Q265" i="5"/>
  <c r="P265" i="5"/>
  <c r="U264" i="5"/>
  <c r="S264" i="5" s="1"/>
  <c r="T264" i="5" s="1"/>
  <c r="R264" i="5"/>
  <c r="Q264" i="5"/>
  <c r="P264" i="5"/>
  <c r="U263" i="5"/>
  <c r="S263" i="5" s="1"/>
  <c r="T263" i="5" s="1"/>
  <c r="R263" i="5"/>
  <c r="Q263" i="5"/>
  <c r="P263" i="5"/>
  <c r="U262" i="5"/>
  <c r="S262" i="5" s="1"/>
  <c r="T262" i="5" s="1"/>
  <c r="R262" i="5"/>
  <c r="Q262" i="5"/>
  <c r="P262" i="5"/>
  <c r="U261" i="5"/>
  <c r="S261" i="5" s="1"/>
  <c r="T261" i="5" s="1"/>
  <c r="R261" i="5"/>
  <c r="Q261" i="5"/>
  <c r="P261" i="5"/>
  <c r="U260" i="5"/>
  <c r="S260" i="5" s="1"/>
  <c r="T260" i="5" s="1"/>
  <c r="R260" i="5"/>
  <c r="Q260" i="5"/>
  <c r="P260" i="5"/>
  <c r="U259" i="5"/>
  <c r="S259" i="5" s="1"/>
  <c r="T259" i="5" s="1"/>
  <c r="R259" i="5"/>
  <c r="Q259" i="5"/>
  <c r="P259" i="5"/>
  <c r="U258" i="5"/>
  <c r="S258" i="5" s="1"/>
  <c r="T258" i="5" s="1"/>
  <c r="R258" i="5"/>
  <c r="Q258" i="5"/>
  <c r="P258" i="5"/>
  <c r="U257" i="5"/>
  <c r="S257" i="5" s="1"/>
  <c r="T257" i="5" s="1"/>
  <c r="R257" i="5"/>
  <c r="Q257" i="5"/>
  <c r="P257" i="5"/>
  <c r="U256" i="5"/>
  <c r="S256" i="5" s="1"/>
  <c r="T256" i="5" s="1"/>
  <c r="R256" i="5"/>
  <c r="Q256" i="5"/>
  <c r="P256" i="5"/>
  <c r="U255" i="5"/>
  <c r="S255" i="5" s="1"/>
  <c r="T255" i="5" s="1"/>
  <c r="R255" i="5"/>
  <c r="Q255" i="5"/>
  <c r="P255" i="5"/>
  <c r="U254" i="5"/>
  <c r="S254" i="5" s="1"/>
  <c r="T254" i="5" s="1"/>
  <c r="R254" i="5"/>
  <c r="Q254" i="5"/>
  <c r="P254" i="5"/>
  <c r="U253" i="5"/>
  <c r="S253" i="5" s="1"/>
  <c r="T253" i="5" s="1"/>
  <c r="R253" i="5"/>
  <c r="Q253" i="5"/>
  <c r="P253" i="5"/>
  <c r="U252" i="5"/>
  <c r="S252" i="5" s="1"/>
  <c r="T252" i="5" s="1"/>
  <c r="R252" i="5"/>
  <c r="Q252" i="5"/>
  <c r="P252" i="5"/>
  <c r="U251" i="5"/>
  <c r="S251" i="5" s="1"/>
  <c r="T251" i="5" s="1"/>
  <c r="R251" i="5"/>
  <c r="Q251" i="5"/>
  <c r="P251" i="5"/>
  <c r="U250" i="5"/>
  <c r="S250" i="5" s="1"/>
  <c r="T250" i="5" s="1"/>
  <c r="R250" i="5"/>
  <c r="Q250" i="5"/>
  <c r="P250" i="5"/>
  <c r="U249" i="5"/>
  <c r="S249" i="5" s="1"/>
  <c r="T249" i="5" s="1"/>
  <c r="R249" i="5"/>
  <c r="Q249" i="5"/>
  <c r="P249" i="5"/>
  <c r="U248" i="5"/>
  <c r="S248" i="5" s="1"/>
  <c r="T248" i="5" s="1"/>
  <c r="R248" i="5"/>
  <c r="Q248" i="5"/>
  <c r="P248" i="5"/>
  <c r="U247" i="5"/>
  <c r="S247" i="5" s="1"/>
  <c r="T247" i="5" s="1"/>
  <c r="R247" i="5"/>
  <c r="Q247" i="5"/>
  <c r="P247" i="5"/>
  <c r="U246" i="5"/>
  <c r="S246" i="5" s="1"/>
  <c r="T246" i="5" s="1"/>
  <c r="R246" i="5"/>
  <c r="Q246" i="5"/>
  <c r="P246" i="5"/>
  <c r="U245" i="5"/>
  <c r="S245" i="5" s="1"/>
  <c r="T245" i="5" s="1"/>
  <c r="R245" i="5"/>
  <c r="Q245" i="5"/>
  <c r="P245" i="5"/>
  <c r="U244" i="5"/>
  <c r="S244" i="5" s="1"/>
  <c r="T244" i="5" s="1"/>
  <c r="R244" i="5"/>
  <c r="Q244" i="5"/>
  <c r="P244" i="5"/>
  <c r="U243" i="5"/>
  <c r="S243" i="5" s="1"/>
  <c r="T243" i="5" s="1"/>
  <c r="R243" i="5"/>
  <c r="Q243" i="5"/>
  <c r="P243" i="5"/>
  <c r="U242" i="5"/>
  <c r="S242" i="5" s="1"/>
  <c r="T242" i="5" s="1"/>
  <c r="R242" i="5"/>
  <c r="Q242" i="5"/>
  <c r="P242" i="5"/>
  <c r="U241" i="5"/>
  <c r="S241" i="5" s="1"/>
  <c r="T241" i="5" s="1"/>
  <c r="R241" i="5"/>
  <c r="Q241" i="5"/>
  <c r="P241" i="5"/>
  <c r="U240" i="5"/>
  <c r="S240" i="5" s="1"/>
  <c r="T240" i="5" s="1"/>
  <c r="R240" i="5"/>
  <c r="Q240" i="5"/>
  <c r="P240" i="5"/>
  <c r="U239" i="5"/>
  <c r="S239" i="5" s="1"/>
  <c r="T239" i="5" s="1"/>
  <c r="R239" i="5"/>
  <c r="Q239" i="5"/>
  <c r="P239" i="5"/>
  <c r="U238" i="5"/>
  <c r="R238" i="5"/>
  <c r="Q238" i="5"/>
  <c r="P238" i="5"/>
  <c r="U237" i="5"/>
  <c r="S237" i="5" s="1"/>
  <c r="T237" i="5" s="1"/>
  <c r="R237" i="5"/>
  <c r="Q237" i="5"/>
  <c r="P237" i="5"/>
  <c r="U236" i="5"/>
  <c r="S236" i="5" s="1"/>
  <c r="T236" i="5" s="1"/>
  <c r="R236" i="5"/>
  <c r="Q236" i="5"/>
  <c r="P236" i="5"/>
  <c r="U235" i="5"/>
  <c r="S235" i="5" s="1"/>
  <c r="T235" i="5" s="1"/>
  <c r="R235" i="5"/>
  <c r="Q235" i="5"/>
  <c r="P235" i="5"/>
  <c r="U234" i="5"/>
  <c r="S234" i="5" s="1"/>
  <c r="T234" i="5" s="1"/>
  <c r="R234" i="5"/>
  <c r="Q234" i="5"/>
  <c r="P234" i="5"/>
  <c r="U233" i="5"/>
  <c r="S233" i="5" s="1"/>
  <c r="T233" i="5" s="1"/>
  <c r="R233" i="5"/>
  <c r="Q233" i="5"/>
  <c r="P233" i="5"/>
  <c r="U232" i="5"/>
  <c r="S232" i="5" s="1"/>
  <c r="T232" i="5" s="1"/>
  <c r="R232" i="5"/>
  <c r="Q232" i="5"/>
  <c r="P232" i="5"/>
  <c r="U231" i="5"/>
  <c r="S231" i="5" s="1"/>
  <c r="T231" i="5" s="1"/>
  <c r="R231" i="5"/>
  <c r="Q231" i="5"/>
  <c r="P231" i="5"/>
  <c r="U230" i="5"/>
  <c r="S230" i="5" s="1"/>
  <c r="T230" i="5" s="1"/>
  <c r="R230" i="5"/>
  <c r="Q230" i="5"/>
  <c r="P230" i="5"/>
  <c r="U229" i="5"/>
  <c r="S229" i="5" s="1"/>
  <c r="T229" i="5" s="1"/>
  <c r="R229" i="5"/>
  <c r="Q229" i="5"/>
  <c r="P229" i="5"/>
  <c r="U228" i="5"/>
  <c r="S228" i="5" s="1"/>
  <c r="T228" i="5" s="1"/>
  <c r="R228" i="5"/>
  <c r="Q228" i="5"/>
  <c r="P228" i="5"/>
  <c r="U227" i="5"/>
  <c r="S227" i="5" s="1"/>
  <c r="T227" i="5" s="1"/>
  <c r="R227" i="5"/>
  <c r="Q227" i="5"/>
  <c r="P227" i="5"/>
  <c r="U226" i="5"/>
  <c r="S226" i="5" s="1"/>
  <c r="T226" i="5" s="1"/>
  <c r="R226" i="5"/>
  <c r="Q226" i="5"/>
  <c r="P226" i="5"/>
  <c r="U225" i="5"/>
  <c r="S225" i="5" s="1"/>
  <c r="T225" i="5" s="1"/>
  <c r="R225" i="5"/>
  <c r="Q225" i="5"/>
  <c r="P225" i="5"/>
  <c r="U224" i="5"/>
  <c r="S224" i="5" s="1"/>
  <c r="T224" i="5" s="1"/>
  <c r="R224" i="5"/>
  <c r="Q224" i="5"/>
  <c r="P224" i="5"/>
  <c r="U223" i="5"/>
  <c r="S223" i="5" s="1"/>
  <c r="T223" i="5" s="1"/>
  <c r="R223" i="5"/>
  <c r="Q223" i="5"/>
  <c r="P223" i="5"/>
  <c r="U222" i="5"/>
  <c r="S222" i="5" s="1"/>
  <c r="T222" i="5" s="1"/>
  <c r="R222" i="5"/>
  <c r="Q222" i="5"/>
  <c r="P222" i="5"/>
  <c r="U221" i="5"/>
  <c r="S221" i="5" s="1"/>
  <c r="T221" i="5" s="1"/>
  <c r="R221" i="5"/>
  <c r="Q221" i="5"/>
  <c r="P221" i="5"/>
  <c r="U220" i="5"/>
  <c r="S220" i="5" s="1"/>
  <c r="T220" i="5" s="1"/>
  <c r="R220" i="5"/>
  <c r="Q220" i="5"/>
  <c r="P220" i="5"/>
  <c r="U219" i="5"/>
  <c r="S219" i="5" s="1"/>
  <c r="T219" i="5" s="1"/>
  <c r="R219" i="5"/>
  <c r="Q219" i="5"/>
  <c r="P219" i="5"/>
  <c r="U218" i="5"/>
  <c r="S218" i="5" s="1"/>
  <c r="T218" i="5" s="1"/>
  <c r="R218" i="5"/>
  <c r="Q218" i="5"/>
  <c r="P218" i="5"/>
  <c r="U217" i="5"/>
  <c r="S217" i="5" s="1"/>
  <c r="T217" i="5" s="1"/>
  <c r="R217" i="5"/>
  <c r="Q217" i="5"/>
  <c r="P217" i="5"/>
  <c r="U216" i="5"/>
  <c r="S216" i="5" s="1"/>
  <c r="T216" i="5" s="1"/>
  <c r="R216" i="5"/>
  <c r="Q216" i="5"/>
  <c r="P216" i="5"/>
  <c r="U215" i="5"/>
  <c r="S215" i="5" s="1"/>
  <c r="T215" i="5" s="1"/>
  <c r="R215" i="5"/>
  <c r="Q215" i="5"/>
  <c r="P215" i="5"/>
  <c r="U214" i="5"/>
  <c r="S214" i="5" s="1"/>
  <c r="T214" i="5" s="1"/>
  <c r="R214" i="5"/>
  <c r="Q214" i="5"/>
  <c r="P214" i="5"/>
  <c r="U213" i="5"/>
  <c r="R213" i="5"/>
  <c r="Q213" i="5"/>
  <c r="P213" i="5"/>
  <c r="U212" i="5"/>
  <c r="S212" i="5" s="1"/>
  <c r="T212" i="5" s="1"/>
  <c r="R212" i="5"/>
  <c r="Q212" i="5"/>
  <c r="P212" i="5"/>
  <c r="U211" i="5"/>
  <c r="S211" i="5" s="1"/>
  <c r="T211" i="5" s="1"/>
  <c r="R211" i="5"/>
  <c r="Q211" i="5"/>
  <c r="P211" i="5"/>
  <c r="U210" i="5"/>
  <c r="S210" i="5" s="1"/>
  <c r="T210" i="5" s="1"/>
  <c r="R210" i="5"/>
  <c r="Q210" i="5"/>
  <c r="P210" i="5"/>
  <c r="U209" i="5"/>
  <c r="S209" i="5" s="1"/>
  <c r="T209" i="5" s="1"/>
  <c r="R209" i="5"/>
  <c r="Q209" i="5"/>
  <c r="P209" i="5"/>
  <c r="U208" i="5"/>
  <c r="S208" i="5" s="1"/>
  <c r="T208" i="5" s="1"/>
  <c r="R208" i="5"/>
  <c r="Q208" i="5"/>
  <c r="P208" i="5"/>
  <c r="U207" i="5"/>
  <c r="S207" i="5" s="1"/>
  <c r="T207" i="5" s="1"/>
  <c r="R207" i="5"/>
  <c r="Q207" i="5"/>
  <c r="P207" i="5"/>
  <c r="U206" i="5"/>
  <c r="S206" i="5" s="1"/>
  <c r="T206" i="5" s="1"/>
  <c r="R206" i="5"/>
  <c r="Q206" i="5"/>
  <c r="P206" i="5"/>
  <c r="U205" i="5"/>
  <c r="S205" i="5" s="1"/>
  <c r="T205" i="5" s="1"/>
  <c r="R205" i="5"/>
  <c r="Q205" i="5"/>
  <c r="P205" i="5"/>
  <c r="U204" i="5"/>
  <c r="S204" i="5" s="1"/>
  <c r="T204" i="5" s="1"/>
  <c r="R204" i="5"/>
  <c r="Q204" i="5"/>
  <c r="P204" i="5"/>
  <c r="U203" i="5"/>
  <c r="S203" i="5" s="1"/>
  <c r="T203" i="5" s="1"/>
  <c r="R203" i="5"/>
  <c r="Q203" i="5"/>
  <c r="P203" i="5"/>
  <c r="U202" i="5"/>
  <c r="S202" i="5" s="1"/>
  <c r="T202" i="5" s="1"/>
  <c r="R202" i="5"/>
  <c r="Q202" i="5"/>
  <c r="P202" i="5"/>
  <c r="U201" i="5"/>
  <c r="S201" i="5" s="1"/>
  <c r="T201" i="5" s="1"/>
  <c r="R201" i="5"/>
  <c r="Q201" i="5"/>
  <c r="P201" i="5"/>
  <c r="U200" i="5"/>
  <c r="S200" i="5" s="1"/>
  <c r="T200" i="5" s="1"/>
  <c r="R200" i="5"/>
  <c r="Q200" i="5"/>
  <c r="P200" i="5"/>
  <c r="U199" i="5"/>
  <c r="S199" i="5" s="1"/>
  <c r="T199" i="5" s="1"/>
  <c r="R199" i="5"/>
  <c r="Q199" i="5"/>
  <c r="P199" i="5"/>
  <c r="U198" i="5"/>
  <c r="S198" i="5" s="1"/>
  <c r="T198" i="5" s="1"/>
  <c r="R198" i="5"/>
  <c r="Q198" i="5"/>
  <c r="P198" i="5"/>
  <c r="U197" i="5"/>
  <c r="S197" i="5" s="1"/>
  <c r="T197" i="5" s="1"/>
  <c r="R197" i="5"/>
  <c r="Q197" i="5"/>
  <c r="P197" i="5"/>
  <c r="U196" i="5"/>
  <c r="S196" i="5" s="1"/>
  <c r="T196" i="5" s="1"/>
  <c r="R196" i="5"/>
  <c r="Q196" i="5"/>
  <c r="P196" i="5"/>
  <c r="U195" i="5"/>
  <c r="S195" i="5" s="1"/>
  <c r="T195" i="5" s="1"/>
  <c r="R195" i="5"/>
  <c r="Q195" i="5"/>
  <c r="P195" i="5"/>
  <c r="U194" i="5"/>
  <c r="S194" i="5" s="1"/>
  <c r="T194" i="5" s="1"/>
  <c r="R194" i="5"/>
  <c r="Q194" i="5"/>
  <c r="P194" i="5"/>
  <c r="U193" i="5"/>
  <c r="S193" i="5" s="1"/>
  <c r="T193" i="5" s="1"/>
  <c r="R193" i="5"/>
  <c r="Q193" i="5"/>
  <c r="P193" i="5"/>
  <c r="U192" i="5"/>
  <c r="S192" i="5" s="1"/>
  <c r="T192" i="5" s="1"/>
  <c r="R192" i="5"/>
  <c r="Q192" i="5"/>
  <c r="P192" i="5"/>
  <c r="U191" i="5"/>
  <c r="S191" i="5" s="1"/>
  <c r="T191" i="5" s="1"/>
  <c r="R191" i="5"/>
  <c r="Q191" i="5"/>
  <c r="P191" i="5"/>
  <c r="U190" i="5"/>
  <c r="S190" i="5" s="1"/>
  <c r="T190" i="5" s="1"/>
  <c r="R190" i="5"/>
  <c r="Q190" i="5"/>
  <c r="P190" i="5"/>
  <c r="U189" i="5"/>
  <c r="S189" i="5" s="1"/>
  <c r="T189" i="5" s="1"/>
  <c r="R189" i="5"/>
  <c r="Q189" i="5"/>
  <c r="P189" i="5"/>
  <c r="U188" i="5"/>
  <c r="S188" i="5" s="1"/>
  <c r="T188" i="5" s="1"/>
  <c r="R188" i="5"/>
  <c r="Q188" i="5"/>
  <c r="P188" i="5"/>
  <c r="U187" i="5"/>
  <c r="S187" i="5" s="1"/>
  <c r="T187" i="5" s="1"/>
  <c r="R187" i="5"/>
  <c r="Q187" i="5"/>
  <c r="P187" i="5"/>
  <c r="L295" i="5"/>
  <c r="AE571" i="12" l="1"/>
  <c r="AF571" i="12"/>
  <c r="AE587" i="12"/>
  <c r="AF579" i="12"/>
  <c r="AE595" i="12"/>
  <c r="AF587" i="12"/>
  <c r="AE579" i="12"/>
  <c r="AG561" i="12"/>
  <c r="AE561" i="12"/>
  <c r="AE555" i="12"/>
  <c r="AE545" i="12"/>
  <c r="AF555" i="12"/>
  <c r="AF595" i="12"/>
  <c r="AG577" i="12"/>
  <c r="AF545" i="12"/>
  <c r="AG601" i="12"/>
  <c r="S905" i="8"/>
  <c r="AF554" i="12"/>
  <c r="AE554" i="12"/>
  <c r="AG554" i="12"/>
  <c r="AF570" i="12"/>
  <c r="AE570" i="12"/>
  <c r="AG570" i="12"/>
  <c r="AE585" i="12"/>
  <c r="AG593" i="12"/>
  <c r="AF601" i="12"/>
  <c r="AF538" i="12"/>
  <c r="AG538" i="12"/>
  <c r="AE538" i="12"/>
  <c r="AF593" i="12"/>
  <c r="AG585" i="12"/>
  <c r="U943" i="8"/>
  <c r="U959" i="8"/>
  <c r="AG566" i="12"/>
  <c r="AF566" i="12"/>
  <c r="AE566" i="12"/>
  <c r="AG590" i="12"/>
  <c r="AF590" i="12"/>
  <c r="AE590" i="12"/>
  <c r="AG542" i="12"/>
  <c r="AF542" i="12"/>
  <c r="AE542" i="12"/>
  <c r="AF568" i="12"/>
  <c r="AG568" i="12"/>
  <c r="AE568" i="12"/>
  <c r="AG599" i="12"/>
  <c r="AF599" i="12"/>
  <c r="AE599" i="12"/>
  <c r="AG535" i="12"/>
  <c r="AF535" i="12"/>
  <c r="AE535" i="12"/>
  <c r="AG559" i="12"/>
  <c r="AE559" i="12"/>
  <c r="AF559" i="12"/>
  <c r="AG534" i="12"/>
  <c r="AF534" i="12"/>
  <c r="AE534" i="12"/>
  <c r="AG560" i="12"/>
  <c r="AF560" i="12"/>
  <c r="AE560" i="12"/>
  <c r="AG606" i="12"/>
  <c r="AF606" i="12"/>
  <c r="AE606" i="12"/>
  <c r="AG551" i="12"/>
  <c r="AE551" i="12"/>
  <c r="AF551" i="12"/>
  <c r="AG576" i="12"/>
  <c r="AE576" i="12"/>
  <c r="AF576" i="12"/>
  <c r="AG583" i="12"/>
  <c r="AF583" i="12"/>
  <c r="AE583" i="12"/>
  <c r="AG591" i="12"/>
  <c r="AF591" i="12"/>
  <c r="AE591" i="12"/>
  <c r="AG575" i="12"/>
  <c r="AF575" i="12"/>
  <c r="AE575" i="12"/>
  <c r="AE552" i="12"/>
  <c r="AG552" i="12"/>
  <c r="AF552" i="12"/>
  <c r="AG550" i="12"/>
  <c r="AF550" i="12"/>
  <c r="AE550" i="12"/>
  <c r="AF544" i="12"/>
  <c r="AG544" i="12"/>
  <c r="AE544" i="12"/>
  <c r="AG582" i="12"/>
  <c r="AF582" i="12"/>
  <c r="AE582" i="12"/>
  <c r="AG543" i="12"/>
  <c r="AF543" i="12"/>
  <c r="AE543" i="12"/>
  <c r="AG567" i="12"/>
  <c r="AF567" i="12"/>
  <c r="AE567" i="12"/>
  <c r="AG598" i="12"/>
  <c r="AF598" i="12"/>
  <c r="AE598" i="12"/>
  <c r="AG592" i="12"/>
  <c r="AE592" i="12"/>
  <c r="AF592" i="12"/>
  <c r="AG558" i="12"/>
  <c r="AF558" i="12"/>
  <c r="AE558" i="12"/>
  <c r="AG574" i="12"/>
  <c r="AF574" i="12"/>
  <c r="AE574" i="12"/>
  <c r="AF536" i="12"/>
  <c r="AE536" i="12"/>
  <c r="AG536" i="12"/>
  <c r="R851" i="8"/>
  <c r="R925" i="8"/>
  <c r="S933" i="8"/>
  <c r="U941" i="8"/>
  <c r="U881" i="8"/>
  <c r="U851" i="8"/>
  <c r="U948" i="8"/>
  <c r="U905" i="8"/>
  <c r="R951" i="8"/>
  <c r="S881" i="8"/>
  <c r="R918" i="8"/>
  <c r="S934" i="8"/>
  <c r="R919" i="8"/>
  <c r="S935" i="8"/>
  <c r="S910" i="8"/>
  <c r="S941" i="8"/>
  <c r="T850" i="8"/>
  <c r="T903" i="8"/>
  <c r="R946" i="8"/>
  <c r="R905" i="8"/>
  <c r="U915" i="8"/>
  <c r="T918" i="8"/>
  <c r="S879" i="8"/>
  <c r="T849" i="8"/>
  <c r="R875" i="8"/>
  <c r="T879" i="8"/>
  <c r="T942" i="8"/>
  <c r="S949" i="8"/>
  <c r="S896" i="8"/>
  <c r="S912" i="8"/>
  <c r="S917" i="8"/>
  <c r="T941" i="8"/>
  <c r="S948" i="8"/>
  <c r="T949" i="8"/>
  <c r="T896" i="8"/>
  <c r="U917" i="8"/>
  <c r="S958" i="8"/>
  <c r="U856" i="8"/>
  <c r="S869" i="8"/>
  <c r="U887" i="8"/>
  <c r="U903" i="8"/>
  <c r="S849" i="8"/>
  <c r="U869" i="8"/>
  <c r="T960" i="8"/>
  <c r="R853" i="8"/>
  <c r="U864" i="8"/>
  <c r="U924" i="8"/>
  <c r="S927" i="8"/>
  <c r="S942" i="8"/>
  <c r="S855" i="8"/>
  <c r="S861" i="8"/>
  <c r="U848" i="8"/>
  <c r="U849" i="8"/>
  <c r="R852" i="8"/>
  <c r="R856" i="8"/>
  <c r="T880" i="8"/>
  <c r="S884" i="8"/>
  <c r="S887" i="8"/>
  <c r="R903" i="8"/>
  <c r="T904" i="8"/>
  <c r="R915" i="8"/>
  <c r="S919" i="8"/>
  <c r="T920" i="8"/>
  <c r="T928" i="8"/>
  <c r="R935" i="8"/>
  <c r="T936" i="8"/>
  <c r="S956" i="8"/>
  <c r="T856" i="8"/>
  <c r="T859" i="8"/>
  <c r="R869" i="8"/>
  <c r="R874" i="8"/>
  <c r="R879" i="8"/>
  <c r="S883" i="8"/>
  <c r="U884" i="8"/>
  <c r="T887" i="8"/>
  <c r="S897" i="8"/>
  <c r="S915" i="8"/>
  <c r="S918" i="8"/>
  <c r="U919" i="8"/>
  <c r="R934" i="8"/>
  <c r="U935" i="8"/>
  <c r="S943" i="8"/>
  <c r="R952" i="8"/>
  <c r="S961" i="8"/>
  <c r="T934" i="8"/>
  <c r="T882" i="8"/>
  <c r="R922" i="8"/>
  <c r="S858" i="8"/>
  <c r="S868" i="8"/>
  <c r="S871" i="8"/>
  <c r="S876" i="8"/>
  <c r="R889" i="8"/>
  <c r="T890" i="8"/>
  <c r="S895" i="8"/>
  <c r="R906" i="8"/>
  <c r="S911" i="8"/>
  <c r="S925" i="8"/>
  <c r="S926" i="8"/>
  <c r="U949" i="8"/>
  <c r="R958" i="8"/>
  <c r="R959" i="8"/>
  <c r="R890" i="8"/>
  <c r="S889" i="8"/>
  <c r="U895" i="8"/>
  <c r="T906" i="8"/>
  <c r="T911" i="8"/>
  <c r="T925" i="8"/>
  <c r="U957" i="8"/>
  <c r="S959" i="8"/>
  <c r="U933" i="8"/>
  <c r="U889" i="8"/>
  <c r="R957" i="8"/>
  <c r="S848" i="8"/>
  <c r="T865" i="8"/>
  <c r="R884" i="8"/>
  <c r="T888" i="8"/>
  <c r="T898" i="8"/>
  <c r="R907" i="8"/>
  <c r="U910" i="8"/>
  <c r="T913" i="8"/>
  <c r="R920" i="8"/>
  <c r="R936" i="8"/>
  <c r="T944" i="8"/>
  <c r="T948" i="8"/>
  <c r="S953" i="8"/>
  <c r="R881" i="8"/>
  <c r="R882" i="8"/>
  <c r="S888" i="8"/>
  <c r="T895" i="8"/>
  <c r="U897" i="8"/>
  <c r="T926" i="8"/>
  <c r="U927" i="8"/>
  <c r="U932" i="8"/>
  <c r="T933" i="8"/>
  <c r="R943" i="8"/>
  <c r="R944" i="8"/>
  <c r="R861" i="8"/>
  <c r="U950" i="8"/>
  <c r="U964" i="8"/>
  <c r="U958" i="8"/>
  <c r="S853" i="8"/>
  <c r="S860" i="8"/>
  <c r="U861" i="8"/>
  <c r="R866" i="8"/>
  <c r="R867" i="8"/>
  <c r="R872" i="8"/>
  <c r="S874" i="8"/>
  <c r="T875" i="8"/>
  <c r="R900" i="8"/>
  <c r="S907" i="8"/>
  <c r="S914" i="8"/>
  <c r="R921" i="8"/>
  <c r="S922" i="8"/>
  <c r="R930" i="8"/>
  <c r="U939" i="8"/>
  <c r="U947" i="8"/>
  <c r="S950" i="8"/>
  <c r="S951" i="8"/>
  <c r="T952" i="8"/>
  <c r="T956" i="8"/>
  <c r="S957" i="8"/>
  <c r="U965" i="8"/>
  <c r="U853" i="8"/>
  <c r="R858" i="8"/>
  <c r="R859" i="8"/>
  <c r="R864" i="8"/>
  <c r="S866" i="8"/>
  <c r="T867" i="8"/>
  <c r="S872" i="8"/>
  <c r="T873" i="8"/>
  <c r="U874" i="8"/>
  <c r="R892" i="8"/>
  <c r="R899" i="8"/>
  <c r="S900" i="8"/>
  <c r="U907" i="8"/>
  <c r="R910" i="8"/>
  <c r="R912" i="8"/>
  <c r="R913" i="8"/>
  <c r="R917" i="8"/>
  <c r="S921" i="8"/>
  <c r="U922" i="8"/>
  <c r="R929" i="8"/>
  <c r="S930" i="8"/>
  <c r="R938" i="8"/>
  <c r="U946" i="8"/>
  <c r="T950" i="8"/>
  <c r="U951" i="8"/>
  <c r="U955" i="8"/>
  <c r="U956" i="8"/>
  <c r="T957" i="8"/>
  <c r="U963" i="8"/>
  <c r="S864" i="8"/>
  <c r="U866" i="8"/>
  <c r="T872" i="8"/>
  <c r="S892" i="8"/>
  <c r="U900" i="8"/>
  <c r="U930" i="8"/>
  <c r="S938" i="8"/>
  <c r="S851" i="8"/>
  <c r="T852" i="8"/>
  <c r="T857" i="8"/>
  <c r="U858" i="8"/>
  <c r="S863" i="8"/>
  <c r="S891" i="8"/>
  <c r="U892" i="8"/>
  <c r="R897" i="8"/>
  <c r="R898" i="8"/>
  <c r="S904" i="8"/>
  <c r="U912" i="8"/>
  <c r="R926" i="8"/>
  <c r="R927" i="8"/>
  <c r="R928" i="8"/>
  <c r="S937" i="8"/>
  <c r="U938" i="8"/>
  <c r="U954" i="8"/>
  <c r="U962" i="8"/>
  <c r="U942" i="8"/>
  <c r="S945" i="8"/>
  <c r="R847" i="8"/>
  <c r="U852" i="8"/>
  <c r="R854" i="8"/>
  <c r="U859" i="8"/>
  <c r="T860" i="8"/>
  <c r="R862" i="8"/>
  <c r="U867" i="8"/>
  <c r="T868" i="8"/>
  <c r="R870" i="8"/>
  <c r="U875" i="8"/>
  <c r="T876" i="8"/>
  <c r="R877" i="8"/>
  <c r="U882" i="8"/>
  <c r="T883" i="8"/>
  <c r="R885" i="8"/>
  <c r="U890" i="8"/>
  <c r="T891" i="8"/>
  <c r="R893" i="8"/>
  <c r="U898" i="8"/>
  <c r="T899" i="8"/>
  <c r="R901" i="8"/>
  <c r="U906" i="8"/>
  <c r="R908" i="8"/>
  <c r="U913" i="8"/>
  <c r="T914" i="8"/>
  <c r="R916" i="8"/>
  <c r="U920" i="8"/>
  <c r="T921" i="8"/>
  <c r="R923" i="8"/>
  <c r="U928" i="8"/>
  <c r="T929" i="8"/>
  <c r="R931" i="8"/>
  <c r="U936" i="8"/>
  <c r="T937" i="8"/>
  <c r="R939" i="8"/>
  <c r="U944" i="8"/>
  <c r="T945" i="8"/>
  <c r="R947" i="8"/>
  <c r="U952" i="8"/>
  <c r="T953" i="8"/>
  <c r="S954" i="8"/>
  <c r="R955" i="8"/>
  <c r="U960" i="8"/>
  <c r="T961" i="8"/>
  <c r="S962" i="8"/>
  <c r="R963" i="8"/>
  <c r="S847" i="8"/>
  <c r="R848" i="8"/>
  <c r="S854" i="8"/>
  <c r="R855" i="8"/>
  <c r="U860" i="8"/>
  <c r="S862" i="8"/>
  <c r="R863" i="8"/>
  <c r="U868" i="8"/>
  <c r="S870" i="8"/>
  <c r="R871" i="8"/>
  <c r="U876" i="8"/>
  <c r="S877" i="8"/>
  <c r="R878" i="8"/>
  <c r="U883" i="8"/>
  <c r="S885" i="8"/>
  <c r="R886" i="8"/>
  <c r="U891" i="8"/>
  <c r="S893" i="8"/>
  <c r="R894" i="8"/>
  <c r="U899" i="8"/>
  <c r="S901" i="8"/>
  <c r="R902" i="8"/>
  <c r="S908" i="8"/>
  <c r="R909" i="8"/>
  <c r="U914" i="8"/>
  <c r="S916" i="8"/>
  <c r="U921" i="8"/>
  <c r="S923" i="8"/>
  <c r="R924" i="8"/>
  <c r="U929" i="8"/>
  <c r="S931" i="8"/>
  <c r="R932" i="8"/>
  <c r="U937" i="8"/>
  <c r="S939" i="8"/>
  <c r="R940" i="8"/>
  <c r="U945" i="8"/>
  <c r="T946" i="8"/>
  <c r="S947" i="8"/>
  <c r="U953" i="8"/>
  <c r="T954" i="8"/>
  <c r="S955" i="8"/>
  <c r="U961" i="8"/>
  <c r="T962" i="8"/>
  <c r="S963" i="8"/>
  <c r="R964" i="8"/>
  <c r="T847" i="8"/>
  <c r="T854" i="8"/>
  <c r="T862" i="8"/>
  <c r="T870" i="8"/>
  <c r="T877" i="8"/>
  <c r="S878" i="8"/>
  <c r="T885" i="8"/>
  <c r="S886" i="8"/>
  <c r="T893" i="8"/>
  <c r="S894" i="8"/>
  <c r="T901" i="8"/>
  <c r="S902" i="8"/>
  <c r="T908" i="8"/>
  <c r="S909" i="8"/>
  <c r="T916" i="8"/>
  <c r="T923" i="8"/>
  <c r="S924" i="8"/>
  <c r="T931" i="8"/>
  <c r="S932" i="8"/>
  <c r="T939" i="8"/>
  <c r="S940" i="8"/>
  <c r="T947" i="8"/>
  <c r="T955" i="8"/>
  <c r="T963" i="8"/>
  <c r="S964" i="8"/>
  <c r="R850" i="8"/>
  <c r="T855" i="8"/>
  <c r="R857" i="8"/>
  <c r="T863" i="8"/>
  <c r="R865" i="8"/>
  <c r="T871" i="8"/>
  <c r="R873" i="8"/>
  <c r="T878" i="8"/>
  <c r="R880" i="8"/>
  <c r="T886" i="8"/>
  <c r="R888" i="8"/>
  <c r="T894" i="8"/>
  <c r="R896" i="8"/>
  <c r="T902" i="8"/>
  <c r="R904" i="8"/>
  <c r="T909" i="8"/>
  <c r="R911" i="8"/>
  <c r="T964" i="8"/>
  <c r="S850" i="8"/>
  <c r="S857" i="8"/>
  <c r="S865" i="8"/>
  <c r="S873" i="8"/>
  <c r="S880" i="8"/>
  <c r="R960" i="8"/>
  <c r="R965" i="8"/>
  <c r="S965" i="8"/>
  <c r="T965" i="8"/>
  <c r="AC684" i="12"/>
  <c r="AB684" i="12"/>
  <c r="AC683" i="12"/>
  <c r="AB683" i="12"/>
  <c r="AC682" i="12"/>
  <c r="AB682" i="12"/>
  <c r="AC681" i="12"/>
  <c r="AB681" i="12"/>
  <c r="AC680" i="12"/>
  <c r="AB680" i="12"/>
  <c r="AC679" i="12"/>
  <c r="AB679" i="12"/>
  <c r="AC678" i="12"/>
  <c r="AB678" i="12"/>
  <c r="AC677" i="12"/>
  <c r="AB677" i="12"/>
  <c r="AC676" i="12"/>
  <c r="AB676" i="12"/>
  <c r="AC675" i="12"/>
  <c r="AB675" i="12"/>
  <c r="AC674" i="12"/>
  <c r="AB674" i="12"/>
  <c r="AC673" i="12"/>
  <c r="AB673" i="12"/>
  <c r="AC672" i="12"/>
  <c r="AB672" i="12"/>
  <c r="AC671" i="12"/>
  <c r="AB671" i="12"/>
  <c r="AC670" i="12"/>
  <c r="AB670" i="12"/>
  <c r="AC669" i="12"/>
  <c r="AB669" i="12"/>
  <c r="AC668" i="12"/>
  <c r="AB668" i="12"/>
  <c r="AC667" i="12"/>
  <c r="AB667" i="12"/>
  <c r="AC666" i="12"/>
  <c r="AB666" i="12"/>
  <c r="AC665" i="12"/>
  <c r="AB665" i="12"/>
  <c r="AC664" i="12"/>
  <c r="AB664" i="12"/>
  <c r="AC663" i="12"/>
  <c r="AB663" i="12"/>
  <c r="AC662" i="12"/>
  <c r="AB662" i="12"/>
  <c r="AC661" i="12"/>
  <c r="AB661" i="12"/>
  <c r="AC660" i="12"/>
  <c r="AB660" i="12"/>
  <c r="AC659" i="12"/>
  <c r="AB659" i="12"/>
  <c r="AC658" i="12"/>
  <c r="AB658" i="12"/>
  <c r="AC657" i="12"/>
  <c r="AB657" i="12"/>
  <c r="AC656" i="12"/>
  <c r="AB656" i="12"/>
  <c r="AC655" i="12"/>
  <c r="AB655" i="12"/>
  <c r="AC654" i="12"/>
  <c r="AB654" i="12"/>
  <c r="AC653" i="12"/>
  <c r="AB653" i="12"/>
  <c r="AC652" i="12"/>
  <c r="AB652" i="12"/>
  <c r="AC651" i="12"/>
  <c r="AB651" i="12"/>
  <c r="AC650" i="12"/>
  <c r="AB650" i="12"/>
  <c r="AC649" i="12"/>
  <c r="AB649" i="12"/>
  <c r="AC648" i="12"/>
  <c r="AB648" i="12"/>
  <c r="AC647" i="12"/>
  <c r="AB647" i="12"/>
  <c r="AC646" i="12"/>
  <c r="AB646" i="12"/>
  <c r="AC645" i="12"/>
  <c r="AB645" i="12"/>
  <c r="AC644" i="12"/>
  <c r="AB644" i="12"/>
  <c r="AC643" i="12"/>
  <c r="AB643" i="12"/>
  <c r="AC642" i="12"/>
  <c r="AB642" i="12"/>
  <c r="AC641" i="12"/>
  <c r="AB641" i="12"/>
  <c r="AC640" i="12"/>
  <c r="AB640" i="12"/>
  <c r="AC639" i="12"/>
  <c r="AB639" i="12"/>
  <c r="AC638" i="12"/>
  <c r="AB638" i="12"/>
  <c r="AC637" i="12"/>
  <c r="AB637" i="12"/>
  <c r="AC636" i="12"/>
  <c r="AB636" i="12"/>
  <c r="AC635" i="12"/>
  <c r="AB635" i="12"/>
  <c r="AC634" i="12"/>
  <c r="AB634" i="12"/>
  <c r="AC633" i="12"/>
  <c r="AB633" i="12"/>
  <c r="AC632" i="12"/>
  <c r="AB632" i="12"/>
  <c r="AC631" i="12"/>
  <c r="AB631" i="12"/>
  <c r="AC630" i="12"/>
  <c r="AB630" i="12"/>
  <c r="AC629" i="12"/>
  <c r="AB629" i="12"/>
  <c r="AC628" i="12"/>
  <c r="AB628" i="12"/>
  <c r="AC627" i="12"/>
  <c r="AB627" i="12"/>
  <c r="AC626" i="12"/>
  <c r="AB626" i="12"/>
  <c r="AC625" i="12"/>
  <c r="AB625" i="12"/>
  <c r="AC624" i="12"/>
  <c r="AB624" i="12"/>
  <c r="AC623" i="12"/>
  <c r="AB623" i="12"/>
  <c r="AC622" i="12"/>
  <c r="AB622" i="12"/>
  <c r="AC621" i="12"/>
  <c r="AB621" i="12"/>
  <c r="AC620" i="12"/>
  <c r="AB620" i="12"/>
  <c r="AC619" i="12"/>
  <c r="AB619" i="12"/>
  <c r="AC618" i="12"/>
  <c r="AB618" i="12"/>
  <c r="AC617" i="12"/>
  <c r="AB617" i="12"/>
  <c r="AC616" i="12"/>
  <c r="AB616" i="12"/>
  <c r="AC615" i="12"/>
  <c r="AB615" i="12"/>
  <c r="AC614" i="12"/>
  <c r="AB614" i="12"/>
  <c r="AC613" i="12"/>
  <c r="AB613" i="12"/>
  <c r="AC612" i="12"/>
  <c r="AB612" i="12"/>
  <c r="AC611" i="12"/>
  <c r="AB611" i="12"/>
  <c r="AC610" i="12"/>
  <c r="AB610" i="12"/>
  <c r="AC609" i="12"/>
  <c r="AB609" i="12"/>
  <c r="AC685" i="12"/>
  <c r="AB685" i="12"/>
  <c r="Z685" i="12"/>
  <c r="AH685" i="12" s="1"/>
  <c r="Z684" i="12"/>
  <c r="AH684" i="12" s="1"/>
  <c r="Z683" i="12"/>
  <c r="AD683" i="12" s="1"/>
  <c r="Z682" i="12"/>
  <c r="AD682" i="12" s="1"/>
  <c r="Z681" i="12"/>
  <c r="AD681" i="12" s="1"/>
  <c r="Z680" i="12"/>
  <c r="AD680" i="12" s="1"/>
  <c r="Z679" i="12"/>
  <c r="AH679" i="12" s="1"/>
  <c r="Z678" i="12"/>
  <c r="AH678" i="12" s="1"/>
  <c r="Z677" i="12"/>
  <c r="AH677" i="12" s="1"/>
  <c r="Z676" i="12"/>
  <c r="AH676" i="12" s="1"/>
  <c r="Z675" i="12"/>
  <c r="AD675" i="12" s="1"/>
  <c r="Z674" i="12"/>
  <c r="AD674" i="12" s="1"/>
  <c r="Z673" i="12"/>
  <c r="AD673" i="12" s="1"/>
  <c r="Z672" i="12"/>
  <c r="AD672" i="12" s="1"/>
  <c r="Z671" i="12"/>
  <c r="AH671" i="12" s="1"/>
  <c r="Z670" i="12"/>
  <c r="AH670" i="12" s="1"/>
  <c r="Z669" i="12"/>
  <c r="AH669" i="12" s="1"/>
  <c r="Z668" i="12"/>
  <c r="AH668" i="12" s="1"/>
  <c r="Z667" i="12"/>
  <c r="AD667" i="12" s="1"/>
  <c r="Z666" i="12"/>
  <c r="AD666" i="12" s="1"/>
  <c r="Z665" i="12"/>
  <c r="AD665" i="12" s="1"/>
  <c r="Z664" i="12"/>
  <c r="AD664" i="12" s="1"/>
  <c r="Z663" i="12"/>
  <c r="AH663" i="12" s="1"/>
  <c r="Z662" i="12"/>
  <c r="AH662" i="12" s="1"/>
  <c r="Z661" i="12"/>
  <c r="AH661" i="12" s="1"/>
  <c r="Z660" i="12"/>
  <c r="AH660" i="12" s="1"/>
  <c r="Z659" i="12"/>
  <c r="AD659" i="12" s="1"/>
  <c r="Z658" i="12"/>
  <c r="AD658" i="12" s="1"/>
  <c r="Z657" i="12"/>
  <c r="AD657" i="12" s="1"/>
  <c r="Z656" i="12"/>
  <c r="AD656" i="12" s="1"/>
  <c r="Z655" i="12"/>
  <c r="Z654" i="12"/>
  <c r="Z653" i="12"/>
  <c r="Z652" i="12"/>
  <c r="Z651" i="12"/>
  <c r="AD651" i="12" s="1"/>
  <c r="Z650" i="12"/>
  <c r="AD650" i="12" s="1"/>
  <c r="Z649" i="12"/>
  <c r="AD649" i="12" s="1"/>
  <c r="Z648" i="12"/>
  <c r="AD648" i="12" s="1"/>
  <c r="Z647" i="12"/>
  <c r="AD647" i="12" s="1"/>
  <c r="AE647" i="12" s="1"/>
  <c r="Z646" i="12"/>
  <c r="AD646" i="12" s="1"/>
  <c r="AG646" i="12" s="1"/>
  <c r="Z645" i="12"/>
  <c r="Z644" i="12"/>
  <c r="Z643" i="12"/>
  <c r="AD643" i="12" s="1"/>
  <c r="Z642" i="12"/>
  <c r="Z641" i="12"/>
  <c r="AD641" i="12" s="1"/>
  <c r="Z640" i="12"/>
  <c r="Z639" i="12"/>
  <c r="AD639" i="12" s="1"/>
  <c r="AE639" i="12" s="1"/>
  <c r="Z638" i="12"/>
  <c r="Z637" i="12"/>
  <c r="Z636" i="12"/>
  <c r="Z635" i="12"/>
  <c r="AD635" i="12" s="1"/>
  <c r="Z634" i="12"/>
  <c r="Z633" i="12"/>
  <c r="AD633" i="12" s="1"/>
  <c r="Z632" i="12"/>
  <c r="AD632" i="12" s="1"/>
  <c r="AE632" i="12" s="1"/>
  <c r="Z631" i="12"/>
  <c r="Z630" i="12"/>
  <c r="Z629" i="12"/>
  <c r="Z628" i="12"/>
  <c r="Z627" i="12"/>
  <c r="AD627" i="12" s="1"/>
  <c r="Z626" i="12"/>
  <c r="AD626" i="12" s="1"/>
  <c r="Z625" i="12"/>
  <c r="AD625" i="12" s="1"/>
  <c r="Z624" i="12"/>
  <c r="Z623" i="12"/>
  <c r="Z622" i="12"/>
  <c r="Z621" i="12"/>
  <c r="Z620" i="12"/>
  <c r="Z619" i="12"/>
  <c r="AD619" i="12" s="1"/>
  <c r="Z618" i="12"/>
  <c r="AD618" i="12" s="1"/>
  <c r="AF618" i="12" s="1"/>
  <c r="Z617" i="12"/>
  <c r="AD617" i="12" s="1"/>
  <c r="Z616" i="12"/>
  <c r="Z615" i="12"/>
  <c r="AD615" i="12" s="1"/>
  <c r="AE615" i="12" s="1"/>
  <c r="Z614" i="12"/>
  <c r="Z613" i="12"/>
  <c r="Z612" i="12"/>
  <c r="Z611" i="12"/>
  <c r="AD611" i="12" s="1"/>
  <c r="Z610" i="12"/>
  <c r="AD610" i="12" s="1"/>
  <c r="AE610" i="12" s="1"/>
  <c r="Z609" i="12"/>
  <c r="AD609" i="12" s="1"/>
  <c r="Y685" i="12"/>
  <c r="X685" i="12"/>
  <c r="W685" i="12"/>
  <c r="V685" i="12"/>
  <c r="U685" i="12"/>
  <c r="T685" i="12"/>
  <c r="S685" i="12"/>
  <c r="R685" i="12"/>
  <c r="P685" i="12"/>
  <c r="Q685" i="12" s="1"/>
  <c r="Y684" i="12"/>
  <c r="X684" i="12"/>
  <c r="W684" i="12"/>
  <c r="V684" i="12"/>
  <c r="U684" i="12"/>
  <c r="T684" i="12"/>
  <c r="S684" i="12"/>
  <c r="R684" i="12"/>
  <c r="P684" i="12"/>
  <c r="Q684" i="12" s="1"/>
  <c r="Y683" i="12"/>
  <c r="X683" i="12"/>
  <c r="W683" i="12"/>
  <c r="V683" i="12"/>
  <c r="U683" i="12"/>
  <c r="T683" i="12"/>
  <c r="S683" i="12"/>
  <c r="R683" i="12"/>
  <c r="P683" i="12"/>
  <c r="Q683" i="12" s="1"/>
  <c r="Y682" i="12"/>
  <c r="X682" i="12"/>
  <c r="W682" i="12"/>
  <c r="V682" i="12"/>
  <c r="U682" i="12"/>
  <c r="T682" i="12"/>
  <c r="S682" i="12"/>
  <c r="R682" i="12"/>
  <c r="P682" i="12"/>
  <c r="Q682" i="12" s="1"/>
  <c r="Y681" i="12"/>
  <c r="X681" i="12"/>
  <c r="W681" i="12"/>
  <c r="V681" i="12"/>
  <c r="U681" i="12"/>
  <c r="T681" i="12"/>
  <c r="S681" i="12"/>
  <c r="R681" i="12"/>
  <c r="P681" i="12"/>
  <c r="Q681" i="12" s="1"/>
  <c r="Y680" i="12"/>
  <c r="X680" i="12"/>
  <c r="W680" i="12"/>
  <c r="V680" i="12"/>
  <c r="U680" i="12"/>
  <c r="T680" i="12"/>
  <c r="S680" i="12"/>
  <c r="R680" i="12"/>
  <c r="P680" i="12"/>
  <c r="Q680" i="12" s="1"/>
  <c r="Y679" i="12"/>
  <c r="X679" i="12"/>
  <c r="W679" i="12"/>
  <c r="V679" i="12"/>
  <c r="U679" i="12"/>
  <c r="T679" i="12"/>
  <c r="S679" i="12"/>
  <c r="R679" i="12"/>
  <c r="P679" i="12"/>
  <c r="Q679" i="12" s="1"/>
  <c r="Y678" i="12"/>
  <c r="X678" i="12"/>
  <c r="W678" i="12"/>
  <c r="V678" i="12"/>
  <c r="U678" i="12"/>
  <c r="T678" i="12"/>
  <c r="S678" i="12"/>
  <c r="R678" i="12"/>
  <c r="P678" i="12"/>
  <c r="Q678" i="12" s="1"/>
  <c r="Y677" i="12"/>
  <c r="X677" i="12"/>
  <c r="W677" i="12"/>
  <c r="V677" i="12"/>
  <c r="U677" i="12"/>
  <c r="T677" i="12"/>
  <c r="S677" i="12"/>
  <c r="R677" i="12"/>
  <c r="P677" i="12"/>
  <c r="Q677" i="12" s="1"/>
  <c r="Y676" i="12"/>
  <c r="X676" i="12"/>
  <c r="W676" i="12"/>
  <c r="V676" i="12"/>
  <c r="U676" i="12"/>
  <c r="T676" i="12"/>
  <c r="S676" i="12"/>
  <c r="R676" i="12"/>
  <c r="P676" i="12"/>
  <c r="Q676" i="12" s="1"/>
  <c r="Y675" i="12"/>
  <c r="X675" i="12"/>
  <c r="W675" i="12"/>
  <c r="V675" i="12"/>
  <c r="U675" i="12"/>
  <c r="T675" i="12"/>
  <c r="S675" i="12"/>
  <c r="R675" i="12"/>
  <c r="P675" i="12"/>
  <c r="Q675" i="12" s="1"/>
  <c r="Y674" i="12"/>
  <c r="X674" i="12"/>
  <c r="W674" i="12"/>
  <c r="V674" i="12"/>
  <c r="U674" i="12"/>
  <c r="T674" i="12"/>
  <c r="S674" i="12"/>
  <c r="R674" i="12"/>
  <c r="P674" i="12"/>
  <c r="Q674" i="12" s="1"/>
  <c r="Y673" i="12"/>
  <c r="X673" i="12"/>
  <c r="W673" i="12"/>
  <c r="V673" i="12"/>
  <c r="U673" i="12"/>
  <c r="T673" i="12"/>
  <c r="S673" i="12"/>
  <c r="R673" i="12"/>
  <c r="P673" i="12"/>
  <c r="Q673" i="12" s="1"/>
  <c r="Y672" i="12"/>
  <c r="X672" i="12"/>
  <c r="W672" i="12"/>
  <c r="V672" i="12"/>
  <c r="U672" i="12"/>
  <c r="T672" i="12"/>
  <c r="S672" i="12"/>
  <c r="R672" i="12"/>
  <c r="P672" i="12"/>
  <c r="Q672" i="12" s="1"/>
  <c r="Y671" i="12"/>
  <c r="X671" i="12"/>
  <c r="W671" i="12"/>
  <c r="V671" i="12"/>
  <c r="U671" i="12"/>
  <c r="T671" i="12"/>
  <c r="S671" i="12"/>
  <c r="R671" i="12"/>
  <c r="P671" i="12"/>
  <c r="Q671" i="12" s="1"/>
  <c r="Y670" i="12"/>
  <c r="X670" i="12"/>
  <c r="W670" i="12"/>
  <c r="V670" i="12"/>
  <c r="U670" i="12"/>
  <c r="T670" i="12"/>
  <c r="S670" i="12"/>
  <c r="R670" i="12"/>
  <c r="P670" i="12"/>
  <c r="Q670" i="12" s="1"/>
  <c r="Y669" i="12"/>
  <c r="X669" i="12"/>
  <c r="W669" i="12"/>
  <c r="V669" i="12"/>
  <c r="U669" i="12"/>
  <c r="T669" i="12"/>
  <c r="S669" i="12"/>
  <c r="R669" i="12"/>
  <c r="P669" i="12"/>
  <c r="Q669" i="12" s="1"/>
  <c r="Y668" i="12"/>
  <c r="X668" i="12"/>
  <c r="W668" i="12"/>
  <c r="V668" i="12"/>
  <c r="U668" i="12"/>
  <c r="T668" i="12"/>
  <c r="S668" i="12"/>
  <c r="R668" i="12"/>
  <c r="P668" i="12"/>
  <c r="Q668" i="12" s="1"/>
  <c r="Y667" i="12"/>
  <c r="X667" i="12"/>
  <c r="W667" i="12"/>
  <c r="V667" i="12"/>
  <c r="U667" i="12"/>
  <c r="T667" i="12"/>
  <c r="S667" i="12"/>
  <c r="R667" i="12"/>
  <c r="P667" i="12"/>
  <c r="Q667" i="12" s="1"/>
  <c r="Y666" i="12"/>
  <c r="X666" i="12"/>
  <c r="W666" i="12"/>
  <c r="V666" i="12"/>
  <c r="U666" i="12"/>
  <c r="T666" i="12"/>
  <c r="S666" i="12"/>
  <c r="R666" i="12"/>
  <c r="P666" i="12"/>
  <c r="Q666" i="12" s="1"/>
  <c r="Y665" i="12"/>
  <c r="X665" i="12"/>
  <c r="W665" i="12"/>
  <c r="V665" i="12"/>
  <c r="U665" i="12"/>
  <c r="T665" i="12"/>
  <c r="S665" i="12"/>
  <c r="R665" i="12"/>
  <c r="P665" i="12"/>
  <c r="Q665" i="12" s="1"/>
  <c r="Y664" i="12"/>
  <c r="X664" i="12"/>
  <c r="W664" i="12"/>
  <c r="V664" i="12"/>
  <c r="U664" i="12"/>
  <c r="T664" i="12"/>
  <c r="S664" i="12"/>
  <c r="R664" i="12"/>
  <c r="P664" i="12"/>
  <c r="Q664" i="12" s="1"/>
  <c r="Y663" i="12"/>
  <c r="X663" i="12"/>
  <c r="W663" i="12"/>
  <c r="V663" i="12"/>
  <c r="U663" i="12"/>
  <c r="T663" i="12"/>
  <c r="S663" i="12"/>
  <c r="R663" i="12"/>
  <c r="P663" i="12"/>
  <c r="Q663" i="12" s="1"/>
  <c r="Y662" i="12"/>
  <c r="X662" i="12"/>
  <c r="W662" i="12"/>
  <c r="V662" i="12"/>
  <c r="U662" i="12"/>
  <c r="T662" i="12"/>
  <c r="S662" i="12"/>
  <c r="R662" i="12"/>
  <c r="P662" i="12"/>
  <c r="Q662" i="12" s="1"/>
  <c r="Y661" i="12"/>
  <c r="X661" i="12"/>
  <c r="W661" i="12"/>
  <c r="V661" i="12"/>
  <c r="U661" i="12"/>
  <c r="T661" i="12"/>
  <c r="S661" i="12"/>
  <c r="R661" i="12"/>
  <c r="P661" i="12"/>
  <c r="Q661" i="12" s="1"/>
  <c r="Y660" i="12"/>
  <c r="X660" i="12"/>
  <c r="W660" i="12"/>
  <c r="V660" i="12"/>
  <c r="U660" i="12"/>
  <c r="T660" i="12"/>
  <c r="S660" i="12"/>
  <c r="R660" i="12"/>
  <c r="P660" i="12"/>
  <c r="Q660" i="12" s="1"/>
  <c r="Y659" i="12"/>
  <c r="X659" i="12"/>
  <c r="W659" i="12"/>
  <c r="V659" i="12"/>
  <c r="U659" i="12"/>
  <c r="T659" i="12"/>
  <c r="S659" i="12"/>
  <c r="R659" i="12"/>
  <c r="P659" i="12"/>
  <c r="Q659" i="12" s="1"/>
  <c r="Y658" i="12"/>
  <c r="X658" i="12"/>
  <c r="W658" i="12"/>
  <c r="V658" i="12"/>
  <c r="U658" i="12"/>
  <c r="T658" i="12"/>
  <c r="S658" i="12"/>
  <c r="R658" i="12"/>
  <c r="P658" i="12"/>
  <c r="Q658" i="12" s="1"/>
  <c r="Y657" i="12"/>
  <c r="X657" i="12"/>
  <c r="W657" i="12"/>
  <c r="V657" i="12"/>
  <c r="U657" i="12"/>
  <c r="T657" i="12"/>
  <c r="S657" i="12"/>
  <c r="R657" i="12"/>
  <c r="P657" i="12"/>
  <c r="Q657" i="12" s="1"/>
  <c r="Y656" i="12"/>
  <c r="X656" i="12"/>
  <c r="W656" i="12"/>
  <c r="V656" i="12"/>
  <c r="U656" i="12"/>
  <c r="T656" i="12"/>
  <c r="S656" i="12"/>
  <c r="R656" i="12"/>
  <c r="P656" i="12"/>
  <c r="Q656" i="12" s="1"/>
  <c r="Y655" i="12"/>
  <c r="X655" i="12"/>
  <c r="W655" i="12"/>
  <c r="V655" i="12"/>
  <c r="U655" i="12"/>
  <c r="T655" i="12"/>
  <c r="S655" i="12"/>
  <c r="R655" i="12"/>
  <c r="P655" i="12"/>
  <c r="Q655" i="12" s="1"/>
  <c r="Y654" i="12"/>
  <c r="X654" i="12"/>
  <c r="W654" i="12"/>
  <c r="V654" i="12"/>
  <c r="U654" i="12"/>
  <c r="T654" i="12"/>
  <c r="S654" i="12"/>
  <c r="R654" i="12"/>
  <c r="P654" i="12"/>
  <c r="Q654" i="12" s="1"/>
  <c r="Y653" i="12"/>
  <c r="X653" i="12"/>
  <c r="W653" i="12"/>
  <c r="V653" i="12"/>
  <c r="U653" i="12"/>
  <c r="T653" i="12"/>
  <c r="S653" i="12"/>
  <c r="R653" i="12"/>
  <c r="P653" i="12"/>
  <c r="Q653" i="12" s="1"/>
  <c r="Y652" i="12"/>
  <c r="X652" i="12"/>
  <c r="W652" i="12"/>
  <c r="V652" i="12"/>
  <c r="U652" i="12"/>
  <c r="T652" i="12"/>
  <c r="S652" i="12"/>
  <c r="R652" i="12"/>
  <c r="P652" i="12"/>
  <c r="Q652" i="12" s="1"/>
  <c r="Y651" i="12"/>
  <c r="X651" i="12"/>
  <c r="W651" i="12"/>
  <c r="V651" i="12"/>
  <c r="U651" i="12"/>
  <c r="T651" i="12"/>
  <c r="S651" i="12"/>
  <c r="R651" i="12"/>
  <c r="P651" i="12"/>
  <c r="Q651" i="12" s="1"/>
  <c r="Y650" i="12"/>
  <c r="X650" i="12"/>
  <c r="W650" i="12"/>
  <c r="V650" i="12"/>
  <c r="U650" i="12"/>
  <c r="T650" i="12"/>
  <c r="S650" i="12"/>
  <c r="R650" i="12"/>
  <c r="P650" i="12"/>
  <c r="Q650" i="12" s="1"/>
  <c r="Y649" i="12"/>
  <c r="X649" i="12"/>
  <c r="W649" i="12"/>
  <c r="V649" i="12"/>
  <c r="U649" i="12"/>
  <c r="T649" i="12"/>
  <c r="S649" i="12"/>
  <c r="R649" i="12"/>
  <c r="P649" i="12"/>
  <c r="Q649" i="12" s="1"/>
  <c r="Y648" i="12"/>
  <c r="X648" i="12"/>
  <c r="W648" i="12"/>
  <c r="V648" i="12"/>
  <c r="U648" i="12"/>
  <c r="T648" i="12"/>
  <c r="S648" i="12"/>
  <c r="R648" i="12"/>
  <c r="P648" i="12"/>
  <c r="Q648" i="12" s="1"/>
  <c r="Y647" i="12"/>
  <c r="X647" i="12"/>
  <c r="W647" i="12"/>
  <c r="V647" i="12"/>
  <c r="U647" i="12"/>
  <c r="T647" i="12"/>
  <c r="S647" i="12"/>
  <c r="R647" i="12"/>
  <c r="P647" i="12"/>
  <c r="Q647" i="12" s="1"/>
  <c r="Y646" i="12"/>
  <c r="X646" i="12"/>
  <c r="W646" i="12"/>
  <c r="V646" i="12"/>
  <c r="U646" i="12"/>
  <c r="T646" i="12"/>
  <c r="S646" i="12"/>
  <c r="R646" i="12"/>
  <c r="P646" i="12"/>
  <c r="Q646" i="12" s="1"/>
  <c r="Y645" i="12"/>
  <c r="X645" i="12"/>
  <c r="W645" i="12"/>
  <c r="V645" i="12"/>
  <c r="U645" i="12"/>
  <c r="T645" i="12"/>
  <c r="S645" i="12"/>
  <c r="R645" i="12"/>
  <c r="P645" i="12"/>
  <c r="Q645" i="12" s="1"/>
  <c r="Y644" i="12"/>
  <c r="X644" i="12"/>
  <c r="W644" i="12"/>
  <c r="V644" i="12"/>
  <c r="U644" i="12"/>
  <c r="T644" i="12"/>
  <c r="S644" i="12"/>
  <c r="R644" i="12"/>
  <c r="P644" i="12"/>
  <c r="Q644" i="12" s="1"/>
  <c r="Y643" i="12"/>
  <c r="X643" i="12"/>
  <c r="W643" i="12"/>
  <c r="V643" i="12"/>
  <c r="U643" i="12"/>
  <c r="T643" i="12"/>
  <c r="S643" i="12"/>
  <c r="R643" i="12"/>
  <c r="P643" i="12"/>
  <c r="Q643" i="12" s="1"/>
  <c r="Y642" i="12"/>
  <c r="X642" i="12"/>
  <c r="W642" i="12"/>
  <c r="V642" i="12"/>
  <c r="U642" i="12"/>
  <c r="T642" i="12"/>
  <c r="S642" i="12"/>
  <c r="R642" i="12"/>
  <c r="P642" i="12"/>
  <c r="Q642" i="12" s="1"/>
  <c r="Y641" i="12"/>
  <c r="X641" i="12"/>
  <c r="W641" i="12"/>
  <c r="V641" i="12"/>
  <c r="U641" i="12"/>
  <c r="T641" i="12"/>
  <c r="S641" i="12"/>
  <c r="R641" i="12"/>
  <c r="P641" i="12"/>
  <c r="Q641" i="12" s="1"/>
  <c r="Y640" i="12"/>
  <c r="X640" i="12"/>
  <c r="W640" i="12"/>
  <c r="V640" i="12"/>
  <c r="U640" i="12"/>
  <c r="T640" i="12"/>
  <c r="S640" i="12"/>
  <c r="R640" i="12"/>
  <c r="P640" i="12"/>
  <c r="Q640" i="12" s="1"/>
  <c r="Y639" i="12"/>
  <c r="X639" i="12"/>
  <c r="W639" i="12"/>
  <c r="V639" i="12"/>
  <c r="U639" i="12"/>
  <c r="T639" i="12"/>
  <c r="S639" i="12"/>
  <c r="R639" i="12"/>
  <c r="P639" i="12"/>
  <c r="Q639" i="12" s="1"/>
  <c r="Y638" i="12"/>
  <c r="X638" i="12"/>
  <c r="W638" i="12"/>
  <c r="V638" i="12"/>
  <c r="U638" i="12"/>
  <c r="T638" i="12"/>
  <c r="S638" i="12"/>
  <c r="R638" i="12"/>
  <c r="P638" i="12"/>
  <c r="Q638" i="12" s="1"/>
  <c r="Y637" i="12"/>
  <c r="X637" i="12"/>
  <c r="W637" i="12"/>
  <c r="V637" i="12"/>
  <c r="U637" i="12"/>
  <c r="T637" i="12"/>
  <c r="S637" i="12"/>
  <c r="R637" i="12"/>
  <c r="P637" i="12"/>
  <c r="Q637" i="12" s="1"/>
  <c r="Y636" i="12"/>
  <c r="X636" i="12"/>
  <c r="W636" i="12"/>
  <c r="V636" i="12"/>
  <c r="U636" i="12"/>
  <c r="T636" i="12"/>
  <c r="S636" i="12"/>
  <c r="R636" i="12"/>
  <c r="P636" i="12"/>
  <c r="Q636" i="12" s="1"/>
  <c r="Y635" i="12"/>
  <c r="X635" i="12"/>
  <c r="W635" i="12"/>
  <c r="V635" i="12"/>
  <c r="U635" i="12"/>
  <c r="T635" i="12"/>
  <c r="S635" i="12"/>
  <c r="R635" i="12"/>
  <c r="P635" i="12"/>
  <c r="Q635" i="12" s="1"/>
  <c r="Y634" i="12"/>
  <c r="X634" i="12"/>
  <c r="W634" i="12"/>
  <c r="V634" i="12"/>
  <c r="U634" i="12"/>
  <c r="T634" i="12"/>
  <c r="S634" i="12"/>
  <c r="R634" i="12"/>
  <c r="P634" i="12"/>
  <c r="Q634" i="12" s="1"/>
  <c r="Y633" i="12"/>
  <c r="X633" i="12"/>
  <c r="W633" i="12"/>
  <c r="V633" i="12"/>
  <c r="U633" i="12"/>
  <c r="T633" i="12"/>
  <c r="S633" i="12"/>
  <c r="R633" i="12"/>
  <c r="P633" i="12"/>
  <c r="Q633" i="12" s="1"/>
  <c r="Y632" i="12"/>
  <c r="X632" i="12"/>
  <c r="W632" i="12"/>
  <c r="V632" i="12"/>
  <c r="U632" i="12"/>
  <c r="T632" i="12"/>
  <c r="S632" i="12"/>
  <c r="R632" i="12"/>
  <c r="P632" i="12"/>
  <c r="Q632" i="12" s="1"/>
  <c r="Y631" i="12"/>
  <c r="X631" i="12"/>
  <c r="W631" i="12"/>
  <c r="V631" i="12"/>
  <c r="U631" i="12"/>
  <c r="T631" i="12"/>
  <c r="S631" i="12"/>
  <c r="R631" i="12"/>
  <c r="P631" i="12"/>
  <c r="Q631" i="12" s="1"/>
  <c r="Y630" i="12"/>
  <c r="X630" i="12"/>
  <c r="W630" i="12"/>
  <c r="V630" i="12"/>
  <c r="U630" i="12"/>
  <c r="T630" i="12"/>
  <c r="S630" i="12"/>
  <c r="R630" i="12"/>
  <c r="P630" i="12"/>
  <c r="Q630" i="12" s="1"/>
  <c r="Y629" i="12"/>
  <c r="X629" i="12"/>
  <c r="W629" i="12"/>
  <c r="V629" i="12"/>
  <c r="U629" i="12"/>
  <c r="T629" i="12"/>
  <c r="S629" i="12"/>
  <c r="R629" i="12"/>
  <c r="P629" i="12"/>
  <c r="Q629" i="12" s="1"/>
  <c r="Y628" i="12"/>
  <c r="X628" i="12"/>
  <c r="W628" i="12"/>
  <c r="V628" i="12"/>
  <c r="U628" i="12"/>
  <c r="T628" i="12"/>
  <c r="S628" i="12"/>
  <c r="R628" i="12"/>
  <c r="P628" i="12"/>
  <c r="Q628" i="12" s="1"/>
  <c r="Y627" i="12"/>
  <c r="X627" i="12"/>
  <c r="W627" i="12"/>
  <c r="V627" i="12"/>
  <c r="U627" i="12"/>
  <c r="T627" i="12"/>
  <c r="S627" i="12"/>
  <c r="R627" i="12"/>
  <c r="P627" i="12"/>
  <c r="Q627" i="12" s="1"/>
  <c r="Y626" i="12"/>
  <c r="X626" i="12"/>
  <c r="W626" i="12"/>
  <c r="V626" i="12"/>
  <c r="U626" i="12"/>
  <c r="T626" i="12"/>
  <c r="S626" i="12"/>
  <c r="R626" i="12"/>
  <c r="P626" i="12"/>
  <c r="Q626" i="12" s="1"/>
  <c r="Y625" i="12"/>
  <c r="X625" i="12"/>
  <c r="W625" i="12"/>
  <c r="V625" i="12"/>
  <c r="U625" i="12"/>
  <c r="T625" i="12"/>
  <c r="S625" i="12"/>
  <c r="R625" i="12"/>
  <c r="P625" i="12"/>
  <c r="Q625" i="12" s="1"/>
  <c r="Y624" i="12"/>
  <c r="X624" i="12"/>
  <c r="W624" i="12"/>
  <c r="V624" i="12"/>
  <c r="U624" i="12"/>
  <c r="T624" i="12"/>
  <c r="S624" i="12"/>
  <c r="R624" i="12"/>
  <c r="P624" i="12"/>
  <c r="Q624" i="12" s="1"/>
  <c r="Y623" i="12"/>
  <c r="X623" i="12"/>
  <c r="W623" i="12"/>
  <c r="V623" i="12"/>
  <c r="U623" i="12"/>
  <c r="T623" i="12"/>
  <c r="S623" i="12"/>
  <c r="R623" i="12"/>
  <c r="P623" i="12"/>
  <c r="Q623" i="12" s="1"/>
  <c r="Y622" i="12"/>
  <c r="X622" i="12"/>
  <c r="W622" i="12"/>
  <c r="V622" i="12"/>
  <c r="U622" i="12"/>
  <c r="T622" i="12"/>
  <c r="S622" i="12"/>
  <c r="R622" i="12"/>
  <c r="P622" i="12"/>
  <c r="Q622" i="12" s="1"/>
  <c r="Y621" i="12"/>
  <c r="X621" i="12"/>
  <c r="W621" i="12"/>
  <c r="V621" i="12"/>
  <c r="U621" i="12"/>
  <c r="T621" i="12"/>
  <c r="S621" i="12"/>
  <c r="R621" i="12"/>
  <c r="P621" i="12"/>
  <c r="Q621" i="12" s="1"/>
  <c r="Y620" i="12"/>
  <c r="X620" i="12"/>
  <c r="W620" i="12"/>
  <c r="V620" i="12"/>
  <c r="U620" i="12"/>
  <c r="T620" i="12"/>
  <c r="S620" i="12"/>
  <c r="R620" i="12"/>
  <c r="P620" i="12"/>
  <c r="Q620" i="12" s="1"/>
  <c r="Y619" i="12"/>
  <c r="X619" i="12"/>
  <c r="W619" i="12"/>
  <c r="V619" i="12"/>
  <c r="U619" i="12"/>
  <c r="T619" i="12"/>
  <c r="S619" i="12"/>
  <c r="R619" i="12"/>
  <c r="P619" i="12"/>
  <c r="Q619" i="12" s="1"/>
  <c r="Y618" i="12"/>
  <c r="X618" i="12"/>
  <c r="W618" i="12"/>
  <c r="V618" i="12"/>
  <c r="U618" i="12"/>
  <c r="T618" i="12"/>
  <c r="S618" i="12"/>
  <c r="R618" i="12"/>
  <c r="P618" i="12"/>
  <c r="Q618" i="12" s="1"/>
  <c r="Y617" i="12"/>
  <c r="X617" i="12"/>
  <c r="W617" i="12"/>
  <c r="V617" i="12"/>
  <c r="U617" i="12"/>
  <c r="T617" i="12"/>
  <c r="S617" i="12"/>
  <c r="R617" i="12"/>
  <c r="P617" i="12"/>
  <c r="Q617" i="12" s="1"/>
  <c r="Y616" i="12"/>
  <c r="X616" i="12"/>
  <c r="W616" i="12"/>
  <c r="V616" i="12"/>
  <c r="U616" i="12"/>
  <c r="T616" i="12"/>
  <c r="S616" i="12"/>
  <c r="R616" i="12"/>
  <c r="P616" i="12"/>
  <c r="Q616" i="12" s="1"/>
  <c r="Y615" i="12"/>
  <c r="X615" i="12"/>
  <c r="W615" i="12"/>
  <c r="V615" i="12"/>
  <c r="U615" i="12"/>
  <c r="T615" i="12"/>
  <c r="S615" i="12"/>
  <c r="R615" i="12"/>
  <c r="P615" i="12"/>
  <c r="Q615" i="12" s="1"/>
  <c r="Y614" i="12"/>
  <c r="X614" i="12"/>
  <c r="W614" i="12"/>
  <c r="V614" i="12"/>
  <c r="U614" i="12"/>
  <c r="T614" i="12"/>
  <c r="S614" i="12"/>
  <c r="R614" i="12"/>
  <c r="P614" i="12"/>
  <c r="Q614" i="12" s="1"/>
  <c r="Y613" i="12"/>
  <c r="X613" i="12"/>
  <c r="W613" i="12"/>
  <c r="V613" i="12"/>
  <c r="U613" i="12"/>
  <c r="T613" i="12"/>
  <c r="S613" i="12"/>
  <c r="R613" i="12"/>
  <c r="P613" i="12"/>
  <c r="Q613" i="12" s="1"/>
  <c r="Y612" i="12"/>
  <c r="X612" i="12"/>
  <c r="W612" i="12"/>
  <c r="V612" i="12"/>
  <c r="U612" i="12"/>
  <c r="T612" i="12"/>
  <c r="S612" i="12"/>
  <c r="R612" i="12"/>
  <c r="P612" i="12"/>
  <c r="Q612" i="12" s="1"/>
  <c r="Y611" i="12"/>
  <c r="X611" i="12"/>
  <c r="W611" i="12"/>
  <c r="V611" i="12"/>
  <c r="U611" i="12"/>
  <c r="T611" i="12"/>
  <c r="S611" i="12"/>
  <c r="R611" i="12"/>
  <c r="P611" i="12"/>
  <c r="Q611" i="12" s="1"/>
  <c r="Y610" i="12"/>
  <c r="X610" i="12"/>
  <c r="W610" i="12"/>
  <c r="V610" i="12"/>
  <c r="U610" i="12"/>
  <c r="T610" i="12"/>
  <c r="S610" i="12"/>
  <c r="R610" i="12"/>
  <c r="P610" i="12"/>
  <c r="Q610" i="12" s="1"/>
  <c r="Y609" i="12"/>
  <c r="X609" i="12"/>
  <c r="W609" i="12"/>
  <c r="V609" i="12"/>
  <c r="U609" i="12"/>
  <c r="T609" i="12"/>
  <c r="S609" i="12"/>
  <c r="R609" i="12"/>
  <c r="P609" i="12"/>
  <c r="Q609" i="12" s="1"/>
  <c r="AH634" i="12" l="1"/>
  <c r="AH642" i="12"/>
  <c r="AH609" i="12"/>
  <c r="AD663" i="12"/>
  <c r="AF663" i="12" s="1"/>
  <c r="AD634" i="12"/>
  <c r="AF634" i="12" s="1"/>
  <c r="AH666" i="12"/>
  <c r="AH612" i="12"/>
  <c r="AH628" i="12"/>
  <c r="AH644" i="12"/>
  <c r="AH652" i="12"/>
  <c r="AH674" i="12"/>
  <c r="AH613" i="12"/>
  <c r="AH621" i="12"/>
  <c r="AH629" i="12"/>
  <c r="AH637" i="12"/>
  <c r="AH653" i="12"/>
  <c r="AD642" i="12"/>
  <c r="AF642" i="12" s="1"/>
  <c r="AH614" i="12"/>
  <c r="AH622" i="12"/>
  <c r="AH630" i="12"/>
  <c r="AD679" i="12"/>
  <c r="AE679" i="12" s="1"/>
  <c r="AH618" i="12"/>
  <c r="AH624" i="12"/>
  <c r="AH640" i="12"/>
  <c r="AD622" i="12"/>
  <c r="AG622" i="12" s="1"/>
  <c r="AH650" i="12"/>
  <c r="AH610" i="12"/>
  <c r="AH619" i="12"/>
  <c r="AH626" i="12"/>
  <c r="AH658" i="12"/>
  <c r="AF626" i="12"/>
  <c r="AG626" i="12"/>
  <c r="AH620" i="12"/>
  <c r="AH632" i="12"/>
  <c r="AD614" i="12"/>
  <c r="AG614" i="12" s="1"/>
  <c r="AD624" i="12"/>
  <c r="AD662" i="12"/>
  <c r="AG662" i="12" s="1"/>
  <c r="AD678" i="12"/>
  <c r="AG678" i="12" s="1"/>
  <c r="AH611" i="12"/>
  <c r="AH643" i="12"/>
  <c r="AH659" i="12"/>
  <c r="AH675" i="12"/>
  <c r="AH682" i="12"/>
  <c r="AD670" i="12"/>
  <c r="AG670" i="12" s="1"/>
  <c r="AH645" i="12"/>
  <c r="AH638" i="12"/>
  <c r="AH646" i="12"/>
  <c r="AH654" i="12"/>
  <c r="AF610" i="12"/>
  <c r="AD630" i="12"/>
  <c r="AG630" i="12" s="1"/>
  <c r="AF632" i="12"/>
  <c r="AD640" i="12"/>
  <c r="AD654" i="12"/>
  <c r="AG654" i="12" s="1"/>
  <c r="AH615" i="12"/>
  <c r="AH623" i="12"/>
  <c r="AH631" i="12"/>
  <c r="AH639" i="12"/>
  <c r="AH647" i="12"/>
  <c r="AH655" i="12"/>
  <c r="AG610" i="12"/>
  <c r="AD623" i="12"/>
  <c r="AE623" i="12" s="1"/>
  <c r="AH627" i="12"/>
  <c r="AG632" i="12"/>
  <c r="AH651" i="12"/>
  <c r="AH667" i="12"/>
  <c r="AH683" i="12"/>
  <c r="AH636" i="12"/>
  <c r="AH616" i="12"/>
  <c r="AD616" i="12"/>
  <c r="AD638" i="12"/>
  <c r="AG638" i="12" s="1"/>
  <c r="AG618" i="12"/>
  <c r="AD631" i="12"/>
  <c r="AE631" i="12" s="1"/>
  <c r="AH635" i="12"/>
  <c r="AD655" i="12"/>
  <c r="AE655" i="12" s="1"/>
  <c r="AD671" i="12"/>
  <c r="AE671" i="12" s="1"/>
  <c r="AF658" i="12"/>
  <c r="AE658" i="12"/>
  <c r="AG658" i="12"/>
  <c r="AG619" i="12"/>
  <c r="AF619" i="12"/>
  <c r="AE619" i="12"/>
  <c r="AG635" i="12"/>
  <c r="AF635" i="12"/>
  <c r="AE635" i="12"/>
  <c r="AG651" i="12"/>
  <c r="AF651" i="12"/>
  <c r="AE651" i="12"/>
  <c r="AG667" i="12"/>
  <c r="AF667" i="12"/>
  <c r="AE667" i="12"/>
  <c r="AG683" i="12"/>
  <c r="AF683" i="12"/>
  <c r="AE683" i="12"/>
  <c r="AF682" i="12"/>
  <c r="AE682" i="12"/>
  <c r="AG682" i="12"/>
  <c r="AG611" i="12"/>
  <c r="AF611" i="12"/>
  <c r="AE611" i="12"/>
  <c r="AG627" i="12"/>
  <c r="AF627" i="12"/>
  <c r="AE627" i="12"/>
  <c r="AG643" i="12"/>
  <c r="AF643" i="12"/>
  <c r="AE643" i="12"/>
  <c r="AG659" i="12"/>
  <c r="AF659" i="12"/>
  <c r="AE659" i="12"/>
  <c r="AG675" i="12"/>
  <c r="AF675" i="12"/>
  <c r="AE675" i="12"/>
  <c r="AF666" i="12"/>
  <c r="AE666" i="12"/>
  <c r="AG666" i="12"/>
  <c r="AF650" i="12"/>
  <c r="AE650" i="12"/>
  <c r="AG650" i="12"/>
  <c r="AF656" i="12"/>
  <c r="AE656" i="12"/>
  <c r="AG656" i="12"/>
  <c r="AF664" i="12"/>
  <c r="AE664" i="12"/>
  <c r="AG664" i="12"/>
  <c r="AF672" i="12"/>
  <c r="AE672" i="12"/>
  <c r="AG672" i="12"/>
  <c r="AE680" i="12"/>
  <c r="AF680" i="12"/>
  <c r="AG680" i="12"/>
  <c r="AF674" i="12"/>
  <c r="AE674" i="12"/>
  <c r="AG674" i="12"/>
  <c r="AE648" i="12"/>
  <c r="AF648" i="12"/>
  <c r="AG648" i="12"/>
  <c r="AE609" i="12"/>
  <c r="AG609" i="12"/>
  <c r="AF609" i="12"/>
  <c r="AE617" i="12"/>
  <c r="AG617" i="12"/>
  <c r="AF617" i="12"/>
  <c r="AE625" i="12"/>
  <c r="AG625" i="12"/>
  <c r="AF625" i="12"/>
  <c r="AE633" i="12"/>
  <c r="AG633" i="12"/>
  <c r="AF633" i="12"/>
  <c r="AE641" i="12"/>
  <c r="AG641" i="12"/>
  <c r="AF641" i="12"/>
  <c r="AE649" i="12"/>
  <c r="AG649" i="12"/>
  <c r="AF649" i="12"/>
  <c r="AE657" i="12"/>
  <c r="AG657" i="12"/>
  <c r="AF657" i="12"/>
  <c r="AE665" i="12"/>
  <c r="AF665" i="12"/>
  <c r="AG665" i="12"/>
  <c r="AE673" i="12"/>
  <c r="AF673" i="12"/>
  <c r="AG673" i="12"/>
  <c r="AE681" i="12"/>
  <c r="AF681" i="12"/>
  <c r="AG681" i="12"/>
  <c r="AD621" i="12"/>
  <c r="AH625" i="12"/>
  <c r="AD629" i="12"/>
  <c r="AH633" i="12"/>
  <c r="AD637" i="12"/>
  <c r="AF639" i="12"/>
  <c r="AH641" i="12"/>
  <c r="AD645" i="12"/>
  <c r="AE646" i="12"/>
  <c r="AF647" i="12"/>
  <c r="AH649" i="12"/>
  <c r="AD653" i="12"/>
  <c r="AH657" i="12"/>
  <c r="AD661" i="12"/>
  <c r="AH665" i="12"/>
  <c r="AD669" i="12"/>
  <c r="AH673" i="12"/>
  <c r="AD677" i="12"/>
  <c r="AH681" i="12"/>
  <c r="AD612" i="12"/>
  <c r="AG615" i="12"/>
  <c r="AD620" i="12"/>
  <c r="AD628" i="12"/>
  <c r="AD636" i="12"/>
  <c r="AG639" i="12"/>
  <c r="AD644" i="12"/>
  <c r="AF646" i="12"/>
  <c r="AG647" i="12"/>
  <c r="AH648" i="12"/>
  <c r="AD652" i="12"/>
  <c r="AH656" i="12"/>
  <c r="AD660" i="12"/>
  <c r="AH664" i="12"/>
  <c r="AD668" i="12"/>
  <c r="AH672" i="12"/>
  <c r="AD676" i="12"/>
  <c r="AH680" i="12"/>
  <c r="AD684" i="12"/>
  <c r="AD613" i="12"/>
  <c r="AF615" i="12"/>
  <c r="AH617" i="12"/>
  <c r="AE618" i="12"/>
  <c r="AE626" i="12"/>
  <c r="AD685" i="12"/>
  <c r="AG642" i="12" l="1"/>
  <c r="AE622" i="12"/>
  <c r="AG634" i="12"/>
  <c r="AF670" i="12"/>
  <c r="AE634" i="12"/>
  <c r="AG679" i="12"/>
  <c r="AG655" i="12"/>
  <c r="AE670" i="12"/>
  <c r="AF622" i="12"/>
  <c r="AF679" i="12"/>
  <c r="AE642" i="12"/>
  <c r="AF638" i="12"/>
  <c r="AF678" i="12"/>
  <c r="AE638" i="12"/>
  <c r="AE663" i="12"/>
  <c r="AG663" i="12"/>
  <c r="AF654" i="12"/>
  <c r="AF623" i="12"/>
  <c r="AE678" i="12"/>
  <c r="AG623" i="12"/>
  <c r="AF655" i="12"/>
  <c r="AE654" i="12"/>
  <c r="AF624" i="12"/>
  <c r="AE624" i="12"/>
  <c r="AG624" i="12"/>
  <c r="AG671" i="12"/>
  <c r="AF614" i="12"/>
  <c r="AG631" i="12"/>
  <c r="AG640" i="12"/>
  <c r="AF640" i="12"/>
  <c r="AE640" i="12"/>
  <c r="AF630" i="12"/>
  <c r="AE614" i="12"/>
  <c r="AF671" i="12"/>
  <c r="AF631" i="12"/>
  <c r="AE616" i="12"/>
  <c r="AG616" i="12"/>
  <c r="AF616" i="12"/>
  <c r="AF662" i="12"/>
  <c r="AE662" i="12"/>
  <c r="AE630" i="12"/>
  <c r="AG660" i="12"/>
  <c r="AF660" i="12"/>
  <c r="AE660" i="12"/>
  <c r="AG644" i="12"/>
  <c r="AF644" i="12"/>
  <c r="AE644" i="12"/>
  <c r="AG620" i="12"/>
  <c r="AF620" i="12"/>
  <c r="AE620" i="12"/>
  <c r="AG676" i="12"/>
  <c r="AF676" i="12"/>
  <c r="AE676" i="12"/>
  <c r="AG629" i="12"/>
  <c r="AF629" i="12"/>
  <c r="AE629" i="12"/>
  <c r="AG669" i="12"/>
  <c r="AF669" i="12"/>
  <c r="AE669" i="12"/>
  <c r="AG621" i="12"/>
  <c r="AF621" i="12"/>
  <c r="AE621" i="12"/>
  <c r="AG677" i="12"/>
  <c r="AF677" i="12"/>
  <c r="AE677" i="12"/>
  <c r="AG636" i="12"/>
  <c r="AF636" i="12"/>
  <c r="AE636" i="12"/>
  <c r="AG652" i="12"/>
  <c r="AF652" i="12"/>
  <c r="AE652" i="12"/>
  <c r="AG653" i="12"/>
  <c r="AF653" i="12"/>
  <c r="AE653" i="12"/>
  <c r="AG645" i="12"/>
  <c r="AF645" i="12"/>
  <c r="AE645" i="12"/>
  <c r="AG613" i="12"/>
  <c r="AF613" i="12"/>
  <c r="AE613" i="12"/>
  <c r="AG668" i="12"/>
  <c r="AF668" i="12"/>
  <c r="AE668" i="12"/>
  <c r="AG661" i="12"/>
  <c r="AF661" i="12"/>
  <c r="AE661" i="12"/>
  <c r="AG684" i="12"/>
  <c r="AF684" i="12"/>
  <c r="AE684" i="12"/>
  <c r="AG612" i="12"/>
  <c r="AF612" i="12"/>
  <c r="AE612" i="12"/>
  <c r="AG637" i="12"/>
  <c r="AF637" i="12"/>
  <c r="AE637" i="12"/>
  <c r="AG628" i="12"/>
  <c r="AF628" i="12"/>
  <c r="AE628" i="12"/>
  <c r="AG685" i="12"/>
  <c r="AF685" i="12"/>
  <c r="AE685" i="12"/>
  <c r="W1095" i="8"/>
  <c r="V1095" i="8"/>
  <c r="Q1095" i="8"/>
  <c r="P1095" i="8"/>
  <c r="O1095" i="8"/>
  <c r="W1094" i="8"/>
  <c r="V1094" i="8"/>
  <c r="Q1094" i="8"/>
  <c r="P1094" i="8"/>
  <c r="O1094" i="8"/>
  <c r="W1093" i="8"/>
  <c r="V1093" i="8"/>
  <c r="Q1093" i="8"/>
  <c r="R1093" i="8" s="1"/>
  <c r="P1093" i="8"/>
  <c r="O1093" i="8"/>
  <c r="W1092" i="8"/>
  <c r="V1092" i="8"/>
  <c r="Q1092" i="8"/>
  <c r="R1092" i="8" s="1"/>
  <c r="P1092" i="8"/>
  <c r="O1092" i="8"/>
  <c r="W1091" i="8"/>
  <c r="V1091" i="8"/>
  <c r="Q1091" i="8"/>
  <c r="T1091" i="8" s="1"/>
  <c r="P1091" i="8"/>
  <c r="O1091" i="8"/>
  <c r="W1090" i="8"/>
  <c r="V1090" i="8"/>
  <c r="Q1090" i="8"/>
  <c r="P1090" i="8"/>
  <c r="O1090" i="8"/>
  <c r="W1089" i="8"/>
  <c r="V1089" i="8"/>
  <c r="Q1089" i="8"/>
  <c r="P1089" i="8"/>
  <c r="O1089" i="8"/>
  <c r="W1088" i="8"/>
  <c r="V1088" i="8"/>
  <c r="Q1088" i="8"/>
  <c r="P1088" i="8"/>
  <c r="O1088" i="8"/>
  <c r="W1087" i="8"/>
  <c r="V1087" i="8"/>
  <c r="Q1087" i="8"/>
  <c r="P1087" i="8"/>
  <c r="O1087" i="8"/>
  <c r="W1086" i="8"/>
  <c r="V1086" i="8"/>
  <c r="Q1086" i="8"/>
  <c r="P1086" i="8"/>
  <c r="O1086" i="8"/>
  <c r="W1085" i="8"/>
  <c r="V1085" i="8"/>
  <c r="Q1085" i="8"/>
  <c r="P1085" i="8"/>
  <c r="O1085" i="8"/>
  <c r="W1084" i="8"/>
  <c r="V1084" i="8"/>
  <c r="Q1084" i="8"/>
  <c r="R1084" i="8" s="1"/>
  <c r="P1084" i="8"/>
  <c r="O1084" i="8"/>
  <c r="W1083" i="8"/>
  <c r="V1083" i="8"/>
  <c r="Q1083" i="8"/>
  <c r="T1083" i="8" s="1"/>
  <c r="P1083" i="8"/>
  <c r="O1083" i="8"/>
  <c r="W1082" i="8"/>
  <c r="V1082" i="8"/>
  <c r="Q1082" i="8"/>
  <c r="P1082" i="8"/>
  <c r="O1082" i="8"/>
  <c r="W1081" i="8"/>
  <c r="V1081" i="8"/>
  <c r="Q1081" i="8"/>
  <c r="R1081" i="8" s="1"/>
  <c r="P1081" i="8"/>
  <c r="O1081" i="8"/>
  <c r="W1080" i="8"/>
  <c r="V1080" i="8"/>
  <c r="Q1080" i="8"/>
  <c r="R1080" i="8" s="1"/>
  <c r="P1080" i="8"/>
  <c r="O1080" i="8"/>
  <c r="W1079" i="8"/>
  <c r="V1079" i="8"/>
  <c r="Q1079" i="8"/>
  <c r="T1079" i="8" s="1"/>
  <c r="P1079" i="8"/>
  <c r="O1079" i="8"/>
  <c r="W1078" i="8"/>
  <c r="V1078" i="8"/>
  <c r="Q1078" i="8"/>
  <c r="P1078" i="8"/>
  <c r="O1078" i="8"/>
  <c r="W1077" i="8"/>
  <c r="V1077" i="8"/>
  <c r="Q1077" i="8"/>
  <c r="R1077" i="8" s="1"/>
  <c r="P1077" i="8"/>
  <c r="O1077" i="8"/>
  <c r="W1076" i="8"/>
  <c r="V1076" i="8"/>
  <c r="Q1076" i="8"/>
  <c r="R1076" i="8" s="1"/>
  <c r="P1076" i="8"/>
  <c r="O1076" i="8"/>
  <c r="W1075" i="8"/>
  <c r="V1075" i="8"/>
  <c r="Q1075" i="8"/>
  <c r="T1075" i="8" s="1"/>
  <c r="P1075" i="8"/>
  <c r="O1075" i="8"/>
  <c r="W1074" i="8"/>
  <c r="V1074" i="8"/>
  <c r="Q1074" i="8"/>
  <c r="S1074" i="8" s="1"/>
  <c r="P1074" i="8"/>
  <c r="O1074" i="8"/>
  <c r="W1073" i="8"/>
  <c r="V1073" i="8"/>
  <c r="Q1073" i="8"/>
  <c r="S1073" i="8" s="1"/>
  <c r="P1073" i="8"/>
  <c r="O1073" i="8"/>
  <c r="W1072" i="8"/>
  <c r="V1072" i="8"/>
  <c r="Q1072" i="8"/>
  <c r="S1072" i="8" s="1"/>
  <c r="P1072" i="8"/>
  <c r="O1072" i="8"/>
  <c r="W1071" i="8"/>
  <c r="V1071" i="8"/>
  <c r="Q1071" i="8"/>
  <c r="P1071" i="8"/>
  <c r="O1071" i="8"/>
  <c r="W1070" i="8"/>
  <c r="V1070" i="8"/>
  <c r="Q1070" i="8"/>
  <c r="P1070" i="8"/>
  <c r="O1070" i="8"/>
  <c r="W1069" i="8"/>
  <c r="V1069" i="8"/>
  <c r="Q1069" i="8"/>
  <c r="P1069" i="8"/>
  <c r="O1069" i="8"/>
  <c r="W1068" i="8"/>
  <c r="V1068" i="8"/>
  <c r="Q1068" i="8"/>
  <c r="R1068" i="8" s="1"/>
  <c r="P1068" i="8"/>
  <c r="O1068" i="8"/>
  <c r="W1067" i="8"/>
  <c r="V1067" i="8"/>
  <c r="Q1067" i="8"/>
  <c r="R1067" i="8" s="1"/>
  <c r="P1067" i="8"/>
  <c r="O1067" i="8"/>
  <c r="W1066" i="8"/>
  <c r="V1066" i="8"/>
  <c r="Q1066" i="8"/>
  <c r="U1066" i="8" s="1"/>
  <c r="P1066" i="8"/>
  <c r="O1066" i="8"/>
  <c r="W1065" i="8"/>
  <c r="V1065" i="8"/>
  <c r="Q1065" i="8"/>
  <c r="U1065" i="8" s="1"/>
  <c r="P1065" i="8"/>
  <c r="O1065" i="8"/>
  <c r="W1064" i="8"/>
  <c r="V1064" i="8"/>
  <c r="Q1064" i="8"/>
  <c r="U1064" i="8" s="1"/>
  <c r="P1064" i="8"/>
  <c r="O1064" i="8"/>
  <c r="W1063" i="8"/>
  <c r="V1063" i="8"/>
  <c r="Q1063" i="8"/>
  <c r="U1063" i="8" s="1"/>
  <c r="P1063" i="8"/>
  <c r="O1063" i="8"/>
  <c r="W1062" i="8"/>
  <c r="V1062" i="8"/>
  <c r="Q1062" i="8"/>
  <c r="U1062" i="8" s="1"/>
  <c r="P1062" i="8"/>
  <c r="O1062" i="8"/>
  <c r="W1061" i="8"/>
  <c r="V1061" i="8"/>
  <c r="Q1061" i="8"/>
  <c r="U1061" i="8" s="1"/>
  <c r="P1061" i="8"/>
  <c r="O1061" i="8"/>
  <c r="W1060" i="8"/>
  <c r="V1060" i="8"/>
  <c r="Q1060" i="8"/>
  <c r="U1060" i="8" s="1"/>
  <c r="P1060" i="8"/>
  <c r="O1060" i="8"/>
  <c r="W1059" i="8"/>
  <c r="V1059" i="8"/>
  <c r="Q1059" i="8"/>
  <c r="R1059" i="8" s="1"/>
  <c r="P1059" i="8"/>
  <c r="O1059" i="8"/>
  <c r="W1058" i="8"/>
  <c r="V1058" i="8"/>
  <c r="Q1058" i="8"/>
  <c r="U1058" i="8" s="1"/>
  <c r="P1058" i="8"/>
  <c r="O1058" i="8"/>
  <c r="W1057" i="8"/>
  <c r="V1057" i="8"/>
  <c r="Q1057" i="8"/>
  <c r="U1057" i="8" s="1"/>
  <c r="P1057" i="8"/>
  <c r="O1057" i="8"/>
  <c r="W1056" i="8"/>
  <c r="V1056" i="8"/>
  <c r="Q1056" i="8"/>
  <c r="U1056" i="8" s="1"/>
  <c r="P1056" i="8"/>
  <c r="O1056" i="8"/>
  <c r="W1055" i="8"/>
  <c r="V1055" i="8"/>
  <c r="Q1055" i="8"/>
  <c r="U1055" i="8" s="1"/>
  <c r="P1055" i="8"/>
  <c r="O1055" i="8"/>
  <c r="W1054" i="8"/>
  <c r="V1054" i="8"/>
  <c r="Q1054" i="8"/>
  <c r="U1054" i="8" s="1"/>
  <c r="P1054" i="8"/>
  <c r="O1054" i="8"/>
  <c r="W1053" i="8"/>
  <c r="V1053" i="8"/>
  <c r="Q1053" i="8"/>
  <c r="U1053" i="8" s="1"/>
  <c r="P1053" i="8"/>
  <c r="O1053" i="8"/>
  <c r="W1052" i="8"/>
  <c r="V1052" i="8"/>
  <c r="Q1052" i="8"/>
  <c r="U1052" i="8" s="1"/>
  <c r="P1052" i="8"/>
  <c r="O1052" i="8"/>
  <c r="W1051" i="8"/>
  <c r="V1051" i="8"/>
  <c r="Q1051" i="8"/>
  <c r="T1051" i="8" s="1"/>
  <c r="P1051" i="8"/>
  <c r="O1051" i="8"/>
  <c r="W1050" i="8"/>
  <c r="V1050" i="8"/>
  <c r="Q1050" i="8"/>
  <c r="U1050" i="8" s="1"/>
  <c r="P1050" i="8"/>
  <c r="O1050" i="8"/>
  <c r="W1049" i="8"/>
  <c r="V1049" i="8"/>
  <c r="Q1049" i="8"/>
  <c r="U1049" i="8" s="1"/>
  <c r="P1049" i="8"/>
  <c r="O1049" i="8"/>
  <c r="W1048" i="8"/>
  <c r="V1048" i="8"/>
  <c r="Q1048" i="8"/>
  <c r="U1048" i="8" s="1"/>
  <c r="P1048" i="8"/>
  <c r="O1048" i="8"/>
  <c r="W1047" i="8"/>
  <c r="V1047" i="8"/>
  <c r="Q1047" i="8"/>
  <c r="U1047" i="8" s="1"/>
  <c r="P1047" i="8"/>
  <c r="O1047" i="8"/>
  <c r="W1046" i="8"/>
  <c r="V1046" i="8"/>
  <c r="Q1046" i="8"/>
  <c r="P1046" i="8"/>
  <c r="O1046" i="8"/>
  <c r="W1045" i="8"/>
  <c r="V1045" i="8"/>
  <c r="Q1045" i="8"/>
  <c r="U1045" i="8" s="1"/>
  <c r="P1045" i="8"/>
  <c r="O1045" i="8"/>
  <c r="W1044" i="8"/>
  <c r="Q1044" i="8"/>
  <c r="U1044" i="8" s="1"/>
  <c r="P1044" i="8"/>
  <c r="O1044" i="8"/>
  <c r="W1043" i="8"/>
  <c r="Q1043" i="8"/>
  <c r="U1043" i="8" s="1"/>
  <c r="P1043" i="8"/>
  <c r="O1043" i="8"/>
  <c r="W1042" i="8"/>
  <c r="Q1042" i="8"/>
  <c r="U1042" i="8" s="1"/>
  <c r="P1042" i="8"/>
  <c r="O1042" i="8"/>
  <c r="W1041" i="8"/>
  <c r="Q1041" i="8"/>
  <c r="U1041" i="8" s="1"/>
  <c r="P1041" i="8"/>
  <c r="O1041" i="8"/>
  <c r="W1040" i="8"/>
  <c r="Q1040" i="8"/>
  <c r="S1040" i="8" s="1"/>
  <c r="P1040" i="8"/>
  <c r="O1040" i="8"/>
  <c r="W1039" i="8"/>
  <c r="Q1039" i="8"/>
  <c r="U1039" i="8" s="1"/>
  <c r="P1039" i="8"/>
  <c r="O1039" i="8"/>
  <c r="W1038" i="8"/>
  <c r="Q1038" i="8"/>
  <c r="U1038" i="8" s="1"/>
  <c r="P1038" i="8"/>
  <c r="O1038" i="8"/>
  <c r="W1037" i="8"/>
  <c r="Q1037" i="8"/>
  <c r="U1037" i="8" s="1"/>
  <c r="P1037" i="8"/>
  <c r="O1037" i="8"/>
  <c r="W1036" i="8"/>
  <c r="Q1036" i="8"/>
  <c r="U1036" i="8" s="1"/>
  <c r="P1036" i="8"/>
  <c r="O1036" i="8"/>
  <c r="W1035" i="8"/>
  <c r="Q1035" i="8"/>
  <c r="R1035" i="8" s="1"/>
  <c r="P1035" i="8"/>
  <c r="O1035" i="8"/>
  <c r="W1034" i="8"/>
  <c r="Q1034" i="8"/>
  <c r="R1034" i="8" s="1"/>
  <c r="P1034" i="8"/>
  <c r="O1034" i="8"/>
  <c r="W1033" i="8"/>
  <c r="Q1033" i="8"/>
  <c r="U1033" i="8" s="1"/>
  <c r="P1033" i="8"/>
  <c r="O1033" i="8"/>
  <c r="W1032" i="8"/>
  <c r="Q1032" i="8"/>
  <c r="U1032" i="8" s="1"/>
  <c r="P1032" i="8"/>
  <c r="O1032" i="8"/>
  <c r="W1031" i="8"/>
  <c r="Q1031" i="8"/>
  <c r="U1031" i="8" s="1"/>
  <c r="P1031" i="8"/>
  <c r="O1031" i="8"/>
  <c r="W1030" i="8"/>
  <c r="Q1030" i="8"/>
  <c r="R1030" i="8" s="1"/>
  <c r="P1030" i="8"/>
  <c r="O1030" i="8"/>
  <c r="W1029" i="8"/>
  <c r="Q1029" i="8"/>
  <c r="U1029" i="8" s="1"/>
  <c r="P1029" i="8"/>
  <c r="O1029" i="8"/>
  <c r="W1028" i="8"/>
  <c r="Q1028" i="8"/>
  <c r="U1028" i="8" s="1"/>
  <c r="P1028" i="8"/>
  <c r="O1028" i="8"/>
  <c r="W1027" i="8"/>
  <c r="Q1027" i="8"/>
  <c r="U1027" i="8" s="1"/>
  <c r="P1027" i="8"/>
  <c r="O1027" i="8"/>
  <c r="W1026" i="8"/>
  <c r="Q1026" i="8"/>
  <c r="S1026" i="8" s="1"/>
  <c r="P1026" i="8"/>
  <c r="O1026" i="8"/>
  <c r="W1025" i="8"/>
  <c r="Q1025" i="8"/>
  <c r="R1025" i="8" s="1"/>
  <c r="P1025" i="8"/>
  <c r="O1025" i="8"/>
  <c r="W1024" i="8"/>
  <c r="Q1024" i="8"/>
  <c r="R1024" i="8" s="1"/>
  <c r="P1024" i="8"/>
  <c r="O1024" i="8"/>
  <c r="V1023" i="8"/>
  <c r="Q1023" i="8"/>
  <c r="U1023" i="8" s="1"/>
  <c r="P1023" i="8"/>
  <c r="O1023" i="8"/>
  <c r="V1022" i="8"/>
  <c r="Q1022" i="8"/>
  <c r="U1022" i="8" s="1"/>
  <c r="P1022" i="8"/>
  <c r="O1022" i="8"/>
  <c r="V1021" i="8"/>
  <c r="Q1021" i="8"/>
  <c r="U1021" i="8" s="1"/>
  <c r="P1021" i="8"/>
  <c r="O1021" i="8"/>
  <c r="V1020" i="8"/>
  <c r="Q1020" i="8"/>
  <c r="U1020" i="8" s="1"/>
  <c r="P1020" i="8"/>
  <c r="O1020" i="8"/>
  <c r="V1019" i="8"/>
  <c r="Q1019" i="8"/>
  <c r="U1019" i="8" s="1"/>
  <c r="P1019" i="8"/>
  <c r="O1019" i="8"/>
  <c r="W1018" i="8"/>
  <c r="V1018" i="8"/>
  <c r="Q1018" i="8"/>
  <c r="U1018" i="8" s="1"/>
  <c r="P1018" i="8"/>
  <c r="O1018" i="8"/>
  <c r="V1017" i="8"/>
  <c r="Q1017" i="8"/>
  <c r="U1017" i="8" s="1"/>
  <c r="P1017" i="8"/>
  <c r="O1017" i="8"/>
  <c r="V1016" i="8"/>
  <c r="Q1016" i="8"/>
  <c r="U1016" i="8" s="1"/>
  <c r="P1016" i="8"/>
  <c r="O1016" i="8"/>
  <c r="V1015" i="8"/>
  <c r="Q1015" i="8"/>
  <c r="U1015" i="8" s="1"/>
  <c r="P1015" i="8"/>
  <c r="O1015" i="8"/>
  <c r="V1014" i="8"/>
  <c r="Q1014" i="8"/>
  <c r="U1014" i="8" s="1"/>
  <c r="P1014" i="8"/>
  <c r="O1014" i="8"/>
  <c r="V1013" i="8"/>
  <c r="Q1013" i="8"/>
  <c r="U1013" i="8" s="1"/>
  <c r="P1013" i="8"/>
  <c r="O1013" i="8"/>
  <c r="V1012" i="8"/>
  <c r="Q1012" i="8"/>
  <c r="U1012" i="8" s="1"/>
  <c r="P1012" i="8"/>
  <c r="O1012" i="8"/>
  <c r="V1011" i="8"/>
  <c r="Q1011" i="8"/>
  <c r="R1011" i="8" s="1"/>
  <c r="P1011" i="8"/>
  <c r="O1011" i="8"/>
  <c r="V1010" i="8"/>
  <c r="Q1010" i="8"/>
  <c r="R1010" i="8" s="1"/>
  <c r="P1010" i="8"/>
  <c r="O1010" i="8"/>
  <c r="V1009" i="8"/>
  <c r="Q1009" i="8"/>
  <c r="S1009" i="8" s="1"/>
  <c r="P1009" i="8"/>
  <c r="O1009" i="8"/>
  <c r="W1008" i="8"/>
  <c r="V1008" i="8"/>
  <c r="Q1008" i="8"/>
  <c r="S1008" i="8" s="1"/>
  <c r="P1008" i="8"/>
  <c r="O1008" i="8"/>
  <c r="V1007" i="8"/>
  <c r="Q1007" i="8"/>
  <c r="U1007" i="8" s="1"/>
  <c r="P1007" i="8"/>
  <c r="O1007" i="8"/>
  <c r="V1006" i="8"/>
  <c r="Q1006" i="8"/>
  <c r="R1006" i="8" s="1"/>
  <c r="P1006" i="8"/>
  <c r="O1006" i="8"/>
  <c r="W1005" i="8"/>
  <c r="V1005" i="8"/>
  <c r="Q1005" i="8"/>
  <c r="U1005" i="8" s="1"/>
  <c r="P1005" i="8"/>
  <c r="O1005" i="8"/>
  <c r="V1004" i="8"/>
  <c r="Q1004" i="8"/>
  <c r="U1004" i="8" s="1"/>
  <c r="P1004" i="8"/>
  <c r="O1004" i="8"/>
  <c r="V1003" i="8"/>
  <c r="Q1003" i="8"/>
  <c r="U1003" i="8" s="1"/>
  <c r="P1003" i="8"/>
  <c r="O1003" i="8"/>
  <c r="V1002" i="8"/>
  <c r="Q1002" i="8"/>
  <c r="R1002" i="8" s="1"/>
  <c r="P1002" i="8"/>
  <c r="O1002" i="8"/>
  <c r="V1001" i="8"/>
  <c r="Q1001" i="8"/>
  <c r="S1001" i="8" s="1"/>
  <c r="P1001" i="8"/>
  <c r="O1001" i="8"/>
  <c r="V1000" i="8"/>
  <c r="Q1000" i="8"/>
  <c r="U1000" i="8" s="1"/>
  <c r="P1000" i="8"/>
  <c r="O1000" i="8"/>
  <c r="W999" i="8"/>
  <c r="V999" i="8"/>
  <c r="Q999" i="8"/>
  <c r="U999" i="8" s="1"/>
  <c r="P999" i="8"/>
  <c r="O999" i="8"/>
  <c r="V998" i="8"/>
  <c r="Q998" i="8"/>
  <c r="U998" i="8" s="1"/>
  <c r="P998" i="8"/>
  <c r="O998" i="8"/>
  <c r="V997" i="8"/>
  <c r="Q997" i="8"/>
  <c r="U997" i="8" s="1"/>
  <c r="P997" i="8"/>
  <c r="O997" i="8"/>
  <c r="V996" i="8"/>
  <c r="Q996" i="8"/>
  <c r="U996" i="8" s="1"/>
  <c r="P996" i="8"/>
  <c r="O996" i="8"/>
  <c r="V995" i="8"/>
  <c r="Q995" i="8"/>
  <c r="R995" i="8" s="1"/>
  <c r="P995" i="8"/>
  <c r="O995" i="8"/>
  <c r="V994" i="8"/>
  <c r="Q994" i="8"/>
  <c r="S994" i="8" s="1"/>
  <c r="P994" i="8"/>
  <c r="O994" i="8"/>
  <c r="V993" i="8"/>
  <c r="Q993" i="8"/>
  <c r="T993" i="8" s="1"/>
  <c r="P993" i="8"/>
  <c r="O993" i="8"/>
  <c r="V992" i="8"/>
  <c r="Q992" i="8"/>
  <c r="U992" i="8" s="1"/>
  <c r="P992" i="8"/>
  <c r="O992" i="8"/>
  <c r="V991" i="8"/>
  <c r="Q991" i="8"/>
  <c r="U991" i="8" s="1"/>
  <c r="P991" i="8"/>
  <c r="O991" i="8"/>
  <c r="V990" i="8"/>
  <c r="Q990" i="8"/>
  <c r="U990" i="8" s="1"/>
  <c r="P990" i="8"/>
  <c r="O990" i="8"/>
  <c r="V989" i="8"/>
  <c r="Q989" i="8"/>
  <c r="U989" i="8" s="1"/>
  <c r="P989" i="8"/>
  <c r="O989" i="8"/>
  <c r="V988" i="8"/>
  <c r="Q988" i="8"/>
  <c r="R988" i="8" s="1"/>
  <c r="P988" i="8"/>
  <c r="O988" i="8"/>
  <c r="V987" i="8"/>
  <c r="Q987" i="8"/>
  <c r="S987" i="8" s="1"/>
  <c r="P987" i="8"/>
  <c r="O987" i="8"/>
  <c r="V986" i="8"/>
  <c r="Q986" i="8"/>
  <c r="T986" i="8" s="1"/>
  <c r="P986" i="8"/>
  <c r="O986" i="8"/>
  <c r="V985" i="8"/>
  <c r="Q985" i="8"/>
  <c r="U985" i="8" s="1"/>
  <c r="P985" i="8"/>
  <c r="O985" i="8"/>
  <c r="V984" i="8"/>
  <c r="Q984" i="8"/>
  <c r="U984" i="8" s="1"/>
  <c r="P984" i="8"/>
  <c r="O984" i="8"/>
  <c r="V983" i="8"/>
  <c r="Q983" i="8"/>
  <c r="U983" i="8" s="1"/>
  <c r="P983" i="8"/>
  <c r="O983" i="8"/>
  <c r="V982" i="8"/>
  <c r="Q982" i="8"/>
  <c r="R982" i="8" s="1"/>
  <c r="P982" i="8"/>
  <c r="O982" i="8"/>
  <c r="W981" i="8"/>
  <c r="V981" i="8"/>
  <c r="Q981" i="8"/>
  <c r="U981" i="8" s="1"/>
  <c r="P981" i="8"/>
  <c r="O981" i="8"/>
  <c r="V980" i="8"/>
  <c r="Q980" i="8"/>
  <c r="U980" i="8" s="1"/>
  <c r="P980" i="8"/>
  <c r="O980" i="8"/>
  <c r="V979" i="8"/>
  <c r="Q979" i="8"/>
  <c r="R979" i="8" s="1"/>
  <c r="P979" i="8"/>
  <c r="O979" i="8"/>
  <c r="V978" i="8"/>
  <c r="Q978" i="8"/>
  <c r="T978" i="8" s="1"/>
  <c r="P978" i="8"/>
  <c r="O978" i="8"/>
  <c r="V977" i="8"/>
  <c r="Q977" i="8"/>
  <c r="U977" i="8" s="1"/>
  <c r="P977" i="8"/>
  <c r="O977" i="8"/>
  <c r="V976" i="8"/>
  <c r="Q976" i="8"/>
  <c r="U976" i="8" s="1"/>
  <c r="P976" i="8"/>
  <c r="O976" i="8"/>
  <c r="V975" i="8"/>
  <c r="Q975" i="8"/>
  <c r="U975" i="8" s="1"/>
  <c r="P975" i="8"/>
  <c r="O975" i="8"/>
  <c r="V974" i="8"/>
  <c r="Q974" i="8"/>
  <c r="U974" i="8" s="1"/>
  <c r="P974" i="8"/>
  <c r="O974" i="8"/>
  <c r="V973" i="8"/>
  <c r="Q973" i="8"/>
  <c r="U973" i="8" s="1"/>
  <c r="P973" i="8"/>
  <c r="O973" i="8"/>
  <c r="V972" i="8"/>
  <c r="Q972" i="8"/>
  <c r="U972" i="8" s="1"/>
  <c r="P972" i="8"/>
  <c r="O972" i="8"/>
  <c r="V971" i="8"/>
  <c r="Q971" i="8"/>
  <c r="R971" i="8" s="1"/>
  <c r="P971" i="8"/>
  <c r="O971" i="8"/>
  <c r="V970" i="8"/>
  <c r="Q970" i="8"/>
  <c r="T970" i="8" s="1"/>
  <c r="P970" i="8"/>
  <c r="O970" i="8"/>
  <c r="W969" i="8"/>
  <c r="V969" i="8"/>
  <c r="Q969" i="8"/>
  <c r="U969" i="8" s="1"/>
  <c r="P969" i="8"/>
  <c r="O969" i="8"/>
  <c r="V968" i="8"/>
  <c r="Q968" i="8"/>
  <c r="U968" i="8" s="1"/>
  <c r="P968" i="8"/>
  <c r="O968" i="8"/>
  <c r="W967" i="8"/>
  <c r="V967" i="8"/>
  <c r="Q967" i="8"/>
  <c r="U967" i="8" s="1"/>
  <c r="P967" i="8"/>
  <c r="O967" i="8"/>
  <c r="V966" i="8"/>
  <c r="Q966" i="8"/>
  <c r="U966" i="8" s="1"/>
  <c r="P966" i="8"/>
  <c r="O966" i="8"/>
  <c r="W1096" i="8"/>
  <c r="V1096" i="8"/>
  <c r="Q1096" i="8"/>
  <c r="P1096" i="8"/>
  <c r="O1096" i="8"/>
  <c r="H1096" i="8"/>
  <c r="H1095" i="8"/>
  <c r="H1094" i="8"/>
  <c r="H1093" i="8"/>
  <c r="H1092" i="8"/>
  <c r="H1091" i="8"/>
  <c r="H1090" i="8"/>
  <c r="H1089" i="8"/>
  <c r="H1088" i="8"/>
  <c r="H1087" i="8"/>
  <c r="H1086" i="8"/>
  <c r="H1085" i="8"/>
  <c r="H1084" i="8"/>
  <c r="H1083" i="8"/>
  <c r="H1082" i="8"/>
  <c r="H1081" i="8"/>
  <c r="H1080" i="8"/>
  <c r="H1079" i="8"/>
  <c r="H1078" i="8"/>
  <c r="H1077" i="8"/>
  <c r="H1076" i="8"/>
  <c r="H1075" i="8"/>
  <c r="H1074" i="8"/>
  <c r="H1073" i="8"/>
  <c r="H1072" i="8"/>
  <c r="H1071" i="8"/>
  <c r="H1070" i="8"/>
  <c r="H1069" i="8"/>
  <c r="H1068" i="8"/>
  <c r="H1067" i="8"/>
  <c r="H1066" i="8"/>
  <c r="H1065" i="8"/>
  <c r="H1064" i="8"/>
  <c r="H1063" i="8"/>
  <c r="H1062" i="8"/>
  <c r="H1061" i="8"/>
  <c r="H1060" i="8"/>
  <c r="H1059" i="8"/>
  <c r="H1058" i="8"/>
  <c r="H1057" i="8"/>
  <c r="H1056" i="8"/>
  <c r="H1055" i="8"/>
  <c r="H1054" i="8"/>
  <c r="H1053" i="8"/>
  <c r="H1052" i="8"/>
  <c r="H1051" i="8"/>
  <c r="H1050" i="8"/>
  <c r="H1049" i="8"/>
  <c r="H1048" i="8"/>
  <c r="H1047" i="8"/>
  <c r="H1046" i="8"/>
  <c r="H1045" i="8"/>
  <c r="H1044" i="8"/>
  <c r="V1044" i="8" s="1"/>
  <c r="H1043" i="8"/>
  <c r="V1043" i="8" s="1"/>
  <c r="H1042" i="8"/>
  <c r="V1042" i="8" s="1"/>
  <c r="H1041" i="8"/>
  <c r="V1041" i="8" s="1"/>
  <c r="H1040" i="8"/>
  <c r="V1040" i="8" s="1"/>
  <c r="H1039" i="8"/>
  <c r="V1039" i="8" s="1"/>
  <c r="H1038" i="8"/>
  <c r="V1038" i="8" s="1"/>
  <c r="H1037" i="8"/>
  <c r="V1037" i="8" s="1"/>
  <c r="H1036" i="8"/>
  <c r="V1036" i="8" s="1"/>
  <c r="H1035" i="8"/>
  <c r="V1035" i="8" s="1"/>
  <c r="H1034" i="8"/>
  <c r="V1034" i="8" s="1"/>
  <c r="H1033" i="8"/>
  <c r="V1033" i="8" s="1"/>
  <c r="H1032" i="8"/>
  <c r="V1032" i="8" s="1"/>
  <c r="H1031" i="8"/>
  <c r="V1031" i="8" s="1"/>
  <c r="H1030" i="8"/>
  <c r="V1030" i="8" s="1"/>
  <c r="H1029" i="8"/>
  <c r="V1029" i="8" s="1"/>
  <c r="H1028" i="8"/>
  <c r="V1028" i="8" s="1"/>
  <c r="H1027" i="8"/>
  <c r="V1027" i="8" s="1"/>
  <c r="H1026" i="8"/>
  <c r="V1026" i="8" s="1"/>
  <c r="H1025" i="8"/>
  <c r="V1025" i="8" s="1"/>
  <c r="H1024" i="8"/>
  <c r="V1024" i="8" s="1"/>
  <c r="H1023" i="8"/>
  <c r="W1023" i="8" s="1"/>
  <c r="H1022" i="8"/>
  <c r="W1022" i="8" s="1"/>
  <c r="H1021" i="8"/>
  <c r="W1021" i="8" s="1"/>
  <c r="H1020" i="8"/>
  <c r="W1020" i="8" s="1"/>
  <c r="H1019" i="8"/>
  <c r="W1019" i="8" s="1"/>
  <c r="H1018" i="8"/>
  <c r="H1017" i="8"/>
  <c r="W1017" i="8" s="1"/>
  <c r="H1016" i="8"/>
  <c r="W1016" i="8" s="1"/>
  <c r="H1015" i="8"/>
  <c r="W1015" i="8" s="1"/>
  <c r="H1014" i="8"/>
  <c r="W1014" i="8" s="1"/>
  <c r="H1013" i="8"/>
  <c r="W1013" i="8" s="1"/>
  <c r="H1012" i="8"/>
  <c r="W1012" i="8" s="1"/>
  <c r="H1011" i="8"/>
  <c r="W1011" i="8" s="1"/>
  <c r="H1010" i="8"/>
  <c r="W1010" i="8" s="1"/>
  <c r="H1009" i="8"/>
  <c r="W1009" i="8" s="1"/>
  <c r="H1008" i="8"/>
  <c r="H1007" i="8"/>
  <c r="W1007" i="8" s="1"/>
  <c r="H1006" i="8"/>
  <c r="W1006" i="8" s="1"/>
  <c r="H1005" i="8"/>
  <c r="H1004" i="8"/>
  <c r="W1004" i="8" s="1"/>
  <c r="H1003" i="8"/>
  <c r="W1003" i="8" s="1"/>
  <c r="H1002" i="8"/>
  <c r="W1002" i="8" s="1"/>
  <c r="H1001" i="8"/>
  <c r="W1001" i="8" s="1"/>
  <c r="H1000" i="8"/>
  <c r="W1000" i="8" s="1"/>
  <c r="H999" i="8"/>
  <c r="H998" i="8"/>
  <c r="W998" i="8" s="1"/>
  <c r="H997" i="8"/>
  <c r="W997" i="8" s="1"/>
  <c r="H996" i="8"/>
  <c r="W996" i="8" s="1"/>
  <c r="H995" i="8"/>
  <c r="W995" i="8" s="1"/>
  <c r="H994" i="8"/>
  <c r="W994" i="8" s="1"/>
  <c r="H993" i="8"/>
  <c r="W993" i="8" s="1"/>
  <c r="H992" i="8"/>
  <c r="W992" i="8" s="1"/>
  <c r="H991" i="8"/>
  <c r="W991" i="8" s="1"/>
  <c r="H990" i="8"/>
  <c r="W990" i="8" s="1"/>
  <c r="H989" i="8"/>
  <c r="W989" i="8" s="1"/>
  <c r="H988" i="8"/>
  <c r="W988" i="8" s="1"/>
  <c r="H987" i="8"/>
  <c r="W987" i="8" s="1"/>
  <c r="H986" i="8"/>
  <c r="W986" i="8" s="1"/>
  <c r="H985" i="8"/>
  <c r="W985" i="8" s="1"/>
  <c r="H984" i="8"/>
  <c r="W984" i="8" s="1"/>
  <c r="H983" i="8"/>
  <c r="W983" i="8" s="1"/>
  <c r="H982" i="8"/>
  <c r="W982" i="8" s="1"/>
  <c r="H981" i="8"/>
  <c r="H980" i="8"/>
  <c r="W980" i="8" s="1"/>
  <c r="H979" i="8"/>
  <c r="W979" i="8" s="1"/>
  <c r="H978" i="8"/>
  <c r="W978" i="8" s="1"/>
  <c r="H977" i="8"/>
  <c r="W977" i="8" s="1"/>
  <c r="H976" i="8"/>
  <c r="W976" i="8" s="1"/>
  <c r="H975" i="8"/>
  <c r="W975" i="8" s="1"/>
  <c r="H974" i="8"/>
  <c r="W974" i="8" s="1"/>
  <c r="H973" i="8"/>
  <c r="W973" i="8" s="1"/>
  <c r="H972" i="8"/>
  <c r="W972" i="8" s="1"/>
  <c r="H971" i="8"/>
  <c r="W971" i="8" s="1"/>
  <c r="H970" i="8"/>
  <c r="W970" i="8" s="1"/>
  <c r="H969" i="8"/>
  <c r="H968" i="8"/>
  <c r="W968" i="8" s="1"/>
  <c r="H967" i="8"/>
  <c r="H966" i="8"/>
  <c r="W966" i="8" s="1"/>
  <c r="AC770" i="12"/>
  <c r="AB770" i="12"/>
  <c r="AC769" i="12"/>
  <c r="AB769" i="12"/>
  <c r="AC768" i="12"/>
  <c r="AB768" i="12"/>
  <c r="AC767" i="12"/>
  <c r="AB767" i="12"/>
  <c r="AC766" i="12"/>
  <c r="AB766" i="12"/>
  <c r="AC765" i="12"/>
  <c r="AB765" i="12"/>
  <c r="AC764" i="12"/>
  <c r="AB764" i="12"/>
  <c r="AC763" i="12"/>
  <c r="AB763" i="12"/>
  <c r="AC762" i="12"/>
  <c r="AB762" i="12"/>
  <c r="AC761" i="12"/>
  <c r="AB761" i="12"/>
  <c r="AC760" i="12"/>
  <c r="AB760" i="12"/>
  <c r="AC759" i="12"/>
  <c r="AB759" i="12"/>
  <c r="AC758" i="12"/>
  <c r="AB758" i="12"/>
  <c r="AC757" i="12"/>
  <c r="AB757" i="12"/>
  <c r="AC756" i="12"/>
  <c r="AB756" i="12"/>
  <c r="AC755" i="12"/>
  <c r="AB755" i="12"/>
  <c r="AC754" i="12"/>
  <c r="AB754" i="12"/>
  <c r="AC753" i="12"/>
  <c r="AB753" i="12"/>
  <c r="AC752" i="12"/>
  <c r="AB752" i="12"/>
  <c r="AC751" i="12"/>
  <c r="AB751" i="12"/>
  <c r="AC750" i="12"/>
  <c r="AB750" i="12"/>
  <c r="AC749" i="12"/>
  <c r="AB749" i="12"/>
  <c r="AC748" i="12"/>
  <c r="AB748" i="12"/>
  <c r="AC747" i="12"/>
  <c r="AB747" i="12"/>
  <c r="AC746" i="12"/>
  <c r="AB746" i="12"/>
  <c r="AC745" i="12"/>
  <c r="AB745" i="12"/>
  <c r="AC744" i="12"/>
  <c r="AB744" i="12"/>
  <c r="AC743" i="12"/>
  <c r="AB743" i="12"/>
  <c r="AC742" i="12"/>
  <c r="AB742" i="12"/>
  <c r="AC741" i="12"/>
  <c r="AB741" i="12"/>
  <c r="AC740" i="12"/>
  <c r="AB740" i="12"/>
  <c r="AC739" i="12"/>
  <c r="AB739" i="12"/>
  <c r="AC738" i="12"/>
  <c r="AB738" i="12"/>
  <c r="AC737" i="12"/>
  <c r="AB737" i="12"/>
  <c r="AC736" i="12"/>
  <c r="AB736" i="12"/>
  <c r="AC735" i="12"/>
  <c r="AB735" i="12"/>
  <c r="AC734" i="12"/>
  <c r="AB734" i="12"/>
  <c r="AC733" i="12"/>
  <c r="AB733" i="12"/>
  <c r="AC732" i="12"/>
  <c r="AB732" i="12"/>
  <c r="AC731" i="12"/>
  <c r="AB731" i="12"/>
  <c r="AC730" i="12"/>
  <c r="AB730" i="12"/>
  <c r="AC729" i="12"/>
  <c r="AB729" i="12"/>
  <c r="AC728" i="12"/>
  <c r="AB728" i="12"/>
  <c r="AC727" i="12"/>
  <c r="AB727" i="12"/>
  <c r="AC726" i="12"/>
  <c r="AB726" i="12"/>
  <c r="AC725" i="12"/>
  <c r="AB725" i="12"/>
  <c r="AC724" i="12"/>
  <c r="AB724" i="12"/>
  <c r="AC723" i="12"/>
  <c r="AB723" i="12"/>
  <c r="AC722" i="12"/>
  <c r="AB722" i="12"/>
  <c r="AC721" i="12"/>
  <c r="AB721" i="12"/>
  <c r="AC720" i="12"/>
  <c r="AB720" i="12"/>
  <c r="AC719" i="12"/>
  <c r="AB719" i="12"/>
  <c r="AC718" i="12"/>
  <c r="AB718" i="12"/>
  <c r="AC717" i="12"/>
  <c r="AB717" i="12"/>
  <c r="AC716" i="12"/>
  <c r="AB716" i="12"/>
  <c r="AC715" i="12"/>
  <c r="AB715" i="12"/>
  <c r="AC714" i="12"/>
  <c r="AB714" i="12"/>
  <c r="AC713" i="12"/>
  <c r="AB713" i="12"/>
  <c r="AC712" i="12"/>
  <c r="AB712" i="12"/>
  <c r="AC711" i="12"/>
  <c r="AB711" i="12"/>
  <c r="AC710" i="12"/>
  <c r="AB710" i="12"/>
  <c r="AC709" i="12"/>
  <c r="AB709" i="12"/>
  <c r="AC708" i="12"/>
  <c r="AB708" i="12"/>
  <c r="AC707" i="12"/>
  <c r="AB707" i="12"/>
  <c r="AC706" i="12"/>
  <c r="AB706" i="12"/>
  <c r="AC705" i="12"/>
  <c r="AB705" i="12"/>
  <c r="AC704" i="12"/>
  <c r="AB704" i="12"/>
  <c r="AC703" i="12"/>
  <c r="AB703" i="12"/>
  <c r="AC702" i="12"/>
  <c r="AB702" i="12"/>
  <c r="AC701" i="12"/>
  <c r="AB701" i="12"/>
  <c r="AC700" i="12"/>
  <c r="AB700" i="12"/>
  <c r="AC699" i="12"/>
  <c r="AB699" i="12"/>
  <c r="AC698" i="12"/>
  <c r="AB698" i="12"/>
  <c r="AC697" i="12"/>
  <c r="AB697" i="12"/>
  <c r="AC696" i="12"/>
  <c r="AB696" i="12"/>
  <c r="AC695" i="12"/>
  <c r="AB695" i="12"/>
  <c r="AC694" i="12"/>
  <c r="AB694" i="12"/>
  <c r="AC693" i="12"/>
  <c r="AB693" i="12"/>
  <c r="AC692" i="12"/>
  <c r="AB692" i="12"/>
  <c r="AC691" i="12"/>
  <c r="AB691" i="12"/>
  <c r="AC690" i="12"/>
  <c r="AB690" i="12"/>
  <c r="AC689" i="12"/>
  <c r="AB689" i="12"/>
  <c r="AC688" i="12"/>
  <c r="AB688" i="12"/>
  <c r="AC687" i="12"/>
  <c r="AB687" i="12"/>
  <c r="AC686" i="12"/>
  <c r="AB686" i="12"/>
  <c r="AC771" i="12"/>
  <c r="AB771" i="12"/>
  <c r="Z771" i="12"/>
  <c r="AH771" i="12" s="1"/>
  <c r="Z770" i="12"/>
  <c r="AH770" i="12" s="1"/>
  <c r="Z769" i="12"/>
  <c r="AD769" i="12" s="1"/>
  <c r="Z768" i="12"/>
  <c r="AD768" i="12" s="1"/>
  <c r="Z767" i="12"/>
  <c r="AD767" i="12" s="1"/>
  <c r="Z766" i="12"/>
  <c r="AD766" i="12" s="1"/>
  <c r="Z765" i="12"/>
  <c r="AH765" i="12" s="1"/>
  <c r="Z764" i="12"/>
  <c r="AH764" i="12" s="1"/>
  <c r="Z763" i="12"/>
  <c r="AH763" i="12" s="1"/>
  <c r="Z762" i="12"/>
  <c r="AH762" i="12" s="1"/>
  <c r="Z761" i="12"/>
  <c r="AD761" i="12" s="1"/>
  <c r="Z760" i="12"/>
  <c r="AD760" i="12" s="1"/>
  <c r="Z759" i="12"/>
  <c r="AD759" i="12" s="1"/>
  <c r="Z758" i="12"/>
  <c r="AD758" i="12" s="1"/>
  <c r="Z757" i="12"/>
  <c r="AH757" i="12" s="1"/>
  <c r="Z756" i="12"/>
  <c r="AH756" i="12" s="1"/>
  <c r="Z755" i="12"/>
  <c r="AH755" i="12" s="1"/>
  <c r="Z754" i="12"/>
  <c r="AH754" i="12" s="1"/>
  <c r="Z753" i="12"/>
  <c r="AD753" i="12" s="1"/>
  <c r="Z752" i="12"/>
  <c r="AD752" i="12" s="1"/>
  <c r="Z751" i="12"/>
  <c r="AD751" i="12" s="1"/>
  <c r="Z750" i="12"/>
  <c r="AD750" i="12" s="1"/>
  <c r="Z749" i="12"/>
  <c r="AH749" i="12" s="1"/>
  <c r="Z748" i="12"/>
  <c r="AH748" i="12" s="1"/>
  <c r="Z747" i="12"/>
  <c r="AH747" i="12" s="1"/>
  <c r="Z746" i="12"/>
  <c r="AH746" i="12" s="1"/>
  <c r="Z745" i="12"/>
  <c r="AD745" i="12" s="1"/>
  <c r="Z744" i="12"/>
  <c r="AD744" i="12" s="1"/>
  <c r="Z743" i="12"/>
  <c r="AD743" i="12" s="1"/>
  <c r="Z742" i="12"/>
  <c r="AD742" i="12" s="1"/>
  <c r="Z741" i="12"/>
  <c r="AH741" i="12" s="1"/>
  <c r="Z740" i="12"/>
  <c r="AH740" i="12" s="1"/>
  <c r="Z739" i="12"/>
  <c r="AH739" i="12" s="1"/>
  <c r="Z738" i="12"/>
  <c r="AH738" i="12" s="1"/>
  <c r="Z737" i="12"/>
  <c r="AD737" i="12" s="1"/>
  <c r="Z736" i="12"/>
  <c r="AD736" i="12" s="1"/>
  <c r="Z735" i="12"/>
  <c r="AD735" i="12" s="1"/>
  <c r="Z734" i="12"/>
  <c r="AD734" i="12" s="1"/>
  <c r="Z733" i="12"/>
  <c r="AH733" i="12" s="1"/>
  <c r="Z732" i="12"/>
  <c r="Z731" i="12"/>
  <c r="AD731" i="12" s="1"/>
  <c r="Z730" i="12"/>
  <c r="AH730" i="12" s="1"/>
  <c r="Z729" i="12"/>
  <c r="AD729" i="12" s="1"/>
  <c r="Z728" i="12"/>
  <c r="AD728" i="12" s="1"/>
  <c r="Z727" i="12"/>
  <c r="AD727" i="12" s="1"/>
  <c r="Z726" i="12"/>
  <c r="AD726" i="12" s="1"/>
  <c r="Z725" i="12"/>
  <c r="Z724" i="12"/>
  <c r="Z723" i="12"/>
  <c r="AD723" i="12" s="1"/>
  <c r="Z722" i="12"/>
  <c r="AD722" i="12" s="1"/>
  <c r="AG722" i="12" s="1"/>
  <c r="Z721" i="12"/>
  <c r="AD721" i="12" s="1"/>
  <c r="Z720" i="12"/>
  <c r="AD720" i="12" s="1"/>
  <c r="Z719" i="12"/>
  <c r="AD719" i="12" s="1"/>
  <c r="Z718" i="12"/>
  <c r="AD718" i="12" s="1"/>
  <c r="Z717" i="12"/>
  <c r="Z716" i="12"/>
  <c r="Z715" i="12"/>
  <c r="Z714" i="12"/>
  <c r="AD714" i="12" s="1"/>
  <c r="AG714" i="12" s="1"/>
  <c r="Z713" i="12"/>
  <c r="AD713" i="12" s="1"/>
  <c r="Z712" i="12"/>
  <c r="AD712" i="12" s="1"/>
  <c r="Z711" i="12"/>
  <c r="AD711" i="12" s="1"/>
  <c r="Z710" i="12"/>
  <c r="AD710" i="12" s="1"/>
  <c r="Z709" i="12"/>
  <c r="AD709" i="12" s="1"/>
  <c r="Z708" i="12"/>
  <c r="Z707" i="12"/>
  <c r="AD707" i="12" s="1"/>
  <c r="Z706" i="12"/>
  <c r="Z705" i="12"/>
  <c r="AD705" i="12" s="1"/>
  <c r="Z704" i="12"/>
  <c r="AD704" i="12" s="1"/>
  <c r="Z703" i="12"/>
  <c r="AD703" i="12" s="1"/>
  <c r="Z702" i="12"/>
  <c r="AD702" i="12" s="1"/>
  <c r="Z701" i="12"/>
  <c r="AD701" i="12" s="1"/>
  <c r="Z700" i="12"/>
  <c r="Z699" i="12"/>
  <c r="Z698" i="12"/>
  <c r="AD698" i="12" s="1"/>
  <c r="AG698" i="12" s="1"/>
  <c r="Z697" i="12"/>
  <c r="AD697" i="12" s="1"/>
  <c r="Z696" i="12"/>
  <c r="AD696" i="12" s="1"/>
  <c r="Z695" i="12"/>
  <c r="AD695" i="12" s="1"/>
  <c r="Z694" i="12"/>
  <c r="AD694" i="12" s="1"/>
  <c r="Z693" i="12"/>
  <c r="Z692" i="12"/>
  <c r="Z691" i="12"/>
  <c r="AD691" i="12" s="1"/>
  <c r="Z690" i="12"/>
  <c r="Z689" i="12"/>
  <c r="AD689" i="12" s="1"/>
  <c r="Z688" i="12"/>
  <c r="AD688" i="12" s="1"/>
  <c r="Z687" i="12"/>
  <c r="AD687" i="12" s="1"/>
  <c r="Z686" i="12"/>
  <c r="AD686" i="12" s="1"/>
  <c r="Y771" i="12"/>
  <c r="X771" i="12"/>
  <c r="W771" i="12"/>
  <c r="V771" i="12"/>
  <c r="U771" i="12"/>
  <c r="T771" i="12"/>
  <c r="S771" i="12"/>
  <c r="R771" i="12"/>
  <c r="P771" i="12"/>
  <c r="Q771" i="12" s="1"/>
  <c r="Y770" i="12"/>
  <c r="X770" i="12"/>
  <c r="W770" i="12"/>
  <c r="V770" i="12"/>
  <c r="U770" i="12"/>
  <c r="T770" i="12"/>
  <c r="S770" i="12"/>
  <c r="R770" i="12"/>
  <c r="P770" i="12"/>
  <c r="Q770" i="12" s="1"/>
  <c r="Y769" i="12"/>
  <c r="X769" i="12"/>
  <c r="W769" i="12"/>
  <c r="V769" i="12"/>
  <c r="U769" i="12"/>
  <c r="T769" i="12"/>
  <c r="S769" i="12"/>
  <c r="R769" i="12"/>
  <c r="P769" i="12"/>
  <c r="Q769" i="12" s="1"/>
  <c r="Y768" i="12"/>
  <c r="X768" i="12"/>
  <c r="W768" i="12"/>
  <c r="V768" i="12"/>
  <c r="U768" i="12"/>
  <c r="T768" i="12"/>
  <c r="S768" i="12"/>
  <c r="R768" i="12"/>
  <c r="P768" i="12"/>
  <c r="Q768" i="12" s="1"/>
  <c r="Y767" i="12"/>
  <c r="X767" i="12"/>
  <c r="W767" i="12"/>
  <c r="V767" i="12"/>
  <c r="U767" i="12"/>
  <c r="T767" i="12"/>
  <c r="S767" i="12"/>
  <c r="R767" i="12"/>
  <c r="P767" i="12"/>
  <c r="Q767" i="12" s="1"/>
  <c r="Y766" i="12"/>
  <c r="X766" i="12"/>
  <c r="W766" i="12"/>
  <c r="V766" i="12"/>
  <c r="U766" i="12"/>
  <c r="T766" i="12"/>
  <c r="S766" i="12"/>
  <c r="R766" i="12"/>
  <c r="P766" i="12"/>
  <c r="Q766" i="12" s="1"/>
  <c r="Y765" i="12"/>
  <c r="X765" i="12"/>
  <c r="W765" i="12"/>
  <c r="V765" i="12"/>
  <c r="U765" i="12"/>
  <c r="T765" i="12"/>
  <c r="S765" i="12"/>
  <c r="R765" i="12"/>
  <c r="P765" i="12"/>
  <c r="Q765" i="12" s="1"/>
  <c r="Y764" i="12"/>
  <c r="X764" i="12"/>
  <c r="W764" i="12"/>
  <c r="V764" i="12"/>
  <c r="U764" i="12"/>
  <c r="T764" i="12"/>
  <c r="S764" i="12"/>
  <c r="R764" i="12"/>
  <c r="P764" i="12"/>
  <c r="Q764" i="12" s="1"/>
  <c r="Y763" i="12"/>
  <c r="X763" i="12"/>
  <c r="W763" i="12"/>
  <c r="V763" i="12"/>
  <c r="U763" i="12"/>
  <c r="T763" i="12"/>
  <c r="S763" i="12"/>
  <c r="R763" i="12"/>
  <c r="P763" i="12"/>
  <c r="Q763" i="12" s="1"/>
  <c r="Y762" i="12"/>
  <c r="X762" i="12"/>
  <c r="W762" i="12"/>
  <c r="V762" i="12"/>
  <c r="U762" i="12"/>
  <c r="T762" i="12"/>
  <c r="S762" i="12"/>
  <c r="R762" i="12"/>
  <c r="P762" i="12"/>
  <c r="Q762" i="12" s="1"/>
  <c r="Y761" i="12"/>
  <c r="X761" i="12"/>
  <c r="W761" i="12"/>
  <c r="V761" i="12"/>
  <c r="U761" i="12"/>
  <c r="T761" i="12"/>
  <c r="S761" i="12"/>
  <c r="R761" i="12"/>
  <c r="P761" i="12"/>
  <c r="Q761" i="12" s="1"/>
  <c r="Y760" i="12"/>
  <c r="X760" i="12"/>
  <c r="W760" i="12"/>
  <c r="V760" i="12"/>
  <c r="U760" i="12"/>
  <c r="T760" i="12"/>
  <c r="S760" i="12"/>
  <c r="R760" i="12"/>
  <c r="P760" i="12"/>
  <c r="Q760" i="12" s="1"/>
  <c r="Y759" i="12"/>
  <c r="X759" i="12"/>
  <c r="W759" i="12"/>
  <c r="V759" i="12"/>
  <c r="U759" i="12"/>
  <c r="T759" i="12"/>
  <c r="S759" i="12"/>
  <c r="R759" i="12"/>
  <c r="P759" i="12"/>
  <c r="Q759" i="12" s="1"/>
  <c r="Y758" i="12"/>
  <c r="X758" i="12"/>
  <c r="W758" i="12"/>
  <c r="V758" i="12"/>
  <c r="U758" i="12"/>
  <c r="T758" i="12"/>
  <c r="S758" i="12"/>
  <c r="R758" i="12"/>
  <c r="P758" i="12"/>
  <c r="Q758" i="12" s="1"/>
  <c r="Y757" i="12"/>
  <c r="X757" i="12"/>
  <c r="W757" i="12"/>
  <c r="V757" i="12"/>
  <c r="U757" i="12"/>
  <c r="T757" i="12"/>
  <c r="S757" i="12"/>
  <c r="R757" i="12"/>
  <c r="P757" i="12"/>
  <c r="Q757" i="12" s="1"/>
  <c r="Y756" i="12"/>
  <c r="X756" i="12"/>
  <c r="W756" i="12"/>
  <c r="V756" i="12"/>
  <c r="U756" i="12"/>
  <c r="T756" i="12"/>
  <c r="S756" i="12"/>
  <c r="R756" i="12"/>
  <c r="P756" i="12"/>
  <c r="Q756" i="12" s="1"/>
  <c r="Y755" i="12"/>
  <c r="X755" i="12"/>
  <c r="W755" i="12"/>
  <c r="V755" i="12"/>
  <c r="U755" i="12"/>
  <c r="T755" i="12"/>
  <c r="S755" i="12"/>
  <c r="R755" i="12"/>
  <c r="P755" i="12"/>
  <c r="Q755" i="12" s="1"/>
  <c r="Y754" i="12"/>
  <c r="X754" i="12"/>
  <c r="W754" i="12"/>
  <c r="V754" i="12"/>
  <c r="U754" i="12"/>
  <c r="T754" i="12"/>
  <c r="S754" i="12"/>
  <c r="R754" i="12"/>
  <c r="P754" i="12"/>
  <c r="Q754" i="12" s="1"/>
  <c r="Y753" i="12"/>
  <c r="X753" i="12"/>
  <c r="W753" i="12"/>
  <c r="V753" i="12"/>
  <c r="U753" i="12"/>
  <c r="T753" i="12"/>
  <c r="S753" i="12"/>
  <c r="R753" i="12"/>
  <c r="P753" i="12"/>
  <c r="Q753" i="12" s="1"/>
  <c r="Y752" i="12"/>
  <c r="X752" i="12"/>
  <c r="W752" i="12"/>
  <c r="V752" i="12"/>
  <c r="U752" i="12"/>
  <c r="T752" i="12"/>
  <c r="S752" i="12"/>
  <c r="R752" i="12"/>
  <c r="P752" i="12"/>
  <c r="Q752" i="12" s="1"/>
  <c r="Y751" i="12"/>
  <c r="X751" i="12"/>
  <c r="W751" i="12"/>
  <c r="V751" i="12"/>
  <c r="U751" i="12"/>
  <c r="T751" i="12"/>
  <c r="S751" i="12"/>
  <c r="R751" i="12"/>
  <c r="P751" i="12"/>
  <c r="Q751" i="12" s="1"/>
  <c r="Y750" i="12"/>
  <c r="X750" i="12"/>
  <c r="W750" i="12"/>
  <c r="V750" i="12"/>
  <c r="U750" i="12"/>
  <c r="T750" i="12"/>
  <c r="S750" i="12"/>
  <c r="R750" i="12"/>
  <c r="P750" i="12"/>
  <c r="Q750" i="12" s="1"/>
  <c r="Y749" i="12"/>
  <c r="X749" i="12"/>
  <c r="W749" i="12"/>
  <c r="V749" i="12"/>
  <c r="U749" i="12"/>
  <c r="T749" i="12"/>
  <c r="S749" i="12"/>
  <c r="R749" i="12"/>
  <c r="P749" i="12"/>
  <c r="Q749" i="12" s="1"/>
  <c r="Y748" i="12"/>
  <c r="X748" i="12"/>
  <c r="W748" i="12"/>
  <c r="V748" i="12"/>
  <c r="U748" i="12"/>
  <c r="T748" i="12"/>
  <c r="S748" i="12"/>
  <c r="R748" i="12"/>
  <c r="P748" i="12"/>
  <c r="Q748" i="12" s="1"/>
  <c r="Y747" i="12"/>
  <c r="X747" i="12"/>
  <c r="W747" i="12"/>
  <c r="V747" i="12"/>
  <c r="U747" i="12"/>
  <c r="T747" i="12"/>
  <c r="S747" i="12"/>
  <c r="R747" i="12"/>
  <c r="P747" i="12"/>
  <c r="Q747" i="12" s="1"/>
  <c r="Y746" i="12"/>
  <c r="X746" i="12"/>
  <c r="W746" i="12"/>
  <c r="V746" i="12"/>
  <c r="U746" i="12"/>
  <c r="T746" i="12"/>
  <c r="S746" i="12"/>
  <c r="R746" i="12"/>
  <c r="P746" i="12"/>
  <c r="Q746" i="12" s="1"/>
  <c r="Y745" i="12"/>
  <c r="X745" i="12"/>
  <c r="W745" i="12"/>
  <c r="V745" i="12"/>
  <c r="U745" i="12"/>
  <c r="T745" i="12"/>
  <c r="S745" i="12"/>
  <c r="R745" i="12"/>
  <c r="P745" i="12"/>
  <c r="Q745" i="12" s="1"/>
  <c r="Y744" i="12"/>
  <c r="X744" i="12"/>
  <c r="W744" i="12"/>
  <c r="V744" i="12"/>
  <c r="U744" i="12"/>
  <c r="T744" i="12"/>
  <c r="S744" i="12"/>
  <c r="R744" i="12"/>
  <c r="P744" i="12"/>
  <c r="Q744" i="12" s="1"/>
  <c r="Y743" i="12"/>
  <c r="X743" i="12"/>
  <c r="W743" i="12"/>
  <c r="V743" i="12"/>
  <c r="U743" i="12"/>
  <c r="T743" i="12"/>
  <c r="S743" i="12"/>
  <c r="R743" i="12"/>
  <c r="P743" i="12"/>
  <c r="Q743" i="12" s="1"/>
  <c r="Y742" i="12"/>
  <c r="X742" i="12"/>
  <c r="W742" i="12"/>
  <c r="V742" i="12"/>
  <c r="U742" i="12"/>
  <c r="T742" i="12"/>
  <c r="S742" i="12"/>
  <c r="R742" i="12"/>
  <c r="P742" i="12"/>
  <c r="Q742" i="12" s="1"/>
  <c r="Y741" i="12"/>
  <c r="X741" i="12"/>
  <c r="W741" i="12"/>
  <c r="V741" i="12"/>
  <c r="U741" i="12"/>
  <c r="T741" i="12"/>
  <c r="S741" i="12"/>
  <c r="R741" i="12"/>
  <c r="P741" i="12"/>
  <c r="Q741" i="12" s="1"/>
  <c r="Y740" i="12"/>
  <c r="X740" i="12"/>
  <c r="W740" i="12"/>
  <c r="V740" i="12"/>
  <c r="U740" i="12"/>
  <c r="T740" i="12"/>
  <c r="S740" i="12"/>
  <c r="R740" i="12"/>
  <c r="P740" i="12"/>
  <c r="Q740" i="12" s="1"/>
  <c r="Y739" i="12"/>
  <c r="X739" i="12"/>
  <c r="W739" i="12"/>
  <c r="V739" i="12"/>
  <c r="U739" i="12"/>
  <c r="T739" i="12"/>
  <c r="S739" i="12"/>
  <c r="R739" i="12"/>
  <c r="P739" i="12"/>
  <c r="Q739" i="12" s="1"/>
  <c r="Y738" i="12"/>
  <c r="X738" i="12"/>
  <c r="W738" i="12"/>
  <c r="V738" i="12"/>
  <c r="U738" i="12"/>
  <c r="T738" i="12"/>
  <c r="S738" i="12"/>
  <c r="R738" i="12"/>
  <c r="P738" i="12"/>
  <c r="Q738" i="12" s="1"/>
  <c r="Y737" i="12"/>
  <c r="X737" i="12"/>
  <c r="W737" i="12"/>
  <c r="V737" i="12"/>
  <c r="U737" i="12"/>
  <c r="T737" i="12"/>
  <c r="S737" i="12"/>
  <c r="R737" i="12"/>
  <c r="P737" i="12"/>
  <c r="Q737" i="12" s="1"/>
  <c r="Y736" i="12"/>
  <c r="X736" i="12"/>
  <c r="W736" i="12"/>
  <c r="V736" i="12"/>
  <c r="U736" i="12"/>
  <c r="T736" i="12"/>
  <c r="S736" i="12"/>
  <c r="R736" i="12"/>
  <c r="P736" i="12"/>
  <c r="Q736" i="12" s="1"/>
  <c r="Y735" i="12"/>
  <c r="X735" i="12"/>
  <c r="W735" i="12"/>
  <c r="V735" i="12"/>
  <c r="U735" i="12"/>
  <c r="T735" i="12"/>
  <c r="S735" i="12"/>
  <c r="R735" i="12"/>
  <c r="P735" i="12"/>
  <c r="Q735" i="12" s="1"/>
  <c r="Y734" i="12"/>
  <c r="X734" i="12"/>
  <c r="W734" i="12"/>
  <c r="V734" i="12"/>
  <c r="U734" i="12"/>
  <c r="T734" i="12"/>
  <c r="S734" i="12"/>
  <c r="R734" i="12"/>
  <c r="P734" i="12"/>
  <c r="Q734" i="12" s="1"/>
  <c r="Y733" i="12"/>
  <c r="X733" i="12"/>
  <c r="W733" i="12"/>
  <c r="V733" i="12"/>
  <c r="U733" i="12"/>
  <c r="T733" i="12"/>
  <c r="S733" i="12"/>
  <c r="R733" i="12"/>
  <c r="P733" i="12"/>
  <c r="Q733" i="12" s="1"/>
  <c r="Y732" i="12"/>
  <c r="X732" i="12"/>
  <c r="W732" i="12"/>
  <c r="V732" i="12"/>
  <c r="U732" i="12"/>
  <c r="T732" i="12"/>
  <c r="S732" i="12"/>
  <c r="R732" i="12"/>
  <c r="P732" i="12"/>
  <c r="Q732" i="12" s="1"/>
  <c r="Y731" i="12"/>
  <c r="X731" i="12"/>
  <c r="W731" i="12"/>
  <c r="V731" i="12"/>
  <c r="U731" i="12"/>
  <c r="T731" i="12"/>
  <c r="S731" i="12"/>
  <c r="R731" i="12"/>
  <c r="P731" i="12"/>
  <c r="Q731" i="12" s="1"/>
  <c r="Y730" i="12"/>
  <c r="X730" i="12"/>
  <c r="W730" i="12"/>
  <c r="V730" i="12"/>
  <c r="U730" i="12"/>
  <c r="T730" i="12"/>
  <c r="S730" i="12"/>
  <c r="R730" i="12"/>
  <c r="P730" i="12"/>
  <c r="Q730" i="12" s="1"/>
  <c r="Y729" i="12"/>
  <c r="X729" i="12"/>
  <c r="W729" i="12"/>
  <c r="V729" i="12"/>
  <c r="U729" i="12"/>
  <c r="T729" i="12"/>
  <c r="S729" i="12"/>
  <c r="R729" i="12"/>
  <c r="P729" i="12"/>
  <c r="Q729" i="12" s="1"/>
  <c r="Y728" i="12"/>
  <c r="X728" i="12"/>
  <c r="W728" i="12"/>
  <c r="V728" i="12"/>
  <c r="U728" i="12"/>
  <c r="T728" i="12"/>
  <c r="S728" i="12"/>
  <c r="R728" i="12"/>
  <c r="P728" i="12"/>
  <c r="Q728" i="12" s="1"/>
  <c r="Y727" i="12"/>
  <c r="X727" i="12"/>
  <c r="W727" i="12"/>
  <c r="V727" i="12"/>
  <c r="U727" i="12"/>
  <c r="T727" i="12"/>
  <c r="S727" i="12"/>
  <c r="R727" i="12"/>
  <c r="P727" i="12"/>
  <c r="Q727" i="12" s="1"/>
  <c r="Y726" i="12"/>
  <c r="X726" i="12"/>
  <c r="W726" i="12"/>
  <c r="V726" i="12"/>
  <c r="U726" i="12"/>
  <c r="T726" i="12"/>
  <c r="S726" i="12"/>
  <c r="R726" i="12"/>
  <c r="P726" i="12"/>
  <c r="Q726" i="12" s="1"/>
  <c r="Y725" i="12"/>
  <c r="X725" i="12"/>
  <c r="W725" i="12"/>
  <c r="V725" i="12"/>
  <c r="U725" i="12"/>
  <c r="T725" i="12"/>
  <c r="S725" i="12"/>
  <c r="R725" i="12"/>
  <c r="P725" i="12"/>
  <c r="Q725" i="12" s="1"/>
  <c r="Y724" i="12"/>
  <c r="X724" i="12"/>
  <c r="W724" i="12"/>
  <c r="V724" i="12"/>
  <c r="U724" i="12"/>
  <c r="T724" i="12"/>
  <c r="S724" i="12"/>
  <c r="R724" i="12"/>
  <c r="P724" i="12"/>
  <c r="Q724" i="12" s="1"/>
  <c r="Y723" i="12"/>
  <c r="X723" i="12"/>
  <c r="W723" i="12"/>
  <c r="V723" i="12"/>
  <c r="U723" i="12"/>
  <c r="T723" i="12"/>
  <c r="S723" i="12"/>
  <c r="R723" i="12"/>
  <c r="P723" i="12"/>
  <c r="Q723" i="12" s="1"/>
  <c r="Y722" i="12"/>
  <c r="X722" i="12"/>
  <c r="W722" i="12"/>
  <c r="V722" i="12"/>
  <c r="U722" i="12"/>
  <c r="T722" i="12"/>
  <c r="S722" i="12"/>
  <c r="R722" i="12"/>
  <c r="P722" i="12"/>
  <c r="Q722" i="12" s="1"/>
  <c r="Y721" i="12"/>
  <c r="X721" i="12"/>
  <c r="W721" i="12"/>
  <c r="V721" i="12"/>
  <c r="U721" i="12"/>
  <c r="T721" i="12"/>
  <c r="S721" i="12"/>
  <c r="R721" i="12"/>
  <c r="P721" i="12"/>
  <c r="Q721" i="12" s="1"/>
  <c r="Y720" i="12"/>
  <c r="X720" i="12"/>
  <c r="W720" i="12"/>
  <c r="V720" i="12"/>
  <c r="U720" i="12"/>
  <c r="T720" i="12"/>
  <c r="S720" i="12"/>
  <c r="R720" i="12"/>
  <c r="P720" i="12"/>
  <c r="Q720" i="12" s="1"/>
  <c r="Y719" i="12"/>
  <c r="X719" i="12"/>
  <c r="W719" i="12"/>
  <c r="V719" i="12"/>
  <c r="U719" i="12"/>
  <c r="T719" i="12"/>
  <c r="S719" i="12"/>
  <c r="R719" i="12"/>
  <c r="P719" i="12"/>
  <c r="Q719" i="12" s="1"/>
  <c r="Y718" i="12"/>
  <c r="X718" i="12"/>
  <c r="W718" i="12"/>
  <c r="V718" i="12"/>
  <c r="U718" i="12"/>
  <c r="T718" i="12"/>
  <c r="S718" i="12"/>
  <c r="R718" i="12"/>
  <c r="P718" i="12"/>
  <c r="Q718" i="12" s="1"/>
  <c r="Y717" i="12"/>
  <c r="X717" i="12"/>
  <c r="W717" i="12"/>
  <c r="V717" i="12"/>
  <c r="U717" i="12"/>
  <c r="T717" i="12"/>
  <c r="S717" i="12"/>
  <c r="R717" i="12"/>
  <c r="P717" i="12"/>
  <c r="Q717" i="12" s="1"/>
  <c r="Y716" i="12"/>
  <c r="X716" i="12"/>
  <c r="W716" i="12"/>
  <c r="V716" i="12"/>
  <c r="U716" i="12"/>
  <c r="T716" i="12"/>
  <c r="S716" i="12"/>
  <c r="R716" i="12"/>
  <c r="P716" i="12"/>
  <c r="Q716" i="12" s="1"/>
  <c r="Y715" i="12"/>
  <c r="X715" i="12"/>
  <c r="W715" i="12"/>
  <c r="V715" i="12"/>
  <c r="U715" i="12"/>
  <c r="T715" i="12"/>
  <c r="S715" i="12"/>
  <c r="R715" i="12"/>
  <c r="P715" i="12"/>
  <c r="Q715" i="12" s="1"/>
  <c r="Y714" i="12"/>
  <c r="X714" i="12"/>
  <c r="W714" i="12"/>
  <c r="V714" i="12"/>
  <c r="U714" i="12"/>
  <c r="T714" i="12"/>
  <c r="S714" i="12"/>
  <c r="R714" i="12"/>
  <c r="P714" i="12"/>
  <c r="Q714" i="12" s="1"/>
  <c r="Y713" i="12"/>
  <c r="X713" i="12"/>
  <c r="W713" i="12"/>
  <c r="V713" i="12"/>
  <c r="U713" i="12"/>
  <c r="T713" i="12"/>
  <c r="S713" i="12"/>
  <c r="R713" i="12"/>
  <c r="P713" i="12"/>
  <c r="Q713" i="12" s="1"/>
  <c r="Y712" i="12"/>
  <c r="X712" i="12"/>
  <c r="W712" i="12"/>
  <c r="V712" i="12"/>
  <c r="U712" i="12"/>
  <c r="T712" i="12"/>
  <c r="S712" i="12"/>
  <c r="R712" i="12"/>
  <c r="P712" i="12"/>
  <c r="Q712" i="12" s="1"/>
  <c r="Y711" i="12"/>
  <c r="X711" i="12"/>
  <c r="W711" i="12"/>
  <c r="V711" i="12"/>
  <c r="U711" i="12"/>
  <c r="T711" i="12"/>
  <c r="S711" i="12"/>
  <c r="R711" i="12"/>
  <c r="P711" i="12"/>
  <c r="Q711" i="12" s="1"/>
  <c r="Y710" i="12"/>
  <c r="X710" i="12"/>
  <c r="W710" i="12"/>
  <c r="V710" i="12"/>
  <c r="U710" i="12"/>
  <c r="T710" i="12"/>
  <c r="S710" i="12"/>
  <c r="R710" i="12"/>
  <c r="P710" i="12"/>
  <c r="Q710" i="12" s="1"/>
  <c r="Y709" i="12"/>
  <c r="X709" i="12"/>
  <c r="W709" i="12"/>
  <c r="V709" i="12"/>
  <c r="U709" i="12"/>
  <c r="T709" i="12"/>
  <c r="S709" i="12"/>
  <c r="R709" i="12"/>
  <c r="P709" i="12"/>
  <c r="Q709" i="12" s="1"/>
  <c r="Y708" i="12"/>
  <c r="X708" i="12"/>
  <c r="W708" i="12"/>
  <c r="V708" i="12"/>
  <c r="U708" i="12"/>
  <c r="T708" i="12"/>
  <c r="S708" i="12"/>
  <c r="R708" i="12"/>
  <c r="P708" i="12"/>
  <c r="Q708" i="12" s="1"/>
  <c r="Y707" i="12"/>
  <c r="X707" i="12"/>
  <c r="W707" i="12"/>
  <c r="V707" i="12"/>
  <c r="U707" i="12"/>
  <c r="T707" i="12"/>
  <c r="S707" i="12"/>
  <c r="R707" i="12"/>
  <c r="P707" i="12"/>
  <c r="Q707" i="12" s="1"/>
  <c r="Y706" i="12"/>
  <c r="X706" i="12"/>
  <c r="W706" i="12"/>
  <c r="V706" i="12"/>
  <c r="U706" i="12"/>
  <c r="T706" i="12"/>
  <c r="S706" i="12"/>
  <c r="R706" i="12"/>
  <c r="P706" i="12"/>
  <c r="Q706" i="12" s="1"/>
  <c r="Y705" i="12"/>
  <c r="X705" i="12"/>
  <c r="W705" i="12"/>
  <c r="V705" i="12"/>
  <c r="U705" i="12"/>
  <c r="T705" i="12"/>
  <c r="S705" i="12"/>
  <c r="R705" i="12"/>
  <c r="P705" i="12"/>
  <c r="Q705" i="12" s="1"/>
  <c r="Y704" i="12"/>
  <c r="X704" i="12"/>
  <c r="W704" i="12"/>
  <c r="V704" i="12"/>
  <c r="U704" i="12"/>
  <c r="T704" i="12"/>
  <c r="S704" i="12"/>
  <c r="R704" i="12"/>
  <c r="P704" i="12"/>
  <c r="Q704" i="12" s="1"/>
  <c r="Y703" i="12"/>
  <c r="X703" i="12"/>
  <c r="W703" i="12"/>
  <c r="V703" i="12"/>
  <c r="U703" i="12"/>
  <c r="T703" i="12"/>
  <c r="S703" i="12"/>
  <c r="R703" i="12"/>
  <c r="P703" i="12"/>
  <c r="Q703" i="12" s="1"/>
  <c r="Y702" i="12"/>
  <c r="X702" i="12"/>
  <c r="W702" i="12"/>
  <c r="V702" i="12"/>
  <c r="U702" i="12"/>
  <c r="T702" i="12"/>
  <c r="S702" i="12"/>
  <c r="R702" i="12"/>
  <c r="P702" i="12"/>
  <c r="Q702" i="12" s="1"/>
  <c r="Y701" i="12"/>
  <c r="X701" i="12"/>
  <c r="W701" i="12"/>
  <c r="V701" i="12"/>
  <c r="U701" i="12"/>
  <c r="T701" i="12"/>
  <c r="S701" i="12"/>
  <c r="R701" i="12"/>
  <c r="P701" i="12"/>
  <c r="Q701" i="12" s="1"/>
  <c r="Y700" i="12"/>
  <c r="X700" i="12"/>
  <c r="W700" i="12"/>
  <c r="V700" i="12"/>
  <c r="U700" i="12"/>
  <c r="T700" i="12"/>
  <c r="S700" i="12"/>
  <c r="R700" i="12"/>
  <c r="P700" i="12"/>
  <c r="Q700" i="12" s="1"/>
  <c r="Y699" i="12"/>
  <c r="X699" i="12"/>
  <c r="W699" i="12"/>
  <c r="V699" i="12"/>
  <c r="U699" i="12"/>
  <c r="T699" i="12"/>
  <c r="S699" i="12"/>
  <c r="R699" i="12"/>
  <c r="P699" i="12"/>
  <c r="Q699" i="12" s="1"/>
  <c r="Y698" i="12"/>
  <c r="X698" i="12"/>
  <c r="W698" i="12"/>
  <c r="V698" i="12"/>
  <c r="U698" i="12"/>
  <c r="T698" i="12"/>
  <c r="S698" i="12"/>
  <c r="R698" i="12"/>
  <c r="P698" i="12"/>
  <c r="Q698" i="12" s="1"/>
  <c r="Y697" i="12"/>
  <c r="X697" i="12"/>
  <c r="W697" i="12"/>
  <c r="V697" i="12"/>
  <c r="U697" i="12"/>
  <c r="T697" i="12"/>
  <c r="S697" i="12"/>
  <c r="R697" i="12"/>
  <c r="P697" i="12"/>
  <c r="Q697" i="12" s="1"/>
  <c r="Y696" i="12"/>
  <c r="X696" i="12"/>
  <c r="W696" i="12"/>
  <c r="V696" i="12"/>
  <c r="U696" i="12"/>
  <c r="T696" i="12"/>
  <c r="S696" i="12"/>
  <c r="R696" i="12"/>
  <c r="P696" i="12"/>
  <c r="Q696" i="12" s="1"/>
  <c r="Y695" i="12"/>
  <c r="X695" i="12"/>
  <c r="W695" i="12"/>
  <c r="V695" i="12"/>
  <c r="U695" i="12"/>
  <c r="T695" i="12"/>
  <c r="S695" i="12"/>
  <c r="R695" i="12"/>
  <c r="P695" i="12"/>
  <c r="Q695" i="12" s="1"/>
  <c r="Y694" i="12"/>
  <c r="X694" i="12"/>
  <c r="W694" i="12"/>
  <c r="V694" i="12"/>
  <c r="U694" i="12"/>
  <c r="T694" i="12"/>
  <c r="S694" i="12"/>
  <c r="R694" i="12"/>
  <c r="P694" i="12"/>
  <c r="Q694" i="12" s="1"/>
  <c r="Y693" i="12"/>
  <c r="X693" i="12"/>
  <c r="W693" i="12"/>
  <c r="V693" i="12"/>
  <c r="U693" i="12"/>
  <c r="T693" i="12"/>
  <c r="S693" i="12"/>
  <c r="R693" i="12"/>
  <c r="P693" i="12"/>
  <c r="Q693" i="12" s="1"/>
  <c r="Y692" i="12"/>
  <c r="X692" i="12"/>
  <c r="W692" i="12"/>
  <c r="V692" i="12"/>
  <c r="U692" i="12"/>
  <c r="T692" i="12"/>
  <c r="S692" i="12"/>
  <c r="R692" i="12"/>
  <c r="P692" i="12"/>
  <c r="Q692" i="12" s="1"/>
  <c r="Y691" i="12"/>
  <c r="X691" i="12"/>
  <c r="W691" i="12"/>
  <c r="V691" i="12"/>
  <c r="U691" i="12"/>
  <c r="T691" i="12"/>
  <c r="S691" i="12"/>
  <c r="R691" i="12"/>
  <c r="P691" i="12"/>
  <c r="Q691" i="12" s="1"/>
  <c r="Y690" i="12"/>
  <c r="X690" i="12"/>
  <c r="W690" i="12"/>
  <c r="V690" i="12"/>
  <c r="U690" i="12"/>
  <c r="T690" i="12"/>
  <c r="S690" i="12"/>
  <c r="R690" i="12"/>
  <c r="P690" i="12"/>
  <c r="Q690" i="12" s="1"/>
  <c r="Y689" i="12"/>
  <c r="X689" i="12"/>
  <c r="W689" i="12"/>
  <c r="V689" i="12"/>
  <c r="U689" i="12"/>
  <c r="T689" i="12"/>
  <c r="S689" i="12"/>
  <c r="R689" i="12"/>
  <c r="P689" i="12"/>
  <c r="Q689" i="12" s="1"/>
  <c r="Y688" i="12"/>
  <c r="X688" i="12"/>
  <c r="W688" i="12"/>
  <c r="V688" i="12"/>
  <c r="U688" i="12"/>
  <c r="T688" i="12"/>
  <c r="S688" i="12"/>
  <c r="R688" i="12"/>
  <c r="P688" i="12"/>
  <c r="Q688" i="12" s="1"/>
  <c r="Y687" i="12"/>
  <c r="X687" i="12"/>
  <c r="W687" i="12"/>
  <c r="V687" i="12"/>
  <c r="U687" i="12"/>
  <c r="T687" i="12"/>
  <c r="S687" i="12"/>
  <c r="R687" i="12"/>
  <c r="P687" i="12"/>
  <c r="Q687" i="12" s="1"/>
  <c r="Y686" i="12"/>
  <c r="X686" i="12"/>
  <c r="W686" i="12"/>
  <c r="V686" i="12"/>
  <c r="U686" i="12"/>
  <c r="T686" i="12"/>
  <c r="S686" i="12"/>
  <c r="R686" i="12"/>
  <c r="P686" i="12"/>
  <c r="Q686" i="12" s="1"/>
  <c r="W1221" i="8"/>
  <c r="V1221" i="8"/>
  <c r="Q1221" i="8"/>
  <c r="S1221" i="8" s="1"/>
  <c r="P1221" i="8"/>
  <c r="O1221" i="8"/>
  <c r="W1220" i="8"/>
  <c r="V1220" i="8"/>
  <c r="Q1220" i="8"/>
  <c r="P1220" i="8"/>
  <c r="O1220" i="8"/>
  <c r="W1219" i="8"/>
  <c r="V1219" i="8"/>
  <c r="Q1219" i="8"/>
  <c r="P1219" i="8"/>
  <c r="O1219" i="8"/>
  <c r="W1218" i="8"/>
  <c r="V1218" i="8"/>
  <c r="Q1218" i="8"/>
  <c r="R1218" i="8" s="1"/>
  <c r="P1218" i="8"/>
  <c r="O1218" i="8"/>
  <c r="W1217" i="8"/>
  <c r="V1217" i="8"/>
  <c r="Q1217" i="8"/>
  <c r="T1217" i="8" s="1"/>
  <c r="P1217" i="8"/>
  <c r="O1217" i="8"/>
  <c r="W1216" i="8"/>
  <c r="V1216" i="8"/>
  <c r="Q1216" i="8"/>
  <c r="T1216" i="8" s="1"/>
  <c r="P1216" i="8"/>
  <c r="O1216" i="8"/>
  <c r="W1215" i="8"/>
  <c r="V1215" i="8"/>
  <c r="Q1215" i="8"/>
  <c r="P1215" i="8"/>
  <c r="O1215" i="8"/>
  <c r="W1214" i="8"/>
  <c r="V1214" i="8"/>
  <c r="Q1214" i="8"/>
  <c r="P1214" i="8"/>
  <c r="O1214" i="8"/>
  <c r="W1213" i="8"/>
  <c r="V1213" i="8"/>
  <c r="Q1213" i="8"/>
  <c r="P1213" i="8"/>
  <c r="O1213" i="8"/>
  <c r="W1212" i="8"/>
  <c r="V1212" i="8"/>
  <c r="Q1212" i="8"/>
  <c r="P1212" i="8"/>
  <c r="O1212" i="8"/>
  <c r="W1211" i="8"/>
  <c r="V1211" i="8"/>
  <c r="Q1211" i="8"/>
  <c r="P1211" i="8"/>
  <c r="O1211" i="8"/>
  <c r="W1210" i="8"/>
  <c r="V1210" i="8"/>
  <c r="Q1210" i="8"/>
  <c r="R1210" i="8" s="1"/>
  <c r="P1210" i="8"/>
  <c r="O1210" i="8"/>
  <c r="W1209" i="8"/>
  <c r="V1209" i="8"/>
  <c r="Q1209" i="8"/>
  <c r="S1209" i="8" s="1"/>
  <c r="P1209" i="8"/>
  <c r="O1209" i="8"/>
  <c r="W1208" i="8"/>
  <c r="V1208" i="8"/>
  <c r="Q1208" i="8"/>
  <c r="T1208" i="8" s="1"/>
  <c r="P1208" i="8"/>
  <c r="O1208" i="8"/>
  <c r="W1207" i="8"/>
  <c r="V1207" i="8"/>
  <c r="Q1207" i="8"/>
  <c r="P1207" i="8"/>
  <c r="O1207" i="8"/>
  <c r="W1206" i="8"/>
  <c r="V1206" i="8"/>
  <c r="Q1206" i="8"/>
  <c r="P1206" i="8"/>
  <c r="O1206" i="8"/>
  <c r="W1205" i="8"/>
  <c r="V1205" i="8"/>
  <c r="Q1205" i="8"/>
  <c r="R1205" i="8" s="1"/>
  <c r="P1205" i="8"/>
  <c r="O1205" i="8"/>
  <c r="W1204" i="8"/>
  <c r="V1204" i="8"/>
  <c r="Q1204" i="8"/>
  <c r="T1204" i="8" s="1"/>
  <c r="P1204" i="8"/>
  <c r="O1204" i="8"/>
  <c r="W1203" i="8"/>
  <c r="V1203" i="8"/>
  <c r="Q1203" i="8"/>
  <c r="T1203" i="8" s="1"/>
  <c r="P1203" i="8"/>
  <c r="O1203" i="8"/>
  <c r="W1202" i="8"/>
  <c r="V1202" i="8"/>
  <c r="Q1202" i="8"/>
  <c r="R1202" i="8" s="1"/>
  <c r="P1202" i="8"/>
  <c r="O1202" i="8"/>
  <c r="W1201" i="8"/>
  <c r="V1201" i="8"/>
  <c r="Q1201" i="8"/>
  <c r="S1201" i="8" s="1"/>
  <c r="P1201" i="8"/>
  <c r="O1201" i="8"/>
  <c r="W1200" i="8"/>
  <c r="V1200" i="8"/>
  <c r="Q1200" i="8"/>
  <c r="T1200" i="8" s="1"/>
  <c r="P1200" i="8"/>
  <c r="O1200" i="8"/>
  <c r="W1199" i="8"/>
  <c r="V1199" i="8"/>
  <c r="Q1199" i="8"/>
  <c r="P1199" i="8"/>
  <c r="O1199" i="8"/>
  <c r="W1198" i="8"/>
  <c r="V1198" i="8"/>
  <c r="Q1198" i="8"/>
  <c r="P1198" i="8"/>
  <c r="O1198" i="8"/>
  <c r="W1197" i="8"/>
  <c r="V1197" i="8"/>
  <c r="Q1197" i="8"/>
  <c r="S1197" i="8" s="1"/>
  <c r="P1197" i="8"/>
  <c r="O1197" i="8"/>
  <c r="W1196" i="8"/>
  <c r="V1196" i="8"/>
  <c r="Q1196" i="8"/>
  <c r="P1196" i="8"/>
  <c r="O1196" i="8"/>
  <c r="W1195" i="8"/>
  <c r="V1195" i="8"/>
  <c r="Q1195" i="8"/>
  <c r="P1195" i="8"/>
  <c r="O1195" i="8"/>
  <c r="W1194" i="8"/>
  <c r="V1194" i="8"/>
  <c r="Q1194" i="8"/>
  <c r="R1194" i="8" s="1"/>
  <c r="P1194" i="8"/>
  <c r="O1194" i="8"/>
  <c r="W1193" i="8"/>
  <c r="V1193" i="8"/>
  <c r="Q1193" i="8"/>
  <c r="S1193" i="8" s="1"/>
  <c r="P1193" i="8"/>
  <c r="O1193" i="8"/>
  <c r="W1192" i="8"/>
  <c r="V1192" i="8"/>
  <c r="Q1192" i="8"/>
  <c r="U1192" i="8" s="1"/>
  <c r="P1192" i="8"/>
  <c r="O1192" i="8"/>
  <c r="W1191" i="8"/>
  <c r="V1191" i="8"/>
  <c r="Q1191" i="8"/>
  <c r="P1191" i="8"/>
  <c r="O1191" i="8"/>
  <c r="W1190" i="8"/>
  <c r="V1190" i="8"/>
  <c r="Q1190" i="8"/>
  <c r="R1190" i="8" s="1"/>
  <c r="P1190" i="8"/>
  <c r="O1190" i="8"/>
  <c r="W1189" i="8"/>
  <c r="V1189" i="8"/>
  <c r="Q1189" i="8"/>
  <c r="P1189" i="8"/>
  <c r="O1189" i="8"/>
  <c r="W1188" i="8"/>
  <c r="V1188" i="8"/>
  <c r="Q1188" i="8"/>
  <c r="U1188" i="8" s="1"/>
  <c r="P1188" i="8"/>
  <c r="O1188" i="8"/>
  <c r="W1187" i="8"/>
  <c r="V1187" i="8"/>
  <c r="Q1187" i="8"/>
  <c r="S1187" i="8" s="1"/>
  <c r="P1187" i="8"/>
  <c r="O1187" i="8"/>
  <c r="W1186" i="8"/>
  <c r="V1186" i="8"/>
  <c r="Q1186" i="8"/>
  <c r="S1186" i="8" s="1"/>
  <c r="P1186" i="8"/>
  <c r="O1186" i="8"/>
  <c r="W1185" i="8"/>
  <c r="V1185" i="8"/>
  <c r="Q1185" i="8"/>
  <c r="S1185" i="8" s="1"/>
  <c r="P1185" i="8"/>
  <c r="O1185" i="8"/>
  <c r="W1184" i="8"/>
  <c r="V1184" i="8"/>
  <c r="Q1184" i="8"/>
  <c r="T1184" i="8" s="1"/>
  <c r="P1184" i="8"/>
  <c r="O1184" i="8"/>
  <c r="W1183" i="8"/>
  <c r="V1183" i="8"/>
  <c r="Q1183" i="8"/>
  <c r="P1183" i="8"/>
  <c r="O1183" i="8"/>
  <c r="W1182" i="8"/>
  <c r="V1182" i="8"/>
  <c r="Q1182" i="8"/>
  <c r="P1182" i="8"/>
  <c r="O1182" i="8"/>
  <c r="W1181" i="8"/>
  <c r="V1181" i="8"/>
  <c r="Q1181" i="8"/>
  <c r="S1181" i="8" s="1"/>
  <c r="P1181" i="8"/>
  <c r="O1181" i="8"/>
  <c r="W1180" i="8"/>
  <c r="V1180" i="8"/>
  <c r="Q1180" i="8"/>
  <c r="U1180" i="8" s="1"/>
  <c r="P1180" i="8"/>
  <c r="O1180" i="8"/>
  <c r="W1179" i="8"/>
  <c r="V1179" i="8"/>
  <c r="Q1179" i="8"/>
  <c r="T1179" i="8" s="1"/>
  <c r="P1179" i="8"/>
  <c r="O1179" i="8"/>
  <c r="W1178" i="8"/>
  <c r="V1178" i="8"/>
  <c r="Q1178" i="8"/>
  <c r="S1178" i="8" s="1"/>
  <c r="P1178" i="8"/>
  <c r="O1178" i="8"/>
  <c r="W1177" i="8"/>
  <c r="V1177" i="8"/>
  <c r="Q1177" i="8"/>
  <c r="S1177" i="8" s="1"/>
  <c r="P1177" i="8"/>
  <c r="O1177" i="8"/>
  <c r="W1176" i="8"/>
  <c r="V1176" i="8"/>
  <c r="Q1176" i="8"/>
  <c r="T1176" i="8" s="1"/>
  <c r="P1176" i="8"/>
  <c r="O1176" i="8"/>
  <c r="W1175" i="8"/>
  <c r="V1175" i="8"/>
  <c r="Q1175" i="8"/>
  <c r="P1175" i="8"/>
  <c r="O1175" i="8"/>
  <c r="W1174" i="8"/>
  <c r="V1174" i="8"/>
  <c r="Q1174" i="8"/>
  <c r="P1174" i="8"/>
  <c r="O1174" i="8"/>
  <c r="W1173" i="8"/>
  <c r="V1173" i="8"/>
  <c r="Q1173" i="8"/>
  <c r="S1173" i="8" s="1"/>
  <c r="P1173" i="8"/>
  <c r="O1173" i="8"/>
  <c r="W1172" i="8"/>
  <c r="V1172" i="8"/>
  <c r="Q1172" i="8"/>
  <c r="U1172" i="8" s="1"/>
  <c r="P1172" i="8"/>
  <c r="O1172" i="8"/>
  <c r="W1171" i="8"/>
  <c r="V1171" i="8"/>
  <c r="Q1171" i="8"/>
  <c r="U1171" i="8" s="1"/>
  <c r="P1171" i="8"/>
  <c r="O1171" i="8"/>
  <c r="W1170" i="8"/>
  <c r="V1170" i="8"/>
  <c r="Q1170" i="8"/>
  <c r="T1170" i="8" s="1"/>
  <c r="P1170" i="8"/>
  <c r="O1170" i="8"/>
  <c r="W1169" i="8"/>
  <c r="Q1169" i="8"/>
  <c r="S1169" i="8" s="1"/>
  <c r="P1169" i="8"/>
  <c r="O1169" i="8"/>
  <c r="W1168" i="8"/>
  <c r="Q1168" i="8"/>
  <c r="T1168" i="8" s="1"/>
  <c r="P1168" i="8"/>
  <c r="O1168" i="8"/>
  <c r="W1167" i="8"/>
  <c r="Q1167" i="8"/>
  <c r="P1167" i="8"/>
  <c r="O1167" i="8"/>
  <c r="W1166" i="8"/>
  <c r="Q1166" i="8"/>
  <c r="P1166" i="8"/>
  <c r="O1166" i="8"/>
  <c r="W1165" i="8"/>
  <c r="Q1165" i="8"/>
  <c r="S1165" i="8" s="1"/>
  <c r="P1165" i="8"/>
  <c r="O1165" i="8"/>
  <c r="W1164" i="8"/>
  <c r="Q1164" i="8"/>
  <c r="U1164" i="8" s="1"/>
  <c r="P1164" i="8"/>
  <c r="O1164" i="8"/>
  <c r="W1163" i="8"/>
  <c r="Q1163" i="8"/>
  <c r="T1163" i="8" s="1"/>
  <c r="P1163" i="8"/>
  <c r="O1163" i="8"/>
  <c r="W1162" i="8"/>
  <c r="Q1162" i="8"/>
  <c r="R1162" i="8" s="1"/>
  <c r="P1162" i="8"/>
  <c r="O1162" i="8"/>
  <c r="W1161" i="8"/>
  <c r="Q1161" i="8"/>
  <c r="S1161" i="8" s="1"/>
  <c r="P1161" i="8"/>
  <c r="O1161" i="8"/>
  <c r="W1160" i="8"/>
  <c r="Q1160" i="8"/>
  <c r="T1160" i="8" s="1"/>
  <c r="P1160" i="8"/>
  <c r="O1160" i="8"/>
  <c r="W1159" i="8"/>
  <c r="Q1159" i="8"/>
  <c r="P1159" i="8"/>
  <c r="O1159" i="8"/>
  <c r="W1158" i="8"/>
  <c r="Q1158" i="8"/>
  <c r="R1158" i="8" s="1"/>
  <c r="P1158" i="8"/>
  <c r="O1158" i="8"/>
  <c r="W1157" i="8"/>
  <c r="Q1157" i="8"/>
  <c r="P1157" i="8"/>
  <c r="O1157" i="8"/>
  <c r="V1156" i="8"/>
  <c r="Q1156" i="8"/>
  <c r="U1156" i="8" s="1"/>
  <c r="P1156" i="8"/>
  <c r="O1156" i="8"/>
  <c r="V1155" i="8"/>
  <c r="Q1155" i="8"/>
  <c r="U1155" i="8" s="1"/>
  <c r="P1155" i="8"/>
  <c r="O1155" i="8"/>
  <c r="V1154" i="8"/>
  <c r="Q1154" i="8"/>
  <c r="R1154" i="8" s="1"/>
  <c r="P1154" i="8"/>
  <c r="O1154" i="8"/>
  <c r="V1153" i="8"/>
  <c r="Q1153" i="8"/>
  <c r="U1153" i="8" s="1"/>
  <c r="P1153" i="8"/>
  <c r="O1153" i="8"/>
  <c r="V1152" i="8"/>
  <c r="Q1152" i="8"/>
  <c r="T1152" i="8" s="1"/>
  <c r="P1152" i="8"/>
  <c r="O1152" i="8"/>
  <c r="V1151" i="8"/>
  <c r="Q1151" i="8"/>
  <c r="P1151" i="8"/>
  <c r="O1151" i="8"/>
  <c r="V1150" i="8"/>
  <c r="Q1150" i="8"/>
  <c r="P1150" i="8"/>
  <c r="O1150" i="8"/>
  <c r="V1149" i="8"/>
  <c r="Q1149" i="8"/>
  <c r="S1149" i="8" s="1"/>
  <c r="P1149" i="8"/>
  <c r="O1149" i="8"/>
  <c r="V1148" i="8"/>
  <c r="Q1148" i="8"/>
  <c r="U1148" i="8" s="1"/>
  <c r="P1148" i="8"/>
  <c r="O1148" i="8"/>
  <c r="V1147" i="8"/>
  <c r="Q1147" i="8"/>
  <c r="U1147" i="8" s="1"/>
  <c r="P1147" i="8"/>
  <c r="O1147" i="8"/>
  <c r="V1146" i="8"/>
  <c r="Q1146" i="8"/>
  <c r="R1146" i="8" s="1"/>
  <c r="P1146" i="8"/>
  <c r="O1146" i="8"/>
  <c r="V1145" i="8"/>
  <c r="Q1145" i="8"/>
  <c r="S1145" i="8" s="1"/>
  <c r="P1145" i="8"/>
  <c r="O1145" i="8"/>
  <c r="V1144" i="8"/>
  <c r="Q1144" i="8"/>
  <c r="T1144" i="8" s="1"/>
  <c r="P1144" i="8"/>
  <c r="O1144" i="8"/>
  <c r="V1143" i="8"/>
  <c r="Q1143" i="8"/>
  <c r="P1143" i="8"/>
  <c r="O1143" i="8"/>
  <c r="V1142" i="8"/>
  <c r="Q1142" i="8"/>
  <c r="R1142" i="8" s="1"/>
  <c r="P1142" i="8"/>
  <c r="O1142" i="8"/>
  <c r="V1141" i="8"/>
  <c r="Q1141" i="8"/>
  <c r="S1141" i="8" s="1"/>
  <c r="P1141" i="8"/>
  <c r="O1141" i="8"/>
  <c r="V1140" i="8"/>
  <c r="Q1140" i="8"/>
  <c r="U1140" i="8" s="1"/>
  <c r="P1140" i="8"/>
  <c r="O1140" i="8"/>
  <c r="V1139" i="8"/>
  <c r="Q1139" i="8"/>
  <c r="T1139" i="8" s="1"/>
  <c r="P1139" i="8"/>
  <c r="O1139" i="8"/>
  <c r="V1138" i="8"/>
  <c r="Q1138" i="8"/>
  <c r="R1138" i="8" s="1"/>
  <c r="P1138" i="8"/>
  <c r="O1138" i="8"/>
  <c r="V1137" i="8"/>
  <c r="Q1137" i="8"/>
  <c r="S1137" i="8" s="1"/>
  <c r="P1137" i="8"/>
  <c r="O1137" i="8"/>
  <c r="V1136" i="8"/>
  <c r="Q1136" i="8"/>
  <c r="T1136" i="8" s="1"/>
  <c r="P1136" i="8"/>
  <c r="O1136" i="8"/>
  <c r="V1135" i="8"/>
  <c r="Q1135" i="8"/>
  <c r="P1135" i="8"/>
  <c r="O1135" i="8"/>
  <c r="V1134" i="8"/>
  <c r="Q1134" i="8"/>
  <c r="R1134" i="8" s="1"/>
  <c r="P1134" i="8"/>
  <c r="O1134" i="8"/>
  <c r="V1133" i="8"/>
  <c r="Q1133" i="8"/>
  <c r="P1133" i="8"/>
  <c r="O1133" i="8"/>
  <c r="V1132" i="8"/>
  <c r="Q1132" i="8"/>
  <c r="U1132" i="8" s="1"/>
  <c r="P1132" i="8"/>
  <c r="O1132" i="8"/>
  <c r="V1131" i="8"/>
  <c r="Q1131" i="8"/>
  <c r="R1131" i="8" s="1"/>
  <c r="P1131" i="8"/>
  <c r="O1131" i="8"/>
  <c r="V1130" i="8"/>
  <c r="Q1130" i="8"/>
  <c r="R1130" i="8" s="1"/>
  <c r="P1130" i="8"/>
  <c r="O1130" i="8"/>
  <c r="W1129" i="8"/>
  <c r="V1129" i="8"/>
  <c r="Q1129" i="8"/>
  <c r="S1129" i="8" s="1"/>
  <c r="P1129" i="8"/>
  <c r="O1129" i="8"/>
  <c r="V1128" i="8"/>
  <c r="Q1128" i="8"/>
  <c r="T1128" i="8" s="1"/>
  <c r="P1128" i="8"/>
  <c r="O1128" i="8"/>
  <c r="V1127" i="8"/>
  <c r="Q1127" i="8"/>
  <c r="P1127" i="8"/>
  <c r="O1127" i="8"/>
  <c r="V1126" i="8"/>
  <c r="Q1126" i="8"/>
  <c r="P1126" i="8"/>
  <c r="O1126" i="8"/>
  <c r="V1125" i="8"/>
  <c r="Q1125" i="8"/>
  <c r="P1125" i="8"/>
  <c r="O1125" i="8"/>
  <c r="V1124" i="8"/>
  <c r="Q1124" i="8"/>
  <c r="U1124" i="8" s="1"/>
  <c r="P1124" i="8"/>
  <c r="O1124" i="8"/>
  <c r="V1123" i="8"/>
  <c r="Q1123" i="8"/>
  <c r="U1123" i="8" s="1"/>
  <c r="P1123" i="8"/>
  <c r="O1123" i="8"/>
  <c r="V1122" i="8"/>
  <c r="Q1122" i="8"/>
  <c r="R1122" i="8" s="1"/>
  <c r="P1122" i="8"/>
  <c r="O1122" i="8"/>
  <c r="V1121" i="8"/>
  <c r="Q1121" i="8"/>
  <c r="S1121" i="8" s="1"/>
  <c r="P1121" i="8"/>
  <c r="O1121" i="8"/>
  <c r="V1120" i="8"/>
  <c r="Q1120" i="8"/>
  <c r="T1120" i="8" s="1"/>
  <c r="P1120" i="8"/>
  <c r="O1120" i="8"/>
  <c r="W1119" i="8"/>
  <c r="V1119" i="8"/>
  <c r="Q1119" i="8"/>
  <c r="P1119" i="8"/>
  <c r="O1119" i="8"/>
  <c r="V1118" i="8"/>
  <c r="Q1118" i="8"/>
  <c r="P1118" i="8"/>
  <c r="O1118" i="8"/>
  <c r="V1117" i="8"/>
  <c r="Q1117" i="8"/>
  <c r="S1117" i="8" s="1"/>
  <c r="P1117" i="8"/>
  <c r="O1117" i="8"/>
  <c r="V1116" i="8"/>
  <c r="Q1116" i="8"/>
  <c r="U1116" i="8" s="1"/>
  <c r="P1116" i="8"/>
  <c r="O1116" i="8"/>
  <c r="W1115" i="8"/>
  <c r="V1115" i="8"/>
  <c r="Q1115" i="8"/>
  <c r="U1115" i="8" s="1"/>
  <c r="P1115" i="8"/>
  <c r="O1115" i="8"/>
  <c r="V1114" i="8"/>
  <c r="Q1114" i="8"/>
  <c r="R1114" i="8" s="1"/>
  <c r="P1114" i="8"/>
  <c r="O1114" i="8"/>
  <c r="V1113" i="8"/>
  <c r="Q1113" i="8"/>
  <c r="T1113" i="8" s="1"/>
  <c r="P1113" i="8"/>
  <c r="O1113" i="8"/>
  <c r="V1112" i="8"/>
  <c r="Q1112" i="8"/>
  <c r="T1112" i="8" s="1"/>
  <c r="P1112" i="8"/>
  <c r="O1112" i="8"/>
  <c r="V1111" i="8"/>
  <c r="Q1111" i="8"/>
  <c r="P1111" i="8"/>
  <c r="O1111" i="8"/>
  <c r="V1110" i="8"/>
  <c r="Q1110" i="8"/>
  <c r="R1110" i="8" s="1"/>
  <c r="P1110" i="8"/>
  <c r="O1110" i="8"/>
  <c r="V1109" i="8"/>
  <c r="Q1109" i="8"/>
  <c r="U1109" i="8" s="1"/>
  <c r="P1109" i="8"/>
  <c r="O1109" i="8"/>
  <c r="W1108" i="8"/>
  <c r="V1108" i="8"/>
  <c r="Q1108" i="8"/>
  <c r="U1108" i="8" s="1"/>
  <c r="P1108" i="8"/>
  <c r="O1108" i="8"/>
  <c r="V1107" i="8"/>
  <c r="Q1107" i="8"/>
  <c r="T1107" i="8" s="1"/>
  <c r="P1107" i="8"/>
  <c r="O1107" i="8"/>
  <c r="V1106" i="8"/>
  <c r="Q1106" i="8"/>
  <c r="R1106" i="8" s="1"/>
  <c r="P1106" i="8"/>
  <c r="O1106" i="8"/>
  <c r="V1105" i="8"/>
  <c r="Q1105" i="8"/>
  <c r="S1105" i="8" s="1"/>
  <c r="P1105" i="8"/>
  <c r="O1105" i="8"/>
  <c r="V1104" i="8"/>
  <c r="Q1104" i="8"/>
  <c r="P1104" i="8"/>
  <c r="O1104" i="8"/>
  <c r="V1103" i="8"/>
  <c r="Q1103" i="8"/>
  <c r="P1103" i="8"/>
  <c r="O1103" i="8"/>
  <c r="V1102" i="8"/>
  <c r="Q1102" i="8"/>
  <c r="S1102" i="8" s="1"/>
  <c r="P1102" i="8"/>
  <c r="O1102" i="8"/>
  <c r="V1101" i="8"/>
  <c r="Q1101" i="8"/>
  <c r="U1101" i="8" s="1"/>
  <c r="P1101" i="8"/>
  <c r="O1101" i="8"/>
  <c r="V1100" i="8"/>
  <c r="Q1100" i="8"/>
  <c r="U1100" i="8" s="1"/>
  <c r="P1100" i="8"/>
  <c r="O1100" i="8"/>
  <c r="V1099" i="8"/>
  <c r="Q1099" i="8"/>
  <c r="T1099" i="8" s="1"/>
  <c r="P1099" i="8"/>
  <c r="O1099" i="8"/>
  <c r="V1098" i="8"/>
  <c r="Q1098" i="8"/>
  <c r="R1098" i="8" s="1"/>
  <c r="P1098" i="8"/>
  <c r="O1098" i="8"/>
  <c r="V1097" i="8"/>
  <c r="Q1097" i="8"/>
  <c r="S1097" i="8" s="1"/>
  <c r="P1097" i="8"/>
  <c r="O1097" i="8"/>
  <c r="W1222" i="8"/>
  <c r="V1222" i="8"/>
  <c r="Q1222" i="8"/>
  <c r="P1222" i="8"/>
  <c r="O1222" i="8"/>
  <c r="H1222" i="8"/>
  <c r="H1221" i="8"/>
  <c r="H1220" i="8"/>
  <c r="H1219" i="8"/>
  <c r="H1218" i="8"/>
  <c r="H1217" i="8"/>
  <c r="H1216" i="8"/>
  <c r="U1216" i="8" s="1"/>
  <c r="H1215" i="8"/>
  <c r="H1214" i="8"/>
  <c r="H1213" i="8"/>
  <c r="H1212" i="8"/>
  <c r="H1211" i="8"/>
  <c r="H1210" i="8"/>
  <c r="H1209" i="8"/>
  <c r="U1209" i="8" s="1"/>
  <c r="H1208" i="8"/>
  <c r="U1208" i="8" s="1"/>
  <c r="H1207" i="8"/>
  <c r="H1206" i="8"/>
  <c r="H1205" i="8"/>
  <c r="H1204" i="8"/>
  <c r="H1203" i="8"/>
  <c r="H1202" i="8"/>
  <c r="H1201" i="8"/>
  <c r="U1201" i="8" s="1"/>
  <c r="H1200" i="8"/>
  <c r="H1199" i="8"/>
  <c r="H1198" i="8"/>
  <c r="H1197" i="8"/>
  <c r="H1196" i="8"/>
  <c r="H1195" i="8"/>
  <c r="H1194" i="8"/>
  <c r="H1193" i="8"/>
  <c r="U1193" i="8" s="1"/>
  <c r="H1192" i="8"/>
  <c r="H1191" i="8"/>
  <c r="H1190" i="8"/>
  <c r="H1189" i="8"/>
  <c r="H1188" i="8"/>
  <c r="H1187" i="8"/>
  <c r="H1186" i="8"/>
  <c r="H1185" i="8"/>
  <c r="H1184" i="8"/>
  <c r="H1183" i="8"/>
  <c r="H1182" i="8"/>
  <c r="H1181" i="8"/>
  <c r="H1180" i="8"/>
  <c r="H1179" i="8"/>
  <c r="H1178" i="8"/>
  <c r="H1177" i="8"/>
  <c r="H1176" i="8"/>
  <c r="H1175" i="8"/>
  <c r="H1174" i="8"/>
  <c r="H1173" i="8"/>
  <c r="H1172" i="8"/>
  <c r="H1171" i="8"/>
  <c r="H1170" i="8"/>
  <c r="H1169" i="8"/>
  <c r="V1169" i="8" s="1"/>
  <c r="H1168" i="8"/>
  <c r="V1168" i="8" s="1"/>
  <c r="H1167" i="8"/>
  <c r="V1167" i="8" s="1"/>
  <c r="H1166" i="8"/>
  <c r="V1166" i="8" s="1"/>
  <c r="H1165" i="8"/>
  <c r="V1165" i="8" s="1"/>
  <c r="H1164" i="8"/>
  <c r="V1164" i="8" s="1"/>
  <c r="H1163" i="8"/>
  <c r="V1163" i="8" s="1"/>
  <c r="H1162" i="8"/>
  <c r="V1162" i="8" s="1"/>
  <c r="H1161" i="8"/>
  <c r="V1161" i="8" s="1"/>
  <c r="H1160" i="8"/>
  <c r="V1160" i="8" s="1"/>
  <c r="H1159" i="8"/>
  <c r="V1159" i="8" s="1"/>
  <c r="H1158" i="8"/>
  <c r="V1158" i="8" s="1"/>
  <c r="H1157" i="8"/>
  <c r="V1157" i="8" s="1"/>
  <c r="H1156" i="8"/>
  <c r="W1156" i="8" s="1"/>
  <c r="H1155" i="8"/>
  <c r="W1155" i="8" s="1"/>
  <c r="H1154" i="8"/>
  <c r="W1154" i="8" s="1"/>
  <c r="H1153" i="8"/>
  <c r="W1153" i="8" s="1"/>
  <c r="H1152" i="8"/>
  <c r="W1152" i="8" s="1"/>
  <c r="H1151" i="8"/>
  <c r="W1151" i="8" s="1"/>
  <c r="H1150" i="8"/>
  <c r="W1150" i="8" s="1"/>
  <c r="H1149" i="8"/>
  <c r="W1149" i="8" s="1"/>
  <c r="H1148" i="8"/>
  <c r="W1148" i="8" s="1"/>
  <c r="H1147" i="8"/>
  <c r="W1147" i="8" s="1"/>
  <c r="H1146" i="8"/>
  <c r="W1146" i="8" s="1"/>
  <c r="H1145" i="8"/>
  <c r="W1145" i="8" s="1"/>
  <c r="H1144" i="8"/>
  <c r="W1144" i="8" s="1"/>
  <c r="H1143" i="8"/>
  <c r="W1143" i="8" s="1"/>
  <c r="H1142" i="8"/>
  <c r="W1142" i="8" s="1"/>
  <c r="H1141" i="8"/>
  <c r="W1141" i="8" s="1"/>
  <c r="H1140" i="8"/>
  <c r="W1140" i="8" s="1"/>
  <c r="H1139" i="8"/>
  <c r="W1139" i="8" s="1"/>
  <c r="H1138" i="8"/>
  <c r="W1138" i="8" s="1"/>
  <c r="H1137" i="8"/>
  <c r="W1137" i="8" s="1"/>
  <c r="H1136" i="8"/>
  <c r="W1136" i="8" s="1"/>
  <c r="H1135" i="8"/>
  <c r="W1135" i="8" s="1"/>
  <c r="H1134" i="8"/>
  <c r="W1134" i="8" s="1"/>
  <c r="H1133" i="8"/>
  <c r="W1133" i="8" s="1"/>
  <c r="H1132" i="8"/>
  <c r="W1132" i="8" s="1"/>
  <c r="H1131" i="8"/>
  <c r="W1131" i="8" s="1"/>
  <c r="H1130" i="8"/>
  <c r="W1130" i="8" s="1"/>
  <c r="H1129" i="8"/>
  <c r="H1128" i="8"/>
  <c r="W1128" i="8" s="1"/>
  <c r="H1127" i="8"/>
  <c r="W1127" i="8" s="1"/>
  <c r="H1126" i="8"/>
  <c r="W1126" i="8" s="1"/>
  <c r="H1125" i="8"/>
  <c r="W1125" i="8" s="1"/>
  <c r="H1124" i="8"/>
  <c r="W1124" i="8" s="1"/>
  <c r="H1123" i="8"/>
  <c r="W1123" i="8" s="1"/>
  <c r="H1122" i="8"/>
  <c r="W1122" i="8" s="1"/>
  <c r="H1121" i="8"/>
  <c r="W1121" i="8" s="1"/>
  <c r="H1120" i="8"/>
  <c r="W1120" i="8" s="1"/>
  <c r="H1119" i="8"/>
  <c r="H1118" i="8"/>
  <c r="W1118" i="8" s="1"/>
  <c r="H1117" i="8"/>
  <c r="W1117" i="8" s="1"/>
  <c r="H1116" i="8"/>
  <c r="W1116" i="8" s="1"/>
  <c r="H1115" i="8"/>
  <c r="H1114" i="8"/>
  <c r="W1114" i="8" s="1"/>
  <c r="H1113" i="8"/>
  <c r="W1113" i="8" s="1"/>
  <c r="H1112" i="8"/>
  <c r="W1112" i="8" s="1"/>
  <c r="H1111" i="8"/>
  <c r="W1111" i="8" s="1"/>
  <c r="H1110" i="8"/>
  <c r="W1110" i="8" s="1"/>
  <c r="H1109" i="8"/>
  <c r="W1109" i="8" s="1"/>
  <c r="H1108" i="8"/>
  <c r="H1107" i="8"/>
  <c r="W1107" i="8" s="1"/>
  <c r="H1106" i="8"/>
  <c r="W1106" i="8" s="1"/>
  <c r="H1105" i="8"/>
  <c r="W1105" i="8" s="1"/>
  <c r="H1104" i="8"/>
  <c r="W1104" i="8" s="1"/>
  <c r="H1103" i="8"/>
  <c r="W1103" i="8" s="1"/>
  <c r="H1102" i="8"/>
  <c r="W1102" i="8" s="1"/>
  <c r="H1101" i="8"/>
  <c r="W1101" i="8" s="1"/>
  <c r="H1100" i="8"/>
  <c r="W1100" i="8" s="1"/>
  <c r="H1099" i="8"/>
  <c r="W1099" i="8" s="1"/>
  <c r="H1098" i="8"/>
  <c r="W1098" i="8" s="1"/>
  <c r="H1097" i="8"/>
  <c r="W1097" i="8" s="1"/>
  <c r="AC855" i="12"/>
  <c r="AB855" i="12"/>
  <c r="AC854" i="12"/>
  <c r="AB854" i="12"/>
  <c r="AC853" i="12"/>
  <c r="AB853" i="12"/>
  <c r="AC852" i="12"/>
  <c r="AB852" i="12"/>
  <c r="AC851" i="12"/>
  <c r="AB851" i="12"/>
  <c r="AC850" i="12"/>
  <c r="AB850" i="12"/>
  <c r="AC849" i="12"/>
  <c r="AB849" i="12"/>
  <c r="AC848" i="12"/>
  <c r="AB848" i="12"/>
  <c r="AC847" i="12"/>
  <c r="AB847" i="12"/>
  <c r="AC846" i="12"/>
  <c r="AB846" i="12"/>
  <c r="AC845" i="12"/>
  <c r="AB845" i="12"/>
  <c r="AC844" i="12"/>
  <c r="AB844" i="12"/>
  <c r="AC843" i="12"/>
  <c r="AB843" i="12"/>
  <c r="AC842" i="12"/>
  <c r="AB842" i="12"/>
  <c r="AC841" i="12"/>
  <c r="AB841" i="12"/>
  <c r="AC840" i="12"/>
  <c r="AB840" i="12"/>
  <c r="AC839" i="12"/>
  <c r="AB839" i="12"/>
  <c r="AC838" i="12"/>
  <c r="AB838" i="12"/>
  <c r="AC837" i="12"/>
  <c r="AB837" i="12"/>
  <c r="AC836" i="12"/>
  <c r="AB836" i="12"/>
  <c r="AC835" i="12"/>
  <c r="AB835" i="12"/>
  <c r="AC834" i="12"/>
  <c r="AB834" i="12"/>
  <c r="AC833" i="12"/>
  <c r="AB833" i="12"/>
  <c r="AC832" i="12"/>
  <c r="AB832" i="12"/>
  <c r="AC831" i="12"/>
  <c r="AB831" i="12"/>
  <c r="AC830" i="12"/>
  <c r="AB830" i="12"/>
  <c r="AC829" i="12"/>
  <c r="AB829" i="12"/>
  <c r="AC828" i="12"/>
  <c r="AB828" i="12"/>
  <c r="AC827" i="12"/>
  <c r="AB827" i="12"/>
  <c r="AC826" i="12"/>
  <c r="AB826" i="12"/>
  <c r="AC825" i="12"/>
  <c r="AB825" i="12"/>
  <c r="AC824" i="12"/>
  <c r="AB824" i="12"/>
  <c r="AC823" i="12"/>
  <c r="AB823" i="12"/>
  <c r="AC822" i="12"/>
  <c r="AB822" i="12"/>
  <c r="AC821" i="12"/>
  <c r="AB821" i="12"/>
  <c r="AC820" i="12"/>
  <c r="AB820" i="12"/>
  <c r="AC819" i="12"/>
  <c r="AB819" i="12"/>
  <c r="AC818" i="12"/>
  <c r="AB818" i="12"/>
  <c r="AC817" i="12"/>
  <c r="AB817" i="12"/>
  <c r="AC816" i="12"/>
  <c r="AB816" i="12"/>
  <c r="AC815" i="12"/>
  <c r="AB815" i="12"/>
  <c r="AC814" i="12"/>
  <c r="AB814" i="12"/>
  <c r="AC813" i="12"/>
  <c r="AB813" i="12"/>
  <c r="AC812" i="12"/>
  <c r="AB812" i="12"/>
  <c r="AC811" i="12"/>
  <c r="AB811" i="12"/>
  <c r="AC810" i="12"/>
  <c r="AB810" i="12"/>
  <c r="AC809" i="12"/>
  <c r="AB809" i="12"/>
  <c r="AC808" i="12"/>
  <c r="AB808" i="12"/>
  <c r="AC807" i="12"/>
  <c r="AB807" i="12"/>
  <c r="AC806" i="12"/>
  <c r="AB806" i="12"/>
  <c r="AC805" i="12"/>
  <c r="AB805" i="12"/>
  <c r="AC804" i="12"/>
  <c r="AB804" i="12"/>
  <c r="AC803" i="12"/>
  <c r="AB803" i="12"/>
  <c r="AC802" i="12"/>
  <c r="AB802" i="12"/>
  <c r="AC801" i="12"/>
  <c r="AB801" i="12"/>
  <c r="AC800" i="12"/>
  <c r="AB800" i="12"/>
  <c r="AC799" i="12"/>
  <c r="AB799" i="12"/>
  <c r="AC798" i="12"/>
  <c r="AB798" i="12"/>
  <c r="AC797" i="12"/>
  <c r="AB797" i="12"/>
  <c r="AC796" i="12"/>
  <c r="AB796" i="12"/>
  <c r="AC795" i="12"/>
  <c r="AB795" i="12"/>
  <c r="AC794" i="12"/>
  <c r="AB794" i="12"/>
  <c r="AC793" i="12"/>
  <c r="AB793" i="12"/>
  <c r="AC792" i="12"/>
  <c r="AB792" i="12"/>
  <c r="AC791" i="12"/>
  <c r="AB791" i="12"/>
  <c r="AC790" i="12"/>
  <c r="AB790" i="12"/>
  <c r="AC789" i="12"/>
  <c r="AB789" i="12"/>
  <c r="AC788" i="12"/>
  <c r="AB788" i="12"/>
  <c r="AC787" i="12"/>
  <c r="AB787" i="12"/>
  <c r="AC786" i="12"/>
  <c r="AB786" i="12"/>
  <c r="AC785" i="12"/>
  <c r="AB785" i="12"/>
  <c r="AC784" i="12"/>
  <c r="AB784" i="12"/>
  <c r="AC783" i="12"/>
  <c r="AB783" i="12"/>
  <c r="AC782" i="12"/>
  <c r="AB782" i="12"/>
  <c r="AC781" i="12"/>
  <c r="AB781" i="12"/>
  <c r="AC780" i="12"/>
  <c r="AB780" i="12"/>
  <c r="AC779" i="12"/>
  <c r="AB779" i="12"/>
  <c r="AC778" i="12"/>
  <c r="AB778" i="12"/>
  <c r="AC777" i="12"/>
  <c r="AB777" i="12"/>
  <c r="AC776" i="12"/>
  <c r="AB776" i="12"/>
  <c r="AC775" i="12"/>
  <c r="AB775" i="12"/>
  <c r="AC774" i="12"/>
  <c r="AB774" i="12"/>
  <c r="AC773" i="12"/>
  <c r="AB773" i="12"/>
  <c r="AC772" i="12"/>
  <c r="AB772" i="12"/>
  <c r="AC856" i="12"/>
  <c r="AB856" i="12"/>
  <c r="Z856" i="12"/>
  <c r="AH856" i="12" s="1"/>
  <c r="Z855" i="12"/>
  <c r="Z854" i="12"/>
  <c r="AD854" i="12" s="1"/>
  <c r="Z853" i="12"/>
  <c r="AD853" i="12" s="1"/>
  <c r="Z852" i="12"/>
  <c r="AH852" i="12" s="1"/>
  <c r="Z851" i="12"/>
  <c r="AH851" i="12" s="1"/>
  <c r="Z850" i="12"/>
  <c r="AH850" i="12" s="1"/>
  <c r="Z849" i="12"/>
  <c r="AH849" i="12" s="1"/>
  <c r="Z848" i="12"/>
  <c r="AD848" i="12" s="1"/>
  <c r="Z847" i="12"/>
  <c r="AD847" i="12" s="1"/>
  <c r="Z846" i="12"/>
  <c r="AD846" i="12" s="1"/>
  <c r="AE846" i="12" s="1"/>
  <c r="Z845" i="12"/>
  <c r="AD845" i="12" s="1"/>
  <c r="Z844" i="12"/>
  <c r="AD844" i="12" s="1"/>
  <c r="Z843" i="12"/>
  <c r="AH843" i="12" s="1"/>
  <c r="Z842" i="12"/>
  <c r="AH842" i="12" s="1"/>
  <c r="Z841" i="12"/>
  <c r="AH841" i="12" s="1"/>
  <c r="Z840" i="12"/>
  <c r="AD840" i="12" s="1"/>
  <c r="Z839" i="12"/>
  <c r="AD839" i="12" s="1"/>
  <c r="Z838" i="12"/>
  <c r="AD838" i="12" s="1"/>
  <c r="AE838" i="12" s="1"/>
  <c r="Z837" i="12"/>
  <c r="AD837" i="12" s="1"/>
  <c r="Z836" i="12"/>
  <c r="AH836" i="12" s="1"/>
  <c r="Z835" i="12"/>
  <c r="AH835" i="12" s="1"/>
  <c r="Z834" i="12"/>
  <c r="AH834" i="12" s="1"/>
  <c r="Z833" i="12"/>
  <c r="AH833" i="12" s="1"/>
  <c r="Z832" i="12"/>
  <c r="AD832" i="12" s="1"/>
  <c r="Z831" i="12"/>
  <c r="AD831" i="12" s="1"/>
  <c r="Z830" i="12"/>
  <c r="AD830" i="12" s="1"/>
  <c r="AE830" i="12" s="1"/>
  <c r="Z829" i="12"/>
  <c r="AD829" i="12" s="1"/>
  <c r="Z828" i="12"/>
  <c r="AD828" i="12" s="1"/>
  <c r="Z827" i="12"/>
  <c r="AH827" i="12" s="1"/>
  <c r="Z826" i="12"/>
  <c r="AH826" i="12" s="1"/>
  <c r="Z825" i="12"/>
  <c r="AH825" i="12" s="1"/>
  <c r="Z824" i="12"/>
  <c r="AD824" i="12" s="1"/>
  <c r="Z823" i="12"/>
  <c r="AD823" i="12" s="1"/>
  <c r="AG823" i="12" s="1"/>
  <c r="Z822" i="12"/>
  <c r="AD822" i="12" s="1"/>
  <c r="Z821" i="12"/>
  <c r="AD821" i="12" s="1"/>
  <c r="AG821" i="12" s="1"/>
  <c r="Z820" i="12"/>
  <c r="AH820" i="12" s="1"/>
  <c r="Z819" i="12"/>
  <c r="AH819" i="12" s="1"/>
  <c r="Z818" i="12"/>
  <c r="AH818" i="12" s="1"/>
  <c r="Z817" i="12"/>
  <c r="AH817" i="12" s="1"/>
  <c r="Z816" i="12"/>
  <c r="AD816" i="12" s="1"/>
  <c r="Z815" i="12"/>
  <c r="AD815" i="12" s="1"/>
  <c r="AG815" i="12" s="1"/>
  <c r="Z814" i="12"/>
  <c r="AD814" i="12" s="1"/>
  <c r="Z813" i="12"/>
  <c r="AD813" i="12" s="1"/>
  <c r="Z812" i="12"/>
  <c r="Z811" i="12"/>
  <c r="AD811" i="12" s="1"/>
  <c r="AG811" i="12" s="1"/>
  <c r="Z810" i="12"/>
  <c r="Z809" i="12"/>
  <c r="AH809" i="12" s="1"/>
  <c r="Z808" i="12"/>
  <c r="AD808" i="12" s="1"/>
  <c r="Z807" i="12"/>
  <c r="AD807" i="12" s="1"/>
  <c r="AG807" i="12" s="1"/>
  <c r="Z806" i="12"/>
  <c r="AD806" i="12" s="1"/>
  <c r="AE806" i="12" s="1"/>
  <c r="Z805" i="12"/>
  <c r="AD805" i="12" s="1"/>
  <c r="AG805" i="12" s="1"/>
  <c r="Z804" i="12"/>
  <c r="AD804" i="12" s="1"/>
  <c r="AE804" i="12" s="1"/>
  <c r="Z803" i="12"/>
  <c r="AH803" i="12" s="1"/>
  <c r="Z802" i="12"/>
  <c r="AD802" i="12" s="1"/>
  <c r="Z801" i="12"/>
  <c r="Z800" i="12"/>
  <c r="AD800" i="12" s="1"/>
  <c r="Z799" i="12"/>
  <c r="AD799" i="12" s="1"/>
  <c r="AG799" i="12" s="1"/>
  <c r="Z798" i="12"/>
  <c r="AD798" i="12" s="1"/>
  <c r="Z797" i="12"/>
  <c r="AD797" i="12" s="1"/>
  <c r="AG797" i="12" s="1"/>
  <c r="Z796" i="12"/>
  <c r="AD796" i="12" s="1"/>
  <c r="AF796" i="12" s="1"/>
  <c r="Z795" i="12"/>
  <c r="AD795" i="12" s="1"/>
  <c r="Z794" i="12"/>
  <c r="Z793" i="12"/>
  <c r="Z792" i="12"/>
  <c r="AD792" i="12" s="1"/>
  <c r="Z791" i="12"/>
  <c r="AD791" i="12" s="1"/>
  <c r="AG791" i="12" s="1"/>
  <c r="Z790" i="12"/>
  <c r="AD790" i="12" s="1"/>
  <c r="AE790" i="12" s="1"/>
  <c r="Z789" i="12"/>
  <c r="AD789" i="12" s="1"/>
  <c r="AG789" i="12" s="1"/>
  <c r="Z788" i="12"/>
  <c r="Z787" i="12"/>
  <c r="Z786" i="12"/>
  <c r="Z785" i="12"/>
  <c r="Z784" i="12"/>
  <c r="AD784" i="12" s="1"/>
  <c r="Z783" i="12"/>
  <c r="AD783" i="12" s="1"/>
  <c r="AG783" i="12" s="1"/>
  <c r="Z782" i="12"/>
  <c r="AD782" i="12" s="1"/>
  <c r="AE782" i="12" s="1"/>
  <c r="Z781" i="12"/>
  <c r="AD781" i="12" s="1"/>
  <c r="AE781" i="12" s="1"/>
  <c r="Z780" i="12"/>
  <c r="Z779" i="12"/>
  <c r="Z778" i="12"/>
  <c r="Z777" i="12"/>
  <c r="Z776" i="12"/>
  <c r="AD776" i="12" s="1"/>
  <c r="Z775" i="12"/>
  <c r="AD775" i="12" s="1"/>
  <c r="Z774" i="12"/>
  <c r="AD774" i="12" s="1"/>
  <c r="AE774" i="12" s="1"/>
  <c r="Z773" i="12"/>
  <c r="AD773" i="12" s="1"/>
  <c r="AF773" i="12" s="1"/>
  <c r="Z772" i="12"/>
  <c r="AD772" i="12" s="1"/>
  <c r="AF772" i="12" s="1"/>
  <c r="Y856" i="12"/>
  <c r="X856" i="12"/>
  <c r="W856" i="12"/>
  <c r="V856" i="12"/>
  <c r="U856" i="12"/>
  <c r="T856" i="12"/>
  <c r="S856" i="12"/>
  <c r="R856" i="12"/>
  <c r="P856" i="12"/>
  <c r="Q856" i="12" s="1"/>
  <c r="Y855" i="12"/>
  <c r="X855" i="12"/>
  <c r="W855" i="12"/>
  <c r="V855" i="12"/>
  <c r="U855" i="12"/>
  <c r="T855" i="12"/>
  <c r="S855" i="12"/>
  <c r="R855" i="12"/>
  <c r="P855" i="12"/>
  <c r="Q855" i="12" s="1"/>
  <c r="Y854" i="12"/>
  <c r="X854" i="12"/>
  <c r="W854" i="12"/>
  <c r="V854" i="12"/>
  <c r="U854" i="12"/>
  <c r="T854" i="12"/>
  <c r="S854" i="12"/>
  <c r="R854" i="12"/>
  <c r="P854" i="12"/>
  <c r="Q854" i="12" s="1"/>
  <c r="Y853" i="12"/>
  <c r="X853" i="12"/>
  <c r="W853" i="12"/>
  <c r="V853" i="12"/>
  <c r="U853" i="12"/>
  <c r="T853" i="12"/>
  <c r="S853" i="12"/>
  <c r="R853" i="12"/>
  <c r="P853" i="12"/>
  <c r="Q853" i="12" s="1"/>
  <c r="Y852" i="12"/>
  <c r="X852" i="12"/>
  <c r="W852" i="12"/>
  <c r="V852" i="12"/>
  <c r="U852" i="12"/>
  <c r="T852" i="12"/>
  <c r="S852" i="12"/>
  <c r="R852" i="12"/>
  <c r="P852" i="12"/>
  <c r="Q852" i="12" s="1"/>
  <c r="Y851" i="12"/>
  <c r="X851" i="12"/>
  <c r="W851" i="12"/>
  <c r="V851" i="12"/>
  <c r="U851" i="12"/>
  <c r="T851" i="12"/>
  <c r="S851" i="12"/>
  <c r="R851" i="12"/>
  <c r="P851" i="12"/>
  <c r="Q851" i="12" s="1"/>
  <c r="Y850" i="12"/>
  <c r="X850" i="12"/>
  <c r="W850" i="12"/>
  <c r="V850" i="12"/>
  <c r="U850" i="12"/>
  <c r="T850" i="12"/>
  <c r="S850" i="12"/>
  <c r="R850" i="12"/>
  <c r="P850" i="12"/>
  <c r="Q850" i="12" s="1"/>
  <c r="Y849" i="12"/>
  <c r="X849" i="12"/>
  <c r="W849" i="12"/>
  <c r="V849" i="12"/>
  <c r="U849" i="12"/>
  <c r="T849" i="12"/>
  <c r="S849" i="12"/>
  <c r="R849" i="12"/>
  <c r="P849" i="12"/>
  <c r="Q849" i="12" s="1"/>
  <c r="Y848" i="12"/>
  <c r="X848" i="12"/>
  <c r="W848" i="12"/>
  <c r="V848" i="12"/>
  <c r="U848" i="12"/>
  <c r="T848" i="12"/>
  <c r="S848" i="12"/>
  <c r="R848" i="12"/>
  <c r="P848" i="12"/>
  <c r="Q848" i="12" s="1"/>
  <c r="Y847" i="12"/>
  <c r="X847" i="12"/>
  <c r="W847" i="12"/>
  <c r="V847" i="12"/>
  <c r="U847" i="12"/>
  <c r="T847" i="12"/>
  <c r="S847" i="12"/>
  <c r="R847" i="12"/>
  <c r="P847" i="12"/>
  <c r="Q847" i="12" s="1"/>
  <c r="Y846" i="12"/>
  <c r="X846" i="12"/>
  <c r="W846" i="12"/>
  <c r="V846" i="12"/>
  <c r="U846" i="12"/>
  <c r="T846" i="12"/>
  <c r="S846" i="12"/>
  <c r="R846" i="12"/>
  <c r="P846" i="12"/>
  <c r="Q846" i="12" s="1"/>
  <c r="Y845" i="12"/>
  <c r="X845" i="12"/>
  <c r="W845" i="12"/>
  <c r="V845" i="12"/>
  <c r="U845" i="12"/>
  <c r="T845" i="12"/>
  <c r="S845" i="12"/>
  <c r="R845" i="12"/>
  <c r="P845" i="12"/>
  <c r="Q845" i="12" s="1"/>
  <c r="Y844" i="12"/>
  <c r="X844" i="12"/>
  <c r="W844" i="12"/>
  <c r="V844" i="12"/>
  <c r="U844" i="12"/>
  <c r="T844" i="12"/>
  <c r="S844" i="12"/>
  <c r="R844" i="12"/>
  <c r="P844" i="12"/>
  <c r="Q844" i="12" s="1"/>
  <c r="Y843" i="12"/>
  <c r="X843" i="12"/>
  <c r="W843" i="12"/>
  <c r="V843" i="12"/>
  <c r="U843" i="12"/>
  <c r="T843" i="12"/>
  <c r="S843" i="12"/>
  <c r="R843" i="12"/>
  <c r="P843" i="12"/>
  <c r="Q843" i="12" s="1"/>
  <c r="Y842" i="12"/>
  <c r="X842" i="12"/>
  <c r="W842" i="12"/>
  <c r="V842" i="12"/>
  <c r="U842" i="12"/>
  <c r="T842" i="12"/>
  <c r="S842" i="12"/>
  <c r="R842" i="12"/>
  <c r="P842" i="12"/>
  <c r="Q842" i="12" s="1"/>
  <c r="Y841" i="12"/>
  <c r="X841" i="12"/>
  <c r="W841" i="12"/>
  <c r="V841" i="12"/>
  <c r="U841" i="12"/>
  <c r="T841" i="12"/>
  <c r="S841" i="12"/>
  <c r="R841" i="12"/>
  <c r="P841" i="12"/>
  <c r="Q841" i="12" s="1"/>
  <c r="Y840" i="12"/>
  <c r="X840" i="12"/>
  <c r="W840" i="12"/>
  <c r="V840" i="12"/>
  <c r="U840" i="12"/>
  <c r="T840" i="12"/>
  <c r="S840" i="12"/>
  <c r="R840" i="12"/>
  <c r="P840" i="12"/>
  <c r="Q840" i="12" s="1"/>
  <c r="Y839" i="12"/>
  <c r="X839" i="12"/>
  <c r="W839" i="12"/>
  <c r="V839" i="12"/>
  <c r="U839" i="12"/>
  <c r="T839" i="12"/>
  <c r="S839" i="12"/>
  <c r="R839" i="12"/>
  <c r="P839" i="12"/>
  <c r="Q839" i="12" s="1"/>
  <c r="Y838" i="12"/>
  <c r="X838" i="12"/>
  <c r="W838" i="12"/>
  <c r="V838" i="12"/>
  <c r="U838" i="12"/>
  <c r="T838" i="12"/>
  <c r="S838" i="12"/>
  <c r="R838" i="12"/>
  <c r="P838" i="12"/>
  <c r="Q838" i="12" s="1"/>
  <c r="Y837" i="12"/>
  <c r="X837" i="12"/>
  <c r="W837" i="12"/>
  <c r="V837" i="12"/>
  <c r="U837" i="12"/>
  <c r="T837" i="12"/>
  <c r="S837" i="12"/>
  <c r="R837" i="12"/>
  <c r="P837" i="12"/>
  <c r="Q837" i="12" s="1"/>
  <c r="Y836" i="12"/>
  <c r="X836" i="12"/>
  <c r="W836" i="12"/>
  <c r="V836" i="12"/>
  <c r="U836" i="12"/>
  <c r="T836" i="12"/>
  <c r="S836" i="12"/>
  <c r="R836" i="12"/>
  <c r="P836" i="12"/>
  <c r="Q836" i="12" s="1"/>
  <c r="Y835" i="12"/>
  <c r="X835" i="12"/>
  <c r="W835" i="12"/>
  <c r="V835" i="12"/>
  <c r="U835" i="12"/>
  <c r="T835" i="12"/>
  <c r="S835" i="12"/>
  <c r="R835" i="12"/>
  <c r="P835" i="12"/>
  <c r="Q835" i="12" s="1"/>
  <c r="Y834" i="12"/>
  <c r="X834" i="12"/>
  <c r="W834" i="12"/>
  <c r="V834" i="12"/>
  <c r="U834" i="12"/>
  <c r="T834" i="12"/>
  <c r="S834" i="12"/>
  <c r="R834" i="12"/>
  <c r="P834" i="12"/>
  <c r="Q834" i="12" s="1"/>
  <c r="Y833" i="12"/>
  <c r="X833" i="12"/>
  <c r="W833" i="12"/>
  <c r="V833" i="12"/>
  <c r="U833" i="12"/>
  <c r="T833" i="12"/>
  <c r="S833" i="12"/>
  <c r="R833" i="12"/>
  <c r="P833" i="12"/>
  <c r="Q833" i="12" s="1"/>
  <c r="Y832" i="12"/>
  <c r="X832" i="12"/>
  <c r="W832" i="12"/>
  <c r="V832" i="12"/>
  <c r="U832" i="12"/>
  <c r="T832" i="12"/>
  <c r="S832" i="12"/>
  <c r="R832" i="12"/>
  <c r="P832" i="12"/>
  <c r="Q832" i="12" s="1"/>
  <c r="Y831" i="12"/>
  <c r="X831" i="12"/>
  <c r="W831" i="12"/>
  <c r="V831" i="12"/>
  <c r="U831" i="12"/>
  <c r="T831" i="12"/>
  <c r="S831" i="12"/>
  <c r="R831" i="12"/>
  <c r="P831" i="12"/>
  <c r="Q831" i="12" s="1"/>
  <c r="Y830" i="12"/>
  <c r="X830" i="12"/>
  <c r="W830" i="12"/>
  <c r="V830" i="12"/>
  <c r="U830" i="12"/>
  <c r="T830" i="12"/>
  <c r="S830" i="12"/>
  <c r="R830" i="12"/>
  <c r="P830" i="12"/>
  <c r="Q830" i="12" s="1"/>
  <c r="Y829" i="12"/>
  <c r="X829" i="12"/>
  <c r="W829" i="12"/>
  <c r="V829" i="12"/>
  <c r="U829" i="12"/>
  <c r="T829" i="12"/>
  <c r="S829" i="12"/>
  <c r="R829" i="12"/>
  <c r="P829" i="12"/>
  <c r="Q829" i="12" s="1"/>
  <c r="Y828" i="12"/>
  <c r="X828" i="12"/>
  <c r="W828" i="12"/>
  <c r="V828" i="12"/>
  <c r="U828" i="12"/>
  <c r="T828" i="12"/>
  <c r="S828" i="12"/>
  <c r="R828" i="12"/>
  <c r="P828" i="12"/>
  <c r="Q828" i="12" s="1"/>
  <c r="Y827" i="12"/>
  <c r="X827" i="12"/>
  <c r="W827" i="12"/>
  <c r="V827" i="12"/>
  <c r="U827" i="12"/>
  <c r="T827" i="12"/>
  <c r="S827" i="12"/>
  <c r="R827" i="12"/>
  <c r="P827" i="12"/>
  <c r="Q827" i="12" s="1"/>
  <c r="Y826" i="12"/>
  <c r="X826" i="12"/>
  <c r="W826" i="12"/>
  <c r="V826" i="12"/>
  <c r="U826" i="12"/>
  <c r="T826" i="12"/>
  <c r="S826" i="12"/>
  <c r="R826" i="12"/>
  <c r="P826" i="12"/>
  <c r="Q826" i="12" s="1"/>
  <c r="Y825" i="12"/>
  <c r="X825" i="12"/>
  <c r="W825" i="12"/>
  <c r="V825" i="12"/>
  <c r="U825" i="12"/>
  <c r="T825" i="12"/>
  <c r="S825" i="12"/>
  <c r="R825" i="12"/>
  <c r="P825" i="12"/>
  <c r="Q825" i="12" s="1"/>
  <c r="Y824" i="12"/>
  <c r="X824" i="12"/>
  <c r="W824" i="12"/>
  <c r="V824" i="12"/>
  <c r="U824" i="12"/>
  <c r="T824" i="12"/>
  <c r="S824" i="12"/>
  <c r="R824" i="12"/>
  <c r="P824" i="12"/>
  <c r="Q824" i="12" s="1"/>
  <c r="Y823" i="12"/>
  <c r="X823" i="12"/>
  <c r="W823" i="12"/>
  <c r="V823" i="12"/>
  <c r="U823" i="12"/>
  <c r="T823" i="12"/>
  <c r="S823" i="12"/>
  <c r="R823" i="12"/>
  <c r="P823" i="12"/>
  <c r="Q823" i="12" s="1"/>
  <c r="Y822" i="12"/>
  <c r="X822" i="12"/>
  <c r="W822" i="12"/>
  <c r="V822" i="12"/>
  <c r="U822" i="12"/>
  <c r="T822" i="12"/>
  <c r="S822" i="12"/>
  <c r="R822" i="12"/>
  <c r="P822" i="12"/>
  <c r="Q822" i="12" s="1"/>
  <c r="Y821" i="12"/>
  <c r="X821" i="12"/>
  <c r="W821" i="12"/>
  <c r="V821" i="12"/>
  <c r="U821" i="12"/>
  <c r="T821" i="12"/>
  <c r="S821" i="12"/>
  <c r="R821" i="12"/>
  <c r="P821" i="12"/>
  <c r="Q821" i="12" s="1"/>
  <c r="Y820" i="12"/>
  <c r="X820" i="12"/>
  <c r="W820" i="12"/>
  <c r="V820" i="12"/>
  <c r="U820" i="12"/>
  <c r="T820" i="12"/>
  <c r="S820" i="12"/>
  <c r="R820" i="12"/>
  <c r="P820" i="12"/>
  <c r="Q820" i="12" s="1"/>
  <c r="Y819" i="12"/>
  <c r="X819" i="12"/>
  <c r="W819" i="12"/>
  <c r="V819" i="12"/>
  <c r="U819" i="12"/>
  <c r="T819" i="12"/>
  <c r="S819" i="12"/>
  <c r="R819" i="12"/>
  <c r="P819" i="12"/>
  <c r="Q819" i="12" s="1"/>
  <c r="Y818" i="12"/>
  <c r="X818" i="12"/>
  <c r="W818" i="12"/>
  <c r="V818" i="12"/>
  <c r="U818" i="12"/>
  <c r="T818" i="12"/>
  <c r="S818" i="12"/>
  <c r="R818" i="12"/>
  <c r="P818" i="12"/>
  <c r="Q818" i="12" s="1"/>
  <c r="Y817" i="12"/>
  <c r="X817" i="12"/>
  <c r="W817" i="12"/>
  <c r="V817" i="12"/>
  <c r="U817" i="12"/>
  <c r="T817" i="12"/>
  <c r="S817" i="12"/>
  <c r="R817" i="12"/>
  <c r="P817" i="12"/>
  <c r="Q817" i="12" s="1"/>
  <c r="Y816" i="12"/>
  <c r="X816" i="12"/>
  <c r="W816" i="12"/>
  <c r="V816" i="12"/>
  <c r="U816" i="12"/>
  <c r="T816" i="12"/>
  <c r="S816" i="12"/>
  <c r="R816" i="12"/>
  <c r="P816" i="12"/>
  <c r="Q816" i="12" s="1"/>
  <c r="Y815" i="12"/>
  <c r="X815" i="12"/>
  <c r="W815" i="12"/>
  <c r="V815" i="12"/>
  <c r="U815" i="12"/>
  <c r="T815" i="12"/>
  <c r="S815" i="12"/>
  <c r="R815" i="12"/>
  <c r="P815" i="12"/>
  <c r="Q815" i="12" s="1"/>
  <c r="Y814" i="12"/>
  <c r="X814" i="12"/>
  <c r="W814" i="12"/>
  <c r="V814" i="12"/>
  <c r="U814" i="12"/>
  <c r="T814" i="12"/>
  <c r="S814" i="12"/>
  <c r="R814" i="12"/>
  <c r="P814" i="12"/>
  <c r="Q814" i="12" s="1"/>
  <c r="Y813" i="12"/>
  <c r="X813" i="12"/>
  <c r="W813" i="12"/>
  <c r="V813" i="12"/>
  <c r="U813" i="12"/>
  <c r="T813" i="12"/>
  <c r="S813" i="12"/>
  <c r="R813" i="12"/>
  <c r="P813" i="12"/>
  <c r="Q813" i="12" s="1"/>
  <c r="Y812" i="12"/>
  <c r="X812" i="12"/>
  <c r="W812" i="12"/>
  <c r="V812" i="12"/>
  <c r="U812" i="12"/>
  <c r="T812" i="12"/>
  <c r="S812" i="12"/>
  <c r="R812" i="12"/>
  <c r="P812" i="12"/>
  <c r="Q812" i="12" s="1"/>
  <c r="Y811" i="12"/>
  <c r="X811" i="12"/>
  <c r="W811" i="12"/>
  <c r="V811" i="12"/>
  <c r="U811" i="12"/>
  <c r="T811" i="12"/>
  <c r="S811" i="12"/>
  <c r="R811" i="12"/>
  <c r="P811" i="12"/>
  <c r="Q811" i="12" s="1"/>
  <c r="Y810" i="12"/>
  <c r="X810" i="12"/>
  <c r="W810" i="12"/>
  <c r="V810" i="12"/>
  <c r="U810" i="12"/>
  <c r="T810" i="12"/>
  <c r="S810" i="12"/>
  <c r="R810" i="12"/>
  <c r="P810" i="12"/>
  <c r="Q810" i="12" s="1"/>
  <c r="Y809" i="12"/>
  <c r="X809" i="12"/>
  <c r="W809" i="12"/>
  <c r="V809" i="12"/>
  <c r="U809" i="12"/>
  <c r="T809" i="12"/>
  <c r="S809" i="12"/>
  <c r="R809" i="12"/>
  <c r="P809" i="12"/>
  <c r="Q809" i="12" s="1"/>
  <c r="Y808" i="12"/>
  <c r="X808" i="12"/>
  <c r="W808" i="12"/>
  <c r="V808" i="12"/>
  <c r="U808" i="12"/>
  <c r="T808" i="12"/>
  <c r="S808" i="12"/>
  <c r="R808" i="12"/>
  <c r="P808" i="12"/>
  <c r="Q808" i="12" s="1"/>
  <c r="Y807" i="12"/>
  <c r="X807" i="12"/>
  <c r="W807" i="12"/>
  <c r="V807" i="12"/>
  <c r="U807" i="12"/>
  <c r="T807" i="12"/>
  <c r="S807" i="12"/>
  <c r="R807" i="12"/>
  <c r="P807" i="12"/>
  <c r="Q807" i="12" s="1"/>
  <c r="Y806" i="12"/>
  <c r="X806" i="12"/>
  <c r="W806" i="12"/>
  <c r="V806" i="12"/>
  <c r="U806" i="12"/>
  <c r="T806" i="12"/>
  <c r="S806" i="12"/>
  <c r="R806" i="12"/>
  <c r="P806" i="12"/>
  <c r="Q806" i="12" s="1"/>
  <c r="Y805" i="12"/>
  <c r="X805" i="12"/>
  <c r="W805" i="12"/>
  <c r="V805" i="12"/>
  <c r="U805" i="12"/>
  <c r="T805" i="12"/>
  <c r="S805" i="12"/>
  <c r="R805" i="12"/>
  <c r="P805" i="12"/>
  <c r="Q805" i="12" s="1"/>
  <c r="Y804" i="12"/>
  <c r="X804" i="12"/>
  <c r="W804" i="12"/>
  <c r="V804" i="12"/>
  <c r="U804" i="12"/>
  <c r="T804" i="12"/>
  <c r="S804" i="12"/>
  <c r="R804" i="12"/>
  <c r="P804" i="12"/>
  <c r="Q804" i="12" s="1"/>
  <c r="Y803" i="12"/>
  <c r="X803" i="12"/>
  <c r="W803" i="12"/>
  <c r="V803" i="12"/>
  <c r="U803" i="12"/>
  <c r="T803" i="12"/>
  <c r="S803" i="12"/>
  <c r="R803" i="12"/>
  <c r="P803" i="12"/>
  <c r="Q803" i="12" s="1"/>
  <c r="Y802" i="12"/>
  <c r="X802" i="12"/>
  <c r="W802" i="12"/>
  <c r="V802" i="12"/>
  <c r="U802" i="12"/>
  <c r="T802" i="12"/>
  <c r="S802" i="12"/>
  <c r="R802" i="12"/>
  <c r="P802" i="12"/>
  <c r="Q802" i="12" s="1"/>
  <c r="Y801" i="12"/>
  <c r="X801" i="12"/>
  <c r="W801" i="12"/>
  <c r="V801" i="12"/>
  <c r="U801" i="12"/>
  <c r="T801" i="12"/>
  <c r="S801" i="12"/>
  <c r="R801" i="12"/>
  <c r="P801" i="12"/>
  <c r="Q801" i="12" s="1"/>
  <c r="Y800" i="12"/>
  <c r="X800" i="12"/>
  <c r="W800" i="12"/>
  <c r="V800" i="12"/>
  <c r="U800" i="12"/>
  <c r="T800" i="12"/>
  <c r="S800" i="12"/>
  <c r="R800" i="12"/>
  <c r="P800" i="12"/>
  <c r="Q800" i="12" s="1"/>
  <c r="Y799" i="12"/>
  <c r="X799" i="12"/>
  <c r="W799" i="12"/>
  <c r="V799" i="12"/>
  <c r="U799" i="12"/>
  <c r="T799" i="12"/>
  <c r="S799" i="12"/>
  <c r="R799" i="12"/>
  <c r="P799" i="12"/>
  <c r="Q799" i="12" s="1"/>
  <c r="Y798" i="12"/>
  <c r="X798" i="12"/>
  <c r="W798" i="12"/>
  <c r="V798" i="12"/>
  <c r="U798" i="12"/>
  <c r="T798" i="12"/>
  <c r="S798" i="12"/>
  <c r="R798" i="12"/>
  <c r="P798" i="12"/>
  <c r="Q798" i="12" s="1"/>
  <c r="Y797" i="12"/>
  <c r="X797" i="12"/>
  <c r="W797" i="12"/>
  <c r="V797" i="12"/>
  <c r="U797" i="12"/>
  <c r="T797" i="12"/>
  <c r="S797" i="12"/>
  <c r="R797" i="12"/>
  <c r="P797" i="12"/>
  <c r="Q797" i="12" s="1"/>
  <c r="Y796" i="12"/>
  <c r="X796" i="12"/>
  <c r="W796" i="12"/>
  <c r="V796" i="12"/>
  <c r="U796" i="12"/>
  <c r="T796" i="12"/>
  <c r="S796" i="12"/>
  <c r="R796" i="12"/>
  <c r="P796" i="12"/>
  <c r="Q796" i="12" s="1"/>
  <c r="Y795" i="12"/>
  <c r="X795" i="12"/>
  <c r="W795" i="12"/>
  <c r="V795" i="12"/>
  <c r="U795" i="12"/>
  <c r="T795" i="12"/>
  <c r="S795" i="12"/>
  <c r="R795" i="12"/>
  <c r="P795" i="12"/>
  <c r="Q795" i="12" s="1"/>
  <c r="Y794" i="12"/>
  <c r="X794" i="12"/>
  <c r="W794" i="12"/>
  <c r="V794" i="12"/>
  <c r="U794" i="12"/>
  <c r="T794" i="12"/>
  <c r="S794" i="12"/>
  <c r="R794" i="12"/>
  <c r="P794" i="12"/>
  <c r="Q794" i="12" s="1"/>
  <c r="Y793" i="12"/>
  <c r="X793" i="12"/>
  <c r="W793" i="12"/>
  <c r="V793" i="12"/>
  <c r="U793" i="12"/>
  <c r="T793" i="12"/>
  <c r="S793" i="12"/>
  <c r="R793" i="12"/>
  <c r="P793" i="12"/>
  <c r="Q793" i="12" s="1"/>
  <c r="Y792" i="12"/>
  <c r="X792" i="12"/>
  <c r="W792" i="12"/>
  <c r="V792" i="12"/>
  <c r="U792" i="12"/>
  <c r="T792" i="12"/>
  <c r="S792" i="12"/>
  <c r="R792" i="12"/>
  <c r="P792" i="12"/>
  <c r="Q792" i="12" s="1"/>
  <c r="Y791" i="12"/>
  <c r="X791" i="12"/>
  <c r="W791" i="12"/>
  <c r="V791" i="12"/>
  <c r="U791" i="12"/>
  <c r="T791" i="12"/>
  <c r="S791" i="12"/>
  <c r="R791" i="12"/>
  <c r="P791" i="12"/>
  <c r="Q791" i="12" s="1"/>
  <c r="Y790" i="12"/>
  <c r="X790" i="12"/>
  <c r="W790" i="12"/>
  <c r="V790" i="12"/>
  <c r="U790" i="12"/>
  <c r="T790" i="12"/>
  <c r="S790" i="12"/>
  <c r="R790" i="12"/>
  <c r="P790" i="12"/>
  <c r="Q790" i="12" s="1"/>
  <c r="Y789" i="12"/>
  <c r="X789" i="12"/>
  <c r="W789" i="12"/>
  <c r="V789" i="12"/>
  <c r="U789" i="12"/>
  <c r="T789" i="12"/>
  <c r="S789" i="12"/>
  <c r="R789" i="12"/>
  <c r="P789" i="12"/>
  <c r="Q789" i="12" s="1"/>
  <c r="Y788" i="12"/>
  <c r="X788" i="12"/>
  <c r="W788" i="12"/>
  <c r="V788" i="12"/>
  <c r="U788" i="12"/>
  <c r="T788" i="12"/>
  <c r="S788" i="12"/>
  <c r="R788" i="12"/>
  <c r="P788" i="12"/>
  <c r="Q788" i="12" s="1"/>
  <c r="Y787" i="12"/>
  <c r="X787" i="12"/>
  <c r="W787" i="12"/>
  <c r="V787" i="12"/>
  <c r="U787" i="12"/>
  <c r="T787" i="12"/>
  <c r="S787" i="12"/>
  <c r="R787" i="12"/>
  <c r="P787" i="12"/>
  <c r="Q787" i="12" s="1"/>
  <c r="Y786" i="12"/>
  <c r="X786" i="12"/>
  <c r="W786" i="12"/>
  <c r="V786" i="12"/>
  <c r="U786" i="12"/>
  <c r="T786" i="12"/>
  <c r="S786" i="12"/>
  <c r="R786" i="12"/>
  <c r="P786" i="12"/>
  <c r="Q786" i="12" s="1"/>
  <c r="Y785" i="12"/>
  <c r="X785" i="12"/>
  <c r="W785" i="12"/>
  <c r="V785" i="12"/>
  <c r="U785" i="12"/>
  <c r="T785" i="12"/>
  <c r="S785" i="12"/>
  <c r="R785" i="12"/>
  <c r="P785" i="12"/>
  <c r="Q785" i="12" s="1"/>
  <c r="Y784" i="12"/>
  <c r="X784" i="12"/>
  <c r="W784" i="12"/>
  <c r="V784" i="12"/>
  <c r="U784" i="12"/>
  <c r="T784" i="12"/>
  <c r="S784" i="12"/>
  <c r="R784" i="12"/>
  <c r="P784" i="12"/>
  <c r="Q784" i="12" s="1"/>
  <c r="Y783" i="12"/>
  <c r="X783" i="12"/>
  <c r="W783" i="12"/>
  <c r="V783" i="12"/>
  <c r="U783" i="12"/>
  <c r="T783" i="12"/>
  <c r="S783" i="12"/>
  <c r="R783" i="12"/>
  <c r="P783" i="12"/>
  <c r="Q783" i="12" s="1"/>
  <c r="Y782" i="12"/>
  <c r="X782" i="12"/>
  <c r="W782" i="12"/>
  <c r="V782" i="12"/>
  <c r="U782" i="12"/>
  <c r="T782" i="12"/>
  <c r="S782" i="12"/>
  <c r="R782" i="12"/>
  <c r="P782" i="12"/>
  <c r="Q782" i="12" s="1"/>
  <c r="Y781" i="12"/>
  <c r="X781" i="12"/>
  <c r="W781" i="12"/>
  <c r="V781" i="12"/>
  <c r="U781" i="12"/>
  <c r="T781" i="12"/>
  <c r="S781" i="12"/>
  <c r="R781" i="12"/>
  <c r="P781" i="12"/>
  <c r="Q781" i="12" s="1"/>
  <c r="Y780" i="12"/>
  <c r="X780" i="12"/>
  <c r="W780" i="12"/>
  <c r="V780" i="12"/>
  <c r="U780" i="12"/>
  <c r="T780" i="12"/>
  <c r="S780" i="12"/>
  <c r="R780" i="12"/>
  <c r="P780" i="12"/>
  <c r="Q780" i="12" s="1"/>
  <c r="Y779" i="12"/>
  <c r="X779" i="12"/>
  <c r="W779" i="12"/>
  <c r="V779" i="12"/>
  <c r="U779" i="12"/>
  <c r="T779" i="12"/>
  <c r="S779" i="12"/>
  <c r="R779" i="12"/>
  <c r="P779" i="12"/>
  <c r="Q779" i="12" s="1"/>
  <c r="Y778" i="12"/>
  <c r="X778" i="12"/>
  <c r="W778" i="12"/>
  <c r="V778" i="12"/>
  <c r="U778" i="12"/>
  <c r="T778" i="12"/>
  <c r="S778" i="12"/>
  <c r="R778" i="12"/>
  <c r="P778" i="12"/>
  <c r="Q778" i="12" s="1"/>
  <c r="Y777" i="12"/>
  <c r="X777" i="12"/>
  <c r="W777" i="12"/>
  <c r="V777" i="12"/>
  <c r="U777" i="12"/>
  <c r="T777" i="12"/>
  <c r="S777" i="12"/>
  <c r="R777" i="12"/>
  <c r="P777" i="12"/>
  <c r="Q777" i="12" s="1"/>
  <c r="Y776" i="12"/>
  <c r="X776" i="12"/>
  <c r="W776" i="12"/>
  <c r="V776" i="12"/>
  <c r="U776" i="12"/>
  <c r="T776" i="12"/>
  <c r="S776" i="12"/>
  <c r="R776" i="12"/>
  <c r="P776" i="12"/>
  <c r="Q776" i="12" s="1"/>
  <c r="Y775" i="12"/>
  <c r="X775" i="12"/>
  <c r="W775" i="12"/>
  <c r="V775" i="12"/>
  <c r="U775" i="12"/>
  <c r="T775" i="12"/>
  <c r="S775" i="12"/>
  <c r="R775" i="12"/>
  <c r="P775" i="12"/>
  <c r="Q775" i="12" s="1"/>
  <c r="Y774" i="12"/>
  <c r="X774" i="12"/>
  <c r="W774" i="12"/>
  <c r="V774" i="12"/>
  <c r="U774" i="12"/>
  <c r="T774" i="12"/>
  <c r="S774" i="12"/>
  <c r="R774" i="12"/>
  <c r="P774" i="12"/>
  <c r="Q774" i="12" s="1"/>
  <c r="Y773" i="12"/>
  <c r="X773" i="12"/>
  <c r="W773" i="12"/>
  <c r="V773" i="12"/>
  <c r="U773" i="12"/>
  <c r="T773" i="12"/>
  <c r="S773" i="12"/>
  <c r="R773" i="12"/>
  <c r="P773" i="12"/>
  <c r="Q773" i="12" s="1"/>
  <c r="Y772" i="12"/>
  <c r="X772" i="12"/>
  <c r="W772" i="12"/>
  <c r="V772" i="12"/>
  <c r="U772" i="12"/>
  <c r="T772" i="12"/>
  <c r="S772" i="12"/>
  <c r="R772" i="12"/>
  <c r="P772" i="12"/>
  <c r="Q772" i="12" s="1"/>
  <c r="R1005" i="8" l="1"/>
  <c r="S1063" i="8"/>
  <c r="U979" i="8"/>
  <c r="T1064" i="8"/>
  <c r="U1072" i="8"/>
  <c r="U1099" i="8"/>
  <c r="U1074" i="8"/>
  <c r="R1020" i="8"/>
  <c r="S1020" i="8"/>
  <c r="R1063" i="8"/>
  <c r="U1194" i="8"/>
  <c r="S1036" i="8"/>
  <c r="T1063" i="8"/>
  <c r="T987" i="8"/>
  <c r="R1029" i="8"/>
  <c r="S1084" i="8"/>
  <c r="U1139" i="8"/>
  <c r="R1201" i="8"/>
  <c r="S1037" i="8"/>
  <c r="S1028" i="8"/>
  <c r="S1067" i="8"/>
  <c r="U1202" i="8"/>
  <c r="T1210" i="8"/>
  <c r="T1011" i="8"/>
  <c r="T979" i="8"/>
  <c r="U1011" i="8"/>
  <c r="R1028" i="8"/>
  <c r="U970" i="8"/>
  <c r="S1041" i="8"/>
  <c r="R1083" i="8"/>
  <c r="T1041" i="8"/>
  <c r="S1083" i="8"/>
  <c r="T1036" i="8"/>
  <c r="S1068" i="8"/>
  <c r="S1064" i="8"/>
  <c r="R1050" i="8"/>
  <c r="S1059" i="8"/>
  <c r="T1001" i="8"/>
  <c r="S1021" i="8"/>
  <c r="U1026" i="8"/>
  <c r="U1200" i="8"/>
  <c r="U1010" i="8"/>
  <c r="R1017" i="8"/>
  <c r="T1025" i="8"/>
  <c r="S1048" i="8"/>
  <c r="S1049" i="8"/>
  <c r="S1050" i="8"/>
  <c r="T1146" i="8"/>
  <c r="S1005" i="8"/>
  <c r="S1017" i="8"/>
  <c r="T1020" i="8"/>
  <c r="U1025" i="8"/>
  <c r="T1035" i="8"/>
  <c r="T1048" i="8"/>
  <c r="T1049" i="8"/>
  <c r="T1050" i="8"/>
  <c r="S1066" i="8"/>
  <c r="S1034" i="8"/>
  <c r="U1035" i="8"/>
  <c r="R1061" i="8"/>
  <c r="R1091" i="8"/>
  <c r="R1048" i="8"/>
  <c r="R1056" i="8"/>
  <c r="U987" i="8"/>
  <c r="R1004" i="8"/>
  <c r="T1016" i="8"/>
  <c r="U1024" i="8"/>
  <c r="T1034" i="8"/>
  <c r="R1049" i="8"/>
  <c r="U1073" i="8"/>
  <c r="U971" i="8"/>
  <c r="R989" i="8"/>
  <c r="T1004" i="8"/>
  <c r="U1034" i="8"/>
  <c r="R1042" i="8"/>
  <c r="R1064" i="8"/>
  <c r="R968" i="8"/>
  <c r="S971" i="8"/>
  <c r="T972" i="8"/>
  <c r="T980" i="8"/>
  <c r="U1008" i="8"/>
  <c r="T1009" i="8"/>
  <c r="T1010" i="8"/>
  <c r="S1011" i="8"/>
  <c r="T1012" i="8"/>
  <c r="R1021" i="8"/>
  <c r="T1024" i="8"/>
  <c r="S1025" i="8"/>
  <c r="T1026" i="8"/>
  <c r="S1035" i="8"/>
  <c r="R1036" i="8"/>
  <c r="R1037" i="8"/>
  <c r="U1051" i="8"/>
  <c r="U1071" i="8"/>
  <c r="T1072" i="8"/>
  <c r="T1073" i="8"/>
  <c r="T1074" i="8"/>
  <c r="U1081" i="8"/>
  <c r="U1089" i="8"/>
  <c r="S1205" i="8"/>
  <c r="U1009" i="8"/>
  <c r="U1080" i="8"/>
  <c r="S1123" i="8"/>
  <c r="U1079" i="8"/>
  <c r="T1123" i="8"/>
  <c r="R1155" i="8"/>
  <c r="U1184" i="8"/>
  <c r="U1195" i="8"/>
  <c r="U1001" i="8"/>
  <c r="S1004" i="8"/>
  <c r="S1016" i="8"/>
  <c r="S1029" i="8"/>
  <c r="S1042" i="8"/>
  <c r="R1057" i="8"/>
  <c r="T1065" i="8"/>
  <c r="T1066" i="8"/>
  <c r="S1079" i="8"/>
  <c r="S1080" i="8"/>
  <c r="U1088" i="8"/>
  <c r="S1155" i="8"/>
  <c r="T1201" i="8"/>
  <c r="R1046" i="8"/>
  <c r="U1087" i="8"/>
  <c r="R973" i="8"/>
  <c r="S981" i="8"/>
  <c r="R1013" i="8"/>
  <c r="S1053" i="8"/>
  <c r="S1056" i="8"/>
  <c r="R1087" i="8"/>
  <c r="U1090" i="8"/>
  <c r="U1163" i="8"/>
  <c r="R1209" i="8"/>
  <c r="T1218" i="8"/>
  <c r="R1009" i="8"/>
  <c r="S1027" i="8"/>
  <c r="T1040" i="8"/>
  <c r="S1052" i="8"/>
  <c r="T1059" i="8"/>
  <c r="R1072" i="8"/>
  <c r="R1073" i="8"/>
  <c r="R1074" i="8"/>
  <c r="U1082" i="8"/>
  <c r="S1087" i="8"/>
  <c r="S1090" i="8"/>
  <c r="T1209" i="8"/>
  <c r="R972" i="8"/>
  <c r="S980" i="8"/>
  <c r="T988" i="8"/>
  <c r="S1010" i="8"/>
  <c r="R1012" i="8"/>
  <c r="S1024" i="8"/>
  <c r="T1027" i="8"/>
  <c r="U1040" i="8"/>
  <c r="T1052" i="8"/>
  <c r="R1026" i="8"/>
  <c r="R1040" i="8"/>
  <c r="R1051" i="8"/>
  <c r="R1065" i="8"/>
  <c r="U1069" i="8"/>
  <c r="R1075" i="8"/>
  <c r="S1076" i="8"/>
  <c r="R1088" i="8"/>
  <c r="T971" i="8"/>
  <c r="S972" i="8"/>
  <c r="S973" i="8"/>
  <c r="S979" i="8"/>
  <c r="R980" i="8"/>
  <c r="R981" i="8"/>
  <c r="S988" i="8"/>
  <c r="S989" i="8"/>
  <c r="S1012" i="8"/>
  <c r="S1013" i="8"/>
  <c r="R1016" i="8"/>
  <c r="R1027" i="8"/>
  <c r="R1041" i="8"/>
  <c r="S1051" i="8"/>
  <c r="R1052" i="8"/>
  <c r="R1053" i="8"/>
  <c r="S1065" i="8"/>
  <c r="R1066" i="8"/>
  <c r="U1067" i="8"/>
  <c r="U1068" i="8"/>
  <c r="R1069" i="8"/>
  <c r="S1075" i="8"/>
  <c r="R1079" i="8"/>
  <c r="U1086" i="8"/>
  <c r="T1087" i="8"/>
  <c r="S1088" i="8"/>
  <c r="R1089" i="8"/>
  <c r="U1093" i="8"/>
  <c r="R1113" i="8"/>
  <c r="R1149" i="8"/>
  <c r="S1154" i="8"/>
  <c r="S1170" i="8"/>
  <c r="T1088" i="8"/>
  <c r="S1089" i="8"/>
  <c r="R1090" i="8"/>
  <c r="U1091" i="8"/>
  <c r="U1092" i="8"/>
  <c r="T1162" i="8"/>
  <c r="R1107" i="8"/>
  <c r="T1122" i="8"/>
  <c r="T1132" i="8"/>
  <c r="S1171" i="8"/>
  <c r="S1107" i="8"/>
  <c r="T1121" i="8"/>
  <c r="R1169" i="8"/>
  <c r="U1085" i="8"/>
  <c r="T1089" i="8"/>
  <c r="U1122" i="8"/>
  <c r="T1154" i="8"/>
  <c r="T1171" i="8"/>
  <c r="R1187" i="8"/>
  <c r="R996" i="8"/>
  <c r="T1106" i="8"/>
  <c r="S1153" i="8"/>
  <c r="T1169" i="8"/>
  <c r="S1194" i="8"/>
  <c r="S1204" i="8"/>
  <c r="U986" i="8"/>
  <c r="T994" i="8"/>
  <c r="T995" i="8"/>
  <c r="S996" i="8"/>
  <c r="S997" i="8"/>
  <c r="R1000" i="8"/>
  <c r="S1002" i="8"/>
  <c r="R1003" i="8"/>
  <c r="T1017" i="8"/>
  <c r="S1018" i="8"/>
  <c r="R1019" i="8"/>
  <c r="T1028" i="8"/>
  <c r="S1032" i="8"/>
  <c r="R1033" i="8"/>
  <c r="T1042" i="8"/>
  <c r="S1043" i="8"/>
  <c r="R1044" i="8"/>
  <c r="R1045" i="8"/>
  <c r="T1056" i="8"/>
  <c r="S1057" i="8"/>
  <c r="R1058" i="8"/>
  <c r="R1060" i="8"/>
  <c r="T1067" i="8"/>
  <c r="R1071" i="8"/>
  <c r="T1080" i="8"/>
  <c r="S1081" i="8"/>
  <c r="R1082" i="8"/>
  <c r="U1083" i="8"/>
  <c r="U1084" i="8"/>
  <c r="R1085" i="8"/>
  <c r="T1090" i="8"/>
  <c r="S1091" i="8"/>
  <c r="S1092" i="8"/>
  <c r="U1095" i="8"/>
  <c r="S995" i="8"/>
  <c r="R997" i="8"/>
  <c r="R1018" i="8"/>
  <c r="R1032" i="8"/>
  <c r="R1043" i="8"/>
  <c r="U1078" i="8"/>
  <c r="R1171" i="8"/>
  <c r="U1121" i="8"/>
  <c r="S1148" i="8"/>
  <c r="T1161" i="8"/>
  <c r="U1170" i="8"/>
  <c r="R1203" i="8"/>
  <c r="T1105" i="8"/>
  <c r="U1106" i="8"/>
  <c r="U1107" i="8"/>
  <c r="U1112" i="8"/>
  <c r="U1113" i="8"/>
  <c r="U1120" i="8"/>
  <c r="T1140" i="8"/>
  <c r="S1147" i="8"/>
  <c r="U1169" i="8"/>
  <c r="U1179" i="8"/>
  <c r="R1185" i="8"/>
  <c r="U1186" i="8"/>
  <c r="U1187" i="8"/>
  <c r="R1193" i="8"/>
  <c r="T1194" i="8"/>
  <c r="T1195" i="8"/>
  <c r="S1202" i="8"/>
  <c r="S1203" i="8"/>
  <c r="U1211" i="8"/>
  <c r="U994" i="8"/>
  <c r="U995" i="8"/>
  <c r="T996" i="8"/>
  <c r="S1000" i="8"/>
  <c r="T1002" i="8"/>
  <c r="S1003" i="8"/>
  <c r="T1018" i="8"/>
  <c r="S1019" i="8"/>
  <c r="T1032" i="8"/>
  <c r="S1033" i="8"/>
  <c r="T1043" i="8"/>
  <c r="S1044" i="8"/>
  <c r="S1045" i="8"/>
  <c r="T1057" i="8"/>
  <c r="S1058" i="8"/>
  <c r="S1060" i="8"/>
  <c r="S1071" i="8"/>
  <c r="U1077" i="8"/>
  <c r="T1081" i="8"/>
  <c r="S1082" i="8"/>
  <c r="R1095" i="8"/>
  <c r="S1106" i="8"/>
  <c r="S1113" i="8"/>
  <c r="U1136" i="8"/>
  <c r="T1145" i="8"/>
  <c r="R1148" i="8"/>
  <c r="R1195" i="8"/>
  <c r="U1217" i="8"/>
  <c r="U978" i="8"/>
  <c r="U1203" i="8"/>
  <c r="R1105" i="8"/>
  <c r="T1187" i="8"/>
  <c r="S1195" i="8"/>
  <c r="U1105" i="8"/>
  <c r="S1163" i="8"/>
  <c r="U1168" i="8"/>
  <c r="U1185" i="8"/>
  <c r="T1193" i="8"/>
  <c r="T1202" i="8"/>
  <c r="U993" i="8"/>
  <c r="T1000" i="8"/>
  <c r="U1002" i="8"/>
  <c r="T1003" i="8"/>
  <c r="T1008" i="8"/>
  <c r="T1019" i="8"/>
  <c r="T1033" i="8"/>
  <c r="T1044" i="8"/>
  <c r="T1058" i="8"/>
  <c r="U1070" i="8"/>
  <c r="T1071" i="8"/>
  <c r="T1082" i="8"/>
  <c r="U1219" i="8"/>
  <c r="U1096" i="8"/>
  <c r="U1075" i="8"/>
  <c r="U1094" i="8"/>
  <c r="AH711" i="12"/>
  <c r="AH719" i="12"/>
  <c r="AH727" i="12"/>
  <c r="AH687" i="12"/>
  <c r="AH700" i="12"/>
  <c r="AH708" i="12"/>
  <c r="AH716" i="12"/>
  <c r="AH724" i="12"/>
  <c r="AH732" i="12"/>
  <c r="AH686" i="12"/>
  <c r="AH804" i="12"/>
  <c r="AH702" i="12"/>
  <c r="AH699" i="12"/>
  <c r="AH690" i="12"/>
  <c r="AH706" i="12"/>
  <c r="AH693" i="12"/>
  <c r="AH717" i="12"/>
  <c r="AH735" i="12"/>
  <c r="AH743" i="12"/>
  <c r="AE701" i="12"/>
  <c r="AG701" i="12"/>
  <c r="AF701" i="12"/>
  <c r="AE709" i="12"/>
  <c r="AG709" i="12"/>
  <c r="AF709" i="12"/>
  <c r="AH718" i="12"/>
  <c r="AH694" i="12"/>
  <c r="AD706" i="12"/>
  <c r="AG706" i="12" s="1"/>
  <c r="AH751" i="12"/>
  <c r="AG847" i="12"/>
  <c r="AH703" i="12"/>
  <c r="AH759" i="12"/>
  <c r="AH692" i="12"/>
  <c r="AH828" i="12"/>
  <c r="AH726" i="12"/>
  <c r="AH767" i="12"/>
  <c r="AH701" i="12"/>
  <c r="AH709" i="12"/>
  <c r="AH725" i="12"/>
  <c r="AD693" i="12"/>
  <c r="AH695" i="12"/>
  <c r="AH698" i="12"/>
  <c r="AH714" i="12"/>
  <c r="AH722" i="12"/>
  <c r="AD690" i="12"/>
  <c r="AG690" i="12" s="1"/>
  <c r="AH710" i="12"/>
  <c r="AH715" i="12"/>
  <c r="R1054" i="8"/>
  <c r="U1059" i="8"/>
  <c r="T1060" i="8"/>
  <c r="S1061" i="8"/>
  <c r="R1062" i="8"/>
  <c r="T1068" i="8"/>
  <c r="S1069" i="8"/>
  <c r="R1070" i="8"/>
  <c r="T1076" i="8"/>
  <c r="S1077" i="8"/>
  <c r="R1078" i="8"/>
  <c r="T1084" i="8"/>
  <c r="S1085" i="8"/>
  <c r="R1086" i="8"/>
  <c r="T1092" i="8"/>
  <c r="S1093" i="8"/>
  <c r="R1094" i="8"/>
  <c r="R974" i="8"/>
  <c r="R998" i="8"/>
  <c r="R1014" i="8"/>
  <c r="R1038" i="8"/>
  <c r="S966" i="8"/>
  <c r="R967" i="8"/>
  <c r="T973" i="8"/>
  <c r="S974" i="8"/>
  <c r="R975" i="8"/>
  <c r="T981" i="8"/>
  <c r="S982" i="8"/>
  <c r="R983" i="8"/>
  <c r="U988" i="8"/>
  <c r="T989" i="8"/>
  <c r="S990" i="8"/>
  <c r="R991" i="8"/>
  <c r="T997" i="8"/>
  <c r="S998" i="8"/>
  <c r="R999" i="8"/>
  <c r="T1005" i="8"/>
  <c r="S1006" i="8"/>
  <c r="R1007" i="8"/>
  <c r="T1013" i="8"/>
  <c r="S1014" i="8"/>
  <c r="R1015" i="8"/>
  <c r="T1021" i="8"/>
  <c r="S1022" i="8"/>
  <c r="R1023" i="8"/>
  <c r="T1029" i="8"/>
  <c r="S1030" i="8"/>
  <c r="R1031" i="8"/>
  <c r="T1037" i="8"/>
  <c r="S1038" i="8"/>
  <c r="R1039" i="8"/>
  <c r="T1045" i="8"/>
  <c r="S1046" i="8"/>
  <c r="R1047" i="8"/>
  <c r="T1053" i="8"/>
  <c r="S1054" i="8"/>
  <c r="R1055" i="8"/>
  <c r="T1061" i="8"/>
  <c r="S1062" i="8"/>
  <c r="T1069" i="8"/>
  <c r="S1070" i="8"/>
  <c r="U1076" i="8"/>
  <c r="T1077" i="8"/>
  <c r="S1078" i="8"/>
  <c r="T1085" i="8"/>
  <c r="S1086" i="8"/>
  <c r="T1093" i="8"/>
  <c r="S1094" i="8"/>
  <c r="R966" i="8"/>
  <c r="R1022" i="8"/>
  <c r="T966" i="8"/>
  <c r="S967" i="8"/>
  <c r="T974" i="8"/>
  <c r="S975" i="8"/>
  <c r="R976" i="8"/>
  <c r="T982" i="8"/>
  <c r="S983" i="8"/>
  <c r="R984" i="8"/>
  <c r="T990" i="8"/>
  <c r="S991" i="8"/>
  <c r="R992" i="8"/>
  <c r="T998" i="8"/>
  <c r="S999" i="8"/>
  <c r="T1006" i="8"/>
  <c r="S1007" i="8"/>
  <c r="R1008" i="8"/>
  <c r="T1014" i="8"/>
  <c r="S1015" i="8"/>
  <c r="T1022" i="8"/>
  <c r="S1023" i="8"/>
  <c r="T1030" i="8"/>
  <c r="S1031" i="8"/>
  <c r="T1038" i="8"/>
  <c r="S1039" i="8"/>
  <c r="T1046" i="8"/>
  <c r="S1047" i="8"/>
  <c r="T1054" i="8"/>
  <c r="S1055" i="8"/>
  <c r="T1062" i="8"/>
  <c r="T1070" i="8"/>
  <c r="T1078" i="8"/>
  <c r="T1086" i="8"/>
  <c r="T1094" i="8"/>
  <c r="S1095" i="8"/>
  <c r="R990" i="8"/>
  <c r="T967" i="8"/>
  <c r="S968" i="8"/>
  <c r="R969" i="8"/>
  <c r="T975" i="8"/>
  <c r="S976" i="8"/>
  <c r="R977" i="8"/>
  <c r="U982" i="8"/>
  <c r="T983" i="8"/>
  <c r="S984" i="8"/>
  <c r="R985" i="8"/>
  <c r="T991" i="8"/>
  <c r="S992" i="8"/>
  <c r="R993" i="8"/>
  <c r="T999" i="8"/>
  <c r="R1001" i="8"/>
  <c r="U1006" i="8"/>
  <c r="T1007" i="8"/>
  <c r="T1015" i="8"/>
  <c r="T1023" i="8"/>
  <c r="U1030" i="8"/>
  <c r="T1031" i="8"/>
  <c r="T1039" i="8"/>
  <c r="U1046" i="8"/>
  <c r="T1047" i="8"/>
  <c r="T1055" i="8"/>
  <c r="T1095" i="8"/>
  <c r="T968" i="8"/>
  <c r="S969" i="8"/>
  <c r="R970" i="8"/>
  <c r="T976" i="8"/>
  <c r="S977" i="8"/>
  <c r="R978" i="8"/>
  <c r="T984" i="8"/>
  <c r="S985" i="8"/>
  <c r="R986" i="8"/>
  <c r="T992" i="8"/>
  <c r="S993" i="8"/>
  <c r="R994" i="8"/>
  <c r="T969" i="8"/>
  <c r="S970" i="8"/>
  <c r="T977" i="8"/>
  <c r="S978" i="8"/>
  <c r="T985" i="8"/>
  <c r="S986" i="8"/>
  <c r="R987" i="8"/>
  <c r="R1096" i="8"/>
  <c r="S1096" i="8"/>
  <c r="T1096" i="8"/>
  <c r="T1129" i="8"/>
  <c r="T1130" i="8"/>
  <c r="S1131" i="8"/>
  <c r="S1114" i="8"/>
  <c r="R1115" i="8"/>
  <c r="U1128" i="8"/>
  <c r="U1129" i="8"/>
  <c r="U1130" i="8"/>
  <c r="T1131" i="8"/>
  <c r="R1145" i="8"/>
  <c r="S1146" i="8"/>
  <c r="R1147" i="8"/>
  <c r="R1153" i="8"/>
  <c r="R1204" i="8"/>
  <c r="S1210" i="8"/>
  <c r="R1211" i="8"/>
  <c r="U1212" i="8"/>
  <c r="S1211" i="8"/>
  <c r="T1114" i="8"/>
  <c r="U1196" i="8"/>
  <c r="R1097" i="8"/>
  <c r="S1098" i="8"/>
  <c r="R1099" i="8"/>
  <c r="U1114" i="8"/>
  <c r="T1115" i="8"/>
  <c r="R1137" i="8"/>
  <c r="S1138" i="8"/>
  <c r="R1139" i="8"/>
  <c r="U1144" i="8"/>
  <c r="U1145" i="8"/>
  <c r="U1146" i="8"/>
  <c r="T1147" i="8"/>
  <c r="U1152" i="8"/>
  <c r="T1153" i="8"/>
  <c r="R1177" i="8"/>
  <c r="R1179" i="8"/>
  <c r="T1192" i="8"/>
  <c r="S1196" i="8"/>
  <c r="U1210" i="8"/>
  <c r="T1211" i="8"/>
  <c r="S1115" i="8"/>
  <c r="U1131" i="8"/>
  <c r="R1178" i="8"/>
  <c r="T1097" i="8"/>
  <c r="T1098" i="8"/>
  <c r="S1099" i="8"/>
  <c r="R1121" i="8"/>
  <c r="S1122" i="8"/>
  <c r="R1123" i="8"/>
  <c r="T1137" i="8"/>
  <c r="T1138" i="8"/>
  <c r="S1139" i="8"/>
  <c r="S1140" i="8"/>
  <c r="T1148" i="8"/>
  <c r="U1154" i="8"/>
  <c r="T1155" i="8"/>
  <c r="T1177" i="8"/>
  <c r="T1178" i="8"/>
  <c r="S1179" i="8"/>
  <c r="T1196" i="8"/>
  <c r="R1217" i="8"/>
  <c r="U1222" i="8"/>
  <c r="U1097" i="8"/>
  <c r="U1098" i="8"/>
  <c r="U1137" i="8"/>
  <c r="U1138" i="8"/>
  <c r="R1161" i="8"/>
  <c r="S1162" i="8"/>
  <c r="R1163" i="8"/>
  <c r="U1176" i="8"/>
  <c r="U1177" i="8"/>
  <c r="U1178" i="8"/>
  <c r="R1186" i="8"/>
  <c r="S1217" i="8"/>
  <c r="S1218" i="8"/>
  <c r="R1219" i="8"/>
  <c r="U1220" i="8"/>
  <c r="S1219" i="8"/>
  <c r="R1129" i="8"/>
  <c r="S1130" i="8"/>
  <c r="U1160" i="8"/>
  <c r="U1161" i="8"/>
  <c r="U1162" i="8"/>
  <c r="R1170" i="8"/>
  <c r="T1185" i="8"/>
  <c r="T1186" i="8"/>
  <c r="T1188" i="8"/>
  <c r="U1218" i="8"/>
  <c r="T1219" i="8"/>
  <c r="U1204" i="8"/>
  <c r="AE687" i="12"/>
  <c r="AG687" i="12"/>
  <c r="AF687" i="12"/>
  <c r="AE695" i="12"/>
  <c r="AG695" i="12"/>
  <c r="AF695" i="12"/>
  <c r="AE703" i="12"/>
  <c r="AG703" i="12"/>
  <c r="AF703" i="12"/>
  <c r="AE711" i="12"/>
  <c r="AG711" i="12"/>
  <c r="AF711" i="12"/>
  <c r="AE719" i="12"/>
  <c r="AG719" i="12"/>
  <c r="AF719" i="12"/>
  <c r="AE727" i="12"/>
  <c r="AG727" i="12"/>
  <c r="AF727" i="12"/>
  <c r="AE735" i="12"/>
  <c r="AG735" i="12"/>
  <c r="AF735" i="12"/>
  <c r="AE743" i="12"/>
  <c r="AG743" i="12"/>
  <c r="AF743" i="12"/>
  <c r="AE751" i="12"/>
  <c r="AG751" i="12"/>
  <c r="AF751" i="12"/>
  <c r="AE759" i="12"/>
  <c r="AG759" i="12"/>
  <c r="AF759" i="12"/>
  <c r="AE767" i="12"/>
  <c r="AG767" i="12"/>
  <c r="AF767" i="12"/>
  <c r="AF688" i="12"/>
  <c r="AE688" i="12"/>
  <c r="AG688" i="12"/>
  <c r="AF696" i="12"/>
  <c r="AE696" i="12"/>
  <c r="AG696" i="12"/>
  <c r="AF704" i="12"/>
  <c r="AE704" i="12"/>
  <c r="AG704" i="12"/>
  <c r="AF712" i="12"/>
  <c r="AE712" i="12"/>
  <c r="AG712" i="12"/>
  <c r="AF720" i="12"/>
  <c r="AE720" i="12"/>
  <c r="AG720" i="12"/>
  <c r="AF728" i="12"/>
  <c r="AE728" i="12"/>
  <c r="AG728" i="12"/>
  <c r="AF736" i="12"/>
  <c r="AE736" i="12"/>
  <c r="AG736" i="12"/>
  <c r="AF744" i="12"/>
  <c r="AE744" i="12"/>
  <c r="AG744" i="12"/>
  <c r="AF752" i="12"/>
  <c r="AE752" i="12"/>
  <c r="AG752" i="12"/>
  <c r="AF760" i="12"/>
  <c r="AE760" i="12"/>
  <c r="AG760" i="12"/>
  <c r="AF768" i="12"/>
  <c r="AE768" i="12"/>
  <c r="AG768" i="12"/>
  <c r="AG697" i="12"/>
  <c r="AF697" i="12"/>
  <c r="AE697" i="12"/>
  <c r="AG713" i="12"/>
  <c r="AF713" i="12"/>
  <c r="AE713" i="12"/>
  <c r="AG721" i="12"/>
  <c r="AF721" i="12"/>
  <c r="AE721" i="12"/>
  <c r="AG745" i="12"/>
  <c r="AF745" i="12"/>
  <c r="AE745" i="12"/>
  <c r="AG761" i="12"/>
  <c r="AF761" i="12"/>
  <c r="AE761" i="12"/>
  <c r="AG691" i="12"/>
  <c r="AF691" i="12"/>
  <c r="AE691" i="12"/>
  <c r="AG707" i="12"/>
  <c r="AF707" i="12"/>
  <c r="AE707" i="12"/>
  <c r="AG723" i="12"/>
  <c r="AF723" i="12"/>
  <c r="AE723" i="12"/>
  <c r="AG731" i="12"/>
  <c r="AF731" i="12"/>
  <c r="AE731" i="12"/>
  <c r="AG689" i="12"/>
  <c r="AF689" i="12"/>
  <c r="AE689" i="12"/>
  <c r="AG705" i="12"/>
  <c r="AF705" i="12"/>
  <c r="AE705" i="12"/>
  <c r="AG729" i="12"/>
  <c r="AF729" i="12"/>
  <c r="AE729" i="12"/>
  <c r="AG753" i="12"/>
  <c r="AF753" i="12"/>
  <c r="AE753" i="12"/>
  <c r="AG769" i="12"/>
  <c r="AF769" i="12"/>
  <c r="AE769" i="12"/>
  <c r="AG737" i="12"/>
  <c r="AF737" i="12"/>
  <c r="AE737" i="12"/>
  <c r="AG686" i="12"/>
  <c r="AF686" i="12"/>
  <c r="AE686" i="12"/>
  <c r="AG694" i="12"/>
  <c r="AF694" i="12"/>
  <c r="AE694" i="12"/>
  <c r="AG702" i="12"/>
  <c r="AF702" i="12"/>
  <c r="AE702" i="12"/>
  <c r="AG710" i="12"/>
  <c r="AF710" i="12"/>
  <c r="AE710" i="12"/>
  <c r="AF718" i="12"/>
  <c r="AG718" i="12"/>
  <c r="AE718" i="12"/>
  <c r="AG726" i="12"/>
  <c r="AF726" i="12"/>
  <c r="AE726" i="12"/>
  <c r="AG734" i="12"/>
  <c r="AF734" i="12"/>
  <c r="AE734" i="12"/>
  <c r="AG742" i="12"/>
  <c r="AF742" i="12"/>
  <c r="AE742" i="12"/>
  <c r="AF750" i="12"/>
  <c r="AG750" i="12"/>
  <c r="AE750" i="12"/>
  <c r="AG758" i="12"/>
  <c r="AF758" i="12"/>
  <c r="AE758" i="12"/>
  <c r="AG766" i="12"/>
  <c r="AF766" i="12"/>
  <c r="AE766" i="12"/>
  <c r="AH689" i="12"/>
  <c r="AH697" i="12"/>
  <c r="AH705" i="12"/>
  <c r="AH713" i="12"/>
  <c r="AD717" i="12"/>
  <c r="AH721" i="12"/>
  <c r="AD725" i="12"/>
  <c r="AH729" i="12"/>
  <c r="AD733" i="12"/>
  <c r="AH737" i="12"/>
  <c r="AD741" i="12"/>
  <c r="AH745" i="12"/>
  <c r="AD749" i="12"/>
  <c r="AH753" i="12"/>
  <c r="AD757" i="12"/>
  <c r="AH761" i="12"/>
  <c r="AD765" i="12"/>
  <c r="AH769" i="12"/>
  <c r="AD747" i="12"/>
  <c r="AD763" i="12"/>
  <c r="AH688" i="12"/>
  <c r="AD692" i="12"/>
  <c r="AH696" i="12"/>
  <c r="AD700" i="12"/>
  <c r="AH704" i="12"/>
  <c r="AD708" i="12"/>
  <c r="AH712" i="12"/>
  <c r="AD716" i="12"/>
  <c r="AH720" i="12"/>
  <c r="AD724" i="12"/>
  <c r="AH728" i="12"/>
  <c r="AD732" i="12"/>
  <c r="AH736" i="12"/>
  <c r="AD740" i="12"/>
  <c r="AH744" i="12"/>
  <c r="AD748" i="12"/>
  <c r="AH752" i="12"/>
  <c r="AD756" i="12"/>
  <c r="AH760" i="12"/>
  <c r="AD764" i="12"/>
  <c r="AH768" i="12"/>
  <c r="AD730" i="12"/>
  <c r="AH734" i="12"/>
  <c r="AD738" i="12"/>
  <c r="AH742" i="12"/>
  <c r="AD746" i="12"/>
  <c r="AH750" i="12"/>
  <c r="AD754" i="12"/>
  <c r="AH758" i="12"/>
  <c r="AD762" i="12"/>
  <c r="AH766" i="12"/>
  <c r="AD770" i="12"/>
  <c r="AE698" i="12"/>
  <c r="AE714" i="12"/>
  <c r="AE722" i="12"/>
  <c r="AD699" i="12"/>
  <c r="AD715" i="12"/>
  <c r="AD739" i="12"/>
  <c r="AD755" i="12"/>
  <c r="AF698" i="12"/>
  <c r="AF714" i="12"/>
  <c r="AF722" i="12"/>
  <c r="AH691" i="12"/>
  <c r="AH707" i="12"/>
  <c r="AH723" i="12"/>
  <c r="AH731" i="12"/>
  <c r="AD771" i="12"/>
  <c r="AH796" i="12"/>
  <c r="AH786" i="12"/>
  <c r="AH794" i="12"/>
  <c r="AH810" i="12"/>
  <c r="AG829" i="12"/>
  <c r="AG845" i="12"/>
  <c r="U1119" i="8"/>
  <c r="T1119" i="8"/>
  <c r="S1119" i="8"/>
  <c r="R1119" i="8"/>
  <c r="U1175" i="8"/>
  <c r="T1175" i="8"/>
  <c r="S1175" i="8"/>
  <c r="R1175" i="8"/>
  <c r="T1104" i="8"/>
  <c r="S1104" i="8"/>
  <c r="R1104" i="8"/>
  <c r="R1109" i="8"/>
  <c r="T1157" i="8"/>
  <c r="U1157" i="8"/>
  <c r="S1108" i="8"/>
  <c r="U1118" i="8"/>
  <c r="T1118" i="8"/>
  <c r="S1118" i="8"/>
  <c r="R1156" i="8"/>
  <c r="U1191" i="8"/>
  <c r="T1191" i="8"/>
  <c r="R1191" i="8"/>
  <c r="S1191" i="8"/>
  <c r="T1108" i="8"/>
  <c r="S1157" i="8"/>
  <c r="R1165" i="8"/>
  <c r="U1182" i="8"/>
  <c r="T1182" i="8"/>
  <c r="S1182" i="8"/>
  <c r="S1212" i="8"/>
  <c r="R1100" i="8"/>
  <c r="R1116" i="8"/>
  <c r="T1156" i="8"/>
  <c r="S1214" i="8"/>
  <c r="U1214" i="8"/>
  <c r="T1214" i="8"/>
  <c r="R1108" i="8"/>
  <c r="U1166" i="8"/>
  <c r="S1166" i="8"/>
  <c r="T1166" i="8"/>
  <c r="U1183" i="8"/>
  <c r="T1183" i="8"/>
  <c r="S1183" i="8"/>
  <c r="R1183" i="8"/>
  <c r="U1213" i="8"/>
  <c r="T1213" i="8"/>
  <c r="R1214" i="8"/>
  <c r="U1104" i="8"/>
  <c r="S1109" i="8"/>
  <c r="U1135" i="8"/>
  <c r="T1135" i="8"/>
  <c r="S1135" i="8"/>
  <c r="R1135" i="8"/>
  <c r="R1157" i="8"/>
  <c r="U1174" i="8"/>
  <c r="T1174" i="8"/>
  <c r="S1174" i="8"/>
  <c r="R1213" i="8"/>
  <c r="U1103" i="8"/>
  <c r="T1103" i="8"/>
  <c r="S1103" i="8"/>
  <c r="T1109" i="8"/>
  <c r="R1118" i="8"/>
  <c r="U1143" i="8"/>
  <c r="T1143" i="8"/>
  <c r="R1143" i="8"/>
  <c r="S1143" i="8"/>
  <c r="U1199" i="8"/>
  <c r="T1199" i="8"/>
  <c r="S1199" i="8"/>
  <c r="R1199" i="8"/>
  <c r="U1125" i="8"/>
  <c r="T1125" i="8"/>
  <c r="U1151" i="8"/>
  <c r="T1151" i="8"/>
  <c r="R1151" i="8"/>
  <c r="S1151" i="8"/>
  <c r="R1173" i="8"/>
  <c r="R1182" i="8"/>
  <c r="R1220" i="8"/>
  <c r="S1100" i="8"/>
  <c r="R1102" i="8"/>
  <c r="R1124" i="8"/>
  <c r="R1125" i="8"/>
  <c r="T1133" i="8"/>
  <c r="U1133" i="8"/>
  <c r="T1164" i="8"/>
  <c r="S1172" i="8"/>
  <c r="R1180" i="8"/>
  <c r="R1181" i="8"/>
  <c r="T1189" i="8"/>
  <c r="U1189" i="8"/>
  <c r="U1198" i="8"/>
  <c r="S1198" i="8"/>
  <c r="T1198" i="8"/>
  <c r="S1220" i="8"/>
  <c r="U1110" i="8"/>
  <c r="S1110" i="8"/>
  <c r="T1110" i="8"/>
  <c r="U1127" i="8"/>
  <c r="T1127" i="8"/>
  <c r="R1127" i="8"/>
  <c r="S1127" i="8"/>
  <c r="U1117" i="8"/>
  <c r="T1117" i="8"/>
  <c r="U1126" i="8"/>
  <c r="S1126" i="8"/>
  <c r="T1126" i="8"/>
  <c r="S1156" i="8"/>
  <c r="R1174" i="8"/>
  <c r="S1213" i="8"/>
  <c r="R1117" i="8"/>
  <c r="S1164" i="8"/>
  <c r="T1100" i="8"/>
  <c r="S1101" i="8"/>
  <c r="U1111" i="8"/>
  <c r="T1111" i="8"/>
  <c r="S1111" i="8"/>
  <c r="R1111" i="8"/>
  <c r="T1116" i="8"/>
  <c r="S1124" i="8"/>
  <c r="S1125" i="8"/>
  <c r="R1132" i="8"/>
  <c r="R1133" i="8"/>
  <c r="U1141" i="8"/>
  <c r="T1141" i="8"/>
  <c r="U1150" i="8"/>
  <c r="S1150" i="8"/>
  <c r="T1150" i="8"/>
  <c r="U1159" i="8"/>
  <c r="R1159" i="8"/>
  <c r="T1159" i="8"/>
  <c r="S1159" i="8"/>
  <c r="T1172" i="8"/>
  <c r="S1180" i="8"/>
  <c r="R1188" i="8"/>
  <c r="R1189" i="8"/>
  <c r="U1197" i="8"/>
  <c r="T1197" i="8"/>
  <c r="R1198" i="8"/>
  <c r="S1206" i="8"/>
  <c r="U1206" i="8"/>
  <c r="T1206" i="8"/>
  <c r="U1215" i="8"/>
  <c r="T1215" i="8"/>
  <c r="S1215" i="8"/>
  <c r="R1215" i="8"/>
  <c r="T1220" i="8"/>
  <c r="S1158" i="8"/>
  <c r="U1158" i="8"/>
  <c r="T1158" i="8"/>
  <c r="T1165" i="8"/>
  <c r="U1165" i="8"/>
  <c r="R1166" i="8"/>
  <c r="R1212" i="8"/>
  <c r="R1164" i="8"/>
  <c r="U1173" i="8"/>
  <c r="T1173" i="8"/>
  <c r="U1221" i="8"/>
  <c r="T1221" i="8"/>
  <c r="U1102" i="8"/>
  <c r="T1102" i="8"/>
  <c r="R1103" i="8"/>
  <c r="R1126" i="8"/>
  <c r="U1134" i="8"/>
  <c r="T1134" i="8"/>
  <c r="S1134" i="8"/>
  <c r="R1172" i="8"/>
  <c r="T1181" i="8"/>
  <c r="U1181" i="8"/>
  <c r="U1190" i="8"/>
  <c r="S1190" i="8"/>
  <c r="T1190" i="8"/>
  <c r="U1207" i="8"/>
  <c r="R1207" i="8"/>
  <c r="T1207" i="8"/>
  <c r="S1207" i="8"/>
  <c r="T1212" i="8"/>
  <c r="R1221" i="8"/>
  <c r="R1101" i="8"/>
  <c r="S1116" i="8"/>
  <c r="U1142" i="8"/>
  <c r="S1142" i="8"/>
  <c r="T1142" i="8"/>
  <c r="T1101" i="8"/>
  <c r="T1124" i="8"/>
  <c r="S1132" i="8"/>
  <c r="S1133" i="8"/>
  <c r="R1140" i="8"/>
  <c r="R1141" i="8"/>
  <c r="U1149" i="8"/>
  <c r="T1149" i="8"/>
  <c r="R1150" i="8"/>
  <c r="U1167" i="8"/>
  <c r="T1167" i="8"/>
  <c r="R1167" i="8"/>
  <c r="S1167" i="8"/>
  <c r="T1180" i="8"/>
  <c r="S1188" i="8"/>
  <c r="S1189" i="8"/>
  <c r="R1196" i="8"/>
  <c r="R1197" i="8"/>
  <c r="U1205" i="8"/>
  <c r="T1205" i="8"/>
  <c r="R1206" i="8"/>
  <c r="R1112" i="8"/>
  <c r="R1120" i="8"/>
  <c r="R1128" i="8"/>
  <c r="R1136" i="8"/>
  <c r="R1144" i="8"/>
  <c r="R1152" i="8"/>
  <c r="R1160" i="8"/>
  <c r="R1168" i="8"/>
  <c r="R1176" i="8"/>
  <c r="R1184" i="8"/>
  <c r="R1192" i="8"/>
  <c r="R1200" i="8"/>
  <c r="R1208" i="8"/>
  <c r="R1216" i="8"/>
  <c r="S1112" i="8"/>
  <c r="S1120" i="8"/>
  <c r="S1128" i="8"/>
  <c r="S1136" i="8"/>
  <c r="S1144" i="8"/>
  <c r="S1152" i="8"/>
  <c r="S1160" i="8"/>
  <c r="S1168" i="8"/>
  <c r="S1176" i="8"/>
  <c r="S1184" i="8"/>
  <c r="S1192" i="8"/>
  <c r="S1200" i="8"/>
  <c r="S1208" i="8"/>
  <c r="S1216" i="8"/>
  <c r="R1222" i="8"/>
  <c r="S1222" i="8"/>
  <c r="T1222" i="8"/>
  <c r="AH778" i="12"/>
  <c r="AH772" i="12"/>
  <c r="AH780" i="12"/>
  <c r="AH788" i="12"/>
  <c r="AH812" i="12"/>
  <c r="AH802" i="12"/>
  <c r="AG837" i="12"/>
  <c r="AG853" i="12"/>
  <c r="AH777" i="12"/>
  <c r="AE813" i="12"/>
  <c r="AE798" i="12"/>
  <c r="AE814" i="12"/>
  <c r="AG795" i="12"/>
  <c r="AF795" i="12"/>
  <c r="AE795" i="12"/>
  <c r="AF828" i="12"/>
  <c r="AG828" i="12"/>
  <c r="AF844" i="12"/>
  <c r="AE844" i="12"/>
  <c r="AG844" i="12"/>
  <c r="AE822" i="12"/>
  <c r="AD778" i="12"/>
  <c r="AE778" i="12" s="1"/>
  <c r="AD780" i="12"/>
  <c r="AF780" i="12" s="1"/>
  <c r="AD788" i="12"/>
  <c r="AD810" i="12"/>
  <c r="AE810" i="12" s="1"/>
  <c r="AD812" i="12"/>
  <c r="AF812" i="12" s="1"/>
  <c r="AD820" i="12"/>
  <c r="AD827" i="12"/>
  <c r="AH844" i="12"/>
  <c r="AD850" i="12"/>
  <c r="AG850" i="12" s="1"/>
  <c r="AD852" i="12"/>
  <c r="AD786" i="12"/>
  <c r="AG786" i="12" s="1"/>
  <c r="AH800" i="12"/>
  <c r="AD818" i="12"/>
  <c r="AG818" i="12" s="1"/>
  <c r="AH832" i="12"/>
  <c r="AD835" i="12"/>
  <c r="AE837" i="12"/>
  <c r="AD843" i="12"/>
  <c r="AG843" i="12" s="1"/>
  <c r="AH847" i="12"/>
  <c r="AH821" i="12"/>
  <c r="AD803" i="12"/>
  <c r="AH808" i="12"/>
  <c r="AE773" i="12"/>
  <c r="AD841" i="12"/>
  <c r="AH845" i="12"/>
  <c r="AD851" i="12"/>
  <c r="AH789" i="12"/>
  <c r="AH785" i="12"/>
  <c r="AH793" i="12"/>
  <c r="AH801" i="12"/>
  <c r="AF781" i="12"/>
  <c r="AD794" i="12"/>
  <c r="AF794" i="12" s="1"/>
  <c r="AF798" i="12"/>
  <c r="AG806" i="12"/>
  <c r="AF813" i="12"/>
  <c r="AD826" i="12"/>
  <c r="AE826" i="12" s="1"/>
  <c r="AF830" i="12"/>
  <c r="AH838" i="12"/>
  <c r="AH806" i="12"/>
  <c r="AD809" i="12"/>
  <c r="AD819" i="12"/>
  <c r="AG819" i="12" s="1"/>
  <c r="AH823" i="12"/>
  <c r="AD836" i="12"/>
  <c r="AF836" i="12" s="1"/>
  <c r="AH779" i="12"/>
  <c r="AH787" i="12"/>
  <c r="AH795" i="12"/>
  <c r="AH811" i="12"/>
  <c r="AD777" i="12"/>
  <c r="AD779" i="12"/>
  <c r="AG779" i="12" s="1"/>
  <c r="AD787" i="12"/>
  <c r="AG787" i="12" s="1"/>
  <c r="AH791" i="12"/>
  <c r="AH774" i="12"/>
  <c r="AD785" i="12"/>
  <c r="AG785" i="12" s="1"/>
  <c r="AG796" i="12"/>
  <c r="AD817" i="12"/>
  <c r="AG817" i="12" s="1"/>
  <c r="AD834" i="12"/>
  <c r="AD842" i="12"/>
  <c r="AG842" i="12" s="1"/>
  <c r="AG802" i="12"/>
  <c r="AF802" i="12"/>
  <c r="AE802" i="12"/>
  <c r="AE805" i="12"/>
  <c r="AF837" i="12"/>
  <c r="AH813" i="12"/>
  <c r="AF791" i="12"/>
  <c r="AE791" i="12"/>
  <c r="AF815" i="12"/>
  <c r="AE815" i="12"/>
  <c r="AF839" i="12"/>
  <c r="AE839" i="12"/>
  <c r="AH783" i="12"/>
  <c r="AF790" i="12"/>
  <c r="AH837" i="12"/>
  <c r="AG839" i="12"/>
  <c r="AG784" i="12"/>
  <c r="AF784" i="12"/>
  <c r="AE784" i="12"/>
  <c r="AG792" i="12"/>
  <c r="AF792" i="12"/>
  <c r="AE792" i="12"/>
  <c r="AG800" i="12"/>
  <c r="AF800" i="12"/>
  <c r="AE800" i="12"/>
  <c r="AG808" i="12"/>
  <c r="AF808" i="12"/>
  <c r="AE808" i="12"/>
  <c r="AG816" i="12"/>
  <c r="AF816" i="12"/>
  <c r="AE816" i="12"/>
  <c r="AG824" i="12"/>
  <c r="AF824" i="12"/>
  <c r="AE824" i="12"/>
  <c r="AG832" i="12"/>
  <c r="AF832" i="12"/>
  <c r="AE832" i="12"/>
  <c r="AG840" i="12"/>
  <c r="AF840" i="12"/>
  <c r="AE840" i="12"/>
  <c r="AG848" i="12"/>
  <c r="AF848" i="12"/>
  <c r="AE848" i="12"/>
  <c r="AG772" i="12"/>
  <c r="AH775" i="12"/>
  <c r="AG790" i="12"/>
  <c r="AH792" i="12"/>
  <c r="AF797" i="12"/>
  <c r="AF804" i="12"/>
  <c r="AH805" i="12"/>
  <c r="AE811" i="12"/>
  <c r="AG822" i="12"/>
  <c r="AH824" i="12"/>
  <c r="AF829" i="12"/>
  <c r="AH839" i="12"/>
  <c r="AG846" i="12"/>
  <c r="AH848" i="12"/>
  <c r="AG854" i="12"/>
  <c r="AF854" i="12"/>
  <c r="AE854" i="12"/>
  <c r="AG830" i="12"/>
  <c r="AF823" i="12"/>
  <c r="AE823" i="12"/>
  <c r="AF847" i="12"/>
  <c r="AE847" i="12"/>
  <c r="AH773" i="12"/>
  <c r="AE797" i="12"/>
  <c r="AE829" i="12"/>
  <c r="AH830" i="12"/>
  <c r="AF846" i="12"/>
  <c r="AF782" i="12"/>
  <c r="AE789" i="12"/>
  <c r="AH790" i="12"/>
  <c r="AE796" i="12"/>
  <c r="AD801" i="12"/>
  <c r="AG804" i="12"/>
  <c r="AH807" i="12"/>
  <c r="AF811" i="12"/>
  <c r="AF814" i="12"/>
  <c r="AE821" i="12"/>
  <c r="AH822" i="12"/>
  <c r="AE828" i="12"/>
  <c r="AD833" i="12"/>
  <c r="AE845" i="12"/>
  <c r="AH846" i="12"/>
  <c r="AH854" i="12"/>
  <c r="AG813" i="12"/>
  <c r="AE772" i="12"/>
  <c r="AG773" i="12"/>
  <c r="AH781" i="12"/>
  <c r="AF805" i="12"/>
  <c r="AF775" i="12"/>
  <c r="AE775" i="12"/>
  <c r="AF807" i="12"/>
  <c r="AE807" i="12"/>
  <c r="AF831" i="12"/>
  <c r="AE831" i="12"/>
  <c r="AH815" i="12"/>
  <c r="AF822" i="12"/>
  <c r="AG776" i="12"/>
  <c r="AF776" i="12"/>
  <c r="AE776" i="12"/>
  <c r="AF774" i="12"/>
  <c r="AG782" i="12"/>
  <c r="AH784" i="12"/>
  <c r="AF789" i="12"/>
  <c r="AH797" i="12"/>
  <c r="AG814" i="12"/>
  <c r="AH816" i="12"/>
  <c r="AF821" i="12"/>
  <c r="AH829" i="12"/>
  <c r="AG831" i="12"/>
  <c r="AF838" i="12"/>
  <c r="AF845" i="12"/>
  <c r="AF853" i="12"/>
  <c r="AE853" i="12"/>
  <c r="AG781" i="12"/>
  <c r="AG798" i="12"/>
  <c r="AH853" i="12"/>
  <c r="AF783" i="12"/>
  <c r="AE783" i="12"/>
  <c r="AF799" i="12"/>
  <c r="AE799" i="12"/>
  <c r="AH855" i="12"/>
  <c r="AD855" i="12"/>
  <c r="AG775" i="12"/>
  <c r="AH798" i="12"/>
  <c r="AG774" i="12"/>
  <c r="AH776" i="12"/>
  <c r="AH782" i="12"/>
  <c r="AD793" i="12"/>
  <c r="AH799" i="12"/>
  <c r="AF806" i="12"/>
  <c r="AH814" i="12"/>
  <c r="AD825" i="12"/>
  <c r="AH831" i="12"/>
  <c r="AG838" i="12"/>
  <c r="AH840" i="12"/>
  <c r="AD849" i="12"/>
  <c r="AD856" i="12"/>
  <c r="W1344" i="8"/>
  <c r="V1344" i="8"/>
  <c r="Q1344" i="8"/>
  <c r="P1344" i="8"/>
  <c r="O1344" i="8"/>
  <c r="W1343" i="8"/>
  <c r="V1343" i="8"/>
  <c r="Q1343" i="8"/>
  <c r="P1343" i="8"/>
  <c r="O1343" i="8"/>
  <c r="W1342" i="8"/>
  <c r="V1342" i="8"/>
  <c r="Q1342" i="8"/>
  <c r="P1342" i="8"/>
  <c r="O1342" i="8"/>
  <c r="W1341" i="8"/>
  <c r="V1341" i="8"/>
  <c r="Q1341" i="8"/>
  <c r="P1341" i="8"/>
  <c r="O1341" i="8"/>
  <c r="W1340" i="8"/>
  <c r="V1340" i="8"/>
  <c r="Q1340" i="8"/>
  <c r="P1340" i="8"/>
  <c r="O1340" i="8"/>
  <c r="W1339" i="8"/>
  <c r="V1339" i="8"/>
  <c r="Q1339" i="8"/>
  <c r="T1339" i="8" s="1"/>
  <c r="P1339" i="8"/>
  <c r="O1339" i="8"/>
  <c r="W1338" i="8"/>
  <c r="V1338" i="8"/>
  <c r="Q1338" i="8"/>
  <c r="P1338" i="8"/>
  <c r="O1338" i="8"/>
  <c r="W1337" i="8"/>
  <c r="V1337" i="8"/>
  <c r="Q1337" i="8"/>
  <c r="P1337" i="8"/>
  <c r="O1337" i="8"/>
  <c r="W1336" i="8"/>
  <c r="V1336" i="8"/>
  <c r="Q1336" i="8"/>
  <c r="P1336" i="8"/>
  <c r="O1336" i="8"/>
  <c r="W1335" i="8"/>
  <c r="V1335" i="8"/>
  <c r="Q1335" i="8"/>
  <c r="P1335" i="8"/>
  <c r="O1335" i="8"/>
  <c r="W1334" i="8"/>
  <c r="V1334" i="8"/>
  <c r="Q1334" i="8"/>
  <c r="T1334" i="8" s="1"/>
  <c r="P1334" i="8"/>
  <c r="O1334" i="8"/>
  <c r="W1333" i="8"/>
  <c r="V1333" i="8"/>
  <c r="Q1333" i="8"/>
  <c r="R1333" i="8" s="1"/>
  <c r="P1333" i="8"/>
  <c r="O1333" i="8"/>
  <c r="W1332" i="8"/>
  <c r="V1332" i="8"/>
  <c r="Q1332" i="8"/>
  <c r="P1332" i="8"/>
  <c r="O1332" i="8"/>
  <c r="W1331" i="8"/>
  <c r="V1331" i="8"/>
  <c r="Q1331" i="8"/>
  <c r="P1331" i="8"/>
  <c r="O1331" i="8"/>
  <c r="W1330" i="8"/>
  <c r="V1330" i="8"/>
  <c r="Q1330" i="8"/>
  <c r="P1330" i="8"/>
  <c r="O1330" i="8"/>
  <c r="W1329" i="8"/>
  <c r="V1329" i="8"/>
  <c r="Q1329" i="8"/>
  <c r="T1329" i="8" s="1"/>
  <c r="P1329" i="8"/>
  <c r="O1329" i="8"/>
  <c r="W1328" i="8"/>
  <c r="V1328" i="8"/>
  <c r="Q1328" i="8"/>
  <c r="P1328" i="8"/>
  <c r="O1328" i="8"/>
  <c r="W1327" i="8"/>
  <c r="V1327" i="8"/>
  <c r="Q1327" i="8"/>
  <c r="P1327" i="8"/>
  <c r="O1327" i="8"/>
  <c r="W1326" i="8"/>
  <c r="V1326" i="8"/>
  <c r="Q1326" i="8"/>
  <c r="T1326" i="8" s="1"/>
  <c r="P1326" i="8"/>
  <c r="O1326" i="8"/>
  <c r="W1325" i="8"/>
  <c r="V1325" i="8"/>
  <c r="Q1325" i="8"/>
  <c r="R1325" i="8" s="1"/>
  <c r="P1325" i="8"/>
  <c r="O1325" i="8"/>
  <c r="W1324" i="8"/>
  <c r="V1324" i="8"/>
  <c r="Q1324" i="8"/>
  <c r="R1324" i="8" s="1"/>
  <c r="P1324" i="8"/>
  <c r="O1324" i="8"/>
  <c r="W1323" i="8"/>
  <c r="V1323" i="8"/>
  <c r="Q1323" i="8"/>
  <c r="T1323" i="8" s="1"/>
  <c r="P1323" i="8"/>
  <c r="O1323" i="8"/>
  <c r="W1322" i="8"/>
  <c r="V1322" i="8"/>
  <c r="Q1322" i="8"/>
  <c r="P1322" i="8"/>
  <c r="O1322" i="8"/>
  <c r="W1321" i="8"/>
  <c r="V1321" i="8"/>
  <c r="Q1321" i="8"/>
  <c r="R1321" i="8" s="1"/>
  <c r="P1321" i="8"/>
  <c r="O1321" i="8"/>
  <c r="W1320" i="8"/>
  <c r="V1320" i="8"/>
  <c r="Q1320" i="8"/>
  <c r="P1320" i="8"/>
  <c r="O1320" i="8"/>
  <c r="W1319" i="8"/>
  <c r="V1319" i="8"/>
  <c r="Q1319" i="8"/>
  <c r="P1319" i="8"/>
  <c r="O1319" i="8"/>
  <c r="W1318" i="8"/>
  <c r="V1318" i="8"/>
  <c r="Q1318" i="8"/>
  <c r="T1318" i="8" s="1"/>
  <c r="P1318" i="8"/>
  <c r="O1318" i="8"/>
  <c r="W1317" i="8"/>
  <c r="V1317" i="8"/>
  <c r="Q1317" i="8"/>
  <c r="R1317" i="8" s="1"/>
  <c r="P1317" i="8"/>
  <c r="O1317" i="8"/>
  <c r="W1316" i="8"/>
  <c r="V1316" i="8"/>
  <c r="Q1316" i="8"/>
  <c r="P1316" i="8"/>
  <c r="O1316" i="8"/>
  <c r="W1315" i="8"/>
  <c r="V1315" i="8"/>
  <c r="Q1315" i="8"/>
  <c r="P1315" i="8"/>
  <c r="O1315" i="8"/>
  <c r="W1314" i="8"/>
  <c r="V1314" i="8"/>
  <c r="Q1314" i="8"/>
  <c r="U1314" i="8" s="1"/>
  <c r="P1314" i="8"/>
  <c r="O1314" i="8"/>
  <c r="W1313" i="8"/>
  <c r="V1313" i="8"/>
  <c r="Q1313" i="8"/>
  <c r="U1313" i="8" s="1"/>
  <c r="P1313" i="8"/>
  <c r="O1313" i="8"/>
  <c r="W1312" i="8"/>
  <c r="V1312" i="8"/>
  <c r="Q1312" i="8"/>
  <c r="U1312" i="8" s="1"/>
  <c r="P1312" i="8"/>
  <c r="O1312" i="8"/>
  <c r="W1311" i="8"/>
  <c r="V1311" i="8"/>
  <c r="Q1311" i="8"/>
  <c r="U1311" i="8" s="1"/>
  <c r="P1311" i="8"/>
  <c r="O1311" i="8"/>
  <c r="W1310" i="8"/>
  <c r="V1310" i="8"/>
  <c r="Q1310" i="8"/>
  <c r="T1310" i="8" s="1"/>
  <c r="P1310" i="8"/>
  <c r="O1310" i="8"/>
  <c r="W1309" i="8"/>
  <c r="V1309" i="8"/>
  <c r="Q1309" i="8"/>
  <c r="P1309" i="8"/>
  <c r="O1309" i="8"/>
  <c r="W1308" i="8"/>
  <c r="V1308" i="8"/>
  <c r="Q1308" i="8"/>
  <c r="T1308" i="8" s="1"/>
  <c r="P1308" i="8"/>
  <c r="O1308" i="8"/>
  <c r="W1307" i="8"/>
  <c r="V1307" i="8"/>
  <c r="Q1307" i="8"/>
  <c r="T1307" i="8" s="1"/>
  <c r="P1307" i="8"/>
  <c r="O1307" i="8"/>
  <c r="W1306" i="8"/>
  <c r="Q1306" i="8"/>
  <c r="U1306" i="8" s="1"/>
  <c r="P1306" i="8"/>
  <c r="O1306" i="8"/>
  <c r="W1305" i="8"/>
  <c r="V1305" i="8"/>
  <c r="Q1305" i="8"/>
  <c r="U1305" i="8" s="1"/>
  <c r="P1305" i="8"/>
  <c r="O1305" i="8"/>
  <c r="W1304" i="8"/>
  <c r="V1304" i="8"/>
  <c r="Q1304" i="8"/>
  <c r="U1304" i="8" s="1"/>
  <c r="P1304" i="8"/>
  <c r="O1304" i="8"/>
  <c r="W1303" i="8"/>
  <c r="V1303" i="8"/>
  <c r="Q1303" i="8"/>
  <c r="U1303" i="8" s="1"/>
  <c r="P1303" i="8"/>
  <c r="O1303" i="8"/>
  <c r="W1302" i="8"/>
  <c r="V1302" i="8"/>
  <c r="Q1302" i="8"/>
  <c r="T1302" i="8" s="1"/>
  <c r="P1302" i="8"/>
  <c r="O1302" i="8"/>
  <c r="W1301" i="8"/>
  <c r="V1301" i="8"/>
  <c r="Q1301" i="8"/>
  <c r="P1301" i="8"/>
  <c r="O1301" i="8"/>
  <c r="W1300" i="8"/>
  <c r="V1300" i="8"/>
  <c r="Q1300" i="8"/>
  <c r="P1300" i="8"/>
  <c r="O1300" i="8"/>
  <c r="W1299" i="8"/>
  <c r="V1299" i="8"/>
  <c r="Q1299" i="8"/>
  <c r="T1299" i="8" s="1"/>
  <c r="P1299" i="8"/>
  <c r="O1299" i="8"/>
  <c r="W1298" i="8"/>
  <c r="V1298" i="8"/>
  <c r="Q1298" i="8"/>
  <c r="U1298" i="8" s="1"/>
  <c r="P1298" i="8"/>
  <c r="O1298" i="8"/>
  <c r="W1297" i="8"/>
  <c r="Q1297" i="8"/>
  <c r="U1297" i="8" s="1"/>
  <c r="P1297" i="8"/>
  <c r="O1297" i="8"/>
  <c r="W1296" i="8"/>
  <c r="Q1296" i="8"/>
  <c r="U1296" i="8" s="1"/>
  <c r="P1296" i="8"/>
  <c r="O1296" i="8"/>
  <c r="W1295" i="8"/>
  <c r="Q1295" i="8"/>
  <c r="U1295" i="8" s="1"/>
  <c r="P1295" i="8"/>
  <c r="O1295" i="8"/>
  <c r="W1294" i="8"/>
  <c r="Q1294" i="8"/>
  <c r="P1294" i="8"/>
  <c r="O1294" i="8"/>
  <c r="W1293" i="8"/>
  <c r="Q1293" i="8"/>
  <c r="R1293" i="8" s="1"/>
  <c r="P1293" i="8"/>
  <c r="O1293" i="8"/>
  <c r="W1292" i="8"/>
  <c r="Q1292" i="8"/>
  <c r="T1292" i="8" s="1"/>
  <c r="P1292" i="8"/>
  <c r="O1292" i="8"/>
  <c r="W1291" i="8"/>
  <c r="Q1291" i="8"/>
  <c r="T1291" i="8" s="1"/>
  <c r="P1291" i="8"/>
  <c r="O1291" i="8"/>
  <c r="W1290" i="8"/>
  <c r="Q1290" i="8"/>
  <c r="U1290" i="8" s="1"/>
  <c r="P1290" i="8"/>
  <c r="O1290" i="8"/>
  <c r="W1289" i="8"/>
  <c r="Q1289" i="8"/>
  <c r="P1289" i="8"/>
  <c r="O1289" i="8"/>
  <c r="W1288" i="8"/>
  <c r="Q1288" i="8"/>
  <c r="U1288" i="8" s="1"/>
  <c r="P1288" i="8"/>
  <c r="O1288" i="8"/>
  <c r="W1287" i="8"/>
  <c r="Q1287" i="8"/>
  <c r="U1287" i="8" s="1"/>
  <c r="P1287" i="8"/>
  <c r="O1287" i="8"/>
  <c r="W1286" i="8"/>
  <c r="Q1286" i="8"/>
  <c r="P1286" i="8"/>
  <c r="O1286" i="8"/>
  <c r="W1285" i="8"/>
  <c r="Q1285" i="8"/>
  <c r="P1285" i="8"/>
  <c r="O1285" i="8"/>
  <c r="V1284" i="8"/>
  <c r="Q1284" i="8"/>
  <c r="P1284" i="8"/>
  <c r="O1284" i="8"/>
  <c r="V1283" i="8"/>
  <c r="Q1283" i="8"/>
  <c r="T1283" i="8" s="1"/>
  <c r="P1283" i="8"/>
  <c r="O1283" i="8"/>
  <c r="V1282" i="8"/>
  <c r="Q1282" i="8"/>
  <c r="U1282" i="8" s="1"/>
  <c r="P1282" i="8"/>
  <c r="O1282" i="8"/>
  <c r="V1281" i="8"/>
  <c r="Q1281" i="8"/>
  <c r="T1281" i="8" s="1"/>
  <c r="P1281" i="8"/>
  <c r="O1281" i="8"/>
  <c r="V1280" i="8"/>
  <c r="Q1280" i="8"/>
  <c r="U1280" i="8" s="1"/>
  <c r="P1280" i="8"/>
  <c r="O1280" i="8"/>
  <c r="V1279" i="8"/>
  <c r="Q1279" i="8"/>
  <c r="U1279" i="8" s="1"/>
  <c r="P1279" i="8"/>
  <c r="O1279" i="8"/>
  <c r="V1278" i="8"/>
  <c r="Q1278" i="8"/>
  <c r="T1278" i="8" s="1"/>
  <c r="P1278" i="8"/>
  <c r="O1278" i="8"/>
  <c r="V1277" i="8"/>
  <c r="Q1277" i="8"/>
  <c r="R1277" i="8" s="1"/>
  <c r="P1277" i="8"/>
  <c r="O1277" i="8"/>
  <c r="V1276" i="8"/>
  <c r="Q1276" i="8"/>
  <c r="T1276" i="8" s="1"/>
  <c r="P1276" i="8"/>
  <c r="O1276" i="8"/>
  <c r="V1275" i="8"/>
  <c r="Q1275" i="8"/>
  <c r="T1275" i="8" s="1"/>
  <c r="P1275" i="8"/>
  <c r="O1275" i="8"/>
  <c r="V1274" i="8"/>
  <c r="Q1274" i="8"/>
  <c r="U1274" i="8" s="1"/>
  <c r="P1274" i="8"/>
  <c r="O1274" i="8"/>
  <c r="V1273" i="8"/>
  <c r="Q1273" i="8"/>
  <c r="T1273" i="8" s="1"/>
  <c r="P1273" i="8"/>
  <c r="O1273" i="8"/>
  <c r="V1272" i="8"/>
  <c r="Q1272" i="8"/>
  <c r="U1272" i="8" s="1"/>
  <c r="P1272" i="8"/>
  <c r="O1272" i="8"/>
  <c r="V1271" i="8"/>
  <c r="Q1271" i="8"/>
  <c r="U1271" i="8" s="1"/>
  <c r="P1271" i="8"/>
  <c r="O1271" i="8"/>
  <c r="V1270" i="8"/>
  <c r="Q1270" i="8"/>
  <c r="P1270" i="8"/>
  <c r="O1270" i="8"/>
  <c r="V1269" i="8"/>
  <c r="Q1269" i="8"/>
  <c r="P1269" i="8"/>
  <c r="O1269" i="8"/>
  <c r="V1268" i="8"/>
  <c r="Q1268" i="8"/>
  <c r="T1268" i="8" s="1"/>
  <c r="P1268" i="8"/>
  <c r="O1268" i="8"/>
  <c r="V1267" i="8"/>
  <c r="Q1267" i="8"/>
  <c r="T1267" i="8" s="1"/>
  <c r="P1267" i="8"/>
  <c r="O1267" i="8"/>
  <c r="V1266" i="8"/>
  <c r="Q1266" i="8"/>
  <c r="U1266" i="8" s="1"/>
  <c r="P1266" i="8"/>
  <c r="O1266" i="8"/>
  <c r="V1265" i="8"/>
  <c r="Q1265" i="8"/>
  <c r="T1265" i="8" s="1"/>
  <c r="P1265" i="8"/>
  <c r="O1265" i="8"/>
  <c r="V1264" i="8"/>
  <c r="Q1264" i="8"/>
  <c r="U1264" i="8" s="1"/>
  <c r="P1264" i="8"/>
  <c r="O1264" i="8"/>
  <c r="V1263" i="8"/>
  <c r="Q1263" i="8"/>
  <c r="U1263" i="8" s="1"/>
  <c r="P1263" i="8"/>
  <c r="O1263" i="8"/>
  <c r="V1262" i="8"/>
  <c r="Q1262" i="8"/>
  <c r="T1262" i="8" s="1"/>
  <c r="P1262" i="8"/>
  <c r="O1262" i="8"/>
  <c r="V1261" i="8"/>
  <c r="Q1261" i="8"/>
  <c r="P1261" i="8"/>
  <c r="O1261" i="8"/>
  <c r="V1260" i="8"/>
  <c r="Q1260" i="8"/>
  <c r="T1260" i="8" s="1"/>
  <c r="P1260" i="8"/>
  <c r="O1260" i="8"/>
  <c r="V1259" i="8"/>
  <c r="Q1259" i="8"/>
  <c r="T1259" i="8" s="1"/>
  <c r="P1259" i="8"/>
  <c r="O1259" i="8"/>
  <c r="V1258" i="8"/>
  <c r="Q1258" i="8"/>
  <c r="U1258" i="8" s="1"/>
  <c r="P1258" i="8"/>
  <c r="O1258" i="8"/>
  <c r="V1257" i="8"/>
  <c r="Q1257" i="8"/>
  <c r="T1257" i="8" s="1"/>
  <c r="P1257" i="8"/>
  <c r="O1257" i="8"/>
  <c r="V1256" i="8"/>
  <c r="Q1256" i="8"/>
  <c r="U1256" i="8" s="1"/>
  <c r="P1256" i="8"/>
  <c r="O1256" i="8"/>
  <c r="V1255" i="8"/>
  <c r="Q1255" i="8"/>
  <c r="T1255" i="8" s="1"/>
  <c r="P1255" i="8"/>
  <c r="O1255" i="8"/>
  <c r="V1254" i="8"/>
  <c r="Q1254" i="8"/>
  <c r="T1254" i="8" s="1"/>
  <c r="P1254" i="8"/>
  <c r="O1254" i="8"/>
  <c r="V1253" i="8"/>
  <c r="Q1253" i="8"/>
  <c r="U1253" i="8" s="1"/>
  <c r="P1253" i="8"/>
  <c r="O1253" i="8"/>
  <c r="V1252" i="8"/>
  <c r="Q1252" i="8"/>
  <c r="U1252" i="8" s="1"/>
  <c r="P1252" i="8"/>
  <c r="O1252" i="8"/>
  <c r="V1251" i="8"/>
  <c r="Q1251" i="8"/>
  <c r="T1251" i="8" s="1"/>
  <c r="P1251" i="8"/>
  <c r="O1251" i="8"/>
  <c r="V1250" i="8"/>
  <c r="Q1250" i="8"/>
  <c r="U1250" i="8" s="1"/>
  <c r="P1250" i="8"/>
  <c r="O1250" i="8"/>
  <c r="V1249" i="8"/>
  <c r="Q1249" i="8"/>
  <c r="T1249" i="8" s="1"/>
  <c r="P1249" i="8"/>
  <c r="O1249" i="8"/>
  <c r="V1248" i="8"/>
  <c r="Q1248" i="8"/>
  <c r="U1248" i="8" s="1"/>
  <c r="P1248" i="8"/>
  <c r="O1248" i="8"/>
  <c r="V1247" i="8"/>
  <c r="Q1247" i="8"/>
  <c r="U1247" i="8" s="1"/>
  <c r="P1247" i="8"/>
  <c r="O1247" i="8"/>
  <c r="V1246" i="8"/>
  <c r="Q1246" i="8"/>
  <c r="T1246" i="8" s="1"/>
  <c r="P1246" i="8"/>
  <c r="O1246" i="8"/>
  <c r="V1245" i="8"/>
  <c r="Q1245" i="8"/>
  <c r="U1245" i="8" s="1"/>
  <c r="P1245" i="8"/>
  <c r="O1245" i="8"/>
  <c r="V1244" i="8"/>
  <c r="Q1244" i="8"/>
  <c r="U1244" i="8" s="1"/>
  <c r="P1244" i="8"/>
  <c r="O1244" i="8"/>
  <c r="W1243" i="8"/>
  <c r="V1243" i="8"/>
  <c r="Q1243" i="8"/>
  <c r="T1243" i="8" s="1"/>
  <c r="P1243" i="8"/>
  <c r="O1243" i="8"/>
  <c r="V1242" i="8"/>
  <c r="Q1242" i="8"/>
  <c r="U1242" i="8" s="1"/>
  <c r="P1242" i="8"/>
  <c r="O1242" i="8"/>
  <c r="V1241" i="8"/>
  <c r="Q1241" i="8"/>
  <c r="R1241" i="8" s="1"/>
  <c r="P1241" i="8"/>
  <c r="O1241" i="8"/>
  <c r="V1240" i="8"/>
  <c r="Q1240" i="8"/>
  <c r="U1240" i="8" s="1"/>
  <c r="P1240" i="8"/>
  <c r="O1240" i="8"/>
  <c r="V1239" i="8"/>
  <c r="Q1239" i="8"/>
  <c r="U1239" i="8" s="1"/>
  <c r="P1239" i="8"/>
  <c r="O1239" i="8"/>
  <c r="V1238" i="8"/>
  <c r="Q1238" i="8"/>
  <c r="P1238" i="8"/>
  <c r="O1238" i="8"/>
  <c r="V1237" i="8"/>
  <c r="Q1237" i="8"/>
  <c r="R1237" i="8" s="1"/>
  <c r="P1237" i="8"/>
  <c r="O1237" i="8"/>
  <c r="V1236" i="8"/>
  <c r="Q1236" i="8"/>
  <c r="U1236" i="8" s="1"/>
  <c r="P1236" i="8"/>
  <c r="O1236" i="8"/>
  <c r="V1235" i="8"/>
  <c r="Q1235" i="8"/>
  <c r="T1235" i="8" s="1"/>
  <c r="P1235" i="8"/>
  <c r="O1235" i="8"/>
  <c r="V1234" i="8"/>
  <c r="Q1234" i="8"/>
  <c r="U1234" i="8" s="1"/>
  <c r="P1234" i="8"/>
  <c r="O1234" i="8"/>
  <c r="W1233" i="8"/>
  <c r="V1233" i="8"/>
  <c r="Q1233" i="8"/>
  <c r="T1233" i="8" s="1"/>
  <c r="P1233" i="8"/>
  <c r="O1233" i="8"/>
  <c r="V1232" i="8"/>
  <c r="Q1232" i="8"/>
  <c r="U1232" i="8" s="1"/>
  <c r="P1232" i="8"/>
  <c r="O1232" i="8"/>
  <c r="V1231" i="8"/>
  <c r="Q1231" i="8"/>
  <c r="T1231" i="8" s="1"/>
  <c r="P1231" i="8"/>
  <c r="O1231" i="8"/>
  <c r="V1230" i="8"/>
  <c r="Q1230" i="8"/>
  <c r="T1230" i="8" s="1"/>
  <c r="P1230" i="8"/>
  <c r="O1230" i="8"/>
  <c r="W1229" i="8"/>
  <c r="V1229" i="8"/>
  <c r="Q1229" i="8"/>
  <c r="P1229" i="8"/>
  <c r="O1229" i="8"/>
  <c r="V1228" i="8"/>
  <c r="Q1228" i="8"/>
  <c r="T1228" i="8" s="1"/>
  <c r="P1228" i="8"/>
  <c r="O1228" i="8"/>
  <c r="V1227" i="8"/>
  <c r="Q1227" i="8"/>
  <c r="T1227" i="8" s="1"/>
  <c r="P1227" i="8"/>
  <c r="O1227" i="8"/>
  <c r="V1226" i="8"/>
  <c r="Q1226" i="8"/>
  <c r="U1226" i="8" s="1"/>
  <c r="P1226" i="8"/>
  <c r="O1226" i="8"/>
  <c r="V1225" i="8"/>
  <c r="Q1225" i="8"/>
  <c r="P1225" i="8"/>
  <c r="O1225" i="8"/>
  <c r="V1224" i="8"/>
  <c r="Q1224" i="8"/>
  <c r="P1224" i="8"/>
  <c r="O1224" i="8"/>
  <c r="V1223" i="8"/>
  <c r="Q1223" i="8"/>
  <c r="U1223" i="8" s="1"/>
  <c r="P1223" i="8"/>
  <c r="O1223" i="8"/>
  <c r="W1345" i="8"/>
  <c r="V1345" i="8"/>
  <c r="Q1345" i="8"/>
  <c r="P1345" i="8"/>
  <c r="O1345" i="8"/>
  <c r="H1345" i="8"/>
  <c r="H1344" i="8"/>
  <c r="H1343" i="8"/>
  <c r="H1342" i="8"/>
  <c r="H1341" i="8"/>
  <c r="H1340" i="8"/>
  <c r="H1339" i="8"/>
  <c r="H1338" i="8"/>
  <c r="H1337" i="8"/>
  <c r="H1336" i="8"/>
  <c r="H1335" i="8"/>
  <c r="H1334" i="8"/>
  <c r="H1333" i="8"/>
  <c r="H1332" i="8"/>
  <c r="H1331" i="8"/>
  <c r="H1330" i="8"/>
  <c r="H1329" i="8"/>
  <c r="H1328" i="8"/>
  <c r="H1327" i="8"/>
  <c r="H1326" i="8"/>
  <c r="H1325" i="8"/>
  <c r="H1324" i="8"/>
  <c r="H1323" i="8"/>
  <c r="H1322" i="8"/>
  <c r="H1321" i="8"/>
  <c r="H1320" i="8"/>
  <c r="H1319" i="8"/>
  <c r="H1318" i="8"/>
  <c r="H1317" i="8"/>
  <c r="H1316" i="8"/>
  <c r="H1315" i="8"/>
  <c r="H1314" i="8"/>
  <c r="H1313" i="8"/>
  <c r="H1312" i="8"/>
  <c r="H1311" i="8"/>
  <c r="H1310" i="8"/>
  <c r="H1309" i="8"/>
  <c r="H1308" i="8"/>
  <c r="H1307" i="8"/>
  <c r="H1306" i="8"/>
  <c r="V1306" i="8" s="1"/>
  <c r="H1305" i="8"/>
  <c r="H1304" i="8"/>
  <c r="H1303" i="8"/>
  <c r="H1302" i="8"/>
  <c r="H1301" i="8"/>
  <c r="H1300" i="8"/>
  <c r="H1299" i="8"/>
  <c r="H1298" i="8"/>
  <c r="H1297" i="8"/>
  <c r="V1297" i="8" s="1"/>
  <c r="H1296" i="8"/>
  <c r="V1296" i="8" s="1"/>
  <c r="H1295" i="8"/>
  <c r="V1295" i="8" s="1"/>
  <c r="H1294" i="8"/>
  <c r="V1294" i="8" s="1"/>
  <c r="H1293" i="8"/>
  <c r="V1293" i="8" s="1"/>
  <c r="H1292" i="8"/>
  <c r="V1292" i="8" s="1"/>
  <c r="H1291" i="8"/>
  <c r="V1291" i="8" s="1"/>
  <c r="H1290" i="8"/>
  <c r="V1290" i="8" s="1"/>
  <c r="H1289" i="8"/>
  <c r="V1289" i="8" s="1"/>
  <c r="H1288" i="8"/>
  <c r="V1288" i="8" s="1"/>
  <c r="H1287" i="8"/>
  <c r="V1287" i="8" s="1"/>
  <c r="H1286" i="8"/>
  <c r="V1286" i="8" s="1"/>
  <c r="H1285" i="8"/>
  <c r="V1285" i="8" s="1"/>
  <c r="H1284" i="8"/>
  <c r="W1284" i="8" s="1"/>
  <c r="H1283" i="8"/>
  <c r="W1283" i="8" s="1"/>
  <c r="H1282" i="8"/>
  <c r="W1282" i="8" s="1"/>
  <c r="H1281" i="8"/>
  <c r="W1281" i="8" s="1"/>
  <c r="H1280" i="8"/>
  <c r="W1280" i="8" s="1"/>
  <c r="H1279" i="8"/>
  <c r="W1279" i="8" s="1"/>
  <c r="H1278" i="8"/>
  <c r="W1278" i="8" s="1"/>
  <c r="H1277" i="8"/>
  <c r="W1277" i="8" s="1"/>
  <c r="H1276" i="8"/>
  <c r="W1276" i="8" s="1"/>
  <c r="H1275" i="8"/>
  <c r="W1275" i="8" s="1"/>
  <c r="H1274" i="8"/>
  <c r="W1274" i="8" s="1"/>
  <c r="H1273" i="8"/>
  <c r="W1273" i="8" s="1"/>
  <c r="H1272" i="8"/>
  <c r="W1272" i="8" s="1"/>
  <c r="H1271" i="8"/>
  <c r="W1271" i="8" s="1"/>
  <c r="H1270" i="8"/>
  <c r="W1270" i="8" s="1"/>
  <c r="H1269" i="8"/>
  <c r="W1269" i="8" s="1"/>
  <c r="H1268" i="8"/>
  <c r="W1268" i="8" s="1"/>
  <c r="H1267" i="8"/>
  <c r="W1267" i="8" s="1"/>
  <c r="H1266" i="8"/>
  <c r="W1266" i="8" s="1"/>
  <c r="H1265" i="8"/>
  <c r="W1265" i="8" s="1"/>
  <c r="H1264" i="8"/>
  <c r="W1264" i="8" s="1"/>
  <c r="H1263" i="8"/>
  <c r="W1263" i="8" s="1"/>
  <c r="H1262" i="8"/>
  <c r="W1262" i="8" s="1"/>
  <c r="H1261" i="8"/>
  <c r="W1261" i="8" s="1"/>
  <c r="H1260" i="8"/>
  <c r="W1260" i="8" s="1"/>
  <c r="H1259" i="8"/>
  <c r="W1259" i="8" s="1"/>
  <c r="H1258" i="8"/>
  <c r="W1258" i="8" s="1"/>
  <c r="H1257" i="8"/>
  <c r="W1257" i="8" s="1"/>
  <c r="H1256" i="8"/>
  <c r="W1256" i="8" s="1"/>
  <c r="H1255" i="8"/>
  <c r="W1255" i="8" s="1"/>
  <c r="H1254" i="8"/>
  <c r="W1254" i="8" s="1"/>
  <c r="H1253" i="8"/>
  <c r="W1253" i="8" s="1"/>
  <c r="H1252" i="8"/>
  <c r="W1252" i="8" s="1"/>
  <c r="H1251" i="8"/>
  <c r="W1251" i="8" s="1"/>
  <c r="H1250" i="8"/>
  <c r="W1250" i="8" s="1"/>
  <c r="H1249" i="8"/>
  <c r="W1249" i="8" s="1"/>
  <c r="H1248" i="8"/>
  <c r="W1248" i="8" s="1"/>
  <c r="H1247" i="8"/>
  <c r="W1247" i="8" s="1"/>
  <c r="H1246" i="8"/>
  <c r="W1246" i="8" s="1"/>
  <c r="H1245" i="8"/>
  <c r="W1245" i="8" s="1"/>
  <c r="H1244" i="8"/>
  <c r="W1244" i="8" s="1"/>
  <c r="H1243" i="8"/>
  <c r="H1242" i="8"/>
  <c r="W1242" i="8" s="1"/>
  <c r="H1241" i="8"/>
  <c r="W1241" i="8" s="1"/>
  <c r="H1240" i="8"/>
  <c r="W1240" i="8" s="1"/>
  <c r="H1239" i="8"/>
  <c r="W1239" i="8" s="1"/>
  <c r="H1238" i="8"/>
  <c r="W1238" i="8" s="1"/>
  <c r="H1237" i="8"/>
  <c r="W1237" i="8" s="1"/>
  <c r="H1236" i="8"/>
  <c r="W1236" i="8" s="1"/>
  <c r="H1235" i="8"/>
  <c r="W1235" i="8" s="1"/>
  <c r="H1234" i="8"/>
  <c r="W1234" i="8" s="1"/>
  <c r="H1233" i="8"/>
  <c r="H1232" i="8"/>
  <c r="W1232" i="8" s="1"/>
  <c r="H1231" i="8"/>
  <c r="W1231" i="8" s="1"/>
  <c r="H1230" i="8"/>
  <c r="W1230" i="8" s="1"/>
  <c r="H1229" i="8"/>
  <c r="H1228" i="8"/>
  <c r="W1228" i="8" s="1"/>
  <c r="H1227" i="8"/>
  <c r="W1227" i="8" s="1"/>
  <c r="H1226" i="8"/>
  <c r="W1226" i="8" s="1"/>
  <c r="H1225" i="8"/>
  <c r="W1225" i="8" s="1"/>
  <c r="H1224" i="8"/>
  <c r="W1224" i="8" s="1"/>
  <c r="H1223" i="8"/>
  <c r="W1223" i="8" s="1"/>
  <c r="Z932" i="12"/>
  <c r="AH932" i="12" s="1"/>
  <c r="Z931" i="12"/>
  <c r="AH931" i="12" s="1"/>
  <c r="Z930" i="12"/>
  <c r="AH930" i="12" s="1"/>
  <c r="Z929" i="12"/>
  <c r="AH929" i="12" s="1"/>
  <c r="Z928" i="12"/>
  <c r="AD928" i="12" s="1"/>
  <c r="Z927" i="12"/>
  <c r="AD927" i="12" s="1"/>
  <c r="Z926" i="12"/>
  <c r="AH926" i="12" s="1"/>
  <c r="Z925" i="12"/>
  <c r="AD925" i="12" s="1"/>
  <c r="Z924" i="12"/>
  <c r="AH924" i="12" s="1"/>
  <c r="Z923" i="12"/>
  <c r="AD923" i="12" s="1"/>
  <c r="Z922" i="12"/>
  <c r="AH922" i="12" s="1"/>
  <c r="Z921" i="12"/>
  <c r="AH921" i="12" s="1"/>
  <c r="Z920" i="12"/>
  <c r="AH920" i="12" s="1"/>
  <c r="Z919" i="12"/>
  <c r="AH919" i="12" s="1"/>
  <c r="Z918" i="12"/>
  <c r="AH918" i="12" s="1"/>
  <c r="Z917" i="12"/>
  <c r="Z916" i="12"/>
  <c r="AH916" i="12" s="1"/>
  <c r="Z915" i="12"/>
  <c r="AH915" i="12" s="1"/>
  <c r="Z914" i="12"/>
  <c r="AD914" i="12" s="1"/>
  <c r="Z913" i="12"/>
  <c r="AD913" i="12" s="1"/>
  <c r="AF913" i="12" s="1"/>
  <c r="Z912" i="12"/>
  <c r="AD912" i="12" s="1"/>
  <c r="AE912" i="12" s="1"/>
  <c r="Z911" i="12"/>
  <c r="AH911" i="12" s="1"/>
  <c r="Z910" i="12"/>
  <c r="AD910" i="12" s="1"/>
  <c r="Z909" i="12"/>
  <c r="Z908" i="12"/>
  <c r="AH908" i="12" s="1"/>
  <c r="Z907" i="12"/>
  <c r="AD907" i="12" s="1"/>
  <c r="Z906" i="12"/>
  <c r="AD906" i="12" s="1"/>
  <c r="Z905" i="12"/>
  <c r="AD905" i="12" s="1"/>
  <c r="AF905" i="12" s="1"/>
  <c r="Z904" i="12"/>
  <c r="AD904" i="12" s="1"/>
  <c r="AE904" i="12" s="1"/>
  <c r="Z903" i="12"/>
  <c r="AH903" i="12" s="1"/>
  <c r="Z902" i="12"/>
  <c r="Z901" i="12"/>
  <c r="Z900" i="12"/>
  <c r="AH900" i="12" s="1"/>
  <c r="Z899" i="12"/>
  <c r="AH899" i="12" s="1"/>
  <c r="Z898" i="12"/>
  <c r="AH898" i="12" s="1"/>
  <c r="Z897" i="12"/>
  <c r="AH897" i="12" s="1"/>
  <c r="Z896" i="12"/>
  <c r="AD896" i="12" s="1"/>
  <c r="Z895" i="12"/>
  <c r="AH895" i="12" s="1"/>
  <c r="Z894" i="12"/>
  <c r="AD894" i="12" s="1"/>
  <c r="Z893" i="12"/>
  <c r="Z892" i="12"/>
  <c r="AH892" i="12" s="1"/>
  <c r="Z891" i="12"/>
  <c r="AD891" i="12" s="1"/>
  <c r="AG891" i="12" s="1"/>
  <c r="Z890" i="12"/>
  <c r="AD890" i="12" s="1"/>
  <c r="AG890" i="12" s="1"/>
  <c r="Z889" i="12"/>
  <c r="AH889" i="12" s="1"/>
  <c r="Z888" i="12"/>
  <c r="AD888" i="12" s="1"/>
  <c r="Z887" i="12"/>
  <c r="AD887" i="12" s="1"/>
  <c r="AE887" i="12" s="1"/>
  <c r="Z886" i="12"/>
  <c r="AD886" i="12" s="1"/>
  <c r="AE886" i="12" s="1"/>
  <c r="Z885" i="12"/>
  <c r="AD885" i="12" s="1"/>
  <c r="AG885" i="12" s="1"/>
  <c r="Z884" i="12"/>
  <c r="AD884" i="12" s="1"/>
  <c r="AE884" i="12" s="1"/>
  <c r="Z883" i="12"/>
  <c r="AD883" i="12" s="1"/>
  <c r="AG883" i="12" s="1"/>
  <c r="Z882" i="12"/>
  <c r="AD882" i="12" s="1"/>
  <c r="AG882" i="12" s="1"/>
  <c r="Z881" i="12"/>
  <c r="AD881" i="12" s="1"/>
  <c r="AF881" i="12" s="1"/>
  <c r="Z880" i="12"/>
  <c r="AH880" i="12" s="1"/>
  <c r="Z879" i="12"/>
  <c r="AD879" i="12" s="1"/>
  <c r="Z878" i="12"/>
  <c r="AD878" i="12" s="1"/>
  <c r="AE878" i="12" s="1"/>
  <c r="Z877" i="12"/>
  <c r="AD877" i="12" s="1"/>
  <c r="AF877" i="12" s="1"/>
  <c r="Z876" i="12"/>
  <c r="AD876" i="12" s="1"/>
  <c r="AE876" i="12" s="1"/>
  <c r="Z875" i="12"/>
  <c r="AD875" i="12" s="1"/>
  <c r="AG875" i="12" s="1"/>
  <c r="Z874" i="12"/>
  <c r="AD874" i="12" s="1"/>
  <c r="AG874" i="12" s="1"/>
  <c r="Z873" i="12"/>
  <c r="AD873" i="12" s="1"/>
  <c r="AF873" i="12" s="1"/>
  <c r="Z872" i="12"/>
  <c r="AD872" i="12" s="1"/>
  <c r="AE872" i="12" s="1"/>
  <c r="Z871" i="12"/>
  <c r="Z870" i="12"/>
  <c r="AD870" i="12" s="1"/>
  <c r="AG870" i="12" s="1"/>
  <c r="Z869" i="12"/>
  <c r="Z868" i="12"/>
  <c r="AH868" i="12" s="1"/>
  <c r="Z867" i="12"/>
  <c r="AH867" i="12" s="1"/>
  <c r="Z866" i="12"/>
  <c r="AD866" i="12" s="1"/>
  <c r="AG866" i="12" s="1"/>
  <c r="Z865" i="12"/>
  <c r="AD865" i="12" s="1"/>
  <c r="AF865" i="12" s="1"/>
  <c r="Z864" i="12"/>
  <c r="Z863" i="12"/>
  <c r="AD863" i="12" s="1"/>
  <c r="AF863" i="12" s="1"/>
  <c r="Z862" i="12"/>
  <c r="AD862" i="12" s="1"/>
  <c r="AG862" i="12" s="1"/>
  <c r="Z861" i="12"/>
  <c r="AD861" i="12" s="1"/>
  <c r="AE861" i="12" s="1"/>
  <c r="Z860" i="12"/>
  <c r="AD860" i="12" s="1"/>
  <c r="AE860" i="12" s="1"/>
  <c r="Z859" i="12"/>
  <c r="AD859" i="12" s="1"/>
  <c r="AG859" i="12" s="1"/>
  <c r="Z858" i="12"/>
  <c r="AD858" i="12" s="1"/>
  <c r="AG858" i="12" s="1"/>
  <c r="Z857" i="12"/>
  <c r="AD857" i="12" s="1"/>
  <c r="AF857" i="12" s="1"/>
  <c r="AC931" i="12"/>
  <c r="AB931" i="12"/>
  <c r="AC930" i="12"/>
  <c r="AB930" i="12"/>
  <c r="AC929" i="12"/>
  <c r="AB929" i="12"/>
  <c r="AC928" i="12"/>
  <c r="AB928" i="12"/>
  <c r="AC927" i="12"/>
  <c r="AB927" i="12"/>
  <c r="AD926" i="12"/>
  <c r="AC926" i="12"/>
  <c r="AB926" i="12"/>
  <c r="AC925" i="12"/>
  <c r="AB925" i="12"/>
  <c r="AC924" i="12"/>
  <c r="AB924" i="12"/>
  <c r="AC923" i="12"/>
  <c r="AB923" i="12"/>
  <c r="AC922" i="12"/>
  <c r="AB922" i="12"/>
  <c r="AC921" i="12"/>
  <c r="AB921" i="12"/>
  <c r="AC920" i="12"/>
  <c r="AB920" i="12"/>
  <c r="AD919" i="12"/>
  <c r="AC919" i="12"/>
  <c r="AB919" i="12"/>
  <c r="AC918" i="12"/>
  <c r="AB918" i="12"/>
  <c r="AC917" i="12"/>
  <c r="AB917" i="12"/>
  <c r="AC916" i="12"/>
  <c r="AB916" i="12"/>
  <c r="AC915" i="12"/>
  <c r="AB915" i="12"/>
  <c r="AC914" i="12"/>
  <c r="AB914" i="12"/>
  <c r="AC913" i="12"/>
  <c r="AB913" i="12"/>
  <c r="AC912" i="12"/>
  <c r="AB912" i="12"/>
  <c r="AC911" i="12"/>
  <c r="AB911" i="12"/>
  <c r="AC910" i="12"/>
  <c r="AB910" i="12"/>
  <c r="AC909" i="12"/>
  <c r="AB909" i="12"/>
  <c r="AC908" i="12"/>
  <c r="AB908" i="12"/>
  <c r="AC907" i="12"/>
  <c r="AB907" i="12"/>
  <c r="AC906" i="12"/>
  <c r="AB906" i="12"/>
  <c r="AC905" i="12"/>
  <c r="AB905" i="12"/>
  <c r="AC904" i="12"/>
  <c r="AB904" i="12"/>
  <c r="AC903" i="12"/>
  <c r="AB903" i="12"/>
  <c r="AD902" i="12"/>
  <c r="AE902" i="12" s="1"/>
  <c r="AC902" i="12"/>
  <c r="AB902" i="12"/>
  <c r="AC901" i="12"/>
  <c r="AB901" i="12"/>
  <c r="AC900" i="12"/>
  <c r="AB900" i="12"/>
  <c r="AC899" i="12"/>
  <c r="AB899" i="12"/>
  <c r="AC898" i="12"/>
  <c r="AB898" i="12"/>
  <c r="AC897" i="12"/>
  <c r="AB897" i="12"/>
  <c r="AC896" i="12"/>
  <c r="AB896" i="12"/>
  <c r="AC895" i="12"/>
  <c r="AB895" i="12"/>
  <c r="AC894" i="12"/>
  <c r="AB894" i="12"/>
  <c r="AC893" i="12"/>
  <c r="AB893" i="12"/>
  <c r="AC892" i="12"/>
  <c r="AB892" i="12"/>
  <c r="AC891" i="12"/>
  <c r="AB891" i="12"/>
  <c r="AC890" i="12"/>
  <c r="AB890" i="12"/>
  <c r="AC889" i="12"/>
  <c r="AB889" i="12"/>
  <c r="AC888" i="12"/>
  <c r="AB888" i="12"/>
  <c r="AC887" i="12"/>
  <c r="AB887" i="12"/>
  <c r="AC886" i="12"/>
  <c r="AB886" i="12"/>
  <c r="AC885" i="12"/>
  <c r="AB885" i="12"/>
  <c r="AC884" i="12"/>
  <c r="AB884" i="12"/>
  <c r="AC883" i="12"/>
  <c r="AB883" i="12"/>
  <c r="AC882" i="12"/>
  <c r="AB882" i="12"/>
  <c r="AC881" i="12"/>
  <c r="AB881" i="12"/>
  <c r="AC880" i="12"/>
  <c r="AB880" i="12"/>
  <c r="AC879" i="12"/>
  <c r="AB879" i="12"/>
  <c r="AC878" i="12"/>
  <c r="AB878" i="12"/>
  <c r="AC877" i="12"/>
  <c r="AB877" i="12"/>
  <c r="AC876" i="12"/>
  <c r="AB876" i="12"/>
  <c r="AC875" i="12"/>
  <c r="AB875" i="12"/>
  <c r="AC874" i="12"/>
  <c r="AB874" i="12"/>
  <c r="AC873" i="12"/>
  <c r="AB873" i="12"/>
  <c r="AC872" i="12"/>
  <c r="AB872" i="12"/>
  <c r="AC871" i="12"/>
  <c r="AB871" i="12"/>
  <c r="AC870" i="12"/>
  <c r="AB870" i="12"/>
  <c r="AC869" i="12"/>
  <c r="AB869" i="12"/>
  <c r="AC868" i="12"/>
  <c r="AB868" i="12"/>
  <c r="AC867" i="12"/>
  <c r="AB867" i="12"/>
  <c r="AC866" i="12"/>
  <c r="AB866" i="12"/>
  <c r="AC865" i="12"/>
  <c r="AB865" i="12"/>
  <c r="AC864" i="12"/>
  <c r="AB864" i="12"/>
  <c r="AC863" i="12"/>
  <c r="AB863" i="12"/>
  <c r="AC862" i="12"/>
  <c r="AB862" i="12"/>
  <c r="AC861" i="12"/>
  <c r="AB861" i="12"/>
  <c r="AC860" i="12"/>
  <c r="AB860" i="12"/>
  <c r="AC859" i="12"/>
  <c r="AB859" i="12"/>
  <c r="AC858" i="12"/>
  <c r="AB858" i="12"/>
  <c r="AC857" i="12"/>
  <c r="AB857" i="12"/>
  <c r="AC932" i="12"/>
  <c r="AB932" i="12"/>
  <c r="Y932" i="12"/>
  <c r="X932" i="12"/>
  <c r="W932" i="12"/>
  <c r="V932" i="12"/>
  <c r="U932" i="12"/>
  <c r="T932" i="12"/>
  <c r="S932" i="12"/>
  <c r="R932" i="12"/>
  <c r="P932" i="12"/>
  <c r="Q932" i="12" s="1"/>
  <c r="Y931" i="12"/>
  <c r="X931" i="12"/>
  <c r="W931" i="12"/>
  <c r="V931" i="12"/>
  <c r="U931" i="12"/>
  <c r="T931" i="12"/>
  <c r="S931" i="12"/>
  <c r="R931" i="12"/>
  <c r="P931" i="12"/>
  <c r="Q931" i="12" s="1"/>
  <c r="Y930" i="12"/>
  <c r="X930" i="12"/>
  <c r="W930" i="12"/>
  <c r="V930" i="12"/>
  <c r="U930" i="12"/>
  <c r="T930" i="12"/>
  <c r="S930" i="12"/>
  <c r="R930" i="12"/>
  <c r="P930" i="12"/>
  <c r="Q930" i="12" s="1"/>
  <c r="Y929" i="12"/>
  <c r="X929" i="12"/>
  <c r="W929" i="12"/>
  <c r="V929" i="12"/>
  <c r="U929" i="12"/>
  <c r="T929" i="12"/>
  <c r="S929" i="12"/>
  <c r="R929" i="12"/>
  <c r="P929" i="12"/>
  <c r="Q929" i="12" s="1"/>
  <c r="Y928" i="12"/>
  <c r="X928" i="12"/>
  <c r="W928" i="12"/>
  <c r="V928" i="12"/>
  <c r="U928" i="12"/>
  <c r="T928" i="12"/>
  <c r="S928" i="12"/>
  <c r="R928" i="12"/>
  <c r="P928" i="12"/>
  <c r="Q928" i="12" s="1"/>
  <c r="Y927" i="12"/>
  <c r="X927" i="12"/>
  <c r="W927" i="12"/>
  <c r="V927" i="12"/>
  <c r="U927" i="12"/>
  <c r="T927" i="12"/>
  <c r="S927" i="12"/>
  <c r="R927" i="12"/>
  <c r="P927" i="12"/>
  <c r="Q927" i="12" s="1"/>
  <c r="Y926" i="12"/>
  <c r="X926" i="12"/>
  <c r="W926" i="12"/>
  <c r="V926" i="12"/>
  <c r="U926" i="12"/>
  <c r="T926" i="12"/>
  <c r="S926" i="12"/>
  <c r="R926" i="12"/>
  <c r="P926" i="12"/>
  <c r="Q926" i="12" s="1"/>
  <c r="Y925" i="12"/>
  <c r="X925" i="12"/>
  <c r="W925" i="12"/>
  <c r="V925" i="12"/>
  <c r="U925" i="12"/>
  <c r="T925" i="12"/>
  <c r="S925" i="12"/>
  <c r="R925" i="12"/>
  <c r="P925" i="12"/>
  <c r="Q925" i="12" s="1"/>
  <c r="Y924" i="12"/>
  <c r="X924" i="12"/>
  <c r="W924" i="12"/>
  <c r="V924" i="12"/>
  <c r="U924" i="12"/>
  <c r="T924" i="12"/>
  <c r="S924" i="12"/>
  <c r="R924" i="12"/>
  <c r="P924" i="12"/>
  <c r="Q924" i="12" s="1"/>
  <c r="Y923" i="12"/>
  <c r="X923" i="12"/>
  <c r="W923" i="12"/>
  <c r="V923" i="12"/>
  <c r="U923" i="12"/>
  <c r="T923" i="12"/>
  <c r="S923" i="12"/>
  <c r="R923" i="12"/>
  <c r="P923" i="12"/>
  <c r="Q923" i="12" s="1"/>
  <c r="Y922" i="12"/>
  <c r="X922" i="12"/>
  <c r="W922" i="12"/>
  <c r="V922" i="12"/>
  <c r="U922" i="12"/>
  <c r="T922" i="12"/>
  <c r="S922" i="12"/>
  <c r="R922" i="12"/>
  <c r="P922" i="12"/>
  <c r="Q922" i="12" s="1"/>
  <c r="Y921" i="12"/>
  <c r="X921" i="12"/>
  <c r="W921" i="12"/>
  <c r="V921" i="12"/>
  <c r="U921" i="12"/>
  <c r="T921" i="12"/>
  <c r="S921" i="12"/>
  <c r="R921" i="12"/>
  <c r="P921" i="12"/>
  <c r="Q921" i="12" s="1"/>
  <c r="Y920" i="12"/>
  <c r="X920" i="12"/>
  <c r="W920" i="12"/>
  <c r="V920" i="12"/>
  <c r="U920" i="12"/>
  <c r="T920" i="12"/>
  <c r="S920" i="12"/>
  <c r="R920" i="12"/>
  <c r="P920" i="12"/>
  <c r="Q920" i="12" s="1"/>
  <c r="Y919" i="12"/>
  <c r="X919" i="12"/>
  <c r="W919" i="12"/>
  <c r="V919" i="12"/>
  <c r="U919" i="12"/>
  <c r="T919" i="12"/>
  <c r="S919" i="12"/>
  <c r="R919" i="12"/>
  <c r="P919" i="12"/>
  <c r="Q919" i="12" s="1"/>
  <c r="Y918" i="12"/>
  <c r="X918" i="12"/>
  <c r="W918" i="12"/>
  <c r="V918" i="12"/>
  <c r="U918" i="12"/>
  <c r="T918" i="12"/>
  <c r="S918" i="12"/>
  <c r="R918" i="12"/>
  <c r="P918" i="12"/>
  <c r="Q918" i="12" s="1"/>
  <c r="Y917" i="12"/>
  <c r="X917" i="12"/>
  <c r="W917" i="12"/>
  <c r="V917" i="12"/>
  <c r="U917" i="12"/>
  <c r="T917" i="12"/>
  <c r="S917" i="12"/>
  <c r="R917" i="12"/>
  <c r="P917" i="12"/>
  <c r="Q917" i="12" s="1"/>
  <c r="Y916" i="12"/>
  <c r="X916" i="12"/>
  <c r="W916" i="12"/>
  <c r="V916" i="12"/>
  <c r="U916" i="12"/>
  <c r="T916" i="12"/>
  <c r="S916" i="12"/>
  <c r="R916" i="12"/>
  <c r="P916" i="12"/>
  <c r="Q916" i="12" s="1"/>
  <c r="Y915" i="12"/>
  <c r="X915" i="12"/>
  <c r="W915" i="12"/>
  <c r="V915" i="12"/>
  <c r="U915" i="12"/>
  <c r="T915" i="12"/>
  <c r="S915" i="12"/>
  <c r="R915" i="12"/>
  <c r="P915" i="12"/>
  <c r="Q915" i="12" s="1"/>
  <c r="Y914" i="12"/>
  <c r="X914" i="12"/>
  <c r="W914" i="12"/>
  <c r="V914" i="12"/>
  <c r="U914" i="12"/>
  <c r="T914" i="12"/>
  <c r="S914" i="12"/>
  <c r="R914" i="12"/>
  <c r="P914" i="12"/>
  <c r="Q914" i="12" s="1"/>
  <c r="Y913" i="12"/>
  <c r="X913" i="12"/>
  <c r="W913" i="12"/>
  <c r="V913" i="12"/>
  <c r="U913" i="12"/>
  <c r="T913" i="12"/>
  <c r="S913" i="12"/>
  <c r="R913" i="12"/>
  <c r="P913" i="12"/>
  <c r="Q913" i="12" s="1"/>
  <c r="Y912" i="12"/>
  <c r="X912" i="12"/>
  <c r="W912" i="12"/>
  <c r="V912" i="12"/>
  <c r="U912" i="12"/>
  <c r="T912" i="12"/>
  <c r="S912" i="12"/>
  <c r="R912" i="12"/>
  <c r="P912" i="12"/>
  <c r="Q912" i="12" s="1"/>
  <c r="Y911" i="12"/>
  <c r="X911" i="12"/>
  <c r="W911" i="12"/>
  <c r="V911" i="12"/>
  <c r="U911" i="12"/>
  <c r="T911" i="12"/>
  <c r="S911" i="12"/>
  <c r="R911" i="12"/>
  <c r="P911" i="12"/>
  <c r="Q911" i="12" s="1"/>
  <c r="Y910" i="12"/>
  <c r="X910" i="12"/>
  <c r="W910" i="12"/>
  <c r="V910" i="12"/>
  <c r="U910" i="12"/>
  <c r="T910" i="12"/>
  <c r="S910" i="12"/>
  <c r="R910" i="12"/>
  <c r="P910" i="12"/>
  <c r="Q910" i="12" s="1"/>
  <c r="Y909" i="12"/>
  <c r="X909" i="12"/>
  <c r="W909" i="12"/>
  <c r="V909" i="12"/>
  <c r="U909" i="12"/>
  <c r="T909" i="12"/>
  <c r="S909" i="12"/>
  <c r="R909" i="12"/>
  <c r="P909" i="12"/>
  <c r="Q909" i="12" s="1"/>
  <c r="Y908" i="12"/>
  <c r="X908" i="12"/>
  <c r="W908" i="12"/>
  <c r="V908" i="12"/>
  <c r="U908" i="12"/>
  <c r="T908" i="12"/>
  <c r="S908" i="12"/>
  <c r="R908" i="12"/>
  <c r="P908" i="12"/>
  <c r="Q908" i="12" s="1"/>
  <c r="Y907" i="12"/>
  <c r="X907" i="12"/>
  <c r="W907" i="12"/>
  <c r="V907" i="12"/>
  <c r="U907" i="12"/>
  <c r="T907" i="12"/>
  <c r="S907" i="12"/>
  <c r="R907" i="12"/>
  <c r="P907" i="12"/>
  <c r="Q907" i="12" s="1"/>
  <c r="Y906" i="12"/>
  <c r="X906" i="12"/>
  <c r="W906" i="12"/>
  <c r="V906" i="12"/>
  <c r="U906" i="12"/>
  <c r="T906" i="12"/>
  <c r="S906" i="12"/>
  <c r="R906" i="12"/>
  <c r="P906" i="12"/>
  <c r="Q906" i="12" s="1"/>
  <c r="Y905" i="12"/>
  <c r="X905" i="12"/>
  <c r="W905" i="12"/>
  <c r="V905" i="12"/>
  <c r="U905" i="12"/>
  <c r="T905" i="12"/>
  <c r="S905" i="12"/>
  <c r="R905" i="12"/>
  <c r="P905" i="12"/>
  <c r="Q905" i="12" s="1"/>
  <c r="Y904" i="12"/>
  <c r="X904" i="12"/>
  <c r="W904" i="12"/>
  <c r="V904" i="12"/>
  <c r="U904" i="12"/>
  <c r="T904" i="12"/>
  <c r="S904" i="12"/>
  <c r="R904" i="12"/>
  <c r="P904" i="12"/>
  <c r="Q904" i="12" s="1"/>
  <c r="Y903" i="12"/>
  <c r="X903" i="12"/>
  <c r="W903" i="12"/>
  <c r="V903" i="12"/>
  <c r="U903" i="12"/>
  <c r="T903" i="12"/>
  <c r="S903" i="12"/>
  <c r="R903" i="12"/>
  <c r="P903" i="12"/>
  <c r="Q903" i="12" s="1"/>
  <c r="Y902" i="12"/>
  <c r="X902" i="12"/>
  <c r="AH902" i="12" s="1"/>
  <c r="W902" i="12"/>
  <c r="V902" i="12"/>
  <c r="U902" i="12"/>
  <c r="T902" i="12"/>
  <c r="S902" i="12"/>
  <c r="R902" i="12"/>
  <c r="P902" i="12"/>
  <c r="Q902" i="12" s="1"/>
  <c r="Y901" i="12"/>
  <c r="X901" i="12"/>
  <c r="W901" i="12"/>
  <c r="V901" i="12"/>
  <c r="U901" i="12"/>
  <c r="T901" i="12"/>
  <c r="S901" i="12"/>
  <c r="R901" i="12"/>
  <c r="P901" i="12"/>
  <c r="Q901" i="12" s="1"/>
  <c r="Y900" i="12"/>
  <c r="X900" i="12"/>
  <c r="W900" i="12"/>
  <c r="V900" i="12"/>
  <c r="U900" i="12"/>
  <c r="T900" i="12"/>
  <c r="S900" i="12"/>
  <c r="R900" i="12"/>
  <c r="P900" i="12"/>
  <c r="Q900" i="12" s="1"/>
  <c r="Y899" i="12"/>
  <c r="X899" i="12"/>
  <c r="W899" i="12"/>
  <c r="V899" i="12"/>
  <c r="U899" i="12"/>
  <c r="T899" i="12"/>
  <c r="S899" i="12"/>
  <c r="R899" i="12"/>
  <c r="P899" i="12"/>
  <c r="Q899" i="12" s="1"/>
  <c r="Y898" i="12"/>
  <c r="X898" i="12"/>
  <c r="W898" i="12"/>
  <c r="V898" i="12"/>
  <c r="U898" i="12"/>
  <c r="T898" i="12"/>
  <c r="S898" i="12"/>
  <c r="R898" i="12"/>
  <c r="P898" i="12"/>
  <c r="Q898" i="12" s="1"/>
  <c r="Y897" i="12"/>
  <c r="X897" i="12"/>
  <c r="W897" i="12"/>
  <c r="V897" i="12"/>
  <c r="U897" i="12"/>
  <c r="T897" i="12"/>
  <c r="S897" i="12"/>
  <c r="R897" i="12"/>
  <c r="P897" i="12"/>
  <c r="Q897" i="12" s="1"/>
  <c r="Y896" i="12"/>
  <c r="X896" i="12"/>
  <c r="W896" i="12"/>
  <c r="V896" i="12"/>
  <c r="U896" i="12"/>
  <c r="T896" i="12"/>
  <c r="S896" i="12"/>
  <c r="R896" i="12"/>
  <c r="P896" i="12"/>
  <c r="Q896" i="12" s="1"/>
  <c r="Y895" i="12"/>
  <c r="X895" i="12"/>
  <c r="W895" i="12"/>
  <c r="V895" i="12"/>
  <c r="U895" i="12"/>
  <c r="T895" i="12"/>
  <c r="S895" i="12"/>
  <c r="R895" i="12"/>
  <c r="P895" i="12"/>
  <c r="Q895" i="12" s="1"/>
  <c r="Y894" i="12"/>
  <c r="X894" i="12"/>
  <c r="W894" i="12"/>
  <c r="V894" i="12"/>
  <c r="U894" i="12"/>
  <c r="T894" i="12"/>
  <c r="S894" i="12"/>
  <c r="R894" i="12"/>
  <c r="P894" i="12"/>
  <c r="Q894" i="12" s="1"/>
  <c r="Y893" i="12"/>
  <c r="X893" i="12"/>
  <c r="W893" i="12"/>
  <c r="V893" i="12"/>
  <c r="U893" i="12"/>
  <c r="T893" i="12"/>
  <c r="S893" i="12"/>
  <c r="R893" i="12"/>
  <c r="P893" i="12"/>
  <c r="Q893" i="12" s="1"/>
  <c r="Y892" i="12"/>
  <c r="X892" i="12"/>
  <c r="W892" i="12"/>
  <c r="V892" i="12"/>
  <c r="U892" i="12"/>
  <c r="T892" i="12"/>
  <c r="S892" i="12"/>
  <c r="R892" i="12"/>
  <c r="P892" i="12"/>
  <c r="Q892" i="12" s="1"/>
  <c r="Y891" i="12"/>
  <c r="X891" i="12"/>
  <c r="W891" i="12"/>
  <c r="V891" i="12"/>
  <c r="U891" i="12"/>
  <c r="T891" i="12"/>
  <c r="S891" i="12"/>
  <c r="R891" i="12"/>
  <c r="P891" i="12"/>
  <c r="Q891" i="12" s="1"/>
  <c r="Y890" i="12"/>
  <c r="X890" i="12"/>
  <c r="W890" i="12"/>
  <c r="V890" i="12"/>
  <c r="U890" i="12"/>
  <c r="T890" i="12"/>
  <c r="S890" i="12"/>
  <c r="R890" i="12"/>
  <c r="P890" i="12"/>
  <c r="Q890" i="12" s="1"/>
  <c r="Y889" i="12"/>
  <c r="X889" i="12"/>
  <c r="W889" i="12"/>
  <c r="V889" i="12"/>
  <c r="U889" i="12"/>
  <c r="T889" i="12"/>
  <c r="S889" i="12"/>
  <c r="R889" i="12"/>
  <c r="P889" i="12"/>
  <c r="Q889" i="12" s="1"/>
  <c r="Y888" i="12"/>
  <c r="X888" i="12"/>
  <c r="W888" i="12"/>
  <c r="V888" i="12"/>
  <c r="U888" i="12"/>
  <c r="T888" i="12"/>
  <c r="S888" i="12"/>
  <c r="R888" i="12"/>
  <c r="P888" i="12"/>
  <c r="Q888" i="12" s="1"/>
  <c r="Y887" i="12"/>
  <c r="X887" i="12"/>
  <c r="W887" i="12"/>
  <c r="V887" i="12"/>
  <c r="U887" i="12"/>
  <c r="T887" i="12"/>
  <c r="S887" i="12"/>
  <c r="R887" i="12"/>
  <c r="P887" i="12"/>
  <c r="Q887" i="12" s="1"/>
  <c r="Y886" i="12"/>
  <c r="X886" i="12"/>
  <c r="AH886" i="12" s="1"/>
  <c r="W886" i="12"/>
  <c r="V886" i="12"/>
  <c r="U886" i="12"/>
  <c r="T886" i="12"/>
  <c r="S886" i="12"/>
  <c r="R886" i="12"/>
  <c r="P886" i="12"/>
  <c r="Q886" i="12" s="1"/>
  <c r="Y885" i="12"/>
  <c r="X885" i="12"/>
  <c r="W885" i="12"/>
  <c r="V885" i="12"/>
  <c r="U885" i="12"/>
  <c r="T885" i="12"/>
  <c r="S885" i="12"/>
  <c r="R885" i="12"/>
  <c r="P885" i="12"/>
  <c r="Q885" i="12" s="1"/>
  <c r="Y884" i="12"/>
  <c r="X884" i="12"/>
  <c r="W884" i="12"/>
  <c r="V884" i="12"/>
  <c r="U884" i="12"/>
  <c r="T884" i="12"/>
  <c r="S884" i="12"/>
  <c r="R884" i="12"/>
  <c r="P884" i="12"/>
  <c r="Q884" i="12" s="1"/>
  <c r="Y883" i="12"/>
  <c r="X883" i="12"/>
  <c r="W883" i="12"/>
  <c r="V883" i="12"/>
  <c r="U883" i="12"/>
  <c r="T883" i="12"/>
  <c r="S883" i="12"/>
  <c r="R883" i="12"/>
  <c r="P883" i="12"/>
  <c r="Q883" i="12" s="1"/>
  <c r="Y882" i="12"/>
  <c r="X882" i="12"/>
  <c r="W882" i="12"/>
  <c r="V882" i="12"/>
  <c r="U882" i="12"/>
  <c r="T882" i="12"/>
  <c r="S882" i="12"/>
  <c r="R882" i="12"/>
  <c r="P882" i="12"/>
  <c r="Q882" i="12" s="1"/>
  <c r="Y881" i="12"/>
  <c r="X881" i="12"/>
  <c r="W881" i="12"/>
  <c r="V881" i="12"/>
  <c r="U881" i="12"/>
  <c r="T881" i="12"/>
  <c r="S881" i="12"/>
  <c r="R881" i="12"/>
  <c r="P881" i="12"/>
  <c r="Q881" i="12" s="1"/>
  <c r="Y880" i="12"/>
  <c r="X880" i="12"/>
  <c r="W880" i="12"/>
  <c r="V880" i="12"/>
  <c r="U880" i="12"/>
  <c r="T880" i="12"/>
  <c r="S880" i="12"/>
  <c r="R880" i="12"/>
  <c r="P880" i="12"/>
  <c r="Q880" i="12" s="1"/>
  <c r="Y879" i="12"/>
  <c r="X879" i="12"/>
  <c r="W879" i="12"/>
  <c r="V879" i="12"/>
  <c r="U879" i="12"/>
  <c r="T879" i="12"/>
  <c r="S879" i="12"/>
  <c r="R879" i="12"/>
  <c r="P879" i="12"/>
  <c r="Q879" i="12" s="1"/>
  <c r="Y878" i="12"/>
  <c r="X878" i="12"/>
  <c r="AH878" i="12" s="1"/>
  <c r="W878" i="12"/>
  <c r="V878" i="12"/>
  <c r="U878" i="12"/>
  <c r="T878" i="12"/>
  <c r="S878" i="12"/>
  <c r="R878" i="12"/>
  <c r="P878" i="12"/>
  <c r="Q878" i="12" s="1"/>
  <c r="Y877" i="12"/>
  <c r="X877" i="12"/>
  <c r="W877" i="12"/>
  <c r="V877" i="12"/>
  <c r="U877" i="12"/>
  <c r="T877" i="12"/>
  <c r="S877" i="12"/>
  <c r="R877" i="12"/>
  <c r="P877" i="12"/>
  <c r="Q877" i="12" s="1"/>
  <c r="Y876" i="12"/>
  <c r="X876" i="12"/>
  <c r="W876" i="12"/>
  <c r="V876" i="12"/>
  <c r="U876" i="12"/>
  <c r="T876" i="12"/>
  <c r="S876" i="12"/>
  <c r="R876" i="12"/>
  <c r="P876" i="12"/>
  <c r="Q876" i="12" s="1"/>
  <c r="Y875" i="12"/>
  <c r="X875" i="12"/>
  <c r="W875" i="12"/>
  <c r="V875" i="12"/>
  <c r="U875" i="12"/>
  <c r="T875" i="12"/>
  <c r="S875" i="12"/>
  <c r="R875" i="12"/>
  <c r="P875" i="12"/>
  <c r="Q875" i="12" s="1"/>
  <c r="Y874" i="12"/>
  <c r="X874" i="12"/>
  <c r="W874" i="12"/>
  <c r="V874" i="12"/>
  <c r="U874" i="12"/>
  <c r="T874" i="12"/>
  <c r="S874" i="12"/>
  <c r="R874" i="12"/>
  <c r="P874" i="12"/>
  <c r="Q874" i="12" s="1"/>
  <c r="Y873" i="12"/>
  <c r="X873" i="12"/>
  <c r="W873" i="12"/>
  <c r="V873" i="12"/>
  <c r="U873" i="12"/>
  <c r="T873" i="12"/>
  <c r="S873" i="12"/>
  <c r="R873" i="12"/>
  <c r="P873" i="12"/>
  <c r="Q873" i="12" s="1"/>
  <c r="Y872" i="12"/>
  <c r="X872" i="12"/>
  <c r="W872" i="12"/>
  <c r="V872" i="12"/>
  <c r="U872" i="12"/>
  <c r="T872" i="12"/>
  <c r="S872" i="12"/>
  <c r="R872" i="12"/>
  <c r="P872" i="12"/>
  <c r="Q872" i="12" s="1"/>
  <c r="Y871" i="12"/>
  <c r="X871" i="12"/>
  <c r="W871" i="12"/>
  <c r="V871" i="12"/>
  <c r="U871" i="12"/>
  <c r="T871" i="12"/>
  <c r="S871" i="12"/>
  <c r="R871" i="12"/>
  <c r="P871" i="12"/>
  <c r="Q871" i="12" s="1"/>
  <c r="Y870" i="12"/>
  <c r="X870" i="12"/>
  <c r="AH870" i="12" s="1"/>
  <c r="W870" i="12"/>
  <c r="V870" i="12"/>
  <c r="U870" i="12"/>
  <c r="T870" i="12"/>
  <c r="S870" i="12"/>
  <c r="R870" i="12"/>
  <c r="P870" i="12"/>
  <c r="Q870" i="12" s="1"/>
  <c r="Y869" i="12"/>
  <c r="X869" i="12"/>
  <c r="W869" i="12"/>
  <c r="V869" i="12"/>
  <c r="U869" i="12"/>
  <c r="T869" i="12"/>
  <c r="S869" i="12"/>
  <c r="R869" i="12"/>
  <c r="P869" i="12"/>
  <c r="Q869" i="12" s="1"/>
  <c r="Y868" i="12"/>
  <c r="X868" i="12"/>
  <c r="W868" i="12"/>
  <c r="V868" i="12"/>
  <c r="U868" i="12"/>
  <c r="T868" i="12"/>
  <c r="S868" i="12"/>
  <c r="R868" i="12"/>
  <c r="P868" i="12"/>
  <c r="Q868" i="12" s="1"/>
  <c r="Y867" i="12"/>
  <c r="X867" i="12"/>
  <c r="W867" i="12"/>
  <c r="V867" i="12"/>
  <c r="U867" i="12"/>
  <c r="T867" i="12"/>
  <c r="S867" i="12"/>
  <c r="R867" i="12"/>
  <c r="P867" i="12"/>
  <c r="Q867" i="12" s="1"/>
  <c r="Y866" i="12"/>
  <c r="X866" i="12"/>
  <c r="W866" i="12"/>
  <c r="V866" i="12"/>
  <c r="U866" i="12"/>
  <c r="T866" i="12"/>
  <c r="S866" i="12"/>
  <c r="R866" i="12"/>
  <c r="P866" i="12"/>
  <c r="Q866" i="12" s="1"/>
  <c r="Y865" i="12"/>
  <c r="X865" i="12"/>
  <c r="W865" i="12"/>
  <c r="V865" i="12"/>
  <c r="U865" i="12"/>
  <c r="T865" i="12"/>
  <c r="S865" i="12"/>
  <c r="R865" i="12"/>
  <c r="P865" i="12"/>
  <c r="Q865" i="12" s="1"/>
  <c r="Y864" i="12"/>
  <c r="X864" i="12"/>
  <c r="W864" i="12"/>
  <c r="V864" i="12"/>
  <c r="U864" i="12"/>
  <c r="T864" i="12"/>
  <c r="S864" i="12"/>
  <c r="R864" i="12"/>
  <c r="P864" i="12"/>
  <c r="Q864" i="12" s="1"/>
  <c r="Y863" i="12"/>
  <c r="X863" i="12"/>
  <c r="W863" i="12"/>
  <c r="V863" i="12"/>
  <c r="U863" i="12"/>
  <c r="T863" i="12"/>
  <c r="S863" i="12"/>
  <c r="R863" i="12"/>
  <c r="P863" i="12"/>
  <c r="Q863" i="12" s="1"/>
  <c r="Y862" i="12"/>
  <c r="X862" i="12"/>
  <c r="AH862" i="12" s="1"/>
  <c r="W862" i="12"/>
  <c r="V862" i="12"/>
  <c r="U862" i="12"/>
  <c r="T862" i="12"/>
  <c r="S862" i="12"/>
  <c r="R862" i="12"/>
  <c r="P862" i="12"/>
  <c r="Q862" i="12" s="1"/>
  <c r="Y861" i="12"/>
  <c r="X861" i="12"/>
  <c r="W861" i="12"/>
  <c r="V861" i="12"/>
  <c r="U861" i="12"/>
  <c r="T861" i="12"/>
  <c r="S861" i="12"/>
  <c r="R861" i="12"/>
  <c r="P861" i="12"/>
  <c r="Q861" i="12" s="1"/>
  <c r="Y860" i="12"/>
  <c r="X860" i="12"/>
  <c r="W860" i="12"/>
  <c r="V860" i="12"/>
  <c r="U860" i="12"/>
  <c r="T860" i="12"/>
  <c r="S860" i="12"/>
  <c r="R860" i="12"/>
  <c r="P860" i="12"/>
  <c r="Q860" i="12" s="1"/>
  <c r="Y859" i="12"/>
  <c r="X859" i="12"/>
  <c r="W859" i="12"/>
  <c r="V859" i="12"/>
  <c r="U859" i="12"/>
  <c r="T859" i="12"/>
  <c r="S859" i="12"/>
  <c r="R859" i="12"/>
  <c r="P859" i="12"/>
  <c r="Q859" i="12" s="1"/>
  <c r="Y858" i="12"/>
  <c r="X858" i="12"/>
  <c r="W858" i="12"/>
  <c r="V858" i="12"/>
  <c r="U858" i="12"/>
  <c r="T858" i="12"/>
  <c r="S858" i="12"/>
  <c r="R858" i="12"/>
  <c r="P858" i="12"/>
  <c r="Q858" i="12" s="1"/>
  <c r="Y857" i="12"/>
  <c r="X857" i="12"/>
  <c r="W857" i="12"/>
  <c r="V857" i="12"/>
  <c r="U857" i="12"/>
  <c r="T857" i="12"/>
  <c r="S857" i="12"/>
  <c r="R857" i="12"/>
  <c r="P857" i="12"/>
  <c r="Q857" i="12" s="1"/>
  <c r="AC937" i="12"/>
  <c r="AB937" i="12"/>
  <c r="AC936" i="12"/>
  <c r="AB936" i="12"/>
  <c r="AC935" i="12"/>
  <c r="AB935" i="12"/>
  <c r="AC934" i="12"/>
  <c r="AB934" i="12"/>
  <c r="AC933" i="12"/>
  <c r="AB933" i="12"/>
  <c r="Z937" i="12"/>
  <c r="Z936" i="12"/>
  <c r="AD936" i="12" s="1"/>
  <c r="Z935" i="12"/>
  <c r="AD935" i="12" s="1"/>
  <c r="Z934" i="12"/>
  <c r="AD934" i="12" s="1"/>
  <c r="Z933" i="12"/>
  <c r="AD933" i="12" s="1"/>
  <c r="Y937" i="12"/>
  <c r="X937" i="12"/>
  <c r="W937" i="12"/>
  <c r="V937" i="12"/>
  <c r="U937" i="12"/>
  <c r="T937" i="12"/>
  <c r="S937" i="12"/>
  <c r="R937" i="12"/>
  <c r="P937" i="12"/>
  <c r="Q937" i="12" s="1"/>
  <c r="Y936" i="12"/>
  <c r="X936" i="12"/>
  <c r="W936" i="12"/>
  <c r="V936" i="12"/>
  <c r="U936" i="12"/>
  <c r="T936" i="12"/>
  <c r="S936" i="12"/>
  <c r="R936" i="12"/>
  <c r="P936" i="12"/>
  <c r="Q936" i="12" s="1"/>
  <c r="Y935" i="12"/>
  <c r="X935" i="12"/>
  <c r="W935" i="12"/>
  <c r="V935" i="12"/>
  <c r="U935" i="12"/>
  <c r="T935" i="12"/>
  <c r="S935" i="12"/>
  <c r="R935" i="12"/>
  <c r="P935" i="12"/>
  <c r="Q935" i="12" s="1"/>
  <c r="Y934" i="12"/>
  <c r="X934" i="12"/>
  <c r="W934" i="12"/>
  <c r="V934" i="12"/>
  <c r="U934" i="12"/>
  <c r="T934" i="12"/>
  <c r="S934" i="12"/>
  <c r="R934" i="12"/>
  <c r="P934" i="12"/>
  <c r="Q934" i="12" s="1"/>
  <c r="Y933" i="12"/>
  <c r="X933" i="12"/>
  <c r="W933" i="12"/>
  <c r="V933" i="12"/>
  <c r="U933" i="12"/>
  <c r="T933" i="12"/>
  <c r="S933" i="12"/>
  <c r="R933" i="12"/>
  <c r="P933" i="12"/>
  <c r="Q933" i="12" s="1"/>
  <c r="AD899" i="12" l="1"/>
  <c r="AG899" i="12" s="1"/>
  <c r="AF706" i="12"/>
  <c r="AF690" i="12"/>
  <c r="AE690" i="12"/>
  <c r="AH907" i="12"/>
  <c r="AD867" i="12"/>
  <c r="AG867" i="12" s="1"/>
  <c r="AD915" i="12"/>
  <c r="AF915" i="12" s="1"/>
  <c r="AH891" i="12"/>
  <c r="AD930" i="12"/>
  <c r="AE930" i="12" s="1"/>
  <c r="U1345" i="8"/>
  <c r="U1326" i="8"/>
  <c r="T1232" i="8"/>
  <c r="U1320" i="8"/>
  <c r="U1328" i="8"/>
  <c r="S1241" i="8"/>
  <c r="T1236" i="8"/>
  <c r="T1241" i="8"/>
  <c r="T1272" i="8"/>
  <c r="U1337" i="8"/>
  <c r="S1326" i="8"/>
  <c r="AH910" i="12"/>
  <c r="AH894" i="12"/>
  <c r="AH860" i="12"/>
  <c r="AH876" i="12"/>
  <c r="AE706" i="12"/>
  <c r="AH896" i="12"/>
  <c r="AH887" i="12"/>
  <c r="AH879" i="12"/>
  <c r="AH863" i="12"/>
  <c r="AG780" i="12"/>
  <c r="AH872" i="12"/>
  <c r="AD889" i="12"/>
  <c r="AF889" i="12" s="1"/>
  <c r="AF787" i="12"/>
  <c r="AH884" i="12"/>
  <c r="AD921" i="12"/>
  <c r="AF921" i="12" s="1"/>
  <c r="AD900" i="12"/>
  <c r="AG900" i="12" s="1"/>
  <c r="AG907" i="12"/>
  <c r="AD916" i="12"/>
  <c r="AE916" i="12" s="1"/>
  <c r="AD868" i="12"/>
  <c r="AG868" i="12" s="1"/>
  <c r="AD892" i="12"/>
  <c r="AG892" i="12" s="1"/>
  <c r="AE693" i="12"/>
  <c r="AG693" i="12"/>
  <c r="AF693" i="12"/>
  <c r="AE836" i="12"/>
  <c r="AD908" i="12"/>
  <c r="AG908" i="12" s="1"/>
  <c r="AE780" i="12"/>
  <c r="AE818" i="12"/>
  <c r="AF818" i="12"/>
  <c r="S1252" i="8"/>
  <c r="U1336" i="8"/>
  <c r="U1344" i="8"/>
  <c r="R1236" i="8"/>
  <c r="T1252" i="8"/>
  <c r="S1308" i="8"/>
  <c r="T1333" i="8"/>
  <c r="R1252" i="8"/>
  <c r="S1236" i="8"/>
  <c r="U1308" i="8"/>
  <c r="U1338" i="8"/>
  <c r="T1256" i="8"/>
  <c r="U1273" i="8"/>
  <c r="U1292" i="8"/>
  <c r="U1332" i="8"/>
  <c r="U1335" i="8"/>
  <c r="U1343" i="8"/>
  <c r="S1232" i="8"/>
  <c r="U1241" i="8"/>
  <c r="T1248" i="8"/>
  <c r="AG754" i="12"/>
  <c r="AF754" i="12"/>
  <c r="AE754" i="12"/>
  <c r="AE764" i="12"/>
  <c r="AG764" i="12"/>
  <c r="AF764" i="12"/>
  <c r="AE732" i="12"/>
  <c r="AG732" i="12"/>
  <c r="AF732" i="12"/>
  <c r="AE700" i="12"/>
  <c r="AG700" i="12"/>
  <c r="AF700" i="12"/>
  <c r="AE756" i="12"/>
  <c r="AG756" i="12"/>
  <c r="AF756" i="12"/>
  <c r="AF757" i="12"/>
  <c r="AG757" i="12"/>
  <c r="AE757" i="12"/>
  <c r="AG725" i="12"/>
  <c r="AF725" i="12"/>
  <c r="AE725" i="12"/>
  <c r="AG755" i="12"/>
  <c r="AF755" i="12"/>
  <c r="AE755" i="12"/>
  <c r="AF749" i="12"/>
  <c r="AG749" i="12"/>
  <c r="AE749" i="12"/>
  <c r="AF717" i="12"/>
  <c r="AG717" i="12"/>
  <c r="AE717" i="12"/>
  <c r="AG739" i="12"/>
  <c r="AF739" i="12"/>
  <c r="AE739" i="12"/>
  <c r="AG770" i="12"/>
  <c r="AF770" i="12"/>
  <c r="AE770" i="12"/>
  <c r="AG738" i="12"/>
  <c r="AF738" i="12"/>
  <c r="AE738" i="12"/>
  <c r="AG748" i="12"/>
  <c r="AF748" i="12"/>
  <c r="AE748" i="12"/>
  <c r="AG716" i="12"/>
  <c r="AF716" i="12"/>
  <c r="AE716" i="12"/>
  <c r="AG763" i="12"/>
  <c r="AF763" i="12"/>
  <c r="AE763" i="12"/>
  <c r="AE724" i="12"/>
  <c r="AG724" i="12"/>
  <c r="AF724" i="12"/>
  <c r="AG715" i="12"/>
  <c r="AF715" i="12"/>
  <c r="AE715" i="12"/>
  <c r="AG747" i="12"/>
  <c r="AF747" i="12"/>
  <c r="AE747" i="12"/>
  <c r="AG741" i="12"/>
  <c r="AE741" i="12"/>
  <c r="AF741" i="12"/>
  <c r="AG746" i="12"/>
  <c r="AF746" i="12"/>
  <c r="AE746" i="12"/>
  <c r="AG699" i="12"/>
  <c r="AF699" i="12"/>
  <c r="AE699" i="12"/>
  <c r="AG762" i="12"/>
  <c r="AF762" i="12"/>
  <c r="AE762" i="12"/>
  <c r="AG730" i="12"/>
  <c r="AF730" i="12"/>
  <c r="AE730" i="12"/>
  <c r="AE740" i="12"/>
  <c r="AG740" i="12"/>
  <c r="AF740" i="12"/>
  <c r="AE708" i="12"/>
  <c r="AG708" i="12"/>
  <c r="AF708" i="12"/>
  <c r="AG692" i="12"/>
  <c r="AF692" i="12"/>
  <c r="AE692" i="12"/>
  <c r="AG765" i="12"/>
  <c r="AE765" i="12"/>
  <c r="AF765" i="12"/>
  <c r="AF733" i="12"/>
  <c r="AG733" i="12"/>
  <c r="AE733" i="12"/>
  <c r="AG771" i="12"/>
  <c r="AF771" i="12"/>
  <c r="AE771" i="12"/>
  <c r="AH857" i="12"/>
  <c r="AH873" i="12"/>
  <c r="AH881" i="12"/>
  <c r="AH874" i="12"/>
  <c r="AH905" i="12"/>
  <c r="AH913" i="12"/>
  <c r="AH875" i="12"/>
  <c r="AH883" i="12"/>
  <c r="AH865" i="12"/>
  <c r="AG905" i="12"/>
  <c r="AF850" i="12"/>
  <c r="AH890" i="12"/>
  <c r="AD898" i="12"/>
  <c r="AG898" i="12" s="1"/>
  <c r="AE850" i="12"/>
  <c r="AH858" i="12"/>
  <c r="AH859" i="12"/>
  <c r="AH906" i="12"/>
  <c r="AH914" i="12"/>
  <c r="AH866" i="12"/>
  <c r="AH882" i="12"/>
  <c r="AH923" i="12"/>
  <c r="AE819" i="12"/>
  <c r="AD897" i="12"/>
  <c r="AF897" i="12" s="1"/>
  <c r="AG857" i="12"/>
  <c r="AH864" i="12"/>
  <c r="AE896" i="12"/>
  <c r="AE843" i="12"/>
  <c r="U1261" i="8"/>
  <c r="T1261" i="8"/>
  <c r="U1269" i="8"/>
  <c r="T1269" i="8"/>
  <c r="R1269" i="8"/>
  <c r="U1284" i="8"/>
  <c r="T1284" i="8"/>
  <c r="S1284" i="8"/>
  <c r="R1284" i="8"/>
  <c r="U1289" i="8"/>
  <c r="T1289" i="8"/>
  <c r="S1289" i="8"/>
  <c r="R1289" i="8"/>
  <c r="T1294" i="8"/>
  <c r="S1294" i="8"/>
  <c r="T1316" i="8"/>
  <c r="U1316" i="8"/>
  <c r="S1316" i="8"/>
  <c r="U1224" i="8"/>
  <c r="T1224" i="8"/>
  <c r="S1224" i="8"/>
  <c r="R1229" i="8"/>
  <c r="T1238" i="8"/>
  <c r="U1238" i="8"/>
  <c r="S1238" i="8"/>
  <c r="R1238" i="8"/>
  <c r="R1261" i="8"/>
  <c r="T1286" i="8"/>
  <c r="U1286" i="8"/>
  <c r="S1302" i="8"/>
  <c r="R1244" i="8"/>
  <c r="R1286" i="8"/>
  <c r="R1301" i="8"/>
  <c r="U1341" i="8"/>
  <c r="S1244" i="8"/>
  <c r="S1286" i="8"/>
  <c r="S1301" i="8"/>
  <c r="T1244" i="8"/>
  <c r="T1270" i="8"/>
  <c r="U1270" i="8"/>
  <c r="S1318" i="8"/>
  <c r="S1321" i="8"/>
  <c r="S1324" i="8"/>
  <c r="S1325" i="8"/>
  <c r="U1329" i="8"/>
  <c r="T1332" i="8"/>
  <c r="R1270" i="8"/>
  <c r="R1285" i="8"/>
  <c r="T1285" i="8"/>
  <c r="T1300" i="8"/>
  <c r="U1300" i="8"/>
  <c r="S1300" i="8"/>
  <c r="T1324" i="8"/>
  <c r="T1325" i="8"/>
  <c r="T1225" i="8"/>
  <c r="U1225" i="8"/>
  <c r="S1225" i="8"/>
  <c r="R1262" i="8"/>
  <c r="S1317" i="8"/>
  <c r="U1324" i="8"/>
  <c r="T1331" i="8"/>
  <c r="U1331" i="8"/>
  <c r="R1225" i="8"/>
  <c r="S1248" i="8"/>
  <c r="U1251" i="8"/>
  <c r="U1262" i="8"/>
  <c r="R1265" i="8"/>
  <c r="S1277" i="8"/>
  <c r="S1280" i="8"/>
  <c r="S1310" i="8"/>
  <c r="U1340" i="8"/>
  <c r="U1257" i="8"/>
  <c r="S1264" i="8"/>
  <c r="S1265" i="8"/>
  <c r="R1273" i="8"/>
  <c r="T1280" i="8"/>
  <c r="U1283" i="8"/>
  <c r="S1293" i="8"/>
  <c r="R1309" i="8"/>
  <c r="T1315" i="8"/>
  <c r="U1319" i="8"/>
  <c r="U1322" i="8"/>
  <c r="U1327" i="8"/>
  <c r="U1330" i="8"/>
  <c r="U1334" i="8"/>
  <c r="R1337" i="8"/>
  <c r="S1256" i="8"/>
  <c r="T1264" i="8"/>
  <c r="U1265" i="8"/>
  <c r="S1272" i="8"/>
  <c r="S1273" i="8"/>
  <c r="S1292" i="8"/>
  <c r="T1296" i="8"/>
  <c r="S1309" i="8"/>
  <c r="U1342" i="8"/>
  <c r="AH904" i="12"/>
  <c r="AH912" i="12"/>
  <c r="AE842" i="12"/>
  <c r="AF826" i="12"/>
  <c r="AE786" i="12"/>
  <c r="AG826" i="12"/>
  <c r="AG915" i="12"/>
  <c r="AF842" i="12"/>
  <c r="AF786" i="12"/>
  <c r="AD864" i="12"/>
  <c r="AE864" i="12" s="1"/>
  <c r="AG872" i="12"/>
  <c r="AG906" i="12"/>
  <c r="AG914" i="12"/>
  <c r="AF779" i="12"/>
  <c r="AE787" i="12"/>
  <c r="AH888" i="12"/>
  <c r="AE779" i="12"/>
  <c r="AF819" i="12"/>
  <c r="AG834" i="12"/>
  <c r="AE834" i="12"/>
  <c r="AF834" i="12"/>
  <c r="AE777" i="12"/>
  <c r="AG777" i="12"/>
  <c r="AF777" i="12"/>
  <c r="AF809" i="12"/>
  <c r="AE809" i="12"/>
  <c r="AE794" i="12"/>
  <c r="AG794" i="12"/>
  <c r="AG841" i="12"/>
  <c r="AF841" i="12"/>
  <c r="AE841" i="12"/>
  <c r="AG835" i="12"/>
  <c r="AE835" i="12"/>
  <c r="AF835" i="12"/>
  <c r="AG827" i="12"/>
  <c r="AF827" i="12"/>
  <c r="AE827" i="12"/>
  <c r="AF879" i="12"/>
  <c r="AG879" i="12"/>
  <c r="AG926" i="12"/>
  <c r="AH901" i="12"/>
  <c r="AD901" i="12"/>
  <c r="AG901" i="12" s="1"/>
  <c r="AH917" i="12"/>
  <c r="AD917" i="12"/>
  <c r="AF917" i="12" s="1"/>
  <c r="AG809" i="12"/>
  <c r="AE894" i="12"/>
  <c r="AE888" i="12"/>
  <c r="AG888" i="12"/>
  <c r="AD869" i="12"/>
  <c r="AG869" i="12" s="1"/>
  <c r="AH869" i="12"/>
  <c r="AH893" i="12"/>
  <c r="AD893" i="12"/>
  <c r="AF893" i="12" s="1"/>
  <c r="AD909" i="12"/>
  <c r="AG909" i="12" s="1"/>
  <c r="AH909" i="12"/>
  <c r="AG910" i="12"/>
  <c r="AH871" i="12"/>
  <c r="AF872" i="12"/>
  <c r="AG820" i="12"/>
  <c r="AF820" i="12"/>
  <c r="AE820" i="12"/>
  <c r="AG812" i="12"/>
  <c r="AG803" i="12"/>
  <c r="AF803" i="12"/>
  <c r="AE812" i="12"/>
  <c r="AE817" i="12"/>
  <c r="AD871" i="12"/>
  <c r="AG871" i="12" s="1"/>
  <c r="AD895" i="12"/>
  <c r="AE895" i="12" s="1"/>
  <c r="AD903" i="12"/>
  <c r="AG903" i="12" s="1"/>
  <c r="AD911" i="12"/>
  <c r="AF911" i="12" s="1"/>
  <c r="AF817" i="12"/>
  <c r="AF810" i="12"/>
  <c r="AG788" i="12"/>
  <c r="AF788" i="12"/>
  <c r="AE788" i="12"/>
  <c r="AD880" i="12"/>
  <c r="AE880" i="12" s="1"/>
  <c r="AF785" i="12"/>
  <c r="AG810" i="12"/>
  <c r="AE852" i="12"/>
  <c r="AG852" i="12"/>
  <c r="AF852" i="12"/>
  <c r="AD918" i="12"/>
  <c r="AE918" i="12" s="1"/>
  <c r="AD920" i="12"/>
  <c r="AE920" i="12" s="1"/>
  <c r="AD922" i="12"/>
  <c r="AG922" i="12" s="1"/>
  <c r="AG923" i="12"/>
  <c r="AE785" i="12"/>
  <c r="AE803" i="12"/>
  <c r="AG836" i="12"/>
  <c r="AG851" i="12"/>
  <c r="AF851" i="12"/>
  <c r="AE851" i="12"/>
  <c r="AG778" i="12"/>
  <c r="AF778" i="12"/>
  <c r="AH861" i="12"/>
  <c r="AH877" i="12"/>
  <c r="AH885" i="12"/>
  <c r="AD929" i="12"/>
  <c r="AG929" i="12" s="1"/>
  <c r="AF843" i="12"/>
  <c r="AG825" i="12"/>
  <c r="AF825" i="12"/>
  <c r="AE825" i="12"/>
  <c r="AG801" i="12"/>
  <c r="AF801" i="12"/>
  <c r="AE801" i="12"/>
  <c r="AG855" i="12"/>
  <c r="AF855" i="12"/>
  <c r="AE855" i="12"/>
  <c r="AG849" i="12"/>
  <c r="AF849" i="12"/>
  <c r="AE849" i="12"/>
  <c r="AG793" i="12"/>
  <c r="AF793" i="12"/>
  <c r="AE793" i="12"/>
  <c r="AG833" i="12"/>
  <c r="AF833" i="12"/>
  <c r="AE833" i="12"/>
  <c r="AG856" i="12"/>
  <c r="AF856" i="12"/>
  <c r="AE856" i="12"/>
  <c r="AG863" i="12"/>
  <c r="AE865" i="12"/>
  <c r="AG881" i="12"/>
  <c r="AG865" i="12"/>
  <c r="AG919" i="12"/>
  <c r="AG896" i="12"/>
  <c r="AE879" i="12"/>
  <c r="AH933" i="12"/>
  <c r="AE857" i="12"/>
  <c r="AF888" i="12"/>
  <c r="U1228" i="8"/>
  <c r="U1260" i="8"/>
  <c r="R1233" i="8"/>
  <c r="S1240" i="8"/>
  <c r="R1249" i="8"/>
  <c r="R1257" i="8"/>
  <c r="R1281" i="8"/>
  <c r="S1288" i="8"/>
  <c r="R1290" i="8"/>
  <c r="R1297" i="8"/>
  <c r="R1305" i="8"/>
  <c r="R1313" i="8"/>
  <c r="T1321" i="8"/>
  <c r="R1340" i="8"/>
  <c r="S1233" i="8"/>
  <c r="T1240" i="8"/>
  <c r="S1249" i="8"/>
  <c r="S1257" i="8"/>
  <c r="S1281" i="8"/>
  <c r="T1288" i="8"/>
  <c r="S1296" i="8"/>
  <c r="S1297" i="8"/>
  <c r="S1304" i="8"/>
  <c r="S1305" i="8"/>
  <c r="S1312" i="8"/>
  <c r="S1313" i="8"/>
  <c r="U1321" i="8"/>
  <c r="R1332" i="8"/>
  <c r="R1334" i="8"/>
  <c r="S1340" i="8"/>
  <c r="R1341" i="8"/>
  <c r="R1342" i="8"/>
  <c r="U1268" i="8"/>
  <c r="U1276" i="8"/>
  <c r="U1233" i="8"/>
  <c r="U1249" i="8"/>
  <c r="U1281" i="8"/>
  <c r="T1297" i="8"/>
  <c r="T1304" i="8"/>
  <c r="T1305" i="8"/>
  <c r="T1312" i="8"/>
  <c r="T1313" i="8"/>
  <c r="R1326" i="8"/>
  <c r="S1332" i="8"/>
  <c r="S1333" i="8"/>
  <c r="S1334" i="8"/>
  <c r="U1339" i="8"/>
  <c r="T1340" i="8"/>
  <c r="S1341" i="8"/>
  <c r="S1342" i="8"/>
  <c r="T1341" i="8"/>
  <c r="R1228" i="8"/>
  <c r="R1230" i="8"/>
  <c r="S1237" i="8"/>
  <c r="R1245" i="8"/>
  <c r="R1246" i="8"/>
  <c r="R1253" i="8"/>
  <c r="R1254" i="8"/>
  <c r="R1260" i="8"/>
  <c r="R1268" i="8"/>
  <c r="R1276" i="8"/>
  <c r="R1278" i="8"/>
  <c r="S1285" i="8"/>
  <c r="R1292" i="8"/>
  <c r="R1294" i="8"/>
  <c r="R1300" i="8"/>
  <c r="R1302" i="8"/>
  <c r="R1308" i="8"/>
  <c r="R1310" i="8"/>
  <c r="R1316" i="8"/>
  <c r="R1318" i="8"/>
  <c r="U1323" i="8"/>
  <c r="R1329" i="8"/>
  <c r="S1337" i="8"/>
  <c r="R1338" i="8"/>
  <c r="S1228" i="8"/>
  <c r="S1230" i="8"/>
  <c r="S1246" i="8"/>
  <c r="S1329" i="8"/>
  <c r="R1330" i="8"/>
  <c r="T1337" i="8"/>
  <c r="S1229" i="8"/>
  <c r="U1235" i="8"/>
  <c r="T1237" i="8"/>
  <c r="U1243" i="8"/>
  <c r="S1245" i="8"/>
  <c r="S1253" i="8"/>
  <c r="S1254" i="8"/>
  <c r="S1260" i="8"/>
  <c r="S1268" i="8"/>
  <c r="S1276" i="8"/>
  <c r="S1278" i="8"/>
  <c r="U1227" i="8"/>
  <c r="T1229" i="8"/>
  <c r="U1230" i="8"/>
  <c r="T1245" i="8"/>
  <c r="U1246" i="8"/>
  <c r="T1253" i="8"/>
  <c r="U1254" i="8"/>
  <c r="U1259" i="8"/>
  <c r="S1261" i="8"/>
  <c r="S1262" i="8"/>
  <c r="U1267" i="8"/>
  <c r="S1269" i="8"/>
  <c r="S1270" i="8"/>
  <c r="U1275" i="8"/>
  <c r="T1277" i="8"/>
  <c r="U1278" i="8"/>
  <c r="U1291" i="8"/>
  <c r="T1293" i="8"/>
  <c r="U1294" i="8"/>
  <c r="U1299" i="8"/>
  <c r="T1301" i="8"/>
  <c r="U1302" i="8"/>
  <c r="U1307" i="8"/>
  <c r="T1309" i="8"/>
  <c r="U1310" i="8"/>
  <c r="U1315" i="8"/>
  <c r="T1317" i="8"/>
  <c r="U1318" i="8"/>
  <c r="R1231" i="8"/>
  <c r="R1239" i="8"/>
  <c r="R1247" i="8"/>
  <c r="R1255" i="8"/>
  <c r="R1263" i="8"/>
  <c r="R1271" i="8"/>
  <c r="R1279" i="8"/>
  <c r="R1287" i="8"/>
  <c r="R1295" i="8"/>
  <c r="R1303" i="8"/>
  <c r="R1311" i="8"/>
  <c r="R1319" i="8"/>
  <c r="R1327" i="8"/>
  <c r="R1335" i="8"/>
  <c r="R1343" i="8"/>
  <c r="R1223" i="8"/>
  <c r="S1223" i="8"/>
  <c r="R1224" i="8"/>
  <c r="U1229" i="8"/>
  <c r="S1231" i="8"/>
  <c r="R1232" i="8"/>
  <c r="U1237" i="8"/>
  <c r="S1239" i="8"/>
  <c r="R1240" i="8"/>
  <c r="S1247" i="8"/>
  <c r="R1248" i="8"/>
  <c r="S1255" i="8"/>
  <c r="R1256" i="8"/>
  <c r="S1263" i="8"/>
  <c r="R1264" i="8"/>
  <c r="S1271" i="8"/>
  <c r="R1272" i="8"/>
  <c r="U1277" i="8"/>
  <c r="S1279" i="8"/>
  <c r="R1280" i="8"/>
  <c r="U1285" i="8"/>
  <c r="S1287" i="8"/>
  <c r="R1288" i="8"/>
  <c r="U1293" i="8"/>
  <c r="S1295" i="8"/>
  <c r="R1296" i="8"/>
  <c r="U1301" i="8"/>
  <c r="S1303" i="8"/>
  <c r="R1304" i="8"/>
  <c r="U1309" i="8"/>
  <c r="S1311" i="8"/>
  <c r="R1312" i="8"/>
  <c r="U1317" i="8"/>
  <c r="S1319" i="8"/>
  <c r="R1320" i="8"/>
  <c r="U1325" i="8"/>
  <c r="S1327" i="8"/>
  <c r="R1328" i="8"/>
  <c r="U1333" i="8"/>
  <c r="S1335" i="8"/>
  <c r="R1336" i="8"/>
  <c r="T1342" i="8"/>
  <c r="S1343" i="8"/>
  <c r="R1344" i="8"/>
  <c r="T1263" i="8"/>
  <c r="T1279" i="8"/>
  <c r="T1287" i="8"/>
  <c r="T1295" i="8"/>
  <c r="T1303" i="8"/>
  <c r="T1311" i="8"/>
  <c r="T1319" i="8"/>
  <c r="S1320" i="8"/>
  <c r="T1327" i="8"/>
  <c r="S1328" i="8"/>
  <c r="T1335" i="8"/>
  <c r="S1336" i="8"/>
  <c r="T1343" i="8"/>
  <c r="S1344" i="8"/>
  <c r="T1223" i="8"/>
  <c r="R1258" i="8"/>
  <c r="R1266" i="8"/>
  <c r="R1282" i="8"/>
  <c r="R1298" i="8"/>
  <c r="R1306" i="8"/>
  <c r="R1314" i="8"/>
  <c r="T1320" i="8"/>
  <c r="R1322" i="8"/>
  <c r="T1328" i="8"/>
  <c r="T1336" i="8"/>
  <c r="T1344" i="8"/>
  <c r="T1247" i="8"/>
  <c r="T1271" i="8"/>
  <c r="U1231" i="8"/>
  <c r="R1234" i="8"/>
  <c r="R1242" i="8"/>
  <c r="R1250" i="8"/>
  <c r="U1255" i="8"/>
  <c r="S1226" i="8"/>
  <c r="R1227" i="8"/>
  <c r="S1234" i="8"/>
  <c r="R1235" i="8"/>
  <c r="S1242" i="8"/>
  <c r="R1243" i="8"/>
  <c r="S1250" i="8"/>
  <c r="R1251" i="8"/>
  <c r="S1258" i="8"/>
  <c r="R1259" i="8"/>
  <c r="S1266" i="8"/>
  <c r="R1267" i="8"/>
  <c r="S1274" i="8"/>
  <c r="R1275" i="8"/>
  <c r="S1282" i="8"/>
  <c r="R1283" i="8"/>
  <c r="S1290" i="8"/>
  <c r="R1291" i="8"/>
  <c r="S1298" i="8"/>
  <c r="R1299" i="8"/>
  <c r="S1306" i="8"/>
  <c r="R1307" i="8"/>
  <c r="S1314" i="8"/>
  <c r="R1315" i="8"/>
  <c r="S1322" i="8"/>
  <c r="R1323" i="8"/>
  <c r="S1330" i="8"/>
  <c r="R1331" i="8"/>
  <c r="S1338" i="8"/>
  <c r="R1339" i="8"/>
  <c r="T1239" i="8"/>
  <c r="R1226" i="8"/>
  <c r="T1226" i="8"/>
  <c r="S1227" i="8"/>
  <c r="T1234" i="8"/>
  <c r="S1235" i="8"/>
  <c r="T1242" i="8"/>
  <c r="S1243" i="8"/>
  <c r="T1250" i="8"/>
  <c r="S1251" i="8"/>
  <c r="T1258" i="8"/>
  <c r="S1259" i="8"/>
  <c r="T1266" i="8"/>
  <c r="S1267" i="8"/>
  <c r="T1274" i="8"/>
  <c r="S1275" i="8"/>
  <c r="T1282" i="8"/>
  <c r="S1283" i="8"/>
  <c r="T1290" i="8"/>
  <c r="S1291" i="8"/>
  <c r="T1298" i="8"/>
  <c r="S1299" i="8"/>
  <c r="T1306" i="8"/>
  <c r="S1307" i="8"/>
  <c r="T1314" i="8"/>
  <c r="S1315" i="8"/>
  <c r="T1322" i="8"/>
  <c r="S1323" i="8"/>
  <c r="T1330" i="8"/>
  <c r="S1331" i="8"/>
  <c r="T1338" i="8"/>
  <c r="S1339" i="8"/>
  <c r="R1274" i="8"/>
  <c r="R1345" i="8"/>
  <c r="S1345" i="8"/>
  <c r="T1345" i="8"/>
  <c r="AG873" i="12"/>
  <c r="AF887" i="12"/>
  <c r="AG887" i="12"/>
  <c r="AG913" i="12"/>
  <c r="AF912" i="12"/>
  <c r="AE919" i="12"/>
  <c r="AE863" i="12"/>
  <c r="AF904" i="12"/>
  <c r="AG912" i="12"/>
  <c r="AF919" i="12"/>
  <c r="AF896" i="12"/>
  <c r="AG904" i="12"/>
  <c r="AF925" i="12"/>
  <c r="AG925" i="12"/>
  <c r="AE925" i="12"/>
  <c r="AE927" i="12"/>
  <c r="AF927" i="12"/>
  <c r="AG927" i="12"/>
  <c r="AE928" i="12"/>
  <c r="AG928" i="12"/>
  <c r="AF928" i="12"/>
  <c r="AE877" i="12"/>
  <c r="AE885" i="12"/>
  <c r="AF886" i="12"/>
  <c r="AF894" i="12"/>
  <c r="AF902" i="12"/>
  <c r="AF910" i="12"/>
  <c r="AD924" i="12"/>
  <c r="AF926" i="12"/>
  <c r="AH928" i="12"/>
  <c r="AD931" i="12"/>
  <c r="AF861" i="12"/>
  <c r="AG878" i="12"/>
  <c r="AF885" i="12"/>
  <c r="AG894" i="12"/>
  <c r="AE859" i="12"/>
  <c r="AF860" i="12"/>
  <c r="AG861" i="12"/>
  <c r="AE875" i="12"/>
  <c r="AF876" i="12"/>
  <c r="AG877" i="12"/>
  <c r="AE883" i="12"/>
  <c r="AF884" i="12"/>
  <c r="AE891" i="12"/>
  <c r="AE907" i="12"/>
  <c r="AE923" i="12"/>
  <c r="AE910" i="12"/>
  <c r="AE926" i="12"/>
  <c r="AF862" i="12"/>
  <c r="AG886" i="12"/>
  <c r="AG902" i="12"/>
  <c r="AH927" i="12"/>
  <c r="AE858" i="12"/>
  <c r="AF859" i="12"/>
  <c r="AG860" i="12"/>
  <c r="AE866" i="12"/>
  <c r="AE874" i="12"/>
  <c r="AF875" i="12"/>
  <c r="AG876" i="12"/>
  <c r="AE882" i="12"/>
  <c r="AF883" i="12"/>
  <c r="AG884" i="12"/>
  <c r="AE890" i="12"/>
  <c r="AF891" i="12"/>
  <c r="AE906" i="12"/>
  <c r="AF907" i="12"/>
  <c r="AE914" i="12"/>
  <c r="AF923" i="12"/>
  <c r="AH925" i="12"/>
  <c r="AE862" i="12"/>
  <c r="AF878" i="12"/>
  <c r="AF858" i="12"/>
  <c r="AF866" i="12"/>
  <c r="AE873" i="12"/>
  <c r="AF874" i="12"/>
  <c r="AE881" i="12"/>
  <c r="AF882" i="12"/>
  <c r="AF890" i="12"/>
  <c r="AE905" i="12"/>
  <c r="AF906" i="12"/>
  <c r="AE913" i="12"/>
  <c r="AF914" i="12"/>
  <c r="AE870" i="12"/>
  <c r="AF870" i="12"/>
  <c r="AD932" i="12"/>
  <c r="AH937" i="12"/>
  <c r="AH934" i="12"/>
  <c r="AF935" i="12"/>
  <c r="AE935" i="12"/>
  <c r="AG935" i="12"/>
  <c r="AG936" i="12"/>
  <c r="AF936" i="12"/>
  <c r="AE936" i="12"/>
  <c r="AE934" i="12"/>
  <c r="AG934" i="12"/>
  <c r="AF934" i="12"/>
  <c r="AF933" i="12"/>
  <c r="AE933" i="12"/>
  <c r="AG933" i="12"/>
  <c r="AH936" i="12"/>
  <c r="AH935" i="12"/>
  <c r="AD937" i="12"/>
  <c r="AF899" i="12" l="1"/>
  <c r="AG930" i="12"/>
  <c r="AE915" i="12"/>
  <c r="AE899" i="12"/>
  <c r="AF930" i="12"/>
  <c r="AE889" i="12"/>
  <c r="AE908" i="12"/>
  <c r="AF908" i="12"/>
  <c r="AE867" i="12"/>
  <c r="AF867" i="12"/>
  <c r="AG889" i="12"/>
  <c r="AF900" i="12"/>
  <c r="AE921" i="12"/>
  <c r="AE868" i="12"/>
  <c r="AF868" i="12"/>
  <c r="AG864" i="12"/>
  <c r="AF892" i="12"/>
  <c r="AG916" i="12"/>
  <c r="AE900" i="12"/>
  <c r="AE892" i="12"/>
  <c r="AG917" i="12"/>
  <c r="AG921" i="12"/>
  <c r="AF869" i="12"/>
  <c r="AF880" i="12"/>
  <c r="AG880" i="12"/>
  <c r="AF898" i="12"/>
  <c r="AE922" i="12"/>
  <c r="AF922" i="12"/>
  <c r="AF916" i="12"/>
  <c r="AF864" i="12"/>
  <c r="AE898" i="12"/>
  <c r="AE903" i="12"/>
  <c r="AE917" i="12"/>
  <c r="AG897" i="12"/>
  <c r="AF909" i="12"/>
  <c r="AE897" i="12"/>
  <c r="AG893" i="12"/>
  <c r="AE911" i="12"/>
  <c r="AE871" i="12"/>
  <c r="AF903" i="12"/>
  <c r="AE929" i="12"/>
  <c r="AF929" i="12"/>
  <c r="AG911" i="12"/>
  <c r="AE909" i="12"/>
  <c r="AE869" i="12"/>
  <c r="AF901" i="12"/>
  <c r="AG920" i="12"/>
  <c r="AG918" i="12"/>
  <c r="AE893" i="12"/>
  <c r="AF920" i="12"/>
  <c r="AF871" i="12"/>
  <c r="AE901" i="12"/>
  <c r="AF918" i="12"/>
  <c r="AF895" i="12"/>
  <c r="AG895" i="12"/>
  <c r="AG931" i="12"/>
  <c r="AF931" i="12"/>
  <c r="AE931" i="12"/>
  <c r="AG924" i="12"/>
  <c r="AF924" i="12"/>
  <c r="AE924" i="12"/>
  <c r="AG932" i="12"/>
  <c r="AF932" i="12"/>
  <c r="AE932" i="12"/>
  <c r="AG937" i="12"/>
  <c r="AF937" i="12"/>
  <c r="AE937" i="12"/>
  <c r="AC938" i="12" l="1"/>
  <c r="AB938" i="12"/>
  <c r="Z938" i="12"/>
  <c r="Y938" i="12"/>
  <c r="X938" i="12"/>
  <c r="W938" i="12"/>
  <c r="V938" i="12"/>
  <c r="U938" i="12"/>
  <c r="T938" i="12"/>
  <c r="S938" i="12"/>
  <c r="R938" i="12"/>
  <c r="P938" i="12"/>
  <c r="Q938" i="12" s="1"/>
  <c r="AH938" i="12" l="1"/>
  <c r="AD938" i="12"/>
  <c r="AC1000" i="12"/>
  <c r="AB1000" i="12"/>
  <c r="AC999" i="12"/>
  <c r="AB999" i="12"/>
  <c r="AC998" i="12"/>
  <c r="AB998" i="12"/>
  <c r="AC997" i="12"/>
  <c r="AB997" i="12"/>
  <c r="AC996" i="12"/>
  <c r="AB996" i="12"/>
  <c r="AC995" i="12"/>
  <c r="AB995" i="12"/>
  <c r="AC994" i="12"/>
  <c r="AB994" i="12"/>
  <c r="AC993" i="12"/>
  <c r="AB993" i="12"/>
  <c r="AC992" i="12"/>
  <c r="AB992" i="12"/>
  <c r="AC991" i="12"/>
  <c r="AB991" i="12"/>
  <c r="AC990" i="12"/>
  <c r="AB990" i="12"/>
  <c r="AC989" i="12"/>
  <c r="AB989" i="12"/>
  <c r="AC988" i="12"/>
  <c r="AB988" i="12"/>
  <c r="AC987" i="12"/>
  <c r="AB987" i="12"/>
  <c r="AC986" i="12"/>
  <c r="AB986" i="12"/>
  <c r="AC985" i="12"/>
  <c r="AB985" i="12"/>
  <c r="AC984" i="12"/>
  <c r="AB984" i="12"/>
  <c r="AC983" i="12"/>
  <c r="AB983" i="12"/>
  <c r="AC982" i="12"/>
  <c r="AB982" i="12"/>
  <c r="AC981" i="12"/>
  <c r="AB981" i="12"/>
  <c r="AC980" i="12"/>
  <c r="AB980" i="12"/>
  <c r="AC979" i="12"/>
  <c r="AB979" i="12"/>
  <c r="AC978" i="12"/>
  <c r="AB978" i="12"/>
  <c r="AC977" i="12"/>
  <c r="AB977" i="12"/>
  <c r="AC976" i="12"/>
  <c r="AB976" i="12"/>
  <c r="AC975" i="12"/>
  <c r="AB975" i="12"/>
  <c r="AC974" i="12"/>
  <c r="AB974" i="12"/>
  <c r="AC973" i="12"/>
  <c r="AB973" i="12"/>
  <c r="AC972" i="12"/>
  <c r="AB972" i="12"/>
  <c r="AC971" i="12"/>
  <c r="AB971" i="12"/>
  <c r="AC970" i="12"/>
  <c r="AB970" i="12"/>
  <c r="AC969" i="12"/>
  <c r="AB969" i="12"/>
  <c r="AC968" i="12"/>
  <c r="AB968" i="12"/>
  <c r="AC967" i="12"/>
  <c r="AB967" i="12"/>
  <c r="AC966" i="12"/>
  <c r="AB966" i="12"/>
  <c r="AC965" i="12"/>
  <c r="AB965" i="12"/>
  <c r="AC964" i="12"/>
  <c r="AB964" i="12"/>
  <c r="AC963" i="12"/>
  <c r="AB963" i="12"/>
  <c r="AC962" i="12"/>
  <c r="AB962" i="12"/>
  <c r="AC961" i="12"/>
  <c r="AB961" i="12"/>
  <c r="AC960" i="12"/>
  <c r="AB960" i="12"/>
  <c r="AC959" i="12"/>
  <c r="AB959" i="12"/>
  <c r="AC958" i="12"/>
  <c r="AB958" i="12"/>
  <c r="AC957" i="12"/>
  <c r="AB957" i="12"/>
  <c r="AC956" i="12"/>
  <c r="AB956" i="12"/>
  <c r="AC955" i="12"/>
  <c r="AB955" i="12"/>
  <c r="AC954" i="12"/>
  <c r="AB954" i="12"/>
  <c r="AC953" i="12"/>
  <c r="AB953" i="12"/>
  <c r="AC952" i="12"/>
  <c r="AB952" i="12"/>
  <c r="AC951" i="12"/>
  <c r="AB951" i="12"/>
  <c r="AC950" i="12"/>
  <c r="AB950" i="12"/>
  <c r="AC949" i="12"/>
  <c r="AB949" i="12"/>
  <c r="AC948" i="12"/>
  <c r="AB948" i="12"/>
  <c r="AC947" i="12"/>
  <c r="AB947" i="12"/>
  <c r="AC946" i="12"/>
  <c r="AB946" i="12"/>
  <c r="AC945" i="12"/>
  <c r="AB945" i="12"/>
  <c r="AC944" i="12"/>
  <c r="AB944" i="12"/>
  <c r="AC943" i="12"/>
  <c r="AB943" i="12"/>
  <c r="AC942" i="12"/>
  <c r="AB942" i="12"/>
  <c r="AC941" i="12"/>
  <c r="AB941" i="12"/>
  <c r="AC940" i="12"/>
  <c r="AB940" i="12"/>
  <c r="AC939" i="12"/>
  <c r="AB939" i="12"/>
  <c r="AC1001" i="12"/>
  <c r="AB1001" i="12"/>
  <c r="Z1001" i="12"/>
  <c r="AH1001" i="12" s="1"/>
  <c r="Z1000" i="12"/>
  <c r="AH1000" i="12" s="1"/>
  <c r="Z999" i="12"/>
  <c r="AD999" i="12" s="1"/>
  <c r="Z998" i="12"/>
  <c r="AD998" i="12" s="1"/>
  <c r="Z997" i="12"/>
  <c r="AD997" i="12" s="1"/>
  <c r="Z996" i="12"/>
  <c r="AD996" i="12" s="1"/>
  <c r="Z995" i="12"/>
  <c r="AH995" i="12" s="1"/>
  <c r="Z994" i="12"/>
  <c r="AH994" i="12" s="1"/>
  <c r="Z993" i="12"/>
  <c r="AH993" i="12" s="1"/>
  <c r="Z992" i="12"/>
  <c r="AH992" i="12" s="1"/>
  <c r="Z991" i="12"/>
  <c r="AD991" i="12" s="1"/>
  <c r="Z990" i="12"/>
  <c r="AD990" i="12" s="1"/>
  <c r="Z989" i="12"/>
  <c r="AD989" i="12" s="1"/>
  <c r="Z988" i="12"/>
  <c r="AD988" i="12" s="1"/>
  <c r="Z987" i="12"/>
  <c r="AD987" i="12" s="1"/>
  <c r="Z986" i="12"/>
  <c r="AH986" i="12" s="1"/>
  <c r="Z985" i="12"/>
  <c r="AH985" i="12" s="1"/>
  <c r="Z984" i="12"/>
  <c r="AH984" i="12" s="1"/>
  <c r="Z983" i="12"/>
  <c r="AD983" i="12" s="1"/>
  <c r="Z982" i="12"/>
  <c r="AD982" i="12" s="1"/>
  <c r="Z981" i="12"/>
  <c r="AD981" i="12" s="1"/>
  <c r="Z980" i="12"/>
  <c r="AD980" i="12" s="1"/>
  <c r="Z979" i="12"/>
  <c r="AH979" i="12" s="1"/>
  <c r="Z978" i="12"/>
  <c r="AH978" i="12" s="1"/>
  <c r="Z977" i="12"/>
  <c r="AH977" i="12" s="1"/>
  <c r="Z976" i="12"/>
  <c r="AH976" i="12" s="1"/>
  <c r="Z975" i="12"/>
  <c r="AD975" i="12" s="1"/>
  <c r="Z974" i="12"/>
  <c r="AD974" i="12" s="1"/>
  <c r="Z973" i="12"/>
  <c r="AD973" i="12" s="1"/>
  <c r="Z972" i="12"/>
  <c r="AD972" i="12" s="1"/>
  <c r="Z971" i="12"/>
  <c r="AH971" i="12" s="1"/>
  <c r="Z970" i="12"/>
  <c r="Z969" i="12"/>
  <c r="AH969" i="12" s="1"/>
  <c r="Z968" i="12"/>
  <c r="AH968" i="12" s="1"/>
  <c r="Z967" i="12"/>
  <c r="AD967" i="12" s="1"/>
  <c r="Z966" i="12"/>
  <c r="AD966" i="12" s="1"/>
  <c r="Z965" i="12"/>
  <c r="AD965" i="12" s="1"/>
  <c r="Z964" i="12"/>
  <c r="AD964" i="12" s="1"/>
  <c r="Z963" i="12"/>
  <c r="AD963" i="12" s="1"/>
  <c r="AG963" i="12" s="1"/>
  <c r="Z962" i="12"/>
  <c r="Z961" i="12"/>
  <c r="Z960" i="12"/>
  <c r="Z959" i="12"/>
  <c r="AD959" i="12" s="1"/>
  <c r="Z958" i="12"/>
  <c r="AD958" i="12" s="1"/>
  <c r="Z957" i="12"/>
  <c r="AD957" i="12" s="1"/>
  <c r="Z956" i="12"/>
  <c r="AD956" i="12" s="1"/>
  <c r="Z955" i="12"/>
  <c r="Z954" i="12"/>
  <c r="Z953" i="12"/>
  <c r="Z952" i="12"/>
  <c r="Z951" i="12"/>
  <c r="AD951" i="12" s="1"/>
  <c r="Z950" i="12"/>
  <c r="AD950" i="12" s="1"/>
  <c r="Z949" i="12"/>
  <c r="AD949" i="12" s="1"/>
  <c r="Z948" i="12"/>
  <c r="AD948" i="12" s="1"/>
  <c r="Z947" i="12"/>
  <c r="AD947" i="12" s="1"/>
  <c r="AG947" i="12" s="1"/>
  <c r="Z946" i="12"/>
  <c r="Z945" i="12"/>
  <c r="Z944" i="12"/>
  <c r="Z943" i="12"/>
  <c r="AD943" i="12" s="1"/>
  <c r="Z942" i="12"/>
  <c r="AD942" i="12" s="1"/>
  <c r="Z941" i="12"/>
  <c r="AD941" i="12" s="1"/>
  <c r="Z940" i="12"/>
  <c r="AD940" i="12" s="1"/>
  <c r="Z939" i="12"/>
  <c r="Y1001" i="12"/>
  <c r="X1001" i="12"/>
  <c r="W1001" i="12"/>
  <c r="V1001" i="12"/>
  <c r="U1001" i="12"/>
  <c r="T1001" i="12"/>
  <c r="S1001" i="12"/>
  <c r="R1001" i="12"/>
  <c r="P1001" i="12"/>
  <c r="Q1001" i="12" s="1"/>
  <c r="Y1000" i="12"/>
  <c r="X1000" i="12"/>
  <c r="W1000" i="12"/>
  <c r="V1000" i="12"/>
  <c r="U1000" i="12"/>
  <c r="T1000" i="12"/>
  <c r="S1000" i="12"/>
  <c r="R1000" i="12"/>
  <c r="P1000" i="12"/>
  <c r="Q1000" i="12" s="1"/>
  <c r="Y999" i="12"/>
  <c r="X999" i="12"/>
  <c r="W999" i="12"/>
  <c r="V999" i="12"/>
  <c r="U999" i="12"/>
  <c r="T999" i="12"/>
  <c r="S999" i="12"/>
  <c r="R999" i="12"/>
  <c r="P999" i="12"/>
  <c r="Q999" i="12" s="1"/>
  <c r="Y998" i="12"/>
  <c r="X998" i="12"/>
  <c r="W998" i="12"/>
  <c r="V998" i="12"/>
  <c r="U998" i="12"/>
  <c r="T998" i="12"/>
  <c r="S998" i="12"/>
  <c r="R998" i="12"/>
  <c r="P998" i="12"/>
  <c r="Q998" i="12" s="1"/>
  <c r="Y997" i="12"/>
  <c r="X997" i="12"/>
  <c r="W997" i="12"/>
  <c r="V997" i="12"/>
  <c r="U997" i="12"/>
  <c r="T997" i="12"/>
  <c r="S997" i="12"/>
  <c r="R997" i="12"/>
  <c r="P997" i="12"/>
  <c r="Q997" i="12" s="1"/>
  <c r="Y996" i="12"/>
  <c r="X996" i="12"/>
  <c r="W996" i="12"/>
  <c r="V996" i="12"/>
  <c r="U996" i="12"/>
  <c r="T996" i="12"/>
  <c r="S996" i="12"/>
  <c r="R996" i="12"/>
  <c r="P996" i="12"/>
  <c r="Q996" i="12" s="1"/>
  <c r="Y995" i="12"/>
  <c r="X995" i="12"/>
  <c r="W995" i="12"/>
  <c r="V995" i="12"/>
  <c r="U995" i="12"/>
  <c r="T995" i="12"/>
  <c r="S995" i="12"/>
  <c r="R995" i="12"/>
  <c r="P995" i="12"/>
  <c r="Q995" i="12" s="1"/>
  <c r="Y994" i="12"/>
  <c r="X994" i="12"/>
  <c r="W994" i="12"/>
  <c r="V994" i="12"/>
  <c r="U994" i="12"/>
  <c r="T994" i="12"/>
  <c r="S994" i="12"/>
  <c r="R994" i="12"/>
  <c r="P994" i="12"/>
  <c r="Q994" i="12" s="1"/>
  <c r="Y993" i="12"/>
  <c r="X993" i="12"/>
  <c r="W993" i="12"/>
  <c r="V993" i="12"/>
  <c r="U993" i="12"/>
  <c r="T993" i="12"/>
  <c r="S993" i="12"/>
  <c r="R993" i="12"/>
  <c r="P993" i="12"/>
  <c r="Q993" i="12" s="1"/>
  <c r="Y992" i="12"/>
  <c r="X992" i="12"/>
  <c r="W992" i="12"/>
  <c r="V992" i="12"/>
  <c r="U992" i="12"/>
  <c r="T992" i="12"/>
  <c r="S992" i="12"/>
  <c r="R992" i="12"/>
  <c r="P992" i="12"/>
  <c r="Q992" i="12" s="1"/>
  <c r="Y991" i="12"/>
  <c r="X991" i="12"/>
  <c r="W991" i="12"/>
  <c r="V991" i="12"/>
  <c r="U991" i="12"/>
  <c r="T991" i="12"/>
  <c r="S991" i="12"/>
  <c r="R991" i="12"/>
  <c r="P991" i="12"/>
  <c r="Q991" i="12" s="1"/>
  <c r="Y990" i="12"/>
  <c r="X990" i="12"/>
  <c r="W990" i="12"/>
  <c r="V990" i="12"/>
  <c r="U990" i="12"/>
  <c r="T990" i="12"/>
  <c r="S990" i="12"/>
  <c r="R990" i="12"/>
  <c r="P990" i="12"/>
  <c r="Q990" i="12" s="1"/>
  <c r="Y989" i="12"/>
  <c r="X989" i="12"/>
  <c r="W989" i="12"/>
  <c r="V989" i="12"/>
  <c r="U989" i="12"/>
  <c r="T989" i="12"/>
  <c r="S989" i="12"/>
  <c r="R989" i="12"/>
  <c r="P989" i="12"/>
  <c r="Q989" i="12" s="1"/>
  <c r="Y988" i="12"/>
  <c r="X988" i="12"/>
  <c r="W988" i="12"/>
  <c r="V988" i="12"/>
  <c r="U988" i="12"/>
  <c r="T988" i="12"/>
  <c r="S988" i="12"/>
  <c r="R988" i="12"/>
  <c r="P988" i="12"/>
  <c r="Q988" i="12" s="1"/>
  <c r="Y987" i="12"/>
  <c r="X987" i="12"/>
  <c r="W987" i="12"/>
  <c r="V987" i="12"/>
  <c r="U987" i="12"/>
  <c r="T987" i="12"/>
  <c r="S987" i="12"/>
  <c r="R987" i="12"/>
  <c r="P987" i="12"/>
  <c r="Q987" i="12" s="1"/>
  <c r="Y986" i="12"/>
  <c r="X986" i="12"/>
  <c r="W986" i="12"/>
  <c r="V986" i="12"/>
  <c r="U986" i="12"/>
  <c r="T986" i="12"/>
  <c r="S986" i="12"/>
  <c r="R986" i="12"/>
  <c r="P986" i="12"/>
  <c r="Q986" i="12" s="1"/>
  <c r="Y985" i="12"/>
  <c r="X985" i="12"/>
  <c r="W985" i="12"/>
  <c r="V985" i="12"/>
  <c r="U985" i="12"/>
  <c r="T985" i="12"/>
  <c r="S985" i="12"/>
  <c r="R985" i="12"/>
  <c r="P985" i="12"/>
  <c r="Q985" i="12" s="1"/>
  <c r="Y984" i="12"/>
  <c r="X984" i="12"/>
  <c r="W984" i="12"/>
  <c r="V984" i="12"/>
  <c r="U984" i="12"/>
  <c r="T984" i="12"/>
  <c r="S984" i="12"/>
  <c r="R984" i="12"/>
  <c r="P984" i="12"/>
  <c r="Q984" i="12" s="1"/>
  <c r="Y983" i="12"/>
  <c r="X983" i="12"/>
  <c r="W983" i="12"/>
  <c r="V983" i="12"/>
  <c r="U983" i="12"/>
  <c r="T983" i="12"/>
  <c r="S983" i="12"/>
  <c r="R983" i="12"/>
  <c r="P983" i="12"/>
  <c r="Q983" i="12" s="1"/>
  <c r="Y982" i="12"/>
  <c r="X982" i="12"/>
  <c r="W982" i="12"/>
  <c r="V982" i="12"/>
  <c r="U982" i="12"/>
  <c r="T982" i="12"/>
  <c r="S982" i="12"/>
  <c r="R982" i="12"/>
  <c r="P982" i="12"/>
  <c r="Q982" i="12" s="1"/>
  <c r="Y981" i="12"/>
  <c r="X981" i="12"/>
  <c r="W981" i="12"/>
  <c r="V981" i="12"/>
  <c r="U981" i="12"/>
  <c r="T981" i="12"/>
  <c r="S981" i="12"/>
  <c r="R981" i="12"/>
  <c r="P981" i="12"/>
  <c r="Q981" i="12" s="1"/>
  <c r="Y980" i="12"/>
  <c r="X980" i="12"/>
  <c r="W980" i="12"/>
  <c r="V980" i="12"/>
  <c r="U980" i="12"/>
  <c r="T980" i="12"/>
  <c r="S980" i="12"/>
  <c r="R980" i="12"/>
  <c r="P980" i="12"/>
  <c r="Q980" i="12" s="1"/>
  <c r="Y979" i="12"/>
  <c r="X979" i="12"/>
  <c r="W979" i="12"/>
  <c r="V979" i="12"/>
  <c r="U979" i="12"/>
  <c r="T979" i="12"/>
  <c r="S979" i="12"/>
  <c r="R979" i="12"/>
  <c r="P979" i="12"/>
  <c r="Q979" i="12" s="1"/>
  <c r="Y978" i="12"/>
  <c r="X978" i="12"/>
  <c r="W978" i="12"/>
  <c r="V978" i="12"/>
  <c r="U978" i="12"/>
  <c r="T978" i="12"/>
  <c r="S978" i="12"/>
  <c r="R978" i="12"/>
  <c r="P978" i="12"/>
  <c r="Q978" i="12" s="1"/>
  <c r="Y977" i="12"/>
  <c r="X977" i="12"/>
  <c r="W977" i="12"/>
  <c r="V977" i="12"/>
  <c r="U977" i="12"/>
  <c r="T977" i="12"/>
  <c r="S977" i="12"/>
  <c r="R977" i="12"/>
  <c r="P977" i="12"/>
  <c r="Q977" i="12" s="1"/>
  <c r="Y976" i="12"/>
  <c r="X976" i="12"/>
  <c r="W976" i="12"/>
  <c r="V976" i="12"/>
  <c r="U976" i="12"/>
  <c r="T976" i="12"/>
  <c r="S976" i="12"/>
  <c r="R976" i="12"/>
  <c r="P976" i="12"/>
  <c r="Q976" i="12" s="1"/>
  <c r="Y975" i="12"/>
  <c r="X975" i="12"/>
  <c r="W975" i="12"/>
  <c r="V975" i="12"/>
  <c r="U975" i="12"/>
  <c r="T975" i="12"/>
  <c r="S975" i="12"/>
  <c r="R975" i="12"/>
  <c r="P975" i="12"/>
  <c r="Q975" i="12" s="1"/>
  <c r="Y974" i="12"/>
  <c r="X974" i="12"/>
  <c r="W974" i="12"/>
  <c r="V974" i="12"/>
  <c r="U974" i="12"/>
  <c r="T974" i="12"/>
  <c r="S974" i="12"/>
  <c r="R974" i="12"/>
  <c r="P974" i="12"/>
  <c r="Q974" i="12" s="1"/>
  <c r="Y973" i="12"/>
  <c r="X973" i="12"/>
  <c r="W973" i="12"/>
  <c r="V973" i="12"/>
  <c r="U973" i="12"/>
  <c r="T973" i="12"/>
  <c r="S973" i="12"/>
  <c r="R973" i="12"/>
  <c r="P973" i="12"/>
  <c r="Q973" i="12" s="1"/>
  <c r="Y972" i="12"/>
  <c r="X972" i="12"/>
  <c r="W972" i="12"/>
  <c r="V972" i="12"/>
  <c r="U972" i="12"/>
  <c r="T972" i="12"/>
  <c r="S972" i="12"/>
  <c r="R972" i="12"/>
  <c r="P972" i="12"/>
  <c r="Q972" i="12" s="1"/>
  <c r="Y971" i="12"/>
  <c r="X971" i="12"/>
  <c r="W971" i="12"/>
  <c r="V971" i="12"/>
  <c r="U971" i="12"/>
  <c r="T971" i="12"/>
  <c r="S971" i="12"/>
  <c r="R971" i="12"/>
  <c r="P971" i="12"/>
  <c r="Q971" i="12" s="1"/>
  <c r="Y970" i="12"/>
  <c r="X970" i="12"/>
  <c r="W970" i="12"/>
  <c r="V970" i="12"/>
  <c r="U970" i="12"/>
  <c r="T970" i="12"/>
  <c r="S970" i="12"/>
  <c r="R970" i="12"/>
  <c r="P970" i="12"/>
  <c r="Q970" i="12" s="1"/>
  <c r="Y969" i="12"/>
  <c r="X969" i="12"/>
  <c r="W969" i="12"/>
  <c r="V969" i="12"/>
  <c r="U969" i="12"/>
  <c r="T969" i="12"/>
  <c r="S969" i="12"/>
  <c r="R969" i="12"/>
  <c r="P969" i="12"/>
  <c r="Q969" i="12" s="1"/>
  <c r="Y968" i="12"/>
  <c r="X968" i="12"/>
  <c r="W968" i="12"/>
  <c r="V968" i="12"/>
  <c r="U968" i="12"/>
  <c r="T968" i="12"/>
  <c r="S968" i="12"/>
  <c r="R968" i="12"/>
  <c r="P968" i="12"/>
  <c r="Q968" i="12" s="1"/>
  <c r="Y967" i="12"/>
  <c r="X967" i="12"/>
  <c r="AH967" i="12" s="1"/>
  <c r="W967" i="12"/>
  <c r="V967" i="12"/>
  <c r="U967" i="12"/>
  <c r="T967" i="12"/>
  <c r="S967" i="12"/>
  <c r="R967" i="12"/>
  <c r="P967" i="12"/>
  <c r="Q967" i="12" s="1"/>
  <c r="Y966" i="12"/>
  <c r="X966" i="12"/>
  <c r="W966" i="12"/>
  <c r="V966" i="12"/>
  <c r="U966" i="12"/>
  <c r="T966" i="12"/>
  <c r="S966" i="12"/>
  <c r="R966" i="12"/>
  <c r="P966" i="12"/>
  <c r="Q966" i="12" s="1"/>
  <c r="Y965" i="12"/>
  <c r="X965" i="12"/>
  <c r="W965" i="12"/>
  <c r="V965" i="12"/>
  <c r="U965" i="12"/>
  <c r="T965" i="12"/>
  <c r="S965" i="12"/>
  <c r="R965" i="12"/>
  <c r="P965" i="12"/>
  <c r="Q965" i="12" s="1"/>
  <c r="Y964" i="12"/>
  <c r="X964" i="12"/>
  <c r="W964" i="12"/>
  <c r="V964" i="12"/>
  <c r="U964" i="12"/>
  <c r="T964" i="12"/>
  <c r="S964" i="12"/>
  <c r="R964" i="12"/>
  <c r="P964" i="12"/>
  <c r="Q964" i="12" s="1"/>
  <c r="Y963" i="12"/>
  <c r="X963" i="12"/>
  <c r="W963" i="12"/>
  <c r="V963" i="12"/>
  <c r="U963" i="12"/>
  <c r="T963" i="12"/>
  <c r="S963" i="12"/>
  <c r="R963" i="12"/>
  <c r="P963" i="12"/>
  <c r="Q963" i="12" s="1"/>
  <c r="Y962" i="12"/>
  <c r="X962" i="12"/>
  <c r="W962" i="12"/>
  <c r="V962" i="12"/>
  <c r="U962" i="12"/>
  <c r="T962" i="12"/>
  <c r="S962" i="12"/>
  <c r="R962" i="12"/>
  <c r="P962" i="12"/>
  <c r="Q962" i="12" s="1"/>
  <c r="Y961" i="12"/>
  <c r="X961" i="12"/>
  <c r="W961" i="12"/>
  <c r="V961" i="12"/>
  <c r="U961" i="12"/>
  <c r="T961" i="12"/>
  <c r="S961" i="12"/>
  <c r="R961" i="12"/>
  <c r="P961" i="12"/>
  <c r="Q961" i="12" s="1"/>
  <c r="Y960" i="12"/>
  <c r="X960" i="12"/>
  <c r="W960" i="12"/>
  <c r="V960" i="12"/>
  <c r="U960" i="12"/>
  <c r="T960" i="12"/>
  <c r="S960" i="12"/>
  <c r="R960" i="12"/>
  <c r="P960" i="12"/>
  <c r="Q960" i="12" s="1"/>
  <c r="Y959" i="12"/>
  <c r="X959" i="12"/>
  <c r="W959" i="12"/>
  <c r="V959" i="12"/>
  <c r="U959" i="12"/>
  <c r="T959" i="12"/>
  <c r="S959" i="12"/>
  <c r="R959" i="12"/>
  <c r="P959" i="12"/>
  <c r="Q959" i="12" s="1"/>
  <c r="Y958" i="12"/>
  <c r="X958" i="12"/>
  <c r="W958" i="12"/>
  <c r="V958" i="12"/>
  <c r="U958" i="12"/>
  <c r="T958" i="12"/>
  <c r="S958" i="12"/>
  <c r="R958" i="12"/>
  <c r="P958" i="12"/>
  <c r="Q958" i="12" s="1"/>
  <c r="Y957" i="12"/>
  <c r="X957" i="12"/>
  <c r="W957" i="12"/>
  <c r="V957" i="12"/>
  <c r="U957" i="12"/>
  <c r="T957" i="12"/>
  <c r="S957" i="12"/>
  <c r="R957" i="12"/>
  <c r="P957" i="12"/>
  <c r="Q957" i="12" s="1"/>
  <c r="Y956" i="12"/>
  <c r="X956" i="12"/>
  <c r="W956" i="12"/>
  <c r="V956" i="12"/>
  <c r="U956" i="12"/>
  <c r="T956" i="12"/>
  <c r="S956" i="12"/>
  <c r="R956" i="12"/>
  <c r="P956" i="12"/>
  <c r="Q956" i="12" s="1"/>
  <c r="Y955" i="12"/>
  <c r="X955" i="12"/>
  <c r="W955" i="12"/>
  <c r="V955" i="12"/>
  <c r="U955" i="12"/>
  <c r="T955" i="12"/>
  <c r="S955" i="12"/>
  <c r="R955" i="12"/>
  <c r="P955" i="12"/>
  <c r="Q955" i="12" s="1"/>
  <c r="Y954" i="12"/>
  <c r="X954" i="12"/>
  <c r="W954" i="12"/>
  <c r="V954" i="12"/>
  <c r="U954" i="12"/>
  <c r="T954" i="12"/>
  <c r="S954" i="12"/>
  <c r="R954" i="12"/>
  <c r="P954" i="12"/>
  <c r="Q954" i="12" s="1"/>
  <c r="Y953" i="12"/>
  <c r="X953" i="12"/>
  <c r="W953" i="12"/>
  <c r="V953" i="12"/>
  <c r="U953" i="12"/>
  <c r="T953" i="12"/>
  <c r="S953" i="12"/>
  <c r="R953" i="12"/>
  <c r="P953" i="12"/>
  <c r="Q953" i="12" s="1"/>
  <c r="Y952" i="12"/>
  <c r="X952" i="12"/>
  <c r="W952" i="12"/>
  <c r="V952" i="12"/>
  <c r="U952" i="12"/>
  <c r="T952" i="12"/>
  <c r="S952" i="12"/>
  <c r="R952" i="12"/>
  <c r="P952" i="12"/>
  <c r="Q952" i="12" s="1"/>
  <c r="Y951" i="12"/>
  <c r="X951" i="12"/>
  <c r="W951" i="12"/>
  <c r="V951" i="12"/>
  <c r="U951" i="12"/>
  <c r="T951" i="12"/>
  <c r="S951" i="12"/>
  <c r="R951" i="12"/>
  <c r="P951" i="12"/>
  <c r="Q951" i="12" s="1"/>
  <c r="Y950" i="12"/>
  <c r="X950" i="12"/>
  <c r="W950" i="12"/>
  <c r="V950" i="12"/>
  <c r="U950" i="12"/>
  <c r="T950" i="12"/>
  <c r="S950" i="12"/>
  <c r="R950" i="12"/>
  <c r="P950" i="12"/>
  <c r="Q950" i="12" s="1"/>
  <c r="Y949" i="12"/>
  <c r="X949" i="12"/>
  <c r="W949" i="12"/>
  <c r="V949" i="12"/>
  <c r="U949" i="12"/>
  <c r="T949" i="12"/>
  <c r="S949" i="12"/>
  <c r="R949" i="12"/>
  <c r="P949" i="12"/>
  <c r="Q949" i="12" s="1"/>
  <c r="Y948" i="12"/>
  <c r="X948" i="12"/>
  <c r="W948" i="12"/>
  <c r="V948" i="12"/>
  <c r="U948" i="12"/>
  <c r="T948" i="12"/>
  <c r="S948" i="12"/>
  <c r="R948" i="12"/>
  <c r="P948" i="12"/>
  <c r="Q948" i="12" s="1"/>
  <c r="Y947" i="12"/>
  <c r="X947" i="12"/>
  <c r="W947" i="12"/>
  <c r="V947" i="12"/>
  <c r="U947" i="12"/>
  <c r="T947" i="12"/>
  <c r="S947" i="12"/>
  <c r="R947" i="12"/>
  <c r="P947" i="12"/>
  <c r="Q947" i="12" s="1"/>
  <c r="Y946" i="12"/>
  <c r="X946" i="12"/>
  <c r="W946" i="12"/>
  <c r="V946" i="12"/>
  <c r="U946" i="12"/>
  <c r="T946" i="12"/>
  <c r="S946" i="12"/>
  <c r="R946" i="12"/>
  <c r="P946" i="12"/>
  <c r="Q946" i="12" s="1"/>
  <c r="Y945" i="12"/>
  <c r="X945" i="12"/>
  <c r="W945" i="12"/>
  <c r="V945" i="12"/>
  <c r="U945" i="12"/>
  <c r="T945" i="12"/>
  <c r="S945" i="12"/>
  <c r="R945" i="12"/>
  <c r="P945" i="12"/>
  <c r="Q945" i="12" s="1"/>
  <c r="Y944" i="12"/>
  <c r="X944" i="12"/>
  <c r="W944" i="12"/>
  <c r="V944" i="12"/>
  <c r="U944" i="12"/>
  <c r="T944" i="12"/>
  <c r="S944" i="12"/>
  <c r="R944" i="12"/>
  <c r="P944" i="12"/>
  <c r="Q944" i="12" s="1"/>
  <c r="Y943" i="12"/>
  <c r="X943" i="12"/>
  <c r="W943" i="12"/>
  <c r="V943" i="12"/>
  <c r="U943" i="12"/>
  <c r="T943" i="12"/>
  <c r="S943" i="12"/>
  <c r="R943" i="12"/>
  <c r="P943" i="12"/>
  <c r="Q943" i="12" s="1"/>
  <c r="Y942" i="12"/>
  <c r="X942" i="12"/>
  <c r="W942" i="12"/>
  <c r="V942" i="12"/>
  <c r="U942" i="12"/>
  <c r="T942" i="12"/>
  <c r="S942" i="12"/>
  <c r="R942" i="12"/>
  <c r="P942" i="12"/>
  <c r="Q942" i="12" s="1"/>
  <c r="Y941" i="12"/>
  <c r="X941" i="12"/>
  <c r="W941" i="12"/>
  <c r="V941" i="12"/>
  <c r="U941" i="12"/>
  <c r="T941" i="12"/>
  <c r="S941" i="12"/>
  <c r="R941" i="12"/>
  <c r="P941" i="12"/>
  <c r="Q941" i="12" s="1"/>
  <c r="Y940" i="12"/>
  <c r="X940" i="12"/>
  <c r="W940" i="12"/>
  <c r="V940" i="12"/>
  <c r="U940" i="12"/>
  <c r="T940" i="12"/>
  <c r="S940" i="12"/>
  <c r="R940" i="12"/>
  <c r="P940" i="12"/>
  <c r="Q940" i="12" s="1"/>
  <c r="Y939" i="12"/>
  <c r="X939" i="12"/>
  <c r="W939" i="12"/>
  <c r="V939" i="12"/>
  <c r="U939" i="12"/>
  <c r="T939" i="12"/>
  <c r="S939" i="12"/>
  <c r="R939" i="12"/>
  <c r="P939" i="12"/>
  <c r="Q939" i="12" s="1"/>
  <c r="AH943" i="12" l="1"/>
  <c r="AH955" i="12"/>
  <c r="AH939" i="12"/>
  <c r="AH963" i="12"/>
  <c r="AD979" i="12"/>
  <c r="AF979" i="12" s="1"/>
  <c r="AH987" i="12"/>
  <c r="AH947" i="12"/>
  <c r="AD955" i="12"/>
  <c r="AF955" i="12" s="1"/>
  <c r="AG938" i="12"/>
  <c r="AF938" i="12"/>
  <c r="AE938" i="12"/>
  <c r="AG987" i="12"/>
  <c r="AF987" i="12"/>
  <c r="AH944" i="12"/>
  <c r="AH952" i="12"/>
  <c r="AH960" i="12"/>
  <c r="AH948" i="12"/>
  <c r="AH951" i="12"/>
  <c r="AD995" i="12"/>
  <c r="AH945" i="12"/>
  <c r="AH953" i="12"/>
  <c r="AH961" i="12"/>
  <c r="AH957" i="12"/>
  <c r="AD969" i="12"/>
  <c r="AG969" i="12" s="1"/>
  <c r="AH980" i="12"/>
  <c r="AH954" i="12"/>
  <c r="AH962" i="12"/>
  <c r="AH972" i="12"/>
  <c r="AH975" i="12"/>
  <c r="AH989" i="12"/>
  <c r="AH946" i="12"/>
  <c r="AH970" i="12"/>
  <c r="AH940" i="12"/>
  <c r="AH949" i="12"/>
  <c r="AD961" i="12"/>
  <c r="AG961" i="12" s="1"/>
  <c r="AD993" i="12"/>
  <c r="AG993" i="12" s="1"/>
  <c r="AH964" i="12"/>
  <c r="AH981" i="12"/>
  <c r="AH941" i="12"/>
  <c r="AD953" i="12"/>
  <c r="AG953" i="12" s="1"/>
  <c r="AH973" i="12"/>
  <c r="AD985" i="12"/>
  <c r="AG985" i="12" s="1"/>
  <c r="AD939" i="12"/>
  <c r="AF939" i="12" s="1"/>
  <c r="AH956" i="12"/>
  <c r="AH959" i="12"/>
  <c r="AD971" i="12"/>
  <c r="AG971" i="12" s="1"/>
  <c r="AD945" i="12"/>
  <c r="AG945" i="12" s="1"/>
  <c r="AH965" i="12"/>
  <c r="AD977" i="12"/>
  <c r="AG977" i="12" s="1"/>
  <c r="AH988" i="12"/>
  <c r="AH997" i="12"/>
  <c r="AF958" i="12"/>
  <c r="AE958" i="12"/>
  <c r="AG958" i="12"/>
  <c r="AF990" i="12"/>
  <c r="AE990" i="12"/>
  <c r="AG990" i="12"/>
  <c r="AG943" i="12"/>
  <c r="AF943" i="12"/>
  <c r="AE943" i="12"/>
  <c r="AG951" i="12"/>
  <c r="AF951" i="12"/>
  <c r="AE951" i="12"/>
  <c r="AG959" i="12"/>
  <c r="AF959" i="12"/>
  <c r="AE959" i="12"/>
  <c r="AG967" i="12"/>
  <c r="AF967" i="12"/>
  <c r="AE967" i="12"/>
  <c r="AG975" i="12"/>
  <c r="AF975" i="12"/>
  <c r="AE975" i="12"/>
  <c r="AG983" i="12"/>
  <c r="AF983" i="12"/>
  <c r="AE983" i="12"/>
  <c r="AG991" i="12"/>
  <c r="AF991" i="12"/>
  <c r="AE991" i="12"/>
  <c r="AG999" i="12"/>
  <c r="AF999" i="12"/>
  <c r="AE999" i="12"/>
  <c r="AF982" i="12"/>
  <c r="AE982" i="12"/>
  <c r="AG982" i="12"/>
  <c r="AF942" i="12"/>
  <c r="AE942" i="12"/>
  <c r="AG942" i="12"/>
  <c r="AF998" i="12"/>
  <c r="AE998" i="12"/>
  <c r="AG998" i="12"/>
  <c r="AF950" i="12"/>
  <c r="AE950" i="12"/>
  <c r="AG950" i="12"/>
  <c r="AF974" i="12"/>
  <c r="AE974" i="12"/>
  <c r="AG974" i="12"/>
  <c r="AG940" i="12"/>
  <c r="AF940" i="12"/>
  <c r="AE940" i="12"/>
  <c r="AG948" i="12"/>
  <c r="AF948" i="12"/>
  <c r="AE948" i="12"/>
  <c r="AG956" i="12"/>
  <c r="AF956" i="12"/>
  <c r="AE956" i="12"/>
  <c r="AG964" i="12"/>
  <c r="AF964" i="12"/>
  <c r="AE964" i="12"/>
  <c r="AG972" i="12"/>
  <c r="AF972" i="12"/>
  <c r="AE972" i="12"/>
  <c r="AG980" i="12"/>
  <c r="AF980" i="12"/>
  <c r="AE980" i="12"/>
  <c r="AG988" i="12"/>
  <c r="AF988" i="12"/>
  <c r="AE988" i="12"/>
  <c r="AG996" i="12"/>
  <c r="AF996" i="12"/>
  <c r="AE996" i="12"/>
  <c r="AF966" i="12"/>
  <c r="AE966" i="12"/>
  <c r="AG966" i="12"/>
  <c r="AE941" i="12"/>
  <c r="AG941" i="12"/>
  <c r="AF941" i="12"/>
  <c r="AE949" i="12"/>
  <c r="AG949" i="12"/>
  <c r="AF949" i="12"/>
  <c r="AE957" i="12"/>
  <c r="AG957" i="12"/>
  <c r="AF957" i="12"/>
  <c r="AE965" i="12"/>
  <c r="AG965" i="12"/>
  <c r="AF965" i="12"/>
  <c r="AE973" i="12"/>
  <c r="AG973" i="12"/>
  <c r="AF973" i="12"/>
  <c r="AE981" i="12"/>
  <c r="AG981" i="12"/>
  <c r="AF981" i="12"/>
  <c r="AE989" i="12"/>
  <c r="AG989" i="12"/>
  <c r="AF989" i="12"/>
  <c r="AE997" i="12"/>
  <c r="AG997" i="12"/>
  <c r="AF997" i="12"/>
  <c r="AH983" i="12"/>
  <c r="AH991" i="12"/>
  <c r="AH999" i="12"/>
  <c r="AH942" i="12"/>
  <c r="AD946" i="12"/>
  <c r="AE947" i="12"/>
  <c r="AH950" i="12"/>
  <c r="AD954" i="12"/>
  <c r="AH958" i="12"/>
  <c r="AD962" i="12"/>
  <c r="AE963" i="12"/>
  <c r="AH966" i="12"/>
  <c r="AD970" i="12"/>
  <c r="AH974" i="12"/>
  <c r="AD978" i="12"/>
  <c r="AH982" i="12"/>
  <c r="AD986" i="12"/>
  <c r="AE987" i="12"/>
  <c r="AH990" i="12"/>
  <c r="AD994" i="12"/>
  <c r="AH998" i="12"/>
  <c r="AF947" i="12"/>
  <c r="AF963" i="12"/>
  <c r="AD944" i="12"/>
  <c r="AD952" i="12"/>
  <c r="AD960" i="12"/>
  <c r="AD968" i="12"/>
  <c r="AD976" i="12"/>
  <c r="AD984" i="12"/>
  <c r="AD992" i="12"/>
  <c r="AH996" i="12"/>
  <c r="AD1000" i="12"/>
  <c r="AD1001" i="12"/>
  <c r="AF985" i="12" l="1"/>
  <c r="AE993" i="12"/>
  <c r="AF971" i="12"/>
  <c r="AE985" i="12"/>
  <c r="AE979" i="12"/>
  <c r="AF993" i="12"/>
  <c r="AE955" i="12"/>
  <c r="AG979" i="12"/>
  <c r="AG939" i="12"/>
  <c r="AE939" i="12"/>
  <c r="AG955" i="12"/>
  <c r="AE961" i="12"/>
  <c r="AE953" i="12"/>
  <c r="AF969" i="12"/>
  <c r="AE971" i="12"/>
  <c r="AF953" i="12"/>
  <c r="AE945" i="12"/>
  <c r="AF945" i="12"/>
  <c r="AE969" i="12"/>
  <c r="AG995" i="12"/>
  <c r="AF995" i="12"/>
  <c r="AF961" i="12"/>
  <c r="AE977" i="12"/>
  <c r="AF977" i="12"/>
  <c r="AE995" i="12"/>
  <c r="AG968" i="12"/>
  <c r="AF968" i="12"/>
  <c r="AE968" i="12"/>
  <c r="AG946" i="12"/>
  <c r="AF946" i="12"/>
  <c r="AE946" i="12"/>
  <c r="AG976" i="12"/>
  <c r="AF976" i="12"/>
  <c r="AE976" i="12"/>
  <c r="AG994" i="12"/>
  <c r="AF994" i="12"/>
  <c r="AE994" i="12"/>
  <c r="AG1000" i="12"/>
  <c r="AF1000" i="12"/>
  <c r="AE1000" i="12"/>
  <c r="AG944" i="12"/>
  <c r="AF944" i="12"/>
  <c r="AE944" i="12"/>
  <c r="AG970" i="12"/>
  <c r="AF970" i="12"/>
  <c r="AE970" i="12"/>
  <c r="AG986" i="12"/>
  <c r="AF986" i="12"/>
  <c r="AE986" i="12"/>
  <c r="AG992" i="12"/>
  <c r="AF992" i="12"/>
  <c r="AE992" i="12"/>
  <c r="AG960" i="12"/>
  <c r="AF960" i="12"/>
  <c r="AE960" i="12"/>
  <c r="AG962" i="12"/>
  <c r="AF962" i="12"/>
  <c r="AE962" i="12"/>
  <c r="AG984" i="12"/>
  <c r="AF984" i="12"/>
  <c r="AE984" i="12"/>
  <c r="AE978" i="12"/>
  <c r="AG978" i="12"/>
  <c r="AF978" i="12"/>
  <c r="AG952" i="12"/>
  <c r="AF952" i="12"/>
  <c r="AE952" i="12"/>
  <c r="AG954" i="12"/>
  <c r="AF954" i="12"/>
  <c r="AE954" i="12"/>
  <c r="AG1001" i="12"/>
  <c r="AF1001" i="12"/>
  <c r="AE1001" i="12"/>
  <c r="O375" i="10" l="1"/>
  <c r="N375" i="10"/>
  <c r="O374" i="10"/>
  <c r="N374" i="10"/>
  <c r="O373" i="10"/>
  <c r="N373" i="10"/>
  <c r="O372" i="10"/>
  <c r="N372" i="10"/>
  <c r="O371" i="10"/>
  <c r="N371" i="10"/>
  <c r="O370" i="10"/>
  <c r="N370" i="10"/>
  <c r="O369" i="10"/>
  <c r="N369" i="10"/>
  <c r="O368" i="10"/>
  <c r="N368" i="10"/>
  <c r="O367" i="10"/>
  <c r="N367" i="10"/>
  <c r="O366" i="10"/>
  <c r="N366" i="10"/>
  <c r="O365" i="10"/>
  <c r="N365" i="10"/>
  <c r="O364" i="10"/>
  <c r="N364" i="10"/>
  <c r="O363" i="10"/>
  <c r="N363" i="10"/>
  <c r="O362" i="10"/>
  <c r="N362" i="10"/>
  <c r="O361" i="10"/>
  <c r="N361" i="10"/>
  <c r="O360" i="10"/>
  <c r="N360" i="10"/>
  <c r="O359" i="10"/>
  <c r="N359" i="10"/>
  <c r="O358" i="10"/>
  <c r="N358" i="10"/>
  <c r="O357" i="10"/>
  <c r="N357" i="10"/>
  <c r="O356" i="10"/>
  <c r="N356" i="10"/>
  <c r="O355" i="10"/>
  <c r="N355" i="10"/>
  <c r="O354" i="10"/>
  <c r="N354" i="10"/>
  <c r="O353" i="10"/>
  <c r="N353" i="10"/>
  <c r="O352" i="10"/>
  <c r="N352" i="10"/>
  <c r="O351" i="10"/>
  <c r="N351" i="10"/>
  <c r="O350" i="10"/>
  <c r="N350" i="10"/>
  <c r="O349" i="10"/>
  <c r="N349" i="10"/>
  <c r="O348" i="10"/>
  <c r="N348" i="10"/>
  <c r="O347" i="10"/>
  <c r="N347" i="10"/>
  <c r="O346" i="10"/>
  <c r="N346" i="10"/>
  <c r="O345" i="10"/>
  <c r="N345" i="10"/>
  <c r="O344" i="10"/>
  <c r="N344" i="10"/>
  <c r="O343" i="10"/>
  <c r="N343" i="10"/>
  <c r="O342" i="10"/>
  <c r="N342" i="10"/>
  <c r="O341" i="10"/>
  <c r="N341" i="10"/>
  <c r="O340" i="10"/>
  <c r="N340" i="10"/>
  <c r="O339" i="10"/>
  <c r="N339" i="10"/>
  <c r="O338" i="10"/>
  <c r="N338" i="10"/>
  <c r="O337" i="10"/>
  <c r="N337" i="10"/>
  <c r="O336" i="10"/>
  <c r="N336" i="10"/>
  <c r="O335" i="10"/>
  <c r="N335" i="10"/>
  <c r="O334" i="10"/>
  <c r="N334" i="10"/>
  <c r="O333" i="10"/>
  <c r="N333" i="10"/>
  <c r="O332" i="10"/>
  <c r="N332" i="10"/>
  <c r="O331" i="10"/>
  <c r="N331" i="10"/>
  <c r="O330" i="10"/>
  <c r="N330" i="10"/>
  <c r="O329" i="10"/>
  <c r="N329" i="10"/>
  <c r="O328" i="10"/>
  <c r="N328" i="10"/>
  <c r="O327" i="10"/>
  <c r="N327" i="10"/>
  <c r="O326" i="10"/>
  <c r="N326" i="10"/>
  <c r="O325" i="10"/>
  <c r="N325" i="10"/>
  <c r="O324" i="10"/>
  <c r="N324" i="10"/>
  <c r="O323" i="10"/>
  <c r="N323" i="10"/>
  <c r="O322" i="10"/>
  <c r="N322" i="10"/>
  <c r="O321" i="10"/>
  <c r="N321" i="10"/>
  <c r="O320" i="10"/>
  <c r="N320" i="10"/>
  <c r="O319" i="10"/>
  <c r="N319" i="10"/>
  <c r="O318" i="10"/>
  <c r="N318" i="10"/>
  <c r="O317" i="10"/>
  <c r="N317" i="10"/>
  <c r="O316" i="10"/>
  <c r="N316" i="10"/>
  <c r="O315" i="10"/>
  <c r="N315" i="10"/>
  <c r="O314" i="10"/>
  <c r="N314" i="10"/>
  <c r="O313" i="10"/>
  <c r="N313" i="10"/>
  <c r="O312" i="10"/>
  <c r="N312" i="10"/>
  <c r="O311" i="10"/>
  <c r="N311" i="10"/>
  <c r="O310" i="10"/>
  <c r="N310" i="10"/>
  <c r="O309" i="10"/>
  <c r="N309" i="10"/>
  <c r="O308" i="10"/>
  <c r="N308" i="10"/>
  <c r="O307" i="10"/>
  <c r="N307" i="10"/>
  <c r="O306" i="10"/>
  <c r="N306" i="10"/>
  <c r="O305" i="10"/>
  <c r="N305" i="10"/>
  <c r="O304" i="10"/>
  <c r="N304" i="10"/>
  <c r="O303" i="10"/>
  <c r="N303" i="10"/>
  <c r="O302" i="10"/>
  <c r="N302" i="10"/>
  <c r="O301" i="10"/>
  <c r="N301" i="10"/>
  <c r="O300" i="10"/>
  <c r="N300" i="10"/>
  <c r="O299" i="10"/>
  <c r="N299" i="10"/>
  <c r="O298" i="10"/>
  <c r="N298" i="10"/>
  <c r="O297" i="10"/>
  <c r="N297" i="10"/>
  <c r="O296" i="10"/>
  <c r="N296" i="10"/>
  <c r="O295" i="10"/>
  <c r="N295" i="10"/>
  <c r="O294" i="10"/>
  <c r="N294" i="10"/>
  <c r="O293" i="10"/>
  <c r="N293" i="10"/>
  <c r="O292" i="10"/>
  <c r="N292" i="10"/>
  <c r="O291" i="10"/>
  <c r="N291" i="10"/>
  <c r="O290" i="10"/>
  <c r="N290" i="10"/>
  <c r="O289" i="10"/>
  <c r="N289" i="10"/>
  <c r="O288" i="10"/>
  <c r="N288" i="10"/>
  <c r="O287" i="10"/>
  <c r="N287" i="10"/>
  <c r="W1452" i="8"/>
  <c r="V1452" i="8"/>
  <c r="Q1452" i="8"/>
  <c r="P1452" i="8"/>
  <c r="O1452" i="8"/>
  <c r="W1451" i="8"/>
  <c r="V1451" i="8"/>
  <c r="Q1451" i="8"/>
  <c r="P1451" i="8"/>
  <c r="O1451" i="8"/>
  <c r="W1450" i="8"/>
  <c r="V1450" i="8"/>
  <c r="Q1450" i="8"/>
  <c r="R1450" i="8" s="1"/>
  <c r="P1450" i="8"/>
  <c r="O1450" i="8"/>
  <c r="W1449" i="8"/>
  <c r="V1449" i="8"/>
  <c r="Q1449" i="8"/>
  <c r="R1449" i="8" s="1"/>
  <c r="P1449" i="8"/>
  <c r="O1449" i="8"/>
  <c r="W1448" i="8"/>
  <c r="V1448" i="8"/>
  <c r="Q1448" i="8"/>
  <c r="S1448" i="8" s="1"/>
  <c r="P1448" i="8"/>
  <c r="O1448" i="8"/>
  <c r="W1447" i="8"/>
  <c r="V1447" i="8"/>
  <c r="Q1447" i="8"/>
  <c r="T1447" i="8" s="1"/>
  <c r="P1447" i="8"/>
  <c r="O1447" i="8"/>
  <c r="W1446" i="8"/>
  <c r="V1446" i="8"/>
  <c r="Q1446" i="8"/>
  <c r="R1446" i="8" s="1"/>
  <c r="P1446" i="8"/>
  <c r="O1446" i="8"/>
  <c r="W1445" i="8"/>
  <c r="V1445" i="8"/>
  <c r="Q1445" i="8"/>
  <c r="R1445" i="8" s="1"/>
  <c r="P1445" i="8"/>
  <c r="O1445" i="8"/>
  <c r="W1444" i="8"/>
  <c r="V1444" i="8"/>
  <c r="Q1444" i="8"/>
  <c r="P1444" i="8"/>
  <c r="O1444" i="8"/>
  <c r="W1443" i="8"/>
  <c r="V1443" i="8"/>
  <c r="Q1443" i="8"/>
  <c r="P1443" i="8"/>
  <c r="O1443" i="8"/>
  <c r="W1442" i="8"/>
  <c r="V1442" i="8"/>
  <c r="Q1442" i="8"/>
  <c r="R1442" i="8" s="1"/>
  <c r="P1442" i="8"/>
  <c r="O1442" i="8"/>
  <c r="W1441" i="8"/>
  <c r="V1441" i="8"/>
  <c r="Q1441" i="8"/>
  <c r="R1441" i="8" s="1"/>
  <c r="P1441" i="8"/>
  <c r="O1441" i="8"/>
  <c r="W1440" i="8"/>
  <c r="V1440" i="8"/>
  <c r="Q1440" i="8"/>
  <c r="S1440" i="8" s="1"/>
  <c r="P1440" i="8"/>
  <c r="O1440" i="8"/>
  <c r="W1439" i="8"/>
  <c r="V1439" i="8"/>
  <c r="Q1439" i="8"/>
  <c r="T1439" i="8" s="1"/>
  <c r="P1439" i="8"/>
  <c r="O1439" i="8"/>
  <c r="W1438" i="8"/>
  <c r="V1438" i="8"/>
  <c r="Q1438" i="8"/>
  <c r="P1438" i="8"/>
  <c r="O1438" i="8"/>
  <c r="W1437" i="8"/>
  <c r="V1437" i="8"/>
  <c r="Q1437" i="8"/>
  <c r="R1437" i="8" s="1"/>
  <c r="P1437" i="8"/>
  <c r="O1437" i="8"/>
  <c r="W1436" i="8"/>
  <c r="V1436" i="8"/>
  <c r="Q1436" i="8"/>
  <c r="P1436" i="8"/>
  <c r="O1436" i="8"/>
  <c r="W1435" i="8"/>
  <c r="V1435" i="8"/>
  <c r="Q1435" i="8"/>
  <c r="P1435" i="8"/>
  <c r="O1435" i="8"/>
  <c r="W1434" i="8"/>
  <c r="V1434" i="8"/>
  <c r="Q1434" i="8"/>
  <c r="S1434" i="8" s="1"/>
  <c r="P1434" i="8"/>
  <c r="O1434" i="8"/>
  <c r="W1433" i="8"/>
  <c r="V1433" i="8"/>
  <c r="Q1433" i="8"/>
  <c r="R1433" i="8" s="1"/>
  <c r="P1433" i="8"/>
  <c r="O1433" i="8"/>
  <c r="W1432" i="8"/>
  <c r="V1432" i="8"/>
  <c r="Q1432" i="8"/>
  <c r="S1432" i="8" s="1"/>
  <c r="P1432" i="8"/>
  <c r="O1432" i="8"/>
  <c r="W1431" i="8"/>
  <c r="V1431" i="8"/>
  <c r="Q1431" i="8"/>
  <c r="T1431" i="8" s="1"/>
  <c r="P1431" i="8"/>
  <c r="O1431" i="8"/>
  <c r="W1430" i="8"/>
  <c r="V1430" i="8"/>
  <c r="Q1430" i="8"/>
  <c r="P1430" i="8"/>
  <c r="O1430" i="8"/>
  <c r="W1429" i="8"/>
  <c r="V1429" i="8"/>
  <c r="Q1429" i="8"/>
  <c r="P1429" i="8"/>
  <c r="O1429" i="8"/>
  <c r="W1428" i="8"/>
  <c r="V1428" i="8"/>
  <c r="Q1428" i="8"/>
  <c r="P1428" i="8"/>
  <c r="O1428" i="8"/>
  <c r="W1427" i="8"/>
  <c r="V1427" i="8"/>
  <c r="Q1427" i="8"/>
  <c r="P1427" i="8"/>
  <c r="O1427" i="8"/>
  <c r="W1426" i="8"/>
  <c r="V1426" i="8"/>
  <c r="Q1426" i="8"/>
  <c r="S1426" i="8" s="1"/>
  <c r="P1426" i="8"/>
  <c r="O1426" i="8"/>
  <c r="W1425" i="8"/>
  <c r="V1425" i="8"/>
  <c r="Q1425" i="8"/>
  <c r="R1425" i="8" s="1"/>
  <c r="P1425" i="8"/>
  <c r="O1425" i="8"/>
  <c r="W1424" i="8"/>
  <c r="V1424" i="8"/>
  <c r="Q1424" i="8"/>
  <c r="S1424" i="8" s="1"/>
  <c r="P1424" i="8"/>
  <c r="O1424" i="8"/>
  <c r="W1423" i="8"/>
  <c r="V1423" i="8"/>
  <c r="Q1423" i="8"/>
  <c r="P1423" i="8"/>
  <c r="O1423" i="8"/>
  <c r="W1422" i="8"/>
  <c r="V1422" i="8"/>
  <c r="Q1422" i="8"/>
  <c r="T1422" i="8" s="1"/>
  <c r="P1422" i="8"/>
  <c r="O1422" i="8"/>
  <c r="W1421" i="8"/>
  <c r="V1421" i="8"/>
  <c r="Q1421" i="8"/>
  <c r="T1421" i="8" s="1"/>
  <c r="P1421" i="8"/>
  <c r="O1421" i="8"/>
  <c r="W1420" i="8"/>
  <c r="V1420" i="8"/>
  <c r="Q1420" i="8"/>
  <c r="U1420" i="8" s="1"/>
  <c r="P1420" i="8"/>
  <c r="O1420" i="8"/>
  <c r="W1419" i="8"/>
  <c r="V1419" i="8"/>
  <c r="Q1419" i="8"/>
  <c r="U1419" i="8" s="1"/>
  <c r="P1419" i="8"/>
  <c r="O1419" i="8"/>
  <c r="W1418" i="8"/>
  <c r="V1418" i="8"/>
  <c r="Q1418" i="8"/>
  <c r="U1418" i="8" s="1"/>
  <c r="P1418" i="8"/>
  <c r="O1418" i="8"/>
  <c r="W1417" i="8"/>
  <c r="V1417" i="8"/>
  <c r="Q1417" i="8"/>
  <c r="P1417" i="8"/>
  <c r="O1417" i="8"/>
  <c r="W1416" i="8"/>
  <c r="V1416" i="8"/>
  <c r="Q1416" i="8"/>
  <c r="S1416" i="8" s="1"/>
  <c r="P1416" i="8"/>
  <c r="O1416" i="8"/>
  <c r="W1415" i="8"/>
  <c r="V1415" i="8"/>
  <c r="Q1415" i="8"/>
  <c r="T1415" i="8" s="1"/>
  <c r="P1415" i="8"/>
  <c r="O1415" i="8"/>
  <c r="W1414" i="8"/>
  <c r="V1414" i="8"/>
  <c r="Q1414" i="8"/>
  <c r="T1414" i="8" s="1"/>
  <c r="P1414" i="8"/>
  <c r="O1414" i="8"/>
  <c r="W1413" i="8"/>
  <c r="V1413" i="8"/>
  <c r="Q1413" i="8"/>
  <c r="U1413" i="8" s="1"/>
  <c r="P1413" i="8"/>
  <c r="O1413" i="8"/>
  <c r="W1412" i="8"/>
  <c r="V1412" i="8"/>
  <c r="Q1412" i="8"/>
  <c r="U1412" i="8" s="1"/>
  <c r="P1412" i="8"/>
  <c r="O1412" i="8"/>
  <c r="V1411" i="8"/>
  <c r="Q1411" i="8"/>
  <c r="U1411" i="8" s="1"/>
  <c r="P1411" i="8"/>
  <c r="O1411" i="8"/>
  <c r="W1410" i="8"/>
  <c r="V1410" i="8"/>
  <c r="Q1410" i="8"/>
  <c r="U1410" i="8" s="1"/>
  <c r="P1410" i="8"/>
  <c r="O1410" i="8"/>
  <c r="W1409" i="8"/>
  <c r="V1409" i="8"/>
  <c r="Q1409" i="8"/>
  <c r="S1409" i="8" s="1"/>
  <c r="P1409" i="8"/>
  <c r="O1409" i="8"/>
  <c r="W1408" i="8"/>
  <c r="V1408" i="8"/>
  <c r="Q1408" i="8"/>
  <c r="S1408" i="8" s="1"/>
  <c r="P1408" i="8"/>
  <c r="O1408" i="8"/>
  <c r="W1407" i="8"/>
  <c r="V1407" i="8"/>
  <c r="Q1407" i="8"/>
  <c r="T1407" i="8" s="1"/>
  <c r="P1407" i="8"/>
  <c r="O1407" i="8"/>
  <c r="W1406" i="8"/>
  <c r="Q1406" i="8"/>
  <c r="U1406" i="8" s="1"/>
  <c r="P1406" i="8"/>
  <c r="O1406" i="8"/>
  <c r="W1405" i="8"/>
  <c r="Q1405" i="8"/>
  <c r="T1405" i="8" s="1"/>
  <c r="P1405" i="8"/>
  <c r="O1405" i="8"/>
  <c r="W1404" i="8"/>
  <c r="Q1404" i="8"/>
  <c r="U1404" i="8" s="1"/>
  <c r="P1404" i="8"/>
  <c r="O1404" i="8"/>
  <c r="W1403" i="8"/>
  <c r="Q1403" i="8"/>
  <c r="U1403" i="8" s="1"/>
  <c r="P1403" i="8"/>
  <c r="O1403" i="8"/>
  <c r="W1402" i="8"/>
  <c r="Q1402" i="8"/>
  <c r="U1402" i="8" s="1"/>
  <c r="P1402" i="8"/>
  <c r="O1402" i="8"/>
  <c r="W1401" i="8"/>
  <c r="Q1401" i="8"/>
  <c r="R1401" i="8" s="1"/>
  <c r="P1401" i="8"/>
  <c r="O1401" i="8"/>
  <c r="W1400" i="8"/>
  <c r="Q1400" i="8"/>
  <c r="S1400" i="8" s="1"/>
  <c r="P1400" i="8"/>
  <c r="O1400" i="8"/>
  <c r="W1399" i="8"/>
  <c r="Q1399" i="8"/>
  <c r="T1399" i="8" s="1"/>
  <c r="P1399" i="8"/>
  <c r="O1399" i="8"/>
  <c r="W1398" i="8"/>
  <c r="Q1398" i="8"/>
  <c r="U1398" i="8" s="1"/>
  <c r="P1398" i="8"/>
  <c r="O1398" i="8"/>
  <c r="W1397" i="8"/>
  <c r="Q1397" i="8"/>
  <c r="T1397" i="8" s="1"/>
  <c r="P1397" i="8"/>
  <c r="O1397" i="8"/>
  <c r="W1396" i="8"/>
  <c r="Q1396" i="8"/>
  <c r="U1396" i="8" s="1"/>
  <c r="P1396" i="8"/>
  <c r="O1396" i="8"/>
  <c r="W1395" i="8"/>
  <c r="Q1395" i="8"/>
  <c r="U1395" i="8" s="1"/>
  <c r="P1395" i="8"/>
  <c r="O1395" i="8"/>
  <c r="W1394" i="8"/>
  <c r="Q1394" i="8"/>
  <c r="U1394" i="8" s="1"/>
  <c r="P1394" i="8"/>
  <c r="O1394" i="8"/>
  <c r="V1393" i="8"/>
  <c r="Q1393" i="8"/>
  <c r="R1393" i="8" s="1"/>
  <c r="P1393" i="8"/>
  <c r="O1393" i="8"/>
  <c r="V1392" i="8"/>
  <c r="Q1392" i="8"/>
  <c r="S1392" i="8" s="1"/>
  <c r="P1392" i="8"/>
  <c r="O1392" i="8"/>
  <c r="V1391" i="8"/>
  <c r="Q1391" i="8"/>
  <c r="T1391" i="8" s="1"/>
  <c r="P1391" i="8"/>
  <c r="O1391" i="8"/>
  <c r="V1390" i="8"/>
  <c r="Q1390" i="8"/>
  <c r="U1390" i="8" s="1"/>
  <c r="P1390" i="8"/>
  <c r="O1390" i="8"/>
  <c r="V1389" i="8"/>
  <c r="Q1389" i="8"/>
  <c r="U1389" i="8" s="1"/>
  <c r="P1389" i="8"/>
  <c r="O1389" i="8"/>
  <c r="V1388" i="8"/>
  <c r="Q1388" i="8"/>
  <c r="U1388" i="8" s="1"/>
  <c r="P1388" i="8"/>
  <c r="O1388" i="8"/>
  <c r="V1387" i="8"/>
  <c r="Q1387" i="8"/>
  <c r="U1387" i="8" s="1"/>
  <c r="P1387" i="8"/>
  <c r="O1387" i="8"/>
  <c r="V1386" i="8"/>
  <c r="Q1386" i="8"/>
  <c r="U1386" i="8" s="1"/>
  <c r="P1386" i="8"/>
  <c r="O1386" i="8"/>
  <c r="V1385" i="8"/>
  <c r="Q1385" i="8"/>
  <c r="R1385" i="8" s="1"/>
  <c r="P1385" i="8"/>
  <c r="O1385" i="8"/>
  <c r="V1384" i="8"/>
  <c r="Q1384" i="8"/>
  <c r="S1384" i="8" s="1"/>
  <c r="P1384" i="8"/>
  <c r="O1384" i="8"/>
  <c r="V1383" i="8"/>
  <c r="Q1383" i="8"/>
  <c r="T1383" i="8" s="1"/>
  <c r="P1383" i="8"/>
  <c r="O1383" i="8"/>
  <c r="V1382" i="8"/>
  <c r="Q1382" i="8"/>
  <c r="U1382" i="8" s="1"/>
  <c r="P1382" i="8"/>
  <c r="O1382" i="8"/>
  <c r="V1381" i="8"/>
  <c r="Q1381" i="8"/>
  <c r="T1381" i="8" s="1"/>
  <c r="P1381" i="8"/>
  <c r="O1381" i="8"/>
  <c r="V1380" i="8"/>
  <c r="Q1380" i="8"/>
  <c r="T1380" i="8" s="1"/>
  <c r="P1380" i="8"/>
  <c r="O1380" i="8"/>
  <c r="V1379" i="8"/>
  <c r="Q1379" i="8"/>
  <c r="U1379" i="8" s="1"/>
  <c r="P1379" i="8"/>
  <c r="O1379" i="8"/>
  <c r="V1378" i="8"/>
  <c r="Q1378" i="8"/>
  <c r="T1378" i="8" s="1"/>
  <c r="P1378" i="8"/>
  <c r="O1378" i="8"/>
  <c r="V1377" i="8"/>
  <c r="Q1377" i="8"/>
  <c r="R1377" i="8" s="1"/>
  <c r="P1377" i="8"/>
  <c r="O1377" i="8"/>
  <c r="V1376" i="8"/>
  <c r="Q1376" i="8"/>
  <c r="S1376" i="8" s="1"/>
  <c r="P1376" i="8"/>
  <c r="O1376" i="8"/>
  <c r="V1375" i="8"/>
  <c r="Q1375" i="8"/>
  <c r="T1375" i="8" s="1"/>
  <c r="P1375" i="8"/>
  <c r="O1375" i="8"/>
  <c r="V1374" i="8"/>
  <c r="Q1374" i="8"/>
  <c r="U1374" i="8" s="1"/>
  <c r="P1374" i="8"/>
  <c r="O1374" i="8"/>
  <c r="V1373" i="8"/>
  <c r="Q1373" i="8"/>
  <c r="T1373" i="8" s="1"/>
  <c r="P1373" i="8"/>
  <c r="O1373" i="8"/>
  <c r="V1372" i="8"/>
  <c r="Q1372" i="8"/>
  <c r="S1372" i="8" s="1"/>
  <c r="P1372" i="8"/>
  <c r="O1372" i="8"/>
  <c r="V1371" i="8"/>
  <c r="Q1371" i="8"/>
  <c r="U1371" i="8" s="1"/>
  <c r="P1371" i="8"/>
  <c r="O1371" i="8"/>
  <c r="V1370" i="8"/>
  <c r="Q1370" i="8"/>
  <c r="T1370" i="8" s="1"/>
  <c r="P1370" i="8"/>
  <c r="O1370" i="8"/>
  <c r="V1369" i="8"/>
  <c r="Q1369" i="8"/>
  <c r="R1369" i="8" s="1"/>
  <c r="P1369" i="8"/>
  <c r="O1369" i="8"/>
  <c r="V1368" i="8"/>
  <c r="Q1368" i="8"/>
  <c r="S1368" i="8" s="1"/>
  <c r="P1368" i="8"/>
  <c r="O1368" i="8"/>
  <c r="V1367" i="8"/>
  <c r="Q1367" i="8"/>
  <c r="T1367" i="8" s="1"/>
  <c r="P1367" i="8"/>
  <c r="O1367" i="8"/>
  <c r="V1366" i="8"/>
  <c r="Q1366" i="8"/>
  <c r="U1366" i="8" s="1"/>
  <c r="P1366" i="8"/>
  <c r="O1366" i="8"/>
  <c r="V1365" i="8"/>
  <c r="Q1365" i="8"/>
  <c r="U1365" i="8" s="1"/>
  <c r="P1365" i="8"/>
  <c r="O1365" i="8"/>
  <c r="V1364" i="8"/>
  <c r="Q1364" i="8"/>
  <c r="R1364" i="8" s="1"/>
  <c r="P1364" i="8"/>
  <c r="O1364" i="8"/>
  <c r="V1363" i="8"/>
  <c r="Q1363" i="8"/>
  <c r="U1363" i="8" s="1"/>
  <c r="P1363" i="8"/>
  <c r="O1363" i="8"/>
  <c r="V1362" i="8"/>
  <c r="Q1362" i="8"/>
  <c r="T1362" i="8" s="1"/>
  <c r="P1362" i="8"/>
  <c r="O1362" i="8"/>
  <c r="V1361" i="8"/>
  <c r="Q1361" i="8"/>
  <c r="R1361" i="8" s="1"/>
  <c r="P1361" i="8"/>
  <c r="O1361" i="8"/>
  <c r="V1360" i="8"/>
  <c r="Q1360" i="8"/>
  <c r="S1360" i="8" s="1"/>
  <c r="P1360" i="8"/>
  <c r="O1360" i="8"/>
  <c r="V1359" i="8"/>
  <c r="Q1359" i="8"/>
  <c r="T1359" i="8" s="1"/>
  <c r="P1359" i="8"/>
  <c r="O1359" i="8"/>
  <c r="V1358" i="8"/>
  <c r="Q1358" i="8"/>
  <c r="U1358" i="8" s="1"/>
  <c r="P1358" i="8"/>
  <c r="O1358" i="8"/>
  <c r="V1357" i="8"/>
  <c r="Q1357" i="8"/>
  <c r="U1357" i="8" s="1"/>
  <c r="P1357" i="8"/>
  <c r="O1357" i="8"/>
  <c r="V1356" i="8"/>
  <c r="Q1356" i="8"/>
  <c r="R1356" i="8" s="1"/>
  <c r="P1356" i="8"/>
  <c r="O1356" i="8"/>
  <c r="V1355" i="8"/>
  <c r="Q1355" i="8"/>
  <c r="U1355" i="8" s="1"/>
  <c r="P1355" i="8"/>
  <c r="O1355" i="8"/>
  <c r="V1354" i="8"/>
  <c r="Q1354" i="8"/>
  <c r="T1354" i="8" s="1"/>
  <c r="P1354" i="8"/>
  <c r="O1354" i="8"/>
  <c r="V1353" i="8"/>
  <c r="Q1353" i="8"/>
  <c r="R1353" i="8" s="1"/>
  <c r="P1353" i="8"/>
  <c r="O1353" i="8"/>
  <c r="V1352" i="8"/>
  <c r="Q1352" i="8"/>
  <c r="S1352" i="8" s="1"/>
  <c r="P1352" i="8"/>
  <c r="O1352" i="8"/>
  <c r="V1351" i="8"/>
  <c r="Q1351" i="8"/>
  <c r="T1351" i="8" s="1"/>
  <c r="P1351" i="8"/>
  <c r="O1351" i="8"/>
  <c r="V1350" i="8"/>
  <c r="Q1350" i="8"/>
  <c r="U1350" i="8" s="1"/>
  <c r="P1350" i="8"/>
  <c r="O1350" i="8"/>
  <c r="V1349" i="8"/>
  <c r="Q1349" i="8"/>
  <c r="U1349" i="8" s="1"/>
  <c r="P1349" i="8"/>
  <c r="O1349" i="8"/>
  <c r="V1348" i="8"/>
  <c r="Q1348" i="8"/>
  <c r="R1348" i="8" s="1"/>
  <c r="P1348" i="8"/>
  <c r="O1348" i="8"/>
  <c r="V1347" i="8"/>
  <c r="Q1347" i="8"/>
  <c r="U1347" i="8" s="1"/>
  <c r="P1347" i="8"/>
  <c r="O1347" i="8"/>
  <c r="V1346" i="8"/>
  <c r="Q1346" i="8"/>
  <c r="T1346" i="8" s="1"/>
  <c r="P1346" i="8"/>
  <c r="O1346" i="8"/>
  <c r="W1453" i="8"/>
  <c r="V1453" i="8"/>
  <c r="Q1453" i="8"/>
  <c r="P1453" i="8"/>
  <c r="O1453" i="8"/>
  <c r="H1453" i="8"/>
  <c r="H1452" i="8"/>
  <c r="H1451" i="8"/>
  <c r="H1450" i="8"/>
  <c r="H1449" i="8"/>
  <c r="H1448" i="8"/>
  <c r="H1447" i="8"/>
  <c r="H1446" i="8"/>
  <c r="H1445" i="8"/>
  <c r="H1444" i="8"/>
  <c r="H1443" i="8"/>
  <c r="H1442" i="8"/>
  <c r="H1441" i="8"/>
  <c r="H1440" i="8"/>
  <c r="H1439" i="8"/>
  <c r="H1438" i="8"/>
  <c r="H1437" i="8"/>
  <c r="H1436" i="8"/>
  <c r="H1435" i="8"/>
  <c r="H1434" i="8"/>
  <c r="H1433" i="8"/>
  <c r="H1432" i="8"/>
  <c r="H1431" i="8"/>
  <c r="H1430" i="8"/>
  <c r="H1429" i="8"/>
  <c r="H1428" i="8"/>
  <c r="H1427" i="8"/>
  <c r="H1426" i="8"/>
  <c r="H1425" i="8"/>
  <c r="H1424" i="8"/>
  <c r="H1423" i="8"/>
  <c r="H1422" i="8"/>
  <c r="H1421" i="8"/>
  <c r="H1420" i="8"/>
  <c r="H1419" i="8"/>
  <c r="H1418" i="8"/>
  <c r="H1417" i="8"/>
  <c r="H1416" i="8"/>
  <c r="H1415" i="8"/>
  <c r="H1414" i="8"/>
  <c r="H1413" i="8"/>
  <c r="H1412" i="8"/>
  <c r="H1411" i="8"/>
  <c r="W1411" i="8" s="1"/>
  <c r="H1410" i="8"/>
  <c r="H1409" i="8"/>
  <c r="H1408" i="8"/>
  <c r="H1407" i="8"/>
  <c r="H1406" i="8"/>
  <c r="V1406" i="8" s="1"/>
  <c r="H1405" i="8"/>
  <c r="V1405" i="8" s="1"/>
  <c r="H1404" i="8"/>
  <c r="V1404" i="8" s="1"/>
  <c r="H1403" i="8"/>
  <c r="V1403" i="8" s="1"/>
  <c r="H1402" i="8"/>
  <c r="V1402" i="8" s="1"/>
  <c r="H1401" i="8"/>
  <c r="V1401" i="8" s="1"/>
  <c r="H1400" i="8"/>
  <c r="V1400" i="8" s="1"/>
  <c r="H1399" i="8"/>
  <c r="V1399" i="8" s="1"/>
  <c r="H1398" i="8"/>
  <c r="V1398" i="8" s="1"/>
  <c r="H1397" i="8"/>
  <c r="V1397" i="8" s="1"/>
  <c r="H1396" i="8"/>
  <c r="V1396" i="8" s="1"/>
  <c r="H1395" i="8"/>
  <c r="V1395" i="8" s="1"/>
  <c r="H1394" i="8"/>
  <c r="V1394" i="8" s="1"/>
  <c r="H1393" i="8"/>
  <c r="W1393" i="8" s="1"/>
  <c r="H1392" i="8"/>
  <c r="W1392" i="8" s="1"/>
  <c r="H1391" i="8"/>
  <c r="W1391" i="8" s="1"/>
  <c r="H1390" i="8"/>
  <c r="W1390" i="8" s="1"/>
  <c r="H1389" i="8"/>
  <c r="W1389" i="8" s="1"/>
  <c r="H1388" i="8"/>
  <c r="W1388" i="8" s="1"/>
  <c r="H1387" i="8"/>
  <c r="W1387" i="8" s="1"/>
  <c r="H1386" i="8"/>
  <c r="W1386" i="8" s="1"/>
  <c r="H1385" i="8"/>
  <c r="W1385" i="8" s="1"/>
  <c r="H1384" i="8"/>
  <c r="W1384" i="8" s="1"/>
  <c r="H1383" i="8"/>
  <c r="W1383" i="8" s="1"/>
  <c r="H1382" i="8"/>
  <c r="W1382" i="8" s="1"/>
  <c r="H1381" i="8"/>
  <c r="W1381" i="8" s="1"/>
  <c r="H1380" i="8"/>
  <c r="W1380" i="8" s="1"/>
  <c r="H1379" i="8"/>
  <c r="W1379" i="8" s="1"/>
  <c r="H1378" i="8"/>
  <c r="W1378" i="8" s="1"/>
  <c r="H1377" i="8"/>
  <c r="W1377" i="8" s="1"/>
  <c r="H1376" i="8"/>
  <c r="W1376" i="8" s="1"/>
  <c r="H1375" i="8"/>
  <c r="W1375" i="8" s="1"/>
  <c r="H1374" i="8"/>
  <c r="W1374" i="8" s="1"/>
  <c r="H1373" i="8"/>
  <c r="W1373" i="8" s="1"/>
  <c r="H1372" i="8"/>
  <c r="W1372" i="8" s="1"/>
  <c r="H1371" i="8"/>
  <c r="W1371" i="8" s="1"/>
  <c r="H1370" i="8"/>
  <c r="W1370" i="8" s="1"/>
  <c r="H1369" i="8"/>
  <c r="W1369" i="8" s="1"/>
  <c r="H1368" i="8"/>
  <c r="W1368" i="8" s="1"/>
  <c r="H1367" i="8"/>
  <c r="W1367" i="8" s="1"/>
  <c r="H1366" i="8"/>
  <c r="W1366" i="8" s="1"/>
  <c r="H1365" i="8"/>
  <c r="W1365" i="8" s="1"/>
  <c r="H1364" i="8"/>
  <c r="W1364" i="8" s="1"/>
  <c r="H1363" i="8"/>
  <c r="W1363" i="8" s="1"/>
  <c r="H1362" i="8"/>
  <c r="W1362" i="8" s="1"/>
  <c r="H1361" i="8"/>
  <c r="W1361" i="8" s="1"/>
  <c r="H1360" i="8"/>
  <c r="W1360" i="8" s="1"/>
  <c r="H1359" i="8"/>
  <c r="W1359" i="8" s="1"/>
  <c r="H1358" i="8"/>
  <c r="W1358" i="8" s="1"/>
  <c r="H1357" i="8"/>
  <c r="W1357" i="8" s="1"/>
  <c r="H1356" i="8"/>
  <c r="W1356" i="8" s="1"/>
  <c r="H1355" i="8"/>
  <c r="W1355" i="8" s="1"/>
  <c r="H1354" i="8"/>
  <c r="W1354" i="8" s="1"/>
  <c r="H1353" i="8"/>
  <c r="W1353" i="8" s="1"/>
  <c r="H1352" i="8"/>
  <c r="W1352" i="8" s="1"/>
  <c r="H1351" i="8"/>
  <c r="W1351" i="8" s="1"/>
  <c r="H1350" i="8"/>
  <c r="W1350" i="8" s="1"/>
  <c r="H1349" i="8"/>
  <c r="W1349" i="8" s="1"/>
  <c r="H1348" i="8"/>
  <c r="W1348" i="8" s="1"/>
  <c r="H1347" i="8"/>
  <c r="W1347" i="8" s="1"/>
  <c r="H1346" i="8"/>
  <c r="W1346" i="8" s="1"/>
  <c r="U404" i="5"/>
  <c r="S404" i="5" s="1"/>
  <c r="T404" i="5" s="1"/>
  <c r="R404" i="5"/>
  <c r="Q404" i="5"/>
  <c r="P404" i="5"/>
  <c r="U403" i="5"/>
  <c r="S403" i="5" s="1"/>
  <c r="T403" i="5" s="1"/>
  <c r="R403" i="5"/>
  <c r="Q403" i="5"/>
  <c r="P403" i="5"/>
  <c r="U402" i="5"/>
  <c r="S402" i="5" s="1"/>
  <c r="T402" i="5" s="1"/>
  <c r="R402" i="5"/>
  <c r="Q402" i="5"/>
  <c r="P402" i="5"/>
  <c r="U401" i="5"/>
  <c r="S401" i="5" s="1"/>
  <c r="T401" i="5" s="1"/>
  <c r="R401" i="5"/>
  <c r="Q401" i="5"/>
  <c r="P401" i="5"/>
  <c r="U400" i="5"/>
  <c r="S400" i="5" s="1"/>
  <c r="T400" i="5" s="1"/>
  <c r="R400" i="5"/>
  <c r="Q400" i="5"/>
  <c r="P400" i="5"/>
  <c r="U399" i="5"/>
  <c r="S399" i="5" s="1"/>
  <c r="T399" i="5" s="1"/>
  <c r="R399" i="5"/>
  <c r="Q399" i="5"/>
  <c r="P399" i="5"/>
  <c r="U398" i="5"/>
  <c r="S398" i="5" s="1"/>
  <c r="T398" i="5" s="1"/>
  <c r="R398" i="5"/>
  <c r="Q398" i="5"/>
  <c r="P398" i="5"/>
  <c r="U397" i="5"/>
  <c r="S397" i="5" s="1"/>
  <c r="T397" i="5" s="1"/>
  <c r="R397" i="5"/>
  <c r="Q397" i="5"/>
  <c r="P397" i="5"/>
  <c r="U396" i="5"/>
  <c r="S396" i="5" s="1"/>
  <c r="T396" i="5" s="1"/>
  <c r="R396" i="5"/>
  <c r="Q396" i="5"/>
  <c r="P396" i="5"/>
  <c r="U395" i="5"/>
  <c r="S395" i="5" s="1"/>
  <c r="T395" i="5" s="1"/>
  <c r="R395" i="5"/>
  <c r="Q395" i="5"/>
  <c r="P395" i="5"/>
  <c r="U394" i="5"/>
  <c r="S394" i="5" s="1"/>
  <c r="T394" i="5" s="1"/>
  <c r="R394" i="5"/>
  <c r="Q394" i="5"/>
  <c r="P394" i="5"/>
  <c r="U393" i="5"/>
  <c r="S393" i="5" s="1"/>
  <c r="T393" i="5" s="1"/>
  <c r="R393" i="5"/>
  <c r="Q393" i="5"/>
  <c r="P393" i="5"/>
  <c r="U392" i="5"/>
  <c r="S392" i="5" s="1"/>
  <c r="T392" i="5" s="1"/>
  <c r="R392" i="5"/>
  <c r="Q392" i="5"/>
  <c r="P392" i="5"/>
  <c r="U391" i="5"/>
  <c r="S391" i="5" s="1"/>
  <c r="T391" i="5" s="1"/>
  <c r="R391" i="5"/>
  <c r="Q391" i="5"/>
  <c r="P391" i="5"/>
  <c r="U390" i="5"/>
  <c r="S390" i="5" s="1"/>
  <c r="T390" i="5" s="1"/>
  <c r="R390" i="5"/>
  <c r="Q390" i="5"/>
  <c r="P390" i="5"/>
  <c r="U389" i="5"/>
  <c r="S389" i="5" s="1"/>
  <c r="T389" i="5" s="1"/>
  <c r="R389" i="5"/>
  <c r="Q389" i="5"/>
  <c r="P389" i="5"/>
  <c r="U388" i="5"/>
  <c r="S388" i="5" s="1"/>
  <c r="T388" i="5" s="1"/>
  <c r="R388" i="5"/>
  <c r="Q388" i="5"/>
  <c r="P388" i="5"/>
  <c r="U387" i="5"/>
  <c r="S387" i="5" s="1"/>
  <c r="T387" i="5" s="1"/>
  <c r="R387" i="5"/>
  <c r="Q387" i="5"/>
  <c r="P387" i="5"/>
  <c r="U386" i="5"/>
  <c r="S386" i="5" s="1"/>
  <c r="T386" i="5" s="1"/>
  <c r="R386" i="5"/>
  <c r="Q386" i="5"/>
  <c r="P386" i="5"/>
  <c r="U385" i="5"/>
  <c r="S385" i="5" s="1"/>
  <c r="T385" i="5" s="1"/>
  <c r="R385" i="5"/>
  <c r="Q385" i="5"/>
  <c r="P385" i="5"/>
  <c r="U384" i="5"/>
  <c r="S384" i="5" s="1"/>
  <c r="T384" i="5" s="1"/>
  <c r="R384" i="5"/>
  <c r="Q384" i="5"/>
  <c r="P384" i="5"/>
  <c r="U383" i="5"/>
  <c r="S383" i="5" s="1"/>
  <c r="T383" i="5" s="1"/>
  <c r="R383" i="5"/>
  <c r="Q383" i="5"/>
  <c r="P383" i="5"/>
  <c r="U382" i="5"/>
  <c r="S382" i="5" s="1"/>
  <c r="T382" i="5" s="1"/>
  <c r="R382" i="5"/>
  <c r="Q382" i="5"/>
  <c r="P382" i="5"/>
  <c r="U381" i="5"/>
  <c r="S381" i="5" s="1"/>
  <c r="T381" i="5" s="1"/>
  <c r="R381" i="5"/>
  <c r="Q381" i="5"/>
  <c r="P381" i="5"/>
  <c r="U380" i="5"/>
  <c r="S380" i="5" s="1"/>
  <c r="T380" i="5" s="1"/>
  <c r="R380" i="5"/>
  <c r="Q380" i="5"/>
  <c r="P380" i="5"/>
  <c r="U379" i="5"/>
  <c r="S379" i="5" s="1"/>
  <c r="T379" i="5" s="1"/>
  <c r="R379" i="5"/>
  <c r="Q379" i="5"/>
  <c r="P379" i="5"/>
  <c r="U378" i="5"/>
  <c r="S378" i="5" s="1"/>
  <c r="T378" i="5" s="1"/>
  <c r="R378" i="5"/>
  <c r="Q378" i="5"/>
  <c r="P378" i="5"/>
  <c r="U377" i="5"/>
  <c r="S377" i="5" s="1"/>
  <c r="T377" i="5" s="1"/>
  <c r="R377" i="5"/>
  <c r="Q377" i="5"/>
  <c r="P377" i="5"/>
  <c r="U376" i="5"/>
  <c r="S376" i="5" s="1"/>
  <c r="T376" i="5" s="1"/>
  <c r="R376" i="5"/>
  <c r="Q376" i="5"/>
  <c r="P376" i="5"/>
  <c r="U375" i="5"/>
  <c r="S375" i="5" s="1"/>
  <c r="T375" i="5" s="1"/>
  <c r="R375" i="5"/>
  <c r="Q375" i="5"/>
  <c r="P375" i="5"/>
  <c r="U374" i="5"/>
  <c r="S374" i="5" s="1"/>
  <c r="T374" i="5" s="1"/>
  <c r="R374" i="5"/>
  <c r="Q374" i="5"/>
  <c r="P374" i="5"/>
  <c r="U373" i="5"/>
  <c r="S373" i="5" s="1"/>
  <c r="T373" i="5" s="1"/>
  <c r="R373" i="5"/>
  <c r="Q373" i="5"/>
  <c r="P373" i="5"/>
  <c r="U372" i="5"/>
  <c r="S372" i="5" s="1"/>
  <c r="T372" i="5" s="1"/>
  <c r="R372" i="5"/>
  <c r="Q372" i="5"/>
  <c r="P372" i="5"/>
  <c r="U371" i="5"/>
  <c r="S371" i="5" s="1"/>
  <c r="T371" i="5" s="1"/>
  <c r="R371" i="5"/>
  <c r="Q371" i="5"/>
  <c r="P371" i="5"/>
  <c r="U370" i="5"/>
  <c r="S370" i="5" s="1"/>
  <c r="T370" i="5" s="1"/>
  <c r="R370" i="5"/>
  <c r="Q370" i="5"/>
  <c r="P370" i="5"/>
  <c r="U369" i="5"/>
  <c r="S369" i="5" s="1"/>
  <c r="T369" i="5" s="1"/>
  <c r="R369" i="5"/>
  <c r="Q369" i="5"/>
  <c r="P369" i="5"/>
  <c r="U368" i="5"/>
  <c r="S368" i="5" s="1"/>
  <c r="T368" i="5" s="1"/>
  <c r="R368" i="5"/>
  <c r="Q368" i="5"/>
  <c r="P368" i="5"/>
  <c r="U367" i="5"/>
  <c r="S367" i="5" s="1"/>
  <c r="T367" i="5" s="1"/>
  <c r="R367" i="5"/>
  <c r="Q367" i="5"/>
  <c r="P367" i="5"/>
  <c r="U366" i="5"/>
  <c r="S366" i="5" s="1"/>
  <c r="T366" i="5" s="1"/>
  <c r="R366" i="5"/>
  <c r="Q366" i="5"/>
  <c r="P366" i="5"/>
  <c r="U365" i="5"/>
  <c r="S365" i="5" s="1"/>
  <c r="T365" i="5" s="1"/>
  <c r="R365" i="5"/>
  <c r="Q365" i="5"/>
  <c r="P365" i="5"/>
  <c r="U364" i="5"/>
  <c r="S364" i="5" s="1"/>
  <c r="T364" i="5" s="1"/>
  <c r="R364" i="5"/>
  <c r="Q364" i="5"/>
  <c r="P364" i="5"/>
  <c r="U363" i="5"/>
  <c r="S363" i="5" s="1"/>
  <c r="T363" i="5" s="1"/>
  <c r="R363" i="5"/>
  <c r="Q363" i="5"/>
  <c r="P363" i="5"/>
  <c r="U362" i="5"/>
  <c r="S362" i="5" s="1"/>
  <c r="T362" i="5" s="1"/>
  <c r="R362" i="5"/>
  <c r="Q362" i="5"/>
  <c r="P362" i="5"/>
  <c r="U361" i="5"/>
  <c r="S361" i="5" s="1"/>
  <c r="T361" i="5" s="1"/>
  <c r="R361" i="5"/>
  <c r="Q361" i="5"/>
  <c r="P361" i="5"/>
  <c r="U360" i="5"/>
  <c r="S360" i="5" s="1"/>
  <c r="T360" i="5" s="1"/>
  <c r="R360" i="5"/>
  <c r="Q360" i="5"/>
  <c r="P360" i="5"/>
  <c r="U359" i="5"/>
  <c r="S359" i="5" s="1"/>
  <c r="T359" i="5" s="1"/>
  <c r="R359" i="5"/>
  <c r="Q359" i="5"/>
  <c r="P359" i="5"/>
  <c r="U358" i="5"/>
  <c r="S358" i="5" s="1"/>
  <c r="T358" i="5" s="1"/>
  <c r="R358" i="5"/>
  <c r="Q358" i="5"/>
  <c r="P358" i="5"/>
  <c r="U357" i="5"/>
  <c r="S357" i="5" s="1"/>
  <c r="T357" i="5" s="1"/>
  <c r="R357" i="5"/>
  <c r="Q357" i="5"/>
  <c r="P357" i="5"/>
  <c r="U356" i="5"/>
  <c r="S356" i="5" s="1"/>
  <c r="T356" i="5" s="1"/>
  <c r="R356" i="5"/>
  <c r="Q356" i="5"/>
  <c r="P356" i="5"/>
  <c r="U355" i="5"/>
  <c r="S355" i="5" s="1"/>
  <c r="T355" i="5" s="1"/>
  <c r="R355" i="5"/>
  <c r="Q355" i="5"/>
  <c r="P355" i="5"/>
  <c r="U354" i="5"/>
  <c r="S354" i="5" s="1"/>
  <c r="T354" i="5" s="1"/>
  <c r="R354" i="5"/>
  <c r="Q354" i="5"/>
  <c r="P354" i="5"/>
  <c r="U353" i="5"/>
  <c r="S353" i="5" s="1"/>
  <c r="T353" i="5" s="1"/>
  <c r="R353" i="5"/>
  <c r="Q353" i="5"/>
  <c r="P353" i="5"/>
  <c r="U352" i="5"/>
  <c r="S352" i="5" s="1"/>
  <c r="T352" i="5" s="1"/>
  <c r="R352" i="5"/>
  <c r="Q352" i="5"/>
  <c r="P352" i="5"/>
  <c r="U351" i="5"/>
  <c r="S351" i="5" s="1"/>
  <c r="T351" i="5" s="1"/>
  <c r="R351" i="5"/>
  <c r="Q351" i="5"/>
  <c r="P351" i="5"/>
  <c r="U350" i="5"/>
  <c r="S350" i="5" s="1"/>
  <c r="T350" i="5" s="1"/>
  <c r="R350" i="5"/>
  <c r="Q350" i="5"/>
  <c r="P350" i="5"/>
  <c r="U349" i="5"/>
  <c r="S349" i="5" s="1"/>
  <c r="T349" i="5" s="1"/>
  <c r="R349" i="5"/>
  <c r="Q349" i="5"/>
  <c r="P349" i="5"/>
  <c r="U348" i="5"/>
  <c r="S348" i="5" s="1"/>
  <c r="T348" i="5" s="1"/>
  <c r="R348" i="5"/>
  <c r="Q348" i="5"/>
  <c r="P348" i="5"/>
  <c r="U347" i="5"/>
  <c r="S347" i="5" s="1"/>
  <c r="T347" i="5" s="1"/>
  <c r="R347" i="5"/>
  <c r="Q347" i="5"/>
  <c r="P347" i="5"/>
  <c r="U346" i="5"/>
  <c r="S346" i="5" s="1"/>
  <c r="T346" i="5" s="1"/>
  <c r="R346" i="5"/>
  <c r="Q346" i="5"/>
  <c r="P346" i="5"/>
  <c r="U345" i="5"/>
  <c r="S345" i="5" s="1"/>
  <c r="T345" i="5" s="1"/>
  <c r="R345" i="5"/>
  <c r="Q345" i="5"/>
  <c r="P345" i="5"/>
  <c r="U344" i="5"/>
  <c r="S344" i="5" s="1"/>
  <c r="T344" i="5" s="1"/>
  <c r="R344" i="5"/>
  <c r="Q344" i="5"/>
  <c r="P344" i="5"/>
  <c r="U343" i="5"/>
  <c r="S343" i="5" s="1"/>
  <c r="T343" i="5" s="1"/>
  <c r="R343" i="5"/>
  <c r="Q343" i="5"/>
  <c r="P343" i="5"/>
  <c r="U342" i="5"/>
  <c r="S342" i="5" s="1"/>
  <c r="T342" i="5" s="1"/>
  <c r="R342" i="5"/>
  <c r="Q342" i="5"/>
  <c r="P342" i="5"/>
  <c r="U341" i="5"/>
  <c r="S341" i="5" s="1"/>
  <c r="T341" i="5" s="1"/>
  <c r="R341" i="5"/>
  <c r="Q341" i="5"/>
  <c r="P341" i="5"/>
  <c r="U340" i="5"/>
  <c r="S340" i="5" s="1"/>
  <c r="T340" i="5" s="1"/>
  <c r="R340" i="5"/>
  <c r="Q340" i="5"/>
  <c r="P340" i="5"/>
  <c r="U339" i="5"/>
  <c r="S339" i="5" s="1"/>
  <c r="T339" i="5" s="1"/>
  <c r="R339" i="5"/>
  <c r="Q339" i="5"/>
  <c r="P339" i="5"/>
  <c r="U338" i="5"/>
  <c r="S338" i="5" s="1"/>
  <c r="T338" i="5" s="1"/>
  <c r="R338" i="5"/>
  <c r="Q338" i="5"/>
  <c r="P338" i="5"/>
  <c r="U337" i="5"/>
  <c r="S337" i="5" s="1"/>
  <c r="T337" i="5" s="1"/>
  <c r="R337" i="5"/>
  <c r="Q337" i="5"/>
  <c r="P337" i="5"/>
  <c r="U336" i="5"/>
  <c r="S336" i="5" s="1"/>
  <c r="T336" i="5" s="1"/>
  <c r="R336" i="5"/>
  <c r="Q336" i="5"/>
  <c r="P336" i="5"/>
  <c r="U335" i="5"/>
  <c r="S335" i="5" s="1"/>
  <c r="T335" i="5" s="1"/>
  <c r="R335" i="5"/>
  <c r="Q335" i="5"/>
  <c r="P335" i="5"/>
  <c r="U334" i="5"/>
  <c r="S334" i="5" s="1"/>
  <c r="T334" i="5" s="1"/>
  <c r="R334" i="5"/>
  <c r="Q334" i="5"/>
  <c r="P334" i="5"/>
  <c r="U333" i="5"/>
  <c r="S333" i="5" s="1"/>
  <c r="T333" i="5" s="1"/>
  <c r="R333" i="5"/>
  <c r="Q333" i="5"/>
  <c r="P333" i="5"/>
  <c r="U332" i="5"/>
  <c r="S332" i="5" s="1"/>
  <c r="T332" i="5" s="1"/>
  <c r="R332" i="5"/>
  <c r="Q332" i="5"/>
  <c r="P332" i="5"/>
  <c r="U331" i="5"/>
  <c r="S331" i="5" s="1"/>
  <c r="T331" i="5" s="1"/>
  <c r="R331" i="5"/>
  <c r="Q331" i="5"/>
  <c r="P331" i="5"/>
  <c r="U330" i="5"/>
  <c r="S330" i="5" s="1"/>
  <c r="T330" i="5" s="1"/>
  <c r="R330" i="5"/>
  <c r="Q330" i="5"/>
  <c r="P330" i="5"/>
  <c r="U329" i="5"/>
  <c r="S329" i="5" s="1"/>
  <c r="T329" i="5" s="1"/>
  <c r="R329" i="5"/>
  <c r="Q329" i="5"/>
  <c r="P329" i="5"/>
  <c r="U328" i="5"/>
  <c r="S328" i="5" s="1"/>
  <c r="T328" i="5" s="1"/>
  <c r="R328" i="5"/>
  <c r="Q328" i="5"/>
  <c r="P328" i="5"/>
  <c r="U327" i="5"/>
  <c r="S327" i="5" s="1"/>
  <c r="T327" i="5" s="1"/>
  <c r="R327" i="5"/>
  <c r="Q327" i="5"/>
  <c r="P327" i="5"/>
  <c r="U326" i="5"/>
  <c r="S326" i="5" s="1"/>
  <c r="T326" i="5" s="1"/>
  <c r="R326" i="5"/>
  <c r="Q326" i="5"/>
  <c r="P326" i="5"/>
  <c r="U325" i="5"/>
  <c r="S325" i="5" s="1"/>
  <c r="T325" i="5" s="1"/>
  <c r="R325" i="5"/>
  <c r="Q325" i="5"/>
  <c r="P325" i="5"/>
  <c r="U324" i="5"/>
  <c r="S324" i="5" s="1"/>
  <c r="T324" i="5" s="1"/>
  <c r="R324" i="5"/>
  <c r="Q324" i="5"/>
  <c r="P324" i="5"/>
  <c r="U323" i="5"/>
  <c r="S323" i="5" s="1"/>
  <c r="T323" i="5" s="1"/>
  <c r="R323" i="5"/>
  <c r="Q323" i="5"/>
  <c r="P323" i="5"/>
  <c r="U322" i="5"/>
  <c r="S322" i="5" s="1"/>
  <c r="T322" i="5" s="1"/>
  <c r="R322" i="5"/>
  <c r="Q322" i="5"/>
  <c r="P322" i="5"/>
  <c r="U321" i="5"/>
  <c r="S321" i="5" s="1"/>
  <c r="T321" i="5" s="1"/>
  <c r="R321" i="5"/>
  <c r="Q321" i="5"/>
  <c r="P321" i="5"/>
  <c r="U320" i="5"/>
  <c r="S320" i="5" s="1"/>
  <c r="T320" i="5" s="1"/>
  <c r="R320" i="5"/>
  <c r="Q320" i="5"/>
  <c r="P320" i="5"/>
  <c r="U319" i="5"/>
  <c r="S319" i="5" s="1"/>
  <c r="T319" i="5" s="1"/>
  <c r="R319" i="5"/>
  <c r="Q319" i="5"/>
  <c r="P319" i="5"/>
  <c r="U318" i="5"/>
  <c r="S318" i="5" s="1"/>
  <c r="T318" i="5" s="1"/>
  <c r="R318" i="5"/>
  <c r="Q318" i="5"/>
  <c r="P318" i="5"/>
  <c r="U317" i="5"/>
  <c r="S317" i="5" s="1"/>
  <c r="T317" i="5" s="1"/>
  <c r="R317" i="5"/>
  <c r="Q317" i="5"/>
  <c r="P317" i="5"/>
  <c r="U316" i="5"/>
  <c r="S316" i="5" s="1"/>
  <c r="T316" i="5" s="1"/>
  <c r="R316" i="5"/>
  <c r="Q316" i="5"/>
  <c r="P316" i="5"/>
  <c r="U315" i="5"/>
  <c r="S315" i="5" s="1"/>
  <c r="T315" i="5" s="1"/>
  <c r="R315" i="5"/>
  <c r="Q315" i="5"/>
  <c r="P315" i="5"/>
  <c r="U314" i="5"/>
  <c r="S314" i="5" s="1"/>
  <c r="T314" i="5" s="1"/>
  <c r="R314" i="5"/>
  <c r="Q314" i="5"/>
  <c r="P314" i="5"/>
  <c r="U313" i="5"/>
  <c r="S313" i="5" s="1"/>
  <c r="T313" i="5" s="1"/>
  <c r="R313" i="5"/>
  <c r="Q313" i="5"/>
  <c r="P313" i="5"/>
  <c r="U312" i="5"/>
  <c r="S312" i="5" s="1"/>
  <c r="T312" i="5" s="1"/>
  <c r="R312" i="5"/>
  <c r="Q312" i="5"/>
  <c r="P312" i="5"/>
  <c r="U311" i="5"/>
  <c r="S311" i="5" s="1"/>
  <c r="T311" i="5" s="1"/>
  <c r="R311" i="5"/>
  <c r="Q311" i="5"/>
  <c r="P311" i="5"/>
  <c r="U310" i="5"/>
  <c r="S310" i="5" s="1"/>
  <c r="T310" i="5" s="1"/>
  <c r="R310" i="5"/>
  <c r="Q310" i="5"/>
  <c r="P310" i="5"/>
  <c r="U309" i="5"/>
  <c r="S309" i="5" s="1"/>
  <c r="T309" i="5" s="1"/>
  <c r="R309" i="5"/>
  <c r="Q309" i="5"/>
  <c r="P309" i="5"/>
  <c r="U308" i="5"/>
  <c r="S308" i="5" s="1"/>
  <c r="T308" i="5" s="1"/>
  <c r="R308" i="5"/>
  <c r="Q308" i="5"/>
  <c r="P308" i="5"/>
  <c r="U307" i="5"/>
  <c r="S307" i="5" s="1"/>
  <c r="T307" i="5" s="1"/>
  <c r="R307" i="5"/>
  <c r="Q307" i="5"/>
  <c r="P307" i="5"/>
  <c r="U1440" i="8" l="1"/>
  <c r="R1413" i="8"/>
  <c r="T1423" i="8"/>
  <c r="T1432" i="8"/>
  <c r="S1390" i="8"/>
  <c r="T1358" i="8"/>
  <c r="U1414" i="8"/>
  <c r="S1385" i="8"/>
  <c r="U1421" i="8"/>
  <c r="S1353" i="8"/>
  <c r="R1360" i="8"/>
  <c r="S1389" i="8"/>
  <c r="S1398" i="8"/>
  <c r="R1439" i="8"/>
  <c r="S1450" i="8"/>
  <c r="U1446" i="8"/>
  <c r="U1346" i="8"/>
  <c r="R1370" i="8"/>
  <c r="R1405" i="8"/>
  <c r="R1431" i="8"/>
  <c r="U1438" i="8"/>
  <c r="S1446" i="8"/>
  <c r="U1447" i="8"/>
  <c r="U1362" i="8"/>
  <c r="R1373" i="8"/>
  <c r="S1405" i="8"/>
  <c r="U1430" i="8"/>
  <c r="T1445" i="8"/>
  <c r="T1446" i="8"/>
  <c r="T1449" i="8"/>
  <c r="R1352" i="8"/>
  <c r="S1367" i="8"/>
  <c r="T1376" i="8"/>
  <c r="R1402" i="8"/>
  <c r="U1429" i="8"/>
  <c r="R1434" i="8"/>
  <c r="R1366" i="8"/>
  <c r="U1367" i="8"/>
  <c r="R1378" i="8"/>
  <c r="U1405" i="8"/>
  <c r="T1437" i="8"/>
  <c r="T1441" i="8"/>
  <c r="R1418" i="8"/>
  <c r="U1354" i="8"/>
  <c r="S1361" i="8"/>
  <c r="S1366" i="8"/>
  <c r="R1391" i="8"/>
  <c r="T1392" i="8"/>
  <c r="S1399" i="8"/>
  <c r="S1410" i="8"/>
  <c r="T1413" i="8"/>
  <c r="S1414" i="8"/>
  <c r="S1421" i="8"/>
  <c r="S1425" i="8"/>
  <c r="T1429" i="8"/>
  <c r="T1433" i="8"/>
  <c r="S1370" i="8"/>
  <c r="R1376" i="8"/>
  <c r="T1400" i="8"/>
  <c r="U1423" i="8"/>
  <c r="S1438" i="8"/>
  <c r="U1453" i="8"/>
  <c r="U1370" i="8"/>
  <c r="S1373" i="8"/>
  <c r="R1381" i="8"/>
  <c r="R1426" i="8"/>
  <c r="S1430" i="8"/>
  <c r="U1445" i="8"/>
  <c r="R1392" i="8"/>
  <c r="S1402" i="8"/>
  <c r="S1413" i="8"/>
  <c r="R1414" i="8"/>
  <c r="S1418" i="8"/>
  <c r="R1421" i="8"/>
  <c r="R1429" i="8"/>
  <c r="R1390" i="8"/>
  <c r="S1391" i="8"/>
  <c r="R1394" i="8"/>
  <c r="T1440" i="8"/>
  <c r="S1346" i="8"/>
  <c r="S1354" i="8"/>
  <c r="S1362" i="8"/>
  <c r="U1373" i="8"/>
  <c r="T1374" i="8"/>
  <c r="U1381" i="8"/>
  <c r="T1382" i="8"/>
  <c r="U1383" i="8"/>
  <c r="R1410" i="8"/>
  <c r="U1427" i="8"/>
  <c r="U1443" i="8"/>
  <c r="R1409" i="8"/>
  <c r="U1426" i="8"/>
  <c r="U1435" i="8"/>
  <c r="U1442" i="8"/>
  <c r="S1449" i="8"/>
  <c r="R1417" i="8"/>
  <c r="U1434" i="8"/>
  <c r="R1386" i="8"/>
  <c r="S1394" i="8"/>
  <c r="R1397" i="8"/>
  <c r="S1401" i="8"/>
  <c r="R1406" i="8"/>
  <c r="R1407" i="8"/>
  <c r="R1408" i="8"/>
  <c r="R1415" i="8"/>
  <c r="R1416" i="8"/>
  <c r="S1417" i="8"/>
  <c r="R1422" i="8"/>
  <c r="R1424" i="8"/>
  <c r="S1441" i="8"/>
  <c r="S1442" i="8"/>
  <c r="S1445" i="8"/>
  <c r="T1448" i="8"/>
  <c r="U1452" i="8"/>
  <c r="U1359" i="8"/>
  <c r="S1364" i="8"/>
  <c r="R1365" i="8"/>
  <c r="R1368" i="8"/>
  <c r="S1377" i="8"/>
  <c r="U1378" i="8"/>
  <c r="S1386" i="8"/>
  <c r="R1389" i="8"/>
  <c r="S1393" i="8"/>
  <c r="S1397" i="8"/>
  <c r="R1398" i="8"/>
  <c r="R1399" i="8"/>
  <c r="R1400" i="8"/>
  <c r="S1406" i="8"/>
  <c r="S1407" i="8"/>
  <c r="T1408" i="8"/>
  <c r="S1415" i="8"/>
  <c r="T1416" i="8"/>
  <c r="S1422" i="8"/>
  <c r="S1423" i="8"/>
  <c r="T1424" i="8"/>
  <c r="T1425" i="8"/>
  <c r="S1429" i="8"/>
  <c r="R1430" i="8"/>
  <c r="S1433" i="8"/>
  <c r="S1437" i="8"/>
  <c r="R1438" i="8"/>
  <c r="R1447" i="8"/>
  <c r="S1369" i="8"/>
  <c r="S1348" i="8"/>
  <c r="R1349" i="8"/>
  <c r="R1357" i="8"/>
  <c r="T1348" i="8"/>
  <c r="S1349" i="8"/>
  <c r="T1350" i="8"/>
  <c r="T1356" i="8"/>
  <c r="S1357" i="8"/>
  <c r="S1365" i="8"/>
  <c r="T1406" i="8"/>
  <c r="U1407" i="8"/>
  <c r="U1415" i="8"/>
  <c r="U1428" i="8"/>
  <c r="S1381" i="8"/>
  <c r="R1382" i="8"/>
  <c r="R1383" i="8"/>
  <c r="R1384" i="8"/>
  <c r="T1389" i="8"/>
  <c r="U1397" i="8"/>
  <c r="T1398" i="8"/>
  <c r="U1399" i="8"/>
  <c r="U1422" i="8"/>
  <c r="T1430" i="8"/>
  <c r="S1431" i="8"/>
  <c r="U1432" i="8"/>
  <c r="U1436" i="8"/>
  <c r="U1437" i="8"/>
  <c r="T1438" i="8"/>
  <c r="U1439" i="8"/>
  <c r="U1451" i="8"/>
  <c r="S1351" i="8"/>
  <c r="T1352" i="8"/>
  <c r="S1359" i="8"/>
  <c r="T1360" i="8"/>
  <c r="S1378" i="8"/>
  <c r="U1351" i="8"/>
  <c r="S1356" i="8"/>
  <c r="T1364" i="8"/>
  <c r="T1368" i="8"/>
  <c r="U1416" i="8"/>
  <c r="U1424" i="8"/>
  <c r="U1444" i="8"/>
  <c r="U1348" i="8"/>
  <c r="T1349" i="8"/>
  <c r="U1356" i="8"/>
  <c r="T1357" i="8"/>
  <c r="U1364" i="8"/>
  <c r="T1365" i="8"/>
  <c r="T1372" i="8"/>
  <c r="R1374" i="8"/>
  <c r="S1375" i="8"/>
  <c r="R1346" i="8"/>
  <c r="R1354" i="8"/>
  <c r="R1362" i="8"/>
  <c r="T1366" i="8"/>
  <c r="U1372" i="8"/>
  <c r="S1374" i="8"/>
  <c r="U1375" i="8"/>
  <c r="U1380" i="8"/>
  <c r="S1382" i="8"/>
  <c r="S1383" i="8"/>
  <c r="T1384" i="8"/>
  <c r="T1390" i="8"/>
  <c r="U1391" i="8"/>
  <c r="U1431" i="8"/>
  <c r="U1450" i="8"/>
  <c r="R1347" i="8"/>
  <c r="U1352" i="8"/>
  <c r="T1353" i="8"/>
  <c r="R1355" i="8"/>
  <c r="U1360" i="8"/>
  <c r="T1361" i="8"/>
  <c r="R1363" i="8"/>
  <c r="U1368" i="8"/>
  <c r="T1369" i="8"/>
  <c r="R1371" i="8"/>
  <c r="U1376" i="8"/>
  <c r="T1377" i="8"/>
  <c r="R1379" i="8"/>
  <c r="U1384" i="8"/>
  <c r="T1385" i="8"/>
  <c r="R1387" i="8"/>
  <c r="U1392" i="8"/>
  <c r="T1393" i="8"/>
  <c r="R1395" i="8"/>
  <c r="U1400" i="8"/>
  <c r="T1401" i="8"/>
  <c r="R1403" i="8"/>
  <c r="U1408" i="8"/>
  <c r="T1409" i="8"/>
  <c r="R1411" i="8"/>
  <c r="T1417" i="8"/>
  <c r="R1419" i="8"/>
  <c r="R1427" i="8"/>
  <c r="R1435" i="8"/>
  <c r="R1443" i="8"/>
  <c r="U1448" i="8"/>
  <c r="R1451" i="8"/>
  <c r="S1347" i="8"/>
  <c r="U1353" i="8"/>
  <c r="S1355" i="8"/>
  <c r="U1361" i="8"/>
  <c r="S1363" i="8"/>
  <c r="U1369" i="8"/>
  <c r="S1371" i="8"/>
  <c r="R1372" i="8"/>
  <c r="U1377" i="8"/>
  <c r="S1379" i="8"/>
  <c r="R1380" i="8"/>
  <c r="U1385" i="8"/>
  <c r="T1386" i="8"/>
  <c r="S1387" i="8"/>
  <c r="R1388" i="8"/>
  <c r="U1393" i="8"/>
  <c r="T1394" i="8"/>
  <c r="S1395" i="8"/>
  <c r="R1396" i="8"/>
  <c r="U1401" i="8"/>
  <c r="T1402" i="8"/>
  <c r="S1403" i="8"/>
  <c r="R1404" i="8"/>
  <c r="U1409" i="8"/>
  <c r="T1410" i="8"/>
  <c r="S1411" i="8"/>
  <c r="R1412" i="8"/>
  <c r="U1417" i="8"/>
  <c r="T1418" i="8"/>
  <c r="S1419" i="8"/>
  <c r="R1420" i="8"/>
  <c r="U1425" i="8"/>
  <c r="T1426" i="8"/>
  <c r="S1427" i="8"/>
  <c r="R1428" i="8"/>
  <c r="U1433" i="8"/>
  <c r="T1434" i="8"/>
  <c r="S1435" i="8"/>
  <c r="R1436" i="8"/>
  <c r="U1441" i="8"/>
  <c r="T1442" i="8"/>
  <c r="S1443" i="8"/>
  <c r="R1444" i="8"/>
  <c r="U1449" i="8"/>
  <c r="T1450" i="8"/>
  <c r="S1451" i="8"/>
  <c r="R1452" i="8"/>
  <c r="T1347" i="8"/>
  <c r="T1355" i="8"/>
  <c r="T1363" i="8"/>
  <c r="T1371" i="8"/>
  <c r="T1379" i="8"/>
  <c r="S1380" i="8"/>
  <c r="T1387" i="8"/>
  <c r="S1388" i="8"/>
  <c r="T1395" i="8"/>
  <c r="S1396" i="8"/>
  <c r="T1403" i="8"/>
  <c r="S1404" i="8"/>
  <c r="T1411" i="8"/>
  <c r="S1412" i="8"/>
  <c r="T1419" i="8"/>
  <c r="S1420" i="8"/>
  <c r="T1427" i="8"/>
  <c r="S1428" i="8"/>
  <c r="T1435" i="8"/>
  <c r="S1436" i="8"/>
  <c r="T1443" i="8"/>
  <c r="S1444" i="8"/>
  <c r="T1451" i="8"/>
  <c r="S1452" i="8"/>
  <c r="R1350" i="8"/>
  <c r="R1358" i="8"/>
  <c r="T1388" i="8"/>
  <c r="T1396" i="8"/>
  <c r="T1404" i="8"/>
  <c r="T1412" i="8"/>
  <c r="T1420" i="8"/>
  <c r="T1428" i="8"/>
  <c r="T1436" i="8"/>
  <c r="T1444" i="8"/>
  <c r="T1452" i="8"/>
  <c r="S1350" i="8"/>
  <c r="R1351" i="8"/>
  <c r="S1358" i="8"/>
  <c r="R1359" i="8"/>
  <c r="R1367" i="8"/>
  <c r="R1375" i="8"/>
  <c r="R1423" i="8"/>
  <c r="R1432" i="8"/>
  <c r="S1439" i="8"/>
  <c r="R1440" i="8"/>
  <c r="S1447" i="8"/>
  <c r="R1448" i="8"/>
  <c r="R1453" i="8"/>
  <c r="S1453" i="8"/>
  <c r="T1453" i="8"/>
  <c r="W1560" i="8"/>
  <c r="V1560" i="8"/>
  <c r="Q1560" i="8"/>
  <c r="P1560" i="8"/>
  <c r="O1560" i="8"/>
  <c r="W1559" i="8"/>
  <c r="V1559" i="8"/>
  <c r="Q1559" i="8"/>
  <c r="T1559" i="8" s="1"/>
  <c r="P1559" i="8"/>
  <c r="O1559" i="8"/>
  <c r="W1558" i="8"/>
  <c r="V1558" i="8"/>
  <c r="Q1558" i="8"/>
  <c r="T1558" i="8" s="1"/>
  <c r="P1558" i="8"/>
  <c r="O1558" i="8"/>
  <c r="W1557" i="8"/>
  <c r="V1557" i="8"/>
  <c r="Q1557" i="8"/>
  <c r="T1557" i="8" s="1"/>
  <c r="P1557" i="8"/>
  <c r="O1557" i="8"/>
  <c r="W1556" i="8"/>
  <c r="V1556" i="8"/>
  <c r="Q1556" i="8"/>
  <c r="S1556" i="8" s="1"/>
  <c r="P1556" i="8"/>
  <c r="O1556" i="8"/>
  <c r="W1555" i="8"/>
  <c r="V1555" i="8"/>
  <c r="Q1555" i="8"/>
  <c r="T1555" i="8" s="1"/>
  <c r="P1555" i="8"/>
  <c r="O1555" i="8"/>
  <c r="W1554" i="8"/>
  <c r="V1554" i="8"/>
  <c r="Q1554" i="8"/>
  <c r="P1554" i="8"/>
  <c r="O1554" i="8"/>
  <c r="W1553" i="8"/>
  <c r="V1553" i="8"/>
  <c r="Q1553" i="8"/>
  <c r="R1553" i="8" s="1"/>
  <c r="P1553" i="8"/>
  <c r="O1553" i="8"/>
  <c r="W1552" i="8"/>
  <c r="V1552" i="8"/>
  <c r="Q1552" i="8"/>
  <c r="P1552" i="8"/>
  <c r="O1552" i="8"/>
  <c r="W1551" i="8"/>
  <c r="V1551" i="8"/>
  <c r="Q1551" i="8"/>
  <c r="T1551" i="8" s="1"/>
  <c r="P1551" i="8"/>
  <c r="O1551" i="8"/>
  <c r="W1550" i="8"/>
  <c r="V1550" i="8"/>
  <c r="Q1550" i="8"/>
  <c r="T1550" i="8" s="1"/>
  <c r="P1550" i="8"/>
  <c r="O1550" i="8"/>
  <c r="W1549" i="8"/>
  <c r="V1549" i="8"/>
  <c r="Q1549" i="8"/>
  <c r="R1549" i="8" s="1"/>
  <c r="P1549" i="8"/>
  <c r="O1549" i="8"/>
  <c r="W1548" i="8"/>
  <c r="V1548" i="8"/>
  <c r="Q1548" i="8"/>
  <c r="T1548" i="8" s="1"/>
  <c r="P1548" i="8"/>
  <c r="O1548" i="8"/>
  <c r="W1547" i="8"/>
  <c r="V1547" i="8"/>
  <c r="Q1547" i="8"/>
  <c r="P1547" i="8"/>
  <c r="O1547" i="8"/>
  <c r="W1546" i="8"/>
  <c r="V1546" i="8"/>
  <c r="Q1546" i="8"/>
  <c r="P1546" i="8"/>
  <c r="O1546" i="8"/>
  <c r="W1545" i="8"/>
  <c r="V1545" i="8"/>
  <c r="Q1545" i="8"/>
  <c r="S1545" i="8" s="1"/>
  <c r="P1545" i="8"/>
  <c r="O1545" i="8"/>
  <c r="W1544" i="8"/>
  <c r="V1544" i="8"/>
  <c r="Q1544" i="8"/>
  <c r="S1544" i="8" s="1"/>
  <c r="P1544" i="8"/>
  <c r="O1544" i="8"/>
  <c r="W1543" i="8"/>
  <c r="V1543" i="8"/>
  <c r="Q1543" i="8"/>
  <c r="T1543" i="8" s="1"/>
  <c r="P1543" i="8"/>
  <c r="O1543" i="8"/>
  <c r="W1542" i="8"/>
  <c r="V1542" i="8"/>
  <c r="Q1542" i="8"/>
  <c r="T1542" i="8" s="1"/>
  <c r="P1542" i="8"/>
  <c r="O1542" i="8"/>
  <c r="W1541" i="8"/>
  <c r="V1541" i="8"/>
  <c r="Q1541" i="8"/>
  <c r="R1541" i="8" s="1"/>
  <c r="P1541" i="8"/>
  <c r="O1541" i="8"/>
  <c r="W1540" i="8"/>
  <c r="V1540" i="8"/>
  <c r="Q1540" i="8"/>
  <c r="S1540" i="8" s="1"/>
  <c r="P1540" i="8"/>
  <c r="O1540" i="8"/>
  <c r="W1539" i="8"/>
  <c r="V1539" i="8"/>
  <c r="Q1539" i="8"/>
  <c r="T1539" i="8" s="1"/>
  <c r="P1539" i="8"/>
  <c r="O1539" i="8"/>
  <c r="W1538" i="8"/>
  <c r="V1538" i="8"/>
  <c r="Q1538" i="8"/>
  <c r="P1538" i="8"/>
  <c r="O1538" i="8"/>
  <c r="W1537" i="8"/>
  <c r="V1537" i="8"/>
  <c r="Q1537" i="8"/>
  <c r="S1537" i="8" s="1"/>
  <c r="P1537" i="8"/>
  <c r="O1537" i="8"/>
  <c r="W1536" i="8"/>
  <c r="V1536" i="8"/>
  <c r="Q1536" i="8"/>
  <c r="S1536" i="8" s="1"/>
  <c r="P1536" i="8"/>
  <c r="O1536" i="8"/>
  <c r="W1535" i="8"/>
  <c r="V1535" i="8"/>
  <c r="Q1535" i="8"/>
  <c r="T1535" i="8" s="1"/>
  <c r="P1535" i="8"/>
  <c r="O1535" i="8"/>
  <c r="W1534" i="8"/>
  <c r="V1534" i="8"/>
  <c r="Q1534" i="8"/>
  <c r="T1534" i="8" s="1"/>
  <c r="P1534" i="8"/>
  <c r="O1534" i="8"/>
  <c r="W1533" i="8"/>
  <c r="V1533" i="8"/>
  <c r="Q1533" i="8"/>
  <c r="R1533" i="8" s="1"/>
  <c r="P1533" i="8"/>
  <c r="O1533" i="8"/>
  <c r="W1532" i="8"/>
  <c r="V1532" i="8"/>
  <c r="Q1532" i="8"/>
  <c r="S1532" i="8" s="1"/>
  <c r="P1532" i="8"/>
  <c r="O1532" i="8"/>
  <c r="W1531" i="8"/>
  <c r="V1531" i="8"/>
  <c r="Q1531" i="8"/>
  <c r="S1531" i="8" s="1"/>
  <c r="P1531" i="8"/>
  <c r="O1531" i="8"/>
  <c r="W1530" i="8"/>
  <c r="V1530" i="8"/>
  <c r="Q1530" i="8"/>
  <c r="U1530" i="8" s="1"/>
  <c r="P1530" i="8"/>
  <c r="O1530" i="8"/>
  <c r="W1529" i="8"/>
  <c r="V1529" i="8"/>
  <c r="Q1529" i="8"/>
  <c r="T1529" i="8" s="1"/>
  <c r="P1529" i="8"/>
  <c r="O1529" i="8"/>
  <c r="W1528" i="8"/>
  <c r="V1528" i="8"/>
  <c r="Q1528" i="8"/>
  <c r="U1528" i="8" s="1"/>
  <c r="P1528" i="8"/>
  <c r="O1528" i="8"/>
  <c r="W1527" i="8"/>
  <c r="Q1527" i="8"/>
  <c r="U1527" i="8" s="1"/>
  <c r="P1527" i="8"/>
  <c r="O1527" i="8"/>
  <c r="W1526" i="8"/>
  <c r="V1526" i="8"/>
  <c r="Q1526" i="8"/>
  <c r="T1526" i="8" s="1"/>
  <c r="P1526" i="8"/>
  <c r="O1526" i="8"/>
  <c r="W1525" i="8"/>
  <c r="V1525" i="8"/>
  <c r="Q1525" i="8"/>
  <c r="T1525" i="8" s="1"/>
  <c r="P1525" i="8"/>
  <c r="O1525" i="8"/>
  <c r="W1524" i="8"/>
  <c r="V1524" i="8"/>
  <c r="Q1524" i="8"/>
  <c r="S1524" i="8" s="1"/>
  <c r="P1524" i="8"/>
  <c r="O1524" i="8"/>
  <c r="W1523" i="8"/>
  <c r="V1523" i="8"/>
  <c r="Q1523" i="8"/>
  <c r="S1523" i="8" s="1"/>
  <c r="P1523" i="8"/>
  <c r="O1523" i="8"/>
  <c r="W1522" i="8"/>
  <c r="V1522" i="8"/>
  <c r="Q1522" i="8"/>
  <c r="U1522" i="8" s="1"/>
  <c r="P1522" i="8"/>
  <c r="O1522" i="8"/>
  <c r="W1521" i="8"/>
  <c r="V1521" i="8"/>
  <c r="Q1521" i="8"/>
  <c r="S1521" i="8" s="1"/>
  <c r="P1521" i="8"/>
  <c r="O1521" i="8"/>
  <c r="W1520" i="8"/>
  <c r="V1520" i="8"/>
  <c r="Q1520" i="8"/>
  <c r="S1520" i="8" s="1"/>
  <c r="P1520" i="8"/>
  <c r="O1520" i="8"/>
  <c r="W1519" i="8"/>
  <c r="V1519" i="8"/>
  <c r="Q1519" i="8"/>
  <c r="T1519" i="8" s="1"/>
  <c r="P1519" i="8"/>
  <c r="O1519" i="8"/>
  <c r="W1518" i="8"/>
  <c r="V1518" i="8"/>
  <c r="Q1518" i="8"/>
  <c r="T1518" i="8" s="1"/>
  <c r="P1518" i="8"/>
  <c r="O1518" i="8"/>
  <c r="W1517" i="8"/>
  <c r="V1517" i="8"/>
  <c r="Q1517" i="8"/>
  <c r="T1517" i="8" s="1"/>
  <c r="P1517" i="8"/>
  <c r="O1517" i="8"/>
  <c r="W1516" i="8"/>
  <c r="V1516" i="8"/>
  <c r="Q1516" i="8"/>
  <c r="S1516" i="8" s="1"/>
  <c r="P1516" i="8"/>
  <c r="O1516" i="8"/>
  <c r="W1515" i="8"/>
  <c r="V1515" i="8"/>
  <c r="Q1515" i="8"/>
  <c r="T1515" i="8" s="1"/>
  <c r="P1515" i="8"/>
  <c r="O1515" i="8"/>
  <c r="V1514" i="8"/>
  <c r="Q1514" i="8"/>
  <c r="U1514" i="8" s="1"/>
  <c r="P1514" i="8"/>
  <c r="O1514" i="8"/>
  <c r="W1513" i="8"/>
  <c r="Q1513" i="8"/>
  <c r="S1513" i="8" s="1"/>
  <c r="P1513" i="8"/>
  <c r="O1513" i="8"/>
  <c r="W1512" i="8"/>
  <c r="Q1512" i="8"/>
  <c r="U1512" i="8" s="1"/>
  <c r="P1512" i="8"/>
  <c r="O1512" i="8"/>
  <c r="W1511" i="8"/>
  <c r="Q1511" i="8"/>
  <c r="T1511" i="8" s="1"/>
  <c r="P1511" i="8"/>
  <c r="O1511" i="8"/>
  <c r="W1510" i="8"/>
  <c r="Q1510" i="8"/>
  <c r="T1510" i="8" s="1"/>
  <c r="P1510" i="8"/>
  <c r="O1510" i="8"/>
  <c r="W1509" i="8"/>
  <c r="Q1509" i="8"/>
  <c r="R1509" i="8" s="1"/>
  <c r="P1509" i="8"/>
  <c r="O1509" i="8"/>
  <c r="W1508" i="8"/>
  <c r="Q1508" i="8"/>
  <c r="S1508" i="8" s="1"/>
  <c r="P1508" i="8"/>
  <c r="O1508" i="8"/>
  <c r="W1507" i="8"/>
  <c r="Q1507" i="8"/>
  <c r="U1507" i="8" s="1"/>
  <c r="P1507" i="8"/>
  <c r="O1507" i="8"/>
  <c r="W1506" i="8"/>
  <c r="Q1506" i="8"/>
  <c r="U1506" i="8" s="1"/>
  <c r="P1506" i="8"/>
  <c r="O1506" i="8"/>
  <c r="W1505" i="8"/>
  <c r="Q1505" i="8"/>
  <c r="S1505" i="8" s="1"/>
  <c r="P1505" i="8"/>
  <c r="O1505" i="8"/>
  <c r="V1504" i="8"/>
  <c r="Q1504" i="8"/>
  <c r="S1504" i="8" s="1"/>
  <c r="P1504" i="8"/>
  <c r="O1504" i="8"/>
  <c r="V1503" i="8"/>
  <c r="Q1503" i="8"/>
  <c r="T1503" i="8" s="1"/>
  <c r="P1503" i="8"/>
  <c r="O1503" i="8"/>
  <c r="V1502" i="8"/>
  <c r="Q1502" i="8"/>
  <c r="T1502" i="8" s="1"/>
  <c r="P1502" i="8"/>
  <c r="O1502" i="8"/>
  <c r="V1501" i="8"/>
  <c r="Q1501" i="8"/>
  <c r="R1501" i="8" s="1"/>
  <c r="P1501" i="8"/>
  <c r="O1501" i="8"/>
  <c r="V1500" i="8"/>
  <c r="Q1500" i="8"/>
  <c r="S1500" i="8" s="1"/>
  <c r="P1500" i="8"/>
  <c r="O1500" i="8"/>
  <c r="V1499" i="8"/>
  <c r="Q1499" i="8"/>
  <c r="U1499" i="8" s="1"/>
  <c r="P1499" i="8"/>
  <c r="O1499" i="8"/>
  <c r="V1498" i="8"/>
  <c r="Q1498" i="8"/>
  <c r="U1498" i="8" s="1"/>
  <c r="P1498" i="8"/>
  <c r="O1498" i="8"/>
  <c r="V1497" i="8"/>
  <c r="Q1497" i="8"/>
  <c r="S1497" i="8" s="1"/>
  <c r="P1497" i="8"/>
  <c r="O1497" i="8"/>
  <c r="V1496" i="8"/>
  <c r="Q1496" i="8"/>
  <c r="U1496" i="8" s="1"/>
  <c r="P1496" i="8"/>
  <c r="O1496" i="8"/>
  <c r="V1495" i="8"/>
  <c r="Q1495" i="8"/>
  <c r="T1495" i="8" s="1"/>
  <c r="P1495" i="8"/>
  <c r="O1495" i="8"/>
  <c r="V1494" i="8"/>
  <c r="Q1494" i="8"/>
  <c r="T1494" i="8" s="1"/>
  <c r="P1494" i="8"/>
  <c r="O1494" i="8"/>
  <c r="V1493" i="8"/>
  <c r="Q1493" i="8"/>
  <c r="R1493" i="8" s="1"/>
  <c r="P1493" i="8"/>
  <c r="O1493" i="8"/>
  <c r="V1492" i="8"/>
  <c r="Q1492" i="8"/>
  <c r="S1492" i="8" s="1"/>
  <c r="P1492" i="8"/>
  <c r="O1492" i="8"/>
  <c r="V1491" i="8"/>
  <c r="Q1491" i="8"/>
  <c r="S1491" i="8" s="1"/>
  <c r="P1491" i="8"/>
  <c r="O1491" i="8"/>
  <c r="V1490" i="8"/>
  <c r="Q1490" i="8"/>
  <c r="U1490" i="8" s="1"/>
  <c r="P1490" i="8"/>
  <c r="O1490" i="8"/>
  <c r="V1489" i="8"/>
  <c r="Q1489" i="8"/>
  <c r="S1489" i="8" s="1"/>
  <c r="P1489" i="8"/>
  <c r="O1489" i="8"/>
  <c r="V1488" i="8"/>
  <c r="Q1488" i="8"/>
  <c r="S1488" i="8" s="1"/>
  <c r="P1488" i="8"/>
  <c r="O1488" i="8"/>
  <c r="V1487" i="8"/>
  <c r="Q1487" i="8"/>
  <c r="T1487" i="8" s="1"/>
  <c r="P1487" i="8"/>
  <c r="O1487" i="8"/>
  <c r="V1486" i="8"/>
  <c r="Q1486" i="8"/>
  <c r="T1486" i="8" s="1"/>
  <c r="P1486" i="8"/>
  <c r="O1486" i="8"/>
  <c r="W1485" i="8"/>
  <c r="V1485" i="8"/>
  <c r="Q1485" i="8"/>
  <c r="T1485" i="8" s="1"/>
  <c r="P1485" i="8"/>
  <c r="O1485" i="8"/>
  <c r="V1484" i="8"/>
  <c r="Q1484" i="8"/>
  <c r="S1484" i="8" s="1"/>
  <c r="P1484" i="8"/>
  <c r="O1484" i="8"/>
  <c r="V1483" i="8"/>
  <c r="Q1483" i="8"/>
  <c r="U1483" i="8" s="1"/>
  <c r="P1483" i="8"/>
  <c r="O1483" i="8"/>
  <c r="V1482" i="8"/>
  <c r="Q1482" i="8"/>
  <c r="U1482" i="8" s="1"/>
  <c r="P1482" i="8"/>
  <c r="O1482" i="8"/>
  <c r="V1481" i="8"/>
  <c r="Q1481" i="8"/>
  <c r="S1481" i="8" s="1"/>
  <c r="P1481" i="8"/>
  <c r="O1481" i="8"/>
  <c r="V1480" i="8"/>
  <c r="Q1480" i="8"/>
  <c r="U1480" i="8" s="1"/>
  <c r="P1480" i="8"/>
  <c r="O1480" i="8"/>
  <c r="V1479" i="8"/>
  <c r="Q1479" i="8"/>
  <c r="T1479" i="8" s="1"/>
  <c r="P1479" i="8"/>
  <c r="O1479" i="8"/>
  <c r="V1478" i="8"/>
  <c r="Q1478" i="8"/>
  <c r="T1478" i="8" s="1"/>
  <c r="P1478" i="8"/>
  <c r="O1478" i="8"/>
  <c r="V1477" i="8"/>
  <c r="Q1477" i="8"/>
  <c r="R1477" i="8" s="1"/>
  <c r="P1477" i="8"/>
  <c r="O1477" i="8"/>
  <c r="V1476" i="8"/>
  <c r="Q1476" i="8"/>
  <c r="S1476" i="8" s="1"/>
  <c r="P1476" i="8"/>
  <c r="O1476" i="8"/>
  <c r="V1475" i="8"/>
  <c r="Q1475" i="8"/>
  <c r="U1475" i="8" s="1"/>
  <c r="P1475" i="8"/>
  <c r="O1475" i="8"/>
  <c r="V1474" i="8"/>
  <c r="Q1474" i="8"/>
  <c r="U1474" i="8" s="1"/>
  <c r="P1474" i="8"/>
  <c r="O1474" i="8"/>
  <c r="V1473" i="8"/>
  <c r="Q1473" i="8"/>
  <c r="S1473" i="8" s="1"/>
  <c r="P1473" i="8"/>
  <c r="O1473" i="8"/>
  <c r="V1472" i="8"/>
  <c r="Q1472" i="8"/>
  <c r="S1472" i="8" s="1"/>
  <c r="P1472" i="8"/>
  <c r="O1472" i="8"/>
  <c r="W1471" i="8"/>
  <c r="V1471" i="8"/>
  <c r="Q1471" i="8"/>
  <c r="P1471" i="8"/>
  <c r="O1471" i="8"/>
  <c r="V1470" i="8"/>
  <c r="Q1470" i="8"/>
  <c r="T1470" i="8" s="1"/>
  <c r="P1470" i="8"/>
  <c r="O1470" i="8"/>
  <c r="W1469" i="8"/>
  <c r="V1469" i="8"/>
  <c r="Q1469" i="8"/>
  <c r="P1469" i="8"/>
  <c r="O1469" i="8"/>
  <c r="V1468" i="8"/>
  <c r="Q1468" i="8"/>
  <c r="S1468" i="8" s="1"/>
  <c r="P1468" i="8"/>
  <c r="O1468" i="8"/>
  <c r="V1467" i="8"/>
  <c r="Q1467" i="8"/>
  <c r="U1467" i="8" s="1"/>
  <c r="P1467" i="8"/>
  <c r="O1467" i="8"/>
  <c r="V1466" i="8"/>
  <c r="Q1466" i="8"/>
  <c r="U1466" i="8" s="1"/>
  <c r="P1466" i="8"/>
  <c r="O1466" i="8"/>
  <c r="V1465" i="8"/>
  <c r="Q1465" i="8"/>
  <c r="S1465" i="8" s="1"/>
  <c r="P1465" i="8"/>
  <c r="O1465" i="8"/>
  <c r="V1464" i="8"/>
  <c r="Q1464" i="8"/>
  <c r="U1464" i="8" s="1"/>
  <c r="P1464" i="8"/>
  <c r="O1464" i="8"/>
  <c r="V1463" i="8"/>
  <c r="Q1463" i="8"/>
  <c r="T1463" i="8" s="1"/>
  <c r="P1463" i="8"/>
  <c r="O1463" i="8"/>
  <c r="V1462" i="8"/>
  <c r="Q1462" i="8"/>
  <c r="T1462" i="8" s="1"/>
  <c r="P1462" i="8"/>
  <c r="O1462" i="8"/>
  <c r="V1461" i="8"/>
  <c r="Q1461" i="8"/>
  <c r="R1461" i="8" s="1"/>
  <c r="P1461" i="8"/>
  <c r="O1461" i="8"/>
  <c r="V1460" i="8"/>
  <c r="Q1460" i="8"/>
  <c r="S1460" i="8" s="1"/>
  <c r="P1460" i="8"/>
  <c r="O1460" i="8"/>
  <c r="W1459" i="8"/>
  <c r="V1459" i="8"/>
  <c r="Q1459" i="8"/>
  <c r="T1459" i="8" s="1"/>
  <c r="P1459" i="8"/>
  <c r="O1459" i="8"/>
  <c r="V1458" i="8"/>
  <c r="Q1458" i="8"/>
  <c r="U1458" i="8" s="1"/>
  <c r="P1458" i="8"/>
  <c r="O1458" i="8"/>
  <c r="V1457" i="8"/>
  <c r="Q1457" i="8"/>
  <c r="S1457" i="8" s="1"/>
  <c r="P1457" i="8"/>
  <c r="O1457" i="8"/>
  <c r="V1456" i="8"/>
  <c r="Q1456" i="8"/>
  <c r="S1456" i="8" s="1"/>
  <c r="P1456" i="8"/>
  <c r="O1456" i="8"/>
  <c r="V1455" i="8"/>
  <c r="Q1455" i="8"/>
  <c r="R1455" i="8" s="1"/>
  <c r="P1455" i="8"/>
  <c r="O1455" i="8"/>
  <c r="V1454" i="8"/>
  <c r="Q1454" i="8"/>
  <c r="T1454" i="8" s="1"/>
  <c r="P1454" i="8"/>
  <c r="O1454" i="8"/>
  <c r="W1561" i="8"/>
  <c r="V1561" i="8"/>
  <c r="Q1561" i="8"/>
  <c r="T1561" i="8" s="1"/>
  <c r="P1561" i="8"/>
  <c r="O1561" i="8"/>
  <c r="H1561" i="8"/>
  <c r="H1560" i="8"/>
  <c r="H1559" i="8"/>
  <c r="H1558" i="8"/>
  <c r="H1557" i="8"/>
  <c r="H1556" i="8"/>
  <c r="H1555" i="8"/>
  <c r="H1554" i="8"/>
  <c r="H1553" i="8"/>
  <c r="H1552" i="8"/>
  <c r="H1551" i="8"/>
  <c r="H1550" i="8"/>
  <c r="H1549" i="8"/>
  <c r="H1548" i="8"/>
  <c r="H1547" i="8"/>
  <c r="H1546" i="8"/>
  <c r="H1545" i="8"/>
  <c r="H1544" i="8"/>
  <c r="H1543" i="8"/>
  <c r="H1542" i="8"/>
  <c r="H1541" i="8"/>
  <c r="H1540" i="8"/>
  <c r="H1539" i="8"/>
  <c r="H1538" i="8"/>
  <c r="H1537" i="8"/>
  <c r="H1536" i="8"/>
  <c r="H1535" i="8"/>
  <c r="H1534" i="8"/>
  <c r="H1533" i="8"/>
  <c r="H1532" i="8"/>
  <c r="H1531" i="8"/>
  <c r="H1530" i="8"/>
  <c r="H1529" i="8"/>
  <c r="H1528" i="8"/>
  <c r="H1527" i="8"/>
  <c r="V1527" i="8" s="1"/>
  <c r="H1526" i="8"/>
  <c r="H1525" i="8"/>
  <c r="H1524" i="8"/>
  <c r="H1523" i="8"/>
  <c r="H1522" i="8"/>
  <c r="H1521" i="8"/>
  <c r="H1520" i="8"/>
  <c r="H1519" i="8"/>
  <c r="H1518" i="8"/>
  <c r="H1517" i="8"/>
  <c r="H1516" i="8"/>
  <c r="H1515" i="8"/>
  <c r="H1514" i="8"/>
  <c r="W1514" i="8" s="1"/>
  <c r="H1513" i="8"/>
  <c r="V1513" i="8" s="1"/>
  <c r="H1512" i="8"/>
  <c r="V1512" i="8" s="1"/>
  <c r="H1511" i="8"/>
  <c r="V1511" i="8" s="1"/>
  <c r="H1510" i="8"/>
  <c r="V1510" i="8" s="1"/>
  <c r="H1509" i="8"/>
  <c r="V1509" i="8" s="1"/>
  <c r="H1508" i="8"/>
  <c r="V1508" i="8" s="1"/>
  <c r="H1507" i="8"/>
  <c r="V1507" i="8" s="1"/>
  <c r="H1506" i="8"/>
  <c r="V1506" i="8" s="1"/>
  <c r="H1505" i="8"/>
  <c r="V1505" i="8" s="1"/>
  <c r="H1504" i="8"/>
  <c r="W1504" i="8" s="1"/>
  <c r="H1503" i="8"/>
  <c r="W1503" i="8" s="1"/>
  <c r="H1502" i="8"/>
  <c r="W1502" i="8" s="1"/>
  <c r="H1501" i="8"/>
  <c r="W1501" i="8" s="1"/>
  <c r="H1500" i="8"/>
  <c r="W1500" i="8" s="1"/>
  <c r="H1499" i="8"/>
  <c r="W1499" i="8" s="1"/>
  <c r="H1498" i="8"/>
  <c r="W1498" i="8" s="1"/>
  <c r="H1497" i="8"/>
  <c r="W1497" i="8" s="1"/>
  <c r="H1496" i="8"/>
  <c r="W1496" i="8" s="1"/>
  <c r="H1495" i="8"/>
  <c r="W1495" i="8" s="1"/>
  <c r="H1494" i="8"/>
  <c r="W1494" i="8" s="1"/>
  <c r="H1493" i="8"/>
  <c r="W1493" i="8" s="1"/>
  <c r="H1492" i="8"/>
  <c r="W1492" i="8" s="1"/>
  <c r="H1491" i="8"/>
  <c r="W1491" i="8" s="1"/>
  <c r="H1490" i="8"/>
  <c r="W1490" i="8" s="1"/>
  <c r="H1489" i="8"/>
  <c r="W1489" i="8" s="1"/>
  <c r="H1488" i="8"/>
  <c r="W1488" i="8" s="1"/>
  <c r="H1487" i="8"/>
  <c r="W1487" i="8" s="1"/>
  <c r="H1486" i="8"/>
  <c r="W1486" i="8" s="1"/>
  <c r="H1485" i="8"/>
  <c r="H1484" i="8"/>
  <c r="W1484" i="8" s="1"/>
  <c r="H1483" i="8"/>
  <c r="W1483" i="8" s="1"/>
  <c r="H1482" i="8"/>
  <c r="W1482" i="8" s="1"/>
  <c r="H1481" i="8"/>
  <c r="W1481" i="8" s="1"/>
  <c r="H1480" i="8"/>
  <c r="W1480" i="8" s="1"/>
  <c r="H1479" i="8"/>
  <c r="W1479" i="8" s="1"/>
  <c r="H1478" i="8"/>
  <c r="W1478" i="8" s="1"/>
  <c r="H1477" i="8"/>
  <c r="W1477" i="8" s="1"/>
  <c r="H1476" i="8"/>
  <c r="W1476" i="8" s="1"/>
  <c r="H1475" i="8"/>
  <c r="W1475" i="8" s="1"/>
  <c r="H1474" i="8"/>
  <c r="W1474" i="8" s="1"/>
  <c r="H1473" i="8"/>
  <c r="W1473" i="8" s="1"/>
  <c r="H1472" i="8"/>
  <c r="W1472" i="8" s="1"/>
  <c r="H1471" i="8"/>
  <c r="H1470" i="8"/>
  <c r="W1470" i="8" s="1"/>
  <c r="H1469" i="8"/>
  <c r="H1468" i="8"/>
  <c r="W1468" i="8" s="1"/>
  <c r="H1467" i="8"/>
  <c r="W1467" i="8" s="1"/>
  <c r="H1466" i="8"/>
  <c r="W1466" i="8" s="1"/>
  <c r="H1465" i="8"/>
  <c r="W1465" i="8" s="1"/>
  <c r="H1464" i="8"/>
  <c r="W1464" i="8" s="1"/>
  <c r="H1463" i="8"/>
  <c r="W1463" i="8" s="1"/>
  <c r="H1462" i="8"/>
  <c r="W1462" i="8" s="1"/>
  <c r="H1461" i="8"/>
  <c r="W1461" i="8" s="1"/>
  <c r="H1460" i="8"/>
  <c r="W1460" i="8" s="1"/>
  <c r="H1459" i="8"/>
  <c r="H1458" i="8"/>
  <c r="W1458" i="8" s="1"/>
  <c r="H1457" i="8"/>
  <c r="W1457" i="8" s="1"/>
  <c r="H1456" i="8"/>
  <c r="W1456" i="8" s="1"/>
  <c r="H1455" i="8"/>
  <c r="W1455" i="8" s="1"/>
  <c r="H1454" i="8"/>
  <c r="W1454" i="8" s="1"/>
  <c r="AC1072" i="12"/>
  <c r="AB1072" i="12"/>
  <c r="AC1071" i="12"/>
  <c r="AB1071" i="12"/>
  <c r="AC1070" i="12"/>
  <c r="AB1070" i="12"/>
  <c r="AC1069" i="12"/>
  <c r="AB1069" i="12"/>
  <c r="AC1068" i="12"/>
  <c r="AB1068" i="12"/>
  <c r="AC1067" i="12"/>
  <c r="AB1067" i="12"/>
  <c r="AC1066" i="12"/>
  <c r="AB1066" i="12"/>
  <c r="AC1065" i="12"/>
  <c r="AB1065" i="12"/>
  <c r="AC1064" i="12"/>
  <c r="AB1064" i="12"/>
  <c r="AC1063" i="12"/>
  <c r="AB1063" i="12"/>
  <c r="AC1062" i="12"/>
  <c r="AB1062" i="12"/>
  <c r="AC1061" i="12"/>
  <c r="AB1061" i="12"/>
  <c r="AC1060" i="12"/>
  <c r="AB1060" i="12"/>
  <c r="AC1059" i="12"/>
  <c r="AB1059" i="12"/>
  <c r="AC1058" i="12"/>
  <c r="AB1058" i="12"/>
  <c r="AC1057" i="12"/>
  <c r="AB1057" i="12"/>
  <c r="AC1056" i="12"/>
  <c r="AB1056" i="12"/>
  <c r="AC1055" i="12"/>
  <c r="AB1055" i="12"/>
  <c r="AC1054" i="12"/>
  <c r="AB1054" i="12"/>
  <c r="AC1053" i="12"/>
  <c r="AB1053" i="12"/>
  <c r="AC1052" i="12"/>
  <c r="AB1052" i="12"/>
  <c r="AC1051" i="12"/>
  <c r="AB1051" i="12"/>
  <c r="AC1050" i="12"/>
  <c r="AB1050" i="12"/>
  <c r="AC1049" i="12"/>
  <c r="AB1049" i="12"/>
  <c r="AC1048" i="12"/>
  <c r="AB1048" i="12"/>
  <c r="AC1047" i="12"/>
  <c r="AB1047" i="12"/>
  <c r="AC1046" i="12"/>
  <c r="AB1046" i="12"/>
  <c r="AC1045" i="12"/>
  <c r="AB1045" i="12"/>
  <c r="AC1044" i="12"/>
  <c r="AB1044" i="12"/>
  <c r="AC1043" i="12"/>
  <c r="AB1043" i="12"/>
  <c r="AC1042" i="12"/>
  <c r="AB1042" i="12"/>
  <c r="AC1041" i="12"/>
  <c r="AB1041" i="12"/>
  <c r="AC1040" i="12"/>
  <c r="AB1040" i="12"/>
  <c r="AC1039" i="12"/>
  <c r="AB1039" i="12"/>
  <c r="AC1038" i="12"/>
  <c r="AB1038" i="12"/>
  <c r="AC1037" i="12"/>
  <c r="AB1037" i="12"/>
  <c r="AC1036" i="12"/>
  <c r="AB1036" i="12"/>
  <c r="AC1035" i="12"/>
  <c r="AB1035" i="12"/>
  <c r="AC1034" i="12"/>
  <c r="AB1034" i="12"/>
  <c r="AC1033" i="12"/>
  <c r="AB1033" i="12"/>
  <c r="AC1032" i="12"/>
  <c r="AB1032" i="12"/>
  <c r="AC1031" i="12"/>
  <c r="AB1031" i="12"/>
  <c r="AC1030" i="12"/>
  <c r="AB1030" i="12"/>
  <c r="AC1029" i="12"/>
  <c r="AB1029" i="12"/>
  <c r="AC1028" i="12"/>
  <c r="AB1028" i="12"/>
  <c r="AC1027" i="12"/>
  <c r="AB1027" i="12"/>
  <c r="AC1026" i="12"/>
  <c r="AB1026" i="12"/>
  <c r="AC1025" i="12"/>
  <c r="AB1025" i="12"/>
  <c r="AC1024" i="12"/>
  <c r="AB1024" i="12"/>
  <c r="AC1023" i="12"/>
  <c r="AB1023" i="12"/>
  <c r="AC1022" i="12"/>
  <c r="AB1022" i="12"/>
  <c r="AC1021" i="12"/>
  <c r="AB1021" i="12"/>
  <c r="AC1020" i="12"/>
  <c r="AB1020" i="12"/>
  <c r="AC1019" i="12"/>
  <c r="AB1019" i="12"/>
  <c r="AC1018" i="12"/>
  <c r="AB1018" i="12"/>
  <c r="AC1017" i="12"/>
  <c r="AB1017" i="12"/>
  <c r="AC1016" i="12"/>
  <c r="AB1016" i="12"/>
  <c r="AC1015" i="12"/>
  <c r="AB1015" i="12"/>
  <c r="AC1014" i="12"/>
  <c r="AB1014" i="12"/>
  <c r="AC1013" i="12"/>
  <c r="AB1013" i="12"/>
  <c r="AC1012" i="12"/>
  <c r="AB1012" i="12"/>
  <c r="AC1011" i="12"/>
  <c r="AB1011" i="12"/>
  <c r="AC1010" i="12"/>
  <c r="AB1010" i="12"/>
  <c r="AC1009" i="12"/>
  <c r="AB1009" i="12"/>
  <c r="AC1008" i="12"/>
  <c r="AB1008" i="12"/>
  <c r="AC1007" i="12"/>
  <c r="AB1007" i="12"/>
  <c r="AC1006" i="12"/>
  <c r="AB1006" i="12"/>
  <c r="AC1005" i="12"/>
  <c r="AB1005" i="12"/>
  <c r="AC1004" i="12"/>
  <c r="AB1004" i="12"/>
  <c r="AC1003" i="12"/>
  <c r="AB1003" i="12"/>
  <c r="AC1002" i="12"/>
  <c r="AB1002" i="12"/>
  <c r="AC1073" i="12"/>
  <c r="AB1073" i="12"/>
  <c r="Z1073" i="12"/>
  <c r="AH1073" i="12" s="1"/>
  <c r="Z1072" i="12"/>
  <c r="AD1072" i="12" s="1"/>
  <c r="Z1071" i="12"/>
  <c r="AD1071" i="12" s="1"/>
  <c r="Z1070" i="12"/>
  <c r="AD1070" i="12" s="1"/>
  <c r="Z1069" i="12"/>
  <c r="AD1069" i="12" s="1"/>
  <c r="Z1068" i="12"/>
  <c r="AD1068" i="12" s="1"/>
  <c r="Z1067" i="12"/>
  <c r="AH1067" i="12" s="1"/>
  <c r="Z1066" i="12"/>
  <c r="AH1066" i="12" s="1"/>
  <c r="Z1065" i="12"/>
  <c r="AH1065" i="12" s="1"/>
  <c r="Z1064" i="12"/>
  <c r="AD1064" i="12" s="1"/>
  <c r="Z1063" i="12"/>
  <c r="AD1063" i="12" s="1"/>
  <c r="Z1062" i="12"/>
  <c r="AD1062" i="12" s="1"/>
  <c r="Z1061" i="12"/>
  <c r="AD1061" i="12" s="1"/>
  <c r="Z1060" i="12"/>
  <c r="AD1060" i="12" s="1"/>
  <c r="Z1059" i="12"/>
  <c r="AH1059" i="12" s="1"/>
  <c r="Z1058" i="12"/>
  <c r="AH1058" i="12" s="1"/>
  <c r="Z1057" i="12"/>
  <c r="AH1057" i="12" s="1"/>
  <c r="Z1056" i="12"/>
  <c r="AD1056" i="12" s="1"/>
  <c r="Z1055" i="12"/>
  <c r="AD1055" i="12" s="1"/>
  <c r="Z1054" i="12"/>
  <c r="AD1054" i="12" s="1"/>
  <c r="Z1053" i="12"/>
  <c r="AD1053" i="12" s="1"/>
  <c r="Z1052" i="12"/>
  <c r="AD1052" i="12" s="1"/>
  <c r="Z1051" i="12"/>
  <c r="AH1051" i="12" s="1"/>
  <c r="Z1050" i="12"/>
  <c r="AH1050" i="12" s="1"/>
  <c r="Z1049" i="12"/>
  <c r="AH1049" i="12" s="1"/>
  <c r="Z1048" i="12"/>
  <c r="AD1048" i="12" s="1"/>
  <c r="Z1047" i="12"/>
  <c r="AD1047" i="12" s="1"/>
  <c r="Z1046" i="12"/>
  <c r="AD1046" i="12" s="1"/>
  <c r="Z1045" i="12"/>
  <c r="AD1045" i="12" s="1"/>
  <c r="Z1044" i="12"/>
  <c r="AD1044" i="12" s="1"/>
  <c r="Z1043" i="12"/>
  <c r="AH1043" i="12" s="1"/>
  <c r="Z1042" i="12"/>
  <c r="AH1042" i="12" s="1"/>
  <c r="Z1041" i="12"/>
  <c r="AH1041" i="12" s="1"/>
  <c r="Z1040" i="12"/>
  <c r="AD1040" i="12" s="1"/>
  <c r="Z1039" i="12"/>
  <c r="AD1039" i="12" s="1"/>
  <c r="Z1038" i="12"/>
  <c r="AD1038" i="12" s="1"/>
  <c r="Z1037" i="12"/>
  <c r="AD1037" i="12" s="1"/>
  <c r="Z1036" i="12"/>
  <c r="AD1036" i="12" s="1"/>
  <c r="Z1035" i="12"/>
  <c r="AH1035" i="12" s="1"/>
  <c r="Z1034" i="12"/>
  <c r="AD1034" i="12" s="1"/>
  <c r="AG1034" i="12" s="1"/>
  <c r="Z1033" i="12"/>
  <c r="AH1033" i="12" s="1"/>
  <c r="Z1032" i="12"/>
  <c r="AD1032" i="12" s="1"/>
  <c r="Z1031" i="12"/>
  <c r="AD1031" i="12" s="1"/>
  <c r="Z1030" i="12"/>
  <c r="AD1030" i="12" s="1"/>
  <c r="Z1029" i="12"/>
  <c r="AD1029" i="12" s="1"/>
  <c r="Z1028" i="12"/>
  <c r="AD1028" i="12" s="1"/>
  <c r="Z1027" i="12"/>
  <c r="AH1027" i="12" s="1"/>
  <c r="Z1026" i="12"/>
  <c r="AH1026" i="12" s="1"/>
  <c r="Z1025" i="12"/>
  <c r="AH1025" i="12" s="1"/>
  <c r="Z1024" i="12"/>
  <c r="AD1024" i="12" s="1"/>
  <c r="Z1023" i="12"/>
  <c r="AD1023" i="12" s="1"/>
  <c r="Z1022" i="12"/>
  <c r="AD1022" i="12" s="1"/>
  <c r="Z1021" i="12"/>
  <c r="AD1021" i="12" s="1"/>
  <c r="Z1020" i="12"/>
  <c r="AD1020" i="12" s="1"/>
  <c r="Z1019" i="12"/>
  <c r="Z1018" i="12"/>
  <c r="AD1018" i="12" s="1"/>
  <c r="AG1018" i="12" s="1"/>
  <c r="Z1017" i="12"/>
  <c r="AD1017" i="12" s="1"/>
  <c r="AG1017" i="12" s="1"/>
  <c r="Z1016" i="12"/>
  <c r="AD1016" i="12" s="1"/>
  <c r="Z1015" i="12"/>
  <c r="AD1015" i="12" s="1"/>
  <c r="Z1014" i="12"/>
  <c r="Z1013" i="12"/>
  <c r="AD1013" i="12" s="1"/>
  <c r="Z1012" i="12"/>
  <c r="AD1012" i="12" s="1"/>
  <c r="Z1011" i="12"/>
  <c r="AD1011" i="12" s="1"/>
  <c r="AE1011" i="12" s="1"/>
  <c r="Z1010" i="12"/>
  <c r="Z1009" i="12"/>
  <c r="Z1008" i="12"/>
  <c r="AD1008" i="12" s="1"/>
  <c r="Z1007" i="12"/>
  <c r="AD1007" i="12" s="1"/>
  <c r="Z1006" i="12"/>
  <c r="Z1005" i="12"/>
  <c r="AD1005" i="12" s="1"/>
  <c r="Z1004" i="12"/>
  <c r="AD1004" i="12" s="1"/>
  <c r="Z1003" i="12"/>
  <c r="AD1003" i="12" s="1"/>
  <c r="AE1003" i="12" s="1"/>
  <c r="Z1002" i="12"/>
  <c r="AD1002" i="12" s="1"/>
  <c r="AE1002" i="12" s="1"/>
  <c r="Y1073" i="12"/>
  <c r="X1073" i="12"/>
  <c r="W1073" i="12"/>
  <c r="V1073" i="12"/>
  <c r="U1073" i="12"/>
  <c r="T1073" i="12"/>
  <c r="S1073" i="12"/>
  <c r="R1073" i="12"/>
  <c r="P1073" i="12"/>
  <c r="Q1073" i="12" s="1"/>
  <c r="Y1072" i="12"/>
  <c r="X1072" i="12"/>
  <c r="W1072" i="12"/>
  <c r="V1072" i="12"/>
  <c r="U1072" i="12"/>
  <c r="T1072" i="12"/>
  <c r="S1072" i="12"/>
  <c r="R1072" i="12"/>
  <c r="P1072" i="12"/>
  <c r="Q1072" i="12" s="1"/>
  <c r="Y1071" i="12"/>
  <c r="X1071" i="12"/>
  <c r="W1071" i="12"/>
  <c r="V1071" i="12"/>
  <c r="U1071" i="12"/>
  <c r="T1071" i="12"/>
  <c r="S1071" i="12"/>
  <c r="R1071" i="12"/>
  <c r="P1071" i="12"/>
  <c r="Q1071" i="12" s="1"/>
  <c r="Y1070" i="12"/>
  <c r="X1070" i="12"/>
  <c r="W1070" i="12"/>
  <c r="V1070" i="12"/>
  <c r="U1070" i="12"/>
  <c r="T1070" i="12"/>
  <c r="S1070" i="12"/>
  <c r="R1070" i="12"/>
  <c r="P1070" i="12"/>
  <c r="Q1070" i="12" s="1"/>
  <c r="Y1069" i="12"/>
  <c r="X1069" i="12"/>
  <c r="W1069" i="12"/>
  <c r="V1069" i="12"/>
  <c r="U1069" i="12"/>
  <c r="T1069" i="12"/>
  <c r="S1069" i="12"/>
  <c r="R1069" i="12"/>
  <c r="P1069" i="12"/>
  <c r="Q1069" i="12" s="1"/>
  <c r="Y1068" i="12"/>
  <c r="X1068" i="12"/>
  <c r="W1068" i="12"/>
  <c r="V1068" i="12"/>
  <c r="U1068" i="12"/>
  <c r="T1068" i="12"/>
  <c r="S1068" i="12"/>
  <c r="R1068" i="12"/>
  <c r="P1068" i="12"/>
  <c r="Q1068" i="12" s="1"/>
  <c r="Y1067" i="12"/>
  <c r="X1067" i="12"/>
  <c r="W1067" i="12"/>
  <c r="V1067" i="12"/>
  <c r="U1067" i="12"/>
  <c r="T1067" i="12"/>
  <c r="S1067" i="12"/>
  <c r="R1067" i="12"/>
  <c r="P1067" i="12"/>
  <c r="Q1067" i="12" s="1"/>
  <c r="Y1066" i="12"/>
  <c r="X1066" i="12"/>
  <c r="W1066" i="12"/>
  <c r="V1066" i="12"/>
  <c r="U1066" i="12"/>
  <c r="T1066" i="12"/>
  <c r="S1066" i="12"/>
  <c r="R1066" i="12"/>
  <c r="P1066" i="12"/>
  <c r="Q1066" i="12" s="1"/>
  <c r="Y1065" i="12"/>
  <c r="X1065" i="12"/>
  <c r="W1065" i="12"/>
  <c r="V1065" i="12"/>
  <c r="U1065" i="12"/>
  <c r="T1065" i="12"/>
  <c r="S1065" i="12"/>
  <c r="R1065" i="12"/>
  <c r="P1065" i="12"/>
  <c r="Q1065" i="12" s="1"/>
  <c r="Y1064" i="12"/>
  <c r="X1064" i="12"/>
  <c r="W1064" i="12"/>
  <c r="V1064" i="12"/>
  <c r="U1064" i="12"/>
  <c r="T1064" i="12"/>
  <c r="S1064" i="12"/>
  <c r="R1064" i="12"/>
  <c r="P1064" i="12"/>
  <c r="Q1064" i="12" s="1"/>
  <c r="Y1063" i="12"/>
  <c r="X1063" i="12"/>
  <c r="W1063" i="12"/>
  <c r="V1063" i="12"/>
  <c r="U1063" i="12"/>
  <c r="T1063" i="12"/>
  <c r="S1063" i="12"/>
  <c r="R1063" i="12"/>
  <c r="P1063" i="12"/>
  <c r="Q1063" i="12" s="1"/>
  <c r="Y1062" i="12"/>
  <c r="X1062" i="12"/>
  <c r="W1062" i="12"/>
  <c r="V1062" i="12"/>
  <c r="U1062" i="12"/>
  <c r="T1062" i="12"/>
  <c r="S1062" i="12"/>
  <c r="R1062" i="12"/>
  <c r="P1062" i="12"/>
  <c r="Q1062" i="12" s="1"/>
  <c r="Y1061" i="12"/>
  <c r="X1061" i="12"/>
  <c r="W1061" i="12"/>
  <c r="V1061" i="12"/>
  <c r="U1061" i="12"/>
  <c r="T1061" i="12"/>
  <c r="S1061" i="12"/>
  <c r="R1061" i="12"/>
  <c r="P1061" i="12"/>
  <c r="Q1061" i="12" s="1"/>
  <c r="Y1060" i="12"/>
  <c r="X1060" i="12"/>
  <c r="W1060" i="12"/>
  <c r="V1060" i="12"/>
  <c r="U1060" i="12"/>
  <c r="T1060" i="12"/>
  <c r="S1060" i="12"/>
  <c r="R1060" i="12"/>
  <c r="P1060" i="12"/>
  <c r="Q1060" i="12" s="1"/>
  <c r="Y1059" i="12"/>
  <c r="X1059" i="12"/>
  <c r="W1059" i="12"/>
  <c r="V1059" i="12"/>
  <c r="U1059" i="12"/>
  <c r="T1059" i="12"/>
  <c r="S1059" i="12"/>
  <c r="R1059" i="12"/>
  <c r="P1059" i="12"/>
  <c r="Q1059" i="12" s="1"/>
  <c r="Y1058" i="12"/>
  <c r="X1058" i="12"/>
  <c r="W1058" i="12"/>
  <c r="V1058" i="12"/>
  <c r="U1058" i="12"/>
  <c r="T1058" i="12"/>
  <c r="S1058" i="12"/>
  <c r="R1058" i="12"/>
  <c r="P1058" i="12"/>
  <c r="Q1058" i="12" s="1"/>
  <c r="Y1057" i="12"/>
  <c r="X1057" i="12"/>
  <c r="W1057" i="12"/>
  <c r="V1057" i="12"/>
  <c r="U1057" i="12"/>
  <c r="T1057" i="12"/>
  <c r="S1057" i="12"/>
  <c r="R1057" i="12"/>
  <c r="P1057" i="12"/>
  <c r="Q1057" i="12" s="1"/>
  <c r="Y1056" i="12"/>
  <c r="X1056" i="12"/>
  <c r="W1056" i="12"/>
  <c r="V1056" i="12"/>
  <c r="U1056" i="12"/>
  <c r="T1056" i="12"/>
  <c r="S1056" i="12"/>
  <c r="R1056" i="12"/>
  <c r="P1056" i="12"/>
  <c r="Q1056" i="12" s="1"/>
  <c r="Y1055" i="12"/>
  <c r="X1055" i="12"/>
  <c r="W1055" i="12"/>
  <c r="V1055" i="12"/>
  <c r="U1055" i="12"/>
  <c r="T1055" i="12"/>
  <c r="S1055" i="12"/>
  <c r="R1055" i="12"/>
  <c r="P1055" i="12"/>
  <c r="Q1055" i="12" s="1"/>
  <c r="Y1054" i="12"/>
  <c r="X1054" i="12"/>
  <c r="W1054" i="12"/>
  <c r="V1054" i="12"/>
  <c r="U1054" i="12"/>
  <c r="T1054" i="12"/>
  <c r="S1054" i="12"/>
  <c r="R1054" i="12"/>
  <c r="P1054" i="12"/>
  <c r="Q1054" i="12" s="1"/>
  <c r="Y1053" i="12"/>
  <c r="X1053" i="12"/>
  <c r="W1053" i="12"/>
  <c r="V1053" i="12"/>
  <c r="U1053" i="12"/>
  <c r="T1053" i="12"/>
  <c r="S1053" i="12"/>
  <c r="R1053" i="12"/>
  <c r="P1053" i="12"/>
  <c r="Q1053" i="12" s="1"/>
  <c r="Y1052" i="12"/>
  <c r="X1052" i="12"/>
  <c r="W1052" i="12"/>
  <c r="V1052" i="12"/>
  <c r="U1052" i="12"/>
  <c r="T1052" i="12"/>
  <c r="S1052" i="12"/>
  <c r="R1052" i="12"/>
  <c r="P1052" i="12"/>
  <c r="Q1052" i="12" s="1"/>
  <c r="Y1051" i="12"/>
  <c r="X1051" i="12"/>
  <c r="W1051" i="12"/>
  <c r="V1051" i="12"/>
  <c r="U1051" i="12"/>
  <c r="T1051" i="12"/>
  <c r="S1051" i="12"/>
  <c r="R1051" i="12"/>
  <c r="P1051" i="12"/>
  <c r="Q1051" i="12" s="1"/>
  <c r="Y1050" i="12"/>
  <c r="X1050" i="12"/>
  <c r="W1050" i="12"/>
  <c r="V1050" i="12"/>
  <c r="U1050" i="12"/>
  <c r="T1050" i="12"/>
  <c r="S1050" i="12"/>
  <c r="R1050" i="12"/>
  <c r="P1050" i="12"/>
  <c r="Q1050" i="12" s="1"/>
  <c r="Y1049" i="12"/>
  <c r="X1049" i="12"/>
  <c r="W1049" i="12"/>
  <c r="V1049" i="12"/>
  <c r="U1049" i="12"/>
  <c r="T1049" i="12"/>
  <c r="S1049" i="12"/>
  <c r="R1049" i="12"/>
  <c r="P1049" i="12"/>
  <c r="Q1049" i="12" s="1"/>
  <c r="Y1048" i="12"/>
  <c r="X1048" i="12"/>
  <c r="W1048" i="12"/>
  <c r="V1048" i="12"/>
  <c r="U1048" i="12"/>
  <c r="T1048" i="12"/>
  <c r="S1048" i="12"/>
  <c r="R1048" i="12"/>
  <c r="P1048" i="12"/>
  <c r="Q1048" i="12" s="1"/>
  <c r="Y1047" i="12"/>
  <c r="X1047" i="12"/>
  <c r="W1047" i="12"/>
  <c r="V1047" i="12"/>
  <c r="U1047" i="12"/>
  <c r="T1047" i="12"/>
  <c r="S1047" i="12"/>
  <c r="R1047" i="12"/>
  <c r="P1047" i="12"/>
  <c r="Q1047" i="12" s="1"/>
  <c r="Y1046" i="12"/>
  <c r="X1046" i="12"/>
  <c r="W1046" i="12"/>
  <c r="V1046" i="12"/>
  <c r="U1046" i="12"/>
  <c r="T1046" i="12"/>
  <c r="S1046" i="12"/>
  <c r="R1046" i="12"/>
  <c r="P1046" i="12"/>
  <c r="Q1046" i="12" s="1"/>
  <c r="Y1045" i="12"/>
  <c r="X1045" i="12"/>
  <c r="W1045" i="12"/>
  <c r="V1045" i="12"/>
  <c r="U1045" i="12"/>
  <c r="T1045" i="12"/>
  <c r="S1045" i="12"/>
  <c r="R1045" i="12"/>
  <c r="P1045" i="12"/>
  <c r="Q1045" i="12" s="1"/>
  <c r="Y1044" i="12"/>
  <c r="X1044" i="12"/>
  <c r="W1044" i="12"/>
  <c r="V1044" i="12"/>
  <c r="U1044" i="12"/>
  <c r="T1044" i="12"/>
  <c r="S1044" i="12"/>
  <c r="R1044" i="12"/>
  <c r="P1044" i="12"/>
  <c r="Q1044" i="12" s="1"/>
  <c r="Y1043" i="12"/>
  <c r="X1043" i="12"/>
  <c r="W1043" i="12"/>
  <c r="V1043" i="12"/>
  <c r="U1043" i="12"/>
  <c r="T1043" i="12"/>
  <c r="S1043" i="12"/>
  <c r="R1043" i="12"/>
  <c r="P1043" i="12"/>
  <c r="Q1043" i="12" s="1"/>
  <c r="Y1042" i="12"/>
  <c r="X1042" i="12"/>
  <c r="W1042" i="12"/>
  <c r="V1042" i="12"/>
  <c r="U1042" i="12"/>
  <c r="T1042" i="12"/>
  <c r="S1042" i="12"/>
  <c r="R1042" i="12"/>
  <c r="P1042" i="12"/>
  <c r="Q1042" i="12" s="1"/>
  <c r="Y1041" i="12"/>
  <c r="X1041" i="12"/>
  <c r="W1041" i="12"/>
  <c r="V1041" i="12"/>
  <c r="U1041" i="12"/>
  <c r="T1041" i="12"/>
  <c r="S1041" i="12"/>
  <c r="R1041" i="12"/>
  <c r="P1041" i="12"/>
  <c r="Q1041" i="12" s="1"/>
  <c r="Y1040" i="12"/>
  <c r="X1040" i="12"/>
  <c r="W1040" i="12"/>
  <c r="V1040" i="12"/>
  <c r="U1040" i="12"/>
  <c r="T1040" i="12"/>
  <c r="S1040" i="12"/>
  <c r="R1040" i="12"/>
  <c r="P1040" i="12"/>
  <c r="Q1040" i="12" s="1"/>
  <c r="Y1039" i="12"/>
  <c r="X1039" i="12"/>
  <c r="W1039" i="12"/>
  <c r="V1039" i="12"/>
  <c r="U1039" i="12"/>
  <c r="T1039" i="12"/>
  <c r="S1039" i="12"/>
  <c r="R1039" i="12"/>
  <c r="P1039" i="12"/>
  <c r="Q1039" i="12" s="1"/>
  <c r="Y1038" i="12"/>
  <c r="X1038" i="12"/>
  <c r="W1038" i="12"/>
  <c r="V1038" i="12"/>
  <c r="U1038" i="12"/>
  <c r="T1038" i="12"/>
  <c r="S1038" i="12"/>
  <c r="R1038" i="12"/>
  <c r="P1038" i="12"/>
  <c r="Q1038" i="12" s="1"/>
  <c r="Y1037" i="12"/>
  <c r="X1037" i="12"/>
  <c r="W1037" i="12"/>
  <c r="V1037" i="12"/>
  <c r="U1037" i="12"/>
  <c r="T1037" i="12"/>
  <c r="S1037" i="12"/>
  <c r="R1037" i="12"/>
  <c r="P1037" i="12"/>
  <c r="Q1037" i="12" s="1"/>
  <c r="Y1036" i="12"/>
  <c r="X1036" i="12"/>
  <c r="W1036" i="12"/>
  <c r="V1036" i="12"/>
  <c r="U1036" i="12"/>
  <c r="T1036" i="12"/>
  <c r="S1036" i="12"/>
  <c r="R1036" i="12"/>
  <c r="P1036" i="12"/>
  <c r="Q1036" i="12" s="1"/>
  <c r="Y1035" i="12"/>
  <c r="X1035" i="12"/>
  <c r="W1035" i="12"/>
  <c r="V1035" i="12"/>
  <c r="U1035" i="12"/>
  <c r="T1035" i="12"/>
  <c r="S1035" i="12"/>
  <c r="R1035" i="12"/>
  <c r="P1035" i="12"/>
  <c r="Q1035" i="12" s="1"/>
  <c r="Y1034" i="12"/>
  <c r="X1034" i="12"/>
  <c r="W1034" i="12"/>
  <c r="V1034" i="12"/>
  <c r="U1034" i="12"/>
  <c r="T1034" i="12"/>
  <c r="S1034" i="12"/>
  <c r="R1034" i="12"/>
  <c r="P1034" i="12"/>
  <c r="Q1034" i="12" s="1"/>
  <c r="Y1033" i="12"/>
  <c r="X1033" i="12"/>
  <c r="W1033" i="12"/>
  <c r="V1033" i="12"/>
  <c r="U1033" i="12"/>
  <c r="T1033" i="12"/>
  <c r="S1033" i="12"/>
  <c r="R1033" i="12"/>
  <c r="P1033" i="12"/>
  <c r="Q1033" i="12" s="1"/>
  <c r="Y1032" i="12"/>
  <c r="X1032" i="12"/>
  <c r="W1032" i="12"/>
  <c r="V1032" i="12"/>
  <c r="U1032" i="12"/>
  <c r="T1032" i="12"/>
  <c r="S1032" i="12"/>
  <c r="R1032" i="12"/>
  <c r="P1032" i="12"/>
  <c r="Q1032" i="12" s="1"/>
  <c r="Y1031" i="12"/>
  <c r="X1031" i="12"/>
  <c r="W1031" i="12"/>
  <c r="V1031" i="12"/>
  <c r="U1031" i="12"/>
  <c r="T1031" i="12"/>
  <c r="S1031" i="12"/>
  <c r="R1031" i="12"/>
  <c r="P1031" i="12"/>
  <c r="Q1031" i="12" s="1"/>
  <c r="Y1030" i="12"/>
  <c r="X1030" i="12"/>
  <c r="W1030" i="12"/>
  <c r="V1030" i="12"/>
  <c r="U1030" i="12"/>
  <c r="T1030" i="12"/>
  <c r="S1030" i="12"/>
  <c r="R1030" i="12"/>
  <c r="P1030" i="12"/>
  <c r="Q1030" i="12" s="1"/>
  <c r="Y1029" i="12"/>
  <c r="X1029" i="12"/>
  <c r="W1029" i="12"/>
  <c r="V1029" i="12"/>
  <c r="U1029" i="12"/>
  <c r="T1029" i="12"/>
  <c r="S1029" i="12"/>
  <c r="R1029" i="12"/>
  <c r="P1029" i="12"/>
  <c r="Q1029" i="12" s="1"/>
  <c r="Y1028" i="12"/>
  <c r="X1028" i="12"/>
  <c r="W1028" i="12"/>
  <c r="V1028" i="12"/>
  <c r="U1028" i="12"/>
  <c r="T1028" i="12"/>
  <c r="S1028" i="12"/>
  <c r="R1028" i="12"/>
  <c r="P1028" i="12"/>
  <c r="Q1028" i="12" s="1"/>
  <c r="Y1027" i="12"/>
  <c r="X1027" i="12"/>
  <c r="W1027" i="12"/>
  <c r="V1027" i="12"/>
  <c r="U1027" i="12"/>
  <c r="T1027" i="12"/>
  <c r="S1027" i="12"/>
  <c r="R1027" i="12"/>
  <c r="P1027" i="12"/>
  <c r="Q1027" i="12" s="1"/>
  <c r="Y1026" i="12"/>
  <c r="X1026" i="12"/>
  <c r="W1026" i="12"/>
  <c r="V1026" i="12"/>
  <c r="U1026" i="12"/>
  <c r="T1026" i="12"/>
  <c r="S1026" i="12"/>
  <c r="R1026" i="12"/>
  <c r="P1026" i="12"/>
  <c r="Q1026" i="12" s="1"/>
  <c r="Y1025" i="12"/>
  <c r="X1025" i="12"/>
  <c r="W1025" i="12"/>
  <c r="V1025" i="12"/>
  <c r="U1025" i="12"/>
  <c r="T1025" i="12"/>
  <c r="S1025" i="12"/>
  <c r="R1025" i="12"/>
  <c r="P1025" i="12"/>
  <c r="Q1025" i="12" s="1"/>
  <c r="Y1024" i="12"/>
  <c r="X1024" i="12"/>
  <c r="W1024" i="12"/>
  <c r="V1024" i="12"/>
  <c r="U1024" i="12"/>
  <c r="T1024" i="12"/>
  <c r="S1024" i="12"/>
  <c r="R1024" i="12"/>
  <c r="P1024" i="12"/>
  <c r="Q1024" i="12" s="1"/>
  <c r="Y1023" i="12"/>
  <c r="X1023" i="12"/>
  <c r="W1023" i="12"/>
  <c r="V1023" i="12"/>
  <c r="U1023" i="12"/>
  <c r="T1023" i="12"/>
  <c r="S1023" i="12"/>
  <c r="R1023" i="12"/>
  <c r="P1023" i="12"/>
  <c r="Q1023" i="12" s="1"/>
  <c r="Y1022" i="12"/>
  <c r="X1022" i="12"/>
  <c r="W1022" i="12"/>
  <c r="V1022" i="12"/>
  <c r="U1022" i="12"/>
  <c r="T1022" i="12"/>
  <c r="S1022" i="12"/>
  <c r="R1022" i="12"/>
  <c r="P1022" i="12"/>
  <c r="Q1022" i="12" s="1"/>
  <c r="Y1021" i="12"/>
  <c r="X1021" i="12"/>
  <c r="W1021" i="12"/>
  <c r="V1021" i="12"/>
  <c r="U1021" i="12"/>
  <c r="T1021" i="12"/>
  <c r="S1021" i="12"/>
  <c r="R1021" i="12"/>
  <c r="P1021" i="12"/>
  <c r="Q1021" i="12" s="1"/>
  <c r="Y1020" i="12"/>
  <c r="X1020" i="12"/>
  <c r="W1020" i="12"/>
  <c r="V1020" i="12"/>
  <c r="U1020" i="12"/>
  <c r="T1020" i="12"/>
  <c r="S1020" i="12"/>
  <c r="R1020" i="12"/>
  <c r="P1020" i="12"/>
  <c r="Q1020" i="12" s="1"/>
  <c r="Y1019" i="12"/>
  <c r="X1019" i="12"/>
  <c r="W1019" i="12"/>
  <c r="V1019" i="12"/>
  <c r="U1019" i="12"/>
  <c r="T1019" i="12"/>
  <c r="S1019" i="12"/>
  <c r="R1019" i="12"/>
  <c r="P1019" i="12"/>
  <c r="Q1019" i="12" s="1"/>
  <c r="Y1018" i="12"/>
  <c r="X1018" i="12"/>
  <c r="W1018" i="12"/>
  <c r="V1018" i="12"/>
  <c r="U1018" i="12"/>
  <c r="T1018" i="12"/>
  <c r="S1018" i="12"/>
  <c r="R1018" i="12"/>
  <c r="P1018" i="12"/>
  <c r="Q1018" i="12" s="1"/>
  <c r="Y1017" i="12"/>
  <c r="X1017" i="12"/>
  <c r="W1017" i="12"/>
  <c r="V1017" i="12"/>
  <c r="U1017" i="12"/>
  <c r="T1017" i="12"/>
  <c r="S1017" i="12"/>
  <c r="R1017" i="12"/>
  <c r="P1017" i="12"/>
  <c r="Q1017" i="12" s="1"/>
  <c r="Y1016" i="12"/>
  <c r="X1016" i="12"/>
  <c r="W1016" i="12"/>
  <c r="V1016" i="12"/>
  <c r="U1016" i="12"/>
  <c r="T1016" i="12"/>
  <c r="S1016" i="12"/>
  <c r="R1016" i="12"/>
  <c r="P1016" i="12"/>
  <c r="Q1016" i="12" s="1"/>
  <c r="Y1015" i="12"/>
  <c r="X1015" i="12"/>
  <c r="W1015" i="12"/>
  <c r="V1015" i="12"/>
  <c r="U1015" i="12"/>
  <c r="T1015" i="12"/>
  <c r="S1015" i="12"/>
  <c r="R1015" i="12"/>
  <c r="P1015" i="12"/>
  <c r="Q1015" i="12" s="1"/>
  <c r="Y1014" i="12"/>
  <c r="X1014" i="12"/>
  <c r="W1014" i="12"/>
  <c r="V1014" i="12"/>
  <c r="U1014" i="12"/>
  <c r="T1014" i="12"/>
  <c r="S1014" i="12"/>
  <c r="R1014" i="12"/>
  <c r="P1014" i="12"/>
  <c r="Q1014" i="12" s="1"/>
  <c r="Y1013" i="12"/>
  <c r="X1013" i="12"/>
  <c r="W1013" i="12"/>
  <c r="V1013" i="12"/>
  <c r="U1013" i="12"/>
  <c r="T1013" i="12"/>
  <c r="S1013" i="12"/>
  <c r="R1013" i="12"/>
  <c r="P1013" i="12"/>
  <c r="Q1013" i="12" s="1"/>
  <c r="Y1012" i="12"/>
  <c r="X1012" i="12"/>
  <c r="W1012" i="12"/>
  <c r="V1012" i="12"/>
  <c r="U1012" i="12"/>
  <c r="T1012" i="12"/>
  <c r="S1012" i="12"/>
  <c r="R1012" i="12"/>
  <c r="P1012" i="12"/>
  <c r="Q1012" i="12" s="1"/>
  <c r="Y1011" i="12"/>
  <c r="X1011" i="12"/>
  <c r="W1011" i="12"/>
  <c r="V1011" i="12"/>
  <c r="U1011" i="12"/>
  <c r="T1011" i="12"/>
  <c r="S1011" i="12"/>
  <c r="R1011" i="12"/>
  <c r="P1011" i="12"/>
  <c r="Q1011" i="12" s="1"/>
  <c r="Y1010" i="12"/>
  <c r="X1010" i="12"/>
  <c r="W1010" i="12"/>
  <c r="V1010" i="12"/>
  <c r="U1010" i="12"/>
  <c r="T1010" i="12"/>
  <c r="S1010" i="12"/>
  <c r="R1010" i="12"/>
  <c r="P1010" i="12"/>
  <c r="Q1010" i="12" s="1"/>
  <c r="Y1009" i="12"/>
  <c r="X1009" i="12"/>
  <c r="W1009" i="12"/>
  <c r="V1009" i="12"/>
  <c r="U1009" i="12"/>
  <c r="T1009" i="12"/>
  <c r="S1009" i="12"/>
  <c r="R1009" i="12"/>
  <c r="P1009" i="12"/>
  <c r="Q1009" i="12" s="1"/>
  <c r="Y1008" i="12"/>
  <c r="X1008" i="12"/>
  <c r="W1008" i="12"/>
  <c r="V1008" i="12"/>
  <c r="U1008" i="12"/>
  <c r="T1008" i="12"/>
  <c r="S1008" i="12"/>
  <c r="R1008" i="12"/>
  <c r="P1008" i="12"/>
  <c r="Q1008" i="12" s="1"/>
  <c r="Y1007" i="12"/>
  <c r="X1007" i="12"/>
  <c r="W1007" i="12"/>
  <c r="V1007" i="12"/>
  <c r="U1007" i="12"/>
  <c r="T1007" i="12"/>
  <c r="S1007" i="12"/>
  <c r="R1007" i="12"/>
  <c r="P1007" i="12"/>
  <c r="Q1007" i="12" s="1"/>
  <c r="Y1006" i="12"/>
  <c r="X1006" i="12"/>
  <c r="W1006" i="12"/>
  <c r="V1006" i="12"/>
  <c r="U1006" i="12"/>
  <c r="T1006" i="12"/>
  <c r="S1006" i="12"/>
  <c r="R1006" i="12"/>
  <c r="P1006" i="12"/>
  <c r="Q1006" i="12" s="1"/>
  <c r="Y1005" i="12"/>
  <c r="X1005" i="12"/>
  <c r="W1005" i="12"/>
  <c r="V1005" i="12"/>
  <c r="U1005" i="12"/>
  <c r="T1005" i="12"/>
  <c r="S1005" i="12"/>
  <c r="R1005" i="12"/>
  <c r="P1005" i="12"/>
  <c r="Q1005" i="12" s="1"/>
  <c r="Y1004" i="12"/>
  <c r="X1004" i="12"/>
  <c r="W1004" i="12"/>
  <c r="V1004" i="12"/>
  <c r="U1004" i="12"/>
  <c r="T1004" i="12"/>
  <c r="S1004" i="12"/>
  <c r="R1004" i="12"/>
  <c r="P1004" i="12"/>
  <c r="Q1004" i="12" s="1"/>
  <c r="Y1003" i="12"/>
  <c r="X1003" i="12"/>
  <c r="W1003" i="12"/>
  <c r="V1003" i="12"/>
  <c r="U1003" i="12"/>
  <c r="T1003" i="12"/>
  <c r="S1003" i="12"/>
  <c r="R1003" i="12"/>
  <c r="P1003" i="12"/>
  <c r="Q1003" i="12" s="1"/>
  <c r="Y1002" i="12"/>
  <c r="X1002" i="12"/>
  <c r="W1002" i="12"/>
  <c r="V1002" i="12"/>
  <c r="U1002" i="12"/>
  <c r="T1002" i="12"/>
  <c r="S1002" i="12"/>
  <c r="R1002" i="12"/>
  <c r="P1002" i="12"/>
  <c r="Q1002" i="12" s="1"/>
  <c r="W1671" i="8"/>
  <c r="V1671" i="8"/>
  <c r="Q1671" i="8"/>
  <c r="P1671" i="8"/>
  <c r="O1671" i="8"/>
  <c r="W1670" i="8"/>
  <c r="V1670" i="8"/>
  <c r="Q1670" i="8"/>
  <c r="P1670" i="8"/>
  <c r="O1670" i="8"/>
  <c r="W1669" i="8"/>
  <c r="V1669" i="8"/>
  <c r="Q1669" i="8"/>
  <c r="P1669" i="8"/>
  <c r="O1669" i="8"/>
  <c r="W1668" i="8"/>
  <c r="V1668" i="8"/>
  <c r="Q1668" i="8"/>
  <c r="T1668" i="8" s="1"/>
  <c r="P1668" i="8"/>
  <c r="O1668" i="8"/>
  <c r="W1667" i="8"/>
  <c r="V1667" i="8"/>
  <c r="Q1667" i="8"/>
  <c r="S1667" i="8" s="1"/>
  <c r="P1667" i="8"/>
  <c r="O1667" i="8"/>
  <c r="W1666" i="8"/>
  <c r="V1666" i="8"/>
  <c r="Q1666" i="8"/>
  <c r="T1666" i="8" s="1"/>
  <c r="P1666" i="8"/>
  <c r="O1666" i="8"/>
  <c r="W1665" i="8"/>
  <c r="V1665" i="8"/>
  <c r="Q1665" i="8"/>
  <c r="P1665" i="8"/>
  <c r="O1665" i="8"/>
  <c r="W1664" i="8"/>
  <c r="V1664" i="8"/>
  <c r="Q1664" i="8"/>
  <c r="P1664" i="8"/>
  <c r="O1664" i="8"/>
  <c r="W1663" i="8"/>
  <c r="V1663" i="8"/>
  <c r="Q1663" i="8"/>
  <c r="P1663" i="8"/>
  <c r="O1663" i="8"/>
  <c r="W1662" i="8"/>
  <c r="V1662" i="8"/>
  <c r="Q1662" i="8"/>
  <c r="P1662" i="8"/>
  <c r="O1662" i="8"/>
  <c r="W1661" i="8"/>
  <c r="V1661" i="8"/>
  <c r="Q1661" i="8"/>
  <c r="S1661" i="8" s="1"/>
  <c r="P1661" i="8"/>
  <c r="O1661" i="8"/>
  <c r="W1660" i="8"/>
  <c r="V1660" i="8"/>
  <c r="Q1660" i="8"/>
  <c r="R1660" i="8" s="1"/>
  <c r="P1660" i="8"/>
  <c r="O1660" i="8"/>
  <c r="W1659" i="8"/>
  <c r="V1659" i="8"/>
  <c r="Q1659" i="8"/>
  <c r="S1659" i="8" s="1"/>
  <c r="P1659" i="8"/>
  <c r="O1659" i="8"/>
  <c r="W1658" i="8"/>
  <c r="V1658" i="8"/>
  <c r="Q1658" i="8"/>
  <c r="T1658" i="8" s="1"/>
  <c r="P1658" i="8"/>
  <c r="O1658" i="8"/>
  <c r="W1657" i="8"/>
  <c r="V1657" i="8"/>
  <c r="Q1657" i="8"/>
  <c r="P1657" i="8"/>
  <c r="O1657" i="8"/>
  <c r="W1656" i="8"/>
  <c r="V1656" i="8"/>
  <c r="Q1656" i="8"/>
  <c r="P1656" i="8"/>
  <c r="O1656" i="8"/>
  <c r="W1655" i="8"/>
  <c r="V1655" i="8"/>
  <c r="Q1655" i="8"/>
  <c r="R1655" i="8" s="1"/>
  <c r="P1655" i="8"/>
  <c r="O1655" i="8"/>
  <c r="W1654" i="8"/>
  <c r="V1654" i="8"/>
  <c r="Q1654" i="8"/>
  <c r="R1654" i="8" s="1"/>
  <c r="P1654" i="8"/>
  <c r="O1654" i="8"/>
  <c r="W1653" i="8"/>
  <c r="V1653" i="8"/>
  <c r="Q1653" i="8"/>
  <c r="P1653" i="8"/>
  <c r="O1653" i="8"/>
  <c r="W1652" i="8"/>
  <c r="V1652" i="8"/>
  <c r="Q1652" i="8"/>
  <c r="R1652" i="8" s="1"/>
  <c r="P1652" i="8"/>
  <c r="O1652" i="8"/>
  <c r="W1651" i="8"/>
  <c r="V1651" i="8"/>
  <c r="Q1651" i="8"/>
  <c r="S1651" i="8" s="1"/>
  <c r="P1651" i="8"/>
  <c r="O1651" i="8"/>
  <c r="W1650" i="8"/>
  <c r="V1650" i="8"/>
  <c r="Q1650" i="8"/>
  <c r="T1650" i="8" s="1"/>
  <c r="P1650" i="8"/>
  <c r="O1650" i="8"/>
  <c r="W1649" i="8"/>
  <c r="V1649" i="8"/>
  <c r="Q1649" i="8"/>
  <c r="P1649" i="8"/>
  <c r="O1649" i="8"/>
  <c r="W1648" i="8"/>
  <c r="V1648" i="8"/>
  <c r="Q1648" i="8"/>
  <c r="P1648" i="8"/>
  <c r="O1648" i="8"/>
  <c r="W1647" i="8"/>
  <c r="V1647" i="8"/>
  <c r="Q1647" i="8"/>
  <c r="R1647" i="8" s="1"/>
  <c r="P1647" i="8"/>
  <c r="O1647" i="8"/>
  <c r="W1646" i="8"/>
  <c r="V1646" i="8"/>
  <c r="Q1646" i="8"/>
  <c r="S1646" i="8" s="1"/>
  <c r="P1646" i="8"/>
  <c r="O1646" i="8"/>
  <c r="W1645" i="8"/>
  <c r="V1645" i="8"/>
  <c r="Q1645" i="8"/>
  <c r="P1645" i="8"/>
  <c r="O1645" i="8"/>
  <c r="W1644" i="8"/>
  <c r="V1644" i="8"/>
  <c r="Q1644" i="8"/>
  <c r="R1644" i="8" s="1"/>
  <c r="P1644" i="8"/>
  <c r="O1644" i="8"/>
  <c r="W1643" i="8"/>
  <c r="V1643" i="8"/>
  <c r="Q1643" i="8"/>
  <c r="S1643" i="8" s="1"/>
  <c r="P1643" i="8"/>
  <c r="O1643" i="8"/>
  <c r="W1642" i="8"/>
  <c r="V1642" i="8"/>
  <c r="Q1642" i="8"/>
  <c r="T1642" i="8" s="1"/>
  <c r="P1642" i="8"/>
  <c r="O1642" i="8"/>
  <c r="W1641" i="8"/>
  <c r="V1641" i="8"/>
  <c r="Q1641" i="8"/>
  <c r="U1641" i="8" s="1"/>
  <c r="P1641" i="8"/>
  <c r="O1641" i="8"/>
  <c r="W1640" i="8"/>
  <c r="V1640" i="8"/>
  <c r="Q1640" i="8"/>
  <c r="P1640" i="8"/>
  <c r="O1640" i="8"/>
  <c r="W1639" i="8"/>
  <c r="V1639" i="8"/>
  <c r="Q1639" i="8"/>
  <c r="P1639" i="8"/>
  <c r="O1639" i="8"/>
  <c r="W1638" i="8"/>
  <c r="V1638" i="8"/>
  <c r="Q1638" i="8"/>
  <c r="P1638" i="8"/>
  <c r="O1638" i="8"/>
  <c r="W1637" i="8"/>
  <c r="V1637" i="8"/>
  <c r="Q1637" i="8"/>
  <c r="S1637" i="8" s="1"/>
  <c r="P1637" i="8"/>
  <c r="O1637" i="8"/>
  <c r="W1636" i="8"/>
  <c r="V1636" i="8"/>
  <c r="Q1636" i="8"/>
  <c r="U1636" i="8" s="1"/>
  <c r="P1636" i="8"/>
  <c r="O1636" i="8"/>
  <c r="W1635" i="8"/>
  <c r="V1635" i="8"/>
  <c r="Q1635" i="8"/>
  <c r="S1635" i="8" s="1"/>
  <c r="P1635" i="8"/>
  <c r="O1635" i="8"/>
  <c r="W1634" i="8"/>
  <c r="V1634" i="8"/>
  <c r="Q1634" i="8"/>
  <c r="T1634" i="8" s="1"/>
  <c r="P1634" i="8"/>
  <c r="O1634" i="8"/>
  <c r="V1633" i="8"/>
  <c r="Q1633" i="8"/>
  <c r="U1633" i="8" s="1"/>
  <c r="P1633" i="8"/>
  <c r="O1633" i="8"/>
  <c r="W1632" i="8"/>
  <c r="V1632" i="8"/>
  <c r="Q1632" i="8"/>
  <c r="P1632" i="8"/>
  <c r="O1632" i="8"/>
  <c r="W1631" i="8"/>
  <c r="V1631" i="8"/>
  <c r="Q1631" i="8"/>
  <c r="P1631" i="8"/>
  <c r="O1631" i="8"/>
  <c r="W1630" i="8"/>
  <c r="V1630" i="8"/>
  <c r="Q1630" i="8"/>
  <c r="S1630" i="8" s="1"/>
  <c r="P1630" i="8"/>
  <c r="O1630" i="8"/>
  <c r="W1629" i="8"/>
  <c r="V1629" i="8"/>
  <c r="Q1629" i="8"/>
  <c r="P1629" i="8"/>
  <c r="O1629" i="8"/>
  <c r="W1628" i="8"/>
  <c r="V1628" i="8"/>
  <c r="Q1628" i="8"/>
  <c r="P1628" i="8"/>
  <c r="O1628" i="8"/>
  <c r="W1627" i="8"/>
  <c r="V1627" i="8"/>
  <c r="Q1627" i="8"/>
  <c r="S1627" i="8" s="1"/>
  <c r="P1627" i="8"/>
  <c r="O1627" i="8"/>
  <c r="W1626" i="8"/>
  <c r="V1626" i="8"/>
  <c r="Q1626" i="8"/>
  <c r="T1626" i="8" s="1"/>
  <c r="P1626" i="8"/>
  <c r="O1626" i="8"/>
  <c r="W1625" i="8"/>
  <c r="V1625" i="8"/>
  <c r="Q1625" i="8"/>
  <c r="U1625" i="8" s="1"/>
  <c r="P1625" i="8"/>
  <c r="O1625" i="8"/>
  <c r="W1624" i="8"/>
  <c r="V1624" i="8"/>
  <c r="Q1624" i="8"/>
  <c r="P1624" i="8"/>
  <c r="O1624" i="8"/>
  <c r="W1623" i="8"/>
  <c r="V1623" i="8"/>
  <c r="Q1623" i="8"/>
  <c r="P1623" i="8"/>
  <c r="O1623" i="8"/>
  <c r="W1622" i="8"/>
  <c r="V1622" i="8"/>
  <c r="Q1622" i="8"/>
  <c r="P1622" i="8"/>
  <c r="O1622" i="8"/>
  <c r="W1621" i="8"/>
  <c r="Q1621" i="8"/>
  <c r="T1621" i="8" s="1"/>
  <c r="P1621" i="8"/>
  <c r="O1621" i="8"/>
  <c r="W1620" i="8"/>
  <c r="Q1620" i="8"/>
  <c r="R1620" i="8" s="1"/>
  <c r="P1620" i="8"/>
  <c r="O1620" i="8"/>
  <c r="W1619" i="8"/>
  <c r="Q1619" i="8"/>
  <c r="S1619" i="8" s="1"/>
  <c r="P1619" i="8"/>
  <c r="O1619" i="8"/>
  <c r="W1618" i="8"/>
  <c r="Q1618" i="8"/>
  <c r="T1618" i="8" s="1"/>
  <c r="P1618" i="8"/>
  <c r="O1618" i="8"/>
  <c r="W1617" i="8"/>
  <c r="Q1617" i="8"/>
  <c r="U1617" i="8" s="1"/>
  <c r="P1617" i="8"/>
  <c r="O1617" i="8"/>
  <c r="W1616" i="8"/>
  <c r="Q1616" i="8"/>
  <c r="P1616" i="8"/>
  <c r="O1616" i="8"/>
  <c r="W1615" i="8"/>
  <c r="Q1615" i="8"/>
  <c r="P1615" i="8"/>
  <c r="O1615" i="8"/>
  <c r="W1614" i="8"/>
  <c r="Q1614" i="8"/>
  <c r="U1614" i="8" s="1"/>
  <c r="P1614" i="8"/>
  <c r="O1614" i="8"/>
  <c r="W1613" i="8"/>
  <c r="Q1613" i="8"/>
  <c r="S1613" i="8" s="1"/>
  <c r="P1613" i="8"/>
  <c r="O1613" i="8"/>
  <c r="W1612" i="8"/>
  <c r="Q1612" i="8"/>
  <c r="R1612" i="8" s="1"/>
  <c r="P1612" i="8"/>
  <c r="O1612" i="8"/>
  <c r="V1611" i="8"/>
  <c r="Q1611" i="8"/>
  <c r="S1611" i="8" s="1"/>
  <c r="P1611" i="8"/>
  <c r="O1611" i="8"/>
  <c r="W1610" i="8"/>
  <c r="Q1610" i="8"/>
  <c r="T1610" i="8" s="1"/>
  <c r="P1610" i="8"/>
  <c r="O1610" i="8"/>
  <c r="V1609" i="8"/>
  <c r="Q1609" i="8"/>
  <c r="P1609" i="8"/>
  <c r="O1609" i="8"/>
  <c r="V1608" i="8"/>
  <c r="Q1608" i="8"/>
  <c r="R1608" i="8" s="1"/>
  <c r="P1608" i="8"/>
  <c r="O1608" i="8"/>
  <c r="V1607" i="8"/>
  <c r="Q1607" i="8"/>
  <c r="S1607" i="8" s="1"/>
  <c r="P1607" i="8"/>
  <c r="O1607" i="8"/>
  <c r="V1606" i="8"/>
  <c r="Q1606" i="8"/>
  <c r="U1606" i="8" s="1"/>
  <c r="P1606" i="8"/>
  <c r="O1606" i="8"/>
  <c r="V1605" i="8"/>
  <c r="Q1605" i="8"/>
  <c r="U1605" i="8" s="1"/>
  <c r="P1605" i="8"/>
  <c r="O1605" i="8"/>
  <c r="V1604" i="8"/>
  <c r="Q1604" i="8"/>
  <c r="R1604" i="8" s="1"/>
  <c r="P1604" i="8"/>
  <c r="O1604" i="8"/>
  <c r="V1603" i="8"/>
  <c r="Q1603" i="8"/>
  <c r="S1603" i="8" s="1"/>
  <c r="P1603" i="8"/>
  <c r="O1603" i="8"/>
  <c r="V1602" i="8"/>
  <c r="Q1602" i="8"/>
  <c r="T1602" i="8" s="1"/>
  <c r="P1602" i="8"/>
  <c r="O1602" i="8"/>
  <c r="V1601" i="8"/>
  <c r="Q1601" i="8"/>
  <c r="P1601" i="8"/>
  <c r="O1601" i="8"/>
  <c r="V1600" i="8"/>
  <c r="Q1600" i="8"/>
  <c r="R1600" i="8" s="1"/>
  <c r="P1600" i="8"/>
  <c r="O1600" i="8"/>
  <c r="V1599" i="8"/>
  <c r="Q1599" i="8"/>
  <c r="S1599" i="8" s="1"/>
  <c r="P1599" i="8"/>
  <c r="O1599" i="8"/>
  <c r="V1598" i="8"/>
  <c r="Q1598" i="8"/>
  <c r="U1598" i="8" s="1"/>
  <c r="P1598" i="8"/>
  <c r="O1598" i="8"/>
  <c r="V1597" i="8"/>
  <c r="Q1597" i="8"/>
  <c r="T1597" i="8" s="1"/>
  <c r="P1597" i="8"/>
  <c r="O1597" i="8"/>
  <c r="V1596" i="8"/>
  <c r="Q1596" i="8"/>
  <c r="U1596" i="8" s="1"/>
  <c r="P1596" i="8"/>
  <c r="O1596" i="8"/>
  <c r="V1595" i="8"/>
  <c r="Q1595" i="8"/>
  <c r="R1595" i="8" s="1"/>
  <c r="P1595" i="8"/>
  <c r="O1595" i="8"/>
  <c r="V1594" i="8"/>
  <c r="Q1594" i="8"/>
  <c r="S1594" i="8" s="1"/>
  <c r="P1594" i="8"/>
  <c r="O1594" i="8"/>
  <c r="V1593" i="8"/>
  <c r="Q1593" i="8"/>
  <c r="U1593" i="8" s="1"/>
  <c r="P1593" i="8"/>
  <c r="O1593" i="8"/>
  <c r="V1592" i="8"/>
  <c r="Q1592" i="8"/>
  <c r="P1592" i="8"/>
  <c r="O1592" i="8"/>
  <c r="V1591" i="8"/>
  <c r="Q1591" i="8"/>
  <c r="P1591" i="8"/>
  <c r="O1591" i="8"/>
  <c r="V1590" i="8"/>
  <c r="Q1590" i="8"/>
  <c r="U1590" i="8" s="1"/>
  <c r="P1590" i="8"/>
  <c r="O1590" i="8"/>
  <c r="V1589" i="8"/>
  <c r="Q1589" i="8"/>
  <c r="U1589" i="8" s="1"/>
  <c r="P1589" i="8"/>
  <c r="O1589" i="8"/>
  <c r="V1588" i="8"/>
  <c r="Q1588" i="8"/>
  <c r="R1588" i="8" s="1"/>
  <c r="P1588" i="8"/>
  <c r="O1588" i="8"/>
  <c r="V1587" i="8"/>
  <c r="Q1587" i="8"/>
  <c r="R1587" i="8" s="1"/>
  <c r="P1587" i="8"/>
  <c r="O1587" i="8"/>
  <c r="V1586" i="8"/>
  <c r="Q1586" i="8"/>
  <c r="S1586" i="8" s="1"/>
  <c r="P1586" i="8"/>
  <c r="O1586" i="8"/>
  <c r="V1585" i="8"/>
  <c r="Q1585" i="8"/>
  <c r="P1585" i="8"/>
  <c r="O1585" i="8"/>
  <c r="V1584" i="8"/>
  <c r="Q1584" i="8"/>
  <c r="R1584" i="8" s="1"/>
  <c r="P1584" i="8"/>
  <c r="O1584" i="8"/>
  <c r="V1583" i="8"/>
  <c r="Q1583" i="8"/>
  <c r="S1583" i="8" s="1"/>
  <c r="P1583" i="8"/>
  <c r="O1583" i="8"/>
  <c r="V1582" i="8"/>
  <c r="Q1582" i="8"/>
  <c r="U1582" i="8" s="1"/>
  <c r="P1582" i="8"/>
  <c r="O1582" i="8"/>
  <c r="V1581" i="8"/>
  <c r="Q1581" i="8"/>
  <c r="R1581" i="8" s="1"/>
  <c r="P1581" i="8"/>
  <c r="O1581" i="8"/>
  <c r="V1580" i="8"/>
  <c r="Q1580" i="8"/>
  <c r="U1580" i="8" s="1"/>
  <c r="P1580" i="8"/>
  <c r="O1580" i="8"/>
  <c r="W1579" i="8"/>
  <c r="V1579" i="8"/>
  <c r="Q1579" i="8"/>
  <c r="U1579" i="8" s="1"/>
  <c r="P1579" i="8"/>
  <c r="O1579" i="8"/>
  <c r="V1578" i="8"/>
  <c r="Q1578" i="8"/>
  <c r="S1578" i="8" s="1"/>
  <c r="P1578" i="8"/>
  <c r="O1578" i="8"/>
  <c r="V1577" i="8"/>
  <c r="Q1577" i="8"/>
  <c r="P1577" i="8"/>
  <c r="O1577" i="8"/>
  <c r="V1576" i="8"/>
  <c r="Q1576" i="8"/>
  <c r="P1576" i="8"/>
  <c r="O1576" i="8"/>
  <c r="W1575" i="8"/>
  <c r="V1575" i="8"/>
  <c r="Q1575" i="8"/>
  <c r="S1575" i="8" s="1"/>
  <c r="P1575" i="8"/>
  <c r="O1575" i="8"/>
  <c r="W1574" i="8"/>
  <c r="V1574" i="8"/>
  <c r="Q1574" i="8"/>
  <c r="U1574" i="8" s="1"/>
  <c r="P1574" i="8"/>
  <c r="O1574" i="8"/>
  <c r="V1573" i="8"/>
  <c r="Q1573" i="8"/>
  <c r="R1573" i="8" s="1"/>
  <c r="P1573" i="8"/>
  <c r="O1573" i="8"/>
  <c r="V1572" i="8"/>
  <c r="Q1572" i="8"/>
  <c r="R1572" i="8" s="1"/>
  <c r="P1572" i="8"/>
  <c r="O1572" i="8"/>
  <c r="V1571" i="8"/>
  <c r="Q1571" i="8"/>
  <c r="S1571" i="8" s="1"/>
  <c r="P1571" i="8"/>
  <c r="O1571" i="8"/>
  <c r="W1570" i="8"/>
  <c r="V1570" i="8"/>
  <c r="Q1570" i="8"/>
  <c r="S1570" i="8" s="1"/>
  <c r="P1570" i="8"/>
  <c r="O1570" i="8"/>
  <c r="V1569" i="8"/>
  <c r="Q1569" i="8"/>
  <c r="P1569" i="8"/>
  <c r="O1569" i="8"/>
  <c r="V1568" i="8"/>
  <c r="Q1568" i="8"/>
  <c r="R1568" i="8" s="1"/>
  <c r="P1568" i="8"/>
  <c r="O1568" i="8"/>
  <c r="W1567" i="8"/>
  <c r="V1567" i="8"/>
  <c r="Q1567" i="8"/>
  <c r="S1567" i="8" s="1"/>
  <c r="P1567" i="8"/>
  <c r="O1567" i="8"/>
  <c r="V1566" i="8"/>
  <c r="Q1566" i="8"/>
  <c r="U1566" i="8" s="1"/>
  <c r="P1566" i="8"/>
  <c r="O1566" i="8"/>
  <c r="V1565" i="8"/>
  <c r="Q1565" i="8"/>
  <c r="R1565" i="8" s="1"/>
  <c r="P1565" i="8"/>
  <c r="O1565" i="8"/>
  <c r="W1564" i="8"/>
  <c r="V1564" i="8"/>
  <c r="Q1564" i="8"/>
  <c r="S1564" i="8" s="1"/>
  <c r="P1564" i="8"/>
  <c r="O1564" i="8"/>
  <c r="V1563" i="8"/>
  <c r="Q1563" i="8"/>
  <c r="R1563" i="8" s="1"/>
  <c r="P1563" i="8"/>
  <c r="O1563" i="8"/>
  <c r="V1562" i="8"/>
  <c r="Q1562" i="8"/>
  <c r="S1562" i="8" s="1"/>
  <c r="P1562" i="8"/>
  <c r="O1562" i="8"/>
  <c r="W1672" i="8"/>
  <c r="V1672" i="8"/>
  <c r="Q1672" i="8"/>
  <c r="P1672" i="8"/>
  <c r="O1672" i="8"/>
  <c r="H1672" i="8"/>
  <c r="H1671" i="8"/>
  <c r="H1670" i="8"/>
  <c r="H1669" i="8"/>
  <c r="H1668" i="8"/>
  <c r="H1667" i="8"/>
  <c r="H1666" i="8"/>
  <c r="H1665" i="8"/>
  <c r="H1664" i="8"/>
  <c r="H1663" i="8"/>
  <c r="H1662" i="8"/>
  <c r="H1661" i="8"/>
  <c r="H1660" i="8"/>
  <c r="H1659" i="8"/>
  <c r="H1658" i="8"/>
  <c r="H1657" i="8"/>
  <c r="H1656" i="8"/>
  <c r="H1655" i="8"/>
  <c r="H1654" i="8"/>
  <c r="H1653" i="8"/>
  <c r="H1652" i="8"/>
  <c r="H1651" i="8"/>
  <c r="H1650" i="8"/>
  <c r="H1649" i="8"/>
  <c r="H1648" i="8"/>
  <c r="H1647" i="8"/>
  <c r="H1646" i="8"/>
  <c r="H1645" i="8"/>
  <c r="H1644" i="8"/>
  <c r="H1643" i="8"/>
  <c r="H1642" i="8"/>
  <c r="H1641" i="8"/>
  <c r="H1640" i="8"/>
  <c r="H1639" i="8"/>
  <c r="H1638" i="8"/>
  <c r="H1637" i="8"/>
  <c r="H1636" i="8"/>
  <c r="H1635" i="8"/>
  <c r="H1634" i="8"/>
  <c r="H1633" i="8"/>
  <c r="W1633" i="8" s="1"/>
  <c r="H1632" i="8"/>
  <c r="H1631" i="8"/>
  <c r="H1630" i="8"/>
  <c r="H1629" i="8"/>
  <c r="H1628" i="8"/>
  <c r="H1627" i="8"/>
  <c r="H1626" i="8"/>
  <c r="H1625" i="8"/>
  <c r="H1624" i="8"/>
  <c r="H1623" i="8"/>
  <c r="H1622" i="8"/>
  <c r="H1621" i="8"/>
  <c r="V1621" i="8" s="1"/>
  <c r="H1620" i="8"/>
  <c r="V1620" i="8" s="1"/>
  <c r="H1619" i="8"/>
  <c r="V1619" i="8" s="1"/>
  <c r="H1618" i="8"/>
  <c r="V1618" i="8" s="1"/>
  <c r="H1617" i="8"/>
  <c r="V1617" i="8" s="1"/>
  <c r="H1616" i="8"/>
  <c r="V1616" i="8" s="1"/>
  <c r="H1615" i="8"/>
  <c r="V1615" i="8" s="1"/>
  <c r="H1614" i="8"/>
  <c r="V1614" i="8" s="1"/>
  <c r="H1613" i="8"/>
  <c r="V1613" i="8" s="1"/>
  <c r="H1612" i="8"/>
  <c r="V1612" i="8" s="1"/>
  <c r="H1611" i="8"/>
  <c r="W1611" i="8" s="1"/>
  <c r="H1610" i="8"/>
  <c r="V1610" i="8" s="1"/>
  <c r="H1609" i="8"/>
  <c r="W1609" i="8" s="1"/>
  <c r="H1608" i="8"/>
  <c r="W1608" i="8" s="1"/>
  <c r="H1607" i="8"/>
  <c r="W1607" i="8" s="1"/>
  <c r="H1606" i="8"/>
  <c r="W1606" i="8" s="1"/>
  <c r="H1605" i="8"/>
  <c r="W1605" i="8" s="1"/>
  <c r="H1604" i="8"/>
  <c r="W1604" i="8" s="1"/>
  <c r="H1603" i="8"/>
  <c r="W1603" i="8" s="1"/>
  <c r="H1602" i="8"/>
  <c r="W1602" i="8" s="1"/>
  <c r="H1601" i="8"/>
  <c r="W1601" i="8" s="1"/>
  <c r="H1600" i="8"/>
  <c r="W1600" i="8" s="1"/>
  <c r="H1599" i="8"/>
  <c r="W1599" i="8" s="1"/>
  <c r="H1598" i="8"/>
  <c r="W1598" i="8" s="1"/>
  <c r="H1597" i="8"/>
  <c r="W1597" i="8" s="1"/>
  <c r="H1596" i="8"/>
  <c r="W1596" i="8" s="1"/>
  <c r="H1595" i="8"/>
  <c r="W1595" i="8" s="1"/>
  <c r="H1594" i="8"/>
  <c r="W1594" i="8" s="1"/>
  <c r="H1593" i="8"/>
  <c r="W1593" i="8" s="1"/>
  <c r="H1592" i="8"/>
  <c r="W1592" i="8" s="1"/>
  <c r="H1591" i="8"/>
  <c r="W1591" i="8" s="1"/>
  <c r="H1590" i="8"/>
  <c r="W1590" i="8" s="1"/>
  <c r="H1589" i="8"/>
  <c r="W1589" i="8" s="1"/>
  <c r="H1588" i="8"/>
  <c r="W1588" i="8" s="1"/>
  <c r="H1587" i="8"/>
  <c r="W1587" i="8" s="1"/>
  <c r="H1586" i="8"/>
  <c r="W1586" i="8" s="1"/>
  <c r="H1585" i="8"/>
  <c r="W1585" i="8" s="1"/>
  <c r="H1584" i="8"/>
  <c r="W1584" i="8" s="1"/>
  <c r="H1583" i="8"/>
  <c r="W1583" i="8" s="1"/>
  <c r="H1582" i="8"/>
  <c r="W1582" i="8" s="1"/>
  <c r="H1581" i="8"/>
  <c r="W1581" i="8" s="1"/>
  <c r="H1580" i="8"/>
  <c r="W1580" i="8" s="1"/>
  <c r="H1579" i="8"/>
  <c r="H1578" i="8"/>
  <c r="W1578" i="8" s="1"/>
  <c r="H1577" i="8"/>
  <c r="W1577" i="8" s="1"/>
  <c r="H1576" i="8"/>
  <c r="W1576" i="8" s="1"/>
  <c r="H1575" i="8"/>
  <c r="H1574" i="8"/>
  <c r="H1573" i="8"/>
  <c r="W1573" i="8" s="1"/>
  <c r="H1572" i="8"/>
  <c r="W1572" i="8" s="1"/>
  <c r="H1571" i="8"/>
  <c r="W1571" i="8" s="1"/>
  <c r="H1570" i="8"/>
  <c r="H1569" i="8"/>
  <c r="W1569" i="8" s="1"/>
  <c r="H1568" i="8"/>
  <c r="W1568" i="8" s="1"/>
  <c r="H1567" i="8"/>
  <c r="H1566" i="8"/>
  <c r="W1566" i="8" s="1"/>
  <c r="H1565" i="8"/>
  <c r="W1565" i="8" s="1"/>
  <c r="H1564" i="8"/>
  <c r="H1563" i="8"/>
  <c r="W1563" i="8" s="1"/>
  <c r="H1562" i="8"/>
  <c r="W1562" i="8" s="1"/>
  <c r="R1515" i="8" l="1"/>
  <c r="U1553" i="8"/>
  <c r="U1537" i="8"/>
  <c r="T1531" i="8"/>
  <c r="T1508" i="8"/>
  <c r="U1508" i="8"/>
  <c r="U1652" i="8"/>
  <c r="U1668" i="8"/>
  <c r="T1582" i="8"/>
  <c r="U1564" i="8"/>
  <c r="T1457" i="8"/>
  <c r="R1599" i="8"/>
  <c r="U1491" i="8"/>
  <c r="S1501" i="8"/>
  <c r="T1532" i="8"/>
  <c r="S1515" i="8"/>
  <c r="U1588" i="8"/>
  <c r="U1500" i="8"/>
  <c r="U1563" i="8"/>
  <c r="U1613" i="8"/>
  <c r="U1523" i="8"/>
  <c r="T1562" i="8"/>
  <c r="U1540" i="8"/>
  <c r="U1658" i="8"/>
  <c r="U1562" i="8"/>
  <c r="U1610" i="8"/>
  <c r="R1483" i="8"/>
  <c r="T1499" i="8"/>
  <c r="R1502" i="8"/>
  <c r="S1525" i="8"/>
  <c r="S1526" i="8"/>
  <c r="U1548" i="8"/>
  <c r="U1486" i="8"/>
  <c r="U1651" i="8"/>
  <c r="U1667" i="8"/>
  <c r="U1534" i="8"/>
  <c r="R1457" i="8"/>
  <c r="S1485" i="8"/>
  <c r="U1492" i="8"/>
  <c r="U1502" i="8"/>
  <c r="S1493" i="8"/>
  <c r="T1505" i="8"/>
  <c r="R1603" i="8"/>
  <c r="S1494" i="8"/>
  <c r="T1501" i="8"/>
  <c r="U1515" i="8"/>
  <c r="S1518" i="8"/>
  <c r="R1550" i="8"/>
  <c r="S1553" i="8"/>
  <c r="R1557" i="8"/>
  <c r="S1558" i="8"/>
  <c r="R1623" i="8"/>
  <c r="T1497" i="8"/>
  <c r="S1557" i="8"/>
  <c r="R1513" i="8"/>
  <c r="S1517" i="8"/>
  <c r="R1537" i="8"/>
  <c r="T1556" i="8"/>
  <c r="T1598" i="8"/>
  <c r="U1603" i="8"/>
  <c r="S1483" i="8"/>
  <c r="R1491" i="8"/>
  <c r="R1499" i="8"/>
  <c r="T1513" i="8"/>
  <c r="R1523" i="8"/>
  <c r="U1524" i="8"/>
  <c r="T1537" i="8"/>
  <c r="R1555" i="8"/>
  <c r="T1483" i="8"/>
  <c r="S1486" i="8"/>
  <c r="T1491" i="8"/>
  <c r="S1499" i="8"/>
  <c r="T1523" i="8"/>
  <c r="U1555" i="8"/>
  <c r="S1572" i="8"/>
  <c r="T1586" i="8"/>
  <c r="R1471" i="8"/>
  <c r="T1533" i="8"/>
  <c r="T1545" i="8"/>
  <c r="R1548" i="8"/>
  <c r="U1672" i="8"/>
  <c r="T1572" i="8"/>
  <c r="U1586" i="8"/>
  <c r="U1457" i="8"/>
  <c r="S1502" i="8"/>
  <c r="T1507" i="8"/>
  <c r="U1539" i="8"/>
  <c r="U1602" i="8"/>
  <c r="T1564" i="8"/>
  <c r="T1588" i="8"/>
  <c r="U1547" i="8"/>
  <c r="AD1058" i="12"/>
  <c r="AF1058" i="12" s="1"/>
  <c r="AH1009" i="12"/>
  <c r="AH1031" i="12"/>
  <c r="AD1067" i="12"/>
  <c r="AE1067" i="12" s="1"/>
  <c r="AH1023" i="12"/>
  <c r="AH1032" i="12"/>
  <c r="AD1041" i="12"/>
  <c r="AG1041" i="12" s="1"/>
  <c r="AD1050" i="12"/>
  <c r="AG1050" i="12" s="1"/>
  <c r="AD1059" i="12"/>
  <c r="AG1059" i="12" s="1"/>
  <c r="AH1008" i="12"/>
  <c r="AD1026" i="12"/>
  <c r="AG1026" i="12" s="1"/>
  <c r="AD1035" i="12"/>
  <c r="AG1035" i="12" s="1"/>
  <c r="AH1063" i="12"/>
  <c r="AH1072" i="12"/>
  <c r="AH1039" i="12"/>
  <c r="AH1048" i="12"/>
  <c r="AD1057" i="12"/>
  <c r="AG1057" i="12" s="1"/>
  <c r="AD1066" i="12"/>
  <c r="AG1066" i="12" s="1"/>
  <c r="AH1006" i="12"/>
  <c r="AH1014" i="12"/>
  <c r="AH1015" i="12"/>
  <c r="AH1024" i="12"/>
  <c r="AD1033" i="12"/>
  <c r="AG1033" i="12" s="1"/>
  <c r="AD1042" i="12"/>
  <c r="AG1042" i="12" s="1"/>
  <c r="AD1051" i="12"/>
  <c r="AF1051" i="12" s="1"/>
  <c r="AD1009" i="12"/>
  <c r="AG1009" i="12" s="1"/>
  <c r="AD1027" i="12"/>
  <c r="AE1027" i="12" s="1"/>
  <c r="AH1055" i="12"/>
  <c r="AH1064" i="12"/>
  <c r="AH1040" i="12"/>
  <c r="AD1049" i="12"/>
  <c r="AG1049" i="12" s="1"/>
  <c r="AH1007" i="12"/>
  <c r="AH1016" i="12"/>
  <c r="AD1025" i="12"/>
  <c r="AG1025" i="12" s="1"/>
  <c r="AD1043" i="12"/>
  <c r="AF1043" i="12" s="1"/>
  <c r="AH1071" i="12"/>
  <c r="AH1017" i="12"/>
  <c r="AH1002" i="12"/>
  <c r="AH1010" i="12"/>
  <c r="AH1018" i="12"/>
  <c r="AH1034" i="12"/>
  <c r="AH1003" i="12"/>
  <c r="AH1011" i="12"/>
  <c r="AH1019" i="12"/>
  <c r="AD1010" i="12"/>
  <c r="AG1010" i="12" s="1"/>
  <c r="AD1019" i="12"/>
  <c r="AE1019" i="12" s="1"/>
  <c r="AH1047" i="12"/>
  <c r="AH1056" i="12"/>
  <c r="AD1065" i="12"/>
  <c r="AG1065" i="12" s="1"/>
  <c r="U1454" i="8"/>
  <c r="U1465" i="8"/>
  <c r="S1529" i="8"/>
  <c r="U1635" i="8"/>
  <c r="R1485" i="8"/>
  <c r="R1486" i="8"/>
  <c r="T1492" i="8"/>
  <c r="T1493" i="8"/>
  <c r="U1494" i="8"/>
  <c r="R1497" i="8"/>
  <c r="U1505" i="8"/>
  <c r="R1517" i="8"/>
  <c r="R1518" i="8"/>
  <c r="T1524" i="8"/>
  <c r="U1526" i="8"/>
  <c r="R1529" i="8"/>
  <c r="U1531" i="8"/>
  <c r="U1532" i="8"/>
  <c r="U1545" i="8"/>
  <c r="U1552" i="8"/>
  <c r="T1553" i="8"/>
  <c r="U1556" i="8"/>
  <c r="U1558" i="8"/>
  <c r="U1587" i="8"/>
  <c r="S1595" i="8"/>
  <c r="R1596" i="8"/>
  <c r="U1597" i="8"/>
  <c r="U1611" i="8"/>
  <c r="R1629" i="8"/>
  <c r="R1475" i="8"/>
  <c r="R1478" i="8"/>
  <c r="R1484" i="8"/>
  <c r="U1634" i="8"/>
  <c r="R1467" i="8"/>
  <c r="R1469" i="8"/>
  <c r="R1470" i="8"/>
  <c r="S1475" i="8"/>
  <c r="R1476" i="8"/>
  <c r="S1477" i="8"/>
  <c r="S1478" i="8"/>
  <c r="T1484" i="8"/>
  <c r="R1489" i="8"/>
  <c r="U1497" i="8"/>
  <c r="R1510" i="8"/>
  <c r="T1516" i="8"/>
  <c r="U1518" i="8"/>
  <c r="R1521" i="8"/>
  <c r="U1529" i="8"/>
  <c r="U1560" i="8"/>
  <c r="U1595" i="8"/>
  <c r="T1596" i="8"/>
  <c r="R1605" i="8"/>
  <c r="T1613" i="8"/>
  <c r="U1618" i="8"/>
  <c r="S1654" i="8"/>
  <c r="U1669" i="8"/>
  <c r="R1462" i="8"/>
  <c r="S1467" i="8"/>
  <c r="R1468" i="8"/>
  <c r="S1469" i="8"/>
  <c r="S1470" i="8"/>
  <c r="T1475" i="8"/>
  <c r="T1476" i="8"/>
  <c r="T1477" i="8"/>
  <c r="U1478" i="8"/>
  <c r="R1481" i="8"/>
  <c r="U1484" i="8"/>
  <c r="T1489" i="8"/>
  <c r="R1507" i="8"/>
  <c r="S1509" i="8"/>
  <c r="S1510" i="8"/>
  <c r="U1516" i="8"/>
  <c r="T1521" i="8"/>
  <c r="R1547" i="8"/>
  <c r="T1587" i="8"/>
  <c r="T1595" i="8"/>
  <c r="S1596" i="8"/>
  <c r="R1571" i="8"/>
  <c r="T1571" i="8"/>
  <c r="R1580" i="8"/>
  <c r="T1605" i="8"/>
  <c r="S1507" i="8"/>
  <c r="T1509" i="8"/>
  <c r="U1510" i="8"/>
  <c r="U1521" i="8"/>
  <c r="R1539" i="8"/>
  <c r="R1542" i="8"/>
  <c r="S1547" i="8"/>
  <c r="R1628" i="8"/>
  <c r="T1637" i="8"/>
  <c r="U1645" i="8"/>
  <c r="U1653" i="8"/>
  <c r="R1668" i="8"/>
  <c r="R1459" i="8"/>
  <c r="R1460" i="8"/>
  <c r="S1461" i="8"/>
  <c r="S1462" i="8"/>
  <c r="T1467" i="8"/>
  <c r="T1468" i="8"/>
  <c r="T1469" i="8"/>
  <c r="U1470" i="8"/>
  <c r="R1473" i="8"/>
  <c r="U1476" i="8"/>
  <c r="T1481" i="8"/>
  <c r="U1489" i="8"/>
  <c r="S1563" i="8"/>
  <c r="R1564" i="8"/>
  <c r="T1653" i="8"/>
  <c r="S1668" i="8"/>
  <c r="R1454" i="8"/>
  <c r="S1459" i="8"/>
  <c r="T1460" i="8"/>
  <c r="T1461" i="8"/>
  <c r="U1462" i="8"/>
  <c r="R1465" i="8"/>
  <c r="U1468" i="8"/>
  <c r="T1473" i="8"/>
  <c r="U1481" i="8"/>
  <c r="R1531" i="8"/>
  <c r="R1534" i="8"/>
  <c r="S1539" i="8"/>
  <c r="R1540" i="8"/>
  <c r="S1541" i="8"/>
  <c r="S1542" i="8"/>
  <c r="U1546" i="8"/>
  <c r="T1547" i="8"/>
  <c r="S1548" i="8"/>
  <c r="S1549" i="8"/>
  <c r="S1550" i="8"/>
  <c r="S1555" i="8"/>
  <c r="R1556" i="8"/>
  <c r="U1557" i="8"/>
  <c r="U1570" i="8"/>
  <c r="U1571" i="8"/>
  <c r="S1579" i="8"/>
  <c r="S1580" i="8"/>
  <c r="S1604" i="8"/>
  <c r="T1563" i="8"/>
  <c r="T1579" i="8"/>
  <c r="S1588" i="8"/>
  <c r="R1598" i="8"/>
  <c r="U1604" i="8"/>
  <c r="U1612" i="8"/>
  <c r="T1667" i="8"/>
  <c r="S1454" i="8"/>
  <c r="U1459" i="8"/>
  <c r="U1460" i="8"/>
  <c r="T1465" i="8"/>
  <c r="U1473" i="8"/>
  <c r="R1494" i="8"/>
  <c r="T1500" i="8"/>
  <c r="R1505" i="8"/>
  <c r="U1513" i="8"/>
  <c r="R1525" i="8"/>
  <c r="R1526" i="8"/>
  <c r="R1532" i="8"/>
  <c r="S1533" i="8"/>
  <c r="S1534" i="8"/>
  <c r="U1538" i="8"/>
  <c r="T1540" i="8"/>
  <c r="T1541" i="8"/>
  <c r="U1542" i="8"/>
  <c r="R1545" i="8"/>
  <c r="T1549" i="8"/>
  <c r="U1550" i="8"/>
  <c r="U1554" i="8"/>
  <c r="R1558" i="8"/>
  <c r="R1487" i="8"/>
  <c r="R1503" i="8"/>
  <c r="R1511" i="8"/>
  <c r="R1519" i="8"/>
  <c r="R1527" i="8"/>
  <c r="R1535" i="8"/>
  <c r="R1543" i="8"/>
  <c r="R1551" i="8"/>
  <c r="R1559" i="8"/>
  <c r="S1455" i="8"/>
  <c r="R1456" i="8"/>
  <c r="U1461" i="8"/>
  <c r="S1463" i="8"/>
  <c r="R1464" i="8"/>
  <c r="U1469" i="8"/>
  <c r="S1471" i="8"/>
  <c r="R1472" i="8"/>
  <c r="U1477" i="8"/>
  <c r="S1479" i="8"/>
  <c r="R1480" i="8"/>
  <c r="U1485" i="8"/>
  <c r="S1487" i="8"/>
  <c r="R1488" i="8"/>
  <c r="U1493" i="8"/>
  <c r="S1495" i="8"/>
  <c r="R1496" i="8"/>
  <c r="U1501" i="8"/>
  <c r="S1503" i="8"/>
  <c r="R1504" i="8"/>
  <c r="U1509" i="8"/>
  <c r="S1511" i="8"/>
  <c r="R1512" i="8"/>
  <c r="U1517" i="8"/>
  <c r="S1519" i="8"/>
  <c r="R1520" i="8"/>
  <c r="U1525" i="8"/>
  <c r="S1527" i="8"/>
  <c r="R1528" i="8"/>
  <c r="U1533" i="8"/>
  <c r="S1535" i="8"/>
  <c r="R1536" i="8"/>
  <c r="U1541" i="8"/>
  <c r="S1543" i="8"/>
  <c r="R1544" i="8"/>
  <c r="U1549" i="8"/>
  <c r="S1551" i="8"/>
  <c r="R1552" i="8"/>
  <c r="S1559" i="8"/>
  <c r="R1560" i="8"/>
  <c r="T1455" i="8"/>
  <c r="S1496" i="8"/>
  <c r="T1527" i="8"/>
  <c r="S1528" i="8"/>
  <c r="S1552" i="8"/>
  <c r="S1560" i="8"/>
  <c r="U1455" i="8"/>
  <c r="T1456" i="8"/>
  <c r="R1458" i="8"/>
  <c r="U1463" i="8"/>
  <c r="T1464" i="8"/>
  <c r="R1466" i="8"/>
  <c r="U1471" i="8"/>
  <c r="T1472" i="8"/>
  <c r="R1474" i="8"/>
  <c r="U1479" i="8"/>
  <c r="T1480" i="8"/>
  <c r="R1482" i="8"/>
  <c r="U1487" i="8"/>
  <c r="T1488" i="8"/>
  <c r="R1490" i="8"/>
  <c r="U1495" i="8"/>
  <c r="T1496" i="8"/>
  <c r="R1498" i="8"/>
  <c r="U1503" i="8"/>
  <c r="T1504" i="8"/>
  <c r="R1506" i="8"/>
  <c r="U1511" i="8"/>
  <c r="T1512" i="8"/>
  <c r="R1514" i="8"/>
  <c r="U1519" i="8"/>
  <c r="T1520" i="8"/>
  <c r="R1522" i="8"/>
  <c r="T1528" i="8"/>
  <c r="R1530" i="8"/>
  <c r="U1535" i="8"/>
  <c r="T1536" i="8"/>
  <c r="R1538" i="8"/>
  <c r="U1543" i="8"/>
  <c r="T1544" i="8"/>
  <c r="R1546" i="8"/>
  <c r="U1551" i="8"/>
  <c r="T1552" i="8"/>
  <c r="R1554" i="8"/>
  <c r="U1559" i="8"/>
  <c r="T1560" i="8"/>
  <c r="R1463" i="8"/>
  <c r="R1479" i="8"/>
  <c r="R1495" i="8"/>
  <c r="S1464" i="8"/>
  <c r="T1471" i="8"/>
  <c r="S1480" i="8"/>
  <c r="S1512" i="8"/>
  <c r="U1456" i="8"/>
  <c r="S1458" i="8"/>
  <c r="S1466" i="8"/>
  <c r="U1472" i="8"/>
  <c r="S1474" i="8"/>
  <c r="S1482" i="8"/>
  <c r="U1488" i="8"/>
  <c r="S1490" i="8"/>
  <c r="S1498" i="8"/>
  <c r="U1504" i="8"/>
  <c r="S1506" i="8"/>
  <c r="S1514" i="8"/>
  <c r="U1520" i="8"/>
  <c r="S1522" i="8"/>
  <c r="S1530" i="8"/>
  <c r="U1536" i="8"/>
  <c r="S1538" i="8"/>
  <c r="U1544" i="8"/>
  <c r="S1546" i="8"/>
  <c r="S1554" i="8"/>
  <c r="T1458" i="8"/>
  <c r="T1466" i="8"/>
  <c r="T1474" i="8"/>
  <c r="T1482" i="8"/>
  <c r="T1490" i="8"/>
  <c r="R1492" i="8"/>
  <c r="T1498" i="8"/>
  <c r="R1500" i="8"/>
  <c r="T1506" i="8"/>
  <c r="R1508" i="8"/>
  <c r="T1514" i="8"/>
  <c r="R1516" i="8"/>
  <c r="T1522" i="8"/>
  <c r="R1524" i="8"/>
  <c r="T1530" i="8"/>
  <c r="T1538" i="8"/>
  <c r="T1546" i="8"/>
  <c r="T1554" i="8"/>
  <c r="U1561" i="8"/>
  <c r="R1561" i="8"/>
  <c r="S1561" i="8"/>
  <c r="U1637" i="8"/>
  <c r="R1643" i="8"/>
  <c r="S1644" i="8"/>
  <c r="R1645" i="8"/>
  <c r="U1572" i="8"/>
  <c r="U1578" i="8"/>
  <c r="T1580" i="8"/>
  <c r="S1581" i="8"/>
  <c r="R1582" i="8"/>
  <c r="R1583" i="8"/>
  <c r="R1611" i="8"/>
  <c r="S1612" i="8"/>
  <c r="R1613" i="8"/>
  <c r="T1627" i="8"/>
  <c r="T1628" i="8"/>
  <c r="S1629" i="8"/>
  <c r="R1630" i="8"/>
  <c r="T1643" i="8"/>
  <c r="T1644" i="8"/>
  <c r="S1645" i="8"/>
  <c r="T1581" i="8"/>
  <c r="S1582" i="8"/>
  <c r="S1587" i="8"/>
  <c r="T1611" i="8"/>
  <c r="T1612" i="8"/>
  <c r="U1626" i="8"/>
  <c r="U1627" i="8"/>
  <c r="U1628" i="8"/>
  <c r="T1629" i="8"/>
  <c r="U1642" i="8"/>
  <c r="U1643" i="8"/>
  <c r="U1644" i="8"/>
  <c r="T1645" i="8"/>
  <c r="S1652" i="8"/>
  <c r="R1653" i="8"/>
  <c r="U1659" i="8"/>
  <c r="U1660" i="8"/>
  <c r="T1661" i="8"/>
  <c r="U1629" i="8"/>
  <c r="T1651" i="8"/>
  <c r="T1652" i="8"/>
  <c r="S1653" i="8"/>
  <c r="U1661" i="8"/>
  <c r="R1667" i="8"/>
  <c r="S1565" i="8"/>
  <c r="R1566" i="8"/>
  <c r="R1567" i="8"/>
  <c r="T1594" i="8"/>
  <c r="R1597" i="8"/>
  <c r="R1619" i="8"/>
  <c r="S1620" i="8"/>
  <c r="R1621" i="8"/>
  <c r="R1636" i="8"/>
  <c r="U1657" i="8"/>
  <c r="U1621" i="8"/>
  <c r="T1619" i="8"/>
  <c r="T1620" i="8"/>
  <c r="S1621" i="8"/>
  <c r="R1635" i="8"/>
  <c r="S1636" i="8"/>
  <c r="R1637" i="8"/>
  <c r="U1650" i="8"/>
  <c r="U1666" i="8"/>
  <c r="R1669" i="8"/>
  <c r="U1581" i="8"/>
  <c r="T1565" i="8"/>
  <c r="S1566" i="8"/>
  <c r="U1594" i="8"/>
  <c r="S1597" i="8"/>
  <c r="U1565" i="8"/>
  <c r="T1566" i="8"/>
  <c r="T1570" i="8"/>
  <c r="R1579" i="8"/>
  <c r="S1598" i="8"/>
  <c r="T1603" i="8"/>
  <c r="T1604" i="8"/>
  <c r="S1605" i="8"/>
  <c r="U1619" i="8"/>
  <c r="U1620" i="8"/>
  <c r="T1635" i="8"/>
  <c r="T1636" i="8"/>
  <c r="S1669" i="8"/>
  <c r="U1665" i="8"/>
  <c r="T1669" i="8"/>
  <c r="U1649" i="8"/>
  <c r="T1578" i="8"/>
  <c r="R1627" i="8"/>
  <c r="S1628" i="8"/>
  <c r="R1659" i="8"/>
  <c r="S1660" i="8"/>
  <c r="R1661" i="8"/>
  <c r="T1659" i="8"/>
  <c r="T1660" i="8"/>
  <c r="AF1022" i="12"/>
  <c r="AE1022" i="12"/>
  <c r="AG1022" i="12"/>
  <c r="AF1030" i="12"/>
  <c r="AG1030" i="12"/>
  <c r="AE1030" i="12"/>
  <c r="AF1054" i="12"/>
  <c r="AG1054" i="12"/>
  <c r="AE1054" i="12"/>
  <c r="AG1023" i="12"/>
  <c r="AF1023" i="12"/>
  <c r="AE1023" i="12"/>
  <c r="AG1047" i="12"/>
  <c r="AF1047" i="12"/>
  <c r="AE1047" i="12"/>
  <c r="AG1071" i="12"/>
  <c r="AF1071" i="12"/>
  <c r="AE1071" i="12"/>
  <c r="AG1016" i="12"/>
  <c r="AF1016" i="12"/>
  <c r="AE1016" i="12"/>
  <c r="AG1040" i="12"/>
  <c r="AF1040" i="12"/>
  <c r="AE1040" i="12"/>
  <c r="AG1064" i="12"/>
  <c r="AF1064" i="12"/>
  <c r="AE1064" i="12"/>
  <c r="AF1038" i="12"/>
  <c r="AE1038" i="12"/>
  <c r="AG1038" i="12"/>
  <c r="AF1062" i="12"/>
  <c r="AE1062" i="12"/>
  <c r="AG1062" i="12"/>
  <c r="AG1015" i="12"/>
  <c r="AF1015" i="12"/>
  <c r="AE1015" i="12"/>
  <c r="AG1039" i="12"/>
  <c r="AF1039" i="12"/>
  <c r="AE1039" i="12"/>
  <c r="AG1055" i="12"/>
  <c r="AF1055" i="12"/>
  <c r="AE1055" i="12"/>
  <c r="AG1024" i="12"/>
  <c r="AF1024" i="12"/>
  <c r="AE1024" i="12"/>
  <c r="AG1048" i="12"/>
  <c r="AF1048" i="12"/>
  <c r="AE1048" i="12"/>
  <c r="AG1072" i="12"/>
  <c r="AF1072" i="12"/>
  <c r="AE1072" i="12"/>
  <c r="AF1004" i="12"/>
  <c r="AG1004" i="12"/>
  <c r="AE1004" i="12"/>
  <c r="AF1012" i="12"/>
  <c r="AE1012" i="12"/>
  <c r="AG1012" i="12"/>
  <c r="AF1020" i="12"/>
  <c r="AG1020" i="12"/>
  <c r="AE1020" i="12"/>
  <c r="AG1028" i="12"/>
  <c r="AF1028" i="12"/>
  <c r="AE1028" i="12"/>
  <c r="AF1036" i="12"/>
  <c r="AG1036" i="12"/>
  <c r="AE1036" i="12"/>
  <c r="AF1044" i="12"/>
  <c r="AE1044" i="12"/>
  <c r="AG1044" i="12"/>
  <c r="AE1052" i="12"/>
  <c r="AF1052" i="12"/>
  <c r="AG1052" i="12"/>
  <c r="AF1060" i="12"/>
  <c r="AE1060" i="12"/>
  <c r="AG1060" i="12"/>
  <c r="AF1068" i="12"/>
  <c r="AE1068" i="12"/>
  <c r="AG1068" i="12"/>
  <c r="AF1046" i="12"/>
  <c r="AE1046" i="12"/>
  <c r="AG1046" i="12"/>
  <c r="AF1070" i="12"/>
  <c r="AE1070" i="12"/>
  <c r="AG1070" i="12"/>
  <c r="AG1007" i="12"/>
  <c r="AF1007" i="12"/>
  <c r="AE1007" i="12"/>
  <c r="AG1031" i="12"/>
  <c r="AF1031" i="12"/>
  <c r="AE1031" i="12"/>
  <c r="AG1063" i="12"/>
  <c r="AF1063" i="12"/>
  <c r="AE1063" i="12"/>
  <c r="AG1008" i="12"/>
  <c r="AF1008" i="12"/>
  <c r="AE1008" i="12"/>
  <c r="AG1032" i="12"/>
  <c r="AF1032" i="12"/>
  <c r="AE1032" i="12"/>
  <c r="AG1056" i="12"/>
  <c r="AF1056" i="12"/>
  <c r="AE1056" i="12"/>
  <c r="AE1005" i="12"/>
  <c r="AG1005" i="12"/>
  <c r="AF1005" i="12"/>
  <c r="AE1013" i="12"/>
  <c r="AG1013" i="12"/>
  <c r="AF1013" i="12"/>
  <c r="AE1021" i="12"/>
  <c r="AG1021" i="12"/>
  <c r="AF1021" i="12"/>
  <c r="AE1029" i="12"/>
  <c r="AF1029" i="12"/>
  <c r="AG1029" i="12"/>
  <c r="AE1037" i="12"/>
  <c r="AF1037" i="12"/>
  <c r="AG1037" i="12"/>
  <c r="AE1045" i="12"/>
  <c r="AF1045" i="12"/>
  <c r="AG1045" i="12"/>
  <c r="AE1053" i="12"/>
  <c r="AF1053" i="12"/>
  <c r="AG1053" i="12"/>
  <c r="AE1061" i="12"/>
  <c r="AG1061" i="12"/>
  <c r="AF1061" i="12"/>
  <c r="AE1069" i="12"/>
  <c r="AG1069" i="12"/>
  <c r="AF1069" i="12"/>
  <c r="AH1030" i="12"/>
  <c r="AH1038" i="12"/>
  <c r="AH1062" i="12"/>
  <c r="AF1003" i="12"/>
  <c r="AE1018" i="12"/>
  <c r="AH1021" i="12"/>
  <c r="AH1037" i="12"/>
  <c r="AH1045" i="12"/>
  <c r="AH1053" i="12"/>
  <c r="AH1069" i="12"/>
  <c r="AF1002" i="12"/>
  <c r="AG1003" i="12"/>
  <c r="AH1004" i="12"/>
  <c r="AG1011" i="12"/>
  <c r="AH1012" i="12"/>
  <c r="AE1017" i="12"/>
  <c r="AF1018" i="12"/>
  <c r="AH1020" i="12"/>
  <c r="AH1028" i="12"/>
  <c r="AF1034" i="12"/>
  <c r="AH1036" i="12"/>
  <c r="AH1044" i="12"/>
  <c r="AH1052" i="12"/>
  <c r="AH1060" i="12"/>
  <c r="AH1068" i="12"/>
  <c r="AH1054" i="12"/>
  <c r="AH1070" i="12"/>
  <c r="AF1011" i="12"/>
  <c r="AH1029" i="12"/>
  <c r="AE1034" i="12"/>
  <c r="AG1002" i="12"/>
  <c r="AF1017" i="12"/>
  <c r="AH1022" i="12"/>
  <c r="AH1046" i="12"/>
  <c r="AH1005" i="12"/>
  <c r="AH1013" i="12"/>
  <c r="AH1061" i="12"/>
  <c r="AD1006" i="12"/>
  <c r="AD1014" i="12"/>
  <c r="AD1073" i="12"/>
  <c r="R1607" i="8"/>
  <c r="U1576" i="8"/>
  <c r="T1576" i="8"/>
  <c r="S1576" i="8"/>
  <c r="T1569" i="8"/>
  <c r="S1569" i="8"/>
  <c r="R1569" i="8"/>
  <c r="R1576" i="8"/>
  <c r="U1591" i="8"/>
  <c r="T1591" i="8"/>
  <c r="T1606" i="8"/>
  <c r="T1639" i="8"/>
  <c r="S1639" i="8"/>
  <c r="U1639" i="8"/>
  <c r="R1646" i="8"/>
  <c r="U1569" i="8"/>
  <c r="S1573" i="8"/>
  <c r="R1575" i="8"/>
  <c r="T1585" i="8"/>
  <c r="S1585" i="8"/>
  <c r="R1585" i="8"/>
  <c r="R1590" i="8"/>
  <c r="T1638" i="8"/>
  <c r="U1638" i="8"/>
  <c r="R1639" i="8"/>
  <c r="U1663" i="8"/>
  <c r="T1663" i="8"/>
  <c r="S1663" i="8"/>
  <c r="S1671" i="8"/>
  <c r="U1671" i="8"/>
  <c r="T1671" i="8"/>
  <c r="U1568" i="8"/>
  <c r="T1568" i="8"/>
  <c r="S1568" i="8"/>
  <c r="T1573" i="8"/>
  <c r="S1574" i="8"/>
  <c r="U1585" i="8"/>
  <c r="T1589" i="8"/>
  <c r="S1590" i="8"/>
  <c r="S1591" i="8"/>
  <c r="U1609" i="8"/>
  <c r="T1609" i="8"/>
  <c r="R1609" i="8"/>
  <c r="S1609" i="8"/>
  <c r="U1624" i="8"/>
  <c r="T1624" i="8"/>
  <c r="S1624" i="8"/>
  <c r="R1624" i="8"/>
  <c r="U1631" i="8"/>
  <c r="T1631" i="8"/>
  <c r="S1631" i="8"/>
  <c r="R1638" i="8"/>
  <c r="U1662" i="8"/>
  <c r="T1662" i="8"/>
  <c r="R1663" i="8"/>
  <c r="U1670" i="8"/>
  <c r="T1670" i="8"/>
  <c r="R1671" i="8"/>
  <c r="T1607" i="8"/>
  <c r="U1607" i="8"/>
  <c r="U1622" i="8"/>
  <c r="T1622" i="8"/>
  <c r="R1606" i="8"/>
  <c r="S1615" i="8"/>
  <c r="U1615" i="8"/>
  <c r="T1615" i="8"/>
  <c r="U1592" i="8"/>
  <c r="S1592" i="8"/>
  <c r="T1592" i="8"/>
  <c r="R1615" i="8"/>
  <c r="S1622" i="8"/>
  <c r="U1646" i="8"/>
  <c r="T1646" i="8"/>
  <c r="U1664" i="8"/>
  <c r="T1664" i="8"/>
  <c r="S1664" i="8"/>
  <c r="R1664" i="8"/>
  <c r="T1575" i="8"/>
  <c r="U1575" i="8"/>
  <c r="R1589" i="8"/>
  <c r="R1574" i="8"/>
  <c r="S1589" i="8"/>
  <c r="T1614" i="8"/>
  <c r="U1656" i="8"/>
  <c r="T1656" i="8"/>
  <c r="S1656" i="8"/>
  <c r="R1656" i="8"/>
  <c r="T1567" i="8"/>
  <c r="U1567" i="8"/>
  <c r="U1573" i="8"/>
  <c r="T1574" i="8"/>
  <c r="U1584" i="8"/>
  <c r="S1584" i="8"/>
  <c r="T1584" i="8"/>
  <c r="T1590" i="8"/>
  <c r="U1600" i="8"/>
  <c r="S1600" i="8"/>
  <c r="T1600" i="8"/>
  <c r="U1630" i="8"/>
  <c r="T1630" i="8"/>
  <c r="R1631" i="8"/>
  <c r="S1638" i="8"/>
  <c r="U1655" i="8"/>
  <c r="T1655" i="8"/>
  <c r="S1655" i="8"/>
  <c r="R1662" i="8"/>
  <c r="R1670" i="8"/>
  <c r="T1577" i="8"/>
  <c r="S1577" i="8"/>
  <c r="R1577" i="8"/>
  <c r="T1593" i="8"/>
  <c r="S1593" i="8"/>
  <c r="R1593" i="8"/>
  <c r="U1577" i="8"/>
  <c r="R1622" i="8"/>
  <c r="U1640" i="8"/>
  <c r="R1640" i="8"/>
  <c r="T1640" i="8"/>
  <c r="S1640" i="8"/>
  <c r="S1647" i="8"/>
  <c r="U1647" i="8"/>
  <c r="T1647" i="8"/>
  <c r="S1606" i="8"/>
  <c r="R1614" i="8"/>
  <c r="R1592" i="8"/>
  <c r="S1614" i="8"/>
  <c r="U1632" i="8"/>
  <c r="T1632" i="8"/>
  <c r="S1632" i="8"/>
  <c r="R1632" i="8"/>
  <c r="R1591" i="8"/>
  <c r="U1601" i="8"/>
  <c r="T1601" i="8"/>
  <c r="R1601" i="8"/>
  <c r="S1601" i="8"/>
  <c r="U1583" i="8"/>
  <c r="T1583" i="8"/>
  <c r="T1599" i="8"/>
  <c r="U1599" i="8"/>
  <c r="U1608" i="8"/>
  <c r="T1608" i="8"/>
  <c r="S1608" i="8"/>
  <c r="U1616" i="8"/>
  <c r="T1616" i="8"/>
  <c r="R1616" i="8"/>
  <c r="S1616" i="8"/>
  <c r="T1623" i="8"/>
  <c r="U1623" i="8"/>
  <c r="S1623" i="8"/>
  <c r="U1648" i="8"/>
  <c r="R1648" i="8"/>
  <c r="T1648" i="8"/>
  <c r="S1648" i="8"/>
  <c r="U1654" i="8"/>
  <c r="T1654" i="8"/>
  <c r="S1662" i="8"/>
  <c r="S1670" i="8"/>
  <c r="R1617" i="8"/>
  <c r="R1625" i="8"/>
  <c r="R1641" i="8"/>
  <c r="R1633" i="8"/>
  <c r="R1649" i="8"/>
  <c r="R1657" i="8"/>
  <c r="R1665" i="8"/>
  <c r="R1562" i="8"/>
  <c r="R1570" i="8"/>
  <c r="R1578" i="8"/>
  <c r="R1586" i="8"/>
  <c r="R1594" i="8"/>
  <c r="R1602" i="8"/>
  <c r="R1610" i="8"/>
  <c r="S1617" i="8"/>
  <c r="R1618" i="8"/>
  <c r="S1625" i="8"/>
  <c r="R1626" i="8"/>
  <c r="S1633" i="8"/>
  <c r="R1634" i="8"/>
  <c r="S1641" i="8"/>
  <c r="R1642" i="8"/>
  <c r="S1649" i="8"/>
  <c r="R1650" i="8"/>
  <c r="S1657" i="8"/>
  <c r="R1658" i="8"/>
  <c r="S1665" i="8"/>
  <c r="R1666" i="8"/>
  <c r="S1602" i="8"/>
  <c r="S1610" i="8"/>
  <c r="T1617" i="8"/>
  <c r="S1618" i="8"/>
  <c r="T1625" i="8"/>
  <c r="S1626" i="8"/>
  <c r="T1633" i="8"/>
  <c r="S1634" i="8"/>
  <c r="T1641" i="8"/>
  <c r="S1642" i="8"/>
  <c r="T1649" i="8"/>
  <c r="S1650" i="8"/>
  <c r="R1651" i="8"/>
  <c r="T1657" i="8"/>
  <c r="S1658" i="8"/>
  <c r="T1665" i="8"/>
  <c r="S1666" i="8"/>
  <c r="R1672" i="8"/>
  <c r="S1672" i="8"/>
  <c r="T1672" i="8"/>
  <c r="AE1059" i="12" l="1"/>
  <c r="AF1067" i="12"/>
  <c r="AF1066" i="12"/>
  <c r="AG1058" i="12"/>
  <c r="AG1067" i="12"/>
  <c r="AE1051" i="12"/>
  <c r="AE1042" i="12"/>
  <c r="AG1019" i="12"/>
  <c r="AF1050" i="12"/>
  <c r="AE1049" i="12"/>
  <c r="AE1050" i="12"/>
  <c r="AF1042" i="12"/>
  <c r="AF1019" i="12"/>
  <c r="AE1041" i="12"/>
  <c r="AF1041" i="12"/>
  <c r="AE1057" i="12"/>
  <c r="AF1059" i="12"/>
  <c r="AF1033" i="12"/>
  <c r="AE1058" i="12"/>
  <c r="AE1010" i="12"/>
  <c r="AF1057" i="12"/>
  <c r="AF1049" i="12"/>
  <c r="AE1066" i="12"/>
  <c r="AG1051" i="12"/>
  <c r="AE1033" i="12"/>
  <c r="AF1010" i="12"/>
  <c r="AF1027" i="12"/>
  <c r="AE1065" i="12"/>
  <c r="AG1027" i="12"/>
  <c r="AE1026" i="12"/>
  <c r="AF1035" i="12"/>
  <c r="AF1026" i="12"/>
  <c r="AE1035" i="12"/>
  <c r="AE1009" i="12"/>
  <c r="AE1025" i="12"/>
  <c r="AF1009" i="12"/>
  <c r="AE1043" i="12"/>
  <c r="AF1025" i="12"/>
  <c r="AG1043" i="12"/>
  <c r="AF1065" i="12"/>
  <c r="AF1006" i="12"/>
  <c r="AG1006" i="12"/>
  <c r="AE1006" i="12"/>
  <c r="AF1014" i="12"/>
  <c r="AE1014" i="12"/>
  <c r="AG1014" i="12"/>
  <c r="AG1073" i="12"/>
  <c r="AF1073" i="12"/>
  <c r="AE1073" i="12"/>
  <c r="AC1145" i="12"/>
  <c r="AB1145" i="12"/>
  <c r="AC1144" i="12"/>
  <c r="AB1144" i="12"/>
  <c r="AC1143" i="12"/>
  <c r="AB1143" i="12"/>
  <c r="AC1142" i="12"/>
  <c r="AB1142" i="12"/>
  <c r="AC1141" i="12"/>
  <c r="AB1141" i="12"/>
  <c r="AC1140" i="12"/>
  <c r="AB1140" i="12"/>
  <c r="AC1139" i="12"/>
  <c r="AB1139" i="12"/>
  <c r="AC1138" i="12"/>
  <c r="AB1138" i="12"/>
  <c r="AC1137" i="12"/>
  <c r="AB1137" i="12"/>
  <c r="AC1136" i="12"/>
  <c r="AB1136" i="12"/>
  <c r="AC1135" i="12"/>
  <c r="AB1135" i="12"/>
  <c r="AC1134" i="12"/>
  <c r="AB1134" i="12"/>
  <c r="AC1133" i="12"/>
  <c r="AB1133" i="12"/>
  <c r="AC1132" i="12"/>
  <c r="AB1132" i="12"/>
  <c r="AC1131" i="12"/>
  <c r="AB1131" i="12"/>
  <c r="AC1130" i="12"/>
  <c r="AB1130" i="12"/>
  <c r="AC1129" i="12"/>
  <c r="AB1129" i="12"/>
  <c r="AC1128" i="12"/>
  <c r="AB1128" i="12"/>
  <c r="AC1127" i="12"/>
  <c r="AB1127" i="12"/>
  <c r="AC1126" i="12"/>
  <c r="AB1126" i="12"/>
  <c r="AC1125" i="12"/>
  <c r="AB1125" i="12"/>
  <c r="AC1124" i="12"/>
  <c r="AB1124" i="12"/>
  <c r="AC1123" i="12"/>
  <c r="AB1123" i="12"/>
  <c r="AC1122" i="12"/>
  <c r="AB1122" i="12"/>
  <c r="AC1121" i="12"/>
  <c r="AB1121" i="12"/>
  <c r="AC1120" i="12"/>
  <c r="AB1120" i="12"/>
  <c r="AC1119" i="12"/>
  <c r="AB1119" i="12"/>
  <c r="AC1118" i="12"/>
  <c r="AB1118" i="12"/>
  <c r="AC1117" i="12"/>
  <c r="AB1117" i="12"/>
  <c r="AC1116" i="12"/>
  <c r="AB1116" i="12"/>
  <c r="AC1115" i="12"/>
  <c r="AB1115" i="12"/>
  <c r="AC1114" i="12"/>
  <c r="AB1114" i="12"/>
  <c r="AC1113" i="12"/>
  <c r="AB1113" i="12"/>
  <c r="AC1112" i="12"/>
  <c r="AB1112" i="12"/>
  <c r="AC1111" i="12"/>
  <c r="AB1111" i="12"/>
  <c r="AC1110" i="12"/>
  <c r="AB1110" i="12"/>
  <c r="AC1109" i="12"/>
  <c r="AB1109" i="12"/>
  <c r="AC1108" i="12"/>
  <c r="AB1108" i="12"/>
  <c r="AC1107" i="12"/>
  <c r="AB1107" i="12"/>
  <c r="AC1106" i="12"/>
  <c r="AB1106" i="12"/>
  <c r="AC1105" i="12"/>
  <c r="AB1105" i="12"/>
  <c r="AC1104" i="12"/>
  <c r="AB1104" i="12"/>
  <c r="AC1103" i="12"/>
  <c r="AB1103" i="12"/>
  <c r="AC1102" i="12"/>
  <c r="AB1102" i="12"/>
  <c r="AC1101" i="12"/>
  <c r="AB1101" i="12"/>
  <c r="AC1100" i="12"/>
  <c r="AB1100" i="12"/>
  <c r="AC1099" i="12"/>
  <c r="AB1099" i="12"/>
  <c r="AC1098" i="12"/>
  <c r="AB1098" i="12"/>
  <c r="AC1097" i="12"/>
  <c r="AB1097" i="12"/>
  <c r="AC1096" i="12"/>
  <c r="AB1096" i="12"/>
  <c r="AC1095" i="12"/>
  <c r="AB1095" i="12"/>
  <c r="AC1094" i="12"/>
  <c r="AB1094" i="12"/>
  <c r="AC1093" i="12"/>
  <c r="AB1093" i="12"/>
  <c r="AC1092" i="12"/>
  <c r="AB1092" i="12"/>
  <c r="AC1091" i="12"/>
  <c r="AB1091" i="12"/>
  <c r="AC1090" i="12"/>
  <c r="AB1090" i="12"/>
  <c r="AC1089" i="12"/>
  <c r="AB1089" i="12"/>
  <c r="AC1088" i="12"/>
  <c r="AB1088" i="12"/>
  <c r="AC1087" i="12"/>
  <c r="AB1087" i="12"/>
  <c r="AC1086" i="12"/>
  <c r="AB1086" i="12"/>
  <c r="AC1085" i="12"/>
  <c r="AB1085" i="12"/>
  <c r="AC1084" i="12"/>
  <c r="AB1084" i="12"/>
  <c r="AC1083" i="12"/>
  <c r="AB1083" i="12"/>
  <c r="AC1082" i="12"/>
  <c r="AB1082" i="12"/>
  <c r="AC1081" i="12"/>
  <c r="AB1081" i="12"/>
  <c r="AC1080" i="12"/>
  <c r="AB1080" i="12"/>
  <c r="AC1079" i="12"/>
  <c r="AB1079" i="12"/>
  <c r="AC1078" i="12"/>
  <c r="AB1078" i="12"/>
  <c r="AC1077" i="12"/>
  <c r="AB1077" i="12"/>
  <c r="AC1076" i="12"/>
  <c r="AB1076" i="12"/>
  <c r="AC1075" i="12"/>
  <c r="AB1075" i="12"/>
  <c r="AC1074" i="12"/>
  <c r="AB1074" i="12"/>
  <c r="AC1146" i="12"/>
  <c r="AB1146" i="12"/>
  <c r="Z1146" i="12"/>
  <c r="AH1146" i="12" s="1"/>
  <c r="Z1145" i="12"/>
  <c r="AH1145" i="12" s="1"/>
  <c r="Z1144" i="12"/>
  <c r="AD1144" i="12" s="1"/>
  <c r="Z1143" i="12"/>
  <c r="AD1143" i="12" s="1"/>
  <c r="Z1142" i="12"/>
  <c r="AD1142" i="12" s="1"/>
  <c r="Z1141" i="12"/>
  <c r="AD1141" i="12" s="1"/>
  <c r="Z1140" i="12"/>
  <c r="AH1140" i="12" s="1"/>
  <c r="Z1139" i="12"/>
  <c r="AH1139" i="12" s="1"/>
  <c r="Z1138" i="12"/>
  <c r="AH1138" i="12" s="1"/>
  <c r="Z1137" i="12"/>
  <c r="AH1137" i="12" s="1"/>
  <c r="Z1136" i="12"/>
  <c r="AD1136" i="12" s="1"/>
  <c r="Z1135" i="12"/>
  <c r="AD1135" i="12" s="1"/>
  <c r="Z1134" i="12"/>
  <c r="AD1134" i="12" s="1"/>
  <c r="Z1133" i="12"/>
  <c r="AD1133" i="12" s="1"/>
  <c r="Z1132" i="12"/>
  <c r="AH1132" i="12" s="1"/>
  <c r="Z1131" i="12"/>
  <c r="AH1131" i="12" s="1"/>
  <c r="Z1130" i="12"/>
  <c r="AH1130" i="12" s="1"/>
  <c r="Z1129" i="12"/>
  <c r="AH1129" i="12" s="1"/>
  <c r="Z1128" i="12"/>
  <c r="AD1128" i="12" s="1"/>
  <c r="Z1127" i="12"/>
  <c r="AD1127" i="12" s="1"/>
  <c r="Z1126" i="12"/>
  <c r="AD1126" i="12" s="1"/>
  <c r="Z1125" i="12"/>
  <c r="AD1125" i="12" s="1"/>
  <c r="Z1124" i="12"/>
  <c r="AH1124" i="12" s="1"/>
  <c r="Z1123" i="12"/>
  <c r="AH1123" i="12" s="1"/>
  <c r="Z1122" i="12"/>
  <c r="AH1122" i="12" s="1"/>
  <c r="Z1121" i="12"/>
  <c r="AH1121" i="12" s="1"/>
  <c r="Z1120" i="12"/>
  <c r="AD1120" i="12" s="1"/>
  <c r="Z1119" i="12"/>
  <c r="AD1119" i="12" s="1"/>
  <c r="Z1118" i="12"/>
  <c r="AD1118" i="12" s="1"/>
  <c r="Z1117" i="12"/>
  <c r="AD1117" i="12" s="1"/>
  <c r="Z1116" i="12"/>
  <c r="AH1116" i="12" s="1"/>
  <c r="Z1115" i="12"/>
  <c r="AH1115" i="12" s="1"/>
  <c r="Z1114" i="12"/>
  <c r="AH1114" i="12" s="1"/>
  <c r="Z1113" i="12"/>
  <c r="AH1113" i="12" s="1"/>
  <c r="Z1112" i="12"/>
  <c r="AD1112" i="12" s="1"/>
  <c r="Z1111" i="12"/>
  <c r="AD1111" i="12" s="1"/>
  <c r="Z1110" i="12"/>
  <c r="AD1110" i="12" s="1"/>
  <c r="Z1109" i="12"/>
  <c r="AD1109" i="12" s="1"/>
  <c r="Z1108" i="12"/>
  <c r="AH1108" i="12" s="1"/>
  <c r="Z1107" i="12"/>
  <c r="Z1106" i="12"/>
  <c r="AH1106" i="12" s="1"/>
  <c r="Z1105" i="12"/>
  <c r="AH1105" i="12" s="1"/>
  <c r="Z1104" i="12"/>
  <c r="AD1104" i="12" s="1"/>
  <c r="Z1103" i="12"/>
  <c r="AD1103" i="12" s="1"/>
  <c r="Z1102" i="12"/>
  <c r="AD1102" i="12" s="1"/>
  <c r="Z1101" i="12"/>
  <c r="AD1101" i="12" s="1"/>
  <c r="Z1100" i="12"/>
  <c r="AH1100" i="12" s="1"/>
  <c r="Z1099" i="12"/>
  <c r="Z1098" i="12"/>
  <c r="AH1098" i="12" s="1"/>
  <c r="Z1097" i="12"/>
  <c r="AH1097" i="12" s="1"/>
  <c r="Z1096" i="12"/>
  <c r="AD1096" i="12" s="1"/>
  <c r="Z1095" i="12"/>
  <c r="AD1095" i="12" s="1"/>
  <c r="Z1094" i="12"/>
  <c r="AD1094" i="12" s="1"/>
  <c r="Z1093" i="12"/>
  <c r="AH1093" i="12" s="1"/>
  <c r="Z1092" i="12"/>
  <c r="Z1091" i="12"/>
  <c r="Z1090" i="12"/>
  <c r="Z1089" i="12"/>
  <c r="Z1088" i="12"/>
  <c r="AD1088" i="12" s="1"/>
  <c r="Z1087" i="12"/>
  <c r="AD1087" i="12" s="1"/>
  <c r="Z1086" i="12"/>
  <c r="AD1086" i="12" s="1"/>
  <c r="Z1085" i="12"/>
  <c r="Z1084" i="12"/>
  <c r="Z1083" i="12"/>
  <c r="Z1082" i="12"/>
  <c r="Z1081" i="12"/>
  <c r="Z1080" i="12"/>
  <c r="AD1080" i="12" s="1"/>
  <c r="Z1079" i="12"/>
  <c r="AD1079" i="12" s="1"/>
  <c r="Z1078" i="12"/>
  <c r="AD1078" i="12" s="1"/>
  <c r="Z1077" i="12"/>
  <c r="Z1076" i="12"/>
  <c r="Z1075" i="12"/>
  <c r="Z1074" i="12"/>
  <c r="AD1074" i="12" s="1"/>
  <c r="AG1074" i="12" s="1"/>
  <c r="Y1146" i="12"/>
  <c r="X1146" i="12"/>
  <c r="W1146" i="12"/>
  <c r="V1146" i="12"/>
  <c r="U1146" i="12"/>
  <c r="T1146" i="12"/>
  <c r="S1146" i="12"/>
  <c r="R1146" i="12"/>
  <c r="P1146" i="12"/>
  <c r="Q1146" i="12" s="1"/>
  <c r="Y1145" i="12"/>
  <c r="X1145" i="12"/>
  <c r="W1145" i="12"/>
  <c r="V1145" i="12"/>
  <c r="U1145" i="12"/>
  <c r="T1145" i="12"/>
  <c r="S1145" i="12"/>
  <c r="R1145" i="12"/>
  <c r="P1145" i="12"/>
  <c r="Q1145" i="12" s="1"/>
  <c r="Y1144" i="12"/>
  <c r="X1144" i="12"/>
  <c r="W1144" i="12"/>
  <c r="V1144" i="12"/>
  <c r="U1144" i="12"/>
  <c r="T1144" i="12"/>
  <c r="S1144" i="12"/>
  <c r="R1144" i="12"/>
  <c r="P1144" i="12"/>
  <c r="Q1144" i="12" s="1"/>
  <c r="Y1143" i="12"/>
  <c r="X1143" i="12"/>
  <c r="W1143" i="12"/>
  <c r="V1143" i="12"/>
  <c r="U1143" i="12"/>
  <c r="T1143" i="12"/>
  <c r="S1143" i="12"/>
  <c r="R1143" i="12"/>
  <c r="P1143" i="12"/>
  <c r="Q1143" i="12" s="1"/>
  <c r="Y1142" i="12"/>
  <c r="X1142" i="12"/>
  <c r="W1142" i="12"/>
  <c r="V1142" i="12"/>
  <c r="U1142" i="12"/>
  <c r="T1142" i="12"/>
  <c r="S1142" i="12"/>
  <c r="R1142" i="12"/>
  <c r="P1142" i="12"/>
  <c r="Q1142" i="12" s="1"/>
  <c r="Y1141" i="12"/>
  <c r="X1141" i="12"/>
  <c r="W1141" i="12"/>
  <c r="V1141" i="12"/>
  <c r="U1141" i="12"/>
  <c r="T1141" i="12"/>
  <c r="S1141" i="12"/>
  <c r="R1141" i="12"/>
  <c r="P1141" i="12"/>
  <c r="Q1141" i="12" s="1"/>
  <c r="Y1140" i="12"/>
  <c r="X1140" i="12"/>
  <c r="W1140" i="12"/>
  <c r="V1140" i="12"/>
  <c r="U1140" i="12"/>
  <c r="T1140" i="12"/>
  <c r="S1140" i="12"/>
  <c r="R1140" i="12"/>
  <c r="P1140" i="12"/>
  <c r="Q1140" i="12" s="1"/>
  <c r="Y1139" i="12"/>
  <c r="X1139" i="12"/>
  <c r="W1139" i="12"/>
  <c r="V1139" i="12"/>
  <c r="U1139" i="12"/>
  <c r="T1139" i="12"/>
  <c r="S1139" i="12"/>
  <c r="R1139" i="12"/>
  <c r="P1139" i="12"/>
  <c r="Q1139" i="12" s="1"/>
  <c r="Y1138" i="12"/>
  <c r="X1138" i="12"/>
  <c r="W1138" i="12"/>
  <c r="V1138" i="12"/>
  <c r="U1138" i="12"/>
  <c r="T1138" i="12"/>
  <c r="S1138" i="12"/>
  <c r="R1138" i="12"/>
  <c r="P1138" i="12"/>
  <c r="Q1138" i="12" s="1"/>
  <c r="Y1137" i="12"/>
  <c r="X1137" i="12"/>
  <c r="W1137" i="12"/>
  <c r="V1137" i="12"/>
  <c r="U1137" i="12"/>
  <c r="T1137" i="12"/>
  <c r="S1137" i="12"/>
  <c r="R1137" i="12"/>
  <c r="P1137" i="12"/>
  <c r="Q1137" i="12" s="1"/>
  <c r="Y1136" i="12"/>
  <c r="X1136" i="12"/>
  <c r="W1136" i="12"/>
  <c r="V1136" i="12"/>
  <c r="U1136" i="12"/>
  <c r="T1136" i="12"/>
  <c r="S1136" i="12"/>
  <c r="R1136" i="12"/>
  <c r="P1136" i="12"/>
  <c r="Q1136" i="12" s="1"/>
  <c r="Y1135" i="12"/>
  <c r="X1135" i="12"/>
  <c r="W1135" i="12"/>
  <c r="V1135" i="12"/>
  <c r="U1135" i="12"/>
  <c r="T1135" i="12"/>
  <c r="S1135" i="12"/>
  <c r="R1135" i="12"/>
  <c r="P1135" i="12"/>
  <c r="Q1135" i="12" s="1"/>
  <c r="Y1134" i="12"/>
  <c r="X1134" i="12"/>
  <c r="W1134" i="12"/>
  <c r="V1134" i="12"/>
  <c r="U1134" i="12"/>
  <c r="T1134" i="12"/>
  <c r="S1134" i="12"/>
  <c r="R1134" i="12"/>
  <c r="P1134" i="12"/>
  <c r="Q1134" i="12" s="1"/>
  <c r="Y1133" i="12"/>
  <c r="X1133" i="12"/>
  <c r="W1133" i="12"/>
  <c r="V1133" i="12"/>
  <c r="U1133" i="12"/>
  <c r="T1133" i="12"/>
  <c r="S1133" i="12"/>
  <c r="R1133" i="12"/>
  <c r="P1133" i="12"/>
  <c r="Q1133" i="12" s="1"/>
  <c r="Y1132" i="12"/>
  <c r="X1132" i="12"/>
  <c r="W1132" i="12"/>
  <c r="V1132" i="12"/>
  <c r="U1132" i="12"/>
  <c r="T1132" i="12"/>
  <c r="S1132" i="12"/>
  <c r="R1132" i="12"/>
  <c r="P1132" i="12"/>
  <c r="Q1132" i="12" s="1"/>
  <c r="Y1131" i="12"/>
  <c r="X1131" i="12"/>
  <c r="W1131" i="12"/>
  <c r="V1131" i="12"/>
  <c r="U1131" i="12"/>
  <c r="T1131" i="12"/>
  <c r="S1131" i="12"/>
  <c r="R1131" i="12"/>
  <c r="P1131" i="12"/>
  <c r="Q1131" i="12" s="1"/>
  <c r="Y1130" i="12"/>
  <c r="X1130" i="12"/>
  <c r="W1130" i="12"/>
  <c r="V1130" i="12"/>
  <c r="U1130" i="12"/>
  <c r="T1130" i="12"/>
  <c r="S1130" i="12"/>
  <c r="R1130" i="12"/>
  <c r="P1130" i="12"/>
  <c r="Q1130" i="12" s="1"/>
  <c r="Y1129" i="12"/>
  <c r="X1129" i="12"/>
  <c r="W1129" i="12"/>
  <c r="V1129" i="12"/>
  <c r="U1129" i="12"/>
  <c r="T1129" i="12"/>
  <c r="S1129" i="12"/>
  <c r="R1129" i="12"/>
  <c r="P1129" i="12"/>
  <c r="Q1129" i="12" s="1"/>
  <c r="Y1128" i="12"/>
  <c r="X1128" i="12"/>
  <c r="W1128" i="12"/>
  <c r="V1128" i="12"/>
  <c r="U1128" i="12"/>
  <c r="T1128" i="12"/>
  <c r="S1128" i="12"/>
  <c r="R1128" i="12"/>
  <c r="P1128" i="12"/>
  <c r="Q1128" i="12" s="1"/>
  <c r="Y1127" i="12"/>
  <c r="X1127" i="12"/>
  <c r="W1127" i="12"/>
  <c r="V1127" i="12"/>
  <c r="U1127" i="12"/>
  <c r="T1127" i="12"/>
  <c r="S1127" i="12"/>
  <c r="R1127" i="12"/>
  <c r="P1127" i="12"/>
  <c r="Q1127" i="12" s="1"/>
  <c r="Y1126" i="12"/>
  <c r="X1126" i="12"/>
  <c r="W1126" i="12"/>
  <c r="V1126" i="12"/>
  <c r="U1126" i="12"/>
  <c r="T1126" i="12"/>
  <c r="S1126" i="12"/>
  <c r="R1126" i="12"/>
  <c r="P1126" i="12"/>
  <c r="Q1126" i="12" s="1"/>
  <c r="Y1125" i="12"/>
  <c r="X1125" i="12"/>
  <c r="W1125" i="12"/>
  <c r="V1125" i="12"/>
  <c r="U1125" i="12"/>
  <c r="T1125" i="12"/>
  <c r="S1125" i="12"/>
  <c r="R1125" i="12"/>
  <c r="P1125" i="12"/>
  <c r="Q1125" i="12" s="1"/>
  <c r="Y1124" i="12"/>
  <c r="X1124" i="12"/>
  <c r="W1124" i="12"/>
  <c r="V1124" i="12"/>
  <c r="U1124" i="12"/>
  <c r="T1124" i="12"/>
  <c r="S1124" i="12"/>
  <c r="R1124" i="12"/>
  <c r="P1124" i="12"/>
  <c r="Q1124" i="12" s="1"/>
  <c r="Y1123" i="12"/>
  <c r="X1123" i="12"/>
  <c r="W1123" i="12"/>
  <c r="V1123" i="12"/>
  <c r="U1123" i="12"/>
  <c r="T1123" i="12"/>
  <c r="S1123" i="12"/>
  <c r="R1123" i="12"/>
  <c r="P1123" i="12"/>
  <c r="Q1123" i="12" s="1"/>
  <c r="Y1122" i="12"/>
  <c r="X1122" i="12"/>
  <c r="W1122" i="12"/>
  <c r="V1122" i="12"/>
  <c r="U1122" i="12"/>
  <c r="T1122" i="12"/>
  <c r="S1122" i="12"/>
  <c r="R1122" i="12"/>
  <c r="P1122" i="12"/>
  <c r="Q1122" i="12" s="1"/>
  <c r="Y1121" i="12"/>
  <c r="X1121" i="12"/>
  <c r="W1121" i="12"/>
  <c r="V1121" i="12"/>
  <c r="U1121" i="12"/>
  <c r="T1121" i="12"/>
  <c r="S1121" i="12"/>
  <c r="R1121" i="12"/>
  <c r="P1121" i="12"/>
  <c r="Q1121" i="12" s="1"/>
  <c r="Y1120" i="12"/>
  <c r="X1120" i="12"/>
  <c r="W1120" i="12"/>
  <c r="V1120" i="12"/>
  <c r="U1120" i="12"/>
  <c r="T1120" i="12"/>
  <c r="S1120" i="12"/>
  <c r="R1120" i="12"/>
  <c r="P1120" i="12"/>
  <c r="Q1120" i="12" s="1"/>
  <c r="Y1119" i="12"/>
  <c r="X1119" i="12"/>
  <c r="W1119" i="12"/>
  <c r="V1119" i="12"/>
  <c r="U1119" i="12"/>
  <c r="T1119" i="12"/>
  <c r="S1119" i="12"/>
  <c r="R1119" i="12"/>
  <c r="P1119" i="12"/>
  <c r="Q1119" i="12" s="1"/>
  <c r="Y1118" i="12"/>
  <c r="X1118" i="12"/>
  <c r="W1118" i="12"/>
  <c r="V1118" i="12"/>
  <c r="U1118" i="12"/>
  <c r="T1118" i="12"/>
  <c r="S1118" i="12"/>
  <c r="R1118" i="12"/>
  <c r="P1118" i="12"/>
  <c r="Q1118" i="12" s="1"/>
  <c r="Y1117" i="12"/>
  <c r="X1117" i="12"/>
  <c r="W1117" i="12"/>
  <c r="V1117" i="12"/>
  <c r="U1117" i="12"/>
  <c r="T1117" i="12"/>
  <c r="S1117" i="12"/>
  <c r="R1117" i="12"/>
  <c r="P1117" i="12"/>
  <c r="Q1117" i="12" s="1"/>
  <c r="Y1116" i="12"/>
  <c r="X1116" i="12"/>
  <c r="W1116" i="12"/>
  <c r="V1116" i="12"/>
  <c r="U1116" i="12"/>
  <c r="T1116" i="12"/>
  <c r="S1116" i="12"/>
  <c r="R1116" i="12"/>
  <c r="P1116" i="12"/>
  <c r="Q1116" i="12" s="1"/>
  <c r="Y1115" i="12"/>
  <c r="X1115" i="12"/>
  <c r="W1115" i="12"/>
  <c r="V1115" i="12"/>
  <c r="U1115" i="12"/>
  <c r="T1115" i="12"/>
  <c r="S1115" i="12"/>
  <c r="R1115" i="12"/>
  <c r="P1115" i="12"/>
  <c r="Q1115" i="12" s="1"/>
  <c r="Y1114" i="12"/>
  <c r="X1114" i="12"/>
  <c r="W1114" i="12"/>
  <c r="V1114" i="12"/>
  <c r="U1114" i="12"/>
  <c r="T1114" i="12"/>
  <c r="S1114" i="12"/>
  <c r="R1114" i="12"/>
  <c r="P1114" i="12"/>
  <c r="Q1114" i="12" s="1"/>
  <c r="Y1113" i="12"/>
  <c r="X1113" i="12"/>
  <c r="W1113" i="12"/>
  <c r="V1113" i="12"/>
  <c r="U1113" i="12"/>
  <c r="T1113" i="12"/>
  <c r="S1113" i="12"/>
  <c r="R1113" i="12"/>
  <c r="P1113" i="12"/>
  <c r="Q1113" i="12" s="1"/>
  <c r="Y1112" i="12"/>
  <c r="X1112" i="12"/>
  <c r="W1112" i="12"/>
  <c r="V1112" i="12"/>
  <c r="U1112" i="12"/>
  <c r="T1112" i="12"/>
  <c r="S1112" i="12"/>
  <c r="R1112" i="12"/>
  <c r="P1112" i="12"/>
  <c r="Q1112" i="12" s="1"/>
  <c r="Y1111" i="12"/>
  <c r="X1111" i="12"/>
  <c r="W1111" i="12"/>
  <c r="V1111" i="12"/>
  <c r="U1111" i="12"/>
  <c r="T1111" i="12"/>
  <c r="S1111" i="12"/>
  <c r="R1111" i="12"/>
  <c r="P1111" i="12"/>
  <c r="Q1111" i="12" s="1"/>
  <c r="Y1110" i="12"/>
  <c r="X1110" i="12"/>
  <c r="W1110" i="12"/>
  <c r="V1110" i="12"/>
  <c r="U1110" i="12"/>
  <c r="T1110" i="12"/>
  <c r="S1110" i="12"/>
  <c r="R1110" i="12"/>
  <c r="P1110" i="12"/>
  <c r="Q1110" i="12" s="1"/>
  <c r="Y1109" i="12"/>
  <c r="X1109" i="12"/>
  <c r="W1109" i="12"/>
  <c r="V1109" i="12"/>
  <c r="U1109" i="12"/>
  <c r="T1109" i="12"/>
  <c r="S1109" i="12"/>
  <c r="R1109" i="12"/>
  <c r="P1109" i="12"/>
  <c r="Q1109" i="12" s="1"/>
  <c r="Y1108" i="12"/>
  <c r="X1108" i="12"/>
  <c r="W1108" i="12"/>
  <c r="V1108" i="12"/>
  <c r="U1108" i="12"/>
  <c r="T1108" i="12"/>
  <c r="S1108" i="12"/>
  <c r="R1108" i="12"/>
  <c r="P1108" i="12"/>
  <c r="Q1108" i="12" s="1"/>
  <c r="Y1107" i="12"/>
  <c r="X1107" i="12"/>
  <c r="W1107" i="12"/>
  <c r="V1107" i="12"/>
  <c r="U1107" i="12"/>
  <c r="T1107" i="12"/>
  <c r="S1107" i="12"/>
  <c r="R1107" i="12"/>
  <c r="P1107" i="12"/>
  <c r="Q1107" i="12" s="1"/>
  <c r="Y1106" i="12"/>
  <c r="X1106" i="12"/>
  <c r="W1106" i="12"/>
  <c r="V1106" i="12"/>
  <c r="U1106" i="12"/>
  <c r="T1106" i="12"/>
  <c r="S1106" i="12"/>
  <c r="R1106" i="12"/>
  <c r="P1106" i="12"/>
  <c r="Q1106" i="12" s="1"/>
  <c r="Y1105" i="12"/>
  <c r="X1105" i="12"/>
  <c r="W1105" i="12"/>
  <c r="V1105" i="12"/>
  <c r="U1105" i="12"/>
  <c r="T1105" i="12"/>
  <c r="S1105" i="12"/>
  <c r="R1105" i="12"/>
  <c r="P1105" i="12"/>
  <c r="Q1105" i="12" s="1"/>
  <c r="Y1104" i="12"/>
  <c r="X1104" i="12"/>
  <c r="W1104" i="12"/>
  <c r="V1104" i="12"/>
  <c r="U1104" i="12"/>
  <c r="T1104" i="12"/>
  <c r="S1104" i="12"/>
  <c r="R1104" i="12"/>
  <c r="P1104" i="12"/>
  <c r="Q1104" i="12" s="1"/>
  <c r="Y1103" i="12"/>
  <c r="X1103" i="12"/>
  <c r="W1103" i="12"/>
  <c r="V1103" i="12"/>
  <c r="U1103" i="12"/>
  <c r="T1103" i="12"/>
  <c r="S1103" i="12"/>
  <c r="R1103" i="12"/>
  <c r="P1103" i="12"/>
  <c r="Q1103" i="12" s="1"/>
  <c r="Y1102" i="12"/>
  <c r="X1102" i="12"/>
  <c r="W1102" i="12"/>
  <c r="V1102" i="12"/>
  <c r="U1102" i="12"/>
  <c r="T1102" i="12"/>
  <c r="S1102" i="12"/>
  <c r="R1102" i="12"/>
  <c r="P1102" i="12"/>
  <c r="Q1102" i="12" s="1"/>
  <c r="Y1101" i="12"/>
  <c r="X1101" i="12"/>
  <c r="W1101" i="12"/>
  <c r="V1101" i="12"/>
  <c r="U1101" i="12"/>
  <c r="T1101" i="12"/>
  <c r="S1101" i="12"/>
  <c r="R1101" i="12"/>
  <c r="P1101" i="12"/>
  <c r="Q1101" i="12" s="1"/>
  <c r="Y1100" i="12"/>
  <c r="X1100" i="12"/>
  <c r="W1100" i="12"/>
  <c r="V1100" i="12"/>
  <c r="U1100" i="12"/>
  <c r="T1100" i="12"/>
  <c r="S1100" i="12"/>
  <c r="R1100" i="12"/>
  <c r="P1100" i="12"/>
  <c r="Q1100" i="12" s="1"/>
  <c r="Y1099" i="12"/>
  <c r="X1099" i="12"/>
  <c r="W1099" i="12"/>
  <c r="V1099" i="12"/>
  <c r="U1099" i="12"/>
  <c r="T1099" i="12"/>
  <c r="S1099" i="12"/>
  <c r="R1099" i="12"/>
  <c r="P1099" i="12"/>
  <c r="Q1099" i="12" s="1"/>
  <c r="Y1098" i="12"/>
  <c r="X1098" i="12"/>
  <c r="W1098" i="12"/>
  <c r="V1098" i="12"/>
  <c r="U1098" i="12"/>
  <c r="T1098" i="12"/>
  <c r="S1098" i="12"/>
  <c r="R1098" i="12"/>
  <c r="P1098" i="12"/>
  <c r="Q1098" i="12" s="1"/>
  <c r="Y1097" i="12"/>
  <c r="X1097" i="12"/>
  <c r="W1097" i="12"/>
  <c r="V1097" i="12"/>
  <c r="U1097" i="12"/>
  <c r="T1097" i="12"/>
  <c r="S1097" i="12"/>
  <c r="R1097" i="12"/>
  <c r="P1097" i="12"/>
  <c r="Q1097" i="12" s="1"/>
  <c r="Y1096" i="12"/>
  <c r="X1096" i="12"/>
  <c r="W1096" i="12"/>
  <c r="V1096" i="12"/>
  <c r="U1096" i="12"/>
  <c r="T1096" i="12"/>
  <c r="S1096" i="12"/>
  <c r="R1096" i="12"/>
  <c r="P1096" i="12"/>
  <c r="Q1096" i="12" s="1"/>
  <c r="Y1095" i="12"/>
  <c r="X1095" i="12"/>
  <c r="W1095" i="12"/>
  <c r="V1095" i="12"/>
  <c r="U1095" i="12"/>
  <c r="T1095" i="12"/>
  <c r="S1095" i="12"/>
  <c r="R1095" i="12"/>
  <c r="P1095" i="12"/>
  <c r="Q1095" i="12" s="1"/>
  <c r="Y1094" i="12"/>
  <c r="X1094" i="12"/>
  <c r="W1094" i="12"/>
  <c r="V1094" i="12"/>
  <c r="U1094" i="12"/>
  <c r="T1094" i="12"/>
  <c r="S1094" i="12"/>
  <c r="R1094" i="12"/>
  <c r="P1094" i="12"/>
  <c r="Q1094" i="12" s="1"/>
  <c r="Y1093" i="12"/>
  <c r="X1093" i="12"/>
  <c r="W1093" i="12"/>
  <c r="V1093" i="12"/>
  <c r="U1093" i="12"/>
  <c r="T1093" i="12"/>
  <c r="S1093" i="12"/>
  <c r="R1093" i="12"/>
  <c r="P1093" i="12"/>
  <c r="Q1093" i="12" s="1"/>
  <c r="Y1092" i="12"/>
  <c r="X1092" i="12"/>
  <c r="W1092" i="12"/>
  <c r="V1092" i="12"/>
  <c r="U1092" i="12"/>
  <c r="T1092" i="12"/>
  <c r="S1092" i="12"/>
  <c r="R1092" i="12"/>
  <c r="P1092" i="12"/>
  <c r="Q1092" i="12" s="1"/>
  <c r="Y1091" i="12"/>
  <c r="X1091" i="12"/>
  <c r="W1091" i="12"/>
  <c r="V1091" i="12"/>
  <c r="U1091" i="12"/>
  <c r="T1091" i="12"/>
  <c r="S1091" i="12"/>
  <c r="R1091" i="12"/>
  <c r="P1091" i="12"/>
  <c r="Q1091" i="12" s="1"/>
  <c r="Y1090" i="12"/>
  <c r="X1090" i="12"/>
  <c r="W1090" i="12"/>
  <c r="V1090" i="12"/>
  <c r="U1090" i="12"/>
  <c r="T1090" i="12"/>
  <c r="S1090" i="12"/>
  <c r="R1090" i="12"/>
  <c r="P1090" i="12"/>
  <c r="Q1090" i="12" s="1"/>
  <c r="Y1089" i="12"/>
  <c r="X1089" i="12"/>
  <c r="W1089" i="12"/>
  <c r="V1089" i="12"/>
  <c r="U1089" i="12"/>
  <c r="T1089" i="12"/>
  <c r="S1089" i="12"/>
  <c r="R1089" i="12"/>
  <c r="P1089" i="12"/>
  <c r="Q1089" i="12" s="1"/>
  <c r="Y1088" i="12"/>
  <c r="X1088" i="12"/>
  <c r="W1088" i="12"/>
  <c r="V1088" i="12"/>
  <c r="U1088" i="12"/>
  <c r="T1088" i="12"/>
  <c r="S1088" i="12"/>
  <c r="R1088" i="12"/>
  <c r="P1088" i="12"/>
  <c r="Q1088" i="12" s="1"/>
  <c r="Y1087" i="12"/>
  <c r="X1087" i="12"/>
  <c r="W1087" i="12"/>
  <c r="V1087" i="12"/>
  <c r="U1087" i="12"/>
  <c r="T1087" i="12"/>
  <c r="S1087" i="12"/>
  <c r="R1087" i="12"/>
  <c r="P1087" i="12"/>
  <c r="Q1087" i="12" s="1"/>
  <c r="Y1086" i="12"/>
  <c r="X1086" i="12"/>
  <c r="W1086" i="12"/>
  <c r="V1086" i="12"/>
  <c r="U1086" i="12"/>
  <c r="T1086" i="12"/>
  <c r="S1086" i="12"/>
  <c r="R1086" i="12"/>
  <c r="P1086" i="12"/>
  <c r="Q1086" i="12" s="1"/>
  <c r="Y1085" i="12"/>
  <c r="X1085" i="12"/>
  <c r="W1085" i="12"/>
  <c r="V1085" i="12"/>
  <c r="U1085" i="12"/>
  <c r="T1085" i="12"/>
  <c r="S1085" i="12"/>
  <c r="R1085" i="12"/>
  <c r="P1085" i="12"/>
  <c r="Q1085" i="12" s="1"/>
  <c r="Y1084" i="12"/>
  <c r="X1084" i="12"/>
  <c r="W1084" i="12"/>
  <c r="V1084" i="12"/>
  <c r="U1084" i="12"/>
  <c r="T1084" i="12"/>
  <c r="S1084" i="12"/>
  <c r="R1084" i="12"/>
  <c r="P1084" i="12"/>
  <c r="Q1084" i="12" s="1"/>
  <c r="Y1083" i="12"/>
  <c r="X1083" i="12"/>
  <c r="W1083" i="12"/>
  <c r="V1083" i="12"/>
  <c r="U1083" i="12"/>
  <c r="T1083" i="12"/>
  <c r="S1083" i="12"/>
  <c r="R1083" i="12"/>
  <c r="P1083" i="12"/>
  <c r="Q1083" i="12" s="1"/>
  <c r="Y1082" i="12"/>
  <c r="X1082" i="12"/>
  <c r="W1082" i="12"/>
  <c r="V1082" i="12"/>
  <c r="U1082" i="12"/>
  <c r="T1082" i="12"/>
  <c r="S1082" i="12"/>
  <c r="R1082" i="12"/>
  <c r="P1082" i="12"/>
  <c r="Q1082" i="12" s="1"/>
  <c r="Y1081" i="12"/>
  <c r="X1081" i="12"/>
  <c r="W1081" i="12"/>
  <c r="V1081" i="12"/>
  <c r="U1081" i="12"/>
  <c r="T1081" i="12"/>
  <c r="S1081" i="12"/>
  <c r="R1081" i="12"/>
  <c r="P1081" i="12"/>
  <c r="Q1081" i="12" s="1"/>
  <c r="Y1080" i="12"/>
  <c r="X1080" i="12"/>
  <c r="W1080" i="12"/>
  <c r="V1080" i="12"/>
  <c r="U1080" i="12"/>
  <c r="T1080" i="12"/>
  <c r="S1080" i="12"/>
  <c r="R1080" i="12"/>
  <c r="P1080" i="12"/>
  <c r="Q1080" i="12" s="1"/>
  <c r="Y1079" i="12"/>
  <c r="X1079" i="12"/>
  <c r="W1079" i="12"/>
  <c r="V1079" i="12"/>
  <c r="U1079" i="12"/>
  <c r="T1079" i="12"/>
  <c r="S1079" i="12"/>
  <c r="R1079" i="12"/>
  <c r="P1079" i="12"/>
  <c r="Q1079" i="12" s="1"/>
  <c r="Y1078" i="12"/>
  <c r="X1078" i="12"/>
  <c r="W1078" i="12"/>
  <c r="V1078" i="12"/>
  <c r="U1078" i="12"/>
  <c r="T1078" i="12"/>
  <c r="S1078" i="12"/>
  <c r="R1078" i="12"/>
  <c r="P1078" i="12"/>
  <c r="Q1078" i="12" s="1"/>
  <c r="Y1077" i="12"/>
  <c r="X1077" i="12"/>
  <c r="W1077" i="12"/>
  <c r="V1077" i="12"/>
  <c r="U1077" i="12"/>
  <c r="T1077" i="12"/>
  <c r="S1077" i="12"/>
  <c r="R1077" i="12"/>
  <c r="P1077" i="12"/>
  <c r="Q1077" i="12" s="1"/>
  <c r="Y1076" i="12"/>
  <c r="X1076" i="12"/>
  <c r="W1076" i="12"/>
  <c r="V1076" i="12"/>
  <c r="U1076" i="12"/>
  <c r="T1076" i="12"/>
  <c r="S1076" i="12"/>
  <c r="R1076" i="12"/>
  <c r="P1076" i="12"/>
  <c r="Q1076" i="12" s="1"/>
  <c r="Y1075" i="12"/>
  <c r="X1075" i="12"/>
  <c r="W1075" i="12"/>
  <c r="V1075" i="12"/>
  <c r="U1075" i="12"/>
  <c r="T1075" i="12"/>
  <c r="S1075" i="12"/>
  <c r="R1075" i="12"/>
  <c r="P1075" i="12"/>
  <c r="Q1075" i="12" s="1"/>
  <c r="Y1074" i="12"/>
  <c r="X1074" i="12"/>
  <c r="W1074" i="12"/>
  <c r="V1074" i="12"/>
  <c r="U1074" i="12"/>
  <c r="T1074" i="12"/>
  <c r="S1074" i="12"/>
  <c r="R1074" i="12"/>
  <c r="P1074" i="12"/>
  <c r="Q1074" i="12" s="1"/>
  <c r="W1777" i="8"/>
  <c r="V1777" i="8"/>
  <c r="Q1777" i="8"/>
  <c r="R1777" i="8" s="1"/>
  <c r="P1777" i="8"/>
  <c r="O1777" i="8"/>
  <c r="W1776" i="8"/>
  <c r="V1776" i="8"/>
  <c r="Q1776" i="8"/>
  <c r="R1776" i="8" s="1"/>
  <c r="P1776" i="8"/>
  <c r="O1776" i="8"/>
  <c r="W1775" i="8"/>
  <c r="V1775" i="8"/>
  <c r="Q1775" i="8"/>
  <c r="S1775" i="8" s="1"/>
  <c r="P1775" i="8"/>
  <c r="O1775" i="8"/>
  <c r="W1774" i="8"/>
  <c r="V1774" i="8"/>
  <c r="Q1774" i="8"/>
  <c r="T1774" i="8" s="1"/>
  <c r="P1774" i="8"/>
  <c r="O1774" i="8"/>
  <c r="W1773" i="8"/>
  <c r="V1773" i="8"/>
  <c r="Q1773" i="8"/>
  <c r="P1773" i="8"/>
  <c r="O1773" i="8"/>
  <c r="W1772" i="8"/>
  <c r="V1772" i="8"/>
  <c r="Q1772" i="8"/>
  <c r="P1772" i="8"/>
  <c r="O1772" i="8"/>
  <c r="W1771" i="8"/>
  <c r="V1771" i="8"/>
  <c r="Q1771" i="8"/>
  <c r="P1771" i="8"/>
  <c r="O1771" i="8"/>
  <c r="W1770" i="8"/>
  <c r="V1770" i="8"/>
  <c r="Q1770" i="8"/>
  <c r="P1770" i="8"/>
  <c r="O1770" i="8"/>
  <c r="W1769" i="8"/>
  <c r="V1769" i="8"/>
  <c r="Q1769" i="8"/>
  <c r="P1769" i="8"/>
  <c r="O1769" i="8"/>
  <c r="W1768" i="8"/>
  <c r="V1768" i="8"/>
  <c r="Q1768" i="8"/>
  <c r="R1768" i="8" s="1"/>
  <c r="P1768" i="8"/>
  <c r="O1768" i="8"/>
  <c r="W1767" i="8"/>
  <c r="V1767" i="8"/>
  <c r="Q1767" i="8"/>
  <c r="R1767" i="8" s="1"/>
  <c r="P1767" i="8"/>
  <c r="O1767" i="8"/>
  <c r="W1766" i="8"/>
  <c r="V1766" i="8"/>
  <c r="Q1766" i="8"/>
  <c r="R1766" i="8" s="1"/>
  <c r="P1766" i="8"/>
  <c r="O1766" i="8"/>
  <c r="W1765" i="8"/>
  <c r="V1765" i="8"/>
  <c r="Q1765" i="8"/>
  <c r="S1765" i="8" s="1"/>
  <c r="P1765" i="8"/>
  <c r="O1765" i="8"/>
  <c r="W1764" i="8"/>
  <c r="V1764" i="8"/>
  <c r="Q1764" i="8"/>
  <c r="R1764" i="8" s="1"/>
  <c r="P1764" i="8"/>
  <c r="O1764" i="8"/>
  <c r="W1763" i="8"/>
  <c r="V1763" i="8"/>
  <c r="Q1763" i="8"/>
  <c r="P1763" i="8"/>
  <c r="O1763" i="8"/>
  <c r="W1762" i="8"/>
  <c r="V1762" i="8"/>
  <c r="Q1762" i="8"/>
  <c r="P1762" i="8"/>
  <c r="O1762" i="8"/>
  <c r="W1761" i="8"/>
  <c r="V1761" i="8"/>
  <c r="Q1761" i="8"/>
  <c r="P1761" i="8"/>
  <c r="O1761" i="8"/>
  <c r="W1760" i="8"/>
  <c r="V1760" i="8"/>
  <c r="Q1760" i="8"/>
  <c r="S1760" i="8" s="1"/>
  <c r="P1760" i="8"/>
  <c r="O1760" i="8"/>
  <c r="W1759" i="8"/>
  <c r="V1759" i="8"/>
  <c r="Q1759" i="8"/>
  <c r="S1759" i="8" s="1"/>
  <c r="P1759" i="8"/>
  <c r="O1759" i="8"/>
  <c r="W1758" i="8"/>
  <c r="V1758" i="8"/>
  <c r="Q1758" i="8"/>
  <c r="R1758" i="8" s="1"/>
  <c r="P1758" i="8"/>
  <c r="O1758" i="8"/>
  <c r="W1757" i="8"/>
  <c r="V1757" i="8"/>
  <c r="Q1757" i="8"/>
  <c r="S1757" i="8" s="1"/>
  <c r="P1757" i="8"/>
  <c r="O1757" i="8"/>
  <c r="W1756" i="8"/>
  <c r="V1756" i="8"/>
  <c r="Q1756" i="8"/>
  <c r="T1756" i="8" s="1"/>
  <c r="P1756" i="8"/>
  <c r="O1756" i="8"/>
  <c r="W1755" i="8"/>
  <c r="V1755" i="8"/>
  <c r="Q1755" i="8"/>
  <c r="P1755" i="8"/>
  <c r="O1755" i="8"/>
  <c r="W1754" i="8"/>
  <c r="V1754" i="8"/>
  <c r="Q1754" i="8"/>
  <c r="P1754" i="8"/>
  <c r="O1754" i="8"/>
  <c r="W1753" i="8"/>
  <c r="V1753" i="8"/>
  <c r="Q1753" i="8"/>
  <c r="P1753" i="8"/>
  <c r="O1753" i="8"/>
  <c r="W1752" i="8"/>
  <c r="V1752" i="8"/>
  <c r="Q1752" i="8"/>
  <c r="S1752" i="8" s="1"/>
  <c r="P1752" i="8"/>
  <c r="O1752" i="8"/>
  <c r="W1751" i="8"/>
  <c r="V1751" i="8"/>
  <c r="Q1751" i="8"/>
  <c r="P1751" i="8"/>
  <c r="O1751" i="8"/>
  <c r="W1750" i="8"/>
  <c r="V1750" i="8"/>
  <c r="Q1750" i="8"/>
  <c r="R1750" i="8" s="1"/>
  <c r="P1750" i="8"/>
  <c r="O1750" i="8"/>
  <c r="W1749" i="8"/>
  <c r="V1749" i="8"/>
  <c r="Q1749" i="8"/>
  <c r="S1749" i="8" s="1"/>
  <c r="P1749" i="8"/>
  <c r="O1749" i="8"/>
  <c r="W1748" i="8"/>
  <c r="V1748" i="8"/>
  <c r="Q1748" i="8"/>
  <c r="T1748" i="8" s="1"/>
  <c r="P1748" i="8"/>
  <c r="O1748" i="8"/>
  <c r="W1747" i="8"/>
  <c r="V1747" i="8"/>
  <c r="Q1747" i="8"/>
  <c r="U1747" i="8" s="1"/>
  <c r="P1747" i="8"/>
  <c r="O1747" i="8"/>
  <c r="W1746" i="8"/>
  <c r="V1746" i="8"/>
  <c r="Q1746" i="8"/>
  <c r="U1746" i="8" s="1"/>
  <c r="P1746" i="8"/>
  <c r="O1746" i="8"/>
  <c r="W1745" i="8"/>
  <c r="V1745" i="8"/>
  <c r="Q1745" i="8"/>
  <c r="U1745" i="8" s="1"/>
  <c r="P1745" i="8"/>
  <c r="O1745" i="8"/>
  <c r="W1744" i="8"/>
  <c r="V1744" i="8"/>
  <c r="Q1744" i="8"/>
  <c r="S1744" i="8" s="1"/>
  <c r="P1744" i="8"/>
  <c r="O1744" i="8"/>
  <c r="W1743" i="8"/>
  <c r="V1743" i="8"/>
  <c r="Q1743" i="8"/>
  <c r="S1743" i="8" s="1"/>
  <c r="P1743" i="8"/>
  <c r="O1743" i="8"/>
  <c r="W1742" i="8"/>
  <c r="V1742" i="8"/>
  <c r="Q1742" i="8"/>
  <c r="T1742" i="8" s="1"/>
  <c r="P1742" i="8"/>
  <c r="O1742" i="8"/>
  <c r="W1741" i="8"/>
  <c r="V1741" i="8"/>
  <c r="Q1741" i="8"/>
  <c r="S1741" i="8" s="1"/>
  <c r="P1741" i="8"/>
  <c r="O1741" i="8"/>
  <c r="W1740" i="8"/>
  <c r="V1740" i="8"/>
  <c r="Q1740" i="8"/>
  <c r="T1740" i="8" s="1"/>
  <c r="P1740" i="8"/>
  <c r="O1740" i="8"/>
  <c r="W1739" i="8"/>
  <c r="V1739" i="8"/>
  <c r="Q1739" i="8"/>
  <c r="U1739" i="8" s="1"/>
  <c r="P1739" i="8"/>
  <c r="O1739" i="8"/>
  <c r="W1738" i="8"/>
  <c r="Q1738" i="8"/>
  <c r="U1738" i="8" s="1"/>
  <c r="P1738" i="8"/>
  <c r="O1738" i="8"/>
  <c r="V1737" i="8"/>
  <c r="Q1737" i="8"/>
  <c r="R1737" i="8" s="1"/>
  <c r="P1737" i="8"/>
  <c r="O1737" i="8"/>
  <c r="W1736" i="8"/>
  <c r="Q1736" i="8"/>
  <c r="R1736" i="8" s="1"/>
  <c r="P1736" i="8"/>
  <c r="O1736" i="8"/>
  <c r="W1735" i="8"/>
  <c r="Q1735" i="8"/>
  <c r="U1735" i="8" s="1"/>
  <c r="P1735" i="8"/>
  <c r="O1735" i="8"/>
  <c r="W1734" i="8"/>
  <c r="Q1734" i="8"/>
  <c r="R1734" i="8" s="1"/>
  <c r="P1734" i="8"/>
  <c r="O1734" i="8"/>
  <c r="W1733" i="8"/>
  <c r="Q1733" i="8"/>
  <c r="S1733" i="8" s="1"/>
  <c r="P1733" i="8"/>
  <c r="O1733" i="8"/>
  <c r="W1732" i="8"/>
  <c r="Q1732" i="8"/>
  <c r="T1732" i="8" s="1"/>
  <c r="P1732" i="8"/>
  <c r="O1732" i="8"/>
  <c r="W1731" i="8"/>
  <c r="Q1731" i="8"/>
  <c r="U1731" i="8" s="1"/>
  <c r="P1731" i="8"/>
  <c r="O1731" i="8"/>
  <c r="W1730" i="8"/>
  <c r="Q1730" i="8"/>
  <c r="U1730" i="8" s="1"/>
  <c r="P1730" i="8"/>
  <c r="O1730" i="8"/>
  <c r="W1729" i="8"/>
  <c r="Q1729" i="8"/>
  <c r="S1729" i="8" s="1"/>
  <c r="P1729" i="8"/>
  <c r="O1729" i="8"/>
  <c r="W1728" i="8"/>
  <c r="Q1728" i="8"/>
  <c r="T1728" i="8" s="1"/>
  <c r="P1728" i="8"/>
  <c r="O1728" i="8"/>
  <c r="W1727" i="8"/>
  <c r="Q1727" i="8"/>
  <c r="S1727" i="8" s="1"/>
  <c r="P1727" i="8"/>
  <c r="O1727" i="8"/>
  <c r="W1726" i="8"/>
  <c r="Q1726" i="8"/>
  <c r="R1726" i="8" s="1"/>
  <c r="P1726" i="8"/>
  <c r="O1726" i="8"/>
  <c r="W1725" i="8"/>
  <c r="Q1725" i="8"/>
  <c r="S1725" i="8" s="1"/>
  <c r="P1725" i="8"/>
  <c r="O1725" i="8"/>
  <c r="W1724" i="8"/>
  <c r="Q1724" i="8"/>
  <c r="T1724" i="8" s="1"/>
  <c r="P1724" i="8"/>
  <c r="O1724" i="8"/>
  <c r="W1723" i="8"/>
  <c r="Q1723" i="8"/>
  <c r="U1723" i="8" s="1"/>
  <c r="P1723" i="8"/>
  <c r="O1723" i="8"/>
  <c r="V1722" i="8"/>
  <c r="Q1722" i="8"/>
  <c r="U1722" i="8" s="1"/>
  <c r="P1722" i="8"/>
  <c r="O1722" i="8"/>
  <c r="V1721" i="8"/>
  <c r="Q1721" i="8"/>
  <c r="S1721" i="8" s="1"/>
  <c r="P1721" i="8"/>
  <c r="O1721" i="8"/>
  <c r="V1720" i="8"/>
  <c r="Q1720" i="8"/>
  <c r="R1720" i="8" s="1"/>
  <c r="P1720" i="8"/>
  <c r="O1720" i="8"/>
  <c r="V1719" i="8"/>
  <c r="Q1719" i="8"/>
  <c r="R1719" i="8" s="1"/>
  <c r="P1719" i="8"/>
  <c r="O1719" i="8"/>
  <c r="V1718" i="8"/>
  <c r="Q1718" i="8"/>
  <c r="R1718" i="8" s="1"/>
  <c r="P1718" i="8"/>
  <c r="O1718" i="8"/>
  <c r="V1717" i="8"/>
  <c r="Q1717" i="8"/>
  <c r="S1717" i="8" s="1"/>
  <c r="P1717" i="8"/>
  <c r="O1717" i="8"/>
  <c r="V1716" i="8"/>
  <c r="Q1716" i="8"/>
  <c r="T1716" i="8" s="1"/>
  <c r="P1716" i="8"/>
  <c r="O1716" i="8"/>
  <c r="V1715" i="8"/>
  <c r="Q1715" i="8"/>
  <c r="U1715" i="8" s="1"/>
  <c r="P1715" i="8"/>
  <c r="O1715" i="8"/>
  <c r="V1714" i="8"/>
  <c r="Q1714" i="8"/>
  <c r="R1714" i="8" s="1"/>
  <c r="P1714" i="8"/>
  <c r="O1714" i="8"/>
  <c r="V1713" i="8"/>
  <c r="Q1713" i="8"/>
  <c r="R1713" i="8" s="1"/>
  <c r="P1713" i="8"/>
  <c r="O1713" i="8"/>
  <c r="V1712" i="8"/>
  <c r="Q1712" i="8"/>
  <c r="T1712" i="8" s="1"/>
  <c r="P1712" i="8"/>
  <c r="O1712" i="8"/>
  <c r="V1711" i="8"/>
  <c r="Q1711" i="8"/>
  <c r="S1711" i="8" s="1"/>
  <c r="P1711" i="8"/>
  <c r="O1711" i="8"/>
  <c r="V1710" i="8"/>
  <c r="Q1710" i="8"/>
  <c r="R1710" i="8" s="1"/>
  <c r="P1710" i="8"/>
  <c r="O1710" i="8"/>
  <c r="V1709" i="8"/>
  <c r="Q1709" i="8"/>
  <c r="S1709" i="8" s="1"/>
  <c r="P1709" i="8"/>
  <c r="O1709" i="8"/>
  <c r="V1708" i="8"/>
  <c r="Q1708" i="8"/>
  <c r="T1708" i="8" s="1"/>
  <c r="P1708" i="8"/>
  <c r="O1708" i="8"/>
  <c r="V1707" i="8"/>
  <c r="Q1707" i="8"/>
  <c r="U1707" i="8" s="1"/>
  <c r="P1707" i="8"/>
  <c r="O1707" i="8"/>
  <c r="V1706" i="8"/>
  <c r="Q1706" i="8"/>
  <c r="R1706" i="8" s="1"/>
  <c r="P1706" i="8"/>
  <c r="O1706" i="8"/>
  <c r="W1705" i="8"/>
  <c r="V1705" i="8"/>
  <c r="Q1705" i="8"/>
  <c r="U1705" i="8" s="1"/>
  <c r="P1705" i="8"/>
  <c r="O1705" i="8"/>
  <c r="V1704" i="8"/>
  <c r="Q1704" i="8"/>
  <c r="T1704" i="8" s="1"/>
  <c r="P1704" i="8"/>
  <c r="O1704" i="8"/>
  <c r="V1703" i="8"/>
  <c r="Q1703" i="8"/>
  <c r="R1703" i="8" s="1"/>
  <c r="P1703" i="8"/>
  <c r="O1703" i="8"/>
  <c r="V1702" i="8"/>
  <c r="Q1702" i="8"/>
  <c r="R1702" i="8" s="1"/>
  <c r="P1702" i="8"/>
  <c r="O1702" i="8"/>
  <c r="V1701" i="8"/>
  <c r="Q1701" i="8"/>
  <c r="S1701" i="8" s="1"/>
  <c r="P1701" i="8"/>
  <c r="O1701" i="8"/>
  <c r="V1700" i="8"/>
  <c r="Q1700" i="8"/>
  <c r="T1700" i="8" s="1"/>
  <c r="P1700" i="8"/>
  <c r="O1700" i="8"/>
  <c r="V1699" i="8"/>
  <c r="Q1699" i="8"/>
  <c r="U1699" i="8" s="1"/>
  <c r="P1699" i="8"/>
  <c r="O1699" i="8"/>
  <c r="V1698" i="8"/>
  <c r="Q1698" i="8"/>
  <c r="R1698" i="8" s="1"/>
  <c r="P1698" i="8"/>
  <c r="O1698" i="8"/>
  <c r="V1697" i="8"/>
  <c r="Q1697" i="8"/>
  <c r="S1697" i="8" s="1"/>
  <c r="P1697" i="8"/>
  <c r="O1697" i="8"/>
  <c r="V1696" i="8"/>
  <c r="Q1696" i="8"/>
  <c r="S1696" i="8" s="1"/>
  <c r="P1696" i="8"/>
  <c r="O1696" i="8"/>
  <c r="V1695" i="8"/>
  <c r="Q1695" i="8"/>
  <c r="S1695" i="8" s="1"/>
  <c r="P1695" i="8"/>
  <c r="O1695" i="8"/>
  <c r="V1694" i="8"/>
  <c r="Q1694" i="8"/>
  <c r="R1694" i="8" s="1"/>
  <c r="P1694" i="8"/>
  <c r="O1694" i="8"/>
  <c r="V1693" i="8"/>
  <c r="Q1693" i="8"/>
  <c r="S1693" i="8" s="1"/>
  <c r="P1693" i="8"/>
  <c r="O1693" i="8"/>
  <c r="V1692" i="8"/>
  <c r="Q1692" i="8"/>
  <c r="T1692" i="8" s="1"/>
  <c r="P1692" i="8"/>
  <c r="O1692" i="8"/>
  <c r="V1691" i="8"/>
  <c r="Q1691" i="8"/>
  <c r="U1691" i="8" s="1"/>
  <c r="P1691" i="8"/>
  <c r="O1691" i="8"/>
  <c r="V1690" i="8"/>
  <c r="Q1690" i="8"/>
  <c r="R1690" i="8" s="1"/>
  <c r="P1690" i="8"/>
  <c r="O1690" i="8"/>
  <c r="V1689" i="8"/>
  <c r="Q1689" i="8"/>
  <c r="R1689" i="8" s="1"/>
  <c r="P1689" i="8"/>
  <c r="O1689" i="8"/>
  <c r="V1688" i="8"/>
  <c r="Q1688" i="8"/>
  <c r="T1688" i="8" s="1"/>
  <c r="P1688" i="8"/>
  <c r="O1688" i="8"/>
  <c r="V1687" i="8"/>
  <c r="Q1687" i="8"/>
  <c r="U1687" i="8" s="1"/>
  <c r="P1687" i="8"/>
  <c r="O1687" i="8"/>
  <c r="V1686" i="8"/>
  <c r="Q1686" i="8"/>
  <c r="R1686" i="8" s="1"/>
  <c r="P1686" i="8"/>
  <c r="O1686" i="8"/>
  <c r="V1685" i="8"/>
  <c r="Q1685" i="8"/>
  <c r="S1685" i="8" s="1"/>
  <c r="P1685" i="8"/>
  <c r="O1685" i="8"/>
  <c r="V1684" i="8"/>
  <c r="Q1684" i="8"/>
  <c r="T1684" i="8" s="1"/>
  <c r="P1684" i="8"/>
  <c r="O1684" i="8"/>
  <c r="V1683" i="8"/>
  <c r="Q1683" i="8"/>
  <c r="U1683" i="8" s="1"/>
  <c r="P1683" i="8"/>
  <c r="O1683" i="8"/>
  <c r="V1682" i="8"/>
  <c r="Q1682" i="8"/>
  <c r="U1682" i="8" s="1"/>
  <c r="P1682" i="8"/>
  <c r="O1682" i="8"/>
  <c r="V1681" i="8"/>
  <c r="Q1681" i="8"/>
  <c r="S1681" i="8" s="1"/>
  <c r="P1681" i="8"/>
  <c r="O1681" i="8"/>
  <c r="W1680" i="8"/>
  <c r="V1680" i="8"/>
  <c r="Q1680" i="8"/>
  <c r="T1680" i="8" s="1"/>
  <c r="P1680" i="8"/>
  <c r="O1680" i="8"/>
  <c r="V1679" i="8"/>
  <c r="Q1679" i="8"/>
  <c r="S1679" i="8" s="1"/>
  <c r="P1679" i="8"/>
  <c r="O1679" i="8"/>
  <c r="V1678" i="8"/>
  <c r="Q1678" i="8"/>
  <c r="R1678" i="8" s="1"/>
  <c r="P1678" i="8"/>
  <c r="O1678" i="8"/>
  <c r="V1677" i="8"/>
  <c r="Q1677" i="8"/>
  <c r="S1677" i="8" s="1"/>
  <c r="P1677" i="8"/>
  <c r="O1677" i="8"/>
  <c r="V1676" i="8"/>
  <c r="Q1676" i="8"/>
  <c r="T1676" i="8" s="1"/>
  <c r="P1676" i="8"/>
  <c r="O1676" i="8"/>
  <c r="V1675" i="8"/>
  <c r="Q1675" i="8"/>
  <c r="U1675" i="8" s="1"/>
  <c r="P1675" i="8"/>
  <c r="O1675" i="8"/>
  <c r="W1674" i="8"/>
  <c r="V1674" i="8"/>
  <c r="Q1674" i="8"/>
  <c r="U1674" i="8" s="1"/>
  <c r="P1674" i="8"/>
  <c r="O1674" i="8"/>
  <c r="V1673" i="8"/>
  <c r="Q1673" i="8"/>
  <c r="S1673" i="8" s="1"/>
  <c r="P1673" i="8"/>
  <c r="O1673" i="8"/>
  <c r="W1778" i="8"/>
  <c r="V1778" i="8"/>
  <c r="Q1778" i="8"/>
  <c r="P1778" i="8"/>
  <c r="O1778" i="8"/>
  <c r="H1778" i="8"/>
  <c r="H1777" i="8"/>
  <c r="H1776" i="8"/>
  <c r="H1775" i="8"/>
  <c r="H1774" i="8"/>
  <c r="H1773" i="8"/>
  <c r="H1772" i="8"/>
  <c r="H1771" i="8"/>
  <c r="H1770" i="8"/>
  <c r="H1769" i="8"/>
  <c r="H1768" i="8"/>
  <c r="H1767" i="8"/>
  <c r="H1766" i="8"/>
  <c r="H1765" i="8"/>
  <c r="H1764" i="8"/>
  <c r="H1763" i="8"/>
  <c r="H1762" i="8"/>
  <c r="H1761" i="8"/>
  <c r="H1760" i="8"/>
  <c r="H1759" i="8"/>
  <c r="H1758" i="8"/>
  <c r="H1757" i="8"/>
  <c r="H1756" i="8"/>
  <c r="H1755" i="8"/>
  <c r="H1754" i="8"/>
  <c r="H1753" i="8"/>
  <c r="H1752" i="8"/>
  <c r="H1751" i="8"/>
  <c r="H1750" i="8"/>
  <c r="H1749" i="8"/>
  <c r="H1748" i="8"/>
  <c r="H1747" i="8"/>
  <c r="H1746" i="8"/>
  <c r="H1745" i="8"/>
  <c r="H1744" i="8"/>
  <c r="H1743" i="8"/>
  <c r="H1742" i="8"/>
  <c r="H1741" i="8"/>
  <c r="H1740" i="8"/>
  <c r="H1739" i="8"/>
  <c r="H1738" i="8"/>
  <c r="V1738" i="8" s="1"/>
  <c r="H1737" i="8"/>
  <c r="W1737" i="8" s="1"/>
  <c r="H1736" i="8"/>
  <c r="V1736" i="8" s="1"/>
  <c r="H1735" i="8"/>
  <c r="V1735" i="8" s="1"/>
  <c r="H1734" i="8"/>
  <c r="V1734" i="8" s="1"/>
  <c r="H1733" i="8"/>
  <c r="V1733" i="8" s="1"/>
  <c r="H1732" i="8"/>
  <c r="V1732" i="8" s="1"/>
  <c r="H1731" i="8"/>
  <c r="V1731" i="8" s="1"/>
  <c r="H1730" i="8"/>
  <c r="V1730" i="8" s="1"/>
  <c r="H1729" i="8"/>
  <c r="V1729" i="8" s="1"/>
  <c r="H1728" i="8"/>
  <c r="V1728" i="8" s="1"/>
  <c r="H1727" i="8"/>
  <c r="V1727" i="8" s="1"/>
  <c r="H1726" i="8"/>
  <c r="V1726" i="8" s="1"/>
  <c r="H1725" i="8"/>
  <c r="V1725" i="8" s="1"/>
  <c r="H1724" i="8"/>
  <c r="V1724" i="8" s="1"/>
  <c r="H1723" i="8"/>
  <c r="V1723" i="8" s="1"/>
  <c r="H1722" i="8"/>
  <c r="W1722" i="8" s="1"/>
  <c r="H1721" i="8"/>
  <c r="W1721" i="8" s="1"/>
  <c r="H1720" i="8"/>
  <c r="W1720" i="8" s="1"/>
  <c r="H1719" i="8"/>
  <c r="W1719" i="8" s="1"/>
  <c r="H1718" i="8"/>
  <c r="W1718" i="8" s="1"/>
  <c r="H1717" i="8"/>
  <c r="W1717" i="8" s="1"/>
  <c r="H1716" i="8"/>
  <c r="W1716" i="8" s="1"/>
  <c r="H1715" i="8"/>
  <c r="W1715" i="8" s="1"/>
  <c r="H1714" i="8"/>
  <c r="W1714" i="8" s="1"/>
  <c r="H1713" i="8"/>
  <c r="W1713" i="8" s="1"/>
  <c r="H1712" i="8"/>
  <c r="W1712" i="8" s="1"/>
  <c r="H1711" i="8"/>
  <c r="W1711" i="8" s="1"/>
  <c r="H1710" i="8"/>
  <c r="W1710" i="8" s="1"/>
  <c r="H1709" i="8"/>
  <c r="W1709" i="8" s="1"/>
  <c r="H1708" i="8"/>
  <c r="W1708" i="8" s="1"/>
  <c r="H1707" i="8"/>
  <c r="W1707" i="8" s="1"/>
  <c r="H1706" i="8"/>
  <c r="W1706" i="8" s="1"/>
  <c r="H1705" i="8"/>
  <c r="H1704" i="8"/>
  <c r="W1704" i="8" s="1"/>
  <c r="H1703" i="8"/>
  <c r="W1703" i="8" s="1"/>
  <c r="H1702" i="8"/>
  <c r="W1702" i="8" s="1"/>
  <c r="H1701" i="8"/>
  <c r="W1701" i="8" s="1"/>
  <c r="H1700" i="8"/>
  <c r="W1700" i="8" s="1"/>
  <c r="H1699" i="8"/>
  <c r="W1699" i="8" s="1"/>
  <c r="H1698" i="8"/>
  <c r="W1698" i="8" s="1"/>
  <c r="H1697" i="8"/>
  <c r="W1697" i="8" s="1"/>
  <c r="H1696" i="8"/>
  <c r="W1696" i="8" s="1"/>
  <c r="H1695" i="8"/>
  <c r="W1695" i="8" s="1"/>
  <c r="H1694" i="8"/>
  <c r="W1694" i="8" s="1"/>
  <c r="H1693" i="8"/>
  <c r="W1693" i="8" s="1"/>
  <c r="H1692" i="8"/>
  <c r="W1692" i="8" s="1"/>
  <c r="H1691" i="8"/>
  <c r="W1691" i="8" s="1"/>
  <c r="H1690" i="8"/>
  <c r="W1690" i="8" s="1"/>
  <c r="H1689" i="8"/>
  <c r="W1689" i="8" s="1"/>
  <c r="H1688" i="8"/>
  <c r="W1688" i="8" s="1"/>
  <c r="H1687" i="8"/>
  <c r="W1687" i="8" s="1"/>
  <c r="H1686" i="8"/>
  <c r="W1686" i="8" s="1"/>
  <c r="H1685" i="8"/>
  <c r="W1685" i="8" s="1"/>
  <c r="H1684" i="8"/>
  <c r="W1684" i="8" s="1"/>
  <c r="H1683" i="8"/>
  <c r="W1683" i="8" s="1"/>
  <c r="H1682" i="8"/>
  <c r="W1682" i="8" s="1"/>
  <c r="H1681" i="8"/>
  <c r="W1681" i="8" s="1"/>
  <c r="H1680" i="8"/>
  <c r="H1679" i="8"/>
  <c r="W1679" i="8" s="1"/>
  <c r="H1678" i="8"/>
  <c r="W1678" i="8" s="1"/>
  <c r="H1677" i="8"/>
  <c r="W1677" i="8" s="1"/>
  <c r="H1676" i="8"/>
  <c r="W1676" i="8" s="1"/>
  <c r="H1675" i="8"/>
  <c r="W1675" i="8" s="1"/>
  <c r="H1674" i="8"/>
  <c r="H1673" i="8"/>
  <c r="W1673" i="8" s="1"/>
  <c r="AC1219" i="12"/>
  <c r="AB1219" i="12"/>
  <c r="AC1218" i="12"/>
  <c r="AB1218" i="12"/>
  <c r="AC1217" i="12"/>
  <c r="AB1217" i="12"/>
  <c r="AC1216" i="12"/>
  <c r="AB1216" i="12"/>
  <c r="AC1215" i="12"/>
  <c r="AB1215" i="12"/>
  <c r="AC1214" i="12"/>
  <c r="AB1214" i="12"/>
  <c r="AC1213" i="12"/>
  <c r="AB1213" i="12"/>
  <c r="AC1212" i="12"/>
  <c r="AB1212" i="12"/>
  <c r="AC1211" i="12"/>
  <c r="AB1211" i="12"/>
  <c r="AC1210" i="12"/>
  <c r="AB1210" i="12"/>
  <c r="AC1209" i="12"/>
  <c r="AB1209" i="12"/>
  <c r="AC1208" i="12"/>
  <c r="AB1208" i="12"/>
  <c r="AC1207" i="12"/>
  <c r="AB1207" i="12"/>
  <c r="AC1206" i="12"/>
  <c r="AB1206" i="12"/>
  <c r="AC1205" i="12"/>
  <c r="AB1205" i="12"/>
  <c r="AC1204" i="12"/>
  <c r="AB1204" i="12"/>
  <c r="AC1203" i="12"/>
  <c r="AB1203" i="12"/>
  <c r="AC1202" i="12"/>
  <c r="AB1202" i="12"/>
  <c r="AC1201" i="12"/>
  <c r="AB1201" i="12"/>
  <c r="AC1200" i="12"/>
  <c r="AB1200" i="12"/>
  <c r="AC1199" i="12"/>
  <c r="AB1199" i="12"/>
  <c r="AC1198" i="12"/>
  <c r="AB1198" i="12"/>
  <c r="AC1197" i="12"/>
  <c r="AB1197" i="12"/>
  <c r="AC1196" i="12"/>
  <c r="AB1196" i="12"/>
  <c r="AC1195" i="12"/>
  <c r="AB1195" i="12"/>
  <c r="AC1194" i="12"/>
  <c r="AB1194" i="12"/>
  <c r="AC1193" i="12"/>
  <c r="AB1193" i="12"/>
  <c r="AC1192" i="12"/>
  <c r="AB1192" i="12"/>
  <c r="AC1191" i="12"/>
  <c r="AB1191" i="12"/>
  <c r="AC1190" i="12"/>
  <c r="AB1190" i="12"/>
  <c r="AC1189" i="12"/>
  <c r="AB1189" i="12"/>
  <c r="AC1188" i="12"/>
  <c r="AB1188" i="12"/>
  <c r="AC1187" i="12"/>
  <c r="AB1187" i="12"/>
  <c r="AC1186" i="12"/>
  <c r="AB1186" i="12"/>
  <c r="AC1185" i="12"/>
  <c r="AB1185" i="12"/>
  <c r="AC1184" i="12"/>
  <c r="AB1184" i="12"/>
  <c r="AC1183" i="12"/>
  <c r="AB1183" i="12"/>
  <c r="AC1182" i="12"/>
  <c r="AB1182" i="12"/>
  <c r="AC1181" i="12"/>
  <c r="AB1181" i="12"/>
  <c r="AC1180" i="12"/>
  <c r="AB1180" i="12"/>
  <c r="AC1179" i="12"/>
  <c r="AB1179" i="12"/>
  <c r="AC1178" i="12"/>
  <c r="AB1178" i="12"/>
  <c r="AC1177" i="12"/>
  <c r="AB1177" i="12"/>
  <c r="AC1176" i="12"/>
  <c r="AB1176" i="12"/>
  <c r="AC1175" i="12"/>
  <c r="AB1175" i="12"/>
  <c r="AC1174" i="12"/>
  <c r="AB1174" i="12"/>
  <c r="AC1173" i="12"/>
  <c r="AB1173" i="12"/>
  <c r="AC1172" i="12"/>
  <c r="AB1172" i="12"/>
  <c r="AC1171" i="12"/>
  <c r="AB1171" i="12"/>
  <c r="AC1170" i="12"/>
  <c r="AB1170" i="12"/>
  <c r="AC1169" i="12"/>
  <c r="AB1169" i="12"/>
  <c r="AC1168" i="12"/>
  <c r="AB1168" i="12"/>
  <c r="AC1167" i="12"/>
  <c r="AB1167" i="12"/>
  <c r="AC1166" i="12"/>
  <c r="AB1166" i="12"/>
  <c r="AC1165" i="12"/>
  <c r="AB1165" i="12"/>
  <c r="AC1164" i="12"/>
  <c r="AB1164" i="12"/>
  <c r="AC1163" i="12"/>
  <c r="AB1163" i="12"/>
  <c r="AC1162" i="12"/>
  <c r="AB1162" i="12"/>
  <c r="AC1161" i="12"/>
  <c r="AB1161" i="12"/>
  <c r="AC1160" i="12"/>
  <c r="AB1160" i="12"/>
  <c r="AC1159" i="12"/>
  <c r="AB1159" i="12"/>
  <c r="AC1158" i="12"/>
  <c r="AB1158" i="12"/>
  <c r="AC1157" i="12"/>
  <c r="AB1157" i="12"/>
  <c r="AC1156" i="12"/>
  <c r="AB1156" i="12"/>
  <c r="AC1155" i="12"/>
  <c r="AB1155" i="12"/>
  <c r="AC1154" i="12"/>
  <c r="AB1154" i="12"/>
  <c r="AC1153" i="12"/>
  <c r="AB1153" i="12"/>
  <c r="AC1152" i="12"/>
  <c r="AB1152" i="12"/>
  <c r="AC1151" i="12"/>
  <c r="AB1151" i="12"/>
  <c r="AC1150" i="12"/>
  <c r="AB1150" i="12"/>
  <c r="AC1149" i="12"/>
  <c r="AB1149" i="12"/>
  <c r="AC1148" i="12"/>
  <c r="AB1148" i="12"/>
  <c r="AC1147" i="12"/>
  <c r="AB1147" i="12"/>
  <c r="AC1220" i="12"/>
  <c r="AB1220" i="12"/>
  <c r="Z1220" i="12"/>
  <c r="AH1220" i="12" s="1"/>
  <c r="Z1219" i="12"/>
  <c r="AH1219" i="12" s="1"/>
  <c r="Z1218" i="12"/>
  <c r="AD1218" i="12" s="1"/>
  <c r="Z1217" i="12"/>
  <c r="AD1217" i="12" s="1"/>
  <c r="Z1216" i="12"/>
  <c r="AD1216" i="12" s="1"/>
  <c r="Z1215" i="12"/>
  <c r="AD1215" i="12" s="1"/>
  <c r="Z1214" i="12"/>
  <c r="AH1214" i="12" s="1"/>
  <c r="Z1213" i="12"/>
  <c r="AH1213" i="12" s="1"/>
  <c r="Z1212" i="12"/>
  <c r="AH1212" i="12" s="1"/>
  <c r="Z1211" i="12"/>
  <c r="AH1211" i="12" s="1"/>
  <c r="Z1210" i="12"/>
  <c r="AD1210" i="12" s="1"/>
  <c r="Z1209" i="12"/>
  <c r="AD1209" i="12" s="1"/>
  <c r="Z1208" i="12"/>
  <c r="AD1208" i="12" s="1"/>
  <c r="Z1207" i="12"/>
  <c r="AD1207" i="12" s="1"/>
  <c r="Z1206" i="12"/>
  <c r="AH1206" i="12" s="1"/>
  <c r="Z1205" i="12"/>
  <c r="AH1205" i="12" s="1"/>
  <c r="Z1204" i="12"/>
  <c r="AH1204" i="12" s="1"/>
  <c r="Z1203" i="12"/>
  <c r="AH1203" i="12" s="1"/>
  <c r="Z1202" i="12"/>
  <c r="AD1202" i="12" s="1"/>
  <c r="Z1201" i="12"/>
  <c r="AD1201" i="12" s="1"/>
  <c r="Z1200" i="12"/>
  <c r="AD1200" i="12" s="1"/>
  <c r="Z1199" i="12"/>
  <c r="AD1199" i="12" s="1"/>
  <c r="Z1198" i="12"/>
  <c r="AH1198" i="12" s="1"/>
  <c r="Z1197" i="12"/>
  <c r="AH1197" i="12" s="1"/>
  <c r="Z1196" i="12"/>
  <c r="AH1196" i="12" s="1"/>
  <c r="Z1195" i="12"/>
  <c r="AH1195" i="12" s="1"/>
  <c r="Z1194" i="12"/>
  <c r="AD1194" i="12" s="1"/>
  <c r="Z1193" i="12"/>
  <c r="AD1193" i="12" s="1"/>
  <c r="Z1192" i="12"/>
  <c r="AD1192" i="12" s="1"/>
  <c r="Z1191" i="12"/>
  <c r="AD1191" i="12" s="1"/>
  <c r="Z1190" i="12"/>
  <c r="AH1190" i="12" s="1"/>
  <c r="Z1189" i="12"/>
  <c r="AH1189" i="12" s="1"/>
  <c r="Z1188" i="12"/>
  <c r="AH1188" i="12" s="1"/>
  <c r="Z1187" i="12"/>
  <c r="AH1187" i="12" s="1"/>
  <c r="Z1186" i="12"/>
  <c r="AD1186" i="12" s="1"/>
  <c r="Z1185" i="12"/>
  <c r="AD1185" i="12" s="1"/>
  <c r="Z1184" i="12"/>
  <c r="AD1184" i="12" s="1"/>
  <c r="Z1183" i="12"/>
  <c r="AD1183" i="12" s="1"/>
  <c r="Z1182" i="12"/>
  <c r="Z1181" i="12"/>
  <c r="Z1180" i="12"/>
  <c r="Z1179" i="12"/>
  <c r="Z1178" i="12"/>
  <c r="AD1178" i="12" s="1"/>
  <c r="Z1177" i="12"/>
  <c r="AD1177" i="12" s="1"/>
  <c r="Z1176" i="12"/>
  <c r="AD1176" i="12" s="1"/>
  <c r="Z1175" i="12"/>
  <c r="AD1175" i="12" s="1"/>
  <c r="Z1174" i="12"/>
  <c r="Z1173" i="12"/>
  <c r="Z1172" i="12"/>
  <c r="Z1171" i="12"/>
  <c r="Z1170" i="12"/>
  <c r="AD1170" i="12" s="1"/>
  <c r="Z1169" i="12"/>
  <c r="AD1169" i="12" s="1"/>
  <c r="Z1168" i="12"/>
  <c r="AD1168" i="12" s="1"/>
  <c r="Z1167" i="12"/>
  <c r="AD1167" i="12" s="1"/>
  <c r="Z1166" i="12"/>
  <c r="Z1165" i="12"/>
  <c r="Z1164" i="12"/>
  <c r="Z1163" i="12"/>
  <c r="Z1162" i="12"/>
  <c r="AD1162" i="12" s="1"/>
  <c r="Z1161" i="12"/>
  <c r="AD1161" i="12" s="1"/>
  <c r="Z1160" i="12"/>
  <c r="AD1160" i="12" s="1"/>
  <c r="Z1159" i="12"/>
  <c r="AD1159" i="12" s="1"/>
  <c r="Z1158" i="12"/>
  <c r="Z1157" i="12"/>
  <c r="Z1156" i="12"/>
  <c r="Z1155" i="12"/>
  <c r="Z1154" i="12"/>
  <c r="AD1154" i="12" s="1"/>
  <c r="Z1153" i="12"/>
  <c r="AD1153" i="12" s="1"/>
  <c r="Z1152" i="12"/>
  <c r="AD1152" i="12" s="1"/>
  <c r="Z1151" i="12"/>
  <c r="Z1150" i="12"/>
  <c r="Z1149" i="12"/>
  <c r="Z1148" i="12"/>
  <c r="Z1147" i="12"/>
  <c r="AD1147" i="12" s="1"/>
  <c r="Y1220" i="12"/>
  <c r="X1220" i="12"/>
  <c r="W1220" i="12"/>
  <c r="V1220" i="12"/>
  <c r="U1220" i="12"/>
  <c r="T1220" i="12"/>
  <c r="S1220" i="12"/>
  <c r="R1220" i="12"/>
  <c r="P1220" i="12"/>
  <c r="Q1220" i="12" s="1"/>
  <c r="Y1219" i="12"/>
  <c r="X1219" i="12"/>
  <c r="W1219" i="12"/>
  <c r="V1219" i="12"/>
  <c r="U1219" i="12"/>
  <c r="T1219" i="12"/>
  <c r="S1219" i="12"/>
  <c r="R1219" i="12"/>
  <c r="P1219" i="12"/>
  <c r="Q1219" i="12" s="1"/>
  <c r="Y1218" i="12"/>
  <c r="X1218" i="12"/>
  <c r="W1218" i="12"/>
  <c r="V1218" i="12"/>
  <c r="U1218" i="12"/>
  <c r="T1218" i="12"/>
  <c r="S1218" i="12"/>
  <c r="R1218" i="12"/>
  <c r="P1218" i="12"/>
  <c r="Q1218" i="12" s="1"/>
  <c r="Y1217" i="12"/>
  <c r="X1217" i="12"/>
  <c r="W1217" i="12"/>
  <c r="V1217" i="12"/>
  <c r="U1217" i="12"/>
  <c r="T1217" i="12"/>
  <c r="S1217" i="12"/>
  <c r="R1217" i="12"/>
  <c r="P1217" i="12"/>
  <c r="Q1217" i="12" s="1"/>
  <c r="Y1216" i="12"/>
  <c r="X1216" i="12"/>
  <c r="W1216" i="12"/>
  <c r="V1216" i="12"/>
  <c r="U1216" i="12"/>
  <c r="T1216" i="12"/>
  <c r="S1216" i="12"/>
  <c r="R1216" i="12"/>
  <c r="P1216" i="12"/>
  <c r="Q1216" i="12" s="1"/>
  <c r="Y1215" i="12"/>
  <c r="X1215" i="12"/>
  <c r="W1215" i="12"/>
  <c r="V1215" i="12"/>
  <c r="U1215" i="12"/>
  <c r="T1215" i="12"/>
  <c r="S1215" i="12"/>
  <c r="R1215" i="12"/>
  <c r="P1215" i="12"/>
  <c r="Q1215" i="12" s="1"/>
  <c r="Y1214" i="12"/>
  <c r="X1214" i="12"/>
  <c r="W1214" i="12"/>
  <c r="V1214" i="12"/>
  <c r="U1214" i="12"/>
  <c r="T1214" i="12"/>
  <c r="S1214" i="12"/>
  <c r="R1214" i="12"/>
  <c r="P1214" i="12"/>
  <c r="Q1214" i="12" s="1"/>
  <c r="Y1213" i="12"/>
  <c r="X1213" i="12"/>
  <c r="W1213" i="12"/>
  <c r="V1213" i="12"/>
  <c r="U1213" i="12"/>
  <c r="T1213" i="12"/>
  <c r="S1213" i="12"/>
  <c r="R1213" i="12"/>
  <c r="P1213" i="12"/>
  <c r="Q1213" i="12" s="1"/>
  <c r="Y1212" i="12"/>
  <c r="X1212" i="12"/>
  <c r="W1212" i="12"/>
  <c r="V1212" i="12"/>
  <c r="U1212" i="12"/>
  <c r="T1212" i="12"/>
  <c r="S1212" i="12"/>
  <c r="R1212" i="12"/>
  <c r="P1212" i="12"/>
  <c r="Q1212" i="12" s="1"/>
  <c r="Y1211" i="12"/>
  <c r="X1211" i="12"/>
  <c r="W1211" i="12"/>
  <c r="V1211" i="12"/>
  <c r="U1211" i="12"/>
  <c r="T1211" i="12"/>
  <c r="S1211" i="12"/>
  <c r="R1211" i="12"/>
  <c r="P1211" i="12"/>
  <c r="Q1211" i="12" s="1"/>
  <c r="Y1210" i="12"/>
  <c r="X1210" i="12"/>
  <c r="W1210" i="12"/>
  <c r="V1210" i="12"/>
  <c r="U1210" i="12"/>
  <c r="T1210" i="12"/>
  <c r="S1210" i="12"/>
  <c r="R1210" i="12"/>
  <c r="P1210" i="12"/>
  <c r="Q1210" i="12" s="1"/>
  <c r="Y1209" i="12"/>
  <c r="X1209" i="12"/>
  <c r="W1209" i="12"/>
  <c r="V1209" i="12"/>
  <c r="U1209" i="12"/>
  <c r="T1209" i="12"/>
  <c r="S1209" i="12"/>
  <c r="R1209" i="12"/>
  <c r="P1209" i="12"/>
  <c r="Q1209" i="12" s="1"/>
  <c r="Y1208" i="12"/>
  <c r="X1208" i="12"/>
  <c r="W1208" i="12"/>
  <c r="V1208" i="12"/>
  <c r="U1208" i="12"/>
  <c r="T1208" i="12"/>
  <c r="S1208" i="12"/>
  <c r="R1208" i="12"/>
  <c r="P1208" i="12"/>
  <c r="Q1208" i="12" s="1"/>
  <c r="Y1207" i="12"/>
  <c r="X1207" i="12"/>
  <c r="W1207" i="12"/>
  <c r="V1207" i="12"/>
  <c r="U1207" i="12"/>
  <c r="T1207" i="12"/>
  <c r="S1207" i="12"/>
  <c r="R1207" i="12"/>
  <c r="P1207" i="12"/>
  <c r="Q1207" i="12" s="1"/>
  <c r="Y1206" i="12"/>
  <c r="X1206" i="12"/>
  <c r="W1206" i="12"/>
  <c r="V1206" i="12"/>
  <c r="U1206" i="12"/>
  <c r="T1206" i="12"/>
  <c r="S1206" i="12"/>
  <c r="R1206" i="12"/>
  <c r="P1206" i="12"/>
  <c r="Q1206" i="12" s="1"/>
  <c r="Y1205" i="12"/>
  <c r="X1205" i="12"/>
  <c r="W1205" i="12"/>
  <c r="V1205" i="12"/>
  <c r="U1205" i="12"/>
  <c r="T1205" i="12"/>
  <c r="S1205" i="12"/>
  <c r="R1205" i="12"/>
  <c r="P1205" i="12"/>
  <c r="Q1205" i="12" s="1"/>
  <c r="Y1204" i="12"/>
  <c r="X1204" i="12"/>
  <c r="W1204" i="12"/>
  <c r="V1204" i="12"/>
  <c r="U1204" i="12"/>
  <c r="T1204" i="12"/>
  <c r="S1204" i="12"/>
  <c r="R1204" i="12"/>
  <c r="P1204" i="12"/>
  <c r="Q1204" i="12" s="1"/>
  <c r="Y1203" i="12"/>
  <c r="X1203" i="12"/>
  <c r="W1203" i="12"/>
  <c r="V1203" i="12"/>
  <c r="U1203" i="12"/>
  <c r="T1203" i="12"/>
  <c r="S1203" i="12"/>
  <c r="R1203" i="12"/>
  <c r="P1203" i="12"/>
  <c r="Q1203" i="12" s="1"/>
  <c r="Y1202" i="12"/>
  <c r="X1202" i="12"/>
  <c r="W1202" i="12"/>
  <c r="V1202" i="12"/>
  <c r="U1202" i="12"/>
  <c r="T1202" i="12"/>
  <c r="S1202" i="12"/>
  <c r="R1202" i="12"/>
  <c r="P1202" i="12"/>
  <c r="Q1202" i="12" s="1"/>
  <c r="Y1201" i="12"/>
  <c r="X1201" i="12"/>
  <c r="W1201" i="12"/>
  <c r="V1201" i="12"/>
  <c r="U1201" i="12"/>
  <c r="T1201" i="12"/>
  <c r="S1201" i="12"/>
  <c r="R1201" i="12"/>
  <c r="P1201" i="12"/>
  <c r="Q1201" i="12" s="1"/>
  <c r="Y1200" i="12"/>
  <c r="X1200" i="12"/>
  <c r="W1200" i="12"/>
  <c r="V1200" i="12"/>
  <c r="U1200" i="12"/>
  <c r="T1200" i="12"/>
  <c r="S1200" i="12"/>
  <c r="R1200" i="12"/>
  <c r="P1200" i="12"/>
  <c r="Q1200" i="12" s="1"/>
  <c r="Y1199" i="12"/>
  <c r="X1199" i="12"/>
  <c r="W1199" i="12"/>
  <c r="V1199" i="12"/>
  <c r="U1199" i="12"/>
  <c r="T1199" i="12"/>
  <c r="S1199" i="12"/>
  <c r="R1199" i="12"/>
  <c r="P1199" i="12"/>
  <c r="Q1199" i="12" s="1"/>
  <c r="Y1198" i="12"/>
  <c r="X1198" i="12"/>
  <c r="W1198" i="12"/>
  <c r="V1198" i="12"/>
  <c r="U1198" i="12"/>
  <c r="T1198" i="12"/>
  <c r="S1198" i="12"/>
  <c r="R1198" i="12"/>
  <c r="P1198" i="12"/>
  <c r="Q1198" i="12" s="1"/>
  <c r="Y1197" i="12"/>
  <c r="X1197" i="12"/>
  <c r="W1197" i="12"/>
  <c r="V1197" i="12"/>
  <c r="U1197" i="12"/>
  <c r="T1197" i="12"/>
  <c r="S1197" i="12"/>
  <c r="R1197" i="12"/>
  <c r="P1197" i="12"/>
  <c r="Q1197" i="12" s="1"/>
  <c r="Y1196" i="12"/>
  <c r="X1196" i="12"/>
  <c r="W1196" i="12"/>
  <c r="V1196" i="12"/>
  <c r="U1196" i="12"/>
  <c r="T1196" i="12"/>
  <c r="S1196" i="12"/>
  <c r="R1196" i="12"/>
  <c r="P1196" i="12"/>
  <c r="Q1196" i="12" s="1"/>
  <c r="Y1195" i="12"/>
  <c r="X1195" i="12"/>
  <c r="W1195" i="12"/>
  <c r="V1195" i="12"/>
  <c r="U1195" i="12"/>
  <c r="T1195" i="12"/>
  <c r="S1195" i="12"/>
  <c r="R1195" i="12"/>
  <c r="P1195" i="12"/>
  <c r="Q1195" i="12" s="1"/>
  <c r="Y1194" i="12"/>
  <c r="X1194" i="12"/>
  <c r="W1194" i="12"/>
  <c r="V1194" i="12"/>
  <c r="U1194" i="12"/>
  <c r="T1194" i="12"/>
  <c r="S1194" i="12"/>
  <c r="R1194" i="12"/>
  <c r="P1194" i="12"/>
  <c r="Q1194" i="12" s="1"/>
  <c r="Y1193" i="12"/>
  <c r="X1193" i="12"/>
  <c r="W1193" i="12"/>
  <c r="V1193" i="12"/>
  <c r="U1193" i="12"/>
  <c r="T1193" i="12"/>
  <c r="S1193" i="12"/>
  <c r="R1193" i="12"/>
  <c r="P1193" i="12"/>
  <c r="Q1193" i="12" s="1"/>
  <c r="Y1192" i="12"/>
  <c r="X1192" i="12"/>
  <c r="W1192" i="12"/>
  <c r="V1192" i="12"/>
  <c r="U1192" i="12"/>
  <c r="T1192" i="12"/>
  <c r="S1192" i="12"/>
  <c r="R1192" i="12"/>
  <c r="P1192" i="12"/>
  <c r="Q1192" i="12" s="1"/>
  <c r="Y1191" i="12"/>
  <c r="X1191" i="12"/>
  <c r="W1191" i="12"/>
  <c r="V1191" i="12"/>
  <c r="U1191" i="12"/>
  <c r="T1191" i="12"/>
  <c r="S1191" i="12"/>
  <c r="R1191" i="12"/>
  <c r="P1191" i="12"/>
  <c r="Q1191" i="12" s="1"/>
  <c r="Y1190" i="12"/>
  <c r="X1190" i="12"/>
  <c r="W1190" i="12"/>
  <c r="V1190" i="12"/>
  <c r="U1190" i="12"/>
  <c r="T1190" i="12"/>
  <c r="S1190" i="12"/>
  <c r="R1190" i="12"/>
  <c r="P1190" i="12"/>
  <c r="Q1190" i="12" s="1"/>
  <c r="Y1189" i="12"/>
  <c r="X1189" i="12"/>
  <c r="W1189" i="12"/>
  <c r="V1189" i="12"/>
  <c r="U1189" i="12"/>
  <c r="T1189" i="12"/>
  <c r="S1189" i="12"/>
  <c r="R1189" i="12"/>
  <c r="P1189" i="12"/>
  <c r="Q1189" i="12" s="1"/>
  <c r="Y1188" i="12"/>
  <c r="X1188" i="12"/>
  <c r="W1188" i="12"/>
  <c r="V1188" i="12"/>
  <c r="U1188" i="12"/>
  <c r="T1188" i="12"/>
  <c r="S1188" i="12"/>
  <c r="R1188" i="12"/>
  <c r="P1188" i="12"/>
  <c r="Q1188" i="12" s="1"/>
  <c r="Y1187" i="12"/>
  <c r="X1187" i="12"/>
  <c r="W1187" i="12"/>
  <c r="V1187" i="12"/>
  <c r="U1187" i="12"/>
  <c r="T1187" i="12"/>
  <c r="S1187" i="12"/>
  <c r="R1187" i="12"/>
  <c r="P1187" i="12"/>
  <c r="Q1187" i="12" s="1"/>
  <c r="Y1186" i="12"/>
  <c r="X1186" i="12"/>
  <c r="W1186" i="12"/>
  <c r="V1186" i="12"/>
  <c r="U1186" i="12"/>
  <c r="T1186" i="12"/>
  <c r="S1186" i="12"/>
  <c r="R1186" i="12"/>
  <c r="P1186" i="12"/>
  <c r="Q1186" i="12" s="1"/>
  <c r="Y1185" i="12"/>
  <c r="X1185" i="12"/>
  <c r="W1185" i="12"/>
  <c r="V1185" i="12"/>
  <c r="U1185" i="12"/>
  <c r="T1185" i="12"/>
  <c r="S1185" i="12"/>
  <c r="R1185" i="12"/>
  <c r="P1185" i="12"/>
  <c r="Q1185" i="12" s="1"/>
  <c r="Y1184" i="12"/>
  <c r="X1184" i="12"/>
  <c r="W1184" i="12"/>
  <c r="V1184" i="12"/>
  <c r="U1184" i="12"/>
  <c r="T1184" i="12"/>
  <c r="S1184" i="12"/>
  <c r="R1184" i="12"/>
  <c r="P1184" i="12"/>
  <c r="Q1184" i="12" s="1"/>
  <c r="Y1183" i="12"/>
  <c r="X1183" i="12"/>
  <c r="W1183" i="12"/>
  <c r="V1183" i="12"/>
  <c r="U1183" i="12"/>
  <c r="T1183" i="12"/>
  <c r="S1183" i="12"/>
  <c r="R1183" i="12"/>
  <c r="P1183" i="12"/>
  <c r="Q1183" i="12" s="1"/>
  <c r="Y1182" i="12"/>
  <c r="X1182" i="12"/>
  <c r="W1182" i="12"/>
  <c r="V1182" i="12"/>
  <c r="U1182" i="12"/>
  <c r="T1182" i="12"/>
  <c r="S1182" i="12"/>
  <c r="R1182" i="12"/>
  <c r="P1182" i="12"/>
  <c r="Q1182" i="12" s="1"/>
  <c r="Y1181" i="12"/>
  <c r="X1181" i="12"/>
  <c r="W1181" i="12"/>
  <c r="V1181" i="12"/>
  <c r="U1181" i="12"/>
  <c r="T1181" i="12"/>
  <c r="S1181" i="12"/>
  <c r="R1181" i="12"/>
  <c r="P1181" i="12"/>
  <c r="Q1181" i="12" s="1"/>
  <c r="Y1180" i="12"/>
  <c r="X1180" i="12"/>
  <c r="W1180" i="12"/>
  <c r="V1180" i="12"/>
  <c r="U1180" i="12"/>
  <c r="T1180" i="12"/>
  <c r="S1180" i="12"/>
  <c r="R1180" i="12"/>
  <c r="P1180" i="12"/>
  <c r="Q1180" i="12" s="1"/>
  <c r="Y1179" i="12"/>
  <c r="X1179" i="12"/>
  <c r="W1179" i="12"/>
  <c r="V1179" i="12"/>
  <c r="U1179" i="12"/>
  <c r="T1179" i="12"/>
  <c r="S1179" i="12"/>
  <c r="R1179" i="12"/>
  <c r="P1179" i="12"/>
  <c r="Q1179" i="12" s="1"/>
  <c r="Y1178" i="12"/>
  <c r="X1178" i="12"/>
  <c r="W1178" i="12"/>
  <c r="V1178" i="12"/>
  <c r="U1178" i="12"/>
  <c r="T1178" i="12"/>
  <c r="S1178" i="12"/>
  <c r="R1178" i="12"/>
  <c r="P1178" i="12"/>
  <c r="Q1178" i="12" s="1"/>
  <c r="Y1177" i="12"/>
  <c r="X1177" i="12"/>
  <c r="W1177" i="12"/>
  <c r="V1177" i="12"/>
  <c r="U1177" i="12"/>
  <c r="T1177" i="12"/>
  <c r="S1177" i="12"/>
  <c r="R1177" i="12"/>
  <c r="P1177" i="12"/>
  <c r="Q1177" i="12" s="1"/>
  <c r="Y1176" i="12"/>
  <c r="X1176" i="12"/>
  <c r="W1176" i="12"/>
  <c r="V1176" i="12"/>
  <c r="U1176" i="12"/>
  <c r="T1176" i="12"/>
  <c r="S1176" i="12"/>
  <c r="R1176" i="12"/>
  <c r="P1176" i="12"/>
  <c r="Q1176" i="12" s="1"/>
  <c r="Y1175" i="12"/>
  <c r="X1175" i="12"/>
  <c r="W1175" i="12"/>
  <c r="V1175" i="12"/>
  <c r="U1175" i="12"/>
  <c r="T1175" i="12"/>
  <c r="S1175" i="12"/>
  <c r="R1175" i="12"/>
  <c r="P1175" i="12"/>
  <c r="Q1175" i="12" s="1"/>
  <c r="Y1174" i="12"/>
  <c r="X1174" i="12"/>
  <c r="W1174" i="12"/>
  <c r="V1174" i="12"/>
  <c r="U1174" i="12"/>
  <c r="T1174" i="12"/>
  <c r="S1174" i="12"/>
  <c r="R1174" i="12"/>
  <c r="P1174" i="12"/>
  <c r="Q1174" i="12" s="1"/>
  <c r="Y1173" i="12"/>
  <c r="X1173" i="12"/>
  <c r="W1173" i="12"/>
  <c r="V1173" i="12"/>
  <c r="U1173" i="12"/>
  <c r="T1173" i="12"/>
  <c r="S1173" i="12"/>
  <c r="R1173" i="12"/>
  <c r="P1173" i="12"/>
  <c r="Q1173" i="12" s="1"/>
  <c r="Y1172" i="12"/>
  <c r="X1172" i="12"/>
  <c r="W1172" i="12"/>
  <c r="V1172" i="12"/>
  <c r="U1172" i="12"/>
  <c r="T1172" i="12"/>
  <c r="S1172" i="12"/>
  <c r="R1172" i="12"/>
  <c r="P1172" i="12"/>
  <c r="Q1172" i="12" s="1"/>
  <c r="Y1171" i="12"/>
  <c r="X1171" i="12"/>
  <c r="W1171" i="12"/>
  <c r="V1171" i="12"/>
  <c r="U1171" i="12"/>
  <c r="T1171" i="12"/>
  <c r="S1171" i="12"/>
  <c r="R1171" i="12"/>
  <c r="P1171" i="12"/>
  <c r="Q1171" i="12" s="1"/>
  <c r="Y1170" i="12"/>
  <c r="X1170" i="12"/>
  <c r="W1170" i="12"/>
  <c r="V1170" i="12"/>
  <c r="U1170" i="12"/>
  <c r="T1170" i="12"/>
  <c r="S1170" i="12"/>
  <c r="R1170" i="12"/>
  <c r="P1170" i="12"/>
  <c r="Q1170" i="12" s="1"/>
  <c r="Y1169" i="12"/>
  <c r="X1169" i="12"/>
  <c r="W1169" i="12"/>
  <c r="V1169" i="12"/>
  <c r="U1169" i="12"/>
  <c r="T1169" i="12"/>
  <c r="S1169" i="12"/>
  <c r="R1169" i="12"/>
  <c r="P1169" i="12"/>
  <c r="Q1169" i="12" s="1"/>
  <c r="Y1168" i="12"/>
  <c r="X1168" i="12"/>
  <c r="W1168" i="12"/>
  <c r="V1168" i="12"/>
  <c r="U1168" i="12"/>
  <c r="T1168" i="12"/>
  <c r="S1168" i="12"/>
  <c r="R1168" i="12"/>
  <c r="P1168" i="12"/>
  <c r="Q1168" i="12" s="1"/>
  <c r="Y1167" i="12"/>
  <c r="X1167" i="12"/>
  <c r="W1167" i="12"/>
  <c r="V1167" i="12"/>
  <c r="U1167" i="12"/>
  <c r="T1167" i="12"/>
  <c r="S1167" i="12"/>
  <c r="R1167" i="12"/>
  <c r="P1167" i="12"/>
  <c r="Q1167" i="12" s="1"/>
  <c r="Y1166" i="12"/>
  <c r="X1166" i="12"/>
  <c r="W1166" i="12"/>
  <c r="V1166" i="12"/>
  <c r="U1166" i="12"/>
  <c r="T1166" i="12"/>
  <c r="S1166" i="12"/>
  <c r="R1166" i="12"/>
  <c r="P1166" i="12"/>
  <c r="Q1166" i="12" s="1"/>
  <c r="Y1165" i="12"/>
  <c r="X1165" i="12"/>
  <c r="W1165" i="12"/>
  <c r="V1165" i="12"/>
  <c r="U1165" i="12"/>
  <c r="T1165" i="12"/>
  <c r="S1165" i="12"/>
  <c r="R1165" i="12"/>
  <c r="P1165" i="12"/>
  <c r="Q1165" i="12" s="1"/>
  <c r="Y1164" i="12"/>
  <c r="X1164" i="12"/>
  <c r="W1164" i="12"/>
  <c r="V1164" i="12"/>
  <c r="U1164" i="12"/>
  <c r="T1164" i="12"/>
  <c r="S1164" i="12"/>
  <c r="R1164" i="12"/>
  <c r="P1164" i="12"/>
  <c r="Q1164" i="12" s="1"/>
  <c r="Y1163" i="12"/>
  <c r="X1163" i="12"/>
  <c r="W1163" i="12"/>
  <c r="V1163" i="12"/>
  <c r="U1163" i="12"/>
  <c r="T1163" i="12"/>
  <c r="S1163" i="12"/>
  <c r="R1163" i="12"/>
  <c r="P1163" i="12"/>
  <c r="Q1163" i="12" s="1"/>
  <c r="Y1162" i="12"/>
  <c r="X1162" i="12"/>
  <c r="W1162" i="12"/>
  <c r="V1162" i="12"/>
  <c r="U1162" i="12"/>
  <c r="T1162" i="12"/>
  <c r="S1162" i="12"/>
  <c r="R1162" i="12"/>
  <c r="P1162" i="12"/>
  <c r="Q1162" i="12" s="1"/>
  <c r="Y1161" i="12"/>
  <c r="X1161" i="12"/>
  <c r="W1161" i="12"/>
  <c r="V1161" i="12"/>
  <c r="U1161" i="12"/>
  <c r="T1161" i="12"/>
  <c r="S1161" i="12"/>
  <c r="R1161" i="12"/>
  <c r="P1161" i="12"/>
  <c r="Q1161" i="12" s="1"/>
  <c r="Y1160" i="12"/>
  <c r="X1160" i="12"/>
  <c r="W1160" i="12"/>
  <c r="V1160" i="12"/>
  <c r="U1160" i="12"/>
  <c r="T1160" i="12"/>
  <c r="S1160" i="12"/>
  <c r="R1160" i="12"/>
  <c r="P1160" i="12"/>
  <c r="Q1160" i="12" s="1"/>
  <c r="Y1159" i="12"/>
  <c r="X1159" i="12"/>
  <c r="W1159" i="12"/>
  <c r="V1159" i="12"/>
  <c r="U1159" i="12"/>
  <c r="T1159" i="12"/>
  <c r="S1159" i="12"/>
  <c r="R1159" i="12"/>
  <c r="P1159" i="12"/>
  <c r="Q1159" i="12" s="1"/>
  <c r="Y1158" i="12"/>
  <c r="X1158" i="12"/>
  <c r="W1158" i="12"/>
  <c r="V1158" i="12"/>
  <c r="U1158" i="12"/>
  <c r="T1158" i="12"/>
  <c r="S1158" i="12"/>
  <c r="R1158" i="12"/>
  <c r="P1158" i="12"/>
  <c r="Q1158" i="12" s="1"/>
  <c r="Y1157" i="12"/>
  <c r="X1157" i="12"/>
  <c r="W1157" i="12"/>
  <c r="V1157" i="12"/>
  <c r="U1157" i="12"/>
  <c r="T1157" i="12"/>
  <c r="S1157" i="12"/>
  <c r="R1157" i="12"/>
  <c r="P1157" i="12"/>
  <c r="Q1157" i="12" s="1"/>
  <c r="Y1156" i="12"/>
  <c r="X1156" i="12"/>
  <c r="W1156" i="12"/>
  <c r="V1156" i="12"/>
  <c r="U1156" i="12"/>
  <c r="T1156" i="12"/>
  <c r="S1156" i="12"/>
  <c r="R1156" i="12"/>
  <c r="P1156" i="12"/>
  <c r="Q1156" i="12" s="1"/>
  <c r="Y1155" i="12"/>
  <c r="X1155" i="12"/>
  <c r="W1155" i="12"/>
  <c r="V1155" i="12"/>
  <c r="U1155" i="12"/>
  <c r="T1155" i="12"/>
  <c r="S1155" i="12"/>
  <c r="R1155" i="12"/>
  <c r="P1155" i="12"/>
  <c r="Q1155" i="12" s="1"/>
  <c r="Y1154" i="12"/>
  <c r="X1154" i="12"/>
  <c r="W1154" i="12"/>
  <c r="V1154" i="12"/>
  <c r="U1154" i="12"/>
  <c r="T1154" i="12"/>
  <c r="S1154" i="12"/>
  <c r="R1154" i="12"/>
  <c r="P1154" i="12"/>
  <c r="Q1154" i="12" s="1"/>
  <c r="Y1153" i="12"/>
  <c r="X1153" i="12"/>
  <c r="W1153" i="12"/>
  <c r="V1153" i="12"/>
  <c r="U1153" i="12"/>
  <c r="T1153" i="12"/>
  <c r="S1153" i="12"/>
  <c r="R1153" i="12"/>
  <c r="P1153" i="12"/>
  <c r="Q1153" i="12" s="1"/>
  <c r="Y1152" i="12"/>
  <c r="X1152" i="12"/>
  <c r="W1152" i="12"/>
  <c r="V1152" i="12"/>
  <c r="U1152" i="12"/>
  <c r="T1152" i="12"/>
  <c r="S1152" i="12"/>
  <c r="R1152" i="12"/>
  <c r="P1152" i="12"/>
  <c r="Q1152" i="12" s="1"/>
  <c r="Y1151" i="12"/>
  <c r="X1151" i="12"/>
  <c r="W1151" i="12"/>
  <c r="V1151" i="12"/>
  <c r="U1151" i="12"/>
  <c r="T1151" i="12"/>
  <c r="S1151" i="12"/>
  <c r="R1151" i="12"/>
  <c r="P1151" i="12"/>
  <c r="Q1151" i="12" s="1"/>
  <c r="Y1150" i="12"/>
  <c r="X1150" i="12"/>
  <c r="W1150" i="12"/>
  <c r="V1150" i="12"/>
  <c r="U1150" i="12"/>
  <c r="T1150" i="12"/>
  <c r="S1150" i="12"/>
  <c r="R1150" i="12"/>
  <c r="P1150" i="12"/>
  <c r="Q1150" i="12" s="1"/>
  <c r="Y1149" i="12"/>
  <c r="X1149" i="12"/>
  <c r="W1149" i="12"/>
  <c r="V1149" i="12"/>
  <c r="U1149" i="12"/>
  <c r="T1149" i="12"/>
  <c r="S1149" i="12"/>
  <c r="R1149" i="12"/>
  <c r="P1149" i="12"/>
  <c r="Q1149" i="12" s="1"/>
  <c r="Y1148" i="12"/>
  <c r="X1148" i="12"/>
  <c r="W1148" i="12"/>
  <c r="V1148" i="12"/>
  <c r="U1148" i="12"/>
  <c r="T1148" i="12"/>
  <c r="S1148" i="12"/>
  <c r="R1148" i="12"/>
  <c r="P1148" i="12"/>
  <c r="Q1148" i="12" s="1"/>
  <c r="Y1147" i="12"/>
  <c r="X1147" i="12"/>
  <c r="W1147" i="12"/>
  <c r="V1147" i="12"/>
  <c r="U1147" i="12"/>
  <c r="T1147" i="12"/>
  <c r="S1147" i="12"/>
  <c r="R1147" i="12"/>
  <c r="P1147" i="12"/>
  <c r="Q1147" i="12" s="1"/>
  <c r="U1759" i="8" l="1"/>
  <c r="T1701" i="8"/>
  <c r="U1701" i="8"/>
  <c r="R1740" i="8"/>
  <c r="U1756" i="8"/>
  <c r="U1764" i="8"/>
  <c r="T1765" i="8"/>
  <c r="U1676" i="8"/>
  <c r="T1702" i="8"/>
  <c r="U1751" i="8"/>
  <c r="U1702" i="8"/>
  <c r="T1727" i="8"/>
  <c r="T1759" i="8"/>
  <c r="U1773" i="8"/>
  <c r="T1679" i="8"/>
  <c r="S1719" i="8"/>
  <c r="S1726" i="8"/>
  <c r="U1679" i="8"/>
  <c r="S1710" i="8"/>
  <c r="T1719" i="8"/>
  <c r="U1726" i="8"/>
  <c r="U1732" i="8"/>
  <c r="U1710" i="8"/>
  <c r="U1719" i="8"/>
  <c r="R1735" i="8"/>
  <c r="T1741" i="8"/>
  <c r="R1741" i="8"/>
  <c r="T1717" i="8"/>
  <c r="U1677" i="8"/>
  <c r="S1703" i="8"/>
  <c r="T1734" i="8"/>
  <c r="T1735" i="8"/>
  <c r="U1743" i="8"/>
  <c r="S1767" i="8"/>
  <c r="U1767" i="8"/>
  <c r="T1703" i="8"/>
  <c r="R1711" i="8"/>
  <c r="S1716" i="8"/>
  <c r="R1732" i="8"/>
  <c r="T1733" i="8"/>
  <c r="U1734" i="8"/>
  <c r="U1772" i="8"/>
  <c r="U1762" i="8"/>
  <c r="R1743" i="8"/>
  <c r="U1693" i="8"/>
  <c r="U1718" i="8"/>
  <c r="U1778" i="8"/>
  <c r="S1734" i="8"/>
  <c r="S1735" i="8"/>
  <c r="S1740" i="8"/>
  <c r="U1741" i="8"/>
  <c r="U1742" i="8"/>
  <c r="T1743" i="8"/>
  <c r="R1773" i="8"/>
  <c r="R1716" i="8"/>
  <c r="U1717" i="8"/>
  <c r="R1733" i="8"/>
  <c r="U1740" i="8"/>
  <c r="U1757" i="8"/>
  <c r="U1703" i="8"/>
  <c r="T1711" i="8"/>
  <c r="U1716" i="8"/>
  <c r="R1727" i="8"/>
  <c r="S1732" i="8"/>
  <c r="U1733" i="8"/>
  <c r="S1756" i="8"/>
  <c r="T1766" i="8"/>
  <c r="U1678" i="8"/>
  <c r="T1693" i="8"/>
  <c r="T1718" i="8"/>
  <c r="S1742" i="8"/>
  <c r="U1758" i="8"/>
  <c r="AH1077" i="12"/>
  <c r="AH1085" i="12"/>
  <c r="AH1081" i="12"/>
  <c r="AH1089" i="12"/>
  <c r="AH1086" i="12"/>
  <c r="AD1089" i="12"/>
  <c r="AG1089" i="12" s="1"/>
  <c r="AD1098" i="12"/>
  <c r="AG1098" i="12" s="1"/>
  <c r="AD1114" i="12"/>
  <c r="AG1114" i="12" s="1"/>
  <c r="AH1078" i="12"/>
  <c r="AD1081" i="12"/>
  <c r="AG1081" i="12" s="1"/>
  <c r="AH1102" i="12"/>
  <c r="AD1105" i="12"/>
  <c r="AG1105" i="12" s="1"/>
  <c r="AH1118" i="12"/>
  <c r="AD1121" i="12"/>
  <c r="AG1121" i="12" s="1"/>
  <c r="AH1128" i="12"/>
  <c r="AH1074" i="12"/>
  <c r="AH1082" i="12"/>
  <c r="AH1090" i="12"/>
  <c r="AD1093" i="12"/>
  <c r="AG1093" i="12" s="1"/>
  <c r="AH1096" i="12"/>
  <c r="AH1112" i="12"/>
  <c r="AH1075" i="12"/>
  <c r="AH1083" i="12"/>
  <c r="AH1091" i="12"/>
  <c r="AH1099" i="12"/>
  <c r="AH1107" i="12"/>
  <c r="AD1090" i="12"/>
  <c r="AG1090" i="12" s="1"/>
  <c r="AH1136" i="12"/>
  <c r="AH1076" i="12"/>
  <c r="AH1084" i="12"/>
  <c r="AH1092" i="12"/>
  <c r="AD1085" i="12"/>
  <c r="AG1085" i="12" s="1"/>
  <c r="AH1088" i="12"/>
  <c r="AD1106" i="12"/>
  <c r="AG1106" i="12" s="1"/>
  <c r="AD1122" i="12"/>
  <c r="AG1122" i="12" s="1"/>
  <c r="AD1129" i="12"/>
  <c r="AG1129" i="12" s="1"/>
  <c r="AD1082" i="12"/>
  <c r="AG1082" i="12" s="1"/>
  <c r="AH1094" i="12"/>
  <c r="AD1097" i="12"/>
  <c r="AG1097" i="12" s="1"/>
  <c r="AH1110" i="12"/>
  <c r="AD1113" i="12"/>
  <c r="AG1113" i="12" s="1"/>
  <c r="AD1077" i="12"/>
  <c r="AG1077" i="12" s="1"/>
  <c r="AH1080" i="12"/>
  <c r="AH1104" i="12"/>
  <c r="AH1120" i="12"/>
  <c r="AD1137" i="12"/>
  <c r="AG1137" i="12" s="1"/>
  <c r="S1686" i="8"/>
  <c r="R1700" i="8"/>
  <c r="U1755" i="8"/>
  <c r="T1685" i="8"/>
  <c r="T1686" i="8"/>
  <c r="S1687" i="8"/>
  <c r="R1684" i="8"/>
  <c r="U1685" i="8"/>
  <c r="U1686" i="8"/>
  <c r="T1687" i="8"/>
  <c r="R1677" i="8"/>
  <c r="S1678" i="8"/>
  <c r="R1679" i="8"/>
  <c r="R1692" i="8"/>
  <c r="U1694" i="8"/>
  <c r="T1695" i="8"/>
  <c r="U1708" i="8"/>
  <c r="U1711" i="8"/>
  <c r="U1724" i="8"/>
  <c r="U1727" i="8"/>
  <c r="R1757" i="8"/>
  <c r="S1758" i="8"/>
  <c r="R1759" i="8"/>
  <c r="U1765" i="8"/>
  <c r="U1766" i="8"/>
  <c r="T1767" i="8"/>
  <c r="U1770" i="8"/>
  <c r="U1774" i="8"/>
  <c r="T1775" i="8"/>
  <c r="S1676" i="8"/>
  <c r="T1677" i="8"/>
  <c r="T1678" i="8"/>
  <c r="U1692" i="8"/>
  <c r="U1695" i="8"/>
  <c r="S1702" i="8"/>
  <c r="S1718" i="8"/>
  <c r="U1753" i="8"/>
  <c r="T1757" i="8"/>
  <c r="T1758" i="8"/>
  <c r="U1775" i="8"/>
  <c r="U1769" i="8"/>
  <c r="R1772" i="8"/>
  <c r="U1700" i="8"/>
  <c r="R1748" i="8"/>
  <c r="R1749" i="8"/>
  <c r="S1750" i="8"/>
  <c r="R1751" i="8"/>
  <c r="S1772" i="8"/>
  <c r="S1748" i="8"/>
  <c r="T1749" i="8"/>
  <c r="T1750" i="8"/>
  <c r="S1751" i="8"/>
  <c r="U1761" i="8"/>
  <c r="S1764" i="8"/>
  <c r="R1765" i="8"/>
  <c r="U1771" i="8"/>
  <c r="T1772" i="8"/>
  <c r="S1773" i="8"/>
  <c r="R1774" i="8"/>
  <c r="R1687" i="8"/>
  <c r="U1684" i="8"/>
  <c r="S1694" i="8"/>
  <c r="R1695" i="8"/>
  <c r="R1708" i="8"/>
  <c r="T1709" i="8"/>
  <c r="T1710" i="8"/>
  <c r="R1724" i="8"/>
  <c r="T1725" i="8"/>
  <c r="T1726" i="8"/>
  <c r="R1742" i="8"/>
  <c r="U1748" i="8"/>
  <c r="U1749" i="8"/>
  <c r="U1750" i="8"/>
  <c r="T1751" i="8"/>
  <c r="U1754" i="8"/>
  <c r="T1764" i="8"/>
  <c r="S1766" i="8"/>
  <c r="T1773" i="8"/>
  <c r="S1774" i="8"/>
  <c r="R1775" i="8"/>
  <c r="T1694" i="8"/>
  <c r="S1708" i="8"/>
  <c r="U1709" i="8"/>
  <c r="S1724" i="8"/>
  <c r="U1725" i="8"/>
  <c r="U1763" i="8"/>
  <c r="AF1111" i="12"/>
  <c r="AE1111" i="12"/>
  <c r="AG1111" i="12"/>
  <c r="AF1080" i="12"/>
  <c r="AG1080" i="12"/>
  <c r="AE1080" i="12"/>
  <c r="AE1079" i="12"/>
  <c r="AF1079" i="12"/>
  <c r="AG1079" i="12"/>
  <c r="AF1119" i="12"/>
  <c r="AE1119" i="12"/>
  <c r="AG1119" i="12"/>
  <c r="AF1135" i="12"/>
  <c r="AE1135" i="12"/>
  <c r="AG1135" i="12"/>
  <c r="AG1096" i="12"/>
  <c r="AF1096" i="12"/>
  <c r="AE1096" i="12"/>
  <c r="AG1112" i="12"/>
  <c r="AF1112" i="12"/>
  <c r="AE1112" i="12"/>
  <c r="AG1120" i="12"/>
  <c r="AF1120" i="12"/>
  <c r="AE1120" i="12"/>
  <c r="AG1136" i="12"/>
  <c r="AF1136" i="12"/>
  <c r="AE1136" i="12"/>
  <c r="AE1087" i="12"/>
  <c r="AF1087" i="12"/>
  <c r="AG1087" i="12"/>
  <c r="AF1127" i="12"/>
  <c r="AE1127" i="12"/>
  <c r="AG1127" i="12"/>
  <c r="AF1143" i="12"/>
  <c r="AE1143" i="12"/>
  <c r="AG1143" i="12"/>
  <c r="AF1088" i="12"/>
  <c r="AE1088" i="12"/>
  <c r="AG1088" i="12"/>
  <c r="AG1104" i="12"/>
  <c r="AF1104" i="12"/>
  <c r="AE1104" i="12"/>
  <c r="AG1128" i="12"/>
  <c r="AF1128" i="12"/>
  <c r="AE1128" i="12"/>
  <c r="AG1144" i="12"/>
  <c r="AF1144" i="12"/>
  <c r="AE1144" i="12"/>
  <c r="AF1095" i="12"/>
  <c r="AE1095" i="12"/>
  <c r="AG1095" i="12"/>
  <c r="AG1101" i="12"/>
  <c r="AF1101" i="12"/>
  <c r="AE1101" i="12"/>
  <c r="AG1109" i="12"/>
  <c r="AF1109" i="12"/>
  <c r="AE1109" i="12"/>
  <c r="AG1117" i="12"/>
  <c r="AF1117" i="12"/>
  <c r="AE1117" i="12"/>
  <c r="AG1125" i="12"/>
  <c r="AF1125" i="12"/>
  <c r="AE1125" i="12"/>
  <c r="AG1133" i="12"/>
  <c r="AF1133" i="12"/>
  <c r="AE1133" i="12"/>
  <c r="AG1141" i="12"/>
  <c r="AF1141" i="12"/>
  <c r="AE1141" i="12"/>
  <c r="AF1103" i="12"/>
  <c r="AE1103" i="12"/>
  <c r="AG1103" i="12"/>
  <c r="AG1078" i="12"/>
  <c r="AE1078" i="12"/>
  <c r="AF1078" i="12"/>
  <c r="AG1086" i="12"/>
  <c r="AF1086" i="12"/>
  <c r="AE1086" i="12"/>
  <c r="AE1094" i="12"/>
  <c r="AG1094" i="12"/>
  <c r="AF1094" i="12"/>
  <c r="AE1102" i="12"/>
  <c r="AG1102" i="12"/>
  <c r="AF1102" i="12"/>
  <c r="AE1110" i="12"/>
  <c r="AG1110" i="12"/>
  <c r="AF1110" i="12"/>
  <c r="AE1118" i="12"/>
  <c r="AG1118" i="12"/>
  <c r="AF1118" i="12"/>
  <c r="AE1126" i="12"/>
  <c r="AG1126" i="12"/>
  <c r="AF1126" i="12"/>
  <c r="AE1134" i="12"/>
  <c r="AG1134" i="12"/>
  <c r="AF1134" i="12"/>
  <c r="AE1142" i="12"/>
  <c r="AG1142" i="12"/>
  <c r="AF1142" i="12"/>
  <c r="AD1076" i="12"/>
  <c r="AD1100" i="12"/>
  <c r="AD1108" i="12"/>
  <c r="AD1132" i="12"/>
  <c r="AD1140" i="12"/>
  <c r="AH1144" i="12"/>
  <c r="AD1084" i="12"/>
  <c r="AD1092" i="12"/>
  <c r="AD1116" i="12"/>
  <c r="AD1124" i="12"/>
  <c r="AD1075" i="12"/>
  <c r="AH1079" i="12"/>
  <c r="AD1083" i="12"/>
  <c r="AH1087" i="12"/>
  <c r="AD1091" i="12"/>
  <c r="AH1095" i="12"/>
  <c r="AD1099" i="12"/>
  <c r="AH1103" i="12"/>
  <c r="AD1107" i="12"/>
  <c r="AH1111" i="12"/>
  <c r="AD1115" i="12"/>
  <c r="AH1119" i="12"/>
  <c r="AD1123" i="12"/>
  <c r="AH1127" i="12"/>
  <c r="AD1131" i="12"/>
  <c r="AH1135" i="12"/>
  <c r="AD1139" i="12"/>
  <c r="AH1143" i="12"/>
  <c r="AH1126" i="12"/>
  <c r="AD1130" i="12"/>
  <c r="AH1134" i="12"/>
  <c r="AD1138" i="12"/>
  <c r="AH1142" i="12"/>
  <c r="AE1074" i="12"/>
  <c r="AH1101" i="12"/>
  <c r="AH1109" i="12"/>
  <c r="AH1117" i="12"/>
  <c r="AH1125" i="12"/>
  <c r="AH1133" i="12"/>
  <c r="AH1141" i="12"/>
  <c r="AD1145" i="12"/>
  <c r="AF1074" i="12"/>
  <c r="AE1081" i="12"/>
  <c r="AD1146" i="12"/>
  <c r="R1728" i="8"/>
  <c r="R1760" i="8"/>
  <c r="R1673" i="8"/>
  <c r="R1705" i="8"/>
  <c r="R1729" i="8"/>
  <c r="S1736" i="8"/>
  <c r="R1745" i="8"/>
  <c r="S1768" i="8"/>
  <c r="S1776" i="8"/>
  <c r="R1722" i="8"/>
  <c r="T1736" i="8"/>
  <c r="R1738" i="8"/>
  <c r="T1752" i="8"/>
  <c r="T1760" i="8"/>
  <c r="S1769" i="8"/>
  <c r="R1770" i="8"/>
  <c r="T1776" i="8"/>
  <c r="T1673" i="8"/>
  <c r="S1674" i="8"/>
  <c r="R1675" i="8"/>
  <c r="U1680" i="8"/>
  <c r="T1681" i="8"/>
  <c r="S1682" i="8"/>
  <c r="R1683" i="8"/>
  <c r="U1688" i="8"/>
  <c r="T1689" i="8"/>
  <c r="S1690" i="8"/>
  <c r="R1691" i="8"/>
  <c r="U1696" i="8"/>
  <c r="T1697" i="8"/>
  <c r="S1698" i="8"/>
  <c r="R1699" i="8"/>
  <c r="U1704" i="8"/>
  <c r="T1705" i="8"/>
  <c r="S1706" i="8"/>
  <c r="R1707" i="8"/>
  <c r="U1712" i="8"/>
  <c r="T1713" i="8"/>
  <c r="S1714" i="8"/>
  <c r="R1715" i="8"/>
  <c r="U1720" i="8"/>
  <c r="T1721" i="8"/>
  <c r="S1722" i="8"/>
  <c r="R1723" i="8"/>
  <c r="U1728" i="8"/>
  <c r="T1729" i="8"/>
  <c r="S1730" i="8"/>
  <c r="R1731" i="8"/>
  <c r="U1736" i="8"/>
  <c r="T1737" i="8"/>
  <c r="S1738" i="8"/>
  <c r="R1739" i="8"/>
  <c r="U1744" i="8"/>
  <c r="T1745" i="8"/>
  <c r="S1746" i="8"/>
  <c r="R1747" i="8"/>
  <c r="U1752" i="8"/>
  <c r="T1753" i="8"/>
  <c r="S1754" i="8"/>
  <c r="R1755" i="8"/>
  <c r="U1760" i="8"/>
  <c r="T1761" i="8"/>
  <c r="S1762" i="8"/>
  <c r="R1763" i="8"/>
  <c r="U1768" i="8"/>
  <c r="T1769" i="8"/>
  <c r="S1770" i="8"/>
  <c r="R1771" i="8"/>
  <c r="U1776" i="8"/>
  <c r="T1777" i="8"/>
  <c r="R1696" i="8"/>
  <c r="S1680" i="8"/>
  <c r="R1681" i="8"/>
  <c r="S1688" i="8"/>
  <c r="S1712" i="8"/>
  <c r="S1720" i="8"/>
  <c r="R1753" i="8"/>
  <c r="R1761" i="8"/>
  <c r="R1769" i="8"/>
  <c r="R1674" i="8"/>
  <c r="R1682" i="8"/>
  <c r="S1689" i="8"/>
  <c r="S1705" i="8"/>
  <c r="S1713" i="8"/>
  <c r="R1730" i="8"/>
  <c r="T1744" i="8"/>
  <c r="S1745" i="8"/>
  <c r="R1746" i="8"/>
  <c r="S1753" i="8"/>
  <c r="R1754" i="8"/>
  <c r="S1761" i="8"/>
  <c r="R1762" i="8"/>
  <c r="T1768" i="8"/>
  <c r="S1777" i="8"/>
  <c r="U1673" i="8"/>
  <c r="T1674" i="8"/>
  <c r="S1675" i="8"/>
  <c r="R1676" i="8"/>
  <c r="U1681" i="8"/>
  <c r="T1682" i="8"/>
  <c r="S1683" i="8"/>
  <c r="U1689" i="8"/>
  <c r="T1690" i="8"/>
  <c r="S1691" i="8"/>
  <c r="U1697" i="8"/>
  <c r="T1698" i="8"/>
  <c r="S1699" i="8"/>
  <c r="T1706" i="8"/>
  <c r="S1707" i="8"/>
  <c r="U1713" i="8"/>
  <c r="T1714" i="8"/>
  <c r="S1715" i="8"/>
  <c r="U1721" i="8"/>
  <c r="T1722" i="8"/>
  <c r="S1723" i="8"/>
  <c r="U1729" i="8"/>
  <c r="T1730" i="8"/>
  <c r="S1731" i="8"/>
  <c r="U1737" i="8"/>
  <c r="T1738" i="8"/>
  <c r="S1739" i="8"/>
  <c r="T1746" i="8"/>
  <c r="S1747" i="8"/>
  <c r="T1754" i="8"/>
  <c r="S1755" i="8"/>
  <c r="R1756" i="8"/>
  <c r="T1762" i="8"/>
  <c r="S1763" i="8"/>
  <c r="T1770" i="8"/>
  <c r="S1771" i="8"/>
  <c r="U1777" i="8"/>
  <c r="R1680" i="8"/>
  <c r="R1688" i="8"/>
  <c r="R1744" i="8"/>
  <c r="R1697" i="8"/>
  <c r="R1721" i="8"/>
  <c r="S1728" i="8"/>
  <c r="T1696" i="8"/>
  <c r="T1720" i="8"/>
  <c r="S1737" i="8"/>
  <c r="T1675" i="8"/>
  <c r="T1683" i="8"/>
  <c r="S1684" i="8"/>
  <c r="R1685" i="8"/>
  <c r="U1690" i="8"/>
  <c r="T1691" i="8"/>
  <c r="S1692" i="8"/>
  <c r="R1693" i="8"/>
  <c r="U1698" i="8"/>
  <c r="T1699" i="8"/>
  <c r="S1700" i="8"/>
  <c r="R1701" i="8"/>
  <c r="U1706" i="8"/>
  <c r="T1707" i="8"/>
  <c r="R1709" i="8"/>
  <c r="U1714" i="8"/>
  <c r="T1715" i="8"/>
  <c r="R1717" i="8"/>
  <c r="T1723" i="8"/>
  <c r="R1725" i="8"/>
  <c r="T1731" i="8"/>
  <c r="T1739" i="8"/>
  <c r="T1747" i="8"/>
  <c r="T1755" i="8"/>
  <c r="T1763" i="8"/>
  <c r="T1771" i="8"/>
  <c r="R1704" i="8"/>
  <c r="R1712" i="8"/>
  <c r="R1752" i="8"/>
  <c r="S1704" i="8"/>
  <c r="R1778" i="8"/>
  <c r="S1778" i="8"/>
  <c r="T1778" i="8"/>
  <c r="AH1154" i="12"/>
  <c r="AH1162" i="12"/>
  <c r="AH1155" i="12"/>
  <c r="AH1163" i="12"/>
  <c r="AH1171" i="12"/>
  <c r="AH1186" i="12"/>
  <c r="AH1194" i="12"/>
  <c r="AH1150" i="12"/>
  <c r="AH1157" i="12"/>
  <c r="AH1165" i="12"/>
  <c r="AH1173" i="12"/>
  <c r="AH1181" i="12"/>
  <c r="AH1218" i="12"/>
  <c r="AH1151" i="12"/>
  <c r="AH1158" i="12"/>
  <c r="AH1174" i="12"/>
  <c r="AH1182" i="12"/>
  <c r="AH1170" i="12"/>
  <c r="AH1202" i="12"/>
  <c r="AD1174" i="12"/>
  <c r="AG1174" i="12" s="1"/>
  <c r="AD1206" i="12"/>
  <c r="AG1206" i="12" s="1"/>
  <c r="AD1198" i="12"/>
  <c r="AG1198" i="12" s="1"/>
  <c r="AH1147" i="12"/>
  <c r="AH1178" i="12"/>
  <c r="AH1210" i="12"/>
  <c r="AH1166" i="12"/>
  <c r="AD1166" i="12"/>
  <c r="AG1166" i="12" s="1"/>
  <c r="AD1151" i="12"/>
  <c r="AG1151" i="12" s="1"/>
  <c r="AD1182" i="12"/>
  <c r="AG1182" i="12" s="1"/>
  <c r="AD1214" i="12"/>
  <c r="AG1214" i="12" s="1"/>
  <c r="AH1148" i="12"/>
  <c r="AH1179" i="12"/>
  <c r="AH1149" i="12"/>
  <c r="AH1156" i="12"/>
  <c r="AH1164" i="12"/>
  <c r="AH1172" i="12"/>
  <c r="AH1180" i="12"/>
  <c r="AD1158" i="12"/>
  <c r="AG1158" i="12" s="1"/>
  <c r="AD1190" i="12"/>
  <c r="AG1190" i="12" s="1"/>
  <c r="AE1159" i="12"/>
  <c r="AG1159" i="12"/>
  <c r="AF1159" i="12"/>
  <c r="AE1167" i="12"/>
  <c r="AG1167" i="12"/>
  <c r="AF1167" i="12"/>
  <c r="AE1175" i="12"/>
  <c r="AG1175" i="12"/>
  <c r="AF1175" i="12"/>
  <c r="AE1183" i="12"/>
  <c r="AG1183" i="12"/>
  <c r="AF1183" i="12"/>
  <c r="AG1191" i="12"/>
  <c r="AE1191" i="12"/>
  <c r="AF1191" i="12"/>
  <c r="AE1199" i="12"/>
  <c r="AG1199" i="12"/>
  <c r="AF1199" i="12"/>
  <c r="AE1207" i="12"/>
  <c r="AG1207" i="12"/>
  <c r="AF1207" i="12"/>
  <c r="AE1215" i="12"/>
  <c r="AG1215" i="12"/>
  <c r="AF1215" i="12"/>
  <c r="AE1152" i="12"/>
  <c r="AF1152" i="12"/>
  <c r="AG1152" i="12"/>
  <c r="AE1176" i="12"/>
  <c r="AF1176" i="12"/>
  <c r="AG1176" i="12"/>
  <c r="AE1208" i="12"/>
  <c r="AF1208" i="12"/>
  <c r="AG1208" i="12"/>
  <c r="AF1153" i="12"/>
  <c r="AE1153" i="12"/>
  <c r="AG1153" i="12"/>
  <c r="AF1161" i="12"/>
  <c r="AE1161" i="12"/>
  <c r="AG1161" i="12"/>
  <c r="AF1169" i="12"/>
  <c r="AE1169" i="12"/>
  <c r="AG1169" i="12"/>
  <c r="AF1177" i="12"/>
  <c r="AE1177" i="12"/>
  <c r="AG1177" i="12"/>
  <c r="AF1185" i="12"/>
  <c r="AG1185" i="12"/>
  <c r="AE1185" i="12"/>
  <c r="AF1193" i="12"/>
  <c r="AE1193" i="12"/>
  <c r="AG1193" i="12"/>
  <c r="AF1201" i="12"/>
  <c r="AG1201" i="12"/>
  <c r="AE1201" i="12"/>
  <c r="AF1209" i="12"/>
  <c r="AG1209" i="12"/>
  <c r="AE1209" i="12"/>
  <c r="AF1217" i="12"/>
  <c r="AE1217" i="12"/>
  <c r="AG1217" i="12"/>
  <c r="AE1160" i="12"/>
  <c r="AF1160" i="12"/>
  <c r="AG1160" i="12"/>
  <c r="AE1200" i="12"/>
  <c r="AF1200" i="12"/>
  <c r="AG1200" i="12"/>
  <c r="AG1147" i="12"/>
  <c r="AF1147" i="12"/>
  <c r="AE1147" i="12"/>
  <c r="AG1154" i="12"/>
  <c r="AF1154" i="12"/>
  <c r="AE1154" i="12"/>
  <c r="AG1162" i="12"/>
  <c r="AF1162" i="12"/>
  <c r="AE1162" i="12"/>
  <c r="AG1170" i="12"/>
  <c r="AF1170" i="12"/>
  <c r="AE1170" i="12"/>
  <c r="AG1178" i="12"/>
  <c r="AF1178" i="12"/>
  <c r="AE1178" i="12"/>
  <c r="AG1186" i="12"/>
  <c r="AF1186" i="12"/>
  <c r="AE1186" i="12"/>
  <c r="AG1194" i="12"/>
  <c r="AF1194" i="12"/>
  <c r="AE1194" i="12"/>
  <c r="AG1202" i="12"/>
  <c r="AF1202" i="12"/>
  <c r="AE1202" i="12"/>
  <c r="AG1210" i="12"/>
  <c r="AF1210" i="12"/>
  <c r="AE1210" i="12"/>
  <c r="AG1218" i="12"/>
  <c r="AF1218" i="12"/>
  <c r="AE1218" i="12"/>
  <c r="AE1184" i="12"/>
  <c r="AF1184" i="12"/>
  <c r="AG1184" i="12"/>
  <c r="AE1168" i="12"/>
  <c r="AF1168" i="12"/>
  <c r="AG1168" i="12"/>
  <c r="AE1192" i="12"/>
  <c r="AF1192" i="12"/>
  <c r="AG1192" i="12"/>
  <c r="AE1216" i="12"/>
  <c r="AF1216" i="12"/>
  <c r="AG1216" i="12"/>
  <c r="AD1150" i="12"/>
  <c r="AH1153" i="12"/>
  <c r="AD1157" i="12"/>
  <c r="AH1161" i="12"/>
  <c r="AD1165" i="12"/>
  <c r="AH1169" i="12"/>
  <c r="AD1173" i="12"/>
  <c r="AH1177" i="12"/>
  <c r="AD1181" i="12"/>
  <c r="AE1182" i="12"/>
  <c r="AH1185" i="12"/>
  <c r="AD1189" i="12"/>
  <c r="AH1193" i="12"/>
  <c r="AD1197" i="12"/>
  <c r="AH1201" i="12"/>
  <c r="AD1205" i="12"/>
  <c r="AH1209" i="12"/>
  <c r="AD1213" i="12"/>
  <c r="AH1217" i="12"/>
  <c r="AD1149" i="12"/>
  <c r="AH1152" i="12"/>
  <c r="AD1156" i="12"/>
  <c r="AH1160" i="12"/>
  <c r="AD1164" i="12"/>
  <c r="AH1168" i="12"/>
  <c r="AD1172" i="12"/>
  <c r="AH1176" i="12"/>
  <c r="AD1180" i="12"/>
  <c r="AH1184" i="12"/>
  <c r="AD1188" i="12"/>
  <c r="AH1192" i="12"/>
  <c r="AD1196" i="12"/>
  <c r="AH1200" i="12"/>
  <c r="AD1204" i="12"/>
  <c r="AH1208" i="12"/>
  <c r="AD1212" i="12"/>
  <c r="AH1216" i="12"/>
  <c r="AD1148" i="12"/>
  <c r="AD1155" i="12"/>
  <c r="AH1159" i="12"/>
  <c r="AD1163" i="12"/>
  <c r="AH1167" i="12"/>
  <c r="AD1171" i="12"/>
  <c r="AH1175" i="12"/>
  <c r="AD1179" i="12"/>
  <c r="AH1183" i="12"/>
  <c r="AD1187" i="12"/>
  <c r="AH1191" i="12"/>
  <c r="AD1195" i="12"/>
  <c r="AH1199" i="12"/>
  <c r="AD1203" i="12"/>
  <c r="AH1207" i="12"/>
  <c r="AD1211" i="12"/>
  <c r="AH1215" i="12"/>
  <c r="AD1219" i="12"/>
  <c r="AD1220" i="12"/>
  <c r="AF1206" i="12" l="1"/>
  <c r="AE1206" i="12"/>
  <c r="AF1121" i="12"/>
  <c r="AE1190" i="12"/>
  <c r="AE1097" i="12"/>
  <c r="AE1089" i="12"/>
  <c r="AF1097" i="12"/>
  <c r="AF1089" i="12"/>
  <c r="AF1114" i="12"/>
  <c r="AE1085" i="12"/>
  <c r="AE1137" i="12"/>
  <c r="AE1098" i="12"/>
  <c r="AE1121" i="12"/>
  <c r="AE1105" i="12"/>
  <c r="AF1085" i="12"/>
  <c r="AF1182" i="12"/>
  <c r="AF1137" i="12"/>
  <c r="AF1098" i="12"/>
  <c r="AF1093" i="12"/>
  <c r="AE1106" i="12"/>
  <c r="AE1113" i="12"/>
  <c r="AF1113" i="12"/>
  <c r="AF1106" i="12"/>
  <c r="AF1077" i="12"/>
  <c r="AF1081" i="12"/>
  <c r="AE1077" i="12"/>
  <c r="AE1114" i="12"/>
  <c r="AF1129" i="12"/>
  <c r="AE1129" i="12"/>
  <c r="AE1093" i="12"/>
  <c r="AF1122" i="12"/>
  <c r="AF1090" i="12"/>
  <c r="AE1090" i="12"/>
  <c r="AE1122" i="12"/>
  <c r="AE1082" i="12"/>
  <c r="AF1105" i="12"/>
  <c r="AF1082" i="12"/>
  <c r="AE1123" i="12"/>
  <c r="AG1123" i="12"/>
  <c r="AF1123" i="12"/>
  <c r="AG1115" i="12"/>
  <c r="AF1115" i="12"/>
  <c r="AE1115" i="12"/>
  <c r="AG1100" i="12"/>
  <c r="AF1100" i="12"/>
  <c r="AE1100" i="12"/>
  <c r="AG1145" i="12"/>
  <c r="AF1145" i="12"/>
  <c r="AE1145" i="12"/>
  <c r="AG1116" i="12"/>
  <c r="AF1116" i="12"/>
  <c r="AE1116" i="12"/>
  <c r="AF1092" i="12"/>
  <c r="AG1092" i="12"/>
  <c r="AE1092" i="12"/>
  <c r="AG1132" i="12"/>
  <c r="AF1132" i="12"/>
  <c r="AE1132" i="12"/>
  <c r="AG1130" i="12"/>
  <c r="AF1130" i="12"/>
  <c r="AE1130" i="12"/>
  <c r="AG1139" i="12"/>
  <c r="AF1139" i="12"/>
  <c r="AE1139" i="12"/>
  <c r="AG1107" i="12"/>
  <c r="AF1107" i="12"/>
  <c r="AE1107" i="12"/>
  <c r="AG1083" i="12"/>
  <c r="AF1083" i="12"/>
  <c r="AE1083" i="12"/>
  <c r="AF1076" i="12"/>
  <c r="AG1076" i="12"/>
  <c r="AE1076" i="12"/>
  <c r="AE1091" i="12"/>
  <c r="AG1091" i="12"/>
  <c r="AF1091" i="12"/>
  <c r="AF1084" i="12"/>
  <c r="AG1084" i="12"/>
  <c r="AE1084" i="12"/>
  <c r="AG1108" i="12"/>
  <c r="AF1108" i="12"/>
  <c r="AE1108" i="12"/>
  <c r="AE1099" i="12"/>
  <c r="AG1099" i="12"/>
  <c r="AF1099" i="12"/>
  <c r="AF1124" i="12"/>
  <c r="AG1124" i="12"/>
  <c r="AE1124" i="12"/>
  <c r="AG1131" i="12"/>
  <c r="AF1131" i="12"/>
  <c r="AE1131" i="12"/>
  <c r="AG1138" i="12"/>
  <c r="AF1138" i="12"/>
  <c r="AE1138" i="12"/>
  <c r="AG1075" i="12"/>
  <c r="AF1075" i="12"/>
  <c r="AE1075" i="12"/>
  <c r="AG1140" i="12"/>
  <c r="AF1140" i="12"/>
  <c r="AE1140" i="12"/>
  <c r="AG1146" i="12"/>
  <c r="AF1146" i="12"/>
  <c r="AE1146" i="12"/>
  <c r="AF1166" i="12"/>
  <c r="AE1166" i="12"/>
  <c r="AF1174" i="12"/>
  <c r="AF1151" i="12"/>
  <c r="AE1174" i="12"/>
  <c r="AE1151" i="12"/>
  <c r="AE1214" i="12"/>
  <c r="AF1158" i="12"/>
  <c r="AF1198" i="12"/>
  <c r="AF1214" i="12"/>
  <c r="AE1198" i="12"/>
  <c r="AE1158" i="12"/>
  <c r="AF1190" i="12"/>
  <c r="AG1150" i="12"/>
  <c r="AF1150" i="12"/>
  <c r="AE1150" i="12"/>
  <c r="AG1180" i="12"/>
  <c r="AF1180" i="12"/>
  <c r="AE1180" i="12"/>
  <c r="AG1189" i="12"/>
  <c r="AF1189" i="12"/>
  <c r="AE1189" i="12"/>
  <c r="AG1156" i="12"/>
  <c r="AF1156" i="12"/>
  <c r="AE1156" i="12"/>
  <c r="AG1165" i="12"/>
  <c r="AF1165" i="12"/>
  <c r="AE1165" i="12"/>
  <c r="AG1148" i="12"/>
  <c r="AF1148" i="12"/>
  <c r="AE1148" i="12"/>
  <c r="AG1196" i="12"/>
  <c r="AF1196" i="12"/>
  <c r="AE1196" i="12"/>
  <c r="AG1205" i="12"/>
  <c r="AF1205" i="12"/>
  <c r="AE1205" i="12"/>
  <c r="AG1203" i="12"/>
  <c r="AF1203" i="12"/>
  <c r="AE1203" i="12"/>
  <c r="AG1171" i="12"/>
  <c r="AF1171" i="12"/>
  <c r="AE1171" i="12"/>
  <c r="AG1172" i="12"/>
  <c r="AF1172" i="12"/>
  <c r="AE1172" i="12"/>
  <c r="AG1181" i="12"/>
  <c r="AF1181" i="12"/>
  <c r="AE1181" i="12"/>
  <c r="AG1164" i="12"/>
  <c r="AF1164" i="12"/>
  <c r="AE1164" i="12"/>
  <c r="AG1219" i="12"/>
  <c r="AF1219" i="12"/>
  <c r="AE1219" i="12"/>
  <c r="AG1204" i="12"/>
  <c r="AF1204" i="12"/>
  <c r="AE1204" i="12"/>
  <c r="AG1211" i="12"/>
  <c r="AF1211" i="12"/>
  <c r="AE1211" i="12"/>
  <c r="AG1212" i="12"/>
  <c r="AF1212" i="12"/>
  <c r="AE1212" i="12"/>
  <c r="AG1149" i="12"/>
  <c r="AF1149" i="12"/>
  <c r="AE1149" i="12"/>
  <c r="AG1157" i="12"/>
  <c r="AF1157" i="12"/>
  <c r="AE1157" i="12"/>
  <c r="AG1173" i="12"/>
  <c r="AF1173" i="12"/>
  <c r="AE1173" i="12"/>
  <c r="AG1187" i="12"/>
  <c r="AF1187" i="12"/>
  <c r="AE1187" i="12"/>
  <c r="AG1155" i="12"/>
  <c r="AF1155" i="12"/>
  <c r="AE1155" i="12"/>
  <c r="AG1213" i="12"/>
  <c r="AF1213" i="12"/>
  <c r="AE1213" i="12"/>
  <c r="AG1179" i="12"/>
  <c r="AF1179" i="12"/>
  <c r="AE1179" i="12"/>
  <c r="AG1195" i="12"/>
  <c r="AF1195" i="12"/>
  <c r="AE1195" i="12"/>
  <c r="AG1163" i="12"/>
  <c r="AF1163" i="12"/>
  <c r="AE1163" i="12"/>
  <c r="AG1188" i="12"/>
  <c r="AF1188" i="12"/>
  <c r="AE1188" i="12"/>
  <c r="AG1197" i="12"/>
  <c r="AF1197" i="12"/>
  <c r="AE1197" i="12"/>
  <c r="AF1220" i="12"/>
  <c r="AE1220" i="12"/>
  <c r="AG1220" i="12"/>
  <c r="G28" i="27" l="1"/>
  <c r="G27" i="27"/>
  <c r="G26" i="27"/>
  <c r="G25" i="27"/>
  <c r="G24" i="27"/>
  <c r="W1878" i="8" l="1"/>
  <c r="V1878" i="8"/>
  <c r="Q1878" i="8"/>
  <c r="P1878" i="8"/>
  <c r="O1878" i="8"/>
  <c r="W1877" i="8"/>
  <c r="V1877" i="8"/>
  <c r="Q1877" i="8"/>
  <c r="P1877" i="8"/>
  <c r="O1877" i="8"/>
  <c r="W1876" i="8"/>
  <c r="V1876" i="8"/>
  <c r="Q1876" i="8"/>
  <c r="P1876" i="8"/>
  <c r="O1876" i="8"/>
  <c r="W1875" i="8"/>
  <c r="V1875" i="8"/>
  <c r="Q1875" i="8"/>
  <c r="P1875" i="8"/>
  <c r="O1875" i="8"/>
  <c r="W1874" i="8"/>
  <c r="V1874" i="8"/>
  <c r="Q1874" i="8"/>
  <c r="P1874" i="8"/>
  <c r="O1874" i="8"/>
  <c r="W1873" i="8"/>
  <c r="V1873" i="8"/>
  <c r="Q1873" i="8"/>
  <c r="P1873" i="8"/>
  <c r="O1873" i="8"/>
  <c r="W1872" i="8"/>
  <c r="V1872" i="8"/>
  <c r="Q1872" i="8"/>
  <c r="R1872" i="8" s="1"/>
  <c r="P1872" i="8"/>
  <c r="O1872" i="8"/>
  <c r="W1871" i="8"/>
  <c r="V1871" i="8"/>
  <c r="Q1871" i="8"/>
  <c r="S1871" i="8" s="1"/>
  <c r="P1871" i="8"/>
  <c r="O1871" i="8"/>
  <c r="W1870" i="8"/>
  <c r="V1870" i="8"/>
  <c r="Q1870" i="8"/>
  <c r="S1870" i="8" s="1"/>
  <c r="P1870" i="8"/>
  <c r="O1870" i="8"/>
  <c r="W1869" i="8"/>
  <c r="V1869" i="8"/>
  <c r="Q1869" i="8"/>
  <c r="P1869" i="8"/>
  <c r="O1869" i="8"/>
  <c r="W1868" i="8"/>
  <c r="V1868" i="8"/>
  <c r="Q1868" i="8"/>
  <c r="P1868" i="8"/>
  <c r="O1868" i="8"/>
  <c r="W1867" i="8"/>
  <c r="V1867" i="8"/>
  <c r="Q1867" i="8"/>
  <c r="R1867" i="8" s="1"/>
  <c r="P1867" i="8"/>
  <c r="O1867" i="8"/>
  <c r="W1866" i="8"/>
  <c r="V1866" i="8"/>
  <c r="Q1866" i="8"/>
  <c r="S1866" i="8" s="1"/>
  <c r="P1866" i="8"/>
  <c r="O1866" i="8"/>
  <c r="W1865" i="8"/>
  <c r="V1865" i="8"/>
  <c r="Q1865" i="8"/>
  <c r="T1865" i="8" s="1"/>
  <c r="P1865" i="8"/>
  <c r="O1865" i="8"/>
  <c r="W1864" i="8"/>
  <c r="V1864" i="8"/>
  <c r="Q1864" i="8"/>
  <c r="R1864" i="8" s="1"/>
  <c r="P1864" i="8"/>
  <c r="O1864" i="8"/>
  <c r="W1863" i="8"/>
  <c r="V1863" i="8"/>
  <c r="Q1863" i="8"/>
  <c r="T1863" i="8" s="1"/>
  <c r="P1863" i="8"/>
  <c r="O1863" i="8"/>
  <c r="W1862" i="8"/>
  <c r="V1862" i="8"/>
  <c r="Q1862" i="8"/>
  <c r="P1862" i="8"/>
  <c r="O1862" i="8"/>
  <c r="W1861" i="8"/>
  <c r="V1861" i="8"/>
  <c r="Q1861" i="8"/>
  <c r="R1861" i="8" s="1"/>
  <c r="P1861" i="8"/>
  <c r="O1861" i="8"/>
  <c r="W1860" i="8"/>
  <c r="V1860" i="8"/>
  <c r="Q1860" i="8"/>
  <c r="P1860" i="8"/>
  <c r="O1860" i="8"/>
  <c r="W1859" i="8"/>
  <c r="V1859" i="8"/>
  <c r="Q1859" i="8"/>
  <c r="R1859" i="8" s="1"/>
  <c r="P1859" i="8"/>
  <c r="O1859" i="8"/>
  <c r="W1858" i="8"/>
  <c r="V1858" i="8"/>
  <c r="Q1858" i="8"/>
  <c r="P1858" i="8"/>
  <c r="O1858" i="8"/>
  <c r="W1857" i="8"/>
  <c r="V1857" i="8"/>
  <c r="Q1857" i="8"/>
  <c r="T1857" i="8" s="1"/>
  <c r="P1857" i="8"/>
  <c r="O1857" i="8"/>
  <c r="W1856" i="8"/>
  <c r="V1856" i="8"/>
  <c r="Q1856" i="8"/>
  <c r="S1856" i="8" s="1"/>
  <c r="P1856" i="8"/>
  <c r="O1856" i="8"/>
  <c r="W1855" i="8"/>
  <c r="V1855" i="8"/>
  <c r="Q1855" i="8"/>
  <c r="T1855" i="8" s="1"/>
  <c r="P1855" i="8"/>
  <c r="O1855" i="8"/>
  <c r="W1854" i="8"/>
  <c r="V1854" i="8"/>
  <c r="Q1854" i="8"/>
  <c r="P1854" i="8"/>
  <c r="O1854" i="8"/>
  <c r="W1853" i="8"/>
  <c r="V1853" i="8"/>
  <c r="Q1853" i="8"/>
  <c r="R1853" i="8" s="1"/>
  <c r="P1853" i="8"/>
  <c r="O1853" i="8"/>
  <c r="W1852" i="8"/>
  <c r="V1852" i="8"/>
  <c r="Q1852" i="8"/>
  <c r="R1852" i="8" s="1"/>
  <c r="P1852" i="8"/>
  <c r="O1852" i="8"/>
  <c r="W1851" i="8"/>
  <c r="V1851" i="8"/>
  <c r="Q1851" i="8"/>
  <c r="T1851" i="8" s="1"/>
  <c r="P1851" i="8"/>
  <c r="O1851" i="8"/>
  <c r="W1850" i="8"/>
  <c r="V1850" i="8"/>
  <c r="Q1850" i="8"/>
  <c r="R1850" i="8" s="1"/>
  <c r="P1850" i="8"/>
  <c r="O1850" i="8"/>
  <c r="W1849" i="8"/>
  <c r="V1849" i="8"/>
  <c r="Q1849" i="8"/>
  <c r="T1849" i="8" s="1"/>
  <c r="P1849" i="8"/>
  <c r="O1849" i="8"/>
  <c r="W1848" i="8"/>
  <c r="V1848" i="8"/>
  <c r="Q1848" i="8"/>
  <c r="T1848" i="8" s="1"/>
  <c r="P1848" i="8"/>
  <c r="O1848" i="8"/>
  <c r="W1847" i="8"/>
  <c r="V1847" i="8"/>
  <c r="Q1847" i="8"/>
  <c r="S1847" i="8" s="1"/>
  <c r="P1847" i="8"/>
  <c r="O1847" i="8"/>
  <c r="W1846" i="8"/>
  <c r="V1846" i="8"/>
  <c r="Q1846" i="8"/>
  <c r="U1846" i="8" s="1"/>
  <c r="P1846" i="8"/>
  <c r="O1846" i="8"/>
  <c r="W1845" i="8"/>
  <c r="V1845" i="8"/>
  <c r="Q1845" i="8"/>
  <c r="U1845" i="8" s="1"/>
  <c r="P1845" i="8"/>
  <c r="O1845" i="8"/>
  <c r="W1844" i="8"/>
  <c r="V1844" i="8"/>
  <c r="Q1844" i="8"/>
  <c r="S1844" i="8" s="1"/>
  <c r="P1844" i="8"/>
  <c r="O1844" i="8"/>
  <c r="W1843" i="8"/>
  <c r="V1843" i="8"/>
  <c r="Q1843" i="8"/>
  <c r="U1843" i="8" s="1"/>
  <c r="P1843" i="8"/>
  <c r="O1843" i="8"/>
  <c r="W1842" i="8"/>
  <c r="V1842" i="8"/>
  <c r="Q1842" i="8"/>
  <c r="U1842" i="8" s="1"/>
  <c r="P1842" i="8"/>
  <c r="O1842" i="8"/>
  <c r="W1841" i="8"/>
  <c r="V1841" i="8"/>
  <c r="Q1841" i="8"/>
  <c r="U1841" i="8" s="1"/>
  <c r="P1841" i="8"/>
  <c r="O1841" i="8"/>
  <c r="W1840" i="8"/>
  <c r="V1840" i="8"/>
  <c r="Q1840" i="8"/>
  <c r="P1840" i="8"/>
  <c r="O1840" i="8"/>
  <c r="W1839" i="8"/>
  <c r="Q1839" i="8"/>
  <c r="S1839" i="8" s="1"/>
  <c r="P1839" i="8"/>
  <c r="O1839" i="8"/>
  <c r="W1838" i="8"/>
  <c r="Q1838" i="8"/>
  <c r="U1838" i="8" s="1"/>
  <c r="P1838" i="8"/>
  <c r="O1838" i="8"/>
  <c r="W1837" i="8"/>
  <c r="Q1837" i="8"/>
  <c r="U1837" i="8" s="1"/>
  <c r="P1837" i="8"/>
  <c r="O1837" i="8"/>
  <c r="W1836" i="8"/>
  <c r="Q1836" i="8"/>
  <c r="R1836" i="8" s="1"/>
  <c r="P1836" i="8"/>
  <c r="O1836" i="8"/>
  <c r="W1835" i="8"/>
  <c r="Q1835" i="8"/>
  <c r="U1835" i="8" s="1"/>
  <c r="P1835" i="8"/>
  <c r="O1835" i="8"/>
  <c r="W1834" i="8"/>
  <c r="Q1834" i="8"/>
  <c r="U1834" i="8" s="1"/>
  <c r="P1834" i="8"/>
  <c r="O1834" i="8"/>
  <c r="W1833" i="8"/>
  <c r="Q1833" i="8"/>
  <c r="R1833" i="8" s="1"/>
  <c r="P1833" i="8"/>
  <c r="O1833" i="8"/>
  <c r="W1832" i="8"/>
  <c r="Q1832" i="8"/>
  <c r="T1832" i="8" s="1"/>
  <c r="P1832" i="8"/>
  <c r="O1832" i="8"/>
  <c r="V1831" i="8"/>
  <c r="Q1831" i="8"/>
  <c r="U1831" i="8" s="1"/>
  <c r="P1831" i="8"/>
  <c r="O1831" i="8"/>
  <c r="V1830" i="8"/>
  <c r="Q1830" i="8"/>
  <c r="U1830" i="8" s="1"/>
  <c r="P1830" i="8"/>
  <c r="O1830" i="8"/>
  <c r="V1829" i="8"/>
  <c r="Q1829" i="8"/>
  <c r="U1829" i="8" s="1"/>
  <c r="P1829" i="8"/>
  <c r="O1829" i="8"/>
  <c r="V1828" i="8"/>
  <c r="Q1828" i="8"/>
  <c r="U1828" i="8" s="1"/>
  <c r="P1828" i="8"/>
  <c r="O1828" i="8"/>
  <c r="V1827" i="8"/>
  <c r="Q1827" i="8"/>
  <c r="U1827" i="8" s="1"/>
  <c r="P1827" i="8"/>
  <c r="O1827" i="8"/>
  <c r="V1826" i="8"/>
  <c r="Q1826" i="8"/>
  <c r="U1826" i="8" s="1"/>
  <c r="P1826" i="8"/>
  <c r="O1826" i="8"/>
  <c r="V1825" i="8"/>
  <c r="Q1825" i="8"/>
  <c r="R1825" i="8" s="1"/>
  <c r="P1825" i="8"/>
  <c r="O1825" i="8"/>
  <c r="V1824" i="8"/>
  <c r="Q1824" i="8"/>
  <c r="T1824" i="8" s="1"/>
  <c r="P1824" i="8"/>
  <c r="O1824" i="8"/>
  <c r="V1823" i="8"/>
  <c r="Q1823" i="8"/>
  <c r="U1823" i="8" s="1"/>
  <c r="P1823" i="8"/>
  <c r="O1823" i="8"/>
  <c r="V1822" i="8"/>
  <c r="Q1822" i="8"/>
  <c r="U1822" i="8" s="1"/>
  <c r="P1822" i="8"/>
  <c r="O1822" i="8"/>
  <c r="V1821" i="8"/>
  <c r="Q1821" i="8"/>
  <c r="U1821" i="8" s="1"/>
  <c r="P1821" i="8"/>
  <c r="O1821" i="8"/>
  <c r="V1820" i="8"/>
  <c r="Q1820" i="8"/>
  <c r="U1820" i="8" s="1"/>
  <c r="P1820" i="8"/>
  <c r="O1820" i="8"/>
  <c r="V1819" i="8"/>
  <c r="Q1819" i="8"/>
  <c r="U1819" i="8" s="1"/>
  <c r="P1819" i="8"/>
  <c r="O1819" i="8"/>
  <c r="V1818" i="8"/>
  <c r="Q1818" i="8"/>
  <c r="R1818" i="8" s="1"/>
  <c r="P1818" i="8"/>
  <c r="O1818" i="8"/>
  <c r="V1817" i="8"/>
  <c r="Q1817" i="8"/>
  <c r="S1817" i="8" s="1"/>
  <c r="P1817" i="8"/>
  <c r="O1817" i="8"/>
  <c r="V1816" i="8"/>
  <c r="Q1816" i="8"/>
  <c r="T1816" i="8" s="1"/>
  <c r="P1816" i="8"/>
  <c r="O1816" i="8"/>
  <c r="V1815" i="8"/>
  <c r="Q1815" i="8"/>
  <c r="U1815" i="8" s="1"/>
  <c r="P1815" i="8"/>
  <c r="O1815" i="8"/>
  <c r="V1814" i="8"/>
  <c r="Q1814" i="8"/>
  <c r="U1814" i="8" s="1"/>
  <c r="P1814" i="8"/>
  <c r="O1814" i="8"/>
  <c r="V1813" i="8"/>
  <c r="Q1813" i="8"/>
  <c r="U1813" i="8" s="1"/>
  <c r="P1813" i="8"/>
  <c r="O1813" i="8"/>
  <c r="V1812" i="8"/>
  <c r="Q1812" i="8"/>
  <c r="U1812" i="8" s="1"/>
  <c r="P1812" i="8"/>
  <c r="O1812" i="8"/>
  <c r="V1811" i="8"/>
  <c r="Q1811" i="8"/>
  <c r="U1811" i="8" s="1"/>
  <c r="P1811" i="8"/>
  <c r="O1811" i="8"/>
  <c r="V1810" i="8"/>
  <c r="Q1810" i="8"/>
  <c r="R1810" i="8" s="1"/>
  <c r="P1810" i="8"/>
  <c r="O1810" i="8"/>
  <c r="V1809" i="8"/>
  <c r="Q1809" i="8"/>
  <c r="S1809" i="8" s="1"/>
  <c r="P1809" i="8"/>
  <c r="O1809" i="8"/>
  <c r="V1808" i="8"/>
  <c r="Q1808" i="8"/>
  <c r="T1808" i="8" s="1"/>
  <c r="P1808" i="8"/>
  <c r="O1808" i="8"/>
  <c r="V1807" i="8"/>
  <c r="Q1807" i="8"/>
  <c r="U1807" i="8" s="1"/>
  <c r="P1807" i="8"/>
  <c r="O1807" i="8"/>
  <c r="V1806" i="8"/>
  <c r="Q1806" i="8"/>
  <c r="U1806" i="8" s="1"/>
  <c r="P1806" i="8"/>
  <c r="O1806" i="8"/>
  <c r="V1805" i="8"/>
  <c r="Q1805" i="8"/>
  <c r="U1805" i="8" s="1"/>
  <c r="P1805" i="8"/>
  <c r="O1805" i="8"/>
  <c r="V1804" i="8"/>
  <c r="Q1804" i="8"/>
  <c r="R1804" i="8" s="1"/>
  <c r="P1804" i="8"/>
  <c r="O1804" i="8"/>
  <c r="V1803" i="8"/>
  <c r="Q1803" i="8"/>
  <c r="U1803" i="8" s="1"/>
  <c r="P1803" i="8"/>
  <c r="O1803" i="8"/>
  <c r="V1802" i="8"/>
  <c r="Q1802" i="8"/>
  <c r="R1802" i="8" s="1"/>
  <c r="P1802" i="8"/>
  <c r="O1802" i="8"/>
  <c r="V1801" i="8"/>
  <c r="Q1801" i="8"/>
  <c r="S1801" i="8" s="1"/>
  <c r="P1801" i="8"/>
  <c r="O1801" i="8"/>
  <c r="V1800" i="8"/>
  <c r="Q1800" i="8"/>
  <c r="U1800" i="8" s="1"/>
  <c r="P1800" i="8"/>
  <c r="O1800" i="8"/>
  <c r="V1799" i="8"/>
  <c r="Q1799" i="8"/>
  <c r="U1799" i="8" s="1"/>
  <c r="P1799" i="8"/>
  <c r="O1799" i="8"/>
  <c r="V1798" i="8"/>
  <c r="Q1798" i="8"/>
  <c r="U1798" i="8" s="1"/>
  <c r="P1798" i="8"/>
  <c r="O1798" i="8"/>
  <c r="V1797" i="8"/>
  <c r="Q1797" i="8"/>
  <c r="U1797" i="8" s="1"/>
  <c r="P1797" i="8"/>
  <c r="O1797" i="8"/>
  <c r="W1796" i="8"/>
  <c r="Q1796" i="8"/>
  <c r="R1796" i="8" s="1"/>
  <c r="P1796" i="8"/>
  <c r="O1796" i="8"/>
  <c r="V1795" i="8"/>
  <c r="Q1795" i="8"/>
  <c r="S1795" i="8" s="1"/>
  <c r="P1795" i="8"/>
  <c r="O1795" i="8"/>
  <c r="V1794" i="8"/>
  <c r="Q1794" i="8"/>
  <c r="T1794" i="8" s="1"/>
  <c r="P1794" i="8"/>
  <c r="O1794" i="8"/>
  <c r="V1793" i="8"/>
  <c r="Q1793" i="8"/>
  <c r="U1793" i="8" s="1"/>
  <c r="P1793" i="8"/>
  <c r="O1793" i="8"/>
  <c r="V1792" i="8"/>
  <c r="Q1792" i="8"/>
  <c r="U1792" i="8" s="1"/>
  <c r="P1792" i="8"/>
  <c r="O1792" i="8"/>
  <c r="V1791" i="8"/>
  <c r="Q1791" i="8"/>
  <c r="U1791" i="8" s="1"/>
  <c r="P1791" i="8"/>
  <c r="O1791" i="8"/>
  <c r="V1790" i="8"/>
  <c r="Q1790" i="8"/>
  <c r="U1790" i="8" s="1"/>
  <c r="P1790" i="8"/>
  <c r="O1790" i="8"/>
  <c r="V1789" i="8"/>
  <c r="Q1789" i="8"/>
  <c r="U1789" i="8" s="1"/>
  <c r="P1789" i="8"/>
  <c r="O1789" i="8"/>
  <c r="V1788" i="8"/>
  <c r="Q1788" i="8"/>
  <c r="R1788" i="8" s="1"/>
  <c r="P1788" i="8"/>
  <c r="O1788" i="8"/>
  <c r="V1787" i="8"/>
  <c r="Q1787" i="8"/>
  <c r="U1787" i="8" s="1"/>
  <c r="P1787" i="8"/>
  <c r="O1787" i="8"/>
  <c r="W1786" i="8"/>
  <c r="V1786" i="8"/>
  <c r="Q1786" i="8"/>
  <c r="T1786" i="8" s="1"/>
  <c r="P1786" i="8"/>
  <c r="O1786" i="8"/>
  <c r="W1785" i="8"/>
  <c r="V1785" i="8"/>
  <c r="Q1785" i="8"/>
  <c r="U1785" i="8" s="1"/>
  <c r="P1785" i="8"/>
  <c r="O1785" i="8"/>
  <c r="W1784" i="8"/>
  <c r="V1784" i="8"/>
  <c r="Q1784" i="8"/>
  <c r="U1784" i="8" s="1"/>
  <c r="P1784" i="8"/>
  <c r="O1784" i="8"/>
  <c r="V1783" i="8"/>
  <c r="Q1783" i="8"/>
  <c r="U1783" i="8" s="1"/>
  <c r="P1783" i="8"/>
  <c r="O1783" i="8"/>
  <c r="V1782" i="8"/>
  <c r="Q1782" i="8"/>
  <c r="U1782" i="8" s="1"/>
  <c r="P1782" i="8"/>
  <c r="O1782" i="8"/>
  <c r="V1781" i="8"/>
  <c r="Q1781" i="8"/>
  <c r="U1781" i="8" s="1"/>
  <c r="P1781" i="8"/>
  <c r="O1781" i="8"/>
  <c r="V1780" i="8"/>
  <c r="Q1780" i="8"/>
  <c r="R1780" i="8" s="1"/>
  <c r="P1780" i="8"/>
  <c r="O1780" i="8"/>
  <c r="V1779" i="8"/>
  <c r="Q1779" i="8"/>
  <c r="U1779" i="8" s="1"/>
  <c r="P1779" i="8"/>
  <c r="O1779" i="8"/>
  <c r="W1879" i="8"/>
  <c r="V1879" i="8"/>
  <c r="Q1879" i="8"/>
  <c r="S1879" i="8" s="1"/>
  <c r="P1879" i="8"/>
  <c r="O1879" i="8"/>
  <c r="H1879" i="8"/>
  <c r="H1878" i="8"/>
  <c r="H1877" i="8"/>
  <c r="H1876" i="8"/>
  <c r="H1875" i="8"/>
  <c r="H1874" i="8"/>
  <c r="H1873" i="8"/>
  <c r="H1872" i="8"/>
  <c r="H1871" i="8"/>
  <c r="H1870" i="8"/>
  <c r="H1869" i="8"/>
  <c r="H1868" i="8"/>
  <c r="H1867" i="8"/>
  <c r="H1866" i="8"/>
  <c r="H1865" i="8"/>
  <c r="H1864" i="8"/>
  <c r="H1863" i="8"/>
  <c r="H1862" i="8"/>
  <c r="H1861" i="8"/>
  <c r="H1860" i="8"/>
  <c r="H1859" i="8"/>
  <c r="H1858" i="8"/>
  <c r="H1857" i="8"/>
  <c r="H1856" i="8"/>
  <c r="H1855" i="8"/>
  <c r="H1854" i="8"/>
  <c r="H1853" i="8"/>
  <c r="H1852" i="8"/>
  <c r="H1851" i="8"/>
  <c r="H1850" i="8"/>
  <c r="H1849" i="8"/>
  <c r="H1848" i="8"/>
  <c r="H1847" i="8"/>
  <c r="H1846" i="8"/>
  <c r="H1845" i="8"/>
  <c r="H1844" i="8"/>
  <c r="H1843" i="8"/>
  <c r="H1842" i="8"/>
  <c r="H1841" i="8"/>
  <c r="H1840" i="8"/>
  <c r="H1839" i="8"/>
  <c r="V1839" i="8" s="1"/>
  <c r="H1838" i="8"/>
  <c r="V1838" i="8" s="1"/>
  <c r="H1837" i="8"/>
  <c r="V1837" i="8" s="1"/>
  <c r="H1836" i="8"/>
  <c r="V1836" i="8" s="1"/>
  <c r="H1835" i="8"/>
  <c r="V1835" i="8" s="1"/>
  <c r="H1834" i="8"/>
  <c r="V1834" i="8" s="1"/>
  <c r="H1833" i="8"/>
  <c r="V1833" i="8" s="1"/>
  <c r="H1832" i="8"/>
  <c r="V1832" i="8" s="1"/>
  <c r="H1831" i="8"/>
  <c r="W1831" i="8" s="1"/>
  <c r="H1830" i="8"/>
  <c r="W1830" i="8" s="1"/>
  <c r="H1829" i="8"/>
  <c r="W1829" i="8" s="1"/>
  <c r="H1828" i="8"/>
  <c r="W1828" i="8" s="1"/>
  <c r="H1827" i="8"/>
  <c r="W1827" i="8" s="1"/>
  <c r="H1826" i="8"/>
  <c r="W1826" i="8" s="1"/>
  <c r="H1825" i="8"/>
  <c r="W1825" i="8" s="1"/>
  <c r="H1824" i="8"/>
  <c r="W1824" i="8" s="1"/>
  <c r="H1823" i="8"/>
  <c r="W1823" i="8" s="1"/>
  <c r="H1822" i="8"/>
  <c r="W1822" i="8" s="1"/>
  <c r="H1821" i="8"/>
  <c r="W1821" i="8" s="1"/>
  <c r="H1820" i="8"/>
  <c r="W1820" i="8" s="1"/>
  <c r="H1819" i="8"/>
  <c r="W1819" i="8" s="1"/>
  <c r="H1818" i="8"/>
  <c r="W1818" i="8" s="1"/>
  <c r="H1817" i="8"/>
  <c r="W1817" i="8" s="1"/>
  <c r="H1816" i="8"/>
  <c r="W1816" i="8" s="1"/>
  <c r="H1815" i="8"/>
  <c r="W1815" i="8" s="1"/>
  <c r="H1814" i="8"/>
  <c r="W1814" i="8" s="1"/>
  <c r="H1813" i="8"/>
  <c r="W1813" i="8" s="1"/>
  <c r="H1812" i="8"/>
  <c r="W1812" i="8" s="1"/>
  <c r="H1811" i="8"/>
  <c r="W1811" i="8" s="1"/>
  <c r="H1810" i="8"/>
  <c r="W1810" i="8" s="1"/>
  <c r="H1809" i="8"/>
  <c r="W1809" i="8" s="1"/>
  <c r="H1808" i="8"/>
  <c r="W1808" i="8" s="1"/>
  <c r="H1807" i="8"/>
  <c r="W1807" i="8" s="1"/>
  <c r="H1806" i="8"/>
  <c r="W1806" i="8" s="1"/>
  <c r="H1805" i="8"/>
  <c r="W1805" i="8" s="1"/>
  <c r="H1804" i="8"/>
  <c r="W1804" i="8" s="1"/>
  <c r="H1803" i="8"/>
  <c r="W1803" i="8" s="1"/>
  <c r="H1802" i="8"/>
  <c r="W1802" i="8" s="1"/>
  <c r="H1801" i="8"/>
  <c r="W1801" i="8" s="1"/>
  <c r="H1800" i="8"/>
  <c r="W1800" i="8" s="1"/>
  <c r="H1799" i="8"/>
  <c r="W1799" i="8" s="1"/>
  <c r="H1798" i="8"/>
  <c r="W1798" i="8" s="1"/>
  <c r="H1797" i="8"/>
  <c r="W1797" i="8" s="1"/>
  <c r="H1796" i="8"/>
  <c r="V1796" i="8" s="1"/>
  <c r="H1795" i="8"/>
  <c r="W1795" i="8" s="1"/>
  <c r="H1794" i="8"/>
  <c r="W1794" i="8" s="1"/>
  <c r="H1793" i="8"/>
  <c r="W1793" i="8" s="1"/>
  <c r="H1792" i="8"/>
  <c r="W1792" i="8" s="1"/>
  <c r="H1791" i="8"/>
  <c r="W1791" i="8" s="1"/>
  <c r="H1790" i="8"/>
  <c r="W1790" i="8" s="1"/>
  <c r="H1789" i="8"/>
  <c r="W1789" i="8" s="1"/>
  <c r="H1788" i="8"/>
  <c r="W1788" i="8" s="1"/>
  <c r="H1787" i="8"/>
  <c r="W1787" i="8" s="1"/>
  <c r="H1786" i="8"/>
  <c r="H1785" i="8"/>
  <c r="H1784" i="8"/>
  <c r="H1783" i="8"/>
  <c r="W1783" i="8" s="1"/>
  <c r="H1782" i="8"/>
  <c r="W1782" i="8" s="1"/>
  <c r="H1781" i="8"/>
  <c r="W1781" i="8" s="1"/>
  <c r="H1780" i="8"/>
  <c r="W1780" i="8" s="1"/>
  <c r="H1779" i="8"/>
  <c r="W1779" i="8" s="1"/>
  <c r="AC1284" i="12"/>
  <c r="AB1284" i="12"/>
  <c r="AC1283" i="12"/>
  <c r="AB1283" i="12"/>
  <c r="AC1282" i="12"/>
  <c r="AB1282" i="12"/>
  <c r="AC1281" i="12"/>
  <c r="AB1281" i="12"/>
  <c r="AC1280" i="12"/>
  <c r="AB1280" i="12"/>
  <c r="AC1279" i="12"/>
  <c r="AB1279" i="12"/>
  <c r="AC1278" i="12"/>
  <c r="AB1278" i="12"/>
  <c r="AC1277" i="12"/>
  <c r="AB1277" i="12"/>
  <c r="AC1276" i="12"/>
  <c r="AB1276" i="12"/>
  <c r="AC1275" i="12"/>
  <c r="AB1275" i="12"/>
  <c r="AC1274" i="12"/>
  <c r="AB1274" i="12"/>
  <c r="AC1273" i="12"/>
  <c r="AB1273" i="12"/>
  <c r="AC1272" i="12"/>
  <c r="AB1272" i="12"/>
  <c r="AC1271" i="12"/>
  <c r="AB1271" i="12"/>
  <c r="AC1270" i="12"/>
  <c r="AB1270" i="12"/>
  <c r="AC1269" i="12"/>
  <c r="AB1269" i="12"/>
  <c r="AC1268" i="12"/>
  <c r="AB1268" i="12"/>
  <c r="AC1267" i="12"/>
  <c r="AB1267" i="12"/>
  <c r="AC1266" i="12"/>
  <c r="AB1266" i="12"/>
  <c r="AC1265" i="12"/>
  <c r="AB1265" i="12"/>
  <c r="AC1264" i="12"/>
  <c r="AB1264" i="12"/>
  <c r="AC1263" i="12"/>
  <c r="AB1263" i="12"/>
  <c r="AC1262" i="12"/>
  <c r="AB1262" i="12"/>
  <c r="AC1261" i="12"/>
  <c r="AB1261" i="12"/>
  <c r="AC1260" i="12"/>
  <c r="AB1260" i="12"/>
  <c r="AC1259" i="12"/>
  <c r="AB1259" i="12"/>
  <c r="AC1258" i="12"/>
  <c r="AB1258" i="12"/>
  <c r="AC1257" i="12"/>
  <c r="AB1257" i="12"/>
  <c r="AC1256" i="12"/>
  <c r="AB1256" i="12"/>
  <c r="AC1255" i="12"/>
  <c r="AB1255" i="12"/>
  <c r="AC1254" i="12"/>
  <c r="AB1254" i="12"/>
  <c r="AC1253" i="12"/>
  <c r="AB1253" i="12"/>
  <c r="AC1252" i="12"/>
  <c r="AB1252" i="12"/>
  <c r="AC1251" i="12"/>
  <c r="AB1251" i="12"/>
  <c r="AC1250" i="12"/>
  <c r="AB1250" i="12"/>
  <c r="AC1249" i="12"/>
  <c r="AB1249" i="12"/>
  <c r="AC1248" i="12"/>
  <c r="AB1248" i="12"/>
  <c r="AC1247" i="12"/>
  <c r="AB1247" i="12"/>
  <c r="AC1246" i="12"/>
  <c r="AB1246" i="12"/>
  <c r="AC1245" i="12"/>
  <c r="AB1245" i="12"/>
  <c r="AC1244" i="12"/>
  <c r="AB1244" i="12"/>
  <c r="AC1243" i="12"/>
  <c r="AB1243" i="12"/>
  <c r="AC1242" i="12"/>
  <c r="AB1242" i="12"/>
  <c r="AC1241" i="12"/>
  <c r="AB1241" i="12"/>
  <c r="AC1240" i="12"/>
  <c r="AB1240" i="12"/>
  <c r="AC1239" i="12"/>
  <c r="AB1239" i="12"/>
  <c r="AC1238" i="12"/>
  <c r="AB1238" i="12"/>
  <c r="AC1237" i="12"/>
  <c r="AB1237" i="12"/>
  <c r="AC1236" i="12"/>
  <c r="AB1236" i="12"/>
  <c r="AC1235" i="12"/>
  <c r="AB1235" i="12"/>
  <c r="AC1234" i="12"/>
  <c r="AB1234" i="12"/>
  <c r="AC1233" i="12"/>
  <c r="AB1233" i="12"/>
  <c r="AC1232" i="12"/>
  <c r="AB1232" i="12"/>
  <c r="AC1231" i="12"/>
  <c r="AB1231" i="12"/>
  <c r="AC1230" i="12"/>
  <c r="AB1230" i="12"/>
  <c r="AC1229" i="12"/>
  <c r="AB1229" i="12"/>
  <c r="AC1228" i="12"/>
  <c r="AB1228" i="12"/>
  <c r="AC1227" i="12"/>
  <c r="AB1227" i="12"/>
  <c r="AC1226" i="12"/>
  <c r="AB1226" i="12"/>
  <c r="AC1225" i="12"/>
  <c r="AB1225" i="12"/>
  <c r="AC1224" i="12"/>
  <c r="AB1224" i="12"/>
  <c r="AC1223" i="12"/>
  <c r="AB1223" i="12"/>
  <c r="AC1222" i="12"/>
  <c r="AB1222" i="12"/>
  <c r="AC1221" i="12"/>
  <c r="AB1221" i="12"/>
  <c r="AC1285" i="12"/>
  <c r="AB1285" i="12"/>
  <c r="Z1285" i="12"/>
  <c r="AH1285" i="12" s="1"/>
  <c r="Z1284" i="12"/>
  <c r="AH1284" i="12" s="1"/>
  <c r="Z1283" i="12"/>
  <c r="AD1283" i="12" s="1"/>
  <c r="Z1282" i="12"/>
  <c r="AD1282" i="12" s="1"/>
  <c r="Z1281" i="12"/>
  <c r="AD1281" i="12" s="1"/>
  <c r="Z1280" i="12"/>
  <c r="AD1280" i="12" s="1"/>
  <c r="Z1279" i="12"/>
  <c r="AH1279" i="12" s="1"/>
  <c r="Z1278" i="12"/>
  <c r="AH1278" i="12" s="1"/>
  <c r="Z1277" i="12"/>
  <c r="AH1277" i="12" s="1"/>
  <c r="Z1276" i="12"/>
  <c r="AH1276" i="12" s="1"/>
  <c r="Z1275" i="12"/>
  <c r="AD1275" i="12" s="1"/>
  <c r="Z1274" i="12"/>
  <c r="AD1274" i="12" s="1"/>
  <c r="Z1273" i="12"/>
  <c r="AD1273" i="12" s="1"/>
  <c r="Z1272" i="12"/>
  <c r="AD1272" i="12" s="1"/>
  <c r="Z1271" i="12"/>
  <c r="AH1271" i="12" s="1"/>
  <c r="Z1270" i="12"/>
  <c r="AH1270" i="12" s="1"/>
  <c r="Z1269" i="12"/>
  <c r="AH1269" i="12" s="1"/>
  <c r="Z1268" i="12"/>
  <c r="AH1268" i="12" s="1"/>
  <c r="Z1267" i="12"/>
  <c r="AD1267" i="12" s="1"/>
  <c r="Z1266" i="12"/>
  <c r="AD1266" i="12" s="1"/>
  <c r="Z1265" i="12"/>
  <c r="AD1265" i="12" s="1"/>
  <c r="Z1264" i="12"/>
  <c r="AD1264" i="12" s="1"/>
  <c r="Z1263" i="12"/>
  <c r="AH1263" i="12" s="1"/>
  <c r="Z1262" i="12"/>
  <c r="AH1262" i="12" s="1"/>
  <c r="Z1261" i="12"/>
  <c r="AH1261" i="12" s="1"/>
  <c r="Z1260" i="12"/>
  <c r="AH1260" i="12" s="1"/>
  <c r="Z1259" i="12"/>
  <c r="AD1259" i="12" s="1"/>
  <c r="Z1258" i="12"/>
  <c r="AD1258" i="12" s="1"/>
  <c r="Z1257" i="12"/>
  <c r="AD1257" i="12" s="1"/>
  <c r="Z1256" i="12"/>
  <c r="AD1256" i="12" s="1"/>
  <c r="Z1255" i="12"/>
  <c r="AH1255" i="12" s="1"/>
  <c r="Z1254" i="12"/>
  <c r="AH1254" i="12" s="1"/>
  <c r="Z1253" i="12"/>
  <c r="AH1253" i="12" s="1"/>
  <c r="Z1252" i="12"/>
  <c r="AH1252" i="12" s="1"/>
  <c r="Z1251" i="12"/>
  <c r="AD1251" i="12" s="1"/>
  <c r="Z1250" i="12"/>
  <c r="AD1250" i="12" s="1"/>
  <c r="Z1249" i="12"/>
  <c r="AD1249" i="12" s="1"/>
  <c r="Z1248" i="12"/>
  <c r="AD1248" i="12" s="1"/>
  <c r="Z1247" i="12"/>
  <c r="Z1246" i="12"/>
  <c r="Z1245" i="12"/>
  <c r="Z1244" i="12"/>
  <c r="Z1243" i="12"/>
  <c r="AD1243" i="12" s="1"/>
  <c r="Z1242" i="12"/>
  <c r="AD1242" i="12" s="1"/>
  <c r="Z1241" i="12"/>
  <c r="AD1241" i="12" s="1"/>
  <c r="Z1240" i="12"/>
  <c r="AD1240" i="12" s="1"/>
  <c r="Z1239" i="12"/>
  <c r="Z1238" i="12"/>
  <c r="Z1237" i="12"/>
  <c r="Z1236" i="12"/>
  <c r="AD1236" i="12" s="1"/>
  <c r="Z1235" i="12"/>
  <c r="AD1235" i="12" s="1"/>
  <c r="Z1234" i="12"/>
  <c r="AD1234" i="12" s="1"/>
  <c r="Z1233" i="12"/>
  <c r="AD1233" i="12" s="1"/>
  <c r="Z1232" i="12"/>
  <c r="AD1232" i="12" s="1"/>
  <c r="Z1231" i="12"/>
  <c r="AD1231" i="12" s="1"/>
  <c r="AG1231" i="12" s="1"/>
  <c r="Z1230" i="12"/>
  <c r="Z1229" i="12"/>
  <c r="AD1229" i="12" s="1"/>
  <c r="Z1228" i="12"/>
  <c r="AD1228" i="12" s="1"/>
  <c r="Z1227" i="12"/>
  <c r="AD1227" i="12" s="1"/>
  <c r="Z1226" i="12"/>
  <c r="AD1226" i="12" s="1"/>
  <c r="Z1225" i="12"/>
  <c r="AD1225" i="12" s="1"/>
  <c r="Z1224" i="12"/>
  <c r="AD1224" i="12" s="1"/>
  <c r="Z1223" i="12"/>
  <c r="Z1222" i="12"/>
  <c r="Z1221" i="12"/>
  <c r="AD1221" i="12" s="1"/>
  <c r="Y1285" i="12"/>
  <c r="X1285" i="12"/>
  <c r="W1285" i="12"/>
  <c r="V1285" i="12"/>
  <c r="U1285" i="12"/>
  <c r="T1285" i="12"/>
  <c r="S1285" i="12"/>
  <c r="R1285" i="12"/>
  <c r="P1285" i="12"/>
  <c r="Q1285" i="12" s="1"/>
  <c r="Y1284" i="12"/>
  <c r="X1284" i="12"/>
  <c r="W1284" i="12"/>
  <c r="V1284" i="12"/>
  <c r="U1284" i="12"/>
  <c r="T1284" i="12"/>
  <c r="S1284" i="12"/>
  <c r="R1284" i="12"/>
  <c r="P1284" i="12"/>
  <c r="Q1284" i="12" s="1"/>
  <c r="Y1283" i="12"/>
  <c r="X1283" i="12"/>
  <c r="W1283" i="12"/>
  <c r="V1283" i="12"/>
  <c r="U1283" i="12"/>
  <c r="T1283" i="12"/>
  <c r="S1283" i="12"/>
  <c r="R1283" i="12"/>
  <c r="P1283" i="12"/>
  <c r="Q1283" i="12" s="1"/>
  <c r="Y1282" i="12"/>
  <c r="X1282" i="12"/>
  <c r="W1282" i="12"/>
  <c r="V1282" i="12"/>
  <c r="U1282" i="12"/>
  <c r="T1282" i="12"/>
  <c r="S1282" i="12"/>
  <c r="R1282" i="12"/>
  <c r="P1282" i="12"/>
  <c r="Q1282" i="12" s="1"/>
  <c r="Y1281" i="12"/>
  <c r="X1281" i="12"/>
  <c r="W1281" i="12"/>
  <c r="V1281" i="12"/>
  <c r="U1281" i="12"/>
  <c r="T1281" i="12"/>
  <c r="S1281" i="12"/>
  <c r="R1281" i="12"/>
  <c r="P1281" i="12"/>
  <c r="Q1281" i="12" s="1"/>
  <c r="Y1280" i="12"/>
  <c r="X1280" i="12"/>
  <c r="W1280" i="12"/>
  <c r="V1280" i="12"/>
  <c r="U1280" i="12"/>
  <c r="T1280" i="12"/>
  <c r="S1280" i="12"/>
  <c r="R1280" i="12"/>
  <c r="P1280" i="12"/>
  <c r="Q1280" i="12" s="1"/>
  <c r="Y1279" i="12"/>
  <c r="X1279" i="12"/>
  <c r="W1279" i="12"/>
  <c r="V1279" i="12"/>
  <c r="U1279" i="12"/>
  <c r="T1279" i="12"/>
  <c r="S1279" i="12"/>
  <c r="R1279" i="12"/>
  <c r="P1279" i="12"/>
  <c r="Q1279" i="12" s="1"/>
  <c r="Y1278" i="12"/>
  <c r="X1278" i="12"/>
  <c r="W1278" i="12"/>
  <c r="V1278" i="12"/>
  <c r="U1278" i="12"/>
  <c r="T1278" i="12"/>
  <c r="S1278" i="12"/>
  <c r="R1278" i="12"/>
  <c r="P1278" i="12"/>
  <c r="Q1278" i="12" s="1"/>
  <c r="Y1277" i="12"/>
  <c r="X1277" i="12"/>
  <c r="W1277" i="12"/>
  <c r="V1277" i="12"/>
  <c r="U1277" i="12"/>
  <c r="T1277" i="12"/>
  <c r="S1277" i="12"/>
  <c r="R1277" i="12"/>
  <c r="P1277" i="12"/>
  <c r="Q1277" i="12" s="1"/>
  <c r="Y1276" i="12"/>
  <c r="X1276" i="12"/>
  <c r="W1276" i="12"/>
  <c r="V1276" i="12"/>
  <c r="U1276" i="12"/>
  <c r="T1276" i="12"/>
  <c r="S1276" i="12"/>
  <c r="R1276" i="12"/>
  <c r="P1276" i="12"/>
  <c r="Q1276" i="12" s="1"/>
  <c r="Y1275" i="12"/>
  <c r="X1275" i="12"/>
  <c r="W1275" i="12"/>
  <c r="V1275" i="12"/>
  <c r="U1275" i="12"/>
  <c r="T1275" i="12"/>
  <c r="S1275" i="12"/>
  <c r="R1275" i="12"/>
  <c r="P1275" i="12"/>
  <c r="Q1275" i="12" s="1"/>
  <c r="Y1274" i="12"/>
  <c r="X1274" i="12"/>
  <c r="W1274" i="12"/>
  <c r="V1274" i="12"/>
  <c r="U1274" i="12"/>
  <c r="T1274" i="12"/>
  <c r="S1274" i="12"/>
  <c r="R1274" i="12"/>
  <c r="P1274" i="12"/>
  <c r="Q1274" i="12" s="1"/>
  <c r="Y1273" i="12"/>
  <c r="X1273" i="12"/>
  <c r="W1273" i="12"/>
  <c r="V1273" i="12"/>
  <c r="U1273" i="12"/>
  <c r="T1273" i="12"/>
  <c r="S1273" i="12"/>
  <c r="R1273" i="12"/>
  <c r="P1273" i="12"/>
  <c r="Q1273" i="12" s="1"/>
  <c r="Y1272" i="12"/>
  <c r="X1272" i="12"/>
  <c r="W1272" i="12"/>
  <c r="V1272" i="12"/>
  <c r="U1272" i="12"/>
  <c r="T1272" i="12"/>
  <c r="S1272" i="12"/>
  <c r="R1272" i="12"/>
  <c r="P1272" i="12"/>
  <c r="Q1272" i="12" s="1"/>
  <c r="Y1271" i="12"/>
  <c r="X1271" i="12"/>
  <c r="W1271" i="12"/>
  <c r="V1271" i="12"/>
  <c r="U1271" i="12"/>
  <c r="T1271" i="12"/>
  <c r="S1271" i="12"/>
  <c r="R1271" i="12"/>
  <c r="P1271" i="12"/>
  <c r="Q1271" i="12" s="1"/>
  <c r="Y1270" i="12"/>
  <c r="X1270" i="12"/>
  <c r="W1270" i="12"/>
  <c r="V1270" i="12"/>
  <c r="U1270" i="12"/>
  <c r="T1270" i="12"/>
  <c r="S1270" i="12"/>
  <c r="R1270" i="12"/>
  <c r="P1270" i="12"/>
  <c r="Q1270" i="12" s="1"/>
  <c r="Y1269" i="12"/>
  <c r="X1269" i="12"/>
  <c r="W1269" i="12"/>
  <c r="V1269" i="12"/>
  <c r="U1269" i="12"/>
  <c r="T1269" i="12"/>
  <c r="S1269" i="12"/>
  <c r="R1269" i="12"/>
  <c r="P1269" i="12"/>
  <c r="Q1269" i="12" s="1"/>
  <c r="Y1268" i="12"/>
  <c r="X1268" i="12"/>
  <c r="W1268" i="12"/>
  <c r="V1268" i="12"/>
  <c r="U1268" i="12"/>
  <c r="T1268" i="12"/>
  <c r="S1268" i="12"/>
  <c r="R1268" i="12"/>
  <c r="P1268" i="12"/>
  <c r="Q1268" i="12" s="1"/>
  <c r="Y1267" i="12"/>
  <c r="X1267" i="12"/>
  <c r="W1267" i="12"/>
  <c r="V1267" i="12"/>
  <c r="U1267" i="12"/>
  <c r="T1267" i="12"/>
  <c r="S1267" i="12"/>
  <c r="R1267" i="12"/>
  <c r="P1267" i="12"/>
  <c r="Q1267" i="12" s="1"/>
  <c r="Y1266" i="12"/>
  <c r="X1266" i="12"/>
  <c r="W1266" i="12"/>
  <c r="V1266" i="12"/>
  <c r="U1266" i="12"/>
  <c r="T1266" i="12"/>
  <c r="S1266" i="12"/>
  <c r="R1266" i="12"/>
  <c r="P1266" i="12"/>
  <c r="Q1266" i="12" s="1"/>
  <c r="Y1265" i="12"/>
  <c r="X1265" i="12"/>
  <c r="W1265" i="12"/>
  <c r="V1265" i="12"/>
  <c r="U1265" i="12"/>
  <c r="T1265" i="12"/>
  <c r="S1265" i="12"/>
  <c r="R1265" i="12"/>
  <c r="P1265" i="12"/>
  <c r="Q1265" i="12" s="1"/>
  <c r="Y1264" i="12"/>
  <c r="X1264" i="12"/>
  <c r="W1264" i="12"/>
  <c r="V1264" i="12"/>
  <c r="U1264" i="12"/>
  <c r="T1264" i="12"/>
  <c r="S1264" i="12"/>
  <c r="R1264" i="12"/>
  <c r="P1264" i="12"/>
  <c r="Q1264" i="12" s="1"/>
  <c r="Y1263" i="12"/>
  <c r="X1263" i="12"/>
  <c r="W1263" i="12"/>
  <c r="V1263" i="12"/>
  <c r="U1263" i="12"/>
  <c r="T1263" i="12"/>
  <c r="S1263" i="12"/>
  <c r="R1263" i="12"/>
  <c r="P1263" i="12"/>
  <c r="Q1263" i="12" s="1"/>
  <c r="Y1262" i="12"/>
  <c r="X1262" i="12"/>
  <c r="W1262" i="12"/>
  <c r="V1262" i="12"/>
  <c r="U1262" i="12"/>
  <c r="T1262" i="12"/>
  <c r="S1262" i="12"/>
  <c r="R1262" i="12"/>
  <c r="P1262" i="12"/>
  <c r="Q1262" i="12" s="1"/>
  <c r="Y1261" i="12"/>
  <c r="X1261" i="12"/>
  <c r="W1261" i="12"/>
  <c r="V1261" i="12"/>
  <c r="U1261" i="12"/>
  <c r="T1261" i="12"/>
  <c r="S1261" i="12"/>
  <c r="R1261" i="12"/>
  <c r="P1261" i="12"/>
  <c r="Q1261" i="12" s="1"/>
  <c r="Y1260" i="12"/>
  <c r="X1260" i="12"/>
  <c r="W1260" i="12"/>
  <c r="V1260" i="12"/>
  <c r="U1260" i="12"/>
  <c r="T1260" i="12"/>
  <c r="S1260" i="12"/>
  <c r="R1260" i="12"/>
  <c r="P1260" i="12"/>
  <c r="Q1260" i="12" s="1"/>
  <c r="Y1259" i="12"/>
  <c r="X1259" i="12"/>
  <c r="W1259" i="12"/>
  <c r="V1259" i="12"/>
  <c r="U1259" i="12"/>
  <c r="T1259" i="12"/>
  <c r="S1259" i="12"/>
  <c r="R1259" i="12"/>
  <c r="P1259" i="12"/>
  <c r="Q1259" i="12" s="1"/>
  <c r="Y1258" i="12"/>
  <c r="X1258" i="12"/>
  <c r="W1258" i="12"/>
  <c r="V1258" i="12"/>
  <c r="U1258" i="12"/>
  <c r="T1258" i="12"/>
  <c r="S1258" i="12"/>
  <c r="R1258" i="12"/>
  <c r="P1258" i="12"/>
  <c r="Q1258" i="12" s="1"/>
  <c r="Y1257" i="12"/>
  <c r="X1257" i="12"/>
  <c r="W1257" i="12"/>
  <c r="V1257" i="12"/>
  <c r="U1257" i="12"/>
  <c r="T1257" i="12"/>
  <c r="S1257" i="12"/>
  <c r="R1257" i="12"/>
  <c r="P1257" i="12"/>
  <c r="Q1257" i="12" s="1"/>
  <c r="Y1256" i="12"/>
  <c r="X1256" i="12"/>
  <c r="W1256" i="12"/>
  <c r="V1256" i="12"/>
  <c r="U1256" i="12"/>
  <c r="T1256" i="12"/>
  <c r="S1256" i="12"/>
  <c r="R1256" i="12"/>
  <c r="P1256" i="12"/>
  <c r="Q1256" i="12" s="1"/>
  <c r="Y1255" i="12"/>
  <c r="X1255" i="12"/>
  <c r="W1255" i="12"/>
  <c r="V1255" i="12"/>
  <c r="U1255" i="12"/>
  <c r="T1255" i="12"/>
  <c r="S1255" i="12"/>
  <c r="R1255" i="12"/>
  <c r="P1255" i="12"/>
  <c r="Q1255" i="12" s="1"/>
  <c r="Y1254" i="12"/>
  <c r="X1254" i="12"/>
  <c r="W1254" i="12"/>
  <c r="V1254" i="12"/>
  <c r="U1254" i="12"/>
  <c r="T1254" i="12"/>
  <c r="S1254" i="12"/>
  <c r="R1254" i="12"/>
  <c r="P1254" i="12"/>
  <c r="Q1254" i="12" s="1"/>
  <c r="Y1253" i="12"/>
  <c r="X1253" i="12"/>
  <c r="W1253" i="12"/>
  <c r="V1253" i="12"/>
  <c r="U1253" i="12"/>
  <c r="T1253" i="12"/>
  <c r="S1253" i="12"/>
  <c r="R1253" i="12"/>
  <c r="P1253" i="12"/>
  <c r="Q1253" i="12" s="1"/>
  <c r="Y1252" i="12"/>
  <c r="X1252" i="12"/>
  <c r="W1252" i="12"/>
  <c r="V1252" i="12"/>
  <c r="U1252" i="12"/>
  <c r="T1252" i="12"/>
  <c r="S1252" i="12"/>
  <c r="R1252" i="12"/>
  <c r="P1252" i="12"/>
  <c r="Q1252" i="12" s="1"/>
  <c r="Y1251" i="12"/>
  <c r="X1251" i="12"/>
  <c r="W1251" i="12"/>
  <c r="V1251" i="12"/>
  <c r="U1251" i="12"/>
  <c r="T1251" i="12"/>
  <c r="S1251" i="12"/>
  <c r="R1251" i="12"/>
  <c r="P1251" i="12"/>
  <c r="Q1251" i="12" s="1"/>
  <c r="Y1250" i="12"/>
  <c r="X1250" i="12"/>
  <c r="W1250" i="12"/>
  <c r="V1250" i="12"/>
  <c r="U1250" i="12"/>
  <c r="T1250" i="12"/>
  <c r="S1250" i="12"/>
  <c r="R1250" i="12"/>
  <c r="P1250" i="12"/>
  <c r="Q1250" i="12" s="1"/>
  <c r="Y1249" i="12"/>
  <c r="X1249" i="12"/>
  <c r="W1249" i="12"/>
  <c r="V1249" i="12"/>
  <c r="U1249" i="12"/>
  <c r="T1249" i="12"/>
  <c r="S1249" i="12"/>
  <c r="R1249" i="12"/>
  <c r="P1249" i="12"/>
  <c r="Q1249" i="12" s="1"/>
  <c r="Y1248" i="12"/>
  <c r="X1248" i="12"/>
  <c r="W1248" i="12"/>
  <c r="V1248" i="12"/>
  <c r="U1248" i="12"/>
  <c r="T1248" i="12"/>
  <c r="S1248" i="12"/>
  <c r="R1248" i="12"/>
  <c r="P1248" i="12"/>
  <c r="Q1248" i="12" s="1"/>
  <c r="Y1247" i="12"/>
  <c r="X1247" i="12"/>
  <c r="W1247" i="12"/>
  <c r="V1247" i="12"/>
  <c r="U1247" i="12"/>
  <c r="T1247" i="12"/>
  <c r="S1247" i="12"/>
  <c r="R1247" i="12"/>
  <c r="P1247" i="12"/>
  <c r="Q1247" i="12" s="1"/>
  <c r="Y1246" i="12"/>
  <c r="X1246" i="12"/>
  <c r="W1246" i="12"/>
  <c r="V1246" i="12"/>
  <c r="U1246" i="12"/>
  <c r="T1246" i="12"/>
  <c r="S1246" i="12"/>
  <c r="R1246" i="12"/>
  <c r="P1246" i="12"/>
  <c r="Q1246" i="12" s="1"/>
  <c r="Y1245" i="12"/>
  <c r="X1245" i="12"/>
  <c r="W1245" i="12"/>
  <c r="V1245" i="12"/>
  <c r="U1245" i="12"/>
  <c r="T1245" i="12"/>
  <c r="S1245" i="12"/>
  <c r="R1245" i="12"/>
  <c r="P1245" i="12"/>
  <c r="Q1245" i="12" s="1"/>
  <c r="Y1244" i="12"/>
  <c r="X1244" i="12"/>
  <c r="W1244" i="12"/>
  <c r="V1244" i="12"/>
  <c r="U1244" i="12"/>
  <c r="T1244" i="12"/>
  <c r="S1244" i="12"/>
  <c r="R1244" i="12"/>
  <c r="P1244" i="12"/>
  <c r="Q1244" i="12" s="1"/>
  <c r="Y1243" i="12"/>
  <c r="X1243" i="12"/>
  <c r="W1243" i="12"/>
  <c r="V1243" i="12"/>
  <c r="U1243" i="12"/>
  <c r="T1243" i="12"/>
  <c r="S1243" i="12"/>
  <c r="R1243" i="12"/>
  <c r="P1243" i="12"/>
  <c r="Q1243" i="12" s="1"/>
  <c r="Y1242" i="12"/>
  <c r="X1242" i="12"/>
  <c r="W1242" i="12"/>
  <c r="V1242" i="12"/>
  <c r="U1242" i="12"/>
  <c r="T1242" i="12"/>
  <c r="S1242" i="12"/>
  <c r="R1242" i="12"/>
  <c r="P1242" i="12"/>
  <c r="Q1242" i="12" s="1"/>
  <c r="Y1241" i="12"/>
  <c r="X1241" i="12"/>
  <c r="W1241" i="12"/>
  <c r="V1241" i="12"/>
  <c r="U1241" i="12"/>
  <c r="T1241" i="12"/>
  <c r="S1241" i="12"/>
  <c r="R1241" i="12"/>
  <c r="P1241" i="12"/>
  <c r="Q1241" i="12" s="1"/>
  <c r="Y1240" i="12"/>
  <c r="X1240" i="12"/>
  <c r="W1240" i="12"/>
  <c r="V1240" i="12"/>
  <c r="U1240" i="12"/>
  <c r="T1240" i="12"/>
  <c r="S1240" i="12"/>
  <c r="R1240" i="12"/>
  <c r="P1240" i="12"/>
  <c r="Q1240" i="12" s="1"/>
  <c r="Y1239" i="12"/>
  <c r="X1239" i="12"/>
  <c r="W1239" i="12"/>
  <c r="V1239" i="12"/>
  <c r="U1239" i="12"/>
  <c r="T1239" i="12"/>
  <c r="S1239" i="12"/>
  <c r="R1239" i="12"/>
  <c r="P1239" i="12"/>
  <c r="Q1239" i="12" s="1"/>
  <c r="Y1238" i="12"/>
  <c r="X1238" i="12"/>
  <c r="W1238" i="12"/>
  <c r="V1238" i="12"/>
  <c r="U1238" i="12"/>
  <c r="T1238" i="12"/>
  <c r="S1238" i="12"/>
  <c r="R1238" i="12"/>
  <c r="P1238" i="12"/>
  <c r="Q1238" i="12" s="1"/>
  <c r="Y1237" i="12"/>
  <c r="X1237" i="12"/>
  <c r="W1237" i="12"/>
  <c r="V1237" i="12"/>
  <c r="U1237" i="12"/>
  <c r="T1237" i="12"/>
  <c r="S1237" i="12"/>
  <c r="R1237" i="12"/>
  <c r="P1237" i="12"/>
  <c r="Q1237" i="12" s="1"/>
  <c r="Y1236" i="12"/>
  <c r="X1236" i="12"/>
  <c r="W1236" i="12"/>
  <c r="V1236" i="12"/>
  <c r="U1236" i="12"/>
  <c r="T1236" i="12"/>
  <c r="S1236" i="12"/>
  <c r="R1236" i="12"/>
  <c r="P1236" i="12"/>
  <c r="Q1236" i="12" s="1"/>
  <c r="Y1235" i="12"/>
  <c r="X1235" i="12"/>
  <c r="W1235" i="12"/>
  <c r="V1235" i="12"/>
  <c r="U1235" i="12"/>
  <c r="T1235" i="12"/>
  <c r="S1235" i="12"/>
  <c r="R1235" i="12"/>
  <c r="P1235" i="12"/>
  <c r="Q1235" i="12" s="1"/>
  <c r="Y1234" i="12"/>
  <c r="X1234" i="12"/>
  <c r="W1234" i="12"/>
  <c r="V1234" i="12"/>
  <c r="U1234" i="12"/>
  <c r="T1234" i="12"/>
  <c r="S1234" i="12"/>
  <c r="R1234" i="12"/>
  <c r="P1234" i="12"/>
  <c r="Q1234" i="12" s="1"/>
  <c r="Y1233" i="12"/>
  <c r="X1233" i="12"/>
  <c r="W1233" i="12"/>
  <c r="V1233" i="12"/>
  <c r="U1233" i="12"/>
  <c r="T1233" i="12"/>
  <c r="S1233" i="12"/>
  <c r="R1233" i="12"/>
  <c r="P1233" i="12"/>
  <c r="Q1233" i="12" s="1"/>
  <c r="Y1232" i="12"/>
  <c r="X1232" i="12"/>
  <c r="W1232" i="12"/>
  <c r="V1232" i="12"/>
  <c r="U1232" i="12"/>
  <c r="T1232" i="12"/>
  <c r="S1232" i="12"/>
  <c r="R1232" i="12"/>
  <c r="P1232" i="12"/>
  <c r="Q1232" i="12" s="1"/>
  <c r="Y1231" i="12"/>
  <c r="X1231" i="12"/>
  <c r="W1231" i="12"/>
  <c r="V1231" i="12"/>
  <c r="U1231" i="12"/>
  <c r="T1231" i="12"/>
  <c r="S1231" i="12"/>
  <c r="R1231" i="12"/>
  <c r="P1231" i="12"/>
  <c r="Q1231" i="12" s="1"/>
  <c r="Y1230" i="12"/>
  <c r="X1230" i="12"/>
  <c r="W1230" i="12"/>
  <c r="V1230" i="12"/>
  <c r="U1230" i="12"/>
  <c r="T1230" i="12"/>
  <c r="S1230" i="12"/>
  <c r="R1230" i="12"/>
  <c r="P1230" i="12"/>
  <c r="Q1230" i="12" s="1"/>
  <c r="Y1229" i="12"/>
  <c r="X1229" i="12"/>
  <c r="W1229" i="12"/>
  <c r="V1229" i="12"/>
  <c r="U1229" i="12"/>
  <c r="T1229" i="12"/>
  <c r="S1229" i="12"/>
  <c r="R1229" i="12"/>
  <c r="P1229" i="12"/>
  <c r="Q1229" i="12" s="1"/>
  <c r="Y1228" i="12"/>
  <c r="X1228" i="12"/>
  <c r="W1228" i="12"/>
  <c r="V1228" i="12"/>
  <c r="U1228" i="12"/>
  <c r="T1228" i="12"/>
  <c r="S1228" i="12"/>
  <c r="R1228" i="12"/>
  <c r="P1228" i="12"/>
  <c r="Q1228" i="12" s="1"/>
  <c r="Y1227" i="12"/>
  <c r="X1227" i="12"/>
  <c r="W1227" i="12"/>
  <c r="V1227" i="12"/>
  <c r="U1227" i="12"/>
  <c r="T1227" i="12"/>
  <c r="S1227" i="12"/>
  <c r="R1227" i="12"/>
  <c r="P1227" i="12"/>
  <c r="Q1227" i="12" s="1"/>
  <c r="Y1226" i="12"/>
  <c r="X1226" i="12"/>
  <c r="W1226" i="12"/>
  <c r="V1226" i="12"/>
  <c r="U1226" i="12"/>
  <c r="T1226" i="12"/>
  <c r="S1226" i="12"/>
  <c r="R1226" i="12"/>
  <c r="P1226" i="12"/>
  <c r="Q1226" i="12" s="1"/>
  <c r="Y1225" i="12"/>
  <c r="X1225" i="12"/>
  <c r="W1225" i="12"/>
  <c r="V1225" i="12"/>
  <c r="U1225" i="12"/>
  <c r="T1225" i="12"/>
  <c r="S1225" i="12"/>
  <c r="R1225" i="12"/>
  <c r="P1225" i="12"/>
  <c r="Q1225" i="12" s="1"/>
  <c r="Y1224" i="12"/>
  <c r="X1224" i="12"/>
  <c r="W1224" i="12"/>
  <c r="V1224" i="12"/>
  <c r="U1224" i="12"/>
  <c r="T1224" i="12"/>
  <c r="S1224" i="12"/>
  <c r="R1224" i="12"/>
  <c r="P1224" i="12"/>
  <c r="Q1224" i="12" s="1"/>
  <c r="Y1223" i="12"/>
  <c r="X1223" i="12"/>
  <c r="W1223" i="12"/>
  <c r="V1223" i="12"/>
  <c r="U1223" i="12"/>
  <c r="T1223" i="12"/>
  <c r="S1223" i="12"/>
  <c r="R1223" i="12"/>
  <c r="P1223" i="12"/>
  <c r="Q1223" i="12" s="1"/>
  <c r="Y1222" i="12"/>
  <c r="X1222" i="12"/>
  <c r="W1222" i="12"/>
  <c r="V1222" i="12"/>
  <c r="U1222" i="12"/>
  <c r="T1222" i="12"/>
  <c r="S1222" i="12"/>
  <c r="R1222" i="12"/>
  <c r="P1222" i="12"/>
  <c r="Q1222" i="12" s="1"/>
  <c r="Y1221" i="12"/>
  <c r="X1221" i="12"/>
  <c r="W1221" i="12"/>
  <c r="V1221" i="12"/>
  <c r="U1221" i="12"/>
  <c r="T1221" i="12"/>
  <c r="S1221" i="12"/>
  <c r="R1221" i="12"/>
  <c r="P1221" i="12"/>
  <c r="Q1221" i="12" s="1"/>
  <c r="AC1287" i="12"/>
  <c r="AB1287" i="12"/>
  <c r="AC1286" i="12"/>
  <c r="AB1286" i="12"/>
  <c r="Z1287" i="12"/>
  <c r="AD1287" i="12" s="1"/>
  <c r="Z1286" i="12"/>
  <c r="AD1286" i="12" s="1"/>
  <c r="Y1287" i="12"/>
  <c r="X1287" i="12"/>
  <c r="W1287" i="12"/>
  <c r="V1287" i="12"/>
  <c r="U1287" i="12"/>
  <c r="T1287" i="12"/>
  <c r="S1287" i="12"/>
  <c r="R1287" i="12"/>
  <c r="P1287" i="12"/>
  <c r="Q1287" i="12" s="1"/>
  <c r="Y1286" i="12"/>
  <c r="X1286" i="12"/>
  <c r="W1286" i="12"/>
  <c r="V1286" i="12"/>
  <c r="U1286" i="12"/>
  <c r="T1286" i="12"/>
  <c r="S1286" i="12"/>
  <c r="R1286" i="12"/>
  <c r="P1286" i="12"/>
  <c r="Q1286" i="12" s="1"/>
  <c r="S1849" i="8" l="1"/>
  <c r="U1857" i="8"/>
  <c r="U1865" i="8"/>
  <c r="T1809" i="8"/>
  <c r="T1811" i="8"/>
  <c r="T1779" i="8"/>
  <c r="U1802" i="8"/>
  <c r="U1848" i="8"/>
  <c r="U1849" i="8"/>
  <c r="S1852" i="8"/>
  <c r="R1849" i="8"/>
  <c r="S1779" i="8"/>
  <c r="S1787" i="8"/>
  <c r="T1817" i="8"/>
  <c r="R1871" i="8"/>
  <c r="R1797" i="8"/>
  <c r="U1817" i="8"/>
  <c r="S1836" i="8"/>
  <c r="S1843" i="8"/>
  <c r="T1871" i="8"/>
  <c r="U1847" i="8"/>
  <c r="U1863" i="8"/>
  <c r="U1871" i="8"/>
  <c r="S1819" i="8"/>
  <c r="T1843" i="8"/>
  <c r="U1854" i="8"/>
  <c r="T1870" i="8"/>
  <c r="T1803" i="8"/>
  <c r="T1833" i="8"/>
  <c r="S1850" i="8"/>
  <c r="S1857" i="8"/>
  <c r="R1866" i="8"/>
  <c r="T1866" i="8"/>
  <c r="T1802" i="8"/>
  <c r="U1809" i="8"/>
  <c r="S1848" i="8"/>
  <c r="S1865" i="8"/>
  <c r="U1810" i="8"/>
  <c r="T1818" i="8"/>
  <c r="T1819" i="8"/>
  <c r="U1824" i="8"/>
  <c r="U1833" i="8"/>
  <c r="S1867" i="8"/>
  <c r="T1801" i="8"/>
  <c r="R1787" i="8"/>
  <c r="U1794" i="8"/>
  <c r="U1801" i="8"/>
  <c r="U1818" i="8"/>
  <c r="U1858" i="8"/>
  <c r="U1856" i="8"/>
  <c r="R1857" i="8"/>
  <c r="R1865" i="8"/>
  <c r="T1810" i="8"/>
  <c r="R1840" i="8"/>
  <c r="S1812" i="8"/>
  <c r="R1821" i="8"/>
  <c r="R1835" i="8"/>
  <c r="U1860" i="8"/>
  <c r="U1873" i="8"/>
  <c r="U1855" i="8"/>
  <c r="T1856" i="8"/>
  <c r="R1863" i="8"/>
  <c r="S1864" i="8"/>
  <c r="S1788" i="8"/>
  <c r="S1835" i="8"/>
  <c r="R1843" i="8"/>
  <c r="R1781" i="8"/>
  <c r="S1803" i="8"/>
  <c r="S1811" i="8"/>
  <c r="S1834" i="8"/>
  <c r="T1835" i="8"/>
  <c r="R1851" i="8"/>
  <c r="S1863" i="8"/>
  <c r="S1820" i="8"/>
  <c r="T1834" i="8"/>
  <c r="S1851" i="8"/>
  <c r="U1870" i="8"/>
  <c r="AH1223" i="12"/>
  <c r="AH1239" i="12"/>
  <c r="AH1222" i="12"/>
  <c r="AH1230" i="12"/>
  <c r="AH1246" i="12"/>
  <c r="AH1238" i="12"/>
  <c r="AH1250" i="12"/>
  <c r="AH1247" i="12"/>
  <c r="AH1226" i="12"/>
  <c r="AD1247" i="12"/>
  <c r="AG1247" i="12" s="1"/>
  <c r="AH1267" i="12"/>
  <c r="AH1274" i="12"/>
  <c r="AH1237" i="12"/>
  <c r="AD1223" i="12"/>
  <c r="AG1223" i="12" s="1"/>
  <c r="AH1229" i="12"/>
  <c r="AH1235" i="12"/>
  <c r="AD1238" i="12"/>
  <c r="AG1238" i="12" s="1"/>
  <c r="AD1271" i="12"/>
  <c r="AG1271" i="12" s="1"/>
  <c r="AH1251" i="12"/>
  <c r="AH1258" i="12"/>
  <c r="AH1231" i="12"/>
  <c r="AH1221" i="12"/>
  <c r="AH1227" i="12"/>
  <c r="AH1242" i="12"/>
  <c r="AD1255" i="12"/>
  <c r="AG1255" i="12" s="1"/>
  <c r="AH1275" i="12"/>
  <c r="AH1282" i="12"/>
  <c r="AD1230" i="12"/>
  <c r="AG1230" i="12" s="1"/>
  <c r="AH1236" i="12"/>
  <c r="AD1239" i="12"/>
  <c r="AG1239" i="12" s="1"/>
  <c r="AD1279" i="12"/>
  <c r="AG1279" i="12" s="1"/>
  <c r="AH1244" i="12"/>
  <c r="AD1246" i="12"/>
  <c r="AG1246" i="12" s="1"/>
  <c r="AH1259" i="12"/>
  <c r="AH1266" i="12"/>
  <c r="AH1245" i="12"/>
  <c r="AD1222" i="12"/>
  <c r="AG1222" i="12" s="1"/>
  <c r="AH1228" i="12"/>
  <c r="AH1234" i="12"/>
  <c r="AH1243" i="12"/>
  <c r="AD1263" i="12"/>
  <c r="AG1263" i="12" s="1"/>
  <c r="AH1283" i="12"/>
  <c r="R1813" i="8"/>
  <c r="U1816" i="8"/>
  <c r="R1837" i="8"/>
  <c r="T1850" i="8"/>
  <c r="R1855" i="8"/>
  <c r="T1864" i="8"/>
  <c r="U1877" i="8"/>
  <c r="R1779" i="8"/>
  <c r="S1780" i="8"/>
  <c r="U1786" i="8"/>
  <c r="T1787" i="8"/>
  <c r="S1810" i="8"/>
  <c r="R1811" i="8"/>
  <c r="R1812" i="8"/>
  <c r="S1833" i="8"/>
  <c r="R1834" i="8"/>
  <c r="U1850" i="8"/>
  <c r="S1855" i="8"/>
  <c r="R1856" i="8"/>
  <c r="U1861" i="8"/>
  <c r="U1864" i="8"/>
  <c r="R1870" i="8"/>
  <c r="U1876" i="8"/>
  <c r="S1825" i="8"/>
  <c r="R1826" i="8"/>
  <c r="R1829" i="8"/>
  <c r="U1832" i="8"/>
  <c r="R1839" i="8"/>
  <c r="S1840" i="8"/>
  <c r="R1841" i="8"/>
  <c r="R1845" i="8"/>
  <c r="R1858" i="8"/>
  <c r="R1860" i="8"/>
  <c r="U1869" i="8"/>
  <c r="S1872" i="8"/>
  <c r="R1873" i="8"/>
  <c r="U1874" i="8"/>
  <c r="U1875" i="8"/>
  <c r="R1876" i="8"/>
  <c r="S1796" i="8"/>
  <c r="R1805" i="8"/>
  <c r="U1808" i="8"/>
  <c r="T1825" i="8"/>
  <c r="S1826" i="8"/>
  <c r="R1827" i="8"/>
  <c r="R1828" i="8"/>
  <c r="T1839" i="8"/>
  <c r="T1840" i="8"/>
  <c r="S1841" i="8"/>
  <c r="R1842" i="8"/>
  <c r="R1844" i="8"/>
  <c r="R1848" i="8"/>
  <c r="U1853" i="8"/>
  <c r="S1858" i="8"/>
  <c r="S1859" i="8"/>
  <c r="S1860" i="8"/>
  <c r="T1872" i="8"/>
  <c r="S1873" i="8"/>
  <c r="R1874" i="8"/>
  <c r="R1875" i="8"/>
  <c r="R1789" i="8"/>
  <c r="R1795" i="8"/>
  <c r="U1825" i="8"/>
  <c r="T1826" i="8"/>
  <c r="S1827" i="8"/>
  <c r="S1828" i="8"/>
  <c r="U1839" i="8"/>
  <c r="U1840" i="8"/>
  <c r="T1841" i="8"/>
  <c r="S1842" i="8"/>
  <c r="T1858" i="8"/>
  <c r="T1859" i="8"/>
  <c r="U1868" i="8"/>
  <c r="U1872" i="8"/>
  <c r="T1873" i="8"/>
  <c r="S1874" i="8"/>
  <c r="S1875" i="8"/>
  <c r="U1878" i="8"/>
  <c r="T1795" i="8"/>
  <c r="S1802" i="8"/>
  <c r="R1803" i="8"/>
  <c r="S1804" i="8"/>
  <c r="R1817" i="8"/>
  <c r="S1818" i="8"/>
  <c r="R1819" i="8"/>
  <c r="R1820" i="8"/>
  <c r="T1827" i="8"/>
  <c r="T1842" i="8"/>
  <c r="T1847" i="8"/>
  <c r="U1851" i="8"/>
  <c r="R1868" i="8"/>
  <c r="T1874" i="8"/>
  <c r="U1862" i="8"/>
  <c r="U1866" i="8"/>
  <c r="T1780" i="8"/>
  <c r="S1781" i="8"/>
  <c r="R1782" i="8"/>
  <c r="T1788" i="8"/>
  <c r="S1789" i="8"/>
  <c r="R1790" i="8"/>
  <c r="U1795" i="8"/>
  <c r="T1796" i="8"/>
  <c r="S1797" i="8"/>
  <c r="R1798" i="8"/>
  <c r="T1804" i="8"/>
  <c r="S1805" i="8"/>
  <c r="R1806" i="8"/>
  <c r="T1812" i="8"/>
  <c r="S1813" i="8"/>
  <c r="R1814" i="8"/>
  <c r="T1820" i="8"/>
  <c r="S1821" i="8"/>
  <c r="R1822" i="8"/>
  <c r="T1828" i="8"/>
  <c r="S1829" i="8"/>
  <c r="R1830" i="8"/>
  <c r="T1836" i="8"/>
  <c r="S1837" i="8"/>
  <c r="R1838" i="8"/>
  <c r="T1844" i="8"/>
  <c r="S1845" i="8"/>
  <c r="R1846" i="8"/>
  <c r="T1852" i="8"/>
  <c r="S1853" i="8"/>
  <c r="R1854" i="8"/>
  <c r="U1859" i="8"/>
  <c r="T1860" i="8"/>
  <c r="S1861" i="8"/>
  <c r="R1862" i="8"/>
  <c r="T1867" i="8"/>
  <c r="S1868" i="8"/>
  <c r="R1869" i="8"/>
  <c r="T1875" i="8"/>
  <c r="S1876" i="8"/>
  <c r="R1877" i="8"/>
  <c r="U1780" i="8"/>
  <c r="T1781" i="8"/>
  <c r="S1782" i="8"/>
  <c r="R1783" i="8"/>
  <c r="U1788" i="8"/>
  <c r="T1789" i="8"/>
  <c r="S1790" i="8"/>
  <c r="R1791" i="8"/>
  <c r="U1796" i="8"/>
  <c r="T1797" i="8"/>
  <c r="S1798" i="8"/>
  <c r="R1799" i="8"/>
  <c r="U1804" i="8"/>
  <c r="T1805" i="8"/>
  <c r="S1806" i="8"/>
  <c r="R1807" i="8"/>
  <c r="T1813" i="8"/>
  <c r="S1814" i="8"/>
  <c r="R1815" i="8"/>
  <c r="T1821" i="8"/>
  <c r="S1822" i="8"/>
  <c r="R1823" i="8"/>
  <c r="T1829" i="8"/>
  <c r="S1830" i="8"/>
  <c r="R1831" i="8"/>
  <c r="U1836" i="8"/>
  <c r="T1837" i="8"/>
  <c r="S1838" i="8"/>
  <c r="U1844" i="8"/>
  <c r="T1845" i="8"/>
  <c r="S1846" i="8"/>
  <c r="R1847" i="8"/>
  <c r="U1852" i="8"/>
  <c r="T1853" i="8"/>
  <c r="S1854" i="8"/>
  <c r="T1861" i="8"/>
  <c r="S1862" i="8"/>
  <c r="U1867" i="8"/>
  <c r="T1868" i="8"/>
  <c r="S1869" i="8"/>
  <c r="T1876" i="8"/>
  <c r="S1877" i="8"/>
  <c r="R1878" i="8"/>
  <c r="T1782" i="8"/>
  <c r="S1783" i="8"/>
  <c r="R1784" i="8"/>
  <c r="T1790" i="8"/>
  <c r="S1791" i="8"/>
  <c r="R1792" i="8"/>
  <c r="T1798" i="8"/>
  <c r="S1799" i="8"/>
  <c r="R1800" i="8"/>
  <c r="T1806" i="8"/>
  <c r="S1807" i="8"/>
  <c r="R1808" i="8"/>
  <c r="T1814" i="8"/>
  <c r="S1815" i="8"/>
  <c r="R1816" i="8"/>
  <c r="T1822" i="8"/>
  <c r="S1823" i="8"/>
  <c r="R1824" i="8"/>
  <c r="T1830" i="8"/>
  <c r="S1831" i="8"/>
  <c r="R1832" i="8"/>
  <c r="T1838" i="8"/>
  <c r="T1846" i="8"/>
  <c r="T1854" i="8"/>
  <c r="T1862" i="8"/>
  <c r="T1869" i="8"/>
  <c r="T1877" i="8"/>
  <c r="S1878" i="8"/>
  <c r="T1783" i="8"/>
  <c r="S1784" i="8"/>
  <c r="R1785" i="8"/>
  <c r="T1791" i="8"/>
  <c r="S1792" i="8"/>
  <c r="R1793" i="8"/>
  <c r="T1799" i="8"/>
  <c r="S1800" i="8"/>
  <c r="R1801" i="8"/>
  <c r="T1807" i="8"/>
  <c r="S1808" i="8"/>
  <c r="R1809" i="8"/>
  <c r="T1815" i="8"/>
  <c r="S1816" i="8"/>
  <c r="T1823" i="8"/>
  <c r="S1824" i="8"/>
  <c r="T1831" i="8"/>
  <c r="S1832" i="8"/>
  <c r="T1878" i="8"/>
  <c r="T1784" i="8"/>
  <c r="S1785" i="8"/>
  <c r="R1786" i="8"/>
  <c r="T1792" i="8"/>
  <c r="S1793" i="8"/>
  <c r="R1794" i="8"/>
  <c r="T1800" i="8"/>
  <c r="T1785" i="8"/>
  <c r="S1786" i="8"/>
  <c r="T1793" i="8"/>
  <c r="S1794" i="8"/>
  <c r="R1879" i="8"/>
  <c r="T1879" i="8"/>
  <c r="U1879" i="8"/>
  <c r="AG1264" i="12"/>
  <c r="AE1264" i="12"/>
  <c r="AF1264" i="12"/>
  <c r="AE1241" i="12"/>
  <c r="AF1241" i="12"/>
  <c r="AG1241" i="12"/>
  <c r="AE1273" i="12"/>
  <c r="AG1273" i="12"/>
  <c r="AF1273" i="12"/>
  <c r="AF1226" i="12"/>
  <c r="AE1226" i="12"/>
  <c r="AG1226" i="12"/>
  <c r="AF1234" i="12"/>
  <c r="AE1234" i="12"/>
  <c r="AG1234" i="12"/>
  <c r="AF1242" i="12"/>
  <c r="AE1242" i="12"/>
  <c r="AG1242" i="12"/>
  <c r="AF1250" i="12"/>
  <c r="AE1250" i="12"/>
  <c r="AG1250" i="12"/>
  <c r="AF1258" i="12"/>
  <c r="AE1258" i="12"/>
  <c r="AG1258" i="12"/>
  <c r="AF1266" i="12"/>
  <c r="AE1266" i="12"/>
  <c r="AG1266" i="12"/>
  <c r="AF1274" i="12"/>
  <c r="AE1274" i="12"/>
  <c r="AG1274" i="12"/>
  <c r="AF1282" i="12"/>
  <c r="AE1282" i="12"/>
  <c r="AG1282" i="12"/>
  <c r="AE1224" i="12"/>
  <c r="AG1224" i="12"/>
  <c r="AF1224" i="12"/>
  <c r="AG1256" i="12"/>
  <c r="AF1256" i="12"/>
  <c r="AE1256" i="12"/>
  <c r="AE1225" i="12"/>
  <c r="AF1225" i="12"/>
  <c r="AG1225" i="12"/>
  <c r="AE1265" i="12"/>
  <c r="AG1265" i="12"/>
  <c r="AF1265" i="12"/>
  <c r="AG1227" i="12"/>
  <c r="AF1227" i="12"/>
  <c r="AE1227" i="12"/>
  <c r="AG1235" i="12"/>
  <c r="AF1235" i="12"/>
  <c r="AE1235" i="12"/>
  <c r="AG1243" i="12"/>
  <c r="AF1243" i="12"/>
  <c r="AE1243" i="12"/>
  <c r="AG1251" i="12"/>
  <c r="AF1251" i="12"/>
  <c r="AE1251" i="12"/>
  <c r="AG1259" i="12"/>
  <c r="AF1259" i="12"/>
  <c r="AE1259" i="12"/>
  <c r="AG1267" i="12"/>
  <c r="AF1267" i="12"/>
  <c r="AE1267" i="12"/>
  <c r="AG1275" i="12"/>
  <c r="AF1275" i="12"/>
  <c r="AE1275" i="12"/>
  <c r="AG1283" i="12"/>
  <c r="AF1283" i="12"/>
  <c r="AE1283" i="12"/>
  <c r="AE1248" i="12"/>
  <c r="AG1248" i="12"/>
  <c r="AF1248" i="12"/>
  <c r="AE1281" i="12"/>
  <c r="AF1281" i="12"/>
  <c r="AG1281" i="12"/>
  <c r="AG1228" i="12"/>
  <c r="AF1228" i="12"/>
  <c r="AE1228" i="12"/>
  <c r="AG1236" i="12"/>
  <c r="AF1236" i="12"/>
  <c r="AE1236" i="12"/>
  <c r="AE1240" i="12"/>
  <c r="AG1240" i="12"/>
  <c r="AF1240" i="12"/>
  <c r="AE1249" i="12"/>
  <c r="AG1249" i="12"/>
  <c r="AF1249" i="12"/>
  <c r="AG1221" i="12"/>
  <c r="AF1221" i="12"/>
  <c r="AE1221" i="12"/>
  <c r="AG1229" i="12"/>
  <c r="AF1229" i="12"/>
  <c r="AE1229" i="12"/>
  <c r="AG1272" i="12"/>
  <c r="AF1272" i="12"/>
  <c r="AE1272" i="12"/>
  <c r="AE1233" i="12"/>
  <c r="AG1233" i="12"/>
  <c r="AF1233" i="12"/>
  <c r="AE1232" i="12"/>
  <c r="AG1232" i="12"/>
  <c r="AF1232" i="12"/>
  <c r="AE1280" i="12"/>
  <c r="AG1280" i="12"/>
  <c r="AF1280" i="12"/>
  <c r="AE1257" i="12"/>
  <c r="AG1257" i="12"/>
  <c r="AF1257" i="12"/>
  <c r="AE1223" i="12"/>
  <c r="AE1231" i="12"/>
  <c r="AD1254" i="12"/>
  <c r="AD1262" i="12"/>
  <c r="AD1270" i="12"/>
  <c r="AD1278" i="12"/>
  <c r="AH1225" i="12"/>
  <c r="AF1231" i="12"/>
  <c r="AH1233" i="12"/>
  <c r="AD1237" i="12"/>
  <c r="AH1241" i="12"/>
  <c r="AD1245" i="12"/>
  <c r="AF1247" i="12"/>
  <c r="AH1249" i="12"/>
  <c r="AD1253" i="12"/>
  <c r="AH1257" i="12"/>
  <c r="AD1261" i="12"/>
  <c r="AH1265" i="12"/>
  <c r="AD1269" i="12"/>
  <c r="AH1273" i="12"/>
  <c r="AD1277" i="12"/>
  <c r="AH1281" i="12"/>
  <c r="AH1224" i="12"/>
  <c r="AH1232" i="12"/>
  <c r="AH1240" i="12"/>
  <c r="AD1244" i="12"/>
  <c r="AH1248" i="12"/>
  <c r="AD1252" i="12"/>
  <c r="AH1256" i="12"/>
  <c r="AD1260" i="12"/>
  <c r="AH1264" i="12"/>
  <c r="AD1268" i="12"/>
  <c r="AH1272" i="12"/>
  <c r="AD1276" i="12"/>
  <c r="AH1280" i="12"/>
  <c r="AD1284" i="12"/>
  <c r="AD1285" i="12"/>
  <c r="AH1287" i="12"/>
  <c r="AF1286" i="12"/>
  <c r="AG1286" i="12"/>
  <c r="AE1286" i="12"/>
  <c r="AG1287" i="12"/>
  <c r="AF1287" i="12"/>
  <c r="AE1287" i="12"/>
  <c r="AH1286" i="12"/>
  <c r="AF1230" i="12" l="1"/>
  <c r="AE1246" i="12"/>
  <c r="AE1239" i="12"/>
  <c r="AE1230" i="12"/>
  <c r="AF1238" i="12"/>
  <c r="AF1223" i="12"/>
  <c r="AF1239" i="12"/>
  <c r="AF1255" i="12"/>
  <c r="AE1238" i="12"/>
  <c r="AF1246" i="12"/>
  <c r="AF1279" i="12"/>
  <c r="AE1279" i="12"/>
  <c r="AE1263" i="12"/>
  <c r="AE1247" i="12"/>
  <c r="AE1271" i="12"/>
  <c r="AF1271" i="12"/>
  <c r="AF1263" i="12"/>
  <c r="AE1255" i="12"/>
  <c r="AF1222" i="12"/>
  <c r="AE1222" i="12"/>
  <c r="AG1253" i="12"/>
  <c r="AF1253" i="12"/>
  <c r="AE1253" i="12"/>
  <c r="AG1237" i="12"/>
  <c r="AF1237" i="12"/>
  <c r="AE1237" i="12"/>
  <c r="AG1278" i="12"/>
  <c r="AF1278" i="12"/>
  <c r="AE1278" i="12"/>
  <c r="AG1268" i="12"/>
  <c r="AF1268" i="12"/>
  <c r="AE1268" i="12"/>
  <c r="AG1260" i="12"/>
  <c r="AF1260" i="12"/>
  <c r="AE1260" i="12"/>
  <c r="AG1269" i="12"/>
  <c r="AF1269" i="12"/>
  <c r="AE1269" i="12"/>
  <c r="AG1270" i="12"/>
  <c r="AF1270" i="12"/>
  <c r="AE1270" i="12"/>
  <c r="AG1284" i="12"/>
  <c r="AF1284" i="12"/>
  <c r="AE1284" i="12"/>
  <c r="AG1252" i="12"/>
  <c r="AF1252" i="12"/>
  <c r="AE1252" i="12"/>
  <c r="AG1277" i="12"/>
  <c r="AF1277" i="12"/>
  <c r="AE1277" i="12"/>
  <c r="AG1245" i="12"/>
  <c r="AF1245" i="12"/>
  <c r="AE1245" i="12"/>
  <c r="AG1262" i="12"/>
  <c r="AF1262" i="12"/>
  <c r="AE1262" i="12"/>
  <c r="AG1276" i="12"/>
  <c r="AF1276" i="12"/>
  <c r="AE1276" i="12"/>
  <c r="AG1261" i="12"/>
  <c r="AF1261" i="12"/>
  <c r="AE1261" i="12"/>
  <c r="AG1244" i="12"/>
  <c r="AF1244" i="12"/>
  <c r="AE1244" i="12"/>
  <c r="AG1254" i="12"/>
  <c r="AF1254" i="12"/>
  <c r="AE1254" i="12"/>
  <c r="AG1285" i="12"/>
  <c r="AF1285" i="12"/>
  <c r="AE1285" i="12"/>
  <c r="O454" i="10" l="1"/>
  <c r="N454" i="10"/>
  <c r="O453" i="10"/>
  <c r="N453" i="10"/>
  <c r="O452" i="10"/>
  <c r="N452" i="10"/>
  <c r="O451" i="10"/>
  <c r="N451" i="10"/>
  <c r="O450" i="10"/>
  <c r="N450" i="10"/>
  <c r="O449" i="10"/>
  <c r="N449" i="10"/>
  <c r="O448" i="10"/>
  <c r="N448" i="10"/>
  <c r="O447" i="10"/>
  <c r="N447" i="10"/>
  <c r="O446" i="10"/>
  <c r="N446" i="10"/>
  <c r="O445" i="10"/>
  <c r="N445" i="10"/>
  <c r="O444" i="10"/>
  <c r="N444" i="10"/>
  <c r="O443" i="10"/>
  <c r="N443" i="10"/>
  <c r="O442" i="10"/>
  <c r="N442" i="10"/>
  <c r="O441" i="10"/>
  <c r="N441" i="10"/>
  <c r="O440" i="10"/>
  <c r="N440" i="10"/>
  <c r="O439" i="10"/>
  <c r="N439" i="10"/>
  <c r="O438" i="10"/>
  <c r="N438" i="10"/>
  <c r="O437" i="10"/>
  <c r="N437" i="10"/>
  <c r="O436" i="10"/>
  <c r="N436" i="10"/>
  <c r="O435" i="10"/>
  <c r="N435" i="10"/>
  <c r="O434" i="10"/>
  <c r="N434" i="10"/>
  <c r="O433" i="10"/>
  <c r="N433" i="10"/>
  <c r="O432" i="10"/>
  <c r="N432" i="10"/>
  <c r="O431" i="10"/>
  <c r="N431" i="10"/>
  <c r="O430" i="10"/>
  <c r="N430" i="10"/>
  <c r="O429" i="10"/>
  <c r="N429" i="10"/>
  <c r="O428" i="10"/>
  <c r="N428" i="10"/>
  <c r="O427" i="10"/>
  <c r="N427" i="10"/>
  <c r="O426" i="10"/>
  <c r="N426" i="10"/>
  <c r="O425" i="10"/>
  <c r="N425" i="10"/>
  <c r="O424" i="10"/>
  <c r="N424" i="10"/>
  <c r="O423" i="10"/>
  <c r="N423" i="10"/>
  <c r="O422" i="10"/>
  <c r="N422" i="10"/>
  <c r="O421" i="10"/>
  <c r="N421" i="10"/>
  <c r="O420" i="10"/>
  <c r="N420" i="10"/>
  <c r="O419" i="10"/>
  <c r="N419" i="10"/>
  <c r="O418" i="10"/>
  <c r="N418" i="10"/>
  <c r="O417" i="10"/>
  <c r="N417" i="10"/>
  <c r="O416" i="10"/>
  <c r="N416" i="10"/>
  <c r="O415" i="10"/>
  <c r="N415" i="10"/>
  <c r="O414" i="10"/>
  <c r="N414" i="10"/>
  <c r="O413" i="10"/>
  <c r="N413" i="10"/>
  <c r="O412" i="10"/>
  <c r="N412" i="10"/>
  <c r="O411" i="10"/>
  <c r="N411" i="10"/>
  <c r="O410" i="10"/>
  <c r="N410" i="10"/>
  <c r="O409" i="10"/>
  <c r="N409" i="10"/>
  <c r="O408" i="10"/>
  <c r="N408" i="10"/>
  <c r="O407" i="10"/>
  <c r="N407" i="10"/>
  <c r="O406" i="10"/>
  <c r="N406" i="10"/>
  <c r="O405" i="10"/>
  <c r="N405" i="10"/>
  <c r="O404" i="10"/>
  <c r="N404" i="10"/>
  <c r="O403" i="10"/>
  <c r="N403" i="10"/>
  <c r="O402" i="10"/>
  <c r="N402" i="10"/>
  <c r="O401" i="10"/>
  <c r="N401" i="10"/>
  <c r="O400" i="10"/>
  <c r="N400" i="10"/>
  <c r="O399" i="10"/>
  <c r="N399" i="10"/>
  <c r="O398" i="10"/>
  <c r="N398" i="10"/>
  <c r="O397" i="10"/>
  <c r="N397" i="10"/>
  <c r="O396" i="10"/>
  <c r="N396" i="10"/>
  <c r="O395" i="10"/>
  <c r="N395" i="10"/>
  <c r="O394" i="10"/>
  <c r="N394" i="10"/>
  <c r="O393" i="10"/>
  <c r="N393" i="10"/>
  <c r="O392" i="10"/>
  <c r="N392" i="10"/>
  <c r="O391" i="10"/>
  <c r="N391" i="10"/>
  <c r="O390" i="10"/>
  <c r="N390" i="10"/>
  <c r="O389" i="10"/>
  <c r="N389" i="10"/>
  <c r="O388" i="10"/>
  <c r="N388" i="10"/>
  <c r="O387" i="10"/>
  <c r="N387" i="10"/>
  <c r="O386" i="10"/>
  <c r="N386" i="10"/>
  <c r="O385" i="10"/>
  <c r="N385" i="10"/>
  <c r="O384" i="10"/>
  <c r="N384" i="10"/>
  <c r="O383" i="10"/>
  <c r="N383" i="10"/>
  <c r="O382" i="10"/>
  <c r="N382" i="10"/>
  <c r="O381" i="10"/>
  <c r="N381" i="10"/>
  <c r="O380" i="10"/>
  <c r="N380" i="10"/>
  <c r="O379" i="10"/>
  <c r="N379" i="10"/>
  <c r="O378" i="10"/>
  <c r="N378" i="10"/>
  <c r="O377" i="10"/>
  <c r="N377" i="10"/>
  <c r="O376" i="10"/>
  <c r="N376" i="10"/>
  <c r="O455" i="10"/>
  <c r="N455" i="10"/>
  <c r="W1973" i="8"/>
  <c r="V1973" i="8"/>
  <c r="Q1973" i="8"/>
  <c r="P1973" i="8"/>
  <c r="O1973" i="8"/>
  <c r="W1972" i="8"/>
  <c r="V1972" i="8"/>
  <c r="Q1972" i="8"/>
  <c r="T1972" i="8" s="1"/>
  <c r="P1972" i="8"/>
  <c r="O1972" i="8"/>
  <c r="W1971" i="8"/>
  <c r="V1971" i="8"/>
  <c r="Q1971" i="8"/>
  <c r="P1971" i="8"/>
  <c r="O1971" i="8"/>
  <c r="W1970" i="8"/>
  <c r="V1970" i="8"/>
  <c r="Q1970" i="8"/>
  <c r="P1970" i="8"/>
  <c r="O1970" i="8"/>
  <c r="W1969" i="8"/>
  <c r="V1969" i="8"/>
  <c r="Q1969" i="8"/>
  <c r="P1969" i="8"/>
  <c r="O1969" i="8"/>
  <c r="W1968" i="8"/>
  <c r="V1968" i="8"/>
  <c r="Q1968" i="8"/>
  <c r="P1968" i="8"/>
  <c r="O1968" i="8"/>
  <c r="W1967" i="8"/>
  <c r="V1967" i="8"/>
  <c r="Q1967" i="8"/>
  <c r="P1967" i="8"/>
  <c r="O1967" i="8"/>
  <c r="W1966" i="8"/>
  <c r="V1966" i="8"/>
  <c r="Q1966" i="8"/>
  <c r="R1966" i="8" s="1"/>
  <c r="P1966" i="8"/>
  <c r="O1966" i="8"/>
  <c r="W1965" i="8"/>
  <c r="V1965" i="8"/>
  <c r="Q1965" i="8"/>
  <c r="S1965" i="8" s="1"/>
  <c r="P1965" i="8"/>
  <c r="O1965" i="8"/>
  <c r="W1964" i="8"/>
  <c r="V1964" i="8"/>
  <c r="Q1964" i="8"/>
  <c r="P1964" i="8"/>
  <c r="O1964" i="8"/>
  <c r="W1963" i="8"/>
  <c r="V1963" i="8"/>
  <c r="Q1963" i="8"/>
  <c r="R1963" i="8" s="1"/>
  <c r="P1963" i="8"/>
  <c r="O1963" i="8"/>
  <c r="W1962" i="8"/>
  <c r="V1962" i="8"/>
  <c r="Q1962" i="8"/>
  <c r="R1962" i="8" s="1"/>
  <c r="P1962" i="8"/>
  <c r="O1962" i="8"/>
  <c r="W1961" i="8"/>
  <c r="V1961" i="8"/>
  <c r="Q1961" i="8"/>
  <c r="P1961" i="8"/>
  <c r="O1961" i="8"/>
  <c r="W1960" i="8"/>
  <c r="V1960" i="8"/>
  <c r="Q1960" i="8"/>
  <c r="R1960" i="8" s="1"/>
  <c r="P1960" i="8"/>
  <c r="O1960" i="8"/>
  <c r="W1959" i="8"/>
  <c r="V1959" i="8"/>
  <c r="Q1959" i="8"/>
  <c r="P1959" i="8"/>
  <c r="O1959" i="8"/>
  <c r="W1958" i="8"/>
  <c r="V1958" i="8"/>
  <c r="Q1958" i="8"/>
  <c r="R1958" i="8" s="1"/>
  <c r="P1958" i="8"/>
  <c r="O1958" i="8"/>
  <c r="W1957" i="8"/>
  <c r="V1957" i="8"/>
  <c r="Q1957" i="8"/>
  <c r="S1957" i="8" s="1"/>
  <c r="P1957" i="8"/>
  <c r="O1957" i="8"/>
  <c r="W1956" i="8"/>
  <c r="V1956" i="8"/>
  <c r="Q1956" i="8"/>
  <c r="T1956" i="8" s="1"/>
  <c r="P1956" i="8"/>
  <c r="O1956" i="8"/>
  <c r="W1955" i="8"/>
  <c r="V1955" i="8"/>
  <c r="Q1955" i="8"/>
  <c r="R1955" i="8" s="1"/>
  <c r="P1955" i="8"/>
  <c r="O1955" i="8"/>
  <c r="W1954" i="8"/>
  <c r="V1954" i="8"/>
  <c r="Q1954" i="8"/>
  <c r="S1954" i="8" s="1"/>
  <c r="P1954" i="8"/>
  <c r="O1954" i="8"/>
  <c r="W1953" i="8"/>
  <c r="V1953" i="8"/>
  <c r="Q1953" i="8"/>
  <c r="R1953" i="8" s="1"/>
  <c r="P1953" i="8"/>
  <c r="O1953" i="8"/>
  <c r="W1952" i="8"/>
  <c r="V1952" i="8"/>
  <c r="Q1952" i="8"/>
  <c r="T1952" i="8" s="1"/>
  <c r="P1952" i="8"/>
  <c r="O1952" i="8"/>
  <c r="W1951" i="8"/>
  <c r="V1951" i="8"/>
  <c r="Q1951" i="8"/>
  <c r="P1951" i="8"/>
  <c r="O1951" i="8"/>
  <c r="W1950" i="8"/>
  <c r="V1950" i="8"/>
  <c r="Q1950" i="8"/>
  <c r="P1950" i="8"/>
  <c r="O1950" i="8"/>
  <c r="W1949" i="8"/>
  <c r="V1949" i="8"/>
  <c r="Q1949" i="8"/>
  <c r="P1949" i="8"/>
  <c r="O1949" i="8"/>
  <c r="W1948" i="8"/>
  <c r="V1948" i="8"/>
  <c r="Q1948" i="8"/>
  <c r="T1948" i="8" s="1"/>
  <c r="P1948" i="8"/>
  <c r="O1948" i="8"/>
  <c r="W1947" i="8"/>
  <c r="V1947" i="8"/>
  <c r="Q1947" i="8"/>
  <c r="S1947" i="8" s="1"/>
  <c r="P1947" i="8"/>
  <c r="O1947" i="8"/>
  <c r="W1946" i="8"/>
  <c r="V1946" i="8"/>
  <c r="Q1946" i="8"/>
  <c r="R1946" i="8" s="1"/>
  <c r="P1946" i="8"/>
  <c r="O1946" i="8"/>
  <c r="W1945" i="8"/>
  <c r="V1945" i="8"/>
  <c r="Q1945" i="8"/>
  <c r="T1945" i="8" s="1"/>
  <c r="P1945" i="8"/>
  <c r="O1945" i="8"/>
  <c r="W1944" i="8"/>
  <c r="V1944" i="8"/>
  <c r="Q1944" i="8"/>
  <c r="R1944" i="8" s="1"/>
  <c r="P1944" i="8"/>
  <c r="O1944" i="8"/>
  <c r="W1943" i="8"/>
  <c r="V1943" i="8"/>
  <c r="Q1943" i="8"/>
  <c r="U1943" i="8" s="1"/>
  <c r="P1943" i="8"/>
  <c r="O1943" i="8"/>
  <c r="W1942" i="8"/>
  <c r="V1942" i="8"/>
  <c r="Q1942" i="8"/>
  <c r="U1942" i="8" s="1"/>
  <c r="P1942" i="8"/>
  <c r="O1942" i="8"/>
  <c r="W1941" i="8"/>
  <c r="V1941" i="8"/>
  <c r="Q1941" i="8"/>
  <c r="S1941" i="8" s="1"/>
  <c r="P1941" i="8"/>
  <c r="O1941" i="8"/>
  <c r="W1940" i="8"/>
  <c r="V1940" i="8"/>
  <c r="Q1940" i="8"/>
  <c r="T1940" i="8" s="1"/>
  <c r="P1940" i="8"/>
  <c r="O1940" i="8"/>
  <c r="W1939" i="8"/>
  <c r="V1939" i="8"/>
  <c r="Q1939" i="8"/>
  <c r="U1939" i="8" s="1"/>
  <c r="P1939" i="8"/>
  <c r="O1939" i="8"/>
  <c r="W1938" i="8"/>
  <c r="V1938" i="8"/>
  <c r="Q1938" i="8"/>
  <c r="T1938" i="8" s="1"/>
  <c r="P1938" i="8"/>
  <c r="O1938" i="8"/>
  <c r="W1937" i="8"/>
  <c r="V1937" i="8"/>
  <c r="Q1937" i="8"/>
  <c r="U1937" i="8" s="1"/>
  <c r="P1937" i="8"/>
  <c r="O1937" i="8"/>
  <c r="W1936" i="8"/>
  <c r="Q1936" i="8"/>
  <c r="S1936" i="8" s="1"/>
  <c r="P1936" i="8"/>
  <c r="O1936" i="8"/>
  <c r="W1935" i="8"/>
  <c r="Q1935" i="8"/>
  <c r="U1935" i="8" s="1"/>
  <c r="P1935" i="8"/>
  <c r="O1935" i="8"/>
  <c r="W1934" i="8"/>
  <c r="Q1934" i="8"/>
  <c r="U1934" i="8" s="1"/>
  <c r="P1934" i="8"/>
  <c r="O1934" i="8"/>
  <c r="W1933" i="8"/>
  <c r="Q1933" i="8"/>
  <c r="U1933" i="8" s="1"/>
  <c r="P1933" i="8"/>
  <c r="O1933" i="8"/>
  <c r="W1932" i="8"/>
  <c r="Q1932" i="8"/>
  <c r="T1932" i="8" s="1"/>
  <c r="P1932" i="8"/>
  <c r="O1932" i="8"/>
  <c r="V1931" i="8"/>
  <c r="Q1931" i="8"/>
  <c r="U1931" i="8" s="1"/>
  <c r="P1931" i="8"/>
  <c r="O1931" i="8"/>
  <c r="V1930" i="8"/>
  <c r="Q1930" i="8"/>
  <c r="R1930" i="8" s="1"/>
  <c r="P1930" i="8"/>
  <c r="O1930" i="8"/>
  <c r="V1929" i="8"/>
  <c r="Q1929" i="8"/>
  <c r="S1929" i="8" s="1"/>
  <c r="P1929" i="8"/>
  <c r="O1929" i="8"/>
  <c r="V1928" i="8"/>
  <c r="Q1928" i="8"/>
  <c r="U1928" i="8" s="1"/>
  <c r="P1928" i="8"/>
  <c r="O1928" i="8"/>
  <c r="V1927" i="8"/>
  <c r="Q1927" i="8"/>
  <c r="U1927" i="8" s="1"/>
  <c r="P1927" i="8"/>
  <c r="O1927" i="8"/>
  <c r="V1926" i="8"/>
  <c r="Q1926" i="8"/>
  <c r="U1926" i="8" s="1"/>
  <c r="P1926" i="8"/>
  <c r="O1926" i="8"/>
  <c r="V1925" i="8"/>
  <c r="Q1925" i="8"/>
  <c r="S1925" i="8" s="1"/>
  <c r="P1925" i="8"/>
  <c r="O1925" i="8"/>
  <c r="V1924" i="8"/>
  <c r="Q1924" i="8"/>
  <c r="U1924" i="8" s="1"/>
  <c r="P1924" i="8"/>
  <c r="O1924" i="8"/>
  <c r="V1923" i="8"/>
  <c r="Q1923" i="8"/>
  <c r="U1923" i="8" s="1"/>
  <c r="P1923" i="8"/>
  <c r="O1923" i="8"/>
  <c r="V1922" i="8"/>
  <c r="Q1922" i="8"/>
  <c r="R1922" i="8" s="1"/>
  <c r="P1922" i="8"/>
  <c r="O1922" i="8"/>
  <c r="V1921" i="8"/>
  <c r="Q1921" i="8"/>
  <c r="S1921" i="8" s="1"/>
  <c r="P1921" i="8"/>
  <c r="O1921" i="8"/>
  <c r="V1920" i="8"/>
  <c r="Q1920" i="8"/>
  <c r="T1920" i="8" s="1"/>
  <c r="P1920" i="8"/>
  <c r="O1920" i="8"/>
  <c r="V1919" i="8"/>
  <c r="Q1919" i="8"/>
  <c r="U1919" i="8" s="1"/>
  <c r="P1919" i="8"/>
  <c r="O1919" i="8"/>
  <c r="V1918" i="8"/>
  <c r="Q1918" i="8"/>
  <c r="U1918" i="8" s="1"/>
  <c r="P1918" i="8"/>
  <c r="O1918" i="8"/>
  <c r="V1917" i="8"/>
  <c r="Q1917" i="8"/>
  <c r="U1917" i="8" s="1"/>
  <c r="P1917" i="8"/>
  <c r="O1917" i="8"/>
  <c r="V1916" i="8"/>
  <c r="Q1916" i="8"/>
  <c r="T1916" i="8" s="1"/>
  <c r="P1916" i="8"/>
  <c r="O1916" i="8"/>
  <c r="V1915" i="8"/>
  <c r="Q1915" i="8"/>
  <c r="U1915" i="8" s="1"/>
  <c r="P1915" i="8"/>
  <c r="O1915" i="8"/>
  <c r="V1914" i="8"/>
  <c r="Q1914" i="8"/>
  <c r="R1914" i="8" s="1"/>
  <c r="P1914" i="8"/>
  <c r="O1914" i="8"/>
  <c r="V1913" i="8"/>
  <c r="Q1913" i="8"/>
  <c r="S1913" i="8" s="1"/>
  <c r="P1913" i="8"/>
  <c r="O1913" i="8"/>
  <c r="W1912" i="8"/>
  <c r="Q1912" i="8"/>
  <c r="T1912" i="8" s="1"/>
  <c r="P1912" i="8"/>
  <c r="O1912" i="8"/>
  <c r="V1911" i="8"/>
  <c r="Q1911" i="8"/>
  <c r="U1911" i="8" s="1"/>
  <c r="P1911" i="8"/>
  <c r="O1911" i="8"/>
  <c r="V1910" i="8"/>
  <c r="Q1910" i="8"/>
  <c r="U1910" i="8" s="1"/>
  <c r="P1910" i="8"/>
  <c r="O1910" i="8"/>
  <c r="V1909" i="8"/>
  <c r="Q1909" i="8"/>
  <c r="U1909" i="8" s="1"/>
  <c r="P1909" i="8"/>
  <c r="O1909" i="8"/>
  <c r="V1908" i="8"/>
  <c r="Q1908" i="8"/>
  <c r="T1908" i="8" s="1"/>
  <c r="P1908" i="8"/>
  <c r="O1908" i="8"/>
  <c r="V1907" i="8"/>
  <c r="Q1907" i="8"/>
  <c r="U1907" i="8" s="1"/>
  <c r="P1907" i="8"/>
  <c r="O1907" i="8"/>
  <c r="V1906" i="8"/>
  <c r="Q1906" i="8"/>
  <c r="R1906" i="8" s="1"/>
  <c r="P1906" i="8"/>
  <c r="O1906" i="8"/>
  <c r="V1905" i="8"/>
  <c r="Q1905" i="8"/>
  <c r="S1905" i="8" s="1"/>
  <c r="P1905" i="8"/>
  <c r="O1905" i="8"/>
  <c r="V1904" i="8"/>
  <c r="Q1904" i="8"/>
  <c r="T1904" i="8" s="1"/>
  <c r="P1904" i="8"/>
  <c r="O1904" i="8"/>
  <c r="V1903" i="8"/>
  <c r="Q1903" i="8"/>
  <c r="U1903" i="8" s="1"/>
  <c r="P1903" i="8"/>
  <c r="O1903" i="8"/>
  <c r="V1902" i="8"/>
  <c r="Q1902" i="8"/>
  <c r="U1902" i="8" s="1"/>
  <c r="P1902" i="8"/>
  <c r="O1902" i="8"/>
  <c r="V1901" i="8"/>
  <c r="Q1901" i="8"/>
  <c r="U1901" i="8" s="1"/>
  <c r="P1901" i="8"/>
  <c r="O1901" i="8"/>
  <c r="V1900" i="8"/>
  <c r="Q1900" i="8"/>
  <c r="T1900" i="8" s="1"/>
  <c r="P1900" i="8"/>
  <c r="O1900" i="8"/>
  <c r="V1899" i="8"/>
  <c r="Q1899" i="8"/>
  <c r="U1899" i="8" s="1"/>
  <c r="P1899" i="8"/>
  <c r="O1899" i="8"/>
  <c r="V1898" i="8"/>
  <c r="Q1898" i="8"/>
  <c r="R1898" i="8" s="1"/>
  <c r="P1898" i="8"/>
  <c r="O1898" i="8"/>
  <c r="V1897" i="8"/>
  <c r="Q1897" i="8"/>
  <c r="S1897" i="8" s="1"/>
  <c r="P1897" i="8"/>
  <c r="O1897" i="8"/>
  <c r="V1896" i="8"/>
  <c r="Q1896" i="8"/>
  <c r="T1896" i="8" s="1"/>
  <c r="P1896" i="8"/>
  <c r="O1896" i="8"/>
  <c r="V1895" i="8"/>
  <c r="Q1895" i="8"/>
  <c r="U1895" i="8" s="1"/>
  <c r="P1895" i="8"/>
  <c r="O1895" i="8"/>
  <c r="V1894" i="8"/>
  <c r="Q1894" i="8"/>
  <c r="U1894" i="8" s="1"/>
  <c r="P1894" i="8"/>
  <c r="O1894" i="8"/>
  <c r="V1893" i="8"/>
  <c r="Q1893" i="8"/>
  <c r="U1893" i="8" s="1"/>
  <c r="P1893" i="8"/>
  <c r="O1893" i="8"/>
  <c r="V1892" i="8"/>
  <c r="Q1892" i="8"/>
  <c r="R1892" i="8" s="1"/>
  <c r="P1892" i="8"/>
  <c r="O1892" i="8"/>
  <c r="V1891" i="8"/>
  <c r="Q1891" i="8"/>
  <c r="U1891" i="8" s="1"/>
  <c r="P1891" i="8"/>
  <c r="O1891" i="8"/>
  <c r="V1890" i="8"/>
  <c r="Q1890" i="8"/>
  <c r="R1890" i="8" s="1"/>
  <c r="P1890" i="8"/>
  <c r="O1890" i="8"/>
  <c r="V1889" i="8"/>
  <c r="Q1889" i="8"/>
  <c r="S1889" i="8" s="1"/>
  <c r="P1889" i="8"/>
  <c r="O1889" i="8"/>
  <c r="V1888" i="8"/>
  <c r="Q1888" i="8"/>
  <c r="T1888" i="8" s="1"/>
  <c r="P1888" i="8"/>
  <c r="O1888" i="8"/>
  <c r="V1887" i="8"/>
  <c r="Q1887" i="8"/>
  <c r="U1887" i="8" s="1"/>
  <c r="P1887" i="8"/>
  <c r="O1887" i="8"/>
  <c r="V1886" i="8"/>
  <c r="Q1886" i="8"/>
  <c r="U1886" i="8" s="1"/>
  <c r="P1886" i="8"/>
  <c r="O1886" i="8"/>
  <c r="V1885" i="8"/>
  <c r="Q1885" i="8"/>
  <c r="U1885" i="8" s="1"/>
  <c r="P1885" i="8"/>
  <c r="O1885" i="8"/>
  <c r="V1884" i="8"/>
  <c r="Q1884" i="8"/>
  <c r="T1884" i="8" s="1"/>
  <c r="P1884" i="8"/>
  <c r="O1884" i="8"/>
  <c r="V1883" i="8"/>
  <c r="Q1883" i="8"/>
  <c r="S1883" i="8" s="1"/>
  <c r="P1883" i="8"/>
  <c r="O1883" i="8"/>
  <c r="V1882" i="8"/>
  <c r="Q1882" i="8"/>
  <c r="R1882" i="8" s="1"/>
  <c r="P1882" i="8"/>
  <c r="O1882" i="8"/>
  <c r="V1881" i="8"/>
  <c r="Q1881" i="8"/>
  <c r="S1881" i="8" s="1"/>
  <c r="P1881" i="8"/>
  <c r="O1881" i="8"/>
  <c r="V1880" i="8"/>
  <c r="Q1880" i="8"/>
  <c r="T1880" i="8" s="1"/>
  <c r="P1880" i="8"/>
  <c r="O1880" i="8"/>
  <c r="W1974" i="8"/>
  <c r="V1974" i="8"/>
  <c r="Q1974" i="8"/>
  <c r="T1974" i="8" s="1"/>
  <c r="P1974" i="8"/>
  <c r="O1974" i="8"/>
  <c r="H1974" i="8"/>
  <c r="H1973" i="8"/>
  <c r="H1972" i="8"/>
  <c r="H1971" i="8"/>
  <c r="H1970" i="8"/>
  <c r="H1969" i="8"/>
  <c r="H1968" i="8"/>
  <c r="H1967" i="8"/>
  <c r="H1966" i="8"/>
  <c r="H1965" i="8"/>
  <c r="H1964" i="8"/>
  <c r="H1963" i="8"/>
  <c r="H1962" i="8"/>
  <c r="H1961" i="8"/>
  <c r="H1960" i="8"/>
  <c r="H1959" i="8"/>
  <c r="H1958" i="8"/>
  <c r="H1957" i="8"/>
  <c r="H1956" i="8"/>
  <c r="H1955" i="8"/>
  <c r="H1954" i="8"/>
  <c r="H1953" i="8"/>
  <c r="H1952" i="8"/>
  <c r="H1951" i="8"/>
  <c r="H1950" i="8"/>
  <c r="H1949" i="8"/>
  <c r="H1948" i="8"/>
  <c r="H1947" i="8"/>
  <c r="H1946" i="8"/>
  <c r="H1945" i="8"/>
  <c r="H1944" i="8"/>
  <c r="H1943" i="8"/>
  <c r="H1942" i="8"/>
  <c r="H1941" i="8"/>
  <c r="H1940" i="8"/>
  <c r="H1939" i="8"/>
  <c r="H1938" i="8"/>
  <c r="H1937" i="8"/>
  <c r="H1936" i="8"/>
  <c r="V1936" i="8" s="1"/>
  <c r="H1935" i="8"/>
  <c r="V1935" i="8" s="1"/>
  <c r="H1934" i="8"/>
  <c r="V1934" i="8" s="1"/>
  <c r="H1933" i="8"/>
  <c r="V1933" i="8" s="1"/>
  <c r="H1932" i="8"/>
  <c r="V1932" i="8" s="1"/>
  <c r="H1931" i="8"/>
  <c r="W1931" i="8" s="1"/>
  <c r="H1930" i="8"/>
  <c r="W1930" i="8" s="1"/>
  <c r="H1929" i="8"/>
  <c r="W1929" i="8" s="1"/>
  <c r="H1928" i="8"/>
  <c r="W1928" i="8" s="1"/>
  <c r="H1927" i="8"/>
  <c r="W1927" i="8" s="1"/>
  <c r="H1926" i="8"/>
  <c r="W1926" i="8" s="1"/>
  <c r="H1925" i="8"/>
  <c r="W1925" i="8" s="1"/>
  <c r="H1924" i="8"/>
  <c r="W1924" i="8" s="1"/>
  <c r="H1923" i="8"/>
  <c r="W1923" i="8" s="1"/>
  <c r="H1922" i="8"/>
  <c r="W1922" i="8" s="1"/>
  <c r="H1921" i="8"/>
  <c r="W1921" i="8" s="1"/>
  <c r="H1920" i="8"/>
  <c r="W1920" i="8" s="1"/>
  <c r="H1919" i="8"/>
  <c r="W1919" i="8" s="1"/>
  <c r="H1918" i="8"/>
  <c r="W1918" i="8" s="1"/>
  <c r="H1917" i="8"/>
  <c r="W1917" i="8" s="1"/>
  <c r="H1916" i="8"/>
  <c r="W1916" i="8" s="1"/>
  <c r="H1915" i="8"/>
  <c r="W1915" i="8" s="1"/>
  <c r="H1914" i="8"/>
  <c r="W1914" i="8" s="1"/>
  <c r="H1913" i="8"/>
  <c r="W1913" i="8" s="1"/>
  <c r="H1912" i="8"/>
  <c r="V1912" i="8" s="1"/>
  <c r="H1911" i="8"/>
  <c r="W1911" i="8" s="1"/>
  <c r="H1910" i="8"/>
  <c r="W1910" i="8" s="1"/>
  <c r="H1909" i="8"/>
  <c r="W1909" i="8" s="1"/>
  <c r="H1908" i="8"/>
  <c r="W1908" i="8" s="1"/>
  <c r="H1907" i="8"/>
  <c r="W1907" i="8" s="1"/>
  <c r="H1906" i="8"/>
  <c r="W1906" i="8" s="1"/>
  <c r="H1905" i="8"/>
  <c r="W1905" i="8" s="1"/>
  <c r="H1904" i="8"/>
  <c r="W1904" i="8" s="1"/>
  <c r="H1903" i="8"/>
  <c r="W1903" i="8" s="1"/>
  <c r="H1902" i="8"/>
  <c r="W1902" i="8" s="1"/>
  <c r="H1901" i="8"/>
  <c r="W1901" i="8" s="1"/>
  <c r="H1900" i="8"/>
  <c r="W1900" i="8" s="1"/>
  <c r="H1899" i="8"/>
  <c r="W1899" i="8" s="1"/>
  <c r="H1898" i="8"/>
  <c r="W1898" i="8" s="1"/>
  <c r="H1897" i="8"/>
  <c r="W1897" i="8" s="1"/>
  <c r="H1896" i="8"/>
  <c r="W1896" i="8" s="1"/>
  <c r="H1895" i="8"/>
  <c r="W1895" i="8" s="1"/>
  <c r="H1894" i="8"/>
  <c r="W1894" i="8" s="1"/>
  <c r="H1893" i="8"/>
  <c r="W1893" i="8" s="1"/>
  <c r="H1892" i="8"/>
  <c r="W1892" i="8" s="1"/>
  <c r="H1891" i="8"/>
  <c r="W1891" i="8" s="1"/>
  <c r="H1890" i="8"/>
  <c r="W1890" i="8" s="1"/>
  <c r="H1889" i="8"/>
  <c r="W1889" i="8" s="1"/>
  <c r="H1888" i="8"/>
  <c r="W1888" i="8" s="1"/>
  <c r="H1887" i="8"/>
  <c r="W1887" i="8" s="1"/>
  <c r="H1886" i="8"/>
  <c r="W1886" i="8" s="1"/>
  <c r="H1885" i="8"/>
  <c r="W1885" i="8" s="1"/>
  <c r="H1884" i="8"/>
  <c r="W1884" i="8" s="1"/>
  <c r="H1883" i="8"/>
  <c r="W1883" i="8" s="1"/>
  <c r="H1882" i="8"/>
  <c r="W1882" i="8" s="1"/>
  <c r="H1881" i="8"/>
  <c r="W1881" i="8" s="1"/>
  <c r="H1880" i="8"/>
  <c r="W1880" i="8" s="1"/>
  <c r="U405" i="5"/>
  <c r="S405" i="5" s="1"/>
  <c r="T405" i="5" s="1"/>
  <c r="R405" i="5"/>
  <c r="Q405" i="5"/>
  <c r="P405" i="5"/>
  <c r="G23" i="27"/>
  <c r="G22" i="27"/>
  <c r="U495" i="5"/>
  <c r="S495" i="5" s="1"/>
  <c r="T495" i="5" s="1"/>
  <c r="R495" i="5"/>
  <c r="Q495" i="5"/>
  <c r="P495" i="5"/>
  <c r="U494" i="5"/>
  <c r="S494" i="5" s="1"/>
  <c r="T494" i="5" s="1"/>
  <c r="R494" i="5"/>
  <c r="Q494" i="5"/>
  <c r="P494" i="5"/>
  <c r="U493" i="5"/>
  <c r="S493" i="5" s="1"/>
  <c r="T493" i="5" s="1"/>
  <c r="R493" i="5"/>
  <c r="Q493" i="5"/>
  <c r="P493" i="5"/>
  <c r="U492" i="5"/>
  <c r="S492" i="5" s="1"/>
  <c r="T492" i="5" s="1"/>
  <c r="R492" i="5"/>
  <c r="Q492" i="5"/>
  <c r="P492" i="5"/>
  <c r="U491" i="5"/>
  <c r="S491" i="5" s="1"/>
  <c r="T491" i="5" s="1"/>
  <c r="R491" i="5"/>
  <c r="Q491" i="5"/>
  <c r="P491" i="5"/>
  <c r="U490" i="5"/>
  <c r="S490" i="5" s="1"/>
  <c r="T490" i="5" s="1"/>
  <c r="R490" i="5"/>
  <c r="Q490" i="5"/>
  <c r="P490" i="5"/>
  <c r="U489" i="5"/>
  <c r="S489" i="5" s="1"/>
  <c r="T489" i="5" s="1"/>
  <c r="R489" i="5"/>
  <c r="Q489" i="5"/>
  <c r="P489" i="5"/>
  <c r="U488" i="5"/>
  <c r="S488" i="5" s="1"/>
  <c r="T488" i="5" s="1"/>
  <c r="R488" i="5"/>
  <c r="Q488" i="5"/>
  <c r="P488" i="5"/>
  <c r="U487" i="5"/>
  <c r="S487" i="5" s="1"/>
  <c r="T487" i="5" s="1"/>
  <c r="R487" i="5"/>
  <c r="Q487" i="5"/>
  <c r="P487" i="5"/>
  <c r="U486" i="5"/>
  <c r="S486" i="5" s="1"/>
  <c r="T486" i="5" s="1"/>
  <c r="R486" i="5"/>
  <c r="Q486" i="5"/>
  <c r="P486" i="5"/>
  <c r="U485" i="5"/>
  <c r="S485" i="5" s="1"/>
  <c r="T485" i="5" s="1"/>
  <c r="R485" i="5"/>
  <c r="Q485" i="5"/>
  <c r="P485" i="5"/>
  <c r="U484" i="5"/>
  <c r="S484" i="5" s="1"/>
  <c r="T484" i="5" s="1"/>
  <c r="R484" i="5"/>
  <c r="Q484" i="5"/>
  <c r="P484" i="5"/>
  <c r="U483" i="5"/>
  <c r="S483" i="5" s="1"/>
  <c r="T483" i="5" s="1"/>
  <c r="R483" i="5"/>
  <c r="Q483" i="5"/>
  <c r="P483" i="5"/>
  <c r="U482" i="5"/>
  <c r="S482" i="5" s="1"/>
  <c r="T482" i="5" s="1"/>
  <c r="R482" i="5"/>
  <c r="Q482" i="5"/>
  <c r="P482" i="5"/>
  <c r="U481" i="5"/>
  <c r="S481" i="5" s="1"/>
  <c r="T481" i="5" s="1"/>
  <c r="R481" i="5"/>
  <c r="Q481" i="5"/>
  <c r="P481" i="5"/>
  <c r="U480" i="5"/>
  <c r="S480" i="5" s="1"/>
  <c r="T480" i="5" s="1"/>
  <c r="R480" i="5"/>
  <c r="Q480" i="5"/>
  <c r="P480" i="5"/>
  <c r="U479" i="5"/>
  <c r="S479" i="5" s="1"/>
  <c r="T479" i="5" s="1"/>
  <c r="R479" i="5"/>
  <c r="Q479" i="5"/>
  <c r="P479" i="5"/>
  <c r="U478" i="5"/>
  <c r="S478" i="5" s="1"/>
  <c r="T478" i="5" s="1"/>
  <c r="R478" i="5"/>
  <c r="Q478" i="5"/>
  <c r="P478" i="5"/>
  <c r="U477" i="5"/>
  <c r="S477" i="5" s="1"/>
  <c r="T477" i="5" s="1"/>
  <c r="R477" i="5"/>
  <c r="Q477" i="5"/>
  <c r="P477" i="5"/>
  <c r="U476" i="5"/>
  <c r="S476" i="5" s="1"/>
  <c r="T476" i="5" s="1"/>
  <c r="R476" i="5"/>
  <c r="Q476" i="5"/>
  <c r="P476" i="5"/>
  <c r="U475" i="5"/>
  <c r="S475" i="5" s="1"/>
  <c r="T475" i="5" s="1"/>
  <c r="R475" i="5"/>
  <c r="Q475" i="5"/>
  <c r="P475" i="5"/>
  <c r="U474" i="5"/>
  <c r="S474" i="5" s="1"/>
  <c r="T474" i="5" s="1"/>
  <c r="R474" i="5"/>
  <c r="Q474" i="5"/>
  <c r="P474" i="5"/>
  <c r="U473" i="5"/>
  <c r="S473" i="5" s="1"/>
  <c r="T473" i="5" s="1"/>
  <c r="R473" i="5"/>
  <c r="Q473" i="5"/>
  <c r="P473" i="5"/>
  <c r="U472" i="5"/>
  <c r="S472" i="5" s="1"/>
  <c r="T472" i="5" s="1"/>
  <c r="R472" i="5"/>
  <c r="Q472" i="5"/>
  <c r="P472" i="5"/>
  <c r="U471" i="5"/>
  <c r="S471" i="5" s="1"/>
  <c r="T471" i="5" s="1"/>
  <c r="R471" i="5"/>
  <c r="Q471" i="5"/>
  <c r="P471" i="5"/>
  <c r="U470" i="5"/>
  <c r="S470" i="5" s="1"/>
  <c r="T470" i="5" s="1"/>
  <c r="R470" i="5"/>
  <c r="Q470" i="5"/>
  <c r="P470" i="5"/>
  <c r="U469" i="5"/>
  <c r="S469" i="5" s="1"/>
  <c r="T469" i="5" s="1"/>
  <c r="R469" i="5"/>
  <c r="Q469" i="5"/>
  <c r="P469" i="5"/>
  <c r="U468" i="5"/>
  <c r="S468" i="5" s="1"/>
  <c r="T468" i="5" s="1"/>
  <c r="R468" i="5"/>
  <c r="Q468" i="5"/>
  <c r="P468" i="5"/>
  <c r="U467" i="5"/>
  <c r="S467" i="5" s="1"/>
  <c r="T467" i="5" s="1"/>
  <c r="R467" i="5"/>
  <c r="Q467" i="5"/>
  <c r="P467" i="5"/>
  <c r="U466" i="5"/>
  <c r="S466" i="5" s="1"/>
  <c r="T466" i="5" s="1"/>
  <c r="R466" i="5"/>
  <c r="Q466" i="5"/>
  <c r="P466" i="5"/>
  <c r="U465" i="5"/>
  <c r="S465" i="5" s="1"/>
  <c r="T465" i="5" s="1"/>
  <c r="R465" i="5"/>
  <c r="Q465" i="5"/>
  <c r="P465" i="5"/>
  <c r="U464" i="5"/>
  <c r="S464" i="5" s="1"/>
  <c r="T464" i="5" s="1"/>
  <c r="R464" i="5"/>
  <c r="Q464" i="5"/>
  <c r="P464" i="5"/>
  <c r="U463" i="5"/>
  <c r="S463" i="5" s="1"/>
  <c r="T463" i="5" s="1"/>
  <c r="R463" i="5"/>
  <c r="Q463" i="5"/>
  <c r="P463" i="5"/>
  <c r="U462" i="5"/>
  <c r="S462" i="5" s="1"/>
  <c r="T462" i="5" s="1"/>
  <c r="R462" i="5"/>
  <c r="Q462" i="5"/>
  <c r="P462" i="5"/>
  <c r="U461" i="5"/>
  <c r="S461" i="5" s="1"/>
  <c r="T461" i="5" s="1"/>
  <c r="R461" i="5"/>
  <c r="Q461" i="5"/>
  <c r="P461" i="5"/>
  <c r="U460" i="5"/>
  <c r="S460" i="5" s="1"/>
  <c r="T460" i="5" s="1"/>
  <c r="R460" i="5"/>
  <c r="Q460" i="5"/>
  <c r="P460" i="5"/>
  <c r="U459" i="5"/>
  <c r="S459" i="5" s="1"/>
  <c r="T459" i="5" s="1"/>
  <c r="R459" i="5"/>
  <c r="Q459" i="5"/>
  <c r="P459" i="5"/>
  <c r="U458" i="5"/>
  <c r="S458" i="5" s="1"/>
  <c r="T458" i="5" s="1"/>
  <c r="R458" i="5"/>
  <c r="Q458" i="5"/>
  <c r="P458" i="5"/>
  <c r="U457" i="5"/>
  <c r="S457" i="5" s="1"/>
  <c r="T457" i="5" s="1"/>
  <c r="R457" i="5"/>
  <c r="Q457" i="5"/>
  <c r="P457" i="5"/>
  <c r="U456" i="5"/>
  <c r="S456" i="5" s="1"/>
  <c r="T456" i="5" s="1"/>
  <c r="R456" i="5"/>
  <c r="Q456" i="5"/>
  <c r="P456" i="5"/>
  <c r="U455" i="5"/>
  <c r="S455" i="5" s="1"/>
  <c r="T455" i="5" s="1"/>
  <c r="R455" i="5"/>
  <c r="Q455" i="5"/>
  <c r="P455" i="5"/>
  <c r="U454" i="5"/>
  <c r="S454" i="5" s="1"/>
  <c r="T454" i="5" s="1"/>
  <c r="R454" i="5"/>
  <c r="Q454" i="5"/>
  <c r="P454" i="5"/>
  <c r="U453" i="5"/>
  <c r="S453" i="5" s="1"/>
  <c r="T453" i="5" s="1"/>
  <c r="R453" i="5"/>
  <c r="Q453" i="5"/>
  <c r="P453" i="5"/>
  <c r="U452" i="5"/>
  <c r="S452" i="5" s="1"/>
  <c r="T452" i="5" s="1"/>
  <c r="R452" i="5"/>
  <c r="Q452" i="5"/>
  <c r="P452" i="5"/>
  <c r="U451" i="5"/>
  <c r="S451" i="5" s="1"/>
  <c r="T451" i="5" s="1"/>
  <c r="R451" i="5"/>
  <c r="Q451" i="5"/>
  <c r="P451" i="5"/>
  <c r="U450" i="5"/>
  <c r="S450" i="5" s="1"/>
  <c r="T450" i="5" s="1"/>
  <c r="R450" i="5"/>
  <c r="Q450" i="5"/>
  <c r="P450" i="5"/>
  <c r="U449" i="5"/>
  <c r="S449" i="5" s="1"/>
  <c r="T449" i="5" s="1"/>
  <c r="R449" i="5"/>
  <c r="Q449" i="5"/>
  <c r="P449" i="5"/>
  <c r="U448" i="5"/>
  <c r="S448" i="5" s="1"/>
  <c r="T448" i="5" s="1"/>
  <c r="R448" i="5"/>
  <c r="Q448" i="5"/>
  <c r="P448" i="5"/>
  <c r="U447" i="5"/>
  <c r="S447" i="5" s="1"/>
  <c r="T447" i="5" s="1"/>
  <c r="R447" i="5"/>
  <c r="Q447" i="5"/>
  <c r="P447" i="5"/>
  <c r="U446" i="5"/>
  <c r="S446" i="5" s="1"/>
  <c r="T446" i="5" s="1"/>
  <c r="R446" i="5"/>
  <c r="Q446" i="5"/>
  <c r="P446" i="5"/>
  <c r="U445" i="5"/>
  <c r="S445" i="5" s="1"/>
  <c r="T445" i="5" s="1"/>
  <c r="R445" i="5"/>
  <c r="Q445" i="5"/>
  <c r="P445" i="5"/>
  <c r="U444" i="5"/>
  <c r="S444" i="5" s="1"/>
  <c r="T444" i="5" s="1"/>
  <c r="R444" i="5"/>
  <c r="Q444" i="5"/>
  <c r="P444" i="5"/>
  <c r="U443" i="5"/>
  <c r="S443" i="5" s="1"/>
  <c r="T443" i="5" s="1"/>
  <c r="R443" i="5"/>
  <c r="Q443" i="5"/>
  <c r="P443" i="5"/>
  <c r="U442" i="5"/>
  <c r="S442" i="5" s="1"/>
  <c r="T442" i="5" s="1"/>
  <c r="R442" i="5"/>
  <c r="Q442" i="5"/>
  <c r="P442" i="5"/>
  <c r="U441" i="5"/>
  <c r="S441" i="5" s="1"/>
  <c r="T441" i="5" s="1"/>
  <c r="R441" i="5"/>
  <c r="Q441" i="5"/>
  <c r="P441" i="5"/>
  <c r="U440" i="5"/>
  <c r="S440" i="5" s="1"/>
  <c r="T440" i="5" s="1"/>
  <c r="R440" i="5"/>
  <c r="Q440" i="5"/>
  <c r="P440" i="5"/>
  <c r="U439" i="5"/>
  <c r="S439" i="5" s="1"/>
  <c r="T439" i="5" s="1"/>
  <c r="R439" i="5"/>
  <c r="Q439" i="5"/>
  <c r="P439" i="5"/>
  <c r="U438" i="5"/>
  <c r="S438" i="5" s="1"/>
  <c r="T438" i="5" s="1"/>
  <c r="R438" i="5"/>
  <c r="Q438" i="5"/>
  <c r="P438" i="5"/>
  <c r="U437" i="5"/>
  <c r="S437" i="5" s="1"/>
  <c r="T437" i="5" s="1"/>
  <c r="R437" i="5"/>
  <c r="Q437" i="5"/>
  <c r="P437" i="5"/>
  <c r="U436" i="5"/>
  <c r="S436" i="5" s="1"/>
  <c r="T436" i="5" s="1"/>
  <c r="R436" i="5"/>
  <c r="Q436" i="5"/>
  <c r="P436" i="5"/>
  <c r="U435" i="5"/>
  <c r="S435" i="5" s="1"/>
  <c r="T435" i="5" s="1"/>
  <c r="R435" i="5"/>
  <c r="Q435" i="5"/>
  <c r="P435" i="5"/>
  <c r="U434" i="5"/>
  <c r="S434" i="5" s="1"/>
  <c r="T434" i="5" s="1"/>
  <c r="R434" i="5"/>
  <c r="Q434" i="5"/>
  <c r="P434" i="5"/>
  <c r="U433" i="5"/>
  <c r="S433" i="5" s="1"/>
  <c r="T433" i="5" s="1"/>
  <c r="R433" i="5"/>
  <c r="Q433" i="5"/>
  <c r="P433" i="5"/>
  <c r="U432" i="5"/>
  <c r="S432" i="5" s="1"/>
  <c r="T432" i="5" s="1"/>
  <c r="R432" i="5"/>
  <c r="Q432" i="5"/>
  <c r="P432" i="5"/>
  <c r="U431" i="5"/>
  <c r="S431" i="5" s="1"/>
  <c r="T431" i="5" s="1"/>
  <c r="R431" i="5"/>
  <c r="Q431" i="5"/>
  <c r="P431" i="5"/>
  <c r="U430" i="5"/>
  <c r="S430" i="5" s="1"/>
  <c r="T430" i="5" s="1"/>
  <c r="R430" i="5"/>
  <c r="Q430" i="5"/>
  <c r="P430" i="5"/>
  <c r="U429" i="5"/>
  <c r="S429" i="5" s="1"/>
  <c r="T429" i="5" s="1"/>
  <c r="R429" i="5"/>
  <c r="Q429" i="5"/>
  <c r="P429" i="5"/>
  <c r="U428" i="5"/>
  <c r="S428" i="5" s="1"/>
  <c r="T428" i="5" s="1"/>
  <c r="R428" i="5"/>
  <c r="Q428" i="5"/>
  <c r="P428" i="5"/>
  <c r="U427" i="5"/>
  <c r="S427" i="5" s="1"/>
  <c r="T427" i="5" s="1"/>
  <c r="R427" i="5"/>
  <c r="Q427" i="5"/>
  <c r="P427" i="5"/>
  <c r="U426" i="5"/>
  <c r="S426" i="5" s="1"/>
  <c r="T426" i="5" s="1"/>
  <c r="R426" i="5"/>
  <c r="Q426" i="5"/>
  <c r="P426" i="5"/>
  <c r="U425" i="5"/>
  <c r="S425" i="5" s="1"/>
  <c r="T425" i="5" s="1"/>
  <c r="R425" i="5"/>
  <c r="Q425" i="5"/>
  <c r="P425" i="5"/>
  <c r="U424" i="5"/>
  <c r="S424" i="5" s="1"/>
  <c r="T424" i="5" s="1"/>
  <c r="R424" i="5"/>
  <c r="Q424" i="5"/>
  <c r="P424" i="5"/>
  <c r="U423" i="5"/>
  <c r="S423" i="5" s="1"/>
  <c r="T423" i="5" s="1"/>
  <c r="R423" i="5"/>
  <c r="Q423" i="5"/>
  <c r="P423" i="5"/>
  <c r="U422" i="5"/>
  <c r="S422" i="5" s="1"/>
  <c r="T422" i="5" s="1"/>
  <c r="R422" i="5"/>
  <c r="Q422" i="5"/>
  <c r="P422" i="5"/>
  <c r="U421" i="5"/>
  <c r="S421" i="5" s="1"/>
  <c r="T421" i="5" s="1"/>
  <c r="R421" i="5"/>
  <c r="Q421" i="5"/>
  <c r="P421" i="5"/>
  <c r="U420" i="5"/>
  <c r="S420" i="5" s="1"/>
  <c r="T420" i="5" s="1"/>
  <c r="R420" i="5"/>
  <c r="Q420" i="5"/>
  <c r="P420" i="5"/>
  <c r="U419" i="5"/>
  <c r="S419" i="5" s="1"/>
  <c r="T419" i="5" s="1"/>
  <c r="R419" i="5"/>
  <c r="Q419" i="5"/>
  <c r="P419" i="5"/>
  <c r="U418" i="5"/>
  <c r="S418" i="5" s="1"/>
  <c r="T418" i="5" s="1"/>
  <c r="R418" i="5"/>
  <c r="Q418" i="5"/>
  <c r="P418" i="5"/>
  <c r="U417" i="5"/>
  <c r="S417" i="5" s="1"/>
  <c r="T417" i="5" s="1"/>
  <c r="R417" i="5"/>
  <c r="Q417" i="5"/>
  <c r="P417" i="5"/>
  <c r="U416" i="5"/>
  <c r="S416" i="5" s="1"/>
  <c r="T416" i="5" s="1"/>
  <c r="R416" i="5"/>
  <c r="Q416" i="5"/>
  <c r="P416" i="5"/>
  <c r="U415" i="5"/>
  <c r="S415" i="5" s="1"/>
  <c r="T415" i="5" s="1"/>
  <c r="R415" i="5"/>
  <c r="Q415" i="5"/>
  <c r="P415" i="5"/>
  <c r="U414" i="5"/>
  <c r="S414" i="5" s="1"/>
  <c r="T414" i="5" s="1"/>
  <c r="R414" i="5"/>
  <c r="Q414" i="5"/>
  <c r="P414" i="5"/>
  <c r="U413" i="5"/>
  <c r="S413" i="5" s="1"/>
  <c r="T413" i="5" s="1"/>
  <c r="R413" i="5"/>
  <c r="Q413" i="5"/>
  <c r="P413" i="5"/>
  <c r="U412" i="5"/>
  <c r="S412" i="5" s="1"/>
  <c r="T412" i="5" s="1"/>
  <c r="R412" i="5"/>
  <c r="Q412" i="5"/>
  <c r="P412" i="5"/>
  <c r="U411" i="5"/>
  <c r="S411" i="5" s="1"/>
  <c r="T411" i="5" s="1"/>
  <c r="R411" i="5"/>
  <c r="Q411" i="5"/>
  <c r="P411" i="5"/>
  <c r="U410" i="5"/>
  <c r="S410" i="5" s="1"/>
  <c r="T410" i="5" s="1"/>
  <c r="R410" i="5"/>
  <c r="Q410" i="5"/>
  <c r="P410" i="5"/>
  <c r="U409" i="5"/>
  <c r="S409" i="5" s="1"/>
  <c r="T409" i="5" s="1"/>
  <c r="R409" i="5"/>
  <c r="Q409" i="5"/>
  <c r="P409" i="5"/>
  <c r="U408" i="5"/>
  <c r="S408" i="5" s="1"/>
  <c r="T408" i="5" s="1"/>
  <c r="R408" i="5"/>
  <c r="Q408" i="5"/>
  <c r="P408" i="5"/>
  <c r="U407" i="5"/>
  <c r="S407" i="5" s="1"/>
  <c r="T407" i="5" s="1"/>
  <c r="R407" i="5"/>
  <c r="Q407" i="5"/>
  <c r="P407" i="5"/>
  <c r="U406" i="5"/>
  <c r="S406" i="5" s="1"/>
  <c r="T406" i="5" s="1"/>
  <c r="R406" i="5"/>
  <c r="Q406" i="5"/>
  <c r="P406" i="5"/>
  <c r="AC1354" i="12"/>
  <c r="AB1354" i="12"/>
  <c r="AC1353" i="12"/>
  <c r="AB1353" i="12"/>
  <c r="AC1352" i="12"/>
  <c r="AB1352" i="12"/>
  <c r="AC1351" i="12"/>
  <c r="AB1351" i="12"/>
  <c r="AC1350" i="12"/>
  <c r="AB1350" i="12"/>
  <c r="AC1349" i="12"/>
  <c r="AB1349" i="12"/>
  <c r="AC1348" i="12"/>
  <c r="AB1348" i="12"/>
  <c r="AC1347" i="12"/>
  <c r="AB1347" i="12"/>
  <c r="AC1346" i="12"/>
  <c r="AB1346" i="12"/>
  <c r="AC1345" i="12"/>
  <c r="AB1345" i="12"/>
  <c r="AC1344" i="12"/>
  <c r="AB1344" i="12"/>
  <c r="AC1343" i="12"/>
  <c r="AB1343" i="12"/>
  <c r="AC1342" i="12"/>
  <c r="AB1342" i="12"/>
  <c r="AC1341" i="12"/>
  <c r="AB1341" i="12"/>
  <c r="AC1340" i="12"/>
  <c r="AB1340" i="12"/>
  <c r="AC1339" i="12"/>
  <c r="AB1339" i="12"/>
  <c r="AC1338" i="12"/>
  <c r="AB1338" i="12"/>
  <c r="AC1337" i="12"/>
  <c r="AB1337" i="12"/>
  <c r="AC1336" i="12"/>
  <c r="AB1336" i="12"/>
  <c r="AC1335" i="12"/>
  <c r="AB1335" i="12"/>
  <c r="AC1334" i="12"/>
  <c r="AB1334" i="12"/>
  <c r="AC1333" i="12"/>
  <c r="AB1333" i="12"/>
  <c r="AC1332" i="12"/>
  <c r="AB1332" i="12"/>
  <c r="AC1331" i="12"/>
  <c r="AB1331" i="12"/>
  <c r="AC1330" i="12"/>
  <c r="AB1330" i="12"/>
  <c r="AC1329" i="12"/>
  <c r="AB1329" i="12"/>
  <c r="AC1328" i="12"/>
  <c r="AB1328" i="12"/>
  <c r="AC1327" i="12"/>
  <c r="AB1327" i="12"/>
  <c r="AC1326" i="12"/>
  <c r="AB1326" i="12"/>
  <c r="AC1325" i="12"/>
  <c r="AB1325" i="12"/>
  <c r="AC1324" i="12"/>
  <c r="AB1324" i="12"/>
  <c r="AC1323" i="12"/>
  <c r="AB1323" i="12"/>
  <c r="AC1322" i="12"/>
  <c r="AB1322" i="12"/>
  <c r="AC1321" i="12"/>
  <c r="AB1321" i="12"/>
  <c r="AC1320" i="12"/>
  <c r="AB1320" i="12"/>
  <c r="AC1319" i="12"/>
  <c r="AB1319" i="12"/>
  <c r="AC1318" i="12"/>
  <c r="AB1318" i="12"/>
  <c r="AC1317" i="12"/>
  <c r="AB1317" i="12"/>
  <c r="AC1316" i="12"/>
  <c r="AB1316" i="12"/>
  <c r="AC1315" i="12"/>
  <c r="AB1315" i="12"/>
  <c r="AC1314" i="12"/>
  <c r="AB1314" i="12"/>
  <c r="AC1313" i="12"/>
  <c r="AB1313" i="12"/>
  <c r="AC1312" i="12"/>
  <c r="AB1312" i="12"/>
  <c r="AC1311" i="12"/>
  <c r="AB1311" i="12"/>
  <c r="AC1310" i="12"/>
  <c r="AB1310" i="12"/>
  <c r="AC1309" i="12"/>
  <c r="AB1309" i="12"/>
  <c r="AC1308" i="12"/>
  <c r="AB1308" i="12"/>
  <c r="AC1307" i="12"/>
  <c r="AB1307" i="12"/>
  <c r="AC1306" i="12"/>
  <c r="AB1306" i="12"/>
  <c r="AC1305" i="12"/>
  <c r="AB1305" i="12"/>
  <c r="AC1304" i="12"/>
  <c r="AB1304" i="12"/>
  <c r="AC1303" i="12"/>
  <c r="AB1303" i="12"/>
  <c r="AC1302" i="12"/>
  <c r="AB1302" i="12"/>
  <c r="AC1301" i="12"/>
  <c r="AB1301" i="12"/>
  <c r="AC1300" i="12"/>
  <c r="AB1300" i="12"/>
  <c r="AC1299" i="12"/>
  <c r="AB1299" i="12"/>
  <c r="AC1298" i="12"/>
  <c r="AB1298" i="12"/>
  <c r="AC1297" i="12"/>
  <c r="AB1297" i="12"/>
  <c r="AC1296" i="12"/>
  <c r="AB1296" i="12"/>
  <c r="AC1295" i="12"/>
  <c r="AB1295" i="12"/>
  <c r="AC1294" i="12"/>
  <c r="AB1294" i="12"/>
  <c r="AC1293" i="12"/>
  <c r="AB1293" i="12"/>
  <c r="AC1292" i="12"/>
  <c r="AB1292" i="12"/>
  <c r="AC1291" i="12"/>
  <c r="AB1291" i="12"/>
  <c r="AC1290" i="12"/>
  <c r="AB1290" i="12"/>
  <c r="AC1289" i="12"/>
  <c r="AB1289" i="12"/>
  <c r="AC1288" i="12"/>
  <c r="AB1288" i="12"/>
  <c r="AC1355" i="12"/>
  <c r="AB1355" i="12"/>
  <c r="Z1355" i="12"/>
  <c r="AH1355" i="12" s="1"/>
  <c r="Z1354" i="12"/>
  <c r="AH1354" i="12" s="1"/>
  <c r="Z1353" i="12"/>
  <c r="AD1353" i="12" s="1"/>
  <c r="Z1352" i="12"/>
  <c r="AD1352" i="12" s="1"/>
  <c r="Z1351" i="12"/>
  <c r="AD1351" i="12" s="1"/>
  <c r="Z1350" i="12"/>
  <c r="AD1350" i="12" s="1"/>
  <c r="Z1349" i="12"/>
  <c r="AH1349" i="12" s="1"/>
  <c r="Z1348" i="12"/>
  <c r="AH1348" i="12" s="1"/>
  <c r="Z1347" i="12"/>
  <c r="AH1347" i="12" s="1"/>
  <c r="Z1346" i="12"/>
  <c r="AH1346" i="12" s="1"/>
  <c r="Z1345" i="12"/>
  <c r="AD1345" i="12" s="1"/>
  <c r="Z1344" i="12"/>
  <c r="AD1344" i="12" s="1"/>
  <c r="Z1343" i="12"/>
  <c r="AD1343" i="12" s="1"/>
  <c r="Z1342" i="12"/>
  <c r="AD1342" i="12" s="1"/>
  <c r="Z1341" i="12"/>
  <c r="AH1341" i="12" s="1"/>
  <c r="Z1340" i="12"/>
  <c r="AD1340" i="12" s="1"/>
  <c r="Z1339" i="12"/>
  <c r="AH1339" i="12" s="1"/>
  <c r="Z1338" i="12"/>
  <c r="AH1338" i="12" s="1"/>
  <c r="Z1337" i="12"/>
  <c r="AD1337" i="12" s="1"/>
  <c r="Z1336" i="12"/>
  <c r="AD1336" i="12" s="1"/>
  <c r="Z1335" i="12"/>
  <c r="AD1335" i="12" s="1"/>
  <c r="Z1334" i="12"/>
  <c r="AD1334" i="12" s="1"/>
  <c r="Z1333" i="12"/>
  <c r="AH1333" i="12" s="1"/>
  <c r="Z1332" i="12"/>
  <c r="AD1332" i="12" s="1"/>
  <c r="Z1331" i="12"/>
  <c r="AH1331" i="12" s="1"/>
  <c r="Z1330" i="12"/>
  <c r="AH1330" i="12" s="1"/>
  <c r="Z1329" i="12"/>
  <c r="AD1329" i="12" s="1"/>
  <c r="Z1328" i="12"/>
  <c r="AD1328" i="12" s="1"/>
  <c r="Z1327" i="12"/>
  <c r="AD1327" i="12" s="1"/>
  <c r="Z1326" i="12"/>
  <c r="AD1326" i="12" s="1"/>
  <c r="Z1325" i="12"/>
  <c r="AH1325" i="12" s="1"/>
  <c r="Z1324" i="12"/>
  <c r="AH1324" i="12" s="1"/>
  <c r="Z1323" i="12"/>
  <c r="AH1323" i="12" s="1"/>
  <c r="Z1322" i="12"/>
  <c r="AH1322" i="12" s="1"/>
  <c r="Z1321" i="12"/>
  <c r="AD1321" i="12" s="1"/>
  <c r="Z1320" i="12"/>
  <c r="AD1320" i="12" s="1"/>
  <c r="Z1319" i="12"/>
  <c r="AD1319" i="12" s="1"/>
  <c r="Z1318" i="12"/>
  <c r="AD1318" i="12" s="1"/>
  <c r="Z1317" i="12"/>
  <c r="AD1317" i="12" s="1"/>
  <c r="Z1316" i="12"/>
  <c r="Z1315" i="12"/>
  <c r="Z1314" i="12"/>
  <c r="Z1313" i="12"/>
  <c r="AD1313" i="12" s="1"/>
  <c r="Z1312" i="12"/>
  <c r="AD1312" i="12" s="1"/>
  <c r="Z1311" i="12"/>
  <c r="AD1311" i="12" s="1"/>
  <c r="Z1310" i="12"/>
  <c r="AD1310" i="12" s="1"/>
  <c r="Z1309" i="12"/>
  <c r="Z1308" i="12"/>
  <c r="Z1307" i="12"/>
  <c r="Z1306" i="12"/>
  <c r="Z1305" i="12"/>
  <c r="AD1305" i="12" s="1"/>
  <c r="Z1304" i="12"/>
  <c r="AD1304" i="12" s="1"/>
  <c r="Z1303" i="12"/>
  <c r="AD1303" i="12" s="1"/>
  <c r="Z1302" i="12"/>
  <c r="AD1302" i="12" s="1"/>
  <c r="Z1301" i="12"/>
  <c r="AD1301" i="12" s="1"/>
  <c r="Z1300" i="12"/>
  <c r="AD1300" i="12" s="1"/>
  <c r="Z1299" i="12"/>
  <c r="Z1298" i="12"/>
  <c r="Z1297" i="12"/>
  <c r="AD1297" i="12" s="1"/>
  <c r="Z1296" i="12"/>
  <c r="AD1296" i="12" s="1"/>
  <c r="Z1295" i="12"/>
  <c r="AD1295" i="12" s="1"/>
  <c r="Z1294" i="12"/>
  <c r="AD1294" i="12" s="1"/>
  <c r="Z1293" i="12"/>
  <c r="Z1292" i="12"/>
  <c r="Z1291" i="12"/>
  <c r="Z1290" i="12"/>
  <c r="Z1289" i="12"/>
  <c r="Z1288" i="12"/>
  <c r="AD1288" i="12" s="1"/>
  <c r="Y1355" i="12"/>
  <c r="X1355" i="12"/>
  <c r="W1355" i="12"/>
  <c r="V1355" i="12"/>
  <c r="U1355" i="12"/>
  <c r="T1355" i="12"/>
  <c r="S1355" i="12"/>
  <c r="R1355" i="12"/>
  <c r="P1355" i="12"/>
  <c r="Q1355" i="12" s="1"/>
  <c r="Y1354" i="12"/>
  <c r="X1354" i="12"/>
  <c r="W1354" i="12"/>
  <c r="V1354" i="12"/>
  <c r="U1354" i="12"/>
  <c r="T1354" i="12"/>
  <c r="S1354" i="12"/>
  <c r="R1354" i="12"/>
  <c r="P1354" i="12"/>
  <c r="Q1354" i="12" s="1"/>
  <c r="Y1353" i="12"/>
  <c r="X1353" i="12"/>
  <c r="W1353" i="12"/>
  <c r="V1353" i="12"/>
  <c r="U1353" i="12"/>
  <c r="T1353" i="12"/>
  <c r="S1353" i="12"/>
  <c r="R1353" i="12"/>
  <c r="P1353" i="12"/>
  <c r="Q1353" i="12" s="1"/>
  <c r="Y1352" i="12"/>
  <c r="X1352" i="12"/>
  <c r="W1352" i="12"/>
  <c r="V1352" i="12"/>
  <c r="U1352" i="12"/>
  <c r="T1352" i="12"/>
  <c r="S1352" i="12"/>
  <c r="R1352" i="12"/>
  <c r="P1352" i="12"/>
  <c r="Q1352" i="12" s="1"/>
  <c r="Y1351" i="12"/>
  <c r="X1351" i="12"/>
  <c r="W1351" i="12"/>
  <c r="V1351" i="12"/>
  <c r="U1351" i="12"/>
  <c r="T1351" i="12"/>
  <c r="S1351" i="12"/>
  <c r="R1351" i="12"/>
  <c r="P1351" i="12"/>
  <c r="Q1351" i="12" s="1"/>
  <c r="Y1350" i="12"/>
  <c r="X1350" i="12"/>
  <c r="W1350" i="12"/>
  <c r="V1350" i="12"/>
  <c r="U1350" i="12"/>
  <c r="T1350" i="12"/>
  <c r="S1350" i="12"/>
  <c r="R1350" i="12"/>
  <c r="P1350" i="12"/>
  <c r="Q1350" i="12" s="1"/>
  <c r="Y1349" i="12"/>
  <c r="X1349" i="12"/>
  <c r="W1349" i="12"/>
  <c r="V1349" i="12"/>
  <c r="U1349" i="12"/>
  <c r="T1349" i="12"/>
  <c r="S1349" i="12"/>
  <c r="R1349" i="12"/>
  <c r="P1349" i="12"/>
  <c r="Q1349" i="12" s="1"/>
  <c r="Y1348" i="12"/>
  <c r="X1348" i="12"/>
  <c r="W1348" i="12"/>
  <c r="V1348" i="12"/>
  <c r="U1348" i="12"/>
  <c r="T1348" i="12"/>
  <c r="S1348" i="12"/>
  <c r="R1348" i="12"/>
  <c r="P1348" i="12"/>
  <c r="Q1348" i="12" s="1"/>
  <c r="Y1347" i="12"/>
  <c r="X1347" i="12"/>
  <c r="W1347" i="12"/>
  <c r="V1347" i="12"/>
  <c r="U1347" i="12"/>
  <c r="T1347" i="12"/>
  <c r="S1347" i="12"/>
  <c r="R1347" i="12"/>
  <c r="P1347" i="12"/>
  <c r="Q1347" i="12" s="1"/>
  <c r="Y1346" i="12"/>
  <c r="X1346" i="12"/>
  <c r="W1346" i="12"/>
  <c r="V1346" i="12"/>
  <c r="U1346" i="12"/>
  <c r="T1346" i="12"/>
  <c r="S1346" i="12"/>
  <c r="R1346" i="12"/>
  <c r="P1346" i="12"/>
  <c r="Q1346" i="12" s="1"/>
  <c r="Y1345" i="12"/>
  <c r="X1345" i="12"/>
  <c r="W1345" i="12"/>
  <c r="V1345" i="12"/>
  <c r="U1345" i="12"/>
  <c r="T1345" i="12"/>
  <c r="S1345" i="12"/>
  <c r="R1345" i="12"/>
  <c r="P1345" i="12"/>
  <c r="Q1345" i="12" s="1"/>
  <c r="Y1344" i="12"/>
  <c r="X1344" i="12"/>
  <c r="W1344" i="12"/>
  <c r="V1344" i="12"/>
  <c r="U1344" i="12"/>
  <c r="T1344" i="12"/>
  <c r="S1344" i="12"/>
  <c r="R1344" i="12"/>
  <c r="P1344" i="12"/>
  <c r="Q1344" i="12" s="1"/>
  <c r="Y1343" i="12"/>
  <c r="X1343" i="12"/>
  <c r="W1343" i="12"/>
  <c r="V1343" i="12"/>
  <c r="U1343" i="12"/>
  <c r="T1343" i="12"/>
  <c r="S1343" i="12"/>
  <c r="R1343" i="12"/>
  <c r="P1343" i="12"/>
  <c r="Q1343" i="12" s="1"/>
  <c r="Y1342" i="12"/>
  <c r="X1342" i="12"/>
  <c r="W1342" i="12"/>
  <c r="V1342" i="12"/>
  <c r="U1342" i="12"/>
  <c r="T1342" i="12"/>
  <c r="S1342" i="12"/>
  <c r="R1342" i="12"/>
  <c r="P1342" i="12"/>
  <c r="Q1342" i="12" s="1"/>
  <c r="Y1341" i="12"/>
  <c r="X1341" i="12"/>
  <c r="W1341" i="12"/>
  <c r="V1341" i="12"/>
  <c r="U1341" i="12"/>
  <c r="T1341" i="12"/>
  <c r="S1341" i="12"/>
  <c r="R1341" i="12"/>
  <c r="P1341" i="12"/>
  <c r="Q1341" i="12" s="1"/>
  <c r="Y1340" i="12"/>
  <c r="X1340" i="12"/>
  <c r="W1340" i="12"/>
  <c r="V1340" i="12"/>
  <c r="U1340" i="12"/>
  <c r="T1340" i="12"/>
  <c r="S1340" i="12"/>
  <c r="R1340" i="12"/>
  <c r="P1340" i="12"/>
  <c r="Q1340" i="12" s="1"/>
  <c r="Y1339" i="12"/>
  <c r="X1339" i="12"/>
  <c r="W1339" i="12"/>
  <c r="V1339" i="12"/>
  <c r="U1339" i="12"/>
  <c r="T1339" i="12"/>
  <c r="S1339" i="12"/>
  <c r="R1339" i="12"/>
  <c r="P1339" i="12"/>
  <c r="Q1339" i="12" s="1"/>
  <c r="Y1338" i="12"/>
  <c r="X1338" i="12"/>
  <c r="W1338" i="12"/>
  <c r="V1338" i="12"/>
  <c r="U1338" i="12"/>
  <c r="T1338" i="12"/>
  <c r="S1338" i="12"/>
  <c r="R1338" i="12"/>
  <c r="P1338" i="12"/>
  <c r="Q1338" i="12" s="1"/>
  <c r="Y1337" i="12"/>
  <c r="X1337" i="12"/>
  <c r="W1337" i="12"/>
  <c r="V1337" i="12"/>
  <c r="U1337" i="12"/>
  <c r="T1337" i="12"/>
  <c r="S1337" i="12"/>
  <c r="R1337" i="12"/>
  <c r="P1337" i="12"/>
  <c r="Q1337" i="12" s="1"/>
  <c r="Y1336" i="12"/>
  <c r="X1336" i="12"/>
  <c r="W1336" i="12"/>
  <c r="V1336" i="12"/>
  <c r="U1336" i="12"/>
  <c r="T1336" i="12"/>
  <c r="S1336" i="12"/>
  <c r="R1336" i="12"/>
  <c r="P1336" i="12"/>
  <c r="Q1336" i="12" s="1"/>
  <c r="Y1335" i="12"/>
  <c r="X1335" i="12"/>
  <c r="W1335" i="12"/>
  <c r="V1335" i="12"/>
  <c r="U1335" i="12"/>
  <c r="T1335" i="12"/>
  <c r="S1335" i="12"/>
  <c r="R1335" i="12"/>
  <c r="P1335" i="12"/>
  <c r="Q1335" i="12" s="1"/>
  <c r="Y1334" i="12"/>
  <c r="X1334" i="12"/>
  <c r="W1334" i="12"/>
  <c r="V1334" i="12"/>
  <c r="U1334" i="12"/>
  <c r="T1334" i="12"/>
  <c r="S1334" i="12"/>
  <c r="R1334" i="12"/>
  <c r="P1334" i="12"/>
  <c r="Q1334" i="12" s="1"/>
  <c r="Y1333" i="12"/>
  <c r="X1333" i="12"/>
  <c r="W1333" i="12"/>
  <c r="V1333" i="12"/>
  <c r="U1333" i="12"/>
  <c r="T1333" i="12"/>
  <c r="S1333" i="12"/>
  <c r="R1333" i="12"/>
  <c r="P1333" i="12"/>
  <c r="Q1333" i="12" s="1"/>
  <c r="Y1332" i="12"/>
  <c r="X1332" i="12"/>
  <c r="W1332" i="12"/>
  <c r="V1332" i="12"/>
  <c r="U1332" i="12"/>
  <c r="T1332" i="12"/>
  <c r="S1332" i="12"/>
  <c r="R1332" i="12"/>
  <c r="P1332" i="12"/>
  <c r="Q1332" i="12" s="1"/>
  <c r="Y1331" i="12"/>
  <c r="X1331" i="12"/>
  <c r="W1331" i="12"/>
  <c r="V1331" i="12"/>
  <c r="U1331" i="12"/>
  <c r="T1331" i="12"/>
  <c r="S1331" i="12"/>
  <c r="R1331" i="12"/>
  <c r="P1331" i="12"/>
  <c r="Q1331" i="12" s="1"/>
  <c r="Y1330" i="12"/>
  <c r="X1330" i="12"/>
  <c r="W1330" i="12"/>
  <c r="V1330" i="12"/>
  <c r="U1330" i="12"/>
  <c r="T1330" i="12"/>
  <c r="S1330" i="12"/>
  <c r="R1330" i="12"/>
  <c r="P1330" i="12"/>
  <c r="Q1330" i="12" s="1"/>
  <c r="Y1329" i="12"/>
  <c r="X1329" i="12"/>
  <c r="W1329" i="12"/>
  <c r="V1329" i="12"/>
  <c r="U1329" i="12"/>
  <c r="T1329" i="12"/>
  <c r="S1329" i="12"/>
  <c r="R1329" i="12"/>
  <c r="P1329" i="12"/>
  <c r="Q1329" i="12" s="1"/>
  <c r="Y1328" i="12"/>
  <c r="X1328" i="12"/>
  <c r="W1328" i="12"/>
  <c r="V1328" i="12"/>
  <c r="U1328" i="12"/>
  <c r="T1328" i="12"/>
  <c r="S1328" i="12"/>
  <c r="R1328" i="12"/>
  <c r="P1328" i="12"/>
  <c r="Q1328" i="12" s="1"/>
  <c r="Y1327" i="12"/>
  <c r="X1327" i="12"/>
  <c r="W1327" i="12"/>
  <c r="V1327" i="12"/>
  <c r="U1327" i="12"/>
  <c r="T1327" i="12"/>
  <c r="S1327" i="12"/>
  <c r="R1327" i="12"/>
  <c r="P1327" i="12"/>
  <c r="Q1327" i="12" s="1"/>
  <c r="Y1326" i="12"/>
  <c r="X1326" i="12"/>
  <c r="W1326" i="12"/>
  <c r="V1326" i="12"/>
  <c r="U1326" i="12"/>
  <c r="T1326" i="12"/>
  <c r="S1326" i="12"/>
  <c r="R1326" i="12"/>
  <c r="P1326" i="12"/>
  <c r="Q1326" i="12" s="1"/>
  <c r="Y1325" i="12"/>
  <c r="X1325" i="12"/>
  <c r="W1325" i="12"/>
  <c r="V1325" i="12"/>
  <c r="U1325" i="12"/>
  <c r="T1325" i="12"/>
  <c r="S1325" i="12"/>
  <c r="R1325" i="12"/>
  <c r="P1325" i="12"/>
  <c r="Q1325" i="12" s="1"/>
  <c r="Y1324" i="12"/>
  <c r="X1324" i="12"/>
  <c r="W1324" i="12"/>
  <c r="V1324" i="12"/>
  <c r="U1324" i="12"/>
  <c r="T1324" i="12"/>
  <c r="S1324" i="12"/>
  <c r="R1324" i="12"/>
  <c r="P1324" i="12"/>
  <c r="Q1324" i="12" s="1"/>
  <c r="Y1323" i="12"/>
  <c r="X1323" i="12"/>
  <c r="W1323" i="12"/>
  <c r="V1323" i="12"/>
  <c r="U1323" i="12"/>
  <c r="T1323" i="12"/>
  <c r="S1323" i="12"/>
  <c r="R1323" i="12"/>
  <c r="P1323" i="12"/>
  <c r="Q1323" i="12" s="1"/>
  <c r="Y1322" i="12"/>
  <c r="X1322" i="12"/>
  <c r="W1322" i="12"/>
  <c r="V1322" i="12"/>
  <c r="U1322" i="12"/>
  <c r="T1322" i="12"/>
  <c r="S1322" i="12"/>
  <c r="R1322" i="12"/>
  <c r="P1322" i="12"/>
  <c r="Q1322" i="12" s="1"/>
  <c r="Y1321" i="12"/>
  <c r="X1321" i="12"/>
  <c r="W1321" i="12"/>
  <c r="V1321" i="12"/>
  <c r="U1321" i="12"/>
  <c r="T1321" i="12"/>
  <c r="S1321" i="12"/>
  <c r="R1321" i="12"/>
  <c r="P1321" i="12"/>
  <c r="Q1321" i="12" s="1"/>
  <c r="Y1320" i="12"/>
  <c r="X1320" i="12"/>
  <c r="W1320" i="12"/>
  <c r="V1320" i="12"/>
  <c r="U1320" i="12"/>
  <c r="T1320" i="12"/>
  <c r="S1320" i="12"/>
  <c r="R1320" i="12"/>
  <c r="P1320" i="12"/>
  <c r="Q1320" i="12" s="1"/>
  <c r="Y1319" i="12"/>
  <c r="X1319" i="12"/>
  <c r="W1319" i="12"/>
  <c r="V1319" i="12"/>
  <c r="U1319" i="12"/>
  <c r="T1319" i="12"/>
  <c r="S1319" i="12"/>
  <c r="R1319" i="12"/>
  <c r="P1319" i="12"/>
  <c r="Q1319" i="12" s="1"/>
  <c r="Y1318" i="12"/>
  <c r="X1318" i="12"/>
  <c r="W1318" i="12"/>
  <c r="V1318" i="12"/>
  <c r="U1318" i="12"/>
  <c r="T1318" i="12"/>
  <c r="S1318" i="12"/>
  <c r="R1318" i="12"/>
  <c r="P1318" i="12"/>
  <c r="Q1318" i="12" s="1"/>
  <c r="Y1317" i="12"/>
  <c r="X1317" i="12"/>
  <c r="W1317" i="12"/>
  <c r="V1317" i="12"/>
  <c r="U1317" i="12"/>
  <c r="T1317" i="12"/>
  <c r="S1317" i="12"/>
  <c r="R1317" i="12"/>
  <c r="P1317" i="12"/>
  <c r="Q1317" i="12" s="1"/>
  <c r="Y1316" i="12"/>
  <c r="X1316" i="12"/>
  <c r="W1316" i="12"/>
  <c r="V1316" i="12"/>
  <c r="U1316" i="12"/>
  <c r="T1316" i="12"/>
  <c r="S1316" i="12"/>
  <c r="R1316" i="12"/>
  <c r="P1316" i="12"/>
  <c r="Q1316" i="12" s="1"/>
  <c r="Y1315" i="12"/>
  <c r="X1315" i="12"/>
  <c r="W1315" i="12"/>
  <c r="V1315" i="12"/>
  <c r="U1315" i="12"/>
  <c r="T1315" i="12"/>
  <c r="S1315" i="12"/>
  <c r="R1315" i="12"/>
  <c r="P1315" i="12"/>
  <c r="Q1315" i="12" s="1"/>
  <c r="Y1314" i="12"/>
  <c r="X1314" i="12"/>
  <c r="W1314" i="12"/>
  <c r="V1314" i="12"/>
  <c r="U1314" i="12"/>
  <c r="T1314" i="12"/>
  <c r="S1314" i="12"/>
  <c r="R1314" i="12"/>
  <c r="P1314" i="12"/>
  <c r="Q1314" i="12" s="1"/>
  <c r="Y1313" i="12"/>
  <c r="X1313" i="12"/>
  <c r="W1313" i="12"/>
  <c r="V1313" i="12"/>
  <c r="U1313" i="12"/>
  <c r="T1313" i="12"/>
  <c r="S1313" i="12"/>
  <c r="R1313" i="12"/>
  <c r="P1313" i="12"/>
  <c r="Q1313" i="12" s="1"/>
  <c r="Y1312" i="12"/>
  <c r="X1312" i="12"/>
  <c r="W1312" i="12"/>
  <c r="V1312" i="12"/>
  <c r="U1312" i="12"/>
  <c r="T1312" i="12"/>
  <c r="S1312" i="12"/>
  <c r="R1312" i="12"/>
  <c r="P1312" i="12"/>
  <c r="Q1312" i="12" s="1"/>
  <c r="Y1311" i="12"/>
  <c r="X1311" i="12"/>
  <c r="W1311" i="12"/>
  <c r="V1311" i="12"/>
  <c r="U1311" i="12"/>
  <c r="T1311" i="12"/>
  <c r="S1311" i="12"/>
  <c r="R1311" i="12"/>
  <c r="P1311" i="12"/>
  <c r="Q1311" i="12" s="1"/>
  <c r="Y1310" i="12"/>
  <c r="X1310" i="12"/>
  <c r="W1310" i="12"/>
  <c r="V1310" i="12"/>
  <c r="U1310" i="12"/>
  <c r="T1310" i="12"/>
  <c r="S1310" i="12"/>
  <c r="R1310" i="12"/>
  <c r="P1310" i="12"/>
  <c r="Q1310" i="12" s="1"/>
  <c r="Y1309" i="12"/>
  <c r="X1309" i="12"/>
  <c r="W1309" i="12"/>
  <c r="V1309" i="12"/>
  <c r="U1309" i="12"/>
  <c r="T1309" i="12"/>
  <c r="S1309" i="12"/>
  <c r="R1309" i="12"/>
  <c r="P1309" i="12"/>
  <c r="Q1309" i="12" s="1"/>
  <c r="Y1308" i="12"/>
  <c r="X1308" i="12"/>
  <c r="W1308" i="12"/>
  <c r="V1308" i="12"/>
  <c r="U1308" i="12"/>
  <c r="T1308" i="12"/>
  <c r="S1308" i="12"/>
  <c r="R1308" i="12"/>
  <c r="P1308" i="12"/>
  <c r="Q1308" i="12" s="1"/>
  <c r="Y1307" i="12"/>
  <c r="X1307" i="12"/>
  <c r="W1307" i="12"/>
  <c r="V1307" i="12"/>
  <c r="U1307" i="12"/>
  <c r="T1307" i="12"/>
  <c r="S1307" i="12"/>
  <c r="R1307" i="12"/>
  <c r="P1307" i="12"/>
  <c r="Q1307" i="12" s="1"/>
  <c r="Y1306" i="12"/>
  <c r="X1306" i="12"/>
  <c r="W1306" i="12"/>
  <c r="V1306" i="12"/>
  <c r="U1306" i="12"/>
  <c r="T1306" i="12"/>
  <c r="S1306" i="12"/>
  <c r="R1306" i="12"/>
  <c r="P1306" i="12"/>
  <c r="Q1306" i="12" s="1"/>
  <c r="Y1305" i="12"/>
  <c r="X1305" i="12"/>
  <c r="W1305" i="12"/>
  <c r="V1305" i="12"/>
  <c r="U1305" i="12"/>
  <c r="T1305" i="12"/>
  <c r="S1305" i="12"/>
  <c r="R1305" i="12"/>
  <c r="P1305" i="12"/>
  <c r="Q1305" i="12" s="1"/>
  <c r="Y1304" i="12"/>
  <c r="X1304" i="12"/>
  <c r="W1304" i="12"/>
  <c r="V1304" i="12"/>
  <c r="U1304" i="12"/>
  <c r="T1304" i="12"/>
  <c r="S1304" i="12"/>
  <c r="R1304" i="12"/>
  <c r="P1304" i="12"/>
  <c r="Q1304" i="12" s="1"/>
  <c r="Y1303" i="12"/>
  <c r="X1303" i="12"/>
  <c r="W1303" i="12"/>
  <c r="V1303" i="12"/>
  <c r="U1303" i="12"/>
  <c r="T1303" i="12"/>
  <c r="S1303" i="12"/>
  <c r="R1303" i="12"/>
  <c r="P1303" i="12"/>
  <c r="Q1303" i="12" s="1"/>
  <c r="Y1302" i="12"/>
  <c r="X1302" i="12"/>
  <c r="W1302" i="12"/>
  <c r="V1302" i="12"/>
  <c r="U1302" i="12"/>
  <c r="T1302" i="12"/>
  <c r="S1302" i="12"/>
  <c r="R1302" i="12"/>
  <c r="P1302" i="12"/>
  <c r="Q1302" i="12" s="1"/>
  <c r="Y1301" i="12"/>
  <c r="X1301" i="12"/>
  <c r="W1301" i="12"/>
  <c r="V1301" i="12"/>
  <c r="U1301" i="12"/>
  <c r="T1301" i="12"/>
  <c r="S1301" i="12"/>
  <c r="R1301" i="12"/>
  <c r="P1301" i="12"/>
  <c r="Q1301" i="12" s="1"/>
  <c r="Y1300" i="12"/>
  <c r="X1300" i="12"/>
  <c r="W1300" i="12"/>
  <c r="V1300" i="12"/>
  <c r="U1300" i="12"/>
  <c r="T1300" i="12"/>
  <c r="S1300" i="12"/>
  <c r="R1300" i="12"/>
  <c r="P1300" i="12"/>
  <c r="Q1300" i="12" s="1"/>
  <c r="Y1299" i="12"/>
  <c r="X1299" i="12"/>
  <c r="W1299" i="12"/>
  <c r="V1299" i="12"/>
  <c r="U1299" i="12"/>
  <c r="T1299" i="12"/>
  <c r="S1299" i="12"/>
  <c r="R1299" i="12"/>
  <c r="P1299" i="12"/>
  <c r="Q1299" i="12" s="1"/>
  <c r="Y1298" i="12"/>
  <c r="X1298" i="12"/>
  <c r="W1298" i="12"/>
  <c r="V1298" i="12"/>
  <c r="U1298" i="12"/>
  <c r="T1298" i="12"/>
  <c r="S1298" i="12"/>
  <c r="R1298" i="12"/>
  <c r="P1298" i="12"/>
  <c r="Q1298" i="12" s="1"/>
  <c r="Y1297" i="12"/>
  <c r="X1297" i="12"/>
  <c r="W1297" i="12"/>
  <c r="V1297" i="12"/>
  <c r="U1297" i="12"/>
  <c r="T1297" i="12"/>
  <c r="S1297" i="12"/>
  <c r="R1297" i="12"/>
  <c r="P1297" i="12"/>
  <c r="Q1297" i="12" s="1"/>
  <c r="Y1296" i="12"/>
  <c r="X1296" i="12"/>
  <c r="W1296" i="12"/>
  <c r="V1296" i="12"/>
  <c r="U1296" i="12"/>
  <c r="T1296" i="12"/>
  <c r="S1296" i="12"/>
  <c r="R1296" i="12"/>
  <c r="P1296" i="12"/>
  <c r="Q1296" i="12" s="1"/>
  <c r="Y1295" i="12"/>
  <c r="X1295" i="12"/>
  <c r="W1295" i="12"/>
  <c r="V1295" i="12"/>
  <c r="U1295" i="12"/>
  <c r="T1295" i="12"/>
  <c r="S1295" i="12"/>
  <c r="R1295" i="12"/>
  <c r="P1295" i="12"/>
  <c r="Q1295" i="12" s="1"/>
  <c r="Y1294" i="12"/>
  <c r="X1294" i="12"/>
  <c r="W1294" i="12"/>
  <c r="V1294" i="12"/>
  <c r="U1294" i="12"/>
  <c r="T1294" i="12"/>
  <c r="S1294" i="12"/>
  <c r="R1294" i="12"/>
  <c r="P1294" i="12"/>
  <c r="Q1294" i="12" s="1"/>
  <c r="Y1293" i="12"/>
  <c r="X1293" i="12"/>
  <c r="W1293" i="12"/>
  <c r="V1293" i="12"/>
  <c r="U1293" i="12"/>
  <c r="T1293" i="12"/>
  <c r="S1293" i="12"/>
  <c r="R1293" i="12"/>
  <c r="P1293" i="12"/>
  <c r="Q1293" i="12" s="1"/>
  <c r="Y1292" i="12"/>
  <c r="X1292" i="12"/>
  <c r="W1292" i="12"/>
  <c r="V1292" i="12"/>
  <c r="U1292" i="12"/>
  <c r="T1292" i="12"/>
  <c r="S1292" i="12"/>
  <c r="R1292" i="12"/>
  <c r="P1292" i="12"/>
  <c r="Q1292" i="12" s="1"/>
  <c r="Y1291" i="12"/>
  <c r="X1291" i="12"/>
  <c r="W1291" i="12"/>
  <c r="V1291" i="12"/>
  <c r="U1291" i="12"/>
  <c r="T1291" i="12"/>
  <c r="S1291" i="12"/>
  <c r="R1291" i="12"/>
  <c r="P1291" i="12"/>
  <c r="Q1291" i="12" s="1"/>
  <c r="Y1290" i="12"/>
  <c r="X1290" i="12"/>
  <c r="W1290" i="12"/>
  <c r="V1290" i="12"/>
  <c r="U1290" i="12"/>
  <c r="T1290" i="12"/>
  <c r="S1290" i="12"/>
  <c r="R1290" i="12"/>
  <c r="P1290" i="12"/>
  <c r="Q1290" i="12" s="1"/>
  <c r="Y1289" i="12"/>
  <c r="X1289" i="12"/>
  <c r="W1289" i="12"/>
  <c r="V1289" i="12"/>
  <c r="U1289" i="12"/>
  <c r="T1289" i="12"/>
  <c r="S1289" i="12"/>
  <c r="R1289" i="12"/>
  <c r="P1289" i="12"/>
  <c r="Q1289" i="12" s="1"/>
  <c r="Y1288" i="12"/>
  <c r="X1288" i="12"/>
  <c r="W1288" i="12"/>
  <c r="V1288" i="12"/>
  <c r="U1288" i="12"/>
  <c r="T1288" i="12"/>
  <c r="S1288" i="12"/>
  <c r="R1288" i="12"/>
  <c r="P1288" i="12"/>
  <c r="Q1288" i="12" s="1"/>
  <c r="W2071" i="8"/>
  <c r="V2071" i="8"/>
  <c r="Q2071" i="8"/>
  <c r="P2071" i="8"/>
  <c r="O2071" i="8"/>
  <c r="W2070" i="8"/>
  <c r="V2070" i="8"/>
  <c r="Q2070" i="8"/>
  <c r="P2070" i="8"/>
  <c r="O2070" i="8"/>
  <c r="W2069" i="8"/>
  <c r="V2069" i="8"/>
  <c r="Q2069" i="8"/>
  <c r="R2069" i="8" s="1"/>
  <c r="P2069" i="8"/>
  <c r="O2069" i="8"/>
  <c r="W2068" i="8"/>
  <c r="V2068" i="8"/>
  <c r="Q2068" i="8"/>
  <c r="S2068" i="8" s="1"/>
  <c r="P2068" i="8"/>
  <c r="O2068" i="8"/>
  <c r="W2067" i="8"/>
  <c r="V2067" i="8"/>
  <c r="Q2067" i="8"/>
  <c r="T2067" i="8" s="1"/>
  <c r="P2067" i="8"/>
  <c r="O2067" i="8"/>
  <c r="W2066" i="8"/>
  <c r="V2066" i="8"/>
  <c r="Q2066" i="8"/>
  <c r="T2066" i="8" s="1"/>
  <c r="P2066" i="8"/>
  <c r="O2066" i="8"/>
  <c r="W2065" i="8"/>
  <c r="V2065" i="8"/>
  <c r="Q2065" i="8"/>
  <c r="S2065" i="8" s="1"/>
  <c r="P2065" i="8"/>
  <c r="O2065" i="8"/>
  <c r="W2064" i="8"/>
  <c r="V2064" i="8"/>
  <c r="Q2064" i="8"/>
  <c r="P2064" i="8"/>
  <c r="O2064" i="8"/>
  <c r="W2063" i="8"/>
  <c r="V2063" i="8"/>
  <c r="Q2063" i="8"/>
  <c r="T2063" i="8" s="1"/>
  <c r="P2063" i="8"/>
  <c r="O2063" i="8"/>
  <c r="W2062" i="8"/>
  <c r="V2062" i="8"/>
  <c r="Q2062" i="8"/>
  <c r="S2062" i="8" s="1"/>
  <c r="P2062" i="8"/>
  <c r="O2062" i="8"/>
  <c r="W2061" i="8"/>
  <c r="V2061" i="8"/>
  <c r="Q2061" i="8"/>
  <c r="T2061" i="8" s="1"/>
  <c r="P2061" i="8"/>
  <c r="O2061" i="8"/>
  <c r="W2060" i="8"/>
  <c r="V2060" i="8"/>
  <c r="Q2060" i="8"/>
  <c r="T2060" i="8" s="1"/>
  <c r="P2060" i="8"/>
  <c r="O2060" i="8"/>
  <c r="W2059" i="8"/>
  <c r="V2059" i="8"/>
  <c r="Q2059" i="8"/>
  <c r="R2059" i="8" s="1"/>
  <c r="P2059" i="8"/>
  <c r="O2059" i="8"/>
  <c r="W2058" i="8"/>
  <c r="V2058" i="8"/>
  <c r="Q2058" i="8"/>
  <c r="S2058" i="8" s="1"/>
  <c r="P2058" i="8"/>
  <c r="O2058" i="8"/>
  <c r="W2057" i="8"/>
  <c r="V2057" i="8"/>
  <c r="Q2057" i="8"/>
  <c r="P2057" i="8"/>
  <c r="O2057" i="8"/>
  <c r="W2056" i="8"/>
  <c r="V2056" i="8"/>
  <c r="Q2056" i="8"/>
  <c r="P2056" i="8"/>
  <c r="O2056" i="8"/>
  <c r="W2055" i="8"/>
  <c r="V2055" i="8"/>
  <c r="Q2055" i="8"/>
  <c r="T2055" i="8" s="1"/>
  <c r="P2055" i="8"/>
  <c r="O2055" i="8"/>
  <c r="W2054" i="8"/>
  <c r="V2054" i="8"/>
  <c r="Q2054" i="8"/>
  <c r="S2054" i="8" s="1"/>
  <c r="P2054" i="8"/>
  <c r="O2054" i="8"/>
  <c r="W2053" i="8"/>
  <c r="V2053" i="8"/>
  <c r="Q2053" i="8"/>
  <c r="T2053" i="8" s="1"/>
  <c r="P2053" i="8"/>
  <c r="O2053" i="8"/>
  <c r="W2052" i="8"/>
  <c r="V2052" i="8"/>
  <c r="Q2052" i="8"/>
  <c r="T2052" i="8" s="1"/>
  <c r="P2052" i="8"/>
  <c r="O2052" i="8"/>
  <c r="W2051" i="8"/>
  <c r="V2051" i="8"/>
  <c r="Q2051" i="8"/>
  <c r="R2051" i="8" s="1"/>
  <c r="P2051" i="8"/>
  <c r="O2051" i="8"/>
  <c r="W2050" i="8"/>
  <c r="V2050" i="8"/>
  <c r="Q2050" i="8"/>
  <c r="S2050" i="8" s="1"/>
  <c r="P2050" i="8"/>
  <c r="O2050" i="8"/>
  <c r="W2049" i="8"/>
  <c r="V2049" i="8"/>
  <c r="Q2049" i="8"/>
  <c r="R2049" i="8" s="1"/>
  <c r="P2049" i="8"/>
  <c r="O2049" i="8"/>
  <c r="W2048" i="8"/>
  <c r="V2048" i="8"/>
  <c r="Q2048" i="8"/>
  <c r="P2048" i="8"/>
  <c r="O2048" i="8"/>
  <c r="W2047" i="8"/>
  <c r="V2047" i="8"/>
  <c r="Q2047" i="8"/>
  <c r="P2047" i="8"/>
  <c r="O2047" i="8"/>
  <c r="W2046" i="8"/>
  <c r="V2046" i="8"/>
  <c r="Q2046" i="8"/>
  <c r="S2046" i="8" s="1"/>
  <c r="P2046" i="8"/>
  <c r="O2046" i="8"/>
  <c r="W2045" i="8"/>
  <c r="V2045" i="8"/>
  <c r="Q2045" i="8"/>
  <c r="T2045" i="8" s="1"/>
  <c r="P2045" i="8"/>
  <c r="O2045" i="8"/>
  <c r="W2044" i="8"/>
  <c r="V2044" i="8"/>
  <c r="Q2044" i="8"/>
  <c r="T2044" i="8" s="1"/>
  <c r="P2044" i="8"/>
  <c r="O2044" i="8"/>
  <c r="W2043" i="8"/>
  <c r="V2043" i="8"/>
  <c r="Q2043" i="8"/>
  <c r="R2043" i="8" s="1"/>
  <c r="P2043" i="8"/>
  <c r="O2043" i="8"/>
  <c r="W2042" i="8"/>
  <c r="V2042" i="8"/>
  <c r="Q2042" i="8"/>
  <c r="U2042" i="8" s="1"/>
  <c r="P2042" i="8"/>
  <c r="O2042" i="8"/>
  <c r="W2041" i="8"/>
  <c r="V2041" i="8"/>
  <c r="Q2041" i="8"/>
  <c r="T2041" i="8" s="1"/>
  <c r="P2041" i="8"/>
  <c r="O2041" i="8"/>
  <c r="W2040" i="8"/>
  <c r="V2040" i="8"/>
  <c r="Q2040" i="8"/>
  <c r="U2040" i="8" s="1"/>
  <c r="P2040" i="8"/>
  <c r="O2040" i="8"/>
  <c r="W2039" i="8"/>
  <c r="V2039" i="8"/>
  <c r="Q2039" i="8"/>
  <c r="T2039" i="8" s="1"/>
  <c r="P2039" i="8"/>
  <c r="O2039" i="8"/>
  <c r="W2038" i="8"/>
  <c r="V2038" i="8"/>
  <c r="Q2038" i="8"/>
  <c r="S2038" i="8" s="1"/>
  <c r="P2038" i="8"/>
  <c r="O2038" i="8"/>
  <c r="W2037" i="8"/>
  <c r="V2037" i="8"/>
  <c r="Q2037" i="8"/>
  <c r="U2037" i="8" s="1"/>
  <c r="P2037" i="8"/>
  <c r="O2037" i="8"/>
  <c r="W2036" i="8"/>
  <c r="V2036" i="8"/>
  <c r="Q2036" i="8"/>
  <c r="T2036" i="8" s="1"/>
  <c r="P2036" i="8"/>
  <c r="O2036" i="8"/>
  <c r="W2035" i="8"/>
  <c r="V2035" i="8"/>
  <c r="Q2035" i="8"/>
  <c r="S2035" i="8" s="1"/>
  <c r="P2035" i="8"/>
  <c r="O2035" i="8"/>
  <c r="W2034" i="8"/>
  <c r="V2034" i="8"/>
  <c r="Q2034" i="8"/>
  <c r="T2034" i="8" s="1"/>
  <c r="P2034" i="8"/>
  <c r="O2034" i="8"/>
  <c r="W2033" i="8"/>
  <c r="V2033" i="8"/>
  <c r="Q2033" i="8"/>
  <c r="T2033" i="8" s="1"/>
  <c r="P2033" i="8"/>
  <c r="O2033" i="8"/>
  <c r="W2032" i="8"/>
  <c r="V2032" i="8"/>
  <c r="Q2032" i="8"/>
  <c r="U2032" i="8" s="1"/>
  <c r="P2032" i="8"/>
  <c r="O2032" i="8"/>
  <c r="W2031" i="8"/>
  <c r="V2031" i="8"/>
  <c r="Q2031" i="8"/>
  <c r="U2031" i="8" s="1"/>
  <c r="P2031" i="8"/>
  <c r="O2031" i="8"/>
  <c r="W2030" i="8"/>
  <c r="V2030" i="8"/>
  <c r="Q2030" i="8"/>
  <c r="S2030" i="8" s="1"/>
  <c r="P2030" i="8"/>
  <c r="O2030" i="8"/>
  <c r="W2029" i="8"/>
  <c r="V2029" i="8"/>
  <c r="Q2029" i="8"/>
  <c r="U2029" i="8" s="1"/>
  <c r="P2029" i="8"/>
  <c r="O2029" i="8"/>
  <c r="W2028" i="8"/>
  <c r="V2028" i="8"/>
  <c r="Q2028" i="8"/>
  <c r="T2028" i="8" s="1"/>
  <c r="P2028" i="8"/>
  <c r="O2028" i="8"/>
  <c r="W2027" i="8"/>
  <c r="V2027" i="8"/>
  <c r="Q2027" i="8"/>
  <c r="S2027" i="8" s="1"/>
  <c r="P2027" i="8"/>
  <c r="O2027" i="8"/>
  <c r="W2026" i="8"/>
  <c r="Q2026" i="8"/>
  <c r="T2026" i="8" s="1"/>
  <c r="P2026" i="8"/>
  <c r="O2026" i="8"/>
  <c r="W2025" i="8"/>
  <c r="Q2025" i="8"/>
  <c r="T2025" i="8" s="1"/>
  <c r="P2025" i="8"/>
  <c r="O2025" i="8"/>
  <c r="W2024" i="8"/>
  <c r="Q2024" i="8"/>
  <c r="U2024" i="8" s="1"/>
  <c r="P2024" i="8"/>
  <c r="O2024" i="8"/>
  <c r="W2023" i="8"/>
  <c r="Q2023" i="8"/>
  <c r="S2023" i="8" s="1"/>
  <c r="P2023" i="8"/>
  <c r="O2023" i="8"/>
  <c r="W2022" i="8"/>
  <c r="Q2022" i="8"/>
  <c r="U2022" i="8" s="1"/>
  <c r="P2022" i="8"/>
  <c r="O2022" i="8"/>
  <c r="W2021" i="8"/>
  <c r="Q2021" i="8"/>
  <c r="U2021" i="8" s="1"/>
  <c r="P2021" i="8"/>
  <c r="O2021" i="8"/>
  <c r="V2020" i="8"/>
  <c r="Q2020" i="8"/>
  <c r="T2020" i="8" s="1"/>
  <c r="P2020" i="8"/>
  <c r="O2020" i="8"/>
  <c r="V2019" i="8"/>
  <c r="Q2019" i="8"/>
  <c r="S2019" i="8" s="1"/>
  <c r="P2019" i="8"/>
  <c r="O2019" i="8"/>
  <c r="V2018" i="8"/>
  <c r="Q2018" i="8"/>
  <c r="T2018" i="8" s="1"/>
  <c r="P2018" i="8"/>
  <c r="O2018" i="8"/>
  <c r="V2017" i="8"/>
  <c r="Q2017" i="8"/>
  <c r="T2017" i="8" s="1"/>
  <c r="P2017" i="8"/>
  <c r="O2017" i="8"/>
  <c r="V2016" i="8"/>
  <c r="Q2016" i="8"/>
  <c r="U2016" i="8" s="1"/>
  <c r="P2016" i="8"/>
  <c r="O2016" i="8"/>
  <c r="V2015" i="8"/>
  <c r="Q2015" i="8"/>
  <c r="U2015" i="8" s="1"/>
  <c r="P2015" i="8"/>
  <c r="O2015" i="8"/>
  <c r="V2014" i="8"/>
  <c r="Q2014" i="8"/>
  <c r="S2014" i="8" s="1"/>
  <c r="P2014" i="8"/>
  <c r="O2014" i="8"/>
  <c r="V2013" i="8"/>
  <c r="Q2013" i="8"/>
  <c r="U2013" i="8" s="1"/>
  <c r="P2013" i="8"/>
  <c r="O2013" i="8"/>
  <c r="V2012" i="8"/>
  <c r="Q2012" i="8"/>
  <c r="T2012" i="8" s="1"/>
  <c r="P2012" i="8"/>
  <c r="O2012" i="8"/>
  <c r="V2011" i="8"/>
  <c r="Q2011" i="8"/>
  <c r="R2011" i="8" s="1"/>
  <c r="P2011" i="8"/>
  <c r="O2011" i="8"/>
  <c r="V2010" i="8"/>
  <c r="Q2010" i="8"/>
  <c r="T2010" i="8" s="1"/>
  <c r="P2010" i="8"/>
  <c r="O2010" i="8"/>
  <c r="V2009" i="8"/>
  <c r="Q2009" i="8"/>
  <c r="T2009" i="8" s="1"/>
  <c r="P2009" i="8"/>
  <c r="O2009" i="8"/>
  <c r="V2008" i="8"/>
  <c r="Q2008" i="8"/>
  <c r="U2008" i="8" s="1"/>
  <c r="P2008" i="8"/>
  <c r="O2008" i="8"/>
  <c r="V2007" i="8"/>
  <c r="Q2007" i="8"/>
  <c r="R2007" i="8" s="1"/>
  <c r="P2007" i="8"/>
  <c r="O2007" i="8"/>
  <c r="V2006" i="8"/>
  <c r="Q2006" i="8"/>
  <c r="U2006" i="8" s="1"/>
  <c r="P2006" i="8"/>
  <c r="O2006" i="8"/>
  <c r="W2005" i="8"/>
  <c r="V2005" i="8"/>
  <c r="Q2005" i="8"/>
  <c r="U2005" i="8" s="1"/>
  <c r="P2005" i="8"/>
  <c r="O2005" i="8"/>
  <c r="V2004" i="8"/>
  <c r="Q2004" i="8"/>
  <c r="T2004" i="8" s="1"/>
  <c r="P2004" i="8"/>
  <c r="O2004" i="8"/>
  <c r="W2003" i="8"/>
  <c r="V2003" i="8"/>
  <c r="Q2003" i="8"/>
  <c r="P2003" i="8"/>
  <c r="O2003" i="8"/>
  <c r="V2002" i="8"/>
  <c r="Q2002" i="8"/>
  <c r="T2002" i="8" s="1"/>
  <c r="P2002" i="8"/>
  <c r="O2002" i="8"/>
  <c r="V2001" i="8"/>
  <c r="Q2001" i="8"/>
  <c r="T2001" i="8" s="1"/>
  <c r="P2001" i="8"/>
  <c r="O2001" i="8"/>
  <c r="V2000" i="8"/>
  <c r="Q2000" i="8"/>
  <c r="U2000" i="8" s="1"/>
  <c r="P2000" i="8"/>
  <c r="O2000" i="8"/>
  <c r="V1999" i="8"/>
  <c r="Q1999" i="8"/>
  <c r="U1999" i="8" s="1"/>
  <c r="P1999" i="8"/>
  <c r="O1999" i="8"/>
  <c r="W1998" i="8"/>
  <c r="V1998" i="8"/>
  <c r="Q1998" i="8"/>
  <c r="U1998" i="8" s="1"/>
  <c r="P1998" i="8"/>
  <c r="O1998" i="8"/>
  <c r="V1997" i="8"/>
  <c r="Q1997" i="8"/>
  <c r="U1997" i="8" s="1"/>
  <c r="P1997" i="8"/>
  <c r="O1997" i="8"/>
  <c r="V1996" i="8"/>
  <c r="Q1996" i="8"/>
  <c r="T1996" i="8" s="1"/>
  <c r="P1996" i="8"/>
  <c r="O1996" i="8"/>
  <c r="V1995" i="8"/>
  <c r="Q1995" i="8"/>
  <c r="R1995" i="8" s="1"/>
  <c r="P1995" i="8"/>
  <c r="O1995" i="8"/>
  <c r="V1994" i="8"/>
  <c r="Q1994" i="8"/>
  <c r="T1994" i="8" s="1"/>
  <c r="P1994" i="8"/>
  <c r="O1994" i="8"/>
  <c r="W1993" i="8"/>
  <c r="V1993" i="8"/>
  <c r="Q1993" i="8"/>
  <c r="T1993" i="8" s="1"/>
  <c r="P1993" i="8"/>
  <c r="O1993" i="8"/>
  <c r="W1992" i="8"/>
  <c r="V1992" i="8"/>
  <c r="Q1992" i="8"/>
  <c r="U1992" i="8" s="1"/>
  <c r="P1992" i="8"/>
  <c r="O1992" i="8"/>
  <c r="V1991" i="8"/>
  <c r="Q1991" i="8"/>
  <c r="U1991" i="8" s="1"/>
  <c r="P1991" i="8"/>
  <c r="O1991" i="8"/>
  <c r="V1990" i="8"/>
  <c r="Q1990" i="8"/>
  <c r="U1990" i="8" s="1"/>
  <c r="P1990" i="8"/>
  <c r="O1990" i="8"/>
  <c r="V1989" i="8"/>
  <c r="Q1989" i="8"/>
  <c r="U1989" i="8" s="1"/>
  <c r="P1989" i="8"/>
  <c r="O1989" i="8"/>
  <c r="V1988" i="8"/>
  <c r="Q1988" i="8"/>
  <c r="T1988" i="8" s="1"/>
  <c r="P1988" i="8"/>
  <c r="O1988" i="8"/>
  <c r="V1987" i="8"/>
  <c r="Q1987" i="8"/>
  <c r="R1987" i="8" s="1"/>
  <c r="P1987" i="8"/>
  <c r="O1987" i="8"/>
  <c r="V1986" i="8"/>
  <c r="Q1986" i="8"/>
  <c r="T1986" i="8" s="1"/>
  <c r="P1986" i="8"/>
  <c r="O1986" i="8"/>
  <c r="V1985" i="8"/>
  <c r="Q1985" i="8"/>
  <c r="T1985" i="8" s="1"/>
  <c r="P1985" i="8"/>
  <c r="O1985" i="8"/>
  <c r="V1984" i="8"/>
  <c r="Q1984" i="8"/>
  <c r="U1984" i="8" s="1"/>
  <c r="P1984" i="8"/>
  <c r="O1984" i="8"/>
  <c r="V1983" i="8"/>
  <c r="Q1983" i="8"/>
  <c r="U1983" i="8" s="1"/>
  <c r="P1983" i="8"/>
  <c r="O1983" i="8"/>
  <c r="V1982" i="8"/>
  <c r="Q1982" i="8"/>
  <c r="U1982" i="8" s="1"/>
  <c r="P1982" i="8"/>
  <c r="O1982" i="8"/>
  <c r="V1981" i="8"/>
  <c r="Q1981" i="8"/>
  <c r="U1981" i="8" s="1"/>
  <c r="P1981" i="8"/>
  <c r="O1981" i="8"/>
  <c r="V1980" i="8"/>
  <c r="Q1980" i="8"/>
  <c r="T1980" i="8" s="1"/>
  <c r="P1980" i="8"/>
  <c r="O1980" i="8"/>
  <c r="V1979" i="8"/>
  <c r="Q1979" i="8"/>
  <c r="R1979" i="8" s="1"/>
  <c r="P1979" i="8"/>
  <c r="O1979" i="8"/>
  <c r="V1978" i="8"/>
  <c r="Q1978" i="8"/>
  <c r="T1978" i="8" s="1"/>
  <c r="P1978" i="8"/>
  <c r="O1978" i="8"/>
  <c r="V1977" i="8"/>
  <c r="Q1977" i="8"/>
  <c r="T1977" i="8" s="1"/>
  <c r="P1977" i="8"/>
  <c r="O1977" i="8"/>
  <c r="V1976" i="8"/>
  <c r="Q1976" i="8"/>
  <c r="U1976" i="8" s="1"/>
  <c r="P1976" i="8"/>
  <c r="O1976" i="8"/>
  <c r="V1975" i="8"/>
  <c r="Q1975" i="8"/>
  <c r="R1975" i="8" s="1"/>
  <c r="P1975" i="8"/>
  <c r="O1975" i="8"/>
  <c r="W2072" i="8"/>
  <c r="V2072" i="8"/>
  <c r="Q2072" i="8"/>
  <c r="P2072" i="8"/>
  <c r="O2072" i="8"/>
  <c r="H2072" i="8"/>
  <c r="H2071" i="8"/>
  <c r="H2070" i="8"/>
  <c r="H2069" i="8"/>
  <c r="H2068" i="8"/>
  <c r="H2067" i="8"/>
  <c r="H2066" i="8"/>
  <c r="H2065" i="8"/>
  <c r="H2064" i="8"/>
  <c r="H2063" i="8"/>
  <c r="H2062" i="8"/>
  <c r="H2061" i="8"/>
  <c r="H2060" i="8"/>
  <c r="H2059" i="8"/>
  <c r="H2058" i="8"/>
  <c r="H2057" i="8"/>
  <c r="H2056" i="8"/>
  <c r="H2055" i="8"/>
  <c r="H2054" i="8"/>
  <c r="H2053" i="8"/>
  <c r="H2052" i="8"/>
  <c r="H2051" i="8"/>
  <c r="H2050" i="8"/>
  <c r="H2049" i="8"/>
  <c r="H2048" i="8"/>
  <c r="H2047" i="8"/>
  <c r="H2046" i="8"/>
  <c r="H2045" i="8"/>
  <c r="H2044" i="8"/>
  <c r="H2043" i="8"/>
  <c r="H2042" i="8"/>
  <c r="H2041" i="8"/>
  <c r="H2040" i="8"/>
  <c r="H2039" i="8"/>
  <c r="H2038" i="8"/>
  <c r="H2037" i="8"/>
  <c r="H2036" i="8"/>
  <c r="H2035" i="8"/>
  <c r="H2034" i="8"/>
  <c r="H2033" i="8"/>
  <c r="H2032" i="8"/>
  <c r="H2031" i="8"/>
  <c r="H2030" i="8"/>
  <c r="H2029" i="8"/>
  <c r="H2028" i="8"/>
  <c r="H2027" i="8"/>
  <c r="H2026" i="8"/>
  <c r="V2026" i="8" s="1"/>
  <c r="H2025" i="8"/>
  <c r="V2025" i="8" s="1"/>
  <c r="H2024" i="8"/>
  <c r="V2024" i="8" s="1"/>
  <c r="H2023" i="8"/>
  <c r="V2023" i="8" s="1"/>
  <c r="H2022" i="8"/>
  <c r="V2022" i="8" s="1"/>
  <c r="H2021" i="8"/>
  <c r="V2021" i="8" s="1"/>
  <c r="H2020" i="8"/>
  <c r="W2020" i="8" s="1"/>
  <c r="H2019" i="8"/>
  <c r="W2019" i="8" s="1"/>
  <c r="H2018" i="8"/>
  <c r="W2018" i="8" s="1"/>
  <c r="H2017" i="8"/>
  <c r="W2017" i="8" s="1"/>
  <c r="H2016" i="8"/>
  <c r="W2016" i="8" s="1"/>
  <c r="H2015" i="8"/>
  <c r="W2015" i="8" s="1"/>
  <c r="H2014" i="8"/>
  <c r="W2014" i="8" s="1"/>
  <c r="H2013" i="8"/>
  <c r="W2013" i="8" s="1"/>
  <c r="H2012" i="8"/>
  <c r="W2012" i="8" s="1"/>
  <c r="H2011" i="8"/>
  <c r="W2011" i="8" s="1"/>
  <c r="H2010" i="8"/>
  <c r="W2010" i="8" s="1"/>
  <c r="H2009" i="8"/>
  <c r="W2009" i="8" s="1"/>
  <c r="H2008" i="8"/>
  <c r="W2008" i="8" s="1"/>
  <c r="H2007" i="8"/>
  <c r="W2007" i="8" s="1"/>
  <c r="H2006" i="8"/>
  <c r="W2006" i="8" s="1"/>
  <c r="H2005" i="8"/>
  <c r="H2004" i="8"/>
  <c r="W2004" i="8" s="1"/>
  <c r="H2003" i="8"/>
  <c r="H2002" i="8"/>
  <c r="W2002" i="8" s="1"/>
  <c r="H2001" i="8"/>
  <c r="W2001" i="8" s="1"/>
  <c r="H2000" i="8"/>
  <c r="W2000" i="8" s="1"/>
  <c r="H1999" i="8"/>
  <c r="W1999" i="8" s="1"/>
  <c r="H1998" i="8"/>
  <c r="H1997" i="8"/>
  <c r="W1997" i="8" s="1"/>
  <c r="H1996" i="8"/>
  <c r="W1996" i="8" s="1"/>
  <c r="H1995" i="8"/>
  <c r="W1995" i="8" s="1"/>
  <c r="H1994" i="8"/>
  <c r="W1994" i="8" s="1"/>
  <c r="H1993" i="8"/>
  <c r="H1992" i="8"/>
  <c r="H1991" i="8"/>
  <c r="W1991" i="8" s="1"/>
  <c r="H1990" i="8"/>
  <c r="W1990" i="8" s="1"/>
  <c r="H1989" i="8"/>
  <c r="W1989" i="8" s="1"/>
  <c r="H1988" i="8"/>
  <c r="W1988" i="8" s="1"/>
  <c r="H1987" i="8"/>
  <c r="W1987" i="8" s="1"/>
  <c r="H1986" i="8"/>
  <c r="W1986" i="8" s="1"/>
  <c r="H1985" i="8"/>
  <c r="W1985" i="8" s="1"/>
  <c r="H1984" i="8"/>
  <c r="W1984" i="8" s="1"/>
  <c r="H1983" i="8"/>
  <c r="W1983" i="8" s="1"/>
  <c r="H1982" i="8"/>
  <c r="W1982" i="8" s="1"/>
  <c r="H1981" i="8"/>
  <c r="W1981" i="8" s="1"/>
  <c r="H1980" i="8"/>
  <c r="W1980" i="8" s="1"/>
  <c r="H1979" i="8"/>
  <c r="W1979" i="8" s="1"/>
  <c r="H1978" i="8"/>
  <c r="W1978" i="8" s="1"/>
  <c r="H1977" i="8"/>
  <c r="W1977" i="8" s="1"/>
  <c r="H1976" i="8"/>
  <c r="W1976" i="8" s="1"/>
  <c r="H1975" i="8"/>
  <c r="W1975" i="8" s="1"/>
  <c r="T1889" i="8" l="1"/>
  <c r="U2060" i="8"/>
  <c r="U2058" i="8"/>
  <c r="U2044" i="8"/>
  <c r="S1944" i="8"/>
  <c r="U1952" i="8"/>
  <c r="R1952" i="8"/>
  <c r="U1971" i="8"/>
  <c r="T1995" i="8"/>
  <c r="U2026" i="8"/>
  <c r="R1939" i="8"/>
  <c r="S1890" i="8"/>
  <c r="T2015" i="8"/>
  <c r="U2065" i="8"/>
  <c r="U1960" i="8"/>
  <c r="R1891" i="8"/>
  <c r="R1902" i="8"/>
  <c r="R1915" i="8"/>
  <c r="T1936" i="8"/>
  <c r="R1945" i="8"/>
  <c r="S1946" i="8"/>
  <c r="T1947" i="8"/>
  <c r="S1953" i="8"/>
  <c r="S1922" i="8"/>
  <c r="R1907" i="8"/>
  <c r="T1922" i="8"/>
  <c r="U1913" i="8"/>
  <c r="R2041" i="8"/>
  <c r="U1945" i="8"/>
  <c r="U1953" i="8"/>
  <c r="S1891" i="8"/>
  <c r="T1939" i="8"/>
  <c r="S1945" i="8"/>
  <c r="T1946" i="8"/>
  <c r="U1905" i="8"/>
  <c r="R1926" i="8"/>
  <c r="U1946" i="8"/>
  <c r="T1890" i="8"/>
  <c r="T1891" i="8"/>
  <c r="U1890" i="8"/>
  <c r="U1938" i="8"/>
  <c r="AH1289" i="12"/>
  <c r="S1987" i="8"/>
  <c r="R1888" i="8"/>
  <c r="U1889" i="8"/>
  <c r="R1894" i="8"/>
  <c r="S1906" i="8"/>
  <c r="S1907" i="8"/>
  <c r="R1910" i="8"/>
  <c r="S1914" i="8"/>
  <c r="S1915" i="8"/>
  <c r="R1923" i="8"/>
  <c r="R1928" i="8"/>
  <c r="U1936" i="8"/>
  <c r="U1954" i="8"/>
  <c r="U1955" i="8"/>
  <c r="U1963" i="8"/>
  <c r="T1987" i="8"/>
  <c r="R2060" i="8"/>
  <c r="S1888" i="8"/>
  <c r="T1906" i="8"/>
  <c r="T1907" i="8"/>
  <c r="R1912" i="8"/>
  <c r="R1913" i="8"/>
  <c r="T1914" i="8"/>
  <c r="T1915" i="8"/>
  <c r="R1918" i="8"/>
  <c r="S1923" i="8"/>
  <c r="S1928" i="8"/>
  <c r="U1944" i="8"/>
  <c r="R1954" i="8"/>
  <c r="U1970" i="8"/>
  <c r="R2013" i="8"/>
  <c r="R2042" i="8"/>
  <c r="S2043" i="8"/>
  <c r="U1888" i="8"/>
  <c r="T1905" i="8"/>
  <c r="U1906" i="8"/>
  <c r="S1912" i="8"/>
  <c r="T1913" i="8"/>
  <c r="U1914" i="8"/>
  <c r="T1928" i="8"/>
  <c r="U1961" i="8"/>
  <c r="U1969" i="8"/>
  <c r="R1970" i="8"/>
  <c r="R2015" i="8"/>
  <c r="S2041" i="8"/>
  <c r="T2042" i="8"/>
  <c r="T2043" i="8"/>
  <c r="U1912" i="8"/>
  <c r="S1952" i="8"/>
  <c r="T1953" i="8"/>
  <c r="T1954" i="8"/>
  <c r="R1961" i="8"/>
  <c r="S1962" i="8"/>
  <c r="U1968" i="8"/>
  <c r="R1969" i="8"/>
  <c r="S2015" i="8"/>
  <c r="R2020" i="8"/>
  <c r="U2041" i="8"/>
  <c r="S1904" i="8"/>
  <c r="R1937" i="8"/>
  <c r="S1960" i="8"/>
  <c r="S1961" i="8"/>
  <c r="S1968" i="8"/>
  <c r="S1969" i="8"/>
  <c r="R2031" i="8"/>
  <c r="U1904" i="8"/>
  <c r="R1936" i="8"/>
  <c r="S1937" i="8"/>
  <c r="S1938" i="8"/>
  <c r="U1947" i="8"/>
  <c r="T1960" i="8"/>
  <c r="T1961" i="8"/>
  <c r="T1968" i="8"/>
  <c r="T2037" i="8"/>
  <c r="R2067" i="8"/>
  <c r="T1937" i="8"/>
  <c r="S1939" i="8"/>
  <c r="R1947" i="8"/>
  <c r="U1964" i="8"/>
  <c r="R1905" i="8"/>
  <c r="R1938" i="8"/>
  <c r="T1944" i="8"/>
  <c r="R1968" i="8"/>
  <c r="U1973" i="8"/>
  <c r="T2019" i="8"/>
  <c r="R2029" i="8"/>
  <c r="R1929" i="8"/>
  <c r="S1930" i="8"/>
  <c r="R1931" i="8"/>
  <c r="U1951" i="8"/>
  <c r="S1973" i="8"/>
  <c r="S2036" i="8"/>
  <c r="R1880" i="8"/>
  <c r="R1883" i="8"/>
  <c r="U2066" i="8"/>
  <c r="T1975" i="8"/>
  <c r="S2009" i="8"/>
  <c r="T1882" i="8"/>
  <c r="U2009" i="8"/>
  <c r="R2021" i="8"/>
  <c r="T2027" i="8"/>
  <c r="U2028" i="8"/>
  <c r="T2035" i="8"/>
  <c r="R2039" i="8"/>
  <c r="S2052" i="8"/>
  <c r="R2065" i="8"/>
  <c r="U1880" i="8"/>
  <c r="U1881" i="8"/>
  <c r="U1882" i="8"/>
  <c r="T1883" i="8"/>
  <c r="R1897" i="8"/>
  <c r="S1898" i="8"/>
  <c r="R1899" i="8"/>
  <c r="T1929" i="8"/>
  <c r="T1930" i="8"/>
  <c r="S1931" i="8"/>
  <c r="U1959" i="8"/>
  <c r="U1967" i="8"/>
  <c r="S2028" i="8"/>
  <c r="U2036" i="8"/>
  <c r="S1880" i="8"/>
  <c r="U1975" i="8"/>
  <c r="U1996" i="8"/>
  <c r="U2018" i="8"/>
  <c r="R2045" i="8"/>
  <c r="U2055" i="8"/>
  <c r="T2058" i="8"/>
  <c r="T2065" i="8"/>
  <c r="U1883" i="8"/>
  <c r="R1886" i="8"/>
  <c r="S1896" i="8"/>
  <c r="T1897" i="8"/>
  <c r="T1898" i="8"/>
  <c r="S1899" i="8"/>
  <c r="R1920" i="8"/>
  <c r="T1921" i="8"/>
  <c r="U1929" i="8"/>
  <c r="U1930" i="8"/>
  <c r="T1931" i="8"/>
  <c r="U1950" i="8"/>
  <c r="S1955" i="8"/>
  <c r="T1962" i="8"/>
  <c r="S1963" i="8"/>
  <c r="T1969" i="8"/>
  <c r="S1970" i="8"/>
  <c r="R1971" i="8"/>
  <c r="T1881" i="8"/>
  <c r="T1981" i="8"/>
  <c r="U2002" i="8"/>
  <c r="S1980" i="8"/>
  <c r="S1988" i="8"/>
  <c r="U1980" i="8"/>
  <c r="U1988" i="8"/>
  <c r="U2001" i="8"/>
  <c r="R2017" i="8"/>
  <c r="R2023" i="8"/>
  <c r="U2034" i="8"/>
  <c r="R2044" i="8"/>
  <c r="S2051" i="8"/>
  <c r="R2061" i="8"/>
  <c r="R2068" i="8"/>
  <c r="U1896" i="8"/>
  <c r="U1897" i="8"/>
  <c r="U1898" i="8"/>
  <c r="T1899" i="8"/>
  <c r="S1920" i="8"/>
  <c r="U1921" i="8"/>
  <c r="U1922" i="8"/>
  <c r="T1923" i="8"/>
  <c r="R1934" i="8"/>
  <c r="R1942" i="8"/>
  <c r="R1950" i="8"/>
  <c r="T1955" i="8"/>
  <c r="U1958" i="8"/>
  <c r="U1962" i="8"/>
  <c r="T1963" i="8"/>
  <c r="U1966" i="8"/>
  <c r="T1970" i="8"/>
  <c r="S1971" i="8"/>
  <c r="S1975" i="8"/>
  <c r="R1999" i="8"/>
  <c r="R2012" i="8"/>
  <c r="R1881" i="8"/>
  <c r="R1981" i="8"/>
  <c r="T1989" i="8"/>
  <c r="T2029" i="8"/>
  <c r="U2017" i="8"/>
  <c r="T2023" i="8"/>
  <c r="S2044" i="8"/>
  <c r="U2057" i="8"/>
  <c r="U1920" i="8"/>
  <c r="T1971" i="8"/>
  <c r="R2025" i="8"/>
  <c r="R2028" i="8"/>
  <c r="S1882" i="8"/>
  <c r="U2072" i="8"/>
  <c r="R1980" i="8"/>
  <c r="R2001" i="8"/>
  <c r="S2001" i="8"/>
  <c r="U2023" i="8"/>
  <c r="R2033" i="8"/>
  <c r="U2047" i="8"/>
  <c r="R2050" i="8"/>
  <c r="U2063" i="8"/>
  <c r="U1949" i="8"/>
  <c r="AH1315" i="12"/>
  <c r="AH1292" i="12"/>
  <c r="AH1309" i="12"/>
  <c r="AG1301" i="12"/>
  <c r="AE1301" i="12"/>
  <c r="AG1317" i="12"/>
  <c r="AE1317" i="12"/>
  <c r="AH1288" i="12"/>
  <c r="AH1297" i="12"/>
  <c r="AH1313" i="12"/>
  <c r="AH1329" i="12"/>
  <c r="AH1304" i="12"/>
  <c r="AH1320" i="12"/>
  <c r="AD1333" i="12"/>
  <c r="AF1333" i="12" s="1"/>
  <c r="AH1336" i="12"/>
  <c r="AH1290" i="12"/>
  <c r="AH1298" i="12"/>
  <c r="AH1306" i="12"/>
  <c r="AH1314" i="12"/>
  <c r="AH1291" i="12"/>
  <c r="AH1299" i="12"/>
  <c r="AH1307" i="12"/>
  <c r="AD1289" i="12"/>
  <c r="AG1289" i="12" s="1"/>
  <c r="AH1344" i="12"/>
  <c r="AH1305" i="12"/>
  <c r="AH1321" i="12"/>
  <c r="AH1337" i="12"/>
  <c r="AH1308" i="12"/>
  <c r="AH1316" i="12"/>
  <c r="AH1293" i="12"/>
  <c r="AH1301" i="12"/>
  <c r="AH1317" i="12"/>
  <c r="AD1293" i="12"/>
  <c r="AH1296" i="12"/>
  <c r="AD1309" i="12"/>
  <c r="AF1309" i="12" s="1"/>
  <c r="AH1312" i="12"/>
  <c r="AD1325" i="12"/>
  <c r="AF1325" i="12" s="1"/>
  <c r="AH1328" i="12"/>
  <c r="AH1352" i="12"/>
  <c r="AH1345" i="12"/>
  <c r="R1900" i="8"/>
  <c r="R1908" i="8"/>
  <c r="R1916" i="8"/>
  <c r="R1924" i="8"/>
  <c r="R1932" i="8"/>
  <c r="R1940" i="8"/>
  <c r="R1948" i="8"/>
  <c r="R1956" i="8"/>
  <c r="R1964" i="8"/>
  <c r="R1972" i="8"/>
  <c r="S1884" i="8"/>
  <c r="R1885" i="8"/>
  <c r="S1892" i="8"/>
  <c r="R1893" i="8"/>
  <c r="S1900" i="8"/>
  <c r="R1901" i="8"/>
  <c r="S1908" i="8"/>
  <c r="R1909" i="8"/>
  <c r="S1916" i="8"/>
  <c r="R1917" i="8"/>
  <c r="S1924" i="8"/>
  <c r="R1925" i="8"/>
  <c r="S1932" i="8"/>
  <c r="R1933" i="8"/>
  <c r="S1940" i="8"/>
  <c r="R1941" i="8"/>
  <c r="S1948" i="8"/>
  <c r="R1949" i="8"/>
  <c r="S1956" i="8"/>
  <c r="R1957" i="8"/>
  <c r="S1964" i="8"/>
  <c r="R1965" i="8"/>
  <c r="S1972" i="8"/>
  <c r="R1973" i="8"/>
  <c r="T1892" i="8"/>
  <c r="S1909" i="8"/>
  <c r="S1917" i="8"/>
  <c r="T1924" i="8"/>
  <c r="S1933" i="8"/>
  <c r="T1964" i="8"/>
  <c r="U1884" i="8"/>
  <c r="T1885" i="8"/>
  <c r="S1886" i="8"/>
  <c r="R1887" i="8"/>
  <c r="U1892" i="8"/>
  <c r="T1893" i="8"/>
  <c r="S1894" i="8"/>
  <c r="R1895" i="8"/>
  <c r="U1900" i="8"/>
  <c r="T1901" i="8"/>
  <c r="S1902" i="8"/>
  <c r="R1903" i="8"/>
  <c r="U1908" i="8"/>
  <c r="T1909" i="8"/>
  <c r="S1910" i="8"/>
  <c r="R1911" i="8"/>
  <c r="U1916" i="8"/>
  <c r="T1917" i="8"/>
  <c r="S1918" i="8"/>
  <c r="R1919" i="8"/>
  <c r="T1925" i="8"/>
  <c r="S1926" i="8"/>
  <c r="R1927" i="8"/>
  <c r="U1932" i="8"/>
  <c r="T1933" i="8"/>
  <c r="S1934" i="8"/>
  <c r="R1935" i="8"/>
  <c r="U1940" i="8"/>
  <c r="T1941" i="8"/>
  <c r="S1942" i="8"/>
  <c r="R1943" i="8"/>
  <c r="U1948" i="8"/>
  <c r="T1949" i="8"/>
  <c r="S1950" i="8"/>
  <c r="R1951" i="8"/>
  <c r="U1956" i="8"/>
  <c r="T1957" i="8"/>
  <c r="S1958" i="8"/>
  <c r="R1959" i="8"/>
  <c r="T1965" i="8"/>
  <c r="S1966" i="8"/>
  <c r="R1967" i="8"/>
  <c r="U1972" i="8"/>
  <c r="T1973" i="8"/>
  <c r="S1885" i="8"/>
  <c r="S1893" i="8"/>
  <c r="S1901" i="8"/>
  <c r="S1949" i="8"/>
  <c r="T1886" i="8"/>
  <c r="S1887" i="8"/>
  <c r="T1894" i="8"/>
  <c r="S1895" i="8"/>
  <c r="R1896" i="8"/>
  <c r="T1902" i="8"/>
  <c r="S1903" i="8"/>
  <c r="R1904" i="8"/>
  <c r="T1910" i="8"/>
  <c r="S1911" i="8"/>
  <c r="T1918" i="8"/>
  <c r="S1919" i="8"/>
  <c r="U1925" i="8"/>
  <c r="T1926" i="8"/>
  <c r="S1927" i="8"/>
  <c r="T1934" i="8"/>
  <c r="S1935" i="8"/>
  <c r="U1941" i="8"/>
  <c r="T1942" i="8"/>
  <c r="S1943" i="8"/>
  <c r="T1950" i="8"/>
  <c r="S1951" i="8"/>
  <c r="U1957" i="8"/>
  <c r="T1958" i="8"/>
  <c r="S1959" i="8"/>
  <c r="U1965" i="8"/>
  <c r="T1966" i="8"/>
  <c r="S1967" i="8"/>
  <c r="R1884" i="8"/>
  <c r="T1887" i="8"/>
  <c r="R1889" i="8"/>
  <c r="T1895" i="8"/>
  <c r="T1903" i="8"/>
  <c r="T1911" i="8"/>
  <c r="T1919" i="8"/>
  <c r="R1921" i="8"/>
  <c r="T1927" i="8"/>
  <c r="T1935" i="8"/>
  <c r="T1943" i="8"/>
  <c r="T1951" i="8"/>
  <c r="T1959" i="8"/>
  <c r="T1967" i="8"/>
  <c r="U1974" i="8"/>
  <c r="S1974" i="8"/>
  <c r="R1974" i="8"/>
  <c r="R1991" i="8"/>
  <c r="U1993" i="8"/>
  <c r="S1999" i="8"/>
  <c r="T2007" i="8"/>
  <c r="S2020" i="8"/>
  <c r="T2021" i="8"/>
  <c r="S2033" i="8"/>
  <c r="S2039" i="8"/>
  <c r="R2047" i="8"/>
  <c r="U2048" i="8"/>
  <c r="T2049" i="8"/>
  <c r="T2050" i="8"/>
  <c r="T2051" i="8"/>
  <c r="U2052" i="8"/>
  <c r="R2057" i="8"/>
  <c r="S2059" i="8"/>
  <c r="S2060" i="8"/>
  <c r="S2067" i="8"/>
  <c r="U2071" i="8"/>
  <c r="T1979" i="8"/>
  <c r="R1985" i="8"/>
  <c r="S1993" i="8"/>
  <c r="S2007" i="8"/>
  <c r="U1978" i="8"/>
  <c r="R1977" i="8"/>
  <c r="R1983" i="8"/>
  <c r="T1999" i="8"/>
  <c r="S2047" i="8"/>
  <c r="U2049" i="8"/>
  <c r="S2057" i="8"/>
  <c r="T2059" i="8"/>
  <c r="U1977" i="8"/>
  <c r="S1983" i="8"/>
  <c r="T1991" i="8"/>
  <c r="R2003" i="8"/>
  <c r="R2004" i="8"/>
  <c r="R2005" i="8"/>
  <c r="S2011" i="8"/>
  <c r="S2012" i="8"/>
  <c r="T2013" i="8"/>
  <c r="S2025" i="8"/>
  <c r="S2031" i="8"/>
  <c r="U2039" i="8"/>
  <c r="T2047" i="8"/>
  <c r="R2055" i="8"/>
  <c r="U2056" i="8"/>
  <c r="T2057" i="8"/>
  <c r="S1979" i="8"/>
  <c r="U1986" i="8"/>
  <c r="S2049" i="8"/>
  <c r="S1985" i="8"/>
  <c r="U1985" i="8"/>
  <c r="S1991" i="8"/>
  <c r="U2007" i="8"/>
  <c r="U2020" i="8"/>
  <c r="U2033" i="8"/>
  <c r="U2050" i="8"/>
  <c r="T1983" i="8"/>
  <c r="R1996" i="8"/>
  <c r="R1997" i="8"/>
  <c r="S2003" i="8"/>
  <c r="S2004" i="8"/>
  <c r="T2005" i="8"/>
  <c r="T2011" i="8"/>
  <c r="U2012" i="8"/>
  <c r="U2025" i="8"/>
  <c r="T2031" i="8"/>
  <c r="R2036" i="8"/>
  <c r="R2037" i="8"/>
  <c r="U2045" i="8"/>
  <c r="S2055" i="8"/>
  <c r="R2063" i="8"/>
  <c r="U2064" i="8"/>
  <c r="U2070" i="8"/>
  <c r="R1988" i="8"/>
  <c r="R1989" i="8"/>
  <c r="S1995" i="8"/>
  <c r="S1996" i="8"/>
  <c r="T1997" i="8"/>
  <c r="T2003" i="8"/>
  <c r="U2004" i="8"/>
  <c r="R2009" i="8"/>
  <c r="U2010" i="8"/>
  <c r="S2017" i="8"/>
  <c r="S2042" i="8"/>
  <c r="S2063" i="8"/>
  <c r="U2053" i="8"/>
  <c r="U2069" i="8"/>
  <c r="R1993" i="8"/>
  <c r="U1994" i="8"/>
  <c r="R2052" i="8"/>
  <c r="R2053" i="8"/>
  <c r="U2061" i="8"/>
  <c r="U2067" i="8"/>
  <c r="U2068" i="8"/>
  <c r="AG1332" i="12"/>
  <c r="AF1332" i="12"/>
  <c r="AE1332" i="12"/>
  <c r="AF1294" i="12"/>
  <c r="AG1294" i="12"/>
  <c r="AE1294" i="12"/>
  <c r="AF1302" i="12"/>
  <c r="AG1302" i="12"/>
  <c r="AE1302" i="12"/>
  <c r="AF1310" i="12"/>
  <c r="AG1310" i="12"/>
  <c r="AE1310" i="12"/>
  <c r="AG1318" i="12"/>
  <c r="AF1318" i="12"/>
  <c r="AE1318" i="12"/>
  <c r="AG1326" i="12"/>
  <c r="AE1326" i="12"/>
  <c r="AF1326" i="12"/>
  <c r="AF1334" i="12"/>
  <c r="AG1334" i="12"/>
  <c r="AE1334" i="12"/>
  <c r="AF1342" i="12"/>
  <c r="AG1342" i="12"/>
  <c r="AE1342" i="12"/>
  <c r="AF1350" i="12"/>
  <c r="AG1350" i="12"/>
  <c r="AE1350" i="12"/>
  <c r="AG1300" i="12"/>
  <c r="AF1300" i="12"/>
  <c r="AE1300" i="12"/>
  <c r="AG1340" i="12"/>
  <c r="AF1340" i="12"/>
  <c r="AE1340" i="12"/>
  <c r="AE1295" i="12"/>
  <c r="AG1295" i="12"/>
  <c r="AF1295" i="12"/>
  <c r="AE1303" i="12"/>
  <c r="AG1303" i="12"/>
  <c r="AF1303" i="12"/>
  <c r="AE1311" i="12"/>
  <c r="AG1311" i="12"/>
  <c r="AF1311" i="12"/>
  <c r="AE1319" i="12"/>
  <c r="AG1319" i="12"/>
  <c r="AF1319" i="12"/>
  <c r="AE1327" i="12"/>
  <c r="AG1327" i="12"/>
  <c r="AF1327" i="12"/>
  <c r="AE1335" i="12"/>
  <c r="AG1335" i="12"/>
  <c r="AF1335" i="12"/>
  <c r="AE1343" i="12"/>
  <c r="AG1343" i="12"/>
  <c r="AF1343" i="12"/>
  <c r="AE1351" i="12"/>
  <c r="AG1351" i="12"/>
  <c r="AF1351" i="12"/>
  <c r="AF1288" i="12"/>
  <c r="AE1288" i="12"/>
  <c r="AG1288" i="12"/>
  <c r="AF1296" i="12"/>
  <c r="AE1296" i="12"/>
  <c r="AG1296" i="12"/>
  <c r="AF1304" i="12"/>
  <c r="AE1304" i="12"/>
  <c r="AG1304" i="12"/>
  <c r="AF1312" i="12"/>
  <c r="AE1312" i="12"/>
  <c r="AG1312" i="12"/>
  <c r="AF1320" i="12"/>
  <c r="AE1320" i="12"/>
  <c r="AG1320" i="12"/>
  <c r="AF1328" i="12"/>
  <c r="AE1328" i="12"/>
  <c r="AG1328" i="12"/>
  <c r="AF1336" i="12"/>
  <c r="AE1336" i="12"/>
  <c r="AG1336" i="12"/>
  <c r="AF1344" i="12"/>
  <c r="AE1344" i="12"/>
  <c r="AG1344" i="12"/>
  <c r="AF1352" i="12"/>
  <c r="AE1352" i="12"/>
  <c r="AG1352" i="12"/>
  <c r="AG1297" i="12"/>
  <c r="AF1297" i="12"/>
  <c r="AE1297" i="12"/>
  <c r="AG1305" i="12"/>
  <c r="AF1305" i="12"/>
  <c r="AE1305" i="12"/>
  <c r="AG1313" i="12"/>
  <c r="AF1313" i="12"/>
  <c r="AE1313" i="12"/>
  <c r="AG1321" i="12"/>
  <c r="AF1321" i="12"/>
  <c r="AE1321" i="12"/>
  <c r="AG1329" i="12"/>
  <c r="AF1329" i="12"/>
  <c r="AE1329" i="12"/>
  <c r="AG1337" i="12"/>
  <c r="AF1337" i="12"/>
  <c r="AE1337" i="12"/>
  <c r="AG1345" i="12"/>
  <c r="AF1345" i="12"/>
  <c r="AE1345" i="12"/>
  <c r="AG1353" i="12"/>
  <c r="AF1353" i="12"/>
  <c r="AE1353" i="12"/>
  <c r="AD1341" i="12"/>
  <c r="AD1349" i="12"/>
  <c r="AH1353" i="12"/>
  <c r="AD1291" i="12"/>
  <c r="AH1295" i="12"/>
  <c r="AD1299" i="12"/>
  <c r="AF1301" i="12"/>
  <c r="AH1303" i="12"/>
  <c r="AD1307" i="12"/>
  <c r="AH1311" i="12"/>
  <c r="AD1315" i="12"/>
  <c r="AF1317" i="12"/>
  <c r="AH1319" i="12"/>
  <c r="AD1323" i="12"/>
  <c r="AH1327" i="12"/>
  <c r="AD1331" i="12"/>
  <c r="AH1335" i="12"/>
  <c r="AD1339" i="12"/>
  <c r="AH1343" i="12"/>
  <c r="AD1347" i="12"/>
  <c r="AH1351" i="12"/>
  <c r="AD1292" i="12"/>
  <c r="AD1290" i="12"/>
  <c r="AH1294" i="12"/>
  <c r="AD1298" i="12"/>
  <c r="AH1302" i="12"/>
  <c r="AD1306" i="12"/>
  <c r="AH1310" i="12"/>
  <c r="AD1314" i="12"/>
  <c r="AH1318" i="12"/>
  <c r="AD1322" i="12"/>
  <c r="AH1326" i="12"/>
  <c r="AD1330" i="12"/>
  <c r="AH1334" i="12"/>
  <c r="AD1338" i="12"/>
  <c r="AH1342" i="12"/>
  <c r="AD1346" i="12"/>
  <c r="AH1350" i="12"/>
  <c r="AD1354" i="12"/>
  <c r="AD1308" i="12"/>
  <c r="AD1348" i="12"/>
  <c r="AD1316" i="12"/>
  <c r="AD1324" i="12"/>
  <c r="AH1300" i="12"/>
  <c r="AH1332" i="12"/>
  <c r="AH1340" i="12"/>
  <c r="AF1289" i="12"/>
  <c r="AD1355" i="12"/>
  <c r="U1979" i="8"/>
  <c r="S1981" i="8"/>
  <c r="R1982" i="8"/>
  <c r="U1987" i="8"/>
  <c r="S1989" i="8"/>
  <c r="R1990" i="8"/>
  <c r="U1995" i="8"/>
  <c r="S1997" i="8"/>
  <c r="R1998" i="8"/>
  <c r="U2003" i="8"/>
  <c r="S2005" i="8"/>
  <c r="R2006" i="8"/>
  <c r="U2011" i="8"/>
  <c r="S2013" i="8"/>
  <c r="R2014" i="8"/>
  <c r="U2019" i="8"/>
  <c r="S2021" i="8"/>
  <c r="R2022" i="8"/>
  <c r="U2027" i="8"/>
  <c r="S2029" i="8"/>
  <c r="R2030" i="8"/>
  <c r="U2035" i="8"/>
  <c r="S2037" i="8"/>
  <c r="R2038" i="8"/>
  <c r="U2043" i="8"/>
  <c r="S2045" i="8"/>
  <c r="R2046" i="8"/>
  <c r="U2051" i="8"/>
  <c r="S2053" i="8"/>
  <c r="R2054" i="8"/>
  <c r="U2059" i="8"/>
  <c r="S2061" i="8"/>
  <c r="R2062" i="8"/>
  <c r="T2068" i="8"/>
  <c r="S2069" i="8"/>
  <c r="R2070" i="8"/>
  <c r="T2069" i="8"/>
  <c r="S2070" i="8"/>
  <c r="R2071" i="8"/>
  <c r="S1990" i="8"/>
  <c r="S1998" i="8"/>
  <c r="S2022" i="8"/>
  <c r="R1976" i="8"/>
  <c r="T1982" i="8"/>
  <c r="R1984" i="8"/>
  <c r="T1990" i="8"/>
  <c r="R1992" i="8"/>
  <c r="T1998" i="8"/>
  <c r="R2000" i="8"/>
  <c r="T2006" i="8"/>
  <c r="R2008" i="8"/>
  <c r="T2014" i="8"/>
  <c r="R2016" i="8"/>
  <c r="T2022" i="8"/>
  <c r="R2024" i="8"/>
  <c r="T2030" i="8"/>
  <c r="R2032" i="8"/>
  <c r="T2038" i="8"/>
  <c r="R2040" i="8"/>
  <c r="T2046" i="8"/>
  <c r="R2048" i="8"/>
  <c r="T2054" i="8"/>
  <c r="R2056" i="8"/>
  <c r="T2062" i="8"/>
  <c r="R2064" i="8"/>
  <c r="T2070" i="8"/>
  <c r="S2071" i="8"/>
  <c r="S1982" i="8"/>
  <c r="S2006" i="8"/>
  <c r="S1976" i="8"/>
  <c r="S1984" i="8"/>
  <c r="S1992" i="8"/>
  <c r="S2000" i="8"/>
  <c r="S2008" i="8"/>
  <c r="U2014" i="8"/>
  <c r="S2016" i="8"/>
  <c r="S2024" i="8"/>
  <c r="U2030" i="8"/>
  <c r="S2032" i="8"/>
  <c r="U2038" i="8"/>
  <c r="S2040" i="8"/>
  <c r="U2046" i="8"/>
  <c r="S2048" i="8"/>
  <c r="U2054" i="8"/>
  <c r="S2056" i="8"/>
  <c r="U2062" i="8"/>
  <c r="S2064" i="8"/>
  <c r="T2071" i="8"/>
  <c r="T1976" i="8"/>
  <c r="R1978" i="8"/>
  <c r="T1984" i="8"/>
  <c r="R1986" i="8"/>
  <c r="T1992" i="8"/>
  <c r="R1994" i="8"/>
  <c r="T2000" i="8"/>
  <c r="R2002" i="8"/>
  <c r="T2008" i="8"/>
  <c r="R2010" i="8"/>
  <c r="T2016" i="8"/>
  <c r="R2018" i="8"/>
  <c r="T2024" i="8"/>
  <c r="R2026" i="8"/>
  <c r="T2032" i="8"/>
  <c r="R2034" i="8"/>
  <c r="T2040" i="8"/>
  <c r="T2048" i="8"/>
  <c r="T2056" i="8"/>
  <c r="R2058" i="8"/>
  <c r="T2064" i="8"/>
  <c r="R2066" i="8"/>
  <c r="S1977" i="8"/>
  <c r="S1978" i="8"/>
  <c r="S1986" i="8"/>
  <c r="S1994" i="8"/>
  <c r="S2002" i="8"/>
  <c r="S2010" i="8"/>
  <c r="S2018" i="8"/>
  <c r="R2019" i="8"/>
  <c r="S2026" i="8"/>
  <c r="R2027" i="8"/>
  <c r="S2034" i="8"/>
  <c r="R2035" i="8"/>
  <c r="S2066" i="8"/>
  <c r="R2072" i="8"/>
  <c r="S2072" i="8"/>
  <c r="T2072" i="8"/>
  <c r="AE1289" i="12" l="1"/>
  <c r="AG1309" i="12"/>
  <c r="AE1309" i="12"/>
  <c r="AG1293" i="12"/>
  <c r="AE1293" i="12"/>
  <c r="AG1333" i="12"/>
  <c r="AE1333" i="12"/>
  <c r="AF1293" i="12"/>
  <c r="AG1325" i="12"/>
  <c r="AE1325" i="12"/>
  <c r="AG1354" i="12"/>
  <c r="AF1354" i="12"/>
  <c r="AE1354" i="12"/>
  <c r="AG1307" i="12"/>
  <c r="AF1307" i="12"/>
  <c r="AE1307" i="12"/>
  <c r="AG1349" i="12"/>
  <c r="AF1349" i="12"/>
  <c r="AE1349" i="12"/>
  <c r="AG1346" i="12"/>
  <c r="AF1346" i="12"/>
  <c r="AE1346" i="12"/>
  <c r="AG1314" i="12"/>
  <c r="AF1314" i="12"/>
  <c r="AE1314" i="12"/>
  <c r="AE1341" i="12"/>
  <c r="AG1341" i="12"/>
  <c r="AF1341" i="12"/>
  <c r="AG1331" i="12"/>
  <c r="AF1331" i="12"/>
  <c r="AE1331" i="12"/>
  <c r="AG1292" i="12"/>
  <c r="AF1292" i="12"/>
  <c r="AE1292" i="12"/>
  <c r="AG1347" i="12"/>
  <c r="AF1347" i="12"/>
  <c r="AE1347" i="12"/>
  <c r="AG1323" i="12"/>
  <c r="AF1323" i="12"/>
  <c r="AE1323" i="12"/>
  <c r="AG1322" i="12"/>
  <c r="AF1322" i="12"/>
  <c r="AE1322" i="12"/>
  <c r="AG1338" i="12"/>
  <c r="AF1338" i="12"/>
  <c r="AE1338" i="12"/>
  <c r="AG1306" i="12"/>
  <c r="AF1306" i="12"/>
  <c r="AE1306" i="12"/>
  <c r="AG1299" i="12"/>
  <c r="AF1299" i="12"/>
  <c r="AE1299" i="12"/>
  <c r="AG1324" i="12"/>
  <c r="AF1324" i="12"/>
  <c r="AE1324" i="12"/>
  <c r="AG1316" i="12"/>
  <c r="AF1316" i="12"/>
  <c r="AE1316" i="12"/>
  <c r="AG1339" i="12"/>
  <c r="AF1339" i="12"/>
  <c r="AE1339" i="12"/>
  <c r="AG1308" i="12"/>
  <c r="AF1308" i="12"/>
  <c r="AE1308" i="12"/>
  <c r="AG1291" i="12"/>
  <c r="AF1291" i="12"/>
  <c r="AE1291" i="12"/>
  <c r="AG1290" i="12"/>
  <c r="AF1290" i="12"/>
  <c r="AE1290" i="12"/>
  <c r="AG1348" i="12"/>
  <c r="AF1348" i="12"/>
  <c r="AE1348" i="12"/>
  <c r="AG1330" i="12"/>
  <c r="AF1330" i="12"/>
  <c r="AE1330" i="12"/>
  <c r="AG1298" i="12"/>
  <c r="AF1298" i="12"/>
  <c r="AE1298" i="12"/>
  <c r="AG1315" i="12"/>
  <c r="AF1315" i="12"/>
  <c r="AE1315" i="12"/>
  <c r="AG1355" i="12"/>
  <c r="AF1355" i="12"/>
  <c r="AE1355" i="12"/>
  <c r="AC1356" i="12" l="1"/>
  <c r="AB1356" i="12"/>
  <c r="Z1356" i="12"/>
  <c r="Y1356" i="12"/>
  <c r="X1356" i="12"/>
  <c r="W1356" i="12"/>
  <c r="V1356" i="12"/>
  <c r="U1356" i="12"/>
  <c r="T1356" i="12"/>
  <c r="S1356" i="12"/>
  <c r="R1356" i="12"/>
  <c r="P1356" i="12"/>
  <c r="Q1356" i="12" s="1"/>
  <c r="AH1356" i="12" l="1"/>
  <c r="AD1356" i="12"/>
  <c r="AG1356" i="12" l="1"/>
  <c r="AF1356" i="12"/>
  <c r="AE1356" i="12"/>
  <c r="Z1430" i="12" l="1"/>
  <c r="AD1430" i="12" s="1"/>
  <c r="Z1429" i="12"/>
  <c r="AH1429" i="12" s="1"/>
  <c r="Z1428" i="12"/>
  <c r="AH1428" i="12" s="1"/>
  <c r="Z1427" i="12"/>
  <c r="AH1427" i="12" s="1"/>
  <c r="Z1426" i="12"/>
  <c r="AH1426" i="12" s="1"/>
  <c r="Z1425" i="12"/>
  <c r="AD1425" i="12" s="1"/>
  <c r="Z1424" i="12"/>
  <c r="AH1424" i="12" s="1"/>
  <c r="Z1423" i="12"/>
  <c r="AH1423" i="12" s="1"/>
  <c r="Z1422" i="12"/>
  <c r="AD1422" i="12" s="1"/>
  <c r="Z1421" i="12"/>
  <c r="AH1421" i="12" s="1"/>
  <c r="Z1420" i="12"/>
  <c r="AH1420" i="12" s="1"/>
  <c r="Z1419" i="12"/>
  <c r="AD1419" i="12" s="1"/>
  <c r="AF1419" i="12" s="1"/>
  <c r="Z1418" i="12"/>
  <c r="AH1418" i="12" s="1"/>
  <c r="Z1417" i="12"/>
  <c r="AD1417" i="12" s="1"/>
  <c r="Z1416" i="12"/>
  <c r="AH1416" i="12" s="1"/>
  <c r="Z1415" i="12"/>
  <c r="AH1415" i="12" s="1"/>
  <c r="Z1414" i="12"/>
  <c r="AH1414" i="12" s="1"/>
  <c r="Z1413" i="12"/>
  <c r="AH1413" i="12" s="1"/>
  <c r="Z1412" i="12"/>
  <c r="AH1412" i="12" s="1"/>
  <c r="Z1411" i="12"/>
  <c r="AH1411" i="12" s="1"/>
  <c r="Z1410" i="12"/>
  <c r="AH1410" i="12" s="1"/>
  <c r="Z1409" i="12"/>
  <c r="AD1409" i="12" s="1"/>
  <c r="Z1408" i="12"/>
  <c r="AD1408" i="12" s="1"/>
  <c r="Z1407" i="12"/>
  <c r="AH1407" i="12" s="1"/>
  <c r="Z1406" i="12"/>
  <c r="AH1406" i="12" s="1"/>
  <c r="Z1405" i="12"/>
  <c r="AH1405" i="12" s="1"/>
  <c r="Z1404" i="12"/>
  <c r="AH1404" i="12" s="1"/>
  <c r="Z1403" i="12"/>
  <c r="AH1403" i="12" s="1"/>
  <c r="Z1402" i="12"/>
  <c r="AH1402" i="12" s="1"/>
  <c r="Z1401" i="12"/>
  <c r="AD1401" i="12" s="1"/>
  <c r="Z1400" i="12"/>
  <c r="AH1400" i="12" s="1"/>
  <c r="Z1399" i="12"/>
  <c r="AH1399" i="12" s="1"/>
  <c r="Z1398" i="12"/>
  <c r="AH1398" i="12" s="1"/>
  <c r="Z1397" i="12"/>
  <c r="AD1397" i="12" s="1"/>
  <c r="AG1397" i="12" s="1"/>
  <c r="Z1396" i="12"/>
  <c r="AH1396" i="12" s="1"/>
  <c r="Z1395" i="12"/>
  <c r="AD1395" i="12" s="1"/>
  <c r="AF1395" i="12" s="1"/>
  <c r="Z1394" i="12"/>
  <c r="AH1394" i="12" s="1"/>
  <c r="Z1393" i="12"/>
  <c r="AD1393" i="12" s="1"/>
  <c r="Z1392" i="12"/>
  <c r="AD1392" i="12" s="1"/>
  <c r="AG1392" i="12" s="1"/>
  <c r="Z1391" i="12"/>
  <c r="Z1390" i="12"/>
  <c r="AD1390" i="12" s="1"/>
  <c r="AG1390" i="12" s="1"/>
  <c r="Z1389" i="12"/>
  <c r="AD1389" i="12" s="1"/>
  <c r="AG1389" i="12" s="1"/>
  <c r="Z1388" i="12"/>
  <c r="Z1387" i="12"/>
  <c r="AD1387" i="12" s="1"/>
  <c r="AF1387" i="12" s="1"/>
  <c r="Z1386" i="12"/>
  <c r="AD1386" i="12" s="1"/>
  <c r="AE1386" i="12" s="1"/>
  <c r="Z1385" i="12"/>
  <c r="AD1385" i="12" s="1"/>
  <c r="Z1384" i="12"/>
  <c r="AD1384" i="12" s="1"/>
  <c r="AG1384" i="12" s="1"/>
  <c r="Z1383" i="12"/>
  <c r="Z1382" i="12"/>
  <c r="AD1382" i="12" s="1"/>
  <c r="AG1382" i="12" s="1"/>
  <c r="Z1381" i="12"/>
  <c r="AD1381" i="12" s="1"/>
  <c r="AF1381" i="12" s="1"/>
  <c r="Z1380" i="12"/>
  <c r="AD1380" i="12" s="1"/>
  <c r="AG1380" i="12" s="1"/>
  <c r="Z1379" i="12"/>
  <c r="AD1379" i="12" s="1"/>
  <c r="AF1379" i="12" s="1"/>
  <c r="Z1378" i="12"/>
  <c r="Z1377" i="12"/>
  <c r="AD1377" i="12" s="1"/>
  <c r="AG1377" i="12" s="1"/>
  <c r="Z1376" i="12"/>
  <c r="AD1376" i="12" s="1"/>
  <c r="AG1376" i="12" s="1"/>
  <c r="Z1375" i="12"/>
  <c r="AD1375" i="12" s="1"/>
  <c r="AG1375" i="12" s="1"/>
  <c r="Z1374" i="12"/>
  <c r="AD1374" i="12" s="1"/>
  <c r="AG1374" i="12" s="1"/>
  <c r="Z1373" i="12"/>
  <c r="AD1373" i="12" s="1"/>
  <c r="AF1373" i="12" s="1"/>
  <c r="Z1372" i="12"/>
  <c r="AD1372" i="12" s="1"/>
  <c r="AG1372" i="12" s="1"/>
  <c r="Z1371" i="12"/>
  <c r="AD1371" i="12" s="1"/>
  <c r="AF1371" i="12" s="1"/>
  <c r="Z1370" i="12"/>
  <c r="AD1370" i="12" s="1"/>
  <c r="AE1370" i="12" s="1"/>
  <c r="Z1369" i="12"/>
  <c r="Z1368" i="12"/>
  <c r="AD1368" i="12" s="1"/>
  <c r="AG1368" i="12" s="1"/>
  <c r="Z1367" i="12"/>
  <c r="AD1367" i="12" s="1"/>
  <c r="AG1367" i="12" s="1"/>
  <c r="Z1366" i="12"/>
  <c r="AD1366" i="12" s="1"/>
  <c r="AG1366" i="12" s="1"/>
  <c r="Z1365" i="12"/>
  <c r="AD1365" i="12" s="1"/>
  <c r="AF1365" i="12" s="1"/>
  <c r="Z1364" i="12"/>
  <c r="Z1363" i="12"/>
  <c r="AD1363" i="12" s="1"/>
  <c r="AF1363" i="12" s="1"/>
  <c r="Z1362" i="12"/>
  <c r="AD1362" i="12" s="1"/>
  <c r="Z1361" i="12"/>
  <c r="Z1360" i="12"/>
  <c r="AD1360" i="12" s="1"/>
  <c r="AG1360" i="12" s="1"/>
  <c r="Z1359" i="12"/>
  <c r="AD1359" i="12" s="1"/>
  <c r="AG1359" i="12" s="1"/>
  <c r="Z1358" i="12"/>
  <c r="AD1358" i="12" s="1"/>
  <c r="AG1358" i="12" s="1"/>
  <c r="Z1357" i="12"/>
  <c r="AD1357" i="12" s="1"/>
  <c r="AF1357" i="12" s="1"/>
  <c r="AC1429" i="12"/>
  <c r="AB1429" i="12"/>
  <c r="AC1428" i="12"/>
  <c r="AB1428" i="12"/>
  <c r="AC1427" i="12"/>
  <c r="AB1427" i="12"/>
  <c r="AC1426" i="12"/>
  <c r="AB1426" i="12"/>
  <c r="AC1425" i="12"/>
  <c r="AB1425" i="12"/>
  <c r="AC1424" i="12"/>
  <c r="AB1424" i="12"/>
  <c r="AC1423" i="12"/>
  <c r="AB1423" i="12"/>
  <c r="AH1422" i="12"/>
  <c r="AC1422" i="12"/>
  <c r="AB1422" i="12"/>
  <c r="AC1421" i="12"/>
  <c r="AB1421" i="12"/>
  <c r="AC1420" i="12"/>
  <c r="AB1420" i="12"/>
  <c r="AC1419" i="12"/>
  <c r="AB1419" i="12"/>
  <c r="AC1418" i="12"/>
  <c r="AB1418" i="12"/>
  <c r="AC1417" i="12"/>
  <c r="AB1417" i="12"/>
  <c r="AC1416" i="12"/>
  <c r="AB1416" i="12"/>
  <c r="AC1415" i="12"/>
  <c r="AB1415" i="12"/>
  <c r="AC1414" i="12"/>
  <c r="AB1414" i="12"/>
  <c r="AC1413" i="12"/>
  <c r="AB1413" i="12"/>
  <c r="AC1412" i="12"/>
  <c r="AB1412" i="12"/>
  <c r="AC1411" i="12"/>
  <c r="AB1411" i="12"/>
  <c r="AC1410" i="12"/>
  <c r="AB1410" i="12"/>
  <c r="AC1409" i="12"/>
  <c r="AB1409" i="12"/>
  <c r="AC1408" i="12"/>
  <c r="AB1408" i="12"/>
  <c r="AC1407" i="12"/>
  <c r="AB1407" i="12"/>
  <c r="AC1406" i="12"/>
  <c r="AB1406" i="12"/>
  <c r="AC1405" i="12"/>
  <c r="AB1405" i="12"/>
  <c r="AC1404" i="12"/>
  <c r="AB1404" i="12"/>
  <c r="AC1403" i="12"/>
  <c r="AB1403" i="12"/>
  <c r="AC1402" i="12"/>
  <c r="AB1402" i="12"/>
  <c r="AC1401" i="12"/>
  <c r="AB1401" i="12"/>
  <c r="AC1400" i="12"/>
  <c r="AB1400" i="12"/>
  <c r="AC1399" i="12"/>
  <c r="AB1399" i="12"/>
  <c r="AC1398" i="12"/>
  <c r="AB1398" i="12"/>
  <c r="AC1397" i="12"/>
  <c r="AB1397" i="12"/>
  <c r="AC1396" i="12"/>
  <c r="AB1396" i="12"/>
  <c r="AC1395" i="12"/>
  <c r="AB1395" i="12"/>
  <c r="AC1394" i="12"/>
  <c r="AB1394" i="12"/>
  <c r="AC1393" i="12"/>
  <c r="AB1393" i="12"/>
  <c r="AC1392" i="12"/>
  <c r="AB1392" i="12"/>
  <c r="AC1391" i="12"/>
  <c r="AB1391" i="12"/>
  <c r="AC1390" i="12"/>
  <c r="AB1390" i="12"/>
  <c r="AC1389" i="12"/>
  <c r="AB1389" i="12"/>
  <c r="AC1388" i="12"/>
  <c r="AB1388" i="12"/>
  <c r="AC1387" i="12"/>
  <c r="AB1387" i="12"/>
  <c r="AC1386" i="12"/>
  <c r="AB1386" i="12"/>
  <c r="AC1385" i="12"/>
  <c r="AB1385" i="12"/>
  <c r="AC1384" i="12"/>
  <c r="AB1384" i="12"/>
  <c r="AC1383" i="12"/>
  <c r="AB1383" i="12"/>
  <c r="AC1382" i="12"/>
  <c r="AB1382" i="12"/>
  <c r="AC1381" i="12"/>
  <c r="AB1381" i="12"/>
  <c r="AC1380" i="12"/>
  <c r="AB1380" i="12"/>
  <c r="AC1379" i="12"/>
  <c r="AB1379" i="12"/>
  <c r="AC1378" i="12"/>
  <c r="AB1378" i="12"/>
  <c r="AC1377" i="12"/>
  <c r="AB1377" i="12"/>
  <c r="AC1376" i="12"/>
  <c r="AB1376" i="12"/>
  <c r="AC1375" i="12"/>
  <c r="AB1375" i="12"/>
  <c r="AC1374" i="12"/>
  <c r="AB1374" i="12"/>
  <c r="AC1373" i="12"/>
  <c r="AB1373" i="12"/>
  <c r="AC1372" i="12"/>
  <c r="AB1372" i="12"/>
  <c r="AC1371" i="12"/>
  <c r="AB1371" i="12"/>
  <c r="AC1370" i="12"/>
  <c r="AB1370" i="12"/>
  <c r="AC1369" i="12"/>
  <c r="AB1369" i="12"/>
  <c r="AC1368" i="12"/>
  <c r="AB1368" i="12"/>
  <c r="AC1367" i="12"/>
  <c r="AB1367" i="12"/>
  <c r="AC1366" i="12"/>
  <c r="AB1366" i="12"/>
  <c r="AC1365" i="12"/>
  <c r="AB1365" i="12"/>
  <c r="AD1364" i="12"/>
  <c r="AG1364" i="12" s="1"/>
  <c r="AC1364" i="12"/>
  <c r="AB1364" i="12"/>
  <c r="AC1363" i="12"/>
  <c r="AB1363" i="12"/>
  <c r="AC1362" i="12"/>
  <c r="AB1362" i="12"/>
  <c r="AC1361" i="12"/>
  <c r="AB1361" i="12"/>
  <c r="AC1360" i="12"/>
  <c r="AB1360" i="12"/>
  <c r="AC1359" i="12"/>
  <c r="AB1359" i="12"/>
  <c r="AC1358" i="12"/>
  <c r="AB1358" i="12"/>
  <c r="AC1357" i="12"/>
  <c r="AB1357" i="12"/>
  <c r="AC1430" i="12"/>
  <c r="AB1430" i="12"/>
  <c r="Y1430" i="12"/>
  <c r="X1430" i="12"/>
  <c r="W1430" i="12"/>
  <c r="V1430" i="12"/>
  <c r="U1430" i="12"/>
  <c r="T1430" i="12"/>
  <c r="S1430" i="12"/>
  <c r="R1430" i="12"/>
  <c r="P1430" i="12"/>
  <c r="Q1430" i="12" s="1"/>
  <c r="Y1429" i="12"/>
  <c r="X1429" i="12"/>
  <c r="W1429" i="12"/>
  <c r="V1429" i="12"/>
  <c r="U1429" i="12"/>
  <c r="T1429" i="12"/>
  <c r="S1429" i="12"/>
  <c r="R1429" i="12"/>
  <c r="P1429" i="12"/>
  <c r="Q1429" i="12" s="1"/>
  <c r="Y1428" i="12"/>
  <c r="X1428" i="12"/>
  <c r="W1428" i="12"/>
  <c r="V1428" i="12"/>
  <c r="U1428" i="12"/>
  <c r="T1428" i="12"/>
  <c r="S1428" i="12"/>
  <c r="R1428" i="12"/>
  <c r="P1428" i="12"/>
  <c r="Q1428" i="12" s="1"/>
  <c r="Y1427" i="12"/>
  <c r="X1427" i="12"/>
  <c r="W1427" i="12"/>
  <c r="V1427" i="12"/>
  <c r="U1427" i="12"/>
  <c r="T1427" i="12"/>
  <c r="S1427" i="12"/>
  <c r="R1427" i="12"/>
  <c r="P1427" i="12"/>
  <c r="Q1427" i="12" s="1"/>
  <c r="Y1426" i="12"/>
  <c r="X1426" i="12"/>
  <c r="W1426" i="12"/>
  <c r="V1426" i="12"/>
  <c r="U1426" i="12"/>
  <c r="T1426" i="12"/>
  <c r="S1426" i="12"/>
  <c r="R1426" i="12"/>
  <c r="P1426" i="12"/>
  <c r="Q1426" i="12" s="1"/>
  <c r="Y1425" i="12"/>
  <c r="X1425" i="12"/>
  <c r="W1425" i="12"/>
  <c r="V1425" i="12"/>
  <c r="U1425" i="12"/>
  <c r="T1425" i="12"/>
  <c r="S1425" i="12"/>
  <c r="R1425" i="12"/>
  <c r="P1425" i="12"/>
  <c r="Q1425" i="12" s="1"/>
  <c r="Y1424" i="12"/>
  <c r="X1424" i="12"/>
  <c r="W1424" i="12"/>
  <c r="V1424" i="12"/>
  <c r="U1424" i="12"/>
  <c r="T1424" i="12"/>
  <c r="S1424" i="12"/>
  <c r="R1424" i="12"/>
  <c r="P1424" i="12"/>
  <c r="Q1424" i="12" s="1"/>
  <c r="Y1423" i="12"/>
  <c r="X1423" i="12"/>
  <c r="W1423" i="12"/>
  <c r="V1423" i="12"/>
  <c r="U1423" i="12"/>
  <c r="T1423" i="12"/>
  <c r="S1423" i="12"/>
  <c r="R1423" i="12"/>
  <c r="P1423" i="12"/>
  <c r="Q1423" i="12" s="1"/>
  <c r="Y1422" i="12"/>
  <c r="X1422" i="12"/>
  <c r="W1422" i="12"/>
  <c r="V1422" i="12"/>
  <c r="U1422" i="12"/>
  <c r="T1422" i="12"/>
  <c r="S1422" i="12"/>
  <c r="R1422" i="12"/>
  <c r="P1422" i="12"/>
  <c r="Q1422" i="12" s="1"/>
  <c r="Y1421" i="12"/>
  <c r="X1421" i="12"/>
  <c r="W1421" i="12"/>
  <c r="V1421" i="12"/>
  <c r="U1421" i="12"/>
  <c r="T1421" i="12"/>
  <c r="S1421" i="12"/>
  <c r="R1421" i="12"/>
  <c r="P1421" i="12"/>
  <c r="Q1421" i="12" s="1"/>
  <c r="Y1420" i="12"/>
  <c r="X1420" i="12"/>
  <c r="W1420" i="12"/>
  <c r="V1420" i="12"/>
  <c r="U1420" i="12"/>
  <c r="T1420" i="12"/>
  <c r="S1420" i="12"/>
  <c r="R1420" i="12"/>
  <c r="P1420" i="12"/>
  <c r="Q1420" i="12" s="1"/>
  <c r="Y1419" i="12"/>
  <c r="X1419" i="12"/>
  <c r="W1419" i="12"/>
  <c r="V1419" i="12"/>
  <c r="U1419" i="12"/>
  <c r="T1419" i="12"/>
  <c r="S1419" i="12"/>
  <c r="R1419" i="12"/>
  <c r="P1419" i="12"/>
  <c r="Q1419" i="12" s="1"/>
  <c r="Y1418" i="12"/>
  <c r="X1418" i="12"/>
  <c r="W1418" i="12"/>
  <c r="V1418" i="12"/>
  <c r="U1418" i="12"/>
  <c r="T1418" i="12"/>
  <c r="S1418" i="12"/>
  <c r="R1418" i="12"/>
  <c r="P1418" i="12"/>
  <c r="Q1418" i="12" s="1"/>
  <c r="Y1417" i="12"/>
  <c r="X1417" i="12"/>
  <c r="W1417" i="12"/>
  <c r="V1417" i="12"/>
  <c r="U1417" i="12"/>
  <c r="T1417" i="12"/>
  <c r="S1417" i="12"/>
  <c r="R1417" i="12"/>
  <c r="P1417" i="12"/>
  <c r="Q1417" i="12" s="1"/>
  <c r="Y1416" i="12"/>
  <c r="X1416" i="12"/>
  <c r="W1416" i="12"/>
  <c r="V1416" i="12"/>
  <c r="U1416" i="12"/>
  <c r="T1416" i="12"/>
  <c r="S1416" i="12"/>
  <c r="R1416" i="12"/>
  <c r="P1416" i="12"/>
  <c r="Q1416" i="12" s="1"/>
  <c r="Y1415" i="12"/>
  <c r="X1415" i="12"/>
  <c r="W1415" i="12"/>
  <c r="V1415" i="12"/>
  <c r="U1415" i="12"/>
  <c r="T1415" i="12"/>
  <c r="S1415" i="12"/>
  <c r="R1415" i="12"/>
  <c r="P1415" i="12"/>
  <c r="Q1415" i="12" s="1"/>
  <c r="Y1414" i="12"/>
  <c r="X1414" i="12"/>
  <c r="W1414" i="12"/>
  <c r="V1414" i="12"/>
  <c r="U1414" i="12"/>
  <c r="T1414" i="12"/>
  <c r="S1414" i="12"/>
  <c r="R1414" i="12"/>
  <c r="P1414" i="12"/>
  <c r="Q1414" i="12" s="1"/>
  <c r="Y1413" i="12"/>
  <c r="X1413" i="12"/>
  <c r="W1413" i="12"/>
  <c r="V1413" i="12"/>
  <c r="U1413" i="12"/>
  <c r="T1413" i="12"/>
  <c r="S1413" i="12"/>
  <c r="R1413" i="12"/>
  <c r="P1413" i="12"/>
  <c r="Q1413" i="12" s="1"/>
  <c r="Y1412" i="12"/>
  <c r="X1412" i="12"/>
  <c r="W1412" i="12"/>
  <c r="V1412" i="12"/>
  <c r="U1412" i="12"/>
  <c r="T1412" i="12"/>
  <c r="S1412" i="12"/>
  <c r="R1412" i="12"/>
  <c r="P1412" i="12"/>
  <c r="Q1412" i="12" s="1"/>
  <c r="Y1411" i="12"/>
  <c r="X1411" i="12"/>
  <c r="W1411" i="12"/>
  <c r="V1411" i="12"/>
  <c r="U1411" i="12"/>
  <c r="T1411" i="12"/>
  <c r="S1411" i="12"/>
  <c r="R1411" i="12"/>
  <c r="P1411" i="12"/>
  <c r="Q1411" i="12" s="1"/>
  <c r="Y1410" i="12"/>
  <c r="X1410" i="12"/>
  <c r="W1410" i="12"/>
  <c r="V1410" i="12"/>
  <c r="U1410" i="12"/>
  <c r="T1410" i="12"/>
  <c r="S1410" i="12"/>
  <c r="R1410" i="12"/>
  <c r="P1410" i="12"/>
  <c r="Q1410" i="12" s="1"/>
  <c r="Y1409" i="12"/>
  <c r="X1409" i="12"/>
  <c r="W1409" i="12"/>
  <c r="V1409" i="12"/>
  <c r="U1409" i="12"/>
  <c r="T1409" i="12"/>
  <c r="S1409" i="12"/>
  <c r="R1409" i="12"/>
  <c r="P1409" i="12"/>
  <c r="Q1409" i="12" s="1"/>
  <c r="Y1408" i="12"/>
  <c r="X1408" i="12"/>
  <c r="W1408" i="12"/>
  <c r="V1408" i="12"/>
  <c r="U1408" i="12"/>
  <c r="T1408" i="12"/>
  <c r="S1408" i="12"/>
  <c r="R1408" i="12"/>
  <c r="P1408" i="12"/>
  <c r="Q1408" i="12" s="1"/>
  <c r="Y1407" i="12"/>
  <c r="X1407" i="12"/>
  <c r="W1407" i="12"/>
  <c r="V1407" i="12"/>
  <c r="U1407" i="12"/>
  <c r="T1407" i="12"/>
  <c r="S1407" i="12"/>
  <c r="R1407" i="12"/>
  <c r="P1407" i="12"/>
  <c r="Q1407" i="12" s="1"/>
  <c r="Y1406" i="12"/>
  <c r="X1406" i="12"/>
  <c r="W1406" i="12"/>
  <c r="V1406" i="12"/>
  <c r="U1406" i="12"/>
  <c r="T1406" i="12"/>
  <c r="S1406" i="12"/>
  <c r="R1406" i="12"/>
  <c r="P1406" i="12"/>
  <c r="Q1406" i="12" s="1"/>
  <c r="Y1405" i="12"/>
  <c r="X1405" i="12"/>
  <c r="W1405" i="12"/>
  <c r="V1405" i="12"/>
  <c r="U1405" i="12"/>
  <c r="T1405" i="12"/>
  <c r="S1405" i="12"/>
  <c r="R1405" i="12"/>
  <c r="P1405" i="12"/>
  <c r="Q1405" i="12" s="1"/>
  <c r="Y1404" i="12"/>
  <c r="X1404" i="12"/>
  <c r="W1404" i="12"/>
  <c r="V1404" i="12"/>
  <c r="U1404" i="12"/>
  <c r="T1404" i="12"/>
  <c r="S1404" i="12"/>
  <c r="R1404" i="12"/>
  <c r="P1404" i="12"/>
  <c r="Q1404" i="12" s="1"/>
  <c r="Y1403" i="12"/>
  <c r="X1403" i="12"/>
  <c r="W1403" i="12"/>
  <c r="V1403" i="12"/>
  <c r="U1403" i="12"/>
  <c r="T1403" i="12"/>
  <c r="S1403" i="12"/>
  <c r="R1403" i="12"/>
  <c r="P1403" i="12"/>
  <c r="Q1403" i="12" s="1"/>
  <c r="Y1402" i="12"/>
  <c r="X1402" i="12"/>
  <c r="W1402" i="12"/>
  <c r="V1402" i="12"/>
  <c r="U1402" i="12"/>
  <c r="T1402" i="12"/>
  <c r="S1402" i="12"/>
  <c r="R1402" i="12"/>
  <c r="P1402" i="12"/>
  <c r="Q1402" i="12" s="1"/>
  <c r="Y1401" i="12"/>
  <c r="X1401" i="12"/>
  <c r="W1401" i="12"/>
  <c r="V1401" i="12"/>
  <c r="U1401" i="12"/>
  <c r="T1401" i="12"/>
  <c r="S1401" i="12"/>
  <c r="R1401" i="12"/>
  <c r="P1401" i="12"/>
  <c r="Q1401" i="12" s="1"/>
  <c r="Y1400" i="12"/>
  <c r="X1400" i="12"/>
  <c r="W1400" i="12"/>
  <c r="V1400" i="12"/>
  <c r="U1400" i="12"/>
  <c r="T1400" i="12"/>
  <c r="S1400" i="12"/>
  <c r="R1400" i="12"/>
  <c r="P1400" i="12"/>
  <c r="Q1400" i="12" s="1"/>
  <c r="Y1399" i="12"/>
  <c r="X1399" i="12"/>
  <c r="W1399" i="12"/>
  <c r="V1399" i="12"/>
  <c r="U1399" i="12"/>
  <c r="T1399" i="12"/>
  <c r="S1399" i="12"/>
  <c r="R1399" i="12"/>
  <c r="P1399" i="12"/>
  <c r="Q1399" i="12" s="1"/>
  <c r="Y1398" i="12"/>
  <c r="X1398" i="12"/>
  <c r="W1398" i="12"/>
  <c r="V1398" i="12"/>
  <c r="U1398" i="12"/>
  <c r="T1398" i="12"/>
  <c r="S1398" i="12"/>
  <c r="R1398" i="12"/>
  <c r="P1398" i="12"/>
  <c r="Q1398" i="12" s="1"/>
  <c r="Y1397" i="12"/>
  <c r="X1397" i="12"/>
  <c r="W1397" i="12"/>
  <c r="V1397" i="12"/>
  <c r="U1397" i="12"/>
  <c r="T1397" i="12"/>
  <c r="S1397" i="12"/>
  <c r="R1397" i="12"/>
  <c r="P1397" i="12"/>
  <c r="Q1397" i="12" s="1"/>
  <c r="Y1396" i="12"/>
  <c r="X1396" i="12"/>
  <c r="W1396" i="12"/>
  <c r="V1396" i="12"/>
  <c r="U1396" i="12"/>
  <c r="T1396" i="12"/>
  <c r="S1396" i="12"/>
  <c r="R1396" i="12"/>
  <c r="P1396" i="12"/>
  <c r="Q1396" i="12" s="1"/>
  <c r="Y1395" i="12"/>
  <c r="X1395" i="12"/>
  <c r="W1395" i="12"/>
  <c r="V1395" i="12"/>
  <c r="U1395" i="12"/>
  <c r="T1395" i="12"/>
  <c r="S1395" i="12"/>
  <c r="R1395" i="12"/>
  <c r="P1395" i="12"/>
  <c r="Q1395" i="12" s="1"/>
  <c r="Y1394" i="12"/>
  <c r="X1394" i="12"/>
  <c r="W1394" i="12"/>
  <c r="V1394" i="12"/>
  <c r="U1394" i="12"/>
  <c r="T1394" i="12"/>
  <c r="S1394" i="12"/>
  <c r="R1394" i="12"/>
  <c r="P1394" i="12"/>
  <c r="Q1394" i="12" s="1"/>
  <c r="Y1393" i="12"/>
  <c r="X1393" i="12"/>
  <c r="W1393" i="12"/>
  <c r="V1393" i="12"/>
  <c r="U1393" i="12"/>
  <c r="T1393" i="12"/>
  <c r="S1393" i="12"/>
  <c r="R1393" i="12"/>
  <c r="P1393" i="12"/>
  <c r="Q1393" i="12" s="1"/>
  <c r="Y1392" i="12"/>
  <c r="X1392" i="12"/>
  <c r="W1392" i="12"/>
  <c r="V1392" i="12"/>
  <c r="U1392" i="12"/>
  <c r="T1392" i="12"/>
  <c r="S1392" i="12"/>
  <c r="R1392" i="12"/>
  <c r="P1392" i="12"/>
  <c r="Q1392" i="12" s="1"/>
  <c r="Y1391" i="12"/>
  <c r="X1391" i="12"/>
  <c r="W1391" i="12"/>
  <c r="V1391" i="12"/>
  <c r="U1391" i="12"/>
  <c r="T1391" i="12"/>
  <c r="S1391" i="12"/>
  <c r="R1391" i="12"/>
  <c r="P1391" i="12"/>
  <c r="Q1391" i="12" s="1"/>
  <c r="Y1390" i="12"/>
  <c r="X1390" i="12"/>
  <c r="AH1390" i="12" s="1"/>
  <c r="W1390" i="12"/>
  <c r="V1390" i="12"/>
  <c r="U1390" i="12"/>
  <c r="T1390" i="12"/>
  <c r="S1390" i="12"/>
  <c r="R1390" i="12"/>
  <c r="P1390" i="12"/>
  <c r="Q1390" i="12" s="1"/>
  <c r="Y1389" i="12"/>
  <c r="X1389" i="12"/>
  <c r="W1389" i="12"/>
  <c r="V1389" i="12"/>
  <c r="U1389" i="12"/>
  <c r="T1389" i="12"/>
  <c r="S1389" i="12"/>
  <c r="R1389" i="12"/>
  <c r="P1389" i="12"/>
  <c r="Q1389" i="12" s="1"/>
  <c r="Y1388" i="12"/>
  <c r="X1388" i="12"/>
  <c r="W1388" i="12"/>
  <c r="V1388" i="12"/>
  <c r="U1388" i="12"/>
  <c r="T1388" i="12"/>
  <c r="S1388" i="12"/>
  <c r="R1388" i="12"/>
  <c r="P1388" i="12"/>
  <c r="Q1388" i="12" s="1"/>
  <c r="Y1387" i="12"/>
  <c r="X1387" i="12"/>
  <c r="W1387" i="12"/>
  <c r="V1387" i="12"/>
  <c r="U1387" i="12"/>
  <c r="T1387" i="12"/>
  <c r="S1387" i="12"/>
  <c r="R1387" i="12"/>
  <c r="P1387" i="12"/>
  <c r="Q1387" i="12" s="1"/>
  <c r="Y1386" i="12"/>
  <c r="X1386" i="12"/>
  <c r="W1386" i="12"/>
  <c r="V1386" i="12"/>
  <c r="U1386" i="12"/>
  <c r="T1386" i="12"/>
  <c r="S1386" i="12"/>
  <c r="R1386" i="12"/>
  <c r="P1386" i="12"/>
  <c r="Q1386" i="12" s="1"/>
  <c r="Y1385" i="12"/>
  <c r="X1385" i="12"/>
  <c r="W1385" i="12"/>
  <c r="V1385" i="12"/>
  <c r="U1385" i="12"/>
  <c r="T1385" i="12"/>
  <c r="S1385" i="12"/>
  <c r="R1385" i="12"/>
  <c r="P1385" i="12"/>
  <c r="Q1385" i="12" s="1"/>
  <c r="Y1384" i="12"/>
  <c r="X1384" i="12"/>
  <c r="W1384" i="12"/>
  <c r="V1384" i="12"/>
  <c r="U1384" i="12"/>
  <c r="T1384" i="12"/>
  <c r="S1384" i="12"/>
  <c r="R1384" i="12"/>
  <c r="P1384" i="12"/>
  <c r="Q1384" i="12" s="1"/>
  <c r="Y1383" i="12"/>
  <c r="X1383" i="12"/>
  <c r="W1383" i="12"/>
  <c r="V1383" i="12"/>
  <c r="U1383" i="12"/>
  <c r="T1383" i="12"/>
  <c r="S1383" i="12"/>
  <c r="R1383" i="12"/>
  <c r="P1383" i="12"/>
  <c r="Q1383" i="12" s="1"/>
  <c r="Y1382" i="12"/>
  <c r="X1382" i="12"/>
  <c r="AH1382" i="12" s="1"/>
  <c r="W1382" i="12"/>
  <c r="V1382" i="12"/>
  <c r="U1382" i="12"/>
  <c r="T1382" i="12"/>
  <c r="S1382" i="12"/>
  <c r="R1382" i="12"/>
  <c r="P1382" i="12"/>
  <c r="Q1382" i="12" s="1"/>
  <c r="Y1381" i="12"/>
  <c r="X1381" i="12"/>
  <c r="W1381" i="12"/>
  <c r="V1381" i="12"/>
  <c r="U1381" i="12"/>
  <c r="T1381" i="12"/>
  <c r="S1381" i="12"/>
  <c r="R1381" i="12"/>
  <c r="P1381" i="12"/>
  <c r="Q1381" i="12" s="1"/>
  <c r="Y1380" i="12"/>
  <c r="X1380" i="12"/>
  <c r="W1380" i="12"/>
  <c r="V1380" i="12"/>
  <c r="U1380" i="12"/>
  <c r="T1380" i="12"/>
  <c r="S1380" i="12"/>
  <c r="R1380" i="12"/>
  <c r="P1380" i="12"/>
  <c r="Q1380" i="12" s="1"/>
  <c r="Y1379" i="12"/>
  <c r="X1379" i="12"/>
  <c r="W1379" i="12"/>
  <c r="V1379" i="12"/>
  <c r="U1379" i="12"/>
  <c r="T1379" i="12"/>
  <c r="S1379" i="12"/>
  <c r="R1379" i="12"/>
  <c r="P1379" i="12"/>
  <c r="Q1379" i="12" s="1"/>
  <c r="Y1378" i="12"/>
  <c r="X1378" i="12"/>
  <c r="W1378" i="12"/>
  <c r="V1378" i="12"/>
  <c r="U1378" i="12"/>
  <c r="T1378" i="12"/>
  <c r="S1378" i="12"/>
  <c r="R1378" i="12"/>
  <c r="P1378" i="12"/>
  <c r="Q1378" i="12" s="1"/>
  <c r="Y1377" i="12"/>
  <c r="X1377" i="12"/>
  <c r="W1377" i="12"/>
  <c r="V1377" i="12"/>
  <c r="U1377" i="12"/>
  <c r="T1377" i="12"/>
  <c r="S1377" i="12"/>
  <c r="R1377" i="12"/>
  <c r="P1377" i="12"/>
  <c r="Q1377" i="12" s="1"/>
  <c r="Y1376" i="12"/>
  <c r="X1376" i="12"/>
  <c r="W1376" i="12"/>
  <c r="V1376" i="12"/>
  <c r="U1376" i="12"/>
  <c r="T1376" i="12"/>
  <c r="S1376" i="12"/>
  <c r="R1376" i="12"/>
  <c r="P1376" i="12"/>
  <c r="Q1376" i="12" s="1"/>
  <c r="Y1375" i="12"/>
  <c r="X1375" i="12"/>
  <c r="W1375" i="12"/>
  <c r="V1375" i="12"/>
  <c r="U1375" i="12"/>
  <c r="T1375" i="12"/>
  <c r="S1375" i="12"/>
  <c r="R1375" i="12"/>
  <c r="P1375" i="12"/>
  <c r="Q1375" i="12" s="1"/>
  <c r="Y1374" i="12"/>
  <c r="X1374" i="12"/>
  <c r="AH1374" i="12" s="1"/>
  <c r="W1374" i="12"/>
  <c r="V1374" i="12"/>
  <c r="U1374" i="12"/>
  <c r="T1374" i="12"/>
  <c r="S1374" i="12"/>
  <c r="R1374" i="12"/>
  <c r="P1374" i="12"/>
  <c r="Q1374" i="12" s="1"/>
  <c r="Y1373" i="12"/>
  <c r="X1373" i="12"/>
  <c r="W1373" i="12"/>
  <c r="V1373" i="12"/>
  <c r="U1373" i="12"/>
  <c r="T1373" i="12"/>
  <c r="S1373" i="12"/>
  <c r="R1373" i="12"/>
  <c r="P1373" i="12"/>
  <c r="Q1373" i="12" s="1"/>
  <c r="Y1372" i="12"/>
  <c r="X1372" i="12"/>
  <c r="W1372" i="12"/>
  <c r="V1372" i="12"/>
  <c r="U1372" i="12"/>
  <c r="T1372" i="12"/>
  <c r="S1372" i="12"/>
  <c r="R1372" i="12"/>
  <c r="P1372" i="12"/>
  <c r="Q1372" i="12" s="1"/>
  <c r="Y1371" i="12"/>
  <c r="X1371" i="12"/>
  <c r="W1371" i="12"/>
  <c r="V1371" i="12"/>
  <c r="U1371" i="12"/>
  <c r="T1371" i="12"/>
  <c r="S1371" i="12"/>
  <c r="R1371" i="12"/>
  <c r="P1371" i="12"/>
  <c r="Q1371" i="12" s="1"/>
  <c r="Y1370" i="12"/>
  <c r="X1370" i="12"/>
  <c r="W1370" i="12"/>
  <c r="V1370" i="12"/>
  <c r="U1370" i="12"/>
  <c r="T1370" i="12"/>
  <c r="S1370" i="12"/>
  <c r="R1370" i="12"/>
  <c r="P1370" i="12"/>
  <c r="Q1370" i="12" s="1"/>
  <c r="Y1369" i="12"/>
  <c r="X1369" i="12"/>
  <c r="W1369" i="12"/>
  <c r="V1369" i="12"/>
  <c r="U1369" i="12"/>
  <c r="T1369" i="12"/>
  <c r="S1369" i="12"/>
  <c r="R1369" i="12"/>
  <c r="P1369" i="12"/>
  <c r="Q1369" i="12" s="1"/>
  <c r="Y1368" i="12"/>
  <c r="X1368" i="12"/>
  <c r="W1368" i="12"/>
  <c r="V1368" i="12"/>
  <c r="U1368" i="12"/>
  <c r="T1368" i="12"/>
  <c r="S1368" i="12"/>
  <c r="R1368" i="12"/>
  <c r="P1368" i="12"/>
  <c r="Q1368" i="12" s="1"/>
  <c r="Y1367" i="12"/>
  <c r="X1367" i="12"/>
  <c r="W1367" i="12"/>
  <c r="V1367" i="12"/>
  <c r="U1367" i="12"/>
  <c r="T1367" i="12"/>
  <c r="S1367" i="12"/>
  <c r="R1367" i="12"/>
  <c r="P1367" i="12"/>
  <c r="Q1367" i="12" s="1"/>
  <c r="Y1366" i="12"/>
  <c r="X1366" i="12"/>
  <c r="AH1366" i="12" s="1"/>
  <c r="W1366" i="12"/>
  <c r="V1366" i="12"/>
  <c r="U1366" i="12"/>
  <c r="T1366" i="12"/>
  <c r="S1366" i="12"/>
  <c r="R1366" i="12"/>
  <c r="P1366" i="12"/>
  <c r="Q1366" i="12" s="1"/>
  <c r="Y1365" i="12"/>
  <c r="X1365" i="12"/>
  <c r="W1365" i="12"/>
  <c r="V1365" i="12"/>
  <c r="U1365" i="12"/>
  <c r="T1365" i="12"/>
  <c r="S1365" i="12"/>
  <c r="R1365" i="12"/>
  <c r="P1365" i="12"/>
  <c r="Q1365" i="12" s="1"/>
  <c r="Y1364" i="12"/>
  <c r="X1364" i="12"/>
  <c r="W1364" i="12"/>
  <c r="V1364" i="12"/>
  <c r="U1364" i="12"/>
  <c r="T1364" i="12"/>
  <c r="S1364" i="12"/>
  <c r="R1364" i="12"/>
  <c r="P1364" i="12"/>
  <c r="Q1364" i="12" s="1"/>
  <c r="Y1363" i="12"/>
  <c r="X1363" i="12"/>
  <c r="W1363" i="12"/>
  <c r="V1363" i="12"/>
  <c r="U1363" i="12"/>
  <c r="T1363" i="12"/>
  <c r="S1363" i="12"/>
  <c r="R1363" i="12"/>
  <c r="P1363" i="12"/>
  <c r="Q1363" i="12" s="1"/>
  <c r="Y1362" i="12"/>
  <c r="X1362" i="12"/>
  <c r="W1362" i="12"/>
  <c r="V1362" i="12"/>
  <c r="U1362" i="12"/>
  <c r="T1362" i="12"/>
  <c r="S1362" i="12"/>
  <c r="R1362" i="12"/>
  <c r="P1362" i="12"/>
  <c r="Q1362" i="12" s="1"/>
  <c r="Y1361" i="12"/>
  <c r="X1361" i="12"/>
  <c r="W1361" i="12"/>
  <c r="V1361" i="12"/>
  <c r="U1361" i="12"/>
  <c r="T1361" i="12"/>
  <c r="S1361" i="12"/>
  <c r="R1361" i="12"/>
  <c r="P1361" i="12"/>
  <c r="Q1361" i="12" s="1"/>
  <c r="Y1360" i="12"/>
  <c r="X1360" i="12"/>
  <c r="W1360" i="12"/>
  <c r="V1360" i="12"/>
  <c r="U1360" i="12"/>
  <c r="T1360" i="12"/>
  <c r="S1360" i="12"/>
  <c r="R1360" i="12"/>
  <c r="P1360" i="12"/>
  <c r="Q1360" i="12" s="1"/>
  <c r="Y1359" i="12"/>
  <c r="X1359" i="12"/>
  <c r="W1359" i="12"/>
  <c r="V1359" i="12"/>
  <c r="U1359" i="12"/>
  <c r="T1359" i="12"/>
  <c r="S1359" i="12"/>
  <c r="R1359" i="12"/>
  <c r="P1359" i="12"/>
  <c r="Q1359" i="12" s="1"/>
  <c r="Y1358" i="12"/>
  <c r="X1358" i="12"/>
  <c r="AH1358" i="12" s="1"/>
  <c r="W1358" i="12"/>
  <c r="V1358" i="12"/>
  <c r="U1358" i="12"/>
  <c r="T1358" i="12"/>
  <c r="S1358" i="12"/>
  <c r="R1358" i="12"/>
  <c r="P1358" i="12"/>
  <c r="Q1358" i="12" s="1"/>
  <c r="Y1357" i="12"/>
  <c r="X1357" i="12"/>
  <c r="W1357" i="12"/>
  <c r="V1357" i="12"/>
  <c r="U1357" i="12"/>
  <c r="T1357" i="12"/>
  <c r="S1357" i="12"/>
  <c r="R1357" i="12"/>
  <c r="P1357" i="12"/>
  <c r="Q1357" i="12" s="1"/>
  <c r="AH1357" i="12" l="1"/>
  <c r="AH1365" i="12"/>
  <c r="AH1373" i="12"/>
  <c r="AH1381" i="12"/>
  <c r="AH1389" i="12"/>
  <c r="AH1364" i="12"/>
  <c r="AH1430" i="12"/>
  <c r="AD1398" i="12"/>
  <c r="AG1398" i="12" s="1"/>
  <c r="AD1414" i="12"/>
  <c r="AF1414" i="12" s="1"/>
  <c r="AD1406" i="12"/>
  <c r="AF1406" i="12" s="1"/>
  <c r="AD1428" i="12"/>
  <c r="AE1428" i="12" s="1"/>
  <c r="AH1419" i="12"/>
  <c r="AD1421" i="12"/>
  <c r="AG1421" i="12" s="1"/>
  <c r="AH1397" i="12"/>
  <c r="AD1413" i="12"/>
  <c r="AE1413" i="12" s="1"/>
  <c r="AD1429" i="12"/>
  <c r="AG1429" i="12" s="1"/>
  <c r="AD1411" i="12"/>
  <c r="AF1411" i="12" s="1"/>
  <c r="AH1395" i="12"/>
  <c r="AD1405" i="12"/>
  <c r="AG1405" i="12" s="1"/>
  <c r="AH1368" i="12"/>
  <c r="AH1363" i="12"/>
  <c r="AH1371" i="12"/>
  <c r="AH1379" i="12"/>
  <c r="AH1387" i="12"/>
  <c r="AD1403" i="12"/>
  <c r="AF1403" i="12" s="1"/>
  <c r="AH1376" i="12"/>
  <c r="AD1427" i="12"/>
  <c r="AE1427" i="12" s="1"/>
  <c r="AH1360" i="12"/>
  <c r="AH1384" i="12"/>
  <c r="AH1392" i="12"/>
  <c r="AD1426" i="12"/>
  <c r="AG1426" i="12" s="1"/>
  <c r="AD1400" i="12"/>
  <c r="AG1400" i="12" s="1"/>
  <c r="AH1408" i="12"/>
  <c r="AE1379" i="12"/>
  <c r="AE1381" i="12"/>
  <c r="AD1410" i="12"/>
  <c r="AE1410" i="12" s="1"/>
  <c r="AG1365" i="12"/>
  <c r="AE1365" i="12"/>
  <c r="AD1418" i="12"/>
  <c r="AE1418" i="12" s="1"/>
  <c r="AG1379" i="12"/>
  <c r="AD1416" i="12"/>
  <c r="AG1416" i="12" s="1"/>
  <c r="AH1367" i="12"/>
  <c r="AH1362" i="12"/>
  <c r="AH1375" i="12"/>
  <c r="AD1394" i="12"/>
  <c r="AF1394" i="12" s="1"/>
  <c r="AD1424" i="12"/>
  <c r="AG1424" i="12" s="1"/>
  <c r="AD1402" i="12"/>
  <c r="AF1402" i="12" s="1"/>
  <c r="AH1370" i="12"/>
  <c r="AG1419" i="12"/>
  <c r="AG1430" i="12"/>
  <c r="AF1366" i="12"/>
  <c r="AF1382" i="12"/>
  <c r="AG1387" i="12"/>
  <c r="AH1359" i="12"/>
  <c r="AH1383" i="12"/>
  <c r="AH1391" i="12"/>
  <c r="AG1371" i="12"/>
  <c r="AE1373" i="12"/>
  <c r="AG1381" i="12"/>
  <c r="AF1390" i="12"/>
  <c r="AG1395" i="12"/>
  <c r="AH1361" i="12"/>
  <c r="AH1369" i="12"/>
  <c r="AH1377" i="12"/>
  <c r="AH1378" i="12"/>
  <c r="AH1386" i="12"/>
  <c r="AG1370" i="12"/>
  <c r="AG1422" i="12"/>
  <c r="AH1372" i="12"/>
  <c r="AH1380" i="12"/>
  <c r="AH1388" i="12"/>
  <c r="AG1408" i="12"/>
  <c r="AF1422" i="12"/>
  <c r="AG1385" i="12"/>
  <c r="AF1385" i="12"/>
  <c r="AE1385" i="12"/>
  <c r="AG1417" i="12"/>
  <c r="AF1417" i="12"/>
  <c r="AE1417" i="12"/>
  <c r="AG1425" i="12"/>
  <c r="AF1425" i="12"/>
  <c r="AE1425" i="12"/>
  <c r="AE1362" i="12"/>
  <c r="AG1362" i="12"/>
  <c r="AF1362" i="12"/>
  <c r="AG1409" i="12"/>
  <c r="AF1409" i="12"/>
  <c r="AE1409" i="12"/>
  <c r="AG1393" i="12"/>
  <c r="AF1393" i="12"/>
  <c r="AE1393" i="12"/>
  <c r="AG1401" i="12"/>
  <c r="AF1401" i="12"/>
  <c r="AE1401" i="12"/>
  <c r="AD1361" i="12"/>
  <c r="AH1385" i="12"/>
  <c r="AH1393" i="12"/>
  <c r="AH1401" i="12"/>
  <c r="AH1409" i="12"/>
  <c r="AH1417" i="12"/>
  <c r="AH1425" i="12"/>
  <c r="AD1369" i="12"/>
  <c r="AF1370" i="12"/>
  <c r="AG1373" i="12"/>
  <c r="AD1378" i="12"/>
  <c r="AE1377" i="12"/>
  <c r="AE1397" i="12"/>
  <c r="AF1358" i="12"/>
  <c r="AF1377" i="12"/>
  <c r="AD1383" i="12"/>
  <c r="AG1383" i="12" s="1"/>
  <c r="AF1386" i="12"/>
  <c r="AD1391" i="12"/>
  <c r="AG1391" i="12" s="1"/>
  <c r="AD1399" i="12"/>
  <c r="AG1399" i="12" s="1"/>
  <c r="AD1407" i="12"/>
  <c r="AG1407" i="12" s="1"/>
  <c r="AD1415" i="12"/>
  <c r="AG1415" i="12" s="1"/>
  <c r="AD1423" i="12"/>
  <c r="AG1423" i="12" s="1"/>
  <c r="AG1386" i="12"/>
  <c r="AE1357" i="12"/>
  <c r="AG1363" i="12"/>
  <c r="AF1374" i="12"/>
  <c r="AD1388" i="12"/>
  <c r="AG1388" i="12" s="1"/>
  <c r="AD1396" i="12"/>
  <c r="AG1396" i="12" s="1"/>
  <c r="AD1404" i="12"/>
  <c r="AG1404" i="12" s="1"/>
  <c r="AD1412" i="12"/>
  <c r="AG1412" i="12" s="1"/>
  <c r="AD1420" i="12"/>
  <c r="AG1420" i="12" s="1"/>
  <c r="AE1389" i="12"/>
  <c r="AG1357" i="12"/>
  <c r="AE1368" i="12"/>
  <c r="AE1384" i="12"/>
  <c r="AE1392" i="12"/>
  <c r="AE1359" i="12"/>
  <c r="AF1360" i="12"/>
  <c r="AE1367" i="12"/>
  <c r="AF1368" i="12"/>
  <c r="AE1375" i="12"/>
  <c r="AF1376" i="12"/>
  <c r="AF1384" i="12"/>
  <c r="AF1392" i="12"/>
  <c r="AF1408" i="12"/>
  <c r="AE1360" i="12"/>
  <c r="AE1376" i="12"/>
  <c r="AE1408" i="12"/>
  <c r="AE1358" i="12"/>
  <c r="AF1359" i="12"/>
  <c r="AE1366" i="12"/>
  <c r="AF1367" i="12"/>
  <c r="AE1374" i="12"/>
  <c r="AF1375" i="12"/>
  <c r="AE1382" i="12"/>
  <c r="AE1390" i="12"/>
  <c r="AE1422" i="12"/>
  <c r="AE1364" i="12"/>
  <c r="AE1372" i="12"/>
  <c r="AE1380" i="12"/>
  <c r="AF1389" i="12"/>
  <c r="AF1397" i="12"/>
  <c r="AE1363" i="12"/>
  <c r="AF1364" i="12"/>
  <c r="AE1371" i="12"/>
  <c r="AF1372" i="12"/>
  <c r="AF1380" i="12"/>
  <c r="AE1387" i="12"/>
  <c r="AE1395" i="12"/>
  <c r="AE1419" i="12"/>
  <c r="AE1430" i="12"/>
  <c r="AF1430" i="12"/>
  <c r="AE1414" i="12" l="1"/>
  <c r="AE1398" i="12"/>
  <c r="AF1398" i="12"/>
  <c r="AF1428" i="12"/>
  <c r="AG1414" i="12"/>
  <c r="AG1413" i="12"/>
  <c r="AF1413" i="12"/>
  <c r="AE1421" i="12"/>
  <c r="AG1428" i="12"/>
  <c r="AF1421" i="12"/>
  <c r="AE1406" i="12"/>
  <c r="AE1405" i="12"/>
  <c r="AF1405" i="12"/>
  <c r="AG1406" i="12"/>
  <c r="AE1411" i="12"/>
  <c r="AE1403" i="12"/>
  <c r="AE1429" i="12"/>
  <c r="AF1429" i="12"/>
  <c r="AG1411" i="12"/>
  <c r="AF1426" i="12"/>
  <c r="AF1400" i="12"/>
  <c r="AE1416" i="12"/>
  <c r="AF1427" i="12"/>
  <c r="AF1416" i="12"/>
  <c r="AE1400" i="12"/>
  <c r="AG1427" i="12"/>
  <c r="AG1403" i="12"/>
  <c r="AE1426" i="12"/>
  <c r="AE1415" i="12"/>
  <c r="AF1407" i="12"/>
  <c r="AF1410" i="12"/>
  <c r="AG1410" i="12"/>
  <c r="AE1404" i="12"/>
  <c r="AF1404" i="12"/>
  <c r="AE1402" i="12"/>
  <c r="AF1388" i="12"/>
  <c r="AE1383" i="12"/>
  <c r="AG1402" i="12"/>
  <c r="AE1391" i="12"/>
  <c r="AG1394" i="12"/>
  <c r="AF1424" i="12"/>
  <c r="AG1418" i="12"/>
  <c r="AF1418" i="12"/>
  <c r="AE1424" i="12"/>
  <c r="AE1407" i="12"/>
  <c r="AE1394" i="12"/>
  <c r="AF1412" i="12"/>
  <c r="AE1412" i="12"/>
  <c r="AE1423" i="12"/>
  <c r="AE1420" i="12"/>
  <c r="AE1399" i="12"/>
  <c r="AF1391" i="12"/>
  <c r="AF1415" i="12"/>
  <c r="AF1423" i="12"/>
  <c r="AF1383" i="12"/>
  <c r="AF1420" i="12"/>
  <c r="AE1388" i="12"/>
  <c r="AG1361" i="12"/>
  <c r="AE1361" i="12"/>
  <c r="AF1361" i="12"/>
  <c r="AE1378" i="12"/>
  <c r="AG1378" i="12"/>
  <c r="AF1378" i="12"/>
  <c r="AF1399" i="12"/>
  <c r="AF1396" i="12"/>
  <c r="AF1369" i="12"/>
  <c r="AG1369" i="12"/>
  <c r="AE1369" i="12"/>
  <c r="AE1396" i="12"/>
  <c r="W2162" i="8" l="1"/>
  <c r="V2162" i="8"/>
  <c r="Q2162" i="8"/>
  <c r="T2162" i="8" s="1"/>
  <c r="P2162" i="8"/>
  <c r="O2162" i="8"/>
  <c r="W2161" i="8"/>
  <c r="V2161" i="8"/>
  <c r="Q2161" i="8"/>
  <c r="R2161" i="8" s="1"/>
  <c r="P2161" i="8"/>
  <c r="O2161" i="8"/>
  <c r="W2160" i="8"/>
  <c r="V2160" i="8"/>
  <c r="Q2160" i="8"/>
  <c r="R2160" i="8" s="1"/>
  <c r="P2160" i="8"/>
  <c r="O2160" i="8"/>
  <c r="W2159" i="8"/>
  <c r="V2159" i="8"/>
  <c r="Q2159" i="8"/>
  <c r="R2159" i="8" s="1"/>
  <c r="P2159" i="8"/>
  <c r="O2159" i="8"/>
  <c r="W2158" i="8"/>
  <c r="V2158" i="8"/>
  <c r="Q2158" i="8"/>
  <c r="S2158" i="8" s="1"/>
  <c r="P2158" i="8"/>
  <c r="O2158" i="8"/>
  <c r="W2157" i="8"/>
  <c r="V2157" i="8"/>
  <c r="Q2157" i="8"/>
  <c r="S2157" i="8" s="1"/>
  <c r="P2157" i="8"/>
  <c r="O2157" i="8"/>
  <c r="W2156" i="8"/>
  <c r="V2156" i="8"/>
  <c r="Q2156" i="8"/>
  <c r="S2156" i="8" s="1"/>
  <c r="P2156" i="8"/>
  <c r="O2156" i="8"/>
  <c r="W2155" i="8"/>
  <c r="V2155" i="8"/>
  <c r="Q2155" i="8"/>
  <c r="P2155" i="8"/>
  <c r="O2155" i="8"/>
  <c r="W2154" i="8"/>
  <c r="V2154" i="8"/>
  <c r="Q2154" i="8"/>
  <c r="P2154" i="8"/>
  <c r="O2154" i="8"/>
  <c r="W2153" i="8"/>
  <c r="V2153" i="8"/>
  <c r="Q2153" i="8"/>
  <c r="P2153" i="8"/>
  <c r="O2153" i="8"/>
  <c r="W2152" i="8"/>
  <c r="V2152" i="8"/>
  <c r="Q2152" i="8"/>
  <c r="S2152" i="8" s="1"/>
  <c r="P2152" i="8"/>
  <c r="O2152" i="8"/>
  <c r="W2151" i="8"/>
  <c r="V2151" i="8"/>
  <c r="Q2151" i="8"/>
  <c r="R2151" i="8" s="1"/>
  <c r="P2151" i="8"/>
  <c r="O2151" i="8"/>
  <c r="W2150" i="8"/>
  <c r="V2150" i="8"/>
  <c r="Q2150" i="8"/>
  <c r="S2150" i="8" s="1"/>
  <c r="P2150" i="8"/>
  <c r="O2150" i="8"/>
  <c r="W2149" i="8"/>
  <c r="V2149" i="8"/>
  <c r="Q2149" i="8"/>
  <c r="S2149" i="8" s="1"/>
  <c r="P2149" i="8"/>
  <c r="O2149" i="8"/>
  <c r="W2148" i="8"/>
  <c r="V2148" i="8"/>
  <c r="Q2148" i="8"/>
  <c r="S2148" i="8" s="1"/>
  <c r="P2148" i="8"/>
  <c r="O2148" i="8"/>
  <c r="W2147" i="8"/>
  <c r="V2147" i="8"/>
  <c r="Q2147" i="8"/>
  <c r="P2147" i="8"/>
  <c r="O2147" i="8"/>
  <c r="W2146" i="8"/>
  <c r="V2146" i="8"/>
  <c r="Q2146" i="8"/>
  <c r="T2146" i="8" s="1"/>
  <c r="P2146" i="8"/>
  <c r="O2146" i="8"/>
  <c r="W2145" i="8"/>
  <c r="V2145" i="8"/>
  <c r="Q2145" i="8"/>
  <c r="P2145" i="8"/>
  <c r="O2145" i="8"/>
  <c r="W2144" i="8"/>
  <c r="V2144" i="8"/>
  <c r="Q2144" i="8"/>
  <c r="S2144" i="8" s="1"/>
  <c r="P2144" i="8"/>
  <c r="O2144" i="8"/>
  <c r="W2143" i="8"/>
  <c r="V2143" i="8"/>
  <c r="Q2143" i="8"/>
  <c r="S2143" i="8" s="1"/>
  <c r="P2143" i="8"/>
  <c r="O2143" i="8"/>
  <c r="W2142" i="8"/>
  <c r="V2142" i="8"/>
  <c r="Q2142" i="8"/>
  <c r="R2142" i="8" s="1"/>
  <c r="P2142" i="8"/>
  <c r="O2142" i="8"/>
  <c r="W2141" i="8"/>
  <c r="V2141" i="8"/>
  <c r="Q2141" i="8"/>
  <c r="S2141" i="8" s="1"/>
  <c r="P2141" i="8"/>
  <c r="O2141" i="8"/>
  <c r="W2140" i="8"/>
  <c r="V2140" i="8"/>
  <c r="Q2140" i="8"/>
  <c r="S2140" i="8" s="1"/>
  <c r="P2140" i="8"/>
  <c r="O2140" i="8"/>
  <c r="W2139" i="8"/>
  <c r="V2139" i="8"/>
  <c r="Q2139" i="8"/>
  <c r="P2139" i="8"/>
  <c r="O2139" i="8"/>
  <c r="W2138" i="8"/>
  <c r="V2138" i="8"/>
  <c r="Q2138" i="8"/>
  <c r="T2138" i="8" s="1"/>
  <c r="P2138" i="8"/>
  <c r="O2138" i="8"/>
  <c r="W2137" i="8"/>
  <c r="V2137" i="8"/>
  <c r="Q2137" i="8"/>
  <c r="P2137" i="8"/>
  <c r="O2137" i="8"/>
  <c r="W2136" i="8"/>
  <c r="V2136" i="8"/>
  <c r="Q2136" i="8"/>
  <c r="S2136" i="8" s="1"/>
  <c r="P2136" i="8"/>
  <c r="O2136" i="8"/>
  <c r="W2135" i="8"/>
  <c r="V2135" i="8"/>
  <c r="Q2135" i="8"/>
  <c r="R2135" i="8" s="1"/>
  <c r="P2135" i="8"/>
  <c r="O2135" i="8"/>
  <c r="W2134" i="8"/>
  <c r="V2134" i="8"/>
  <c r="Q2134" i="8"/>
  <c r="S2134" i="8" s="1"/>
  <c r="P2134" i="8"/>
  <c r="O2134" i="8"/>
  <c r="W2133" i="8"/>
  <c r="V2133" i="8"/>
  <c r="Q2133" i="8"/>
  <c r="S2133" i="8" s="1"/>
  <c r="P2133" i="8"/>
  <c r="O2133" i="8"/>
  <c r="W2132" i="8"/>
  <c r="V2132" i="8"/>
  <c r="Q2132" i="8"/>
  <c r="T2132" i="8" s="1"/>
  <c r="P2132" i="8"/>
  <c r="O2132" i="8"/>
  <c r="W2131" i="8"/>
  <c r="V2131" i="8"/>
  <c r="Q2131" i="8"/>
  <c r="U2131" i="8" s="1"/>
  <c r="P2131" i="8"/>
  <c r="O2131" i="8"/>
  <c r="W2130" i="8"/>
  <c r="V2130" i="8"/>
  <c r="Q2130" i="8"/>
  <c r="U2130" i="8" s="1"/>
  <c r="P2130" i="8"/>
  <c r="O2130" i="8"/>
  <c r="W2129" i="8"/>
  <c r="V2129" i="8"/>
  <c r="Q2129" i="8"/>
  <c r="U2129" i="8" s="1"/>
  <c r="P2129" i="8"/>
  <c r="O2129" i="8"/>
  <c r="W2128" i="8"/>
  <c r="V2128" i="8"/>
  <c r="Q2128" i="8"/>
  <c r="U2128" i="8" s="1"/>
  <c r="P2128" i="8"/>
  <c r="O2128" i="8"/>
  <c r="W2127" i="8"/>
  <c r="V2127" i="8"/>
  <c r="Q2127" i="8"/>
  <c r="P2127" i="8"/>
  <c r="O2127" i="8"/>
  <c r="W2126" i="8"/>
  <c r="V2126" i="8"/>
  <c r="Q2126" i="8"/>
  <c r="P2126" i="8"/>
  <c r="O2126" i="8"/>
  <c r="W2125" i="8"/>
  <c r="V2125" i="8"/>
  <c r="Q2125" i="8"/>
  <c r="S2125" i="8" s="1"/>
  <c r="P2125" i="8"/>
  <c r="O2125" i="8"/>
  <c r="W2124" i="8"/>
  <c r="Q2124" i="8"/>
  <c r="T2124" i="8" s="1"/>
  <c r="P2124" i="8"/>
  <c r="O2124" i="8"/>
  <c r="W2123" i="8"/>
  <c r="Q2123" i="8"/>
  <c r="U2123" i="8" s="1"/>
  <c r="P2123" i="8"/>
  <c r="O2123" i="8"/>
  <c r="W2122" i="8"/>
  <c r="Q2122" i="8"/>
  <c r="U2122" i="8" s="1"/>
  <c r="P2122" i="8"/>
  <c r="O2122" i="8"/>
  <c r="W2121" i="8"/>
  <c r="Q2121" i="8"/>
  <c r="U2121" i="8" s="1"/>
  <c r="P2121" i="8"/>
  <c r="O2121" i="8"/>
  <c r="W2120" i="8"/>
  <c r="Q2120" i="8"/>
  <c r="U2120" i="8" s="1"/>
  <c r="P2120" i="8"/>
  <c r="O2120" i="8"/>
  <c r="W2119" i="8"/>
  <c r="Q2119" i="8"/>
  <c r="T2119" i="8" s="1"/>
  <c r="P2119" i="8"/>
  <c r="O2119" i="8"/>
  <c r="W2118" i="8"/>
  <c r="Q2118" i="8"/>
  <c r="R2118" i="8" s="1"/>
  <c r="P2118" i="8"/>
  <c r="O2118" i="8"/>
  <c r="W2117" i="8"/>
  <c r="Q2117" i="8"/>
  <c r="S2117" i="8" s="1"/>
  <c r="P2117" i="8"/>
  <c r="O2117" i="8"/>
  <c r="W2116" i="8"/>
  <c r="Q2116" i="8"/>
  <c r="T2116" i="8" s="1"/>
  <c r="P2116" i="8"/>
  <c r="O2116" i="8"/>
  <c r="W2115" i="8"/>
  <c r="Q2115" i="8"/>
  <c r="U2115" i="8" s="1"/>
  <c r="P2115" i="8"/>
  <c r="O2115" i="8"/>
  <c r="W2114" i="8"/>
  <c r="Q2114" i="8"/>
  <c r="U2114" i="8" s="1"/>
  <c r="P2114" i="8"/>
  <c r="O2114" i="8"/>
  <c r="W2113" i="8"/>
  <c r="V2113" i="8"/>
  <c r="Q2113" i="8"/>
  <c r="S2113" i="8" s="1"/>
  <c r="P2113" i="8"/>
  <c r="O2113" i="8"/>
  <c r="V2112" i="8"/>
  <c r="Q2112" i="8"/>
  <c r="U2112" i="8" s="1"/>
  <c r="P2112" i="8"/>
  <c r="O2112" i="8"/>
  <c r="V2111" i="8"/>
  <c r="Q2111" i="8"/>
  <c r="S2111" i="8" s="1"/>
  <c r="P2111" i="8"/>
  <c r="O2111" i="8"/>
  <c r="V2110" i="8"/>
  <c r="Q2110" i="8"/>
  <c r="R2110" i="8" s="1"/>
  <c r="P2110" i="8"/>
  <c r="O2110" i="8"/>
  <c r="V2109" i="8"/>
  <c r="Q2109" i="8"/>
  <c r="S2109" i="8" s="1"/>
  <c r="P2109" i="8"/>
  <c r="O2109" i="8"/>
  <c r="V2108" i="8"/>
  <c r="Q2108" i="8"/>
  <c r="T2108" i="8" s="1"/>
  <c r="P2108" i="8"/>
  <c r="O2108" i="8"/>
  <c r="V2107" i="8"/>
  <c r="Q2107" i="8"/>
  <c r="U2107" i="8" s="1"/>
  <c r="P2107" i="8"/>
  <c r="O2107" i="8"/>
  <c r="V2106" i="8"/>
  <c r="Q2106" i="8"/>
  <c r="R2106" i="8" s="1"/>
  <c r="P2106" i="8"/>
  <c r="O2106" i="8"/>
  <c r="V2105" i="8"/>
  <c r="Q2105" i="8"/>
  <c r="U2105" i="8" s="1"/>
  <c r="P2105" i="8"/>
  <c r="O2105" i="8"/>
  <c r="V2104" i="8"/>
  <c r="Q2104" i="8"/>
  <c r="T2104" i="8" s="1"/>
  <c r="P2104" i="8"/>
  <c r="O2104" i="8"/>
  <c r="V2103" i="8"/>
  <c r="Q2103" i="8"/>
  <c r="R2103" i="8" s="1"/>
  <c r="P2103" i="8"/>
  <c r="O2103" i="8"/>
  <c r="V2102" i="8"/>
  <c r="Q2102" i="8"/>
  <c r="R2102" i="8" s="1"/>
  <c r="P2102" i="8"/>
  <c r="O2102" i="8"/>
  <c r="V2101" i="8"/>
  <c r="Q2101" i="8"/>
  <c r="S2101" i="8" s="1"/>
  <c r="P2101" i="8"/>
  <c r="O2101" i="8"/>
  <c r="V2100" i="8"/>
  <c r="Q2100" i="8"/>
  <c r="T2100" i="8" s="1"/>
  <c r="P2100" i="8"/>
  <c r="O2100" i="8"/>
  <c r="V2099" i="8"/>
  <c r="Q2099" i="8"/>
  <c r="U2099" i="8" s="1"/>
  <c r="P2099" i="8"/>
  <c r="O2099" i="8"/>
  <c r="V2098" i="8"/>
  <c r="Q2098" i="8"/>
  <c r="U2098" i="8" s="1"/>
  <c r="P2098" i="8"/>
  <c r="O2098" i="8"/>
  <c r="V2097" i="8"/>
  <c r="Q2097" i="8"/>
  <c r="U2097" i="8" s="1"/>
  <c r="P2097" i="8"/>
  <c r="O2097" i="8"/>
  <c r="V2096" i="8"/>
  <c r="Q2096" i="8"/>
  <c r="U2096" i="8" s="1"/>
  <c r="P2096" i="8"/>
  <c r="O2096" i="8"/>
  <c r="V2095" i="8"/>
  <c r="Q2095" i="8"/>
  <c r="S2095" i="8" s="1"/>
  <c r="P2095" i="8"/>
  <c r="O2095" i="8"/>
  <c r="W2094" i="8"/>
  <c r="V2094" i="8"/>
  <c r="Q2094" i="8"/>
  <c r="P2094" i="8"/>
  <c r="O2094" i="8"/>
  <c r="V2093" i="8"/>
  <c r="Q2093" i="8"/>
  <c r="S2093" i="8" s="1"/>
  <c r="P2093" i="8"/>
  <c r="O2093" i="8"/>
  <c r="V2092" i="8"/>
  <c r="Q2092" i="8"/>
  <c r="T2092" i="8" s="1"/>
  <c r="P2092" i="8"/>
  <c r="O2092" i="8"/>
  <c r="V2091" i="8"/>
  <c r="Q2091" i="8"/>
  <c r="U2091" i="8" s="1"/>
  <c r="P2091" i="8"/>
  <c r="O2091" i="8"/>
  <c r="V2090" i="8"/>
  <c r="Q2090" i="8"/>
  <c r="U2090" i="8" s="1"/>
  <c r="P2090" i="8"/>
  <c r="O2090" i="8"/>
  <c r="V2089" i="8"/>
  <c r="Q2089" i="8"/>
  <c r="U2089" i="8" s="1"/>
  <c r="P2089" i="8"/>
  <c r="O2089" i="8"/>
  <c r="W2088" i="8"/>
  <c r="V2088" i="8"/>
  <c r="Q2088" i="8"/>
  <c r="U2088" i="8" s="1"/>
  <c r="P2088" i="8"/>
  <c r="O2088" i="8"/>
  <c r="V2087" i="8"/>
  <c r="Q2087" i="8"/>
  <c r="U2087" i="8" s="1"/>
  <c r="P2087" i="8"/>
  <c r="O2087" i="8"/>
  <c r="W2086" i="8"/>
  <c r="V2086" i="8"/>
  <c r="Q2086" i="8"/>
  <c r="S2086" i="8" s="1"/>
  <c r="P2086" i="8"/>
  <c r="O2086" i="8"/>
  <c r="W2085" i="8"/>
  <c r="V2085" i="8"/>
  <c r="Q2085" i="8"/>
  <c r="S2085" i="8" s="1"/>
  <c r="P2085" i="8"/>
  <c r="O2085" i="8"/>
  <c r="V2084" i="8"/>
  <c r="Q2084" i="8"/>
  <c r="T2084" i="8" s="1"/>
  <c r="P2084" i="8"/>
  <c r="O2084" i="8"/>
  <c r="W2083" i="8"/>
  <c r="V2083" i="8"/>
  <c r="Q2083" i="8"/>
  <c r="U2083" i="8" s="1"/>
  <c r="P2083" i="8"/>
  <c r="O2083" i="8"/>
  <c r="V2082" i="8"/>
  <c r="Q2082" i="8"/>
  <c r="U2082" i="8" s="1"/>
  <c r="P2082" i="8"/>
  <c r="O2082" i="8"/>
  <c r="V2081" i="8"/>
  <c r="Q2081" i="8"/>
  <c r="U2081" i="8" s="1"/>
  <c r="P2081" i="8"/>
  <c r="O2081" i="8"/>
  <c r="V2080" i="8"/>
  <c r="Q2080" i="8"/>
  <c r="T2080" i="8" s="1"/>
  <c r="P2080" i="8"/>
  <c r="O2080" i="8"/>
  <c r="W2079" i="8"/>
  <c r="V2079" i="8"/>
  <c r="Q2079" i="8"/>
  <c r="T2079" i="8" s="1"/>
  <c r="P2079" i="8"/>
  <c r="O2079" i="8"/>
  <c r="V2078" i="8"/>
  <c r="Q2078" i="8"/>
  <c r="R2078" i="8" s="1"/>
  <c r="P2078" i="8"/>
  <c r="O2078" i="8"/>
  <c r="V2077" i="8"/>
  <c r="Q2077" i="8"/>
  <c r="S2077" i="8" s="1"/>
  <c r="P2077" i="8"/>
  <c r="O2077" i="8"/>
  <c r="V2076" i="8"/>
  <c r="Q2076" i="8"/>
  <c r="T2076" i="8" s="1"/>
  <c r="P2076" i="8"/>
  <c r="O2076" i="8"/>
  <c r="V2075" i="8"/>
  <c r="Q2075" i="8"/>
  <c r="U2075" i="8" s="1"/>
  <c r="P2075" i="8"/>
  <c r="O2075" i="8"/>
  <c r="W2074" i="8"/>
  <c r="V2074" i="8"/>
  <c r="Q2074" i="8"/>
  <c r="T2074" i="8" s="1"/>
  <c r="P2074" i="8"/>
  <c r="O2074" i="8"/>
  <c r="W2073" i="8"/>
  <c r="V2073" i="8"/>
  <c r="Q2073" i="8"/>
  <c r="U2073" i="8" s="1"/>
  <c r="P2073" i="8"/>
  <c r="O2073" i="8"/>
  <c r="W2163" i="8"/>
  <c r="V2163" i="8"/>
  <c r="Q2163" i="8"/>
  <c r="P2163" i="8"/>
  <c r="O2163" i="8"/>
  <c r="H2163" i="8"/>
  <c r="H2162" i="8"/>
  <c r="H2161" i="8"/>
  <c r="H2160" i="8"/>
  <c r="H2159" i="8"/>
  <c r="H2158" i="8"/>
  <c r="H2157" i="8"/>
  <c r="H2156" i="8"/>
  <c r="H2155" i="8"/>
  <c r="H2154" i="8"/>
  <c r="H2153" i="8"/>
  <c r="H2152" i="8"/>
  <c r="H2151" i="8"/>
  <c r="H2150" i="8"/>
  <c r="H2149" i="8"/>
  <c r="H2148" i="8"/>
  <c r="H2147" i="8"/>
  <c r="H2146" i="8"/>
  <c r="H2145" i="8"/>
  <c r="H2144" i="8"/>
  <c r="H2143" i="8"/>
  <c r="H2142" i="8"/>
  <c r="H2141" i="8"/>
  <c r="H2140" i="8"/>
  <c r="H2139" i="8"/>
  <c r="H2138" i="8"/>
  <c r="H2137" i="8"/>
  <c r="H2136" i="8"/>
  <c r="H2135" i="8"/>
  <c r="H2134" i="8"/>
  <c r="H2133" i="8"/>
  <c r="H2132" i="8"/>
  <c r="H2131" i="8"/>
  <c r="H2130" i="8"/>
  <c r="H2129" i="8"/>
  <c r="H2128" i="8"/>
  <c r="H2127" i="8"/>
  <c r="H2126" i="8"/>
  <c r="H2125" i="8"/>
  <c r="H2124" i="8"/>
  <c r="V2124" i="8" s="1"/>
  <c r="H2123" i="8"/>
  <c r="V2123" i="8" s="1"/>
  <c r="H2122" i="8"/>
  <c r="V2122" i="8" s="1"/>
  <c r="H2121" i="8"/>
  <c r="V2121" i="8" s="1"/>
  <c r="H2120" i="8"/>
  <c r="V2120" i="8" s="1"/>
  <c r="H2119" i="8"/>
  <c r="V2119" i="8" s="1"/>
  <c r="H2118" i="8"/>
  <c r="V2118" i="8" s="1"/>
  <c r="H2117" i="8"/>
  <c r="V2117" i="8" s="1"/>
  <c r="H2116" i="8"/>
  <c r="V2116" i="8" s="1"/>
  <c r="H2115" i="8"/>
  <c r="V2115" i="8" s="1"/>
  <c r="H2114" i="8"/>
  <c r="V2114" i="8" s="1"/>
  <c r="H2113" i="8"/>
  <c r="H2112" i="8"/>
  <c r="W2112" i="8" s="1"/>
  <c r="H2111" i="8"/>
  <c r="W2111" i="8" s="1"/>
  <c r="H2110" i="8"/>
  <c r="W2110" i="8" s="1"/>
  <c r="H2109" i="8"/>
  <c r="W2109" i="8" s="1"/>
  <c r="H2108" i="8"/>
  <c r="W2108" i="8" s="1"/>
  <c r="H2107" i="8"/>
  <c r="W2107" i="8" s="1"/>
  <c r="H2106" i="8"/>
  <c r="W2106" i="8" s="1"/>
  <c r="H2105" i="8"/>
  <c r="W2105" i="8" s="1"/>
  <c r="H2104" i="8"/>
  <c r="W2104" i="8" s="1"/>
  <c r="H2103" i="8"/>
  <c r="W2103" i="8" s="1"/>
  <c r="H2102" i="8"/>
  <c r="W2102" i="8" s="1"/>
  <c r="H2101" i="8"/>
  <c r="W2101" i="8" s="1"/>
  <c r="H2100" i="8"/>
  <c r="W2100" i="8" s="1"/>
  <c r="H2099" i="8"/>
  <c r="W2099" i="8" s="1"/>
  <c r="H2098" i="8"/>
  <c r="W2098" i="8" s="1"/>
  <c r="H2097" i="8"/>
  <c r="W2097" i="8" s="1"/>
  <c r="H2096" i="8"/>
  <c r="W2096" i="8" s="1"/>
  <c r="H2095" i="8"/>
  <c r="W2095" i="8" s="1"/>
  <c r="H2094" i="8"/>
  <c r="H2093" i="8"/>
  <c r="W2093" i="8" s="1"/>
  <c r="H2092" i="8"/>
  <c r="W2092" i="8" s="1"/>
  <c r="H2091" i="8"/>
  <c r="W2091" i="8" s="1"/>
  <c r="H2090" i="8"/>
  <c r="W2090" i="8" s="1"/>
  <c r="H2089" i="8"/>
  <c r="W2089" i="8" s="1"/>
  <c r="H2088" i="8"/>
  <c r="H2087" i="8"/>
  <c r="W2087" i="8" s="1"/>
  <c r="H2086" i="8"/>
  <c r="H2085" i="8"/>
  <c r="H2084" i="8"/>
  <c r="W2084" i="8" s="1"/>
  <c r="H2083" i="8"/>
  <c r="H2082" i="8"/>
  <c r="W2082" i="8" s="1"/>
  <c r="H2081" i="8"/>
  <c r="W2081" i="8" s="1"/>
  <c r="H2080" i="8"/>
  <c r="W2080" i="8" s="1"/>
  <c r="H2079" i="8"/>
  <c r="H2078" i="8"/>
  <c r="W2078" i="8" s="1"/>
  <c r="H2077" i="8"/>
  <c r="W2077" i="8" s="1"/>
  <c r="H2076" i="8"/>
  <c r="W2076" i="8" s="1"/>
  <c r="H2075" i="8"/>
  <c r="W2075" i="8" s="1"/>
  <c r="H2074" i="8"/>
  <c r="H2073" i="8"/>
  <c r="G12" i="27"/>
  <c r="G11" i="27"/>
  <c r="G17" i="27"/>
  <c r="G16" i="27"/>
  <c r="G10" i="27"/>
  <c r="G4" i="27"/>
  <c r="G7" i="27"/>
  <c r="G8" i="27"/>
  <c r="U2159" i="8" l="1"/>
  <c r="U2135" i="8"/>
  <c r="U2143" i="8"/>
  <c r="U2142" i="8"/>
  <c r="T2085" i="8"/>
  <c r="T2087" i="8"/>
  <c r="U2086" i="8"/>
  <c r="S2087" i="8"/>
  <c r="U2085" i="8"/>
  <c r="R2108" i="8"/>
  <c r="U2108" i="8"/>
  <c r="S2088" i="8"/>
  <c r="U2110" i="8"/>
  <c r="S2112" i="8"/>
  <c r="T2086" i="8"/>
  <c r="U2132" i="8"/>
  <c r="T2111" i="8"/>
  <c r="R2127" i="8"/>
  <c r="U2111" i="8"/>
  <c r="U2133" i="8"/>
  <c r="R2087" i="8"/>
  <c r="R2088" i="8"/>
  <c r="R2132" i="8"/>
  <c r="U2140" i="8"/>
  <c r="T2143" i="8"/>
  <c r="S2160" i="8"/>
  <c r="T2134" i="8"/>
  <c r="R2136" i="8"/>
  <c r="U2139" i="8"/>
  <c r="U2151" i="8"/>
  <c r="U2134" i="8"/>
  <c r="U2163" i="8"/>
  <c r="U2109" i="8"/>
  <c r="S2135" i="8"/>
  <c r="T2135" i="8"/>
  <c r="R2126" i="8"/>
  <c r="R2084" i="8"/>
  <c r="T2101" i="8"/>
  <c r="T2102" i="8"/>
  <c r="S2103" i="8"/>
  <c r="R2104" i="8"/>
  <c r="R2124" i="8"/>
  <c r="T2125" i="8"/>
  <c r="S2127" i="8"/>
  <c r="R2128" i="8"/>
  <c r="S2078" i="8"/>
  <c r="R2079" i="8"/>
  <c r="R2094" i="8"/>
  <c r="U2101" i="8"/>
  <c r="T2103" i="8"/>
  <c r="S2104" i="8"/>
  <c r="S2124" i="8"/>
  <c r="U2126" i="8"/>
  <c r="S2128" i="8"/>
  <c r="T2078" i="8"/>
  <c r="U2127" i="8"/>
  <c r="R2150" i="8"/>
  <c r="U2153" i="8"/>
  <c r="R2158" i="8"/>
  <c r="U2076" i="8"/>
  <c r="U2079" i="8"/>
  <c r="R2086" i="8"/>
  <c r="R2092" i="8"/>
  <c r="U2093" i="8"/>
  <c r="U2094" i="8"/>
  <c r="T2095" i="8"/>
  <c r="S2096" i="8"/>
  <c r="S2110" i="8"/>
  <c r="R2111" i="8"/>
  <c r="U2116" i="8"/>
  <c r="U2119" i="8"/>
  <c r="R2134" i="8"/>
  <c r="U2137" i="8"/>
  <c r="R2140" i="8"/>
  <c r="T2141" i="8"/>
  <c r="S2142" i="8"/>
  <c r="R2143" i="8"/>
  <c r="U2144" i="8"/>
  <c r="T2148" i="8"/>
  <c r="U2149" i="8"/>
  <c r="T2150" i="8"/>
  <c r="S2151" i="8"/>
  <c r="R2152" i="8"/>
  <c r="U2155" i="8"/>
  <c r="T2156" i="8"/>
  <c r="U2157" i="8"/>
  <c r="T2158" i="8"/>
  <c r="S2159" i="8"/>
  <c r="R2100" i="8"/>
  <c r="U2102" i="8"/>
  <c r="S2118" i="8"/>
  <c r="R2119" i="8"/>
  <c r="U2125" i="8"/>
  <c r="T2127" i="8"/>
  <c r="T2077" i="8"/>
  <c r="S2079" i="8"/>
  <c r="R2080" i="8"/>
  <c r="S2094" i="8"/>
  <c r="R2095" i="8"/>
  <c r="U2100" i="8"/>
  <c r="U2103" i="8"/>
  <c r="T2117" i="8"/>
  <c r="T2118" i="8"/>
  <c r="S2119" i="8"/>
  <c r="R2120" i="8"/>
  <c r="U2124" i="8"/>
  <c r="U2092" i="8"/>
  <c r="U2095" i="8"/>
  <c r="T2109" i="8"/>
  <c r="T2110" i="8"/>
  <c r="R2112" i="8"/>
  <c r="T2133" i="8"/>
  <c r="U2136" i="8"/>
  <c r="T2140" i="8"/>
  <c r="U2141" i="8"/>
  <c r="T2142" i="8"/>
  <c r="R2144" i="8"/>
  <c r="U2147" i="8"/>
  <c r="U2148" i="8"/>
  <c r="U2150" i="8"/>
  <c r="T2151" i="8"/>
  <c r="U2156" i="8"/>
  <c r="U2158" i="8"/>
  <c r="T2159" i="8"/>
  <c r="U2154" i="8"/>
  <c r="S2102" i="8"/>
  <c r="S2126" i="8"/>
  <c r="U2084" i="8"/>
  <c r="T2126" i="8"/>
  <c r="R2156" i="8"/>
  <c r="R2076" i="8"/>
  <c r="U2077" i="8"/>
  <c r="U2078" i="8"/>
  <c r="T2093" i="8"/>
  <c r="T2094" i="8"/>
  <c r="R2096" i="8"/>
  <c r="R2116" i="8"/>
  <c r="U2117" i="8"/>
  <c r="U2118" i="8"/>
  <c r="S2120" i="8"/>
  <c r="U2145" i="8"/>
  <c r="R2148" i="8"/>
  <c r="T2149" i="8"/>
  <c r="U2152" i="8"/>
  <c r="T2157" i="8"/>
  <c r="U2160" i="8"/>
  <c r="R2073" i="8"/>
  <c r="R2081" i="8"/>
  <c r="R2105" i="8"/>
  <c r="R2121" i="8"/>
  <c r="R2137" i="8"/>
  <c r="R2145" i="8"/>
  <c r="R2153" i="8"/>
  <c r="S2081" i="8"/>
  <c r="R2082" i="8"/>
  <c r="T2088" i="8"/>
  <c r="R2090" i="8"/>
  <c r="T2096" i="8"/>
  <c r="R2098" i="8"/>
  <c r="S2105" i="8"/>
  <c r="T2112" i="8"/>
  <c r="R2114" i="8"/>
  <c r="T2120" i="8"/>
  <c r="S2121" i="8"/>
  <c r="R2122" i="8"/>
  <c r="T2128" i="8"/>
  <c r="S2129" i="8"/>
  <c r="R2130" i="8"/>
  <c r="T2136" i="8"/>
  <c r="S2137" i="8"/>
  <c r="R2138" i="8"/>
  <c r="T2144" i="8"/>
  <c r="S2145" i="8"/>
  <c r="R2146" i="8"/>
  <c r="T2152" i="8"/>
  <c r="S2153" i="8"/>
  <c r="R2154" i="8"/>
  <c r="T2160" i="8"/>
  <c r="S2161" i="8"/>
  <c r="R2162" i="8"/>
  <c r="T2073" i="8"/>
  <c r="S2074" i="8"/>
  <c r="R2075" i="8"/>
  <c r="U2080" i="8"/>
  <c r="T2081" i="8"/>
  <c r="S2082" i="8"/>
  <c r="R2083" i="8"/>
  <c r="T2089" i="8"/>
  <c r="S2090" i="8"/>
  <c r="R2091" i="8"/>
  <c r="T2097" i="8"/>
  <c r="S2098" i="8"/>
  <c r="R2099" i="8"/>
  <c r="U2104" i="8"/>
  <c r="T2105" i="8"/>
  <c r="S2106" i="8"/>
  <c r="R2107" i="8"/>
  <c r="T2113" i="8"/>
  <c r="S2114" i="8"/>
  <c r="R2115" i="8"/>
  <c r="T2121" i="8"/>
  <c r="S2122" i="8"/>
  <c r="R2123" i="8"/>
  <c r="T2129" i="8"/>
  <c r="S2130" i="8"/>
  <c r="R2131" i="8"/>
  <c r="T2137" i="8"/>
  <c r="S2138" i="8"/>
  <c r="R2139" i="8"/>
  <c r="T2145" i="8"/>
  <c r="S2146" i="8"/>
  <c r="R2147" i="8"/>
  <c r="T2153" i="8"/>
  <c r="S2154" i="8"/>
  <c r="R2155" i="8"/>
  <c r="T2161" i="8"/>
  <c r="S2162" i="8"/>
  <c r="R2089" i="8"/>
  <c r="R2097" i="8"/>
  <c r="R2113" i="8"/>
  <c r="R2074" i="8"/>
  <c r="T2082" i="8"/>
  <c r="T2090" i="8"/>
  <c r="T2098" i="8"/>
  <c r="T2106" i="8"/>
  <c r="S2107" i="8"/>
  <c r="U2113" i="8"/>
  <c r="T2114" i="8"/>
  <c r="T2122" i="8"/>
  <c r="T2130" i="8"/>
  <c r="S2139" i="8"/>
  <c r="S2147" i="8"/>
  <c r="T2154" i="8"/>
  <c r="S2155" i="8"/>
  <c r="U2161" i="8"/>
  <c r="U2074" i="8"/>
  <c r="T2075" i="8"/>
  <c r="S2076" i="8"/>
  <c r="R2077" i="8"/>
  <c r="T2083" i="8"/>
  <c r="S2084" i="8"/>
  <c r="R2085" i="8"/>
  <c r="T2091" i="8"/>
  <c r="S2092" i="8"/>
  <c r="R2093" i="8"/>
  <c r="T2099" i="8"/>
  <c r="S2100" i="8"/>
  <c r="R2101" i="8"/>
  <c r="U2106" i="8"/>
  <c r="T2107" i="8"/>
  <c r="S2108" i="8"/>
  <c r="R2109" i="8"/>
  <c r="T2115" i="8"/>
  <c r="S2116" i="8"/>
  <c r="R2117" i="8"/>
  <c r="T2123" i="8"/>
  <c r="R2125" i="8"/>
  <c r="T2131" i="8"/>
  <c r="S2132" i="8"/>
  <c r="R2133" i="8"/>
  <c r="U2138" i="8"/>
  <c r="T2139" i="8"/>
  <c r="R2141" i="8"/>
  <c r="U2146" i="8"/>
  <c r="T2147" i="8"/>
  <c r="R2149" i="8"/>
  <c r="T2155" i="8"/>
  <c r="R2157" i="8"/>
  <c r="U2162" i="8"/>
  <c r="S2080" i="8"/>
  <c r="R2129" i="8"/>
  <c r="S2073" i="8"/>
  <c r="S2089" i="8"/>
  <c r="S2097" i="8"/>
  <c r="S2075" i="8"/>
  <c r="S2083" i="8"/>
  <c r="S2091" i="8"/>
  <c r="S2099" i="8"/>
  <c r="S2115" i="8"/>
  <c r="S2123" i="8"/>
  <c r="S2131" i="8"/>
  <c r="R2163" i="8"/>
  <c r="S2163" i="8"/>
  <c r="T2163" i="8"/>
  <c r="AC1496" i="12"/>
  <c r="AB1496" i="12"/>
  <c r="AC1495" i="12"/>
  <c r="AB1495" i="12"/>
  <c r="AC1494" i="12"/>
  <c r="AB1494" i="12"/>
  <c r="AC1493" i="12"/>
  <c r="AB1493" i="12"/>
  <c r="AC1492" i="12"/>
  <c r="AB1492" i="12"/>
  <c r="AC1491" i="12"/>
  <c r="AB1491" i="12"/>
  <c r="AC1490" i="12"/>
  <c r="AB1490" i="12"/>
  <c r="AC1489" i="12"/>
  <c r="AB1489" i="12"/>
  <c r="AC1488" i="12"/>
  <c r="AB1488" i="12"/>
  <c r="AC1487" i="12"/>
  <c r="AB1487" i="12"/>
  <c r="AC1486" i="12"/>
  <c r="AB1486" i="12"/>
  <c r="AC1485" i="12"/>
  <c r="AB1485" i="12"/>
  <c r="AC1484" i="12"/>
  <c r="AB1484" i="12"/>
  <c r="AC1483" i="12"/>
  <c r="AB1483" i="12"/>
  <c r="AC1482" i="12"/>
  <c r="AB1482" i="12"/>
  <c r="AC1481" i="12"/>
  <c r="AB1481" i="12"/>
  <c r="AC1480" i="12"/>
  <c r="AB1480" i="12"/>
  <c r="AC1479" i="12"/>
  <c r="AB1479" i="12"/>
  <c r="AC1478" i="12"/>
  <c r="AB1478" i="12"/>
  <c r="AC1477" i="12"/>
  <c r="AB1477" i="12"/>
  <c r="AC1476" i="12"/>
  <c r="AB1476" i="12"/>
  <c r="AC1475" i="12"/>
  <c r="AB1475" i="12"/>
  <c r="AC1474" i="12"/>
  <c r="AB1474" i="12"/>
  <c r="AC1473" i="12"/>
  <c r="AB1473" i="12"/>
  <c r="AC1472" i="12"/>
  <c r="AB1472" i="12"/>
  <c r="AC1471" i="12"/>
  <c r="AB1471" i="12"/>
  <c r="AC1470" i="12"/>
  <c r="AB1470" i="12"/>
  <c r="AC1469" i="12"/>
  <c r="AB1469" i="12"/>
  <c r="AC1468" i="12"/>
  <c r="AB1468" i="12"/>
  <c r="AC1467" i="12"/>
  <c r="AB1467" i="12"/>
  <c r="AC1466" i="12"/>
  <c r="AB1466" i="12"/>
  <c r="AC1465" i="12"/>
  <c r="AB1465" i="12"/>
  <c r="AC1464" i="12"/>
  <c r="AB1464" i="12"/>
  <c r="AC1463" i="12"/>
  <c r="AB1463" i="12"/>
  <c r="AC1462" i="12"/>
  <c r="AB1462" i="12"/>
  <c r="AC1461" i="12"/>
  <c r="AB1461" i="12"/>
  <c r="AC1460" i="12"/>
  <c r="AB1460" i="12"/>
  <c r="AC1459" i="12"/>
  <c r="AB1459" i="12"/>
  <c r="AC1458" i="12"/>
  <c r="AB1458" i="12"/>
  <c r="AC1457" i="12"/>
  <c r="AB1457" i="12"/>
  <c r="AC1456" i="12"/>
  <c r="AB1456" i="12"/>
  <c r="AC1455" i="12"/>
  <c r="AB1455" i="12"/>
  <c r="AC1454" i="12"/>
  <c r="AB1454" i="12"/>
  <c r="AC1453" i="12"/>
  <c r="AB1453" i="12"/>
  <c r="AC1452" i="12"/>
  <c r="AB1452" i="12"/>
  <c r="AC1451" i="12"/>
  <c r="AB1451" i="12"/>
  <c r="AC1450" i="12"/>
  <c r="AB1450" i="12"/>
  <c r="AC1449" i="12"/>
  <c r="AB1449" i="12"/>
  <c r="AC1448" i="12"/>
  <c r="AB1448" i="12"/>
  <c r="AC1447" i="12"/>
  <c r="AB1447" i="12"/>
  <c r="AC1446" i="12"/>
  <c r="AB1446" i="12"/>
  <c r="AC1445" i="12"/>
  <c r="AB1445" i="12"/>
  <c r="AC1444" i="12"/>
  <c r="AB1444" i="12"/>
  <c r="AC1443" i="12"/>
  <c r="AB1443" i="12"/>
  <c r="AC1442" i="12"/>
  <c r="AB1442" i="12"/>
  <c r="AC1441" i="12"/>
  <c r="AB1441" i="12"/>
  <c r="AC1440" i="12"/>
  <c r="AB1440" i="12"/>
  <c r="AC1439" i="12"/>
  <c r="AB1439" i="12"/>
  <c r="AC1438" i="12"/>
  <c r="AB1438" i="12"/>
  <c r="AC1437" i="12"/>
  <c r="AB1437" i="12"/>
  <c r="AC1436" i="12"/>
  <c r="AB1436" i="12"/>
  <c r="AC1435" i="12"/>
  <c r="AB1435" i="12"/>
  <c r="AC1434" i="12"/>
  <c r="AB1434" i="12"/>
  <c r="AC1433" i="12"/>
  <c r="AB1433" i="12"/>
  <c r="AC1432" i="12"/>
  <c r="AB1432" i="12"/>
  <c r="AC1431" i="12"/>
  <c r="AB1431" i="12"/>
  <c r="AC1497" i="12"/>
  <c r="AB1497" i="12"/>
  <c r="Z1497" i="12"/>
  <c r="AH1497" i="12" s="1"/>
  <c r="Z1496" i="12"/>
  <c r="AH1496" i="12" s="1"/>
  <c r="Z1495" i="12"/>
  <c r="AD1495" i="12" s="1"/>
  <c r="Z1494" i="12"/>
  <c r="AD1494" i="12" s="1"/>
  <c r="Z1493" i="12"/>
  <c r="AD1493" i="12" s="1"/>
  <c r="Z1492" i="12"/>
  <c r="AD1492" i="12" s="1"/>
  <c r="Z1491" i="12"/>
  <c r="AH1491" i="12" s="1"/>
  <c r="Z1490" i="12"/>
  <c r="AH1490" i="12" s="1"/>
  <c r="Z1489" i="12"/>
  <c r="AH1489" i="12" s="1"/>
  <c r="Z1488" i="12"/>
  <c r="AH1488" i="12" s="1"/>
  <c r="Z1487" i="12"/>
  <c r="AD1487" i="12" s="1"/>
  <c r="Z1486" i="12"/>
  <c r="AD1486" i="12" s="1"/>
  <c r="Z1485" i="12"/>
  <c r="AD1485" i="12" s="1"/>
  <c r="Z1484" i="12"/>
  <c r="AD1484" i="12" s="1"/>
  <c r="Z1483" i="12"/>
  <c r="AH1483" i="12" s="1"/>
  <c r="Z1482" i="12"/>
  <c r="AH1482" i="12" s="1"/>
  <c r="Z1481" i="12"/>
  <c r="AH1481" i="12" s="1"/>
  <c r="Z1480" i="12"/>
  <c r="AH1480" i="12" s="1"/>
  <c r="Z1479" i="12"/>
  <c r="AD1479" i="12" s="1"/>
  <c r="Z1478" i="12"/>
  <c r="AD1478" i="12" s="1"/>
  <c r="Z1477" i="12"/>
  <c r="AD1477" i="12" s="1"/>
  <c r="Z1476" i="12"/>
  <c r="AD1476" i="12" s="1"/>
  <c r="Z1475" i="12"/>
  <c r="AH1475" i="12" s="1"/>
  <c r="Z1474" i="12"/>
  <c r="AH1474" i="12" s="1"/>
  <c r="Z1473" i="12"/>
  <c r="AH1473" i="12" s="1"/>
  <c r="Z1472" i="12"/>
  <c r="AH1472" i="12" s="1"/>
  <c r="Z1471" i="12"/>
  <c r="AD1471" i="12" s="1"/>
  <c r="Z1470" i="12"/>
  <c r="AD1470" i="12" s="1"/>
  <c r="Z1469" i="12"/>
  <c r="AD1469" i="12" s="1"/>
  <c r="Z1468" i="12"/>
  <c r="Z1467" i="12"/>
  <c r="AH1467" i="12" s="1"/>
  <c r="Z1466" i="12"/>
  <c r="AH1466" i="12" s="1"/>
  <c r="Z1465" i="12"/>
  <c r="AH1465" i="12" s="1"/>
  <c r="Z1464" i="12"/>
  <c r="AH1464" i="12" s="1"/>
  <c r="Z1463" i="12"/>
  <c r="AD1463" i="12" s="1"/>
  <c r="Z1462" i="12"/>
  <c r="AD1462" i="12" s="1"/>
  <c r="Z1461" i="12"/>
  <c r="AD1461" i="12" s="1"/>
  <c r="Z1460" i="12"/>
  <c r="AD1460" i="12" s="1"/>
  <c r="Z1459" i="12"/>
  <c r="Z1458" i="12"/>
  <c r="Z1457" i="12"/>
  <c r="Z1456" i="12"/>
  <c r="Z1455" i="12"/>
  <c r="AD1455" i="12" s="1"/>
  <c r="Z1454" i="12"/>
  <c r="AD1454" i="12" s="1"/>
  <c r="Z1453" i="12"/>
  <c r="AD1453" i="12" s="1"/>
  <c r="Z1452" i="12"/>
  <c r="AD1452" i="12" s="1"/>
  <c r="Z1451" i="12"/>
  <c r="Z1450" i="12"/>
  <c r="Z1449" i="12"/>
  <c r="Z1448" i="12"/>
  <c r="Z1447" i="12"/>
  <c r="AD1447" i="12" s="1"/>
  <c r="Z1446" i="12"/>
  <c r="AD1446" i="12" s="1"/>
  <c r="Z1445" i="12"/>
  <c r="AD1445" i="12" s="1"/>
  <c r="Z1444" i="12"/>
  <c r="AD1444" i="12" s="1"/>
  <c r="Z1443" i="12"/>
  <c r="AD1443" i="12" s="1"/>
  <c r="AG1443" i="12" s="1"/>
  <c r="Z1442" i="12"/>
  <c r="Z1441" i="12"/>
  <c r="Z1440" i="12"/>
  <c r="Z1439" i="12"/>
  <c r="AD1439" i="12" s="1"/>
  <c r="Z1438" i="12"/>
  <c r="AD1438" i="12" s="1"/>
  <c r="Z1437" i="12"/>
  <c r="AD1437" i="12" s="1"/>
  <c r="Z1436" i="12"/>
  <c r="Z1435" i="12"/>
  <c r="Z1434" i="12"/>
  <c r="Z1433" i="12"/>
  <c r="Z1432" i="12"/>
  <c r="Z1431" i="12"/>
  <c r="AD1431" i="12" s="1"/>
  <c r="Y1497" i="12"/>
  <c r="X1497" i="12"/>
  <c r="W1497" i="12"/>
  <c r="V1497" i="12"/>
  <c r="U1497" i="12"/>
  <c r="T1497" i="12"/>
  <c r="S1497" i="12"/>
  <c r="R1497" i="12"/>
  <c r="P1497" i="12"/>
  <c r="Q1497" i="12" s="1"/>
  <c r="Y1496" i="12"/>
  <c r="X1496" i="12"/>
  <c r="W1496" i="12"/>
  <c r="V1496" i="12"/>
  <c r="U1496" i="12"/>
  <c r="T1496" i="12"/>
  <c r="S1496" i="12"/>
  <c r="R1496" i="12"/>
  <c r="P1496" i="12"/>
  <c r="Q1496" i="12" s="1"/>
  <c r="Y1495" i="12"/>
  <c r="X1495" i="12"/>
  <c r="W1495" i="12"/>
  <c r="V1495" i="12"/>
  <c r="U1495" i="12"/>
  <c r="T1495" i="12"/>
  <c r="S1495" i="12"/>
  <c r="R1495" i="12"/>
  <c r="P1495" i="12"/>
  <c r="Q1495" i="12" s="1"/>
  <c r="Y1494" i="12"/>
  <c r="X1494" i="12"/>
  <c r="W1494" i="12"/>
  <c r="V1494" i="12"/>
  <c r="U1494" i="12"/>
  <c r="T1494" i="12"/>
  <c r="S1494" i="12"/>
  <c r="R1494" i="12"/>
  <c r="P1494" i="12"/>
  <c r="Q1494" i="12" s="1"/>
  <c r="Y1493" i="12"/>
  <c r="X1493" i="12"/>
  <c r="W1493" i="12"/>
  <c r="V1493" i="12"/>
  <c r="U1493" i="12"/>
  <c r="T1493" i="12"/>
  <c r="S1493" i="12"/>
  <c r="R1493" i="12"/>
  <c r="P1493" i="12"/>
  <c r="Q1493" i="12" s="1"/>
  <c r="Y1492" i="12"/>
  <c r="X1492" i="12"/>
  <c r="W1492" i="12"/>
  <c r="V1492" i="12"/>
  <c r="U1492" i="12"/>
  <c r="T1492" i="12"/>
  <c r="S1492" i="12"/>
  <c r="R1492" i="12"/>
  <c r="P1492" i="12"/>
  <c r="Q1492" i="12" s="1"/>
  <c r="Y1491" i="12"/>
  <c r="X1491" i="12"/>
  <c r="W1491" i="12"/>
  <c r="V1491" i="12"/>
  <c r="U1491" i="12"/>
  <c r="T1491" i="12"/>
  <c r="S1491" i="12"/>
  <c r="R1491" i="12"/>
  <c r="P1491" i="12"/>
  <c r="Q1491" i="12" s="1"/>
  <c r="Y1490" i="12"/>
  <c r="X1490" i="12"/>
  <c r="W1490" i="12"/>
  <c r="V1490" i="12"/>
  <c r="U1490" i="12"/>
  <c r="T1490" i="12"/>
  <c r="S1490" i="12"/>
  <c r="R1490" i="12"/>
  <c r="P1490" i="12"/>
  <c r="Q1490" i="12" s="1"/>
  <c r="Y1489" i="12"/>
  <c r="X1489" i="12"/>
  <c r="W1489" i="12"/>
  <c r="V1489" i="12"/>
  <c r="U1489" i="12"/>
  <c r="T1489" i="12"/>
  <c r="S1489" i="12"/>
  <c r="R1489" i="12"/>
  <c r="P1489" i="12"/>
  <c r="Q1489" i="12" s="1"/>
  <c r="Y1488" i="12"/>
  <c r="X1488" i="12"/>
  <c r="W1488" i="12"/>
  <c r="V1488" i="12"/>
  <c r="U1488" i="12"/>
  <c r="T1488" i="12"/>
  <c r="S1488" i="12"/>
  <c r="R1488" i="12"/>
  <c r="P1488" i="12"/>
  <c r="Q1488" i="12" s="1"/>
  <c r="Y1487" i="12"/>
  <c r="X1487" i="12"/>
  <c r="W1487" i="12"/>
  <c r="V1487" i="12"/>
  <c r="U1487" i="12"/>
  <c r="T1487" i="12"/>
  <c r="S1487" i="12"/>
  <c r="R1487" i="12"/>
  <c r="P1487" i="12"/>
  <c r="Q1487" i="12" s="1"/>
  <c r="Y1486" i="12"/>
  <c r="X1486" i="12"/>
  <c r="W1486" i="12"/>
  <c r="V1486" i="12"/>
  <c r="U1486" i="12"/>
  <c r="T1486" i="12"/>
  <c r="S1486" i="12"/>
  <c r="R1486" i="12"/>
  <c r="P1486" i="12"/>
  <c r="Q1486" i="12" s="1"/>
  <c r="Y1485" i="12"/>
  <c r="X1485" i="12"/>
  <c r="W1485" i="12"/>
  <c r="V1485" i="12"/>
  <c r="U1485" i="12"/>
  <c r="T1485" i="12"/>
  <c r="S1485" i="12"/>
  <c r="R1485" i="12"/>
  <c r="P1485" i="12"/>
  <c r="Q1485" i="12" s="1"/>
  <c r="Y1484" i="12"/>
  <c r="X1484" i="12"/>
  <c r="W1484" i="12"/>
  <c r="V1484" i="12"/>
  <c r="U1484" i="12"/>
  <c r="T1484" i="12"/>
  <c r="S1484" i="12"/>
  <c r="R1484" i="12"/>
  <c r="P1484" i="12"/>
  <c r="Q1484" i="12" s="1"/>
  <c r="Y1483" i="12"/>
  <c r="X1483" i="12"/>
  <c r="W1483" i="12"/>
  <c r="V1483" i="12"/>
  <c r="U1483" i="12"/>
  <c r="T1483" i="12"/>
  <c r="S1483" i="12"/>
  <c r="R1483" i="12"/>
  <c r="P1483" i="12"/>
  <c r="Q1483" i="12" s="1"/>
  <c r="Y1482" i="12"/>
  <c r="X1482" i="12"/>
  <c r="W1482" i="12"/>
  <c r="V1482" i="12"/>
  <c r="U1482" i="12"/>
  <c r="T1482" i="12"/>
  <c r="S1482" i="12"/>
  <c r="R1482" i="12"/>
  <c r="P1482" i="12"/>
  <c r="Q1482" i="12" s="1"/>
  <c r="Y1481" i="12"/>
  <c r="X1481" i="12"/>
  <c r="W1481" i="12"/>
  <c r="V1481" i="12"/>
  <c r="U1481" i="12"/>
  <c r="T1481" i="12"/>
  <c r="S1481" i="12"/>
  <c r="R1481" i="12"/>
  <c r="P1481" i="12"/>
  <c r="Q1481" i="12" s="1"/>
  <c r="Y1480" i="12"/>
  <c r="X1480" i="12"/>
  <c r="W1480" i="12"/>
  <c r="V1480" i="12"/>
  <c r="U1480" i="12"/>
  <c r="T1480" i="12"/>
  <c r="S1480" i="12"/>
  <c r="R1480" i="12"/>
  <c r="P1480" i="12"/>
  <c r="Q1480" i="12" s="1"/>
  <c r="Y1479" i="12"/>
  <c r="X1479" i="12"/>
  <c r="W1479" i="12"/>
  <c r="V1479" i="12"/>
  <c r="U1479" i="12"/>
  <c r="T1479" i="12"/>
  <c r="S1479" i="12"/>
  <c r="R1479" i="12"/>
  <c r="P1479" i="12"/>
  <c r="Q1479" i="12" s="1"/>
  <c r="Y1478" i="12"/>
  <c r="X1478" i="12"/>
  <c r="W1478" i="12"/>
  <c r="V1478" i="12"/>
  <c r="U1478" i="12"/>
  <c r="T1478" i="12"/>
  <c r="S1478" i="12"/>
  <c r="R1478" i="12"/>
  <c r="P1478" i="12"/>
  <c r="Q1478" i="12" s="1"/>
  <c r="Y1477" i="12"/>
  <c r="X1477" i="12"/>
  <c r="W1477" i="12"/>
  <c r="V1477" i="12"/>
  <c r="U1477" i="12"/>
  <c r="T1477" i="12"/>
  <c r="S1477" i="12"/>
  <c r="R1477" i="12"/>
  <c r="P1477" i="12"/>
  <c r="Q1477" i="12" s="1"/>
  <c r="Y1476" i="12"/>
  <c r="X1476" i="12"/>
  <c r="W1476" i="12"/>
  <c r="V1476" i="12"/>
  <c r="U1476" i="12"/>
  <c r="T1476" i="12"/>
  <c r="S1476" i="12"/>
  <c r="R1476" i="12"/>
  <c r="P1476" i="12"/>
  <c r="Q1476" i="12" s="1"/>
  <c r="Y1475" i="12"/>
  <c r="X1475" i="12"/>
  <c r="W1475" i="12"/>
  <c r="V1475" i="12"/>
  <c r="U1475" i="12"/>
  <c r="T1475" i="12"/>
  <c r="S1475" i="12"/>
  <c r="R1475" i="12"/>
  <c r="P1475" i="12"/>
  <c r="Q1475" i="12" s="1"/>
  <c r="Y1474" i="12"/>
  <c r="X1474" i="12"/>
  <c r="W1474" i="12"/>
  <c r="V1474" i="12"/>
  <c r="U1474" i="12"/>
  <c r="T1474" i="12"/>
  <c r="S1474" i="12"/>
  <c r="R1474" i="12"/>
  <c r="P1474" i="12"/>
  <c r="Q1474" i="12" s="1"/>
  <c r="Y1473" i="12"/>
  <c r="X1473" i="12"/>
  <c r="W1473" i="12"/>
  <c r="V1473" i="12"/>
  <c r="U1473" i="12"/>
  <c r="T1473" i="12"/>
  <c r="S1473" i="12"/>
  <c r="R1473" i="12"/>
  <c r="P1473" i="12"/>
  <c r="Q1473" i="12" s="1"/>
  <c r="Y1472" i="12"/>
  <c r="X1472" i="12"/>
  <c r="W1472" i="12"/>
  <c r="V1472" i="12"/>
  <c r="U1472" i="12"/>
  <c r="T1472" i="12"/>
  <c r="S1472" i="12"/>
  <c r="R1472" i="12"/>
  <c r="P1472" i="12"/>
  <c r="Q1472" i="12" s="1"/>
  <c r="Y1471" i="12"/>
  <c r="X1471" i="12"/>
  <c r="W1471" i="12"/>
  <c r="V1471" i="12"/>
  <c r="U1471" i="12"/>
  <c r="T1471" i="12"/>
  <c r="S1471" i="12"/>
  <c r="R1471" i="12"/>
  <c r="P1471" i="12"/>
  <c r="Q1471" i="12" s="1"/>
  <c r="Y1470" i="12"/>
  <c r="X1470" i="12"/>
  <c r="W1470" i="12"/>
  <c r="V1470" i="12"/>
  <c r="U1470" i="12"/>
  <c r="T1470" i="12"/>
  <c r="S1470" i="12"/>
  <c r="R1470" i="12"/>
  <c r="P1470" i="12"/>
  <c r="Q1470" i="12" s="1"/>
  <c r="Y1469" i="12"/>
  <c r="X1469" i="12"/>
  <c r="W1469" i="12"/>
  <c r="V1469" i="12"/>
  <c r="U1469" i="12"/>
  <c r="T1469" i="12"/>
  <c r="S1469" i="12"/>
  <c r="R1469" i="12"/>
  <c r="P1469" i="12"/>
  <c r="Q1469" i="12" s="1"/>
  <c r="Y1468" i="12"/>
  <c r="X1468" i="12"/>
  <c r="W1468" i="12"/>
  <c r="V1468" i="12"/>
  <c r="U1468" i="12"/>
  <c r="T1468" i="12"/>
  <c r="S1468" i="12"/>
  <c r="R1468" i="12"/>
  <c r="P1468" i="12"/>
  <c r="Q1468" i="12" s="1"/>
  <c r="Y1467" i="12"/>
  <c r="X1467" i="12"/>
  <c r="W1467" i="12"/>
  <c r="V1467" i="12"/>
  <c r="U1467" i="12"/>
  <c r="T1467" i="12"/>
  <c r="S1467" i="12"/>
  <c r="R1467" i="12"/>
  <c r="P1467" i="12"/>
  <c r="Q1467" i="12" s="1"/>
  <c r="Y1466" i="12"/>
  <c r="X1466" i="12"/>
  <c r="W1466" i="12"/>
  <c r="V1466" i="12"/>
  <c r="U1466" i="12"/>
  <c r="T1466" i="12"/>
  <c r="S1466" i="12"/>
  <c r="R1466" i="12"/>
  <c r="P1466" i="12"/>
  <c r="Q1466" i="12" s="1"/>
  <c r="Y1465" i="12"/>
  <c r="X1465" i="12"/>
  <c r="W1465" i="12"/>
  <c r="V1465" i="12"/>
  <c r="U1465" i="12"/>
  <c r="T1465" i="12"/>
  <c r="S1465" i="12"/>
  <c r="R1465" i="12"/>
  <c r="P1465" i="12"/>
  <c r="Q1465" i="12" s="1"/>
  <c r="Y1464" i="12"/>
  <c r="X1464" i="12"/>
  <c r="W1464" i="12"/>
  <c r="V1464" i="12"/>
  <c r="U1464" i="12"/>
  <c r="T1464" i="12"/>
  <c r="S1464" i="12"/>
  <c r="R1464" i="12"/>
  <c r="P1464" i="12"/>
  <c r="Q1464" i="12" s="1"/>
  <c r="Y1463" i="12"/>
  <c r="X1463" i="12"/>
  <c r="W1463" i="12"/>
  <c r="V1463" i="12"/>
  <c r="U1463" i="12"/>
  <c r="T1463" i="12"/>
  <c r="S1463" i="12"/>
  <c r="R1463" i="12"/>
  <c r="P1463" i="12"/>
  <c r="Q1463" i="12" s="1"/>
  <c r="Y1462" i="12"/>
  <c r="X1462" i="12"/>
  <c r="W1462" i="12"/>
  <c r="V1462" i="12"/>
  <c r="U1462" i="12"/>
  <c r="T1462" i="12"/>
  <c r="S1462" i="12"/>
  <c r="R1462" i="12"/>
  <c r="P1462" i="12"/>
  <c r="Q1462" i="12" s="1"/>
  <c r="Y1461" i="12"/>
  <c r="X1461" i="12"/>
  <c r="W1461" i="12"/>
  <c r="V1461" i="12"/>
  <c r="U1461" i="12"/>
  <c r="T1461" i="12"/>
  <c r="S1461" i="12"/>
  <c r="R1461" i="12"/>
  <c r="P1461" i="12"/>
  <c r="Q1461" i="12" s="1"/>
  <c r="Y1460" i="12"/>
  <c r="X1460" i="12"/>
  <c r="W1460" i="12"/>
  <c r="V1460" i="12"/>
  <c r="U1460" i="12"/>
  <c r="T1460" i="12"/>
  <c r="S1460" i="12"/>
  <c r="R1460" i="12"/>
  <c r="P1460" i="12"/>
  <c r="Q1460" i="12" s="1"/>
  <c r="Y1459" i="12"/>
  <c r="X1459" i="12"/>
  <c r="W1459" i="12"/>
  <c r="V1459" i="12"/>
  <c r="U1459" i="12"/>
  <c r="T1459" i="12"/>
  <c r="S1459" i="12"/>
  <c r="R1459" i="12"/>
  <c r="P1459" i="12"/>
  <c r="Q1459" i="12" s="1"/>
  <c r="Y1458" i="12"/>
  <c r="X1458" i="12"/>
  <c r="W1458" i="12"/>
  <c r="V1458" i="12"/>
  <c r="U1458" i="12"/>
  <c r="T1458" i="12"/>
  <c r="S1458" i="12"/>
  <c r="R1458" i="12"/>
  <c r="P1458" i="12"/>
  <c r="Q1458" i="12" s="1"/>
  <c r="Y1457" i="12"/>
  <c r="X1457" i="12"/>
  <c r="W1457" i="12"/>
  <c r="V1457" i="12"/>
  <c r="U1457" i="12"/>
  <c r="T1457" i="12"/>
  <c r="S1457" i="12"/>
  <c r="R1457" i="12"/>
  <c r="P1457" i="12"/>
  <c r="Q1457" i="12" s="1"/>
  <c r="Y1456" i="12"/>
  <c r="X1456" i="12"/>
  <c r="W1456" i="12"/>
  <c r="V1456" i="12"/>
  <c r="U1456" i="12"/>
  <c r="T1456" i="12"/>
  <c r="S1456" i="12"/>
  <c r="R1456" i="12"/>
  <c r="P1456" i="12"/>
  <c r="Q1456" i="12" s="1"/>
  <c r="Y1455" i="12"/>
  <c r="X1455" i="12"/>
  <c r="W1455" i="12"/>
  <c r="V1455" i="12"/>
  <c r="U1455" i="12"/>
  <c r="T1455" i="12"/>
  <c r="S1455" i="12"/>
  <c r="R1455" i="12"/>
  <c r="P1455" i="12"/>
  <c r="Q1455" i="12" s="1"/>
  <c r="Y1454" i="12"/>
  <c r="X1454" i="12"/>
  <c r="W1454" i="12"/>
  <c r="V1454" i="12"/>
  <c r="U1454" i="12"/>
  <c r="T1454" i="12"/>
  <c r="S1454" i="12"/>
  <c r="R1454" i="12"/>
  <c r="P1454" i="12"/>
  <c r="Q1454" i="12" s="1"/>
  <c r="Y1453" i="12"/>
  <c r="X1453" i="12"/>
  <c r="W1453" i="12"/>
  <c r="V1453" i="12"/>
  <c r="U1453" i="12"/>
  <c r="T1453" i="12"/>
  <c r="S1453" i="12"/>
  <c r="R1453" i="12"/>
  <c r="P1453" i="12"/>
  <c r="Q1453" i="12" s="1"/>
  <c r="Y1452" i="12"/>
  <c r="X1452" i="12"/>
  <c r="W1452" i="12"/>
  <c r="V1452" i="12"/>
  <c r="U1452" i="12"/>
  <c r="T1452" i="12"/>
  <c r="S1452" i="12"/>
  <c r="R1452" i="12"/>
  <c r="P1452" i="12"/>
  <c r="Q1452" i="12" s="1"/>
  <c r="Y1451" i="12"/>
  <c r="X1451" i="12"/>
  <c r="W1451" i="12"/>
  <c r="V1451" i="12"/>
  <c r="U1451" i="12"/>
  <c r="T1451" i="12"/>
  <c r="S1451" i="12"/>
  <c r="R1451" i="12"/>
  <c r="P1451" i="12"/>
  <c r="Q1451" i="12" s="1"/>
  <c r="Y1450" i="12"/>
  <c r="X1450" i="12"/>
  <c r="W1450" i="12"/>
  <c r="V1450" i="12"/>
  <c r="U1450" i="12"/>
  <c r="T1450" i="12"/>
  <c r="S1450" i="12"/>
  <c r="R1450" i="12"/>
  <c r="P1450" i="12"/>
  <c r="Q1450" i="12" s="1"/>
  <c r="Y1449" i="12"/>
  <c r="X1449" i="12"/>
  <c r="W1449" i="12"/>
  <c r="V1449" i="12"/>
  <c r="U1449" i="12"/>
  <c r="T1449" i="12"/>
  <c r="S1449" i="12"/>
  <c r="R1449" i="12"/>
  <c r="P1449" i="12"/>
  <c r="Q1449" i="12" s="1"/>
  <c r="Y1448" i="12"/>
  <c r="X1448" i="12"/>
  <c r="W1448" i="12"/>
  <c r="V1448" i="12"/>
  <c r="U1448" i="12"/>
  <c r="T1448" i="12"/>
  <c r="S1448" i="12"/>
  <c r="R1448" i="12"/>
  <c r="P1448" i="12"/>
  <c r="Q1448" i="12" s="1"/>
  <c r="Y1447" i="12"/>
  <c r="X1447" i="12"/>
  <c r="W1447" i="12"/>
  <c r="V1447" i="12"/>
  <c r="U1447" i="12"/>
  <c r="T1447" i="12"/>
  <c r="S1447" i="12"/>
  <c r="R1447" i="12"/>
  <c r="P1447" i="12"/>
  <c r="Q1447" i="12" s="1"/>
  <c r="Y1446" i="12"/>
  <c r="X1446" i="12"/>
  <c r="W1446" i="12"/>
  <c r="V1446" i="12"/>
  <c r="U1446" i="12"/>
  <c r="T1446" i="12"/>
  <c r="S1446" i="12"/>
  <c r="R1446" i="12"/>
  <c r="P1446" i="12"/>
  <c r="Q1446" i="12" s="1"/>
  <c r="Y1445" i="12"/>
  <c r="X1445" i="12"/>
  <c r="W1445" i="12"/>
  <c r="V1445" i="12"/>
  <c r="U1445" i="12"/>
  <c r="T1445" i="12"/>
  <c r="S1445" i="12"/>
  <c r="R1445" i="12"/>
  <c r="P1445" i="12"/>
  <c r="Q1445" i="12" s="1"/>
  <c r="Y1444" i="12"/>
  <c r="X1444" i="12"/>
  <c r="W1444" i="12"/>
  <c r="V1444" i="12"/>
  <c r="U1444" i="12"/>
  <c r="T1444" i="12"/>
  <c r="S1444" i="12"/>
  <c r="R1444" i="12"/>
  <c r="P1444" i="12"/>
  <c r="Q1444" i="12" s="1"/>
  <c r="Y1443" i="12"/>
  <c r="X1443" i="12"/>
  <c r="W1443" i="12"/>
  <c r="V1443" i="12"/>
  <c r="U1443" i="12"/>
  <c r="T1443" i="12"/>
  <c r="S1443" i="12"/>
  <c r="R1443" i="12"/>
  <c r="P1443" i="12"/>
  <c r="Q1443" i="12" s="1"/>
  <c r="Y1442" i="12"/>
  <c r="X1442" i="12"/>
  <c r="W1442" i="12"/>
  <c r="V1442" i="12"/>
  <c r="U1442" i="12"/>
  <c r="T1442" i="12"/>
  <c r="S1442" i="12"/>
  <c r="R1442" i="12"/>
  <c r="P1442" i="12"/>
  <c r="Q1442" i="12" s="1"/>
  <c r="Y1441" i="12"/>
  <c r="X1441" i="12"/>
  <c r="W1441" i="12"/>
  <c r="V1441" i="12"/>
  <c r="U1441" i="12"/>
  <c r="T1441" i="12"/>
  <c r="S1441" i="12"/>
  <c r="R1441" i="12"/>
  <c r="P1441" i="12"/>
  <c r="Q1441" i="12" s="1"/>
  <c r="Y1440" i="12"/>
  <c r="X1440" i="12"/>
  <c r="W1440" i="12"/>
  <c r="V1440" i="12"/>
  <c r="U1440" i="12"/>
  <c r="T1440" i="12"/>
  <c r="S1440" i="12"/>
  <c r="R1440" i="12"/>
  <c r="P1440" i="12"/>
  <c r="Q1440" i="12" s="1"/>
  <c r="Y1439" i="12"/>
  <c r="X1439" i="12"/>
  <c r="W1439" i="12"/>
  <c r="V1439" i="12"/>
  <c r="U1439" i="12"/>
  <c r="T1439" i="12"/>
  <c r="S1439" i="12"/>
  <c r="R1439" i="12"/>
  <c r="P1439" i="12"/>
  <c r="Q1439" i="12" s="1"/>
  <c r="Y1438" i="12"/>
  <c r="X1438" i="12"/>
  <c r="W1438" i="12"/>
  <c r="V1438" i="12"/>
  <c r="U1438" i="12"/>
  <c r="T1438" i="12"/>
  <c r="S1438" i="12"/>
  <c r="R1438" i="12"/>
  <c r="P1438" i="12"/>
  <c r="Q1438" i="12" s="1"/>
  <c r="Y1437" i="12"/>
  <c r="X1437" i="12"/>
  <c r="W1437" i="12"/>
  <c r="V1437" i="12"/>
  <c r="U1437" i="12"/>
  <c r="T1437" i="12"/>
  <c r="S1437" i="12"/>
  <c r="R1437" i="12"/>
  <c r="P1437" i="12"/>
  <c r="Q1437" i="12" s="1"/>
  <c r="Y1436" i="12"/>
  <c r="X1436" i="12"/>
  <c r="W1436" i="12"/>
  <c r="V1436" i="12"/>
  <c r="U1436" i="12"/>
  <c r="T1436" i="12"/>
  <c r="S1436" i="12"/>
  <c r="R1436" i="12"/>
  <c r="P1436" i="12"/>
  <c r="Q1436" i="12" s="1"/>
  <c r="Y1435" i="12"/>
  <c r="X1435" i="12"/>
  <c r="W1435" i="12"/>
  <c r="V1435" i="12"/>
  <c r="U1435" i="12"/>
  <c r="T1435" i="12"/>
  <c r="S1435" i="12"/>
  <c r="R1435" i="12"/>
  <c r="P1435" i="12"/>
  <c r="Q1435" i="12" s="1"/>
  <c r="Y1434" i="12"/>
  <c r="X1434" i="12"/>
  <c r="W1434" i="12"/>
  <c r="V1434" i="12"/>
  <c r="U1434" i="12"/>
  <c r="T1434" i="12"/>
  <c r="S1434" i="12"/>
  <c r="R1434" i="12"/>
  <c r="P1434" i="12"/>
  <c r="Q1434" i="12" s="1"/>
  <c r="Y1433" i="12"/>
  <c r="X1433" i="12"/>
  <c r="W1433" i="12"/>
  <c r="V1433" i="12"/>
  <c r="U1433" i="12"/>
  <c r="T1433" i="12"/>
  <c r="S1433" i="12"/>
  <c r="R1433" i="12"/>
  <c r="P1433" i="12"/>
  <c r="Q1433" i="12" s="1"/>
  <c r="Y1432" i="12"/>
  <c r="X1432" i="12"/>
  <c r="W1432" i="12"/>
  <c r="V1432" i="12"/>
  <c r="U1432" i="12"/>
  <c r="T1432" i="12"/>
  <c r="S1432" i="12"/>
  <c r="R1432" i="12"/>
  <c r="P1432" i="12"/>
  <c r="Q1432" i="12" s="1"/>
  <c r="Y1431" i="12"/>
  <c r="X1431" i="12"/>
  <c r="W1431" i="12"/>
  <c r="V1431" i="12"/>
  <c r="U1431" i="12"/>
  <c r="T1431" i="12"/>
  <c r="S1431" i="12"/>
  <c r="R1431" i="12"/>
  <c r="P1431" i="12"/>
  <c r="Q1431" i="12" s="1"/>
  <c r="Z1498" i="12"/>
  <c r="Z1499" i="12"/>
  <c r="Z1500" i="12"/>
  <c r="Z1501" i="12"/>
  <c r="Z1502" i="12"/>
  <c r="Z1503" i="12"/>
  <c r="Z1504" i="12"/>
  <c r="Z1505" i="12"/>
  <c r="Z1506" i="12"/>
  <c r="Z1507" i="12"/>
  <c r="Z1508" i="12"/>
  <c r="Z1509" i="12"/>
  <c r="Z1510" i="12"/>
  <c r="Z1511" i="12"/>
  <c r="Z1512" i="12"/>
  <c r="Z1513" i="12"/>
  <c r="Z1514" i="12"/>
  <c r="Z1515" i="12"/>
  <c r="Z1516" i="12"/>
  <c r="Z1517" i="12"/>
  <c r="Z1518" i="12"/>
  <c r="Z1519" i="12"/>
  <c r="Z1520" i="12"/>
  <c r="Z1521" i="12"/>
  <c r="Z1522" i="12"/>
  <c r="Z1523" i="12"/>
  <c r="Z1524" i="12"/>
  <c r="Z1525" i="12"/>
  <c r="AH1455" i="12" l="1"/>
  <c r="AH1436" i="12"/>
  <c r="AH1438" i="12"/>
  <c r="AH1458" i="12"/>
  <c r="AH1442" i="12"/>
  <c r="AH1468" i="12"/>
  <c r="AH1487" i="12"/>
  <c r="AH1432" i="12"/>
  <c r="AH1440" i="12"/>
  <c r="AH1448" i="12"/>
  <c r="AH1456" i="12"/>
  <c r="AH1452" i="12"/>
  <c r="AH1433" i="12"/>
  <c r="AH1441" i="12"/>
  <c r="AH1449" i="12"/>
  <c r="AH1457" i="12"/>
  <c r="AH1435" i="12"/>
  <c r="AH1451" i="12"/>
  <c r="AH1459" i="12"/>
  <c r="AG1452" i="12"/>
  <c r="AE1452" i="12"/>
  <c r="AF1452" i="12"/>
  <c r="AG1444" i="12"/>
  <c r="AF1444" i="12"/>
  <c r="AE1444" i="12"/>
  <c r="AG1460" i="12"/>
  <c r="AF1460" i="12"/>
  <c r="AE1460" i="12"/>
  <c r="AH1444" i="12"/>
  <c r="AH1447" i="12"/>
  <c r="AD1468" i="12"/>
  <c r="AH1470" i="12"/>
  <c r="AD1432" i="12"/>
  <c r="AG1432" i="12" s="1"/>
  <c r="AD1435" i="12"/>
  <c r="AG1435" i="12" s="1"/>
  <c r="AD1440" i="12"/>
  <c r="AG1440" i="12" s="1"/>
  <c r="AH1460" i="12"/>
  <c r="AH1463" i="12"/>
  <c r="AD1491" i="12"/>
  <c r="AG1491" i="12" s="1"/>
  <c r="AH1434" i="12"/>
  <c r="AH1450" i="12"/>
  <c r="AD1448" i="12"/>
  <c r="AG1448" i="12" s="1"/>
  <c r="AD1451" i="12"/>
  <c r="AG1451" i="12" s="1"/>
  <c r="AH1471" i="12"/>
  <c r="AH1478" i="12"/>
  <c r="AH1495" i="12"/>
  <c r="AD1456" i="12"/>
  <c r="AG1456" i="12" s="1"/>
  <c r="AD1459" i="12"/>
  <c r="AG1459" i="12" s="1"/>
  <c r="AD1475" i="12"/>
  <c r="AG1475" i="12" s="1"/>
  <c r="AD1436" i="12"/>
  <c r="AF1436" i="12" s="1"/>
  <c r="AH1446" i="12"/>
  <c r="AD1464" i="12"/>
  <c r="AG1464" i="12" s="1"/>
  <c r="AD1467" i="12"/>
  <c r="AG1467" i="12" s="1"/>
  <c r="AH1443" i="12"/>
  <c r="AH1454" i="12"/>
  <c r="AH1479" i="12"/>
  <c r="AH1486" i="12"/>
  <c r="AH1431" i="12"/>
  <c r="AH1439" i="12"/>
  <c r="AH1462" i="12"/>
  <c r="AD1483" i="12"/>
  <c r="AG1483" i="12" s="1"/>
  <c r="AE1437" i="12"/>
  <c r="AF1437" i="12"/>
  <c r="AG1437" i="12"/>
  <c r="AE1445" i="12"/>
  <c r="AF1445" i="12"/>
  <c r="AG1445" i="12"/>
  <c r="AE1453" i="12"/>
  <c r="AG1453" i="12"/>
  <c r="AF1453" i="12"/>
  <c r="AE1461" i="12"/>
  <c r="AF1461" i="12"/>
  <c r="AG1461" i="12"/>
  <c r="AE1469" i="12"/>
  <c r="AG1469" i="12"/>
  <c r="AF1469" i="12"/>
  <c r="AE1477" i="12"/>
  <c r="AG1477" i="12"/>
  <c r="AF1477" i="12"/>
  <c r="AE1485" i="12"/>
  <c r="AG1485" i="12"/>
  <c r="AF1485" i="12"/>
  <c r="AE1493" i="12"/>
  <c r="AG1493" i="12"/>
  <c r="AF1493" i="12"/>
  <c r="AF1438" i="12"/>
  <c r="AE1438" i="12"/>
  <c r="AG1438" i="12"/>
  <c r="AF1446" i="12"/>
  <c r="AE1446" i="12"/>
  <c r="AG1446" i="12"/>
  <c r="AF1454" i="12"/>
  <c r="AE1454" i="12"/>
  <c r="AG1454" i="12"/>
  <c r="AF1462" i="12"/>
  <c r="AE1462" i="12"/>
  <c r="AG1462" i="12"/>
  <c r="AF1470" i="12"/>
  <c r="AE1470" i="12"/>
  <c r="AG1470" i="12"/>
  <c r="AF1478" i="12"/>
  <c r="AE1478" i="12"/>
  <c r="AG1478" i="12"/>
  <c r="AF1486" i="12"/>
  <c r="AE1486" i="12"/>
  <c r="AG1486" i="12"/>
  <c r="AF1494" i="12"/>
  <c r="AE1494" i="12"/>
  <c r="AG1494" i="12"/>
  <c r="AG1431" i="12"/>
  <c r="AF1431" i="12"/>
  <c r="AE1431" i="12"/>
  <c r="AG1439" i="12"/>
  <c r="AF1439" i="12"/>
  <c r="AE1439" i="12"/>
  <c r="AG1447" i="12"/>
  <c r="AF1447" i="12"/>
  <c r="AE1447" i="12"/>
  <c r="AG1455" i="12"/>
  <c r="AF1455" i="12"/>
  <c r="AE1455" i="12"/>
  <c r="AG1463" i="12"/>
  <c r="AF1463" i="12"/>
  <c r="AE1463" i="12"/>
  <c r="AG1471" i="12"/>
  <c r="AF1471" i="12"/>
  <c r="AE1471" i="12"/>
  <c r="AG1479" i="12"/>
  <c r="AF1479" i="12"/>
  <c r="AE1479" i="12"/>
  <c r="AG1487" i="12"/>
  <c r="AF1487" i="12"/>
  <c r="AE1487" i="12"/>
  <c r="AG1495" i="12"/>
  <c r="AF1495" i="12"/>
  <c r="AE1495" i="12"/>
  <c r="AG1476" i="12"/>
  <c r="AF1476" i="12"/>
  <c r="AE1476" i="12"/>
  <c r="AG1484" i="12"/>
  <c r="AF1484" i="12"/>
  <c r="AE1484" i="12"/>
  <c r="AG1492" i="12"/>
  <c r="AF1492" i="12"/>
  <c r="AE1492" i="12"/>
  <c r="AD1434" i="12"/>
  <c r="AE1435" i="12"/>
  <c r="AD1442" i="12"/>
  <c r="AE1443" i="12"/>
  <c r="AD1450" i="12"/>
  <c r="AD1458" i="12"/>
  <c r="AD1466" i="12"/>
  <c r="AD1474" i="12"/>
  <c r="AD1482" i="12"/>
  <c r="AD1490" i="12"/>
  <c r="AH1494" i="12"/>
  <c r="AD1433" i="12"/>
  <c r="AH1437" i="12"/>
  <c r="AD1441" i="12"/>
  <c r="AF1443" i="12"/>
  <c r="AH1445" i="12"/>
  <c r="AD1449" i="12"/>
  <c r="AH1453" i="12"/>
  <c r="AD1457" i="12"/>
  <c r="AH1461" i="12"/>
  <c r="AD1465" i="12"/>
  <c r="AH1469" i="12"/>
  <c r="AD1473" i="12"/>
  <c r="AH1477" i="12"/>
  <c r="AD1481" i="12"/>
  <c r="AH1485" i="12"/>
  <c r="AD1489" i="12"/>
  <c r="AH1493" i="12"/>
  <c r="AD1472" i="12"/>
  <c r="AH1476" i="12"/>
  <c r="AD1480" i="12"/>
  <c r="AH1484" i="12"/>
  <c r="AD1488" i="12"/>
  <c r="AH1492" i="12"/>
  <c r="AD1496" i="12"/>
  <c r="AD1497" i="12"/>
  <c r="W2253" i="8"/>
  <c r="V2253" i="8"/>
  <c r="Q2253" i="8"/>
  <c r="P2253" i="8"/>
  <c r="O2253" i="8"/>
  <c r="W2252" i="8"/>
  <c r="V2252" i="8"/>
  <c r="Q2252" i="8"/>
  <c r="P2252" i="8"/>
  <c r="O2252" i="8"/>
  <c r="W2251" i="8"/>
  <c r="V2251" i="8"/>
  <c r="Q2251" i="8"/>
  <c r="P2251" i="8"/>
  <c r="O2251" i="8"/>
  <c r="W2250" i="8"/>
  <c r="V2250" i="8"/>
  <c r="Q2250" i="8"/>
  <c r="T2250" i="8" s="1"/>
  <c r="P2250" i="8"/>
  <c r="O2250" i="8"/>
  <c r="W2249" i="8"/>
  <c r="V2249" i="8"/>
  <c r="Q2249" i="8"/>
  <c r="R2249" i="8" s="1"/>
  <c r="P2249" i="8"/>
  <c r="O2249" i="8"/>
  <c r="W2248" i="8"/>
  <c r="V2248" i="8"/>
  <c r="Q2248" i="8"/>
  <c r="P2248" i="8"/>
  <c r="O2248" i="8"/>
  <c r="W2247" i="8"/>
  <c r="V2247" i="8"/>
  <c r="Q2247" i="8"/>
  <c r="T2247" i="8" s="1"/>
  <c r="P2247" i="8"/>
  <c r="O2247" i="8"/>
  <c r="W2246" i="8"/>
  <c r="V2246" i="8"/>
  <c r="Q2246" i="8"/>
  <c r="P2246" i="8"/>
  <c r="O2246" i="8"/>
  <c r="W2245" i="8"/>
  <c r="V2245" i="8"/>
  <c r="Q2245" i="8"/>
  <c r="S2245" i="8" s="1"/>
  <c r="P2245" i="8"/>
  <c r="O2245" i="8"/>
  <c r="W2244" i="8"/>
  <c r="V2244" i="8"/>
  <c r="Q2244" i="8"/>
  <c r="S2244" i="8" s="1"/>
  <c r="P2244" i="8"/>
  <c r="O2244" i="8"/>
  <c r="W2243" i="8"/>
  <c r="V2243" i="8"/>
  <c r="Q2243" i="8"/>
  <c r="T2243" i="8" s="1"/>
  <c r="P2243" i="8"/>
  <c r="O2243" i="8"/>
  <c r="W2242" i="8"/>
  <c r="V2242" i="8"/>
  <c r="Q2242" i="8"/>
  <c r="T2242" i="8" s="1"/>
  <c r="P2242" i="8"/>
  <c r="O2242" i="8"/>
  <c r="W2241" i="8"/>
  <c r="V2241" i="8"/>
  <c r="Q2241" i="8"/>
  <c r="R2241" i="8" s="1"/>
  <c r="P2241" i="8"/>
  <c r="O2241" i="8"/>
  <c r="W2240" i="8"/>
  <c r="V2240" i="8"/>
  <c r="Q2240" i="8"/>
  <c r="S2240" i="8" s="1"/>
  <c r="P2240" i="8"/>
  <c r="O2240" i="8"/>
  <c r="W2239" i="8"/>
  <c r="V2239" i="8"/>
  <c r="Q2239" i="8"/>
  <c r="T2239" i="8" s="1"/>
  <c r="P2239" i="8"/>
  <c r="O2239" i="8"/>
  <c r="W2238" i="8"/>
  <c r="V2238" i="8"/>
  <c r="Q2238" i="8"/>
  <c r="P2238" i="8"/>
  <c r="O2238" i="8"/>
  <c r="W2237" i="8"/>
  <c r="V2237" i="8"/>
  <c r="Q2237" i="8"/>
  <c r="S2237" i="8" s="1"/>
  <c r="P2237" i="8"/>
  <c r="O2237" i="8"/>
  <c r="W2236" i="8"/>
  <c r="V2236" i="8"/>
  <c r="Q2236" i="8"/>
  <c r="T2236" i="8" s="1"/>
  <c r="P2236" i="8"/>
  <c r="O2236" i="8"/>
  <c r="W2235" i="8"/>
  <c r="V2235" i="8"/>
  <c r="Q2235" i="8"/>
  <c r="T2235" i="8" s="1"/>
  <c r="P2235" i="8"/>
  <c r="O2235" i="8"/>
  <c r="W2234" i="8"/>
  <c r="V2234" i="8"/>
  <c r="Q2234" i="8"/>
  <c r="T2234" i="8" s="1"/>
  <c r="P2234" i="8"/>
  <c r="O2234" i="8"/>
  <c r="W2233" i="8"/>
  <c r="V2233" i="8"/>
  <c r="Q2233" i="8"/>
  <c r="R2233" i="8" s="1"/>
  <c r="P2233" i="8"/>
  <c r="O2233" i="8"/>
  <c r="W2232" i="8"/>
  <c r="V2232" i="8"/>
  <c r="Q2232" i="8"/>
  <c r="S2232" i="8" s="1"/>
  <c r="P2232" i="8"/>
  <c r="O2232" i="8"/>
  <c r="W2231" i="8"/>
  <c r="V2231" i="8"/>
  <c r="Q2231" i="8"/>
  <c r="T2231" i="8" s="1"/>
  <c r="P2231" i="8"/>
  <c r="O2231" i="8"/>
  <c r="W2230" i="8"/>
  <c r="V2230" i="8"/>
  <c r="Q2230" i="8"/>
  <c r="P2230" i="8"/>
  <c r="O2230" i="8"/>
  <c r="W2229" i="8"/>
  <c r="V2229" i="8"/>
  <c r="Q2229" i="8"/>
  <c r="R2229" i="8" s="1"/>
  <c r="P2229" i="8"/>
  <c r="O2229" i="8"/>
  <c r="W2228" i="8"/>
  <c r="V2228" i="8"/>
  <c r="Q2228" i="8"/>
  <c r="T2228" i="8" s="1"/>
  <c r="P2228" i="8"/>
  <c r="O2228" i="8"/>
  <c r="W2227" i="8"/>
  <c r="V2227" i="8"/>
  <c r="Q2227" i="8"/>
  <c r="P2227" i="8"/>
  <c r="O2227" i="8"/>
  <c r="W2226" i="8"/>
  <c r="V2226" i="8"/>
  <c r="Q2226" i="8"/>
  <c r="S2226" i="8" s="1"/>
  <c r="P2226" i="8"/>
  <c r="O2226" i="8"/>
  <c r="W2225" i="8"/>
  <c r="V2225" i="8"/>
  <c r="Q2225" i="8"/>
  <c r="R2225" i="8" s="1"/>
  <c r="P2225" i="8"/>
  <c r="O2225" i="8"/>
  <c r="W2224" i="8"/>
  <c r="V2224" i="8"/>
  <c r="Q2224" i="8"/>
  <c r="S2224" i="8" s="1"/>
  <c r="P2224" i="8"/>
  <c r="O2224" i="8"/>
  <c r="W2223" i="8"/>
  <c r="V2223" i="8"/>
  <c r="Q2223" i="8"/>
  <c r="T2223" i="8" s="1"/>
  <c r="P2223" i="8"/>
  <c r="O2223" i="8"/>
  <c r="W2222" i="8"/>
  <c r="V2222" i="8"/>
  <c r="Q2222" i="8"/>
  <c r="U2222" i="8" s="1"/>
  <c r="P2222" i="8"/>
  <c r="O2222" i="8"/>
  <c r="W2221" i="8"/>
  <c r="V2221" i="8"/>
  <c r="Q2221" i="8"/>
  <c r="T2221" i="8" s="1"/>
  <c r="P2221" i="8"/>
  <c r="O2221" i="8"/>
  <c r="W2220" i="8"/>
  <c r="V2220" i="8"/>
  <c r="Q2220" i="8"/>
  <c r="U2220" i="8" s="1"/>
  <c r="P2220" i="8"/>
  <c r="O2220" i="8"/>
  <c r="W2219" i="8"/>
  <c r="V2219" i="8"/>
  <c r="Q2219" i="8"/>
  <c r="U2219" i="8" s="1"/>
  <c r="P2219" i="8"/>
  <c r="O2219" i="8"/>
  <c r="W2218" i="8"/>
  <c r="V2218" i="8"/>
  <c r="Q2218" i="8"/>
  <c r="T2218" i="8" s="1"/>
  <c r="P2218" i="8"/>
  <c r="O2218" i="8"/>
  <c r="W2217" i="8"/>
  <c r="V2217" i="8"/>
  <c r="Q2217" i="8"/>
  <c r="S2217" i="8" s="1"/>
  <c r="P2217" i="8"/>
  <c r="O2217" i="8"/>
  <c r="W2216" i="8"/>
  <c r="V2216" i="8"/>
  <c r="Q2216" i="8"/>
  <c r="S2216" i="8" s="1"/>
  <c r="P2216" i="8"/>
  <c r="O2216" i="8"/>
  <c r="W2215" i="8"/>
  <c r="V2215" i="8"/>
  <c r="Q2215" i="8"/>
  <c r="T2215" i="8" s="1"/>
  <c r="P2215" i="8"/>
  <c r="O2215" i="8"/>
  <c r="W2214" i="8"/>
  <c r="V2214" i="8"/>
  <c r="Q2214" i="8"/>
  <c r="U2214" i="8" s="1"/>
  <c r="P2214" i="8"/>
  <c r="O2214" i="8"/>
  <c r="W2213" i="8"/>
  <c r="V2213" i="8"/>
  <c r="Q2213" i="8"/>
  <c r="U2213" i="8" s="1"/>
  <c r="P2213" i="8"/>
  <c r="O2213" i="8"/>
  <c r="W2212" i="8"/>
  <c r="V2212" i="8"/>
  <c r="Q2212" i="8"/>
  <c r="U2212" i="8" s="1"/>
  <c r="P2212" i="8"/>
  <c r="O2212" i="8"/>
  <c r="W2211" i="8"/>
  <c r="Q2211" i="8"/>
  <c r="U2211" i="8" s="1"/>
  <c r="P2211" i="8"/>
  <c r="O2211" i="8"/>
  <c r="W2210" i="8"/>
  <c r="Q2210" i="8"/>
  <c r="T2210" i="8" s="1"/>
  <c r="P2210" i="8"/>
  <c r="O2210" i="8"/>
  <c r="W2209" i="8"/>
  <c r="Q2209" i="8"/>
  <c r="R2209" i="8" s="1"/>
  <c r="P2209" i="8"/>
  <c r="O2209" i="8"/>
  <c r="W2208" i="8"/>
  <c r="Q2208" i="8"/>
  <c r="S2208" i="8" s="1"/>
  <c r="P2208" i="8"/>
  <c r="O2208" i="8"/>
  <c r="W2207" i="8"/>
  <c r="Q2207" i="8"/>
  <c r="T2207" i="8" s="1"/>
  <c r="P2207" i="8"/>
  <c r="O2207" i="8"/>
  <c r="W2206" i="8"/>
  <c r="Q2206" i="8"/>
  <c r="U2206" i="8" s="1"/>
  <c r="P2206" i="8"/>
  <c r="O2206" i="8"/>
  <c r="W2205" i="8"/>
  <c r="Q2205" i="8"/>
  <c r="U2205" i="8" s="1"/>
  <c r="P2205" i="8"/>
  <c r="O2205" i="8"/>
  <c r="W2204" i="8"/>
  <c r="Q2204" i="8"/>
  <c r="U2204" i="8" s="1"/>
  <c r="P2204" i="8"/>
  <c r="O2204" i="8"/>
  <c r="W2203" i="8"/>
  <c r="Q2203" i="8"/>
  <c r="U2203" i="8" s="1"/>
  <c r="P2203" i="8"/>
  <c r="O2203" i="8"/>
  <c r="W2202" i="8"/>
  <c r="Q2202" i="8"/>
  <c r="T2202" i="8" s="1"/>
  <c r="P2202" i="8"/>
  <c r="O2202" i="8"/>
  <c r="W2201" i="8"/>
  <c r="Q2201" i="8"/>
  <c r="R2201" i="8" s="1"/>
  <c r="P2201" i="8"/>
  <c r="O2201" i="8"/>
  <c r="W2200" i="8"/>
  <c r="Q2200" i="8"/>
  <c r="S2200" i="8" s="1"/>
  <c r="P2200" i="8"/>
  <c r="O2200" i="8"/>
  <c r="V2199" i="8"/>
  <c r="Q2199" i="8"/>
  <c r="T2199" i="8" s="1"/>
  <c r="P2199" i="8"/>
  <c r="O2199" i="8"/>
  <c r="V2198" i="8"/>
  <c r="Q2198" i="8"/>
  <c r="U2198" i="8" s="1"/>
  <c r="P2198" i="8"/>
  <c r="O2198" i="8"/>
  <c r="V2197" i="8"/>
  <c r="Q2197" i="8"/>
  <c r="U2197" i="8" s="1"/>
  <c r="P2197" i="8"/>
  <c r="O2197" i="8"/>
  <c r="V2196" i="8"/>
  <c r="Q2196" i="8"/>
  <c r="U2196" i="8" s="1"/>
  <c r="P2196" i="8"/>
  <c r="O2196" i="8"/>
  <c r="V2195" i="8"/>
  <c r="Q2195" i="8"/>
  <c r="U2195" i="8" s="1"/>
  <c r="P2195" i="8"/>
  <c r="O2195" i="8"/>
  <c r="V2194" i="8"/>
  <c r="Q2194" i="8"/>
  <c r="T2194" i="8" s="1"/>
  <c r="P2194" i="8"/>
  <c r="O2194" i="8"/>
  <c r="V2193" i="8"/>
  <c r="Q2193" i="8"/>
  <c r="R2193" i="8" s="1"/>
  <c r="P2193" i="8"/>
  <c r="O2193" i="8"/>
  <c r="V2192" i="8"/>
  <c r="Q2192" i="8"/>
  <c r="T2192" i="8" s="1"/>
  <c r="P2192" i="8"/>
  <c r="O2192" i="8"/>
  <c r="V2191" i="8"/>
  <c r="Q2191" i="8"/>
  <c r="T2191" i="8" s="1"/>
  <c r="P2191" i="8"/>
  <c r="O2191" i="8"/>
  <c r="V2190" i="8"/>
  <c r="Q2190" i="8"/>
  <c r="U2190" i="8" s="1"/>
  <c r="P2190" i="8"/>
  <c r="O2190" i="8"/>
  <c r="V2189" i="8"/>
  <c r="Q2189" i="8"/>
  <c r="U2189" i="8" s="1"/>
  <c r="P2189" i="8"/>
  <c r="O2189" i="8"/>
  <c r="V2188" i="8"/>
  <c r="Q2188" i="8"/>
  <c r="U2188" i="8" s="1"/>
  <c r="P2188" i="8"/>
  <c r="O2188" i="8"/>
  <c r="V2187" i="8"/>
  <c r="Q2187" i="8"/>
  <c r="U2187" i="8" s="1"/>
  <c r="P2187" i="8"/>
  <c r="O2187" i="8"/>
  <c r="V2186" i="8"/>
  <c r="Q2186" i="8"/>
  <c r="T2186" i="8" s="1"/>
  <c r="P2186" i="8"/>
  <c r="O2186" i="8"/>
  <c r="V2185" i="8"/>
  <c r="Q2185" i="8"/>
  <c r="R2185" i="8" s="1"/>
  <c r="P2185" i="8"/>
  <c r="O2185" i="8"/>
  <c r="W2184" i="8"/>
  <c r="V2184" i="8"/>
  <c r="Q2184" i="8"/>
  <c r="T2184" i="8" s="1"/>
  <c r="P2184" i="8"/>
  <c r="O2184" i="8"/>
  <c r="V2183" i="8"/>
  <c r="Q2183" i="8"/>
  <c r="T2183" i="8" s="1"/>
  <c r="P2183" i="8"/>
  <c r="O2183" i="8"/>
  <c r="V2182" i="8"/>
  <c r="Q2182" i="8"/>
  <c r="U2182" i="8" s="1"/>
  <c r="P2182" i="8"/>
  <c r="O2182" i="8"/>
  <c r="V2181" i="8"/>
  <c r="Q2181" i="8"/>
  <c r="U2181" i="8" s="1"/>
  <c r="P2181" i="8"/>
  <c r="O2181" i="8"/>
  <c r="V2180" i="8"/>
  <c r="Q2180" i="8"/>
  <c r="U2180" i="8" s="1"/>
  <c r="P2180" i="8"/>
  <c r="O2180" i="8"/>
  <c r="V2179" i="8"/>
  <c r="Q2179" i="8"/>
  <c r="U2179" i="8" s="1"/>
  <c r="P2179" i="8"/>
  <c r="O2179" i="8"/>
  <c r="V2178" i="8"/>
  <c r="Q2178" i="8"/>
  <c r="T2178" i="8" s="1"/>
  <c r="P2178" i="8"/>
  <c r="O2178" i="8"/>
  <c r="V2177" i="8"/>
  <c r="Q2177" i="8"/>
  <c r="R2177" i="8" s="1"/>
  <c r="P2177" i="8"/>
  <c r="O2177" i="8"/>
  <c r="V2176" i="8"/>
  <c r="Q2176" i="8"/>
  <c r="T2176" i="8" s="1"/>
  <c r="P2176" i="8"/>
  <c r="O2176" i="8"/>
  <c r="V2175" i="8"/>
  <c r="Q2175" i="8"/>
  <c r="T2175" i="8" s="1"/>
  <c r="P2175" i="8"/>
  <c r="O2175" i="8"/>
  <c r="V2174" i="8"/>
  <c r="Q2174" i="8"/>
  <c r="U2174" i="8" s="1"/>
  <c r="P2174" i="8"/>
  <c r="O2174" i="8"/>
  <c r="V2173" i="8"/>
  <c r="Q2173" i="8"/>
  <c r="U2173" i="8" s="1"/>
  <c r="P2173" i="8"/>
  <c r="O2173" i="8"/>
  <c r="V2172" i="8"/>
  <c r="Q2172" i="8"/>
  <c r="U2172" i="8" s="1"/>
  <c r="P2172" i="8"/>
  <c r="O2172" i="8"/>
  <c r="V2171" i="8"/>
  <c r="Q2171" i="8"/>
  <c r="U2171" i="8" s="1"/>
  <c r="P2171" i="8"/>
  <c r="O2171" i="8"/>
  <c r="V2170" i="8"/>
  <c r="Q2170" i="8"/>
  <c r="T2170" i="8" s="1"/>
  <c r="P2170" i="8"/>
  <c r="O2170" i="8"/>
  <c r="V2169" i="8"/>
  <c r="Q2169" i="8"/>
  <c r="U2169" i="8" s="1"/>
  <c r="P2169" i="8"/>
  <c r="O2169" i="8"/>
  <c r="W2168" i="8"/>
  <c r="V2168" i="8"/>
  <c r="Q2168" i="8"/>
  <c r="T2168" i="8" s="1"/>
  <c r="P2168" i="8"/>
  <c r="O2168" i="8"/>
  <c r="V2167" i="8"/>
  <c r="Q2167" i="8"/>
  <c r="T2167" i="8" s="1"/>
  <c r="P2167" i="8"/>
  <c r="O2167" i="8"/>
  <c r="V2166" i="8"/>
  <c r="Q2166" i="8"/>
  <c r="U2166" i="8" s="1"/>
  <c r="P2166" i="8"/>
  <c r="O2166" i="8"/>
  <c r="V2165" i="8"/>
  <c r="Q2165" i="8"/>
  <c r="U2165" i="8" s="1"/>
  <c r="P2165" i="8"/>
  <c r="O2165" i="8"/>
  <c r="V2164" i="8"/>
  <c r="Q2164" i="8"/>
  <c r="U2164" i="8" s="1"/>
  <c r="P2164" i="8"/>
  <c r="O2164" i="8"/>
  <c r="W2254" i="8"/>
  <c r="V2254" i="8"/>
  <c r="Q2254" i="8"/>
  <c r="P2254" i="8"/>
  <c r="O2254" i="8"/>
  <c r="H2254" i="8"/>
  <c r="H2253" i="8"/>
  <c r="H2252" i="8"/>
  <c r="H2251" i="8"/>
  <c r="H2250" i="8"/>
  <c r="H2249" i="8"/>
  <c r="H2248" i="8"/>
  <c r="H2247" i="8"/>
  <c r="H2246" i="8"/>
  <c r="H2245" i="8"/>
  <c r="H2244" i="8"/>
  <c r="H2243" i="8"/>
  <c r="H2242" i="8"/>
  <c r="H2241" i="8"/>
  <c r="H2240" i="8"/>
  <c r="H2239" i="8"/>
  <c r="H2238" i="8"/>
  <c r="H2237" i="8"/>
  <c r="H2236" i="8"/>
  <c r="H2235" i="8"/>
  <c r="H2234" i="8"/>
  <c r="H2233" i="8"/>
  <c r="H2232" i="8"/>
  <c r="H2231" i="8"/>
  <c r="U2231" i="8" s="1"/>
  <c r="H2230" i="8"/>
  <c r="H2229" i="8"/>
  <c r="H2228" i="8"/>
  <c r="H2227" i="8"/>
  <c r="H2226" i="8"/>
  <c r="H2225" i="8"/>
  <c r="H2224" i="8"/>
  <c r="H2223" i="8"/>
  <c r="H2222" i="8"/>
  <c r="H2221" i="8"/>
  <c r="H2220" i="8"/>
  <c r="H2219" i="8"/>
  <c r="H2218" i="8"/>
  <c r="H2217" i="8"/>
  <c r="H2216" i="8"/>
  <c r="H2215" i="8"/>
  <c r="H2214" i="8"/>
  <c r="H2213" i="8"/>
  <c r="H2212" i="8"/>
  <c r="H2211" i="8"/>
  <c r="V2211" i="8" s="1"/>
  <c r="H2210" i="8"/>
  <c r="V2210" i="8" s="1"/>
  <c r="H2209" i="8"/>
  <c r="V2209" i="8" s="1"/>
  <c r="H2208" i="8"/>
  <c r="V2208" i="8" s="1"/>
  <c r="H2207" i="8"/>
  <c r="V2207" i="8" s="1"/>
  <c r="H2206" i="8"/>
  <c r="V2206" i="8" s="1"/>
  <c r="H2205" i="8"/>
  <c r="V2205" i="8" s="1"/>
  <c r="H2204" i="8"/>
  <c r="V2204" i="8" s="1"/>
  <c r="H2203" i="8"/>
  <c r="V2203" i="8" s="1"/>
  <c r="H2202" i="8"/>
  <c r="V2202" i="8" s="1"/>
  <c r="H2201" i="8"/>
  <c r="V2201" i="8" s="1"/>
  <c r="H2200" i="8"/>
  <c r="V2200" i="8" s="1"/>
  <c r="H2199" i="8"/>
  <c r="W2199" i="8" s="1"/>
  <c r="H2198" i="8"/>
  <c r="W2198" i="8" s="1"/>
  <c r="H2197" i="8"/>
  <c r="W2197" i="8" s="1"/>
  <c r="H2196" i="8"/>
  <c r="W2196" i="8" s="1"/>
  <c r="H2195" i="8"/>
  <c r="W2195" i="8" s="1"/>
  <c r="H2194" i="8"/>
  <c r="W2194" i="8" s="1"/>
  <c r="H2193" i="8"/>
  <c r="W2193" i="8" s="1"/>
  <c r="H2192" i="8"/>
  <c r="W2192" i="8" s="1"/>
  <c r="H2191" i="8"/>
  <c r="W2191" i="8" s="1"/>
  <c r="H2190" i="8"/>
  <c r="W2190" i="8" s="1"/>
  <c r="H2189" i="8"/>
  <c r="W2189" i="8" s="1"/>
  <c r="H2188" i="8"/>
  <c r="W2188" i="8" s="1"/>
  <c r="H2187" i="8"/>
  <c r="W2187" i="8" s="1"/>
  <c r="H2186" i="8"/>
  <c r="W2186" i="8" s="1"/>
  <c r="H2185" i="8"/>
  <c r="W2185" i="8" s="1"/>
  <c r="H2184" i="8"/>
  <c r="H2183" i="8"/>
  <c r="W2183" i="8" s="1"/>
  <c r="H2182" i="8"/>
  <c r="W2182" i="8" s="1"/>
  <c r="H2181" i="8"/>
  <c r="W2181" i="8" s="1"/>
  <c r="H2180" i="8"/>
  <c r="W2180" i="8" s="1"/>
  <c r="H2179" i="8"/>
  <c r="W2179" i="8" s="1"/>
  <c r="H2178" i="8"/>
  <c r="W2178" i="8" s="1"/>
  <c r="H2177" i="8"/>
  <c r="W2177" i="8" s="1"/>
  <c r="H2176" i="8"/>
  <c r="W2176" i="8" s="1"/>
  <c r="H2175" i="8"/>
  <c r="W2175" i="8" s="1"/>
  <c r="H2174" i="8"/>
  <c r="W2174" i="8" s="1"/>
  <c r="H2173" i="8"/>
  <c r="W2173" i="8" s="1"/>
  <c r="H2172" i="8"/>
  <c r="W2172" i="8" s="1"/>
  <c r="H2171" i="8"/>
  <c r="W2171" i="8" s="1"/>
  <c r="H2170" i="8"/>
  <c r="W2170" i="8" s="1"/>
  <c r="H2169" i="8"/>
  <c r="W2169" i="8" s="1"/>
  <c r="H2168" i="8"/>
  <c r="H2167" i="8"/>
  <c r="W2167" i="8" s="1"/>
  <c r="H2166" i="8"/>
  <c r="W2166" i="8" s="1"/>
  <c r="H2165" i="8"/>
  <c r="W2165" i="8" s="1"/>
  <c r="H2164" i="8"/>
  <c r="W2164" i="8" s="1"/>
  <c r="AC1554" i="12"/>
  <c r="AB1554" i="12"/>
  <c r="AC1553" i="12"/>
  <c r="AB1553" i="12"/>
  <c r="AC1552" i="12"/>
  <c r="AB1552" i="12"/>
  <c r="AC1551" i="12"/>
  <c r="AB1551" i="12"/>
  <c r="AC1550" i="12"/>
  <c r="AB1550" i="12"/>
  <c r="AC1549" i="12"/>
  <c r="AB1549" i="12"/>
  <c r="AC1548" i="12"/>
  <c r="AB1548" i="12"/>
  <c r="AC1547" i="12"/>
  <c r="AB1547" i="12"/>
  <c r="AC1546" i="12"/>
  <c r="AB1546" i="12"/>
  <c r="AC1545" i="12"/>
  <c r="AB1545" i="12"/>
  <c r="AC1544" i="12"/>
  <c r="AB1544" i="12"/>
  <c r="AC1543" i="12"/>
  <c r="AB1543" i="12"/>
  <c r="AC1542" i="12"/>
  <c r="AB1542" i="12"/>
  <c r="AC1541" i="12"/>
  <c r="AB1541" i="12"/>
  <c r="AC1540" i="12"/>
  <c r="AB1540" i="12"/>
  <c r="AC1539" i="12"/>
  <c r="AB1539" i="12"/>
  <c r="AC1538" i="12"/>
  <c r="AB1538" i="12"/>
  <c r="AC1537" i="12"/>
  <c r="AB1537" i="12"/>
  <c r="AC1536" i="12"/>
  <c r="AB1536" i="12"/>
  <c r="AC1535" i="12"/>
  <c r="AB1535" i="12"/>
  <c r="AC1534" i="12"/>
  <c r="AB1534" i="12"/>
  <c r="AC1533" i="12"/>
  <c r="AB1533" i="12"/>
  <c r="AC1532" i="12"/>
  <c r="AB1532" i="12"/>
  <c r="AC1531" i="12"/>
  <c r="AB1531" i="12"/>
  <c r="AC1530" i="12"/>
  <c r="AB1530" i="12"/>
  <c r="AC1529" i="12"/>
  <c r="AB1529" i="12"/>
  <c r="AC1528" i="12"/>
  <c r="AB1528" i="12"/>
  <c r="AC1527" i="12"/>
  <c r="AB1527" i="12"/>
  <c r="AC1526" i="12"/>
  <c r="AB1526" i="12"/>
  <c r="AC1525" i="12"/>
  <c r="AB1525" i="12"/>
  <c r="AC1524" i="12"/>
  <c r="AB1524" i="12"/>
  <c r="AC1523" i="12"/>
  <c r="AB1523" i="12"/>
  <c r="AC1522" i="12"/>
  <c r="AB1522" i="12"/>
  <c r="AC1521" i="12"/>
  <c r="AB1521" i="12"/>
  <c r="AC1520" i="12"/>
  <c r="AB1520" i="12"/>
  <c r="AC1519" i="12"/>
  <c r="AB1519" i="12"/>
  <c r="AC1518" i="12"/>
  <c r="AB1518" i="12"/>
  <c r="AC1517" i="12"/>
  <c r="AB1517" i="12"/>
  <c r="AC1516" i="12"/>
  <c r="AB1516" i="12"/>
  <c r="AC1515" i="12"/>
  <c r="AB1515" i="12"/>
  <c r="AC1514" i="12"/>
  <c r="AB1514" i="12"/>
  <c r="AC1513" i="12"/>
  <c r="AB1513" i="12"/>
  <c r="AC1512" i="12"/>
  <c r="AB1512" i="12"/>
  <c r="AC1511" i="12"/>
  <c r="AB1511" i="12"/>
  <c r="AC1510" i="12"/>
  <c r="AB1510" i="12"/>
  <c r="AC1509" i="12"/>
  <c r="AB1509" i="12"/>
  <c r="AC1508" i="12"/>
  <c r="AB1508" i="12"/>
  <c r="AC1507" i="12"/>
  <c r="AB1507" i="12"/>
  <c r="AC1506" i="12"/>
  <c r="AB1506" i="12"/>
  <c r="AC1505" i="12"/>
  <c r="AB1505" i="12"/>
  <c r="AC1504" i="12"/>
  <c r="AB1504" i="12"/>
  <c r="AC1503" i="12"/>
  <c r="AB1503" i="12"/>
  <c r="AC1502" i="12"/>
  <c r="AB1502" i="12"/>
  <c r="AC1501" i="12"/>
  <c r="AB1501" i="12"/>
  <c r="AC1500" i="12"/>
  <c r="AB1500" i="12"/>
  <c r="AC1499" i="12"/>
  <c r="AB1499" i="12"/>
  <c r="AC1498" i="12"/>
  <c r="AB1498" i="12"/>
  <c r="AC1555" i="12"/>
  <c r="AB1555" i="12"/>
  <c r="Z1555" i="12"/>
  <c r="AH1555" i="12" s="1"/>
  <c r="Z1554" i="12"/>
  <c r="AH1554" i="12" s="1"/>
  <c r="Z1553" i="12"/>
  <c r="AD1553" i="12" s="1"/>
  <c r="Z1552" i="12"/>
  <c r="AD1552" i="12" s="1"/>
  <c r="Z1551" i="12"/>
  <c r="AD1551" i="12" s="1"/>
  <c r="Z1550" i="12"/>
  <c r="AD1550" i="12" s="1"/>
  <c r="Z1549" i="12"/>
  <c r="AH1549" i="12" s="1"/>
  <c r="Z1548" i="12"/>
  <c r="AH1548" i="12" s="1"/>
  <c r="Z1547" i="12"/>
  <c r="AH1547" i="12" s="1"/>
  <c r="Z1546" i="12"/>
  <c r="AH1546" i="12" s="1"/>
  <c r="Z1545" i="12"/>
  <c r="AD1545" i="12" s="1"/>
  <c r="Z1544" i="12"/>
  <c r="AD1544" i="12" s="1"/>
  <c r="Z1543" i="12"/>
  <c r="AD1543" i="12" s="1"/>
  <c r="Z1542" i="12"/>
  <c r="AD1542" i="12" s="1"/>
  <c r="Z1541" i="12"/>
  <c r="AH1541" i="12" s="1"/>
  <c r="Z1540" i="12"/>
  <c r="AH1540" i="12" s="1"/>
  <c r="Z1539" i="12"/>
  <c r="AH1539" i="12" s="1"/>
  <c r="Z1538" i="12"/>
  <c r="AH1538" i="12" s="1"/>
  <c r="Z1537" i="12"/>
  <c r="AD1537" i="12" s="1"/>
  <c r="Z1536" i="12"/>
  <c r="AD1536" i="12" s="1"/>
  <c r="Z1535" i="12"/>
  <c r="AD1535" i="12" s="1"/>
  <c r="Z1534" i="12"/>
  <c r="AD1534" i="12" s="1"/>
  <c r="Z1533" i="12"/>
  <c r="AH1533" i="12" s="1"/>
  <c r="Z1532" i="12"/>
  <c r="AH1532" i="12" s="1"/>
  <c r="Z1531" i="12"/>
  <c r="AH1531" i="12" s="1"/>
  <c r="Z1530" i="12"/>
  <c r="AH1530" i="12" s="1"/>
  <c r="Z1529" i="12"/>
  <c r="AD1529" i="12" s="1"/>
  <c r="Z1528" i="12"/>
  <c r="AD1528" i="12" s="1"/>
  <c r="Z1527" i="12"/>
  <c r="AD1527" i="12" s="1"/>
  <c r="Z1526" i="12"/>
  <c r="AD1526" i="12" s="1"/>
  <c r="AH1525" i="12"/>
  <c r="AH1522" i="12"/>
  <c r="AD1521" i="12"/>
  <c r="AD1520" i="12"/>
  <c r="AD1519" i="12"/>
  <c r="AD1518" i="12"/>
  <c r="AD1513" i="12"/>
  <c r="AD1512" i="12"/>
  <c r="AD1511" i="12"/>
  <c r="AD1510" i="12"/>
  <c r="AD1505" i="12"/>
  <c r="AD1504" i="12"/>
  <c r="AD1503" i="12"/>
  <c r="Y1555" i="12"/>
  <c r="X1555" i="12"/>
  <c r="W1555" i="12"/>
  <c r="V1555" i="12"/>
  <c r="U1555" i="12"/>
  <c r="T1555" i="12"/>
  <c r="S1555" i="12"/>
  <c r="R1555" i="12"/>
  <c r="P1555" i="12"/>
  <c r="Q1555" i="12" s="1"/>
  <c r="Y1554" i="12"/>
  <c r="X1554" i="12"/>
  <c r="W1554" i="12"/>
  <c r="V1554" i="12"/>
  <c r="U1554" i="12"/>
  <c r="T1554" i="12"/>
  <c r="S1554" i="12"/>
  <c r="R1554" i="12"/>
  <c r="P1554" i="12"/>
  <c r="Q1554" i="12" s="1"/>
  <c r="Y1553" i="12"/>
  <c r="X1553" i="12"/>
  <c r="W1553" i="12"/>
  <c r="V1553" i="12"/>
  <c r="U1553" i="12"/>
  <c r="T1553" i="12"/>
  <c r="S1553" i="12"/>
  <c r="R1553" i="12"/>
  <c r="P1553" i="12"/>
  <c r="Q1553" i="12" s="1"/>
  <c r="Y1552" i="12"/>
  <c r="X1552" i="12"/>
  <c r="W1552" i="12"/>
  <c r="V1552" i="12"/>
  <c r="U1552" i="12"/>
  <c r="T1552" i="12"/>
  <c r="S1552" i="12"/>
  <c r="R1552" i="12"/>
  <c r="P1552" i="12"/>
  <c r="Q1552" i="12" s="1"/>
  <c r="Y1551" i="12"/>
  <c r="X1551" i="12"/>
  <c r="W1551" i="12"/>
  <c r="V1551" i="12"/>
  <c r="U1551" i="12"/>
  <c r="T1551" i="12"/>
  <c r="S1551" i="12"/>
  <c r="R1551" i="12"/>
  <c r="P1551" i="12"/>
  <c r="Q1551" i="12" s="1"/>
  <c r="Y1550" i="12"/>
  <c r="X1550" i="12"/>
  <c r="W1550" i="12"/>
  <c r="V1550" i="12"/>
  <c r="U1550" i="12"/>
  <c r="T1550" i="12"/>
  <c r="S1550" i="12"/>
  <c r="R1550" i="12"/>
  <c r="P1550" i="12"/>
  <c r="Q1550" i="12" s="1"/>
  <c r="Y1549" i="12"/>
  <c r="X1549" i="12"/>
  <c r="W1549" i="12"/>
  <c r="V1549" i="12"/>
  <c r="U1549" i="12"/>
  <c r="T1549" i="12"/>
  <c r="S1549" i="12"/>
  <c r="R1549" i="12"/>
  <c r="P1549" i="12"/>
  <c r="Q1549" i="12" s="1"/>
  <c r="Y1548" i="12"/>
  <c r="X1548" i="12"/>
  <c r="W1548" i="12"/>
  <c r="V1548" i="12"/>
  <c r="U1548" i="12"/>
  <c r="T1548" i="12"/>
  <c r="S1548" i="12"/>
  <c r="R1548" i="12"/>
  <c r="P1548" i="12"/>
  <c r="Q1548" i="12" s="1"/>
  <c r="Y1547" i="12"/>
  <c r="X1547" i="12"/>
  <c r="W1547" i="12"/>
  <c r="V1547" i="12"/>
  <c r="U1547" i="12"/>
  <c r="T1547" i="12"/>
  <c r="S1547" i="12"/>
  <c r="R1547" i="12"/>
  <c r="P1547" i="12"/>
  <c r="Q1547" i="12" s="1"/>
  <c r="Y1546" i="12"/>
  <c r="X1546" i="12"/>
  <c r="W1546" i="12"/>
  <c r="V1546" i="12"/>
  <c r="U1546" i="12"/>
  <c r="T1546" i="12"/>
  <c r="S1546" i="12"/>
  <c r="R1546" i="12"/>
  <c r="P1546" i="12"/>
  <c r="Q1546" i="12" s="1"/>
  <c r="Y1545" i="12"/>
  <c r="X1545" i="12"/>
  <c r="W1545" i="12"/>
  <c r="V1545" i="12"/>
  <c r="U1545" i="12"/>
  <c r="T1545" i="12"/>
  <c r="S1545" i="12"/>
  <c r="R1545" i="12"/>
  <c r="P1545" i="12"/>
  <c r="Q1545" i="12" s="1"/>
  <c r="Y1544" i="12"/>
  <c r="X1544" i="12"/>
  <c r="W1544" i="12"/>
  <c r="V1544" i="12"/>
  <c r="U1544" i="12"/>
  <c r="T1544" i="12"/>
  <c r="S1544" i="12"/>
  <c r="R1544" i="12"/>
  <c r="P1544" i="12"/>
  <c r="Q1544" i="12" s="1"/>
  <c r="Y1543" i="12"/>
  <c r="X1543" i="12"/>
  <c r="W1543" i="12"/>
  <c r="V1543" i="12"/>
  <c r="U1543" i="12"/>
  <c r="T1543" i="12"/>
  <c r="S1543" i="12"/>
  <c r="R1543" i="12"/>
  <c r="P1543" i="12"/>
  <c r="Q1543" i="12" s="1"/>
  <c r="Y1542" i="12"/>
  <c r="X1542" i="12"/>
  <c r="W1542" i="12"/>
  <c r="V1542" i="12"/>
  <c r="U1542" i="12"/>
  <c r="T1542" i="12"/>
  <c r="S1542" i="12"/>
  <c r="R1542" i="12"/>
  <c r="P1542" i="12"/>
  <c r="Q1542" i="12" s="1"/>
  <c r="Y1541" i="12"/>
  <c r="X1541" i="12"/>
  <c r="W1541" i="12"/>
  <c r="V1541" i="12"/>
  <c r="U1541" i="12"/>
  <c r="T1541" i="12"/>
  <c r="S1541" i="12"/>
  <c r="R1541" i="12"/>
  <c r="P1541" i="12"/>
  <c r="Q1541" i="12" s="1"/>
  <c r="Y1540" i="12"/>
  <c r="X1540" i="12"/>
  <c r="W1540" i="12"/>
  <c r="V1540" i="12"/>
  <c r="U1540" i="12"/>
  <c r="T1540" i="12"/>
  <c r="S1540" i="12"/>
  <c r="R1540" i="12"/>
  <c r="P1540" i="12"/>
  <c r="Q1540" i="12" s="1"/>
  <c r="Y1539" i="12"/>
  <c r="X1539" i="12"/>
  <c r="W1539" i="12"/>
  <c r="V1539" i="12"/>
  <c r="U1539" i="12"/>
  <c r="T1539" i="12"/>
  <c r="S1539" i="12"/>
  <c r="R1539" i="12"/>
  <c r="P1539" i="12"/>
  <c r="Q1539" i="12" s="1"/>
  <c r="Y1538" i="12"/>
  <c r="X1538" i="12"/>
  <c r="W1538" i="12"/>
  <c r="V1538" i="12"/>
  <c r="U1538" i="12"/>
  <c r="T1538" i="12"/>
  <c r="S1538" i="12"/>
  <c r="R1538" i="12"/>
  <c r="P1538" i="12"/>
  <c r="Q1538" i="12" s="1"/>
  <c r="Y1537" i="12"/>
  <c r="X1537" i="12"/>
  <c r="W1537" i="12"/>
  <c r="V1537" i="12"/>
  <c r="U1537" i="12"/>
  <c r="T1537" i="12"/>
  <c r="S1537" i="12"/>
  <c r="R1537" i="12"/>
  <c r="P1537" i="12"/>
  <c r="Q1537" i="12" s="1"/>
  <c r="Y1536" i="12"/>
  <c r="X1536" i="12"/>
  <c r="W1536" i="12"/>
  <c r="V1536" i="12"/>
  <c r="U1536" i="12"/>
  <c r="T1536" i="12"/>
  <c r="S1536" i="12"/>
  <c r="R1536" i="12"/>
  <c r="P1536" i="12"/>
  <c r="Q1536" i="12" s="1"/>
  <c r="Y1535" i="12"/>
  <c r="X1535" i="12"/>
  <c r="W1535" i="12"/>
  <c r="V1535" i="12"/>
  <c r="U1535" i="12"/>
  <c r="T1535" i="12"/>
  <c r="S1535" i="12"/>
  <c r="R1535" i="12"/>
  <c r="P1535" i="12"/>
  <c r="Q1535" i="12" s="1"/>
  <c r="Y1534" i="12"/>
  <c r="X1534" i="12"/>
  <c r="W1534" i="12"/>
  <c r="V1534" i="12"/>
  <c r="U1534" i="12"/>
  <c r="T1534" i="12"/>
  <c r="S1534" i="12"/>
  <c r="R1534" i="12"/>
  <c r="P1534" i="12"/>
  <c r="Q1534" i="12" s="1"/>
  <c r="Y1533" i="12"/>
  <c r="X1533" i="12"/>
  <c r="W1533" i="12"/>
  <c r="V1533" i="12"/>
  <c r="U1533" i="12"/>
  <c r="T1533" i="12"/>
  <c r="S1533" i="12"/>
  <c r="R1533" i="12"/>
  <c r="P1533" i="12"/>
  <c r="Q1533" i="12" s="1"/>
  <c r="Y1532" i="12"/>
  <c r="X1532" i="12"/>
  <c r="W1532" i="12"/>
  <c r="V1532" i="12"/>
  <c r="U1532" i="12"/>
  <c r="T1532" i="12"/>
  <c r="S1532" i="12"/>
  <c r="R1532" i="12"/>
  <c r="P1532" i="12"/>
  <c r="Q1532" i="12" s="1"/>
  <c r="Y1531" i="12"/>
  <c r="X1531" i="12"/>
  <c r="W1531" i="12"/>
  <c r="V1531" i="12"/>
  <c r="U1531" i="12"/>
  <c r="T1531" i="12"/>
  <c r="S1531" i="12"/>
  <c r="R1531" i="12"/>
  <c r="P1531" i="12"/>
  <c r="Q1531" i="12" s="1"/>
  <c r="Y1530" i="12"/>
  <c r="X1530" i="12"/>
  <c r="W1530" i="12"/>
  <c r="V1530" i="12"/>
  <c r="U1530" i="12"/>
  <c r="T1530" i="12"/>
  <c r="S1530" i="12"/>
  <c r="R1530" i="12"/>
  <c r="P1530" i="12"/>
  <c r="Q1530" i="12" s="1"/>
  <c r="Y1529" i="12"/>
  <c r="X1529" i="12"/>
  <c r="W1529" i="12"/>
  <c r="V1529" i="12"/>
  <c r="U1529" i="12"/>
  <c r="T1529" i="12"/>
  <c r="S1529" i="12"/>
  <c r="R1529" i="12"/>
  <c r="P1529" i="12"/>
  <c r="Q1529" i="12" s="1"/>
  <c r="Y1528" i="12"/>
  <c r="X1528" i="12"/>
  <c r="W1528" i="12"/>
  <c r="V1528" i="12"/>
  <c r="U1528" i="12"/>
  <c r="T1528" i="12"/>
  <c r="S1528" i="12"/>
  <c r="R1528" i="12"/>
  <c r="P1528" i="12"/>
  <c r="Q1528" i="12" s="1"/>
  <c r="Y1527" i="12"/>
  <c r="X1527" i="12"/>
  <c r="W1527" i="12"/>
  <c r="V1527" i="12"/>
  <c r="U1527" i="12"/>
  <c r="T1527" i="12"/>
  <c r="S1527" i="12"/>
  <c r="R1527" i="12"/>
  <c r="P1527" i="12"/>
  <c r="Q1527" i="12" s="1"/>
  <c r="Y1526" i="12"/>
  <c r="X1526" i="12"/>
  <c r="W1526" i="12"/>
  <c r="V1526" i="12"/>
  <c r="U1526" i="12"/>
  <c r="T1526" i="12"/>
  <c r="S1526" i="12"/>
  <c r="R1526" i="12"/>
  <c r="P1526" i="12"/>
  <c r="Q1526" i="12" s="1"/>
  <c r="Y1525" i="12"/>
  <c r="X1525" i="12"/>
  <c r="W1525" i="12"/>
  <c r="V1525" i="12"/>
  <c r="U1525" i="12"/>
  <c r="T1525" i="12"/>
  <c r="S1525" i="12"/>
  <c r="R1525" i="12"/>
  <c r="P1525" i="12"/>
  <c r="Q1525" i="12" s="1"/>
  <c r="Y1524" i="12"/>
  <c r="X1524" i="12"/>
  <c r="W1524" i="12"/>
  <c r="V1524" i="12"/>
  <c r="U1524" i="12"/>
  <c r="T1524" i="12"/>
  <c r="S1524" i="12"/>
  <c r="R1524" i="12"/>
  <c r="P1524" i="12"/>
  <c r="Q1524" i="12" s="1"/>
  <c r="Y1523" i="12"/>
  <c r="X1523" i="12"/>
  <c r="W1523" i="12"/>
  <c r="V1523" i="12"/>
  <c r="U1523" i="12"/>
  <c r="T1523" i="12"/>
  <c r="S1523" i="12"/>
  <c r="R1523" i="12"/>
  <c r="P1523" i="12"/>
  <c r="Q1523" i="12" s="1"/>
  <c r="Y1522" i="12"/>
  <c r="X1522" i="12"/>
  <c r="W1522" i="12"/>
  <c r="V1522" i="12"/>
  <c r="U1522" i="12"/>
  <c r="T1522" i="12"/>
  <c r="S1522" i="12"/>
  <c r="R1522" i="12"/>
  <c r="P1522" i="12"/>
  <c r="Q1522" i="12" s="1"/>
  <c r="Y1521" i="12"/>
  <c r="X1521" i="12"/>
  <c r="W1521" i="12"/>
  <c r="V1521" i="12"/>
  <c r="U1521" i="12"/>
  <c r="T1521" i="12"/>
  <c r="S1521" i="12"/>
  <c r="R1521" i="12"/>
  <c r="P1521" i="12"/>
  <c r="Q1521" i="12" s="1"/>
  <c r="Y1520" i="12"/>
  <c r="X1520" i="12"/>
  <c r="W1520" i="12"/>
  <c r="V1520" i="12"/>
  <c r="U1520" i="12"/>
  <c r="T1520" i="12"/>
  <c r="S1520" i="12"/>
  <c r="R1520" i="12"/>
  <c r="P1520" i="12"/>
  <c r="Q1520" i="12" s="1"/>
  <c r="Y1519" i="12"/>
  <c r="X1519" i="12"/>
  <c r="W1519" i="12"/>
  <c r="V1519" i="12"/>
  <c r="U1519" i="12"/>
  <c r="T1519" i="12"/>
  <c r="S1519" i="12"/>
  <c r="R1519" i="12"/>
  <c r="P1519" i="12"/>
  <c r="Q1519" i="12" s="1"/>
  <c r="Y1518" i="12"/>
  <c r="X1518" i="12"/>
  <c r="W1518" i="12"/>
  <c r="V1518" i="12"/>
  <c r="U1518" i="12"/>
  <c r="T1518" i="12"/>
  <c r="S1518" i="12"/>
  <c r="R1518" i="12"/>
  <c r="P1518" i="12"/>
  <c r="Q1518" i="12" s="1"/>
  <c r="Y1517" i="12"/>
  <c r="X1517" i="12"/>
  <c r="W1517" i="12"/>
  <c r="V1517" i="12"/>
  <c r="U1517" i="12"/>
  <c r="T1517" i="12"/>
  <c r="S1517" i="12"/>
  <c r="R1517" i="12"/>
  <c r="P1517" i="12"/>
  <c r="Q1517" i="12" s="1"/>
  <c r="Y1516" i="12"/>
  <c r="X1516" i="12"/>
  <c r="AH1516" i="12" s="1"/>
  <c r="W1516" i="12"/>
  <c r="V1516" i="12"/>
  <c r="U1516" i="12"/>
  <c r="T1516" i="12"/>
  <c r="S1516" i="12"/>
  <c r="R1516" i="12"/>
  <c r="P1516" i="12"/>
  <c r="Q1516" i="12" s="1"/>
  <c r="Y1515" i="12"/>
  <c r="X1515" i="12"/>
  <c r="W1515" i="12"/>
  <c r="V1515" i="12"/>
  <c r="U1515" i="12"/>
  <c r="T1515" i="12"/>
  <c r="S1515" i="12"/>
  <c r="R1515" i="12"/>
  <c r="P1515" i="12"/>
  <c r="Q1515" i="12" s="1"/>
  <c r="Y1514" i="12"/>
  <c r="X1514" i="12"/>
  <c r="AH1514" i="12" s="1"/>
  <c r="W1514" i="12"/>
  <c r="V1514" i="12"/>
  <c r="U1514" i="12"/>
  <c r="T1514" i="12"/>
  <c r="S1514" i="12"/>
  <c r="R1514" i="12"/>
  <c r="P1514" i="12"/>
  <c r="Q1514" i="12" s="1"/>
  <c r="Y1513" i="12"/>
  <c r="X1513" i="12"/>
  <c r="W1513" i="12"/>
  <c r="V1513" i="12"/>
  <c r="U1513" i="12"/>
  <c r="T1513" i="12"/>
  <c r="S1513" i="12"/>
  <c r="R1513" i="12"/>
  <c r="P1513" i="12"/>
  <c r="Q1513" i="12" s="1"/>
  <c r="Y1512" i="12"/>
  <c r="X1512" i="12"/>
  <c r="W1512" i="12"/>
  <c r="V1512" i="12"/>
  <c r="U1512" i="12"/>
  <c r="T1512" i="12"/>
  <c r="S1512" i="12"/>
  <c r="R1512" i="12"/>
  <c r="P1512" i="12"/>
  <c r="Q1512" i="12" s="1"/>
  <c r="Y1511" i="12"/>
  <c r="X1511" i="12"/>
  <c r="W1511" i="12"/>
  <c r="V1511" i="12"/>
  <c r="U1511" i="12"/>
  <c r="T1511" i="12"/>
  <c r="S1511" i="12"/>
  <c r="R1511" i="12"/>
  <c r="P1511" i="12"/>
  <c r="Q1511" i="12" s="1"/>
  <c r="Y1510" i="12"/>
  <c r="X1510" i="12"/>
  <c r="W1510" i="12"/>
  <c r="V1510" i="12"/>
  <c r="U1510" i="12"/>
  <c r="T1510" i="12"/>
  <c r="S1510" i="12"/>
  <c r="R1510" i="12"/>
  <c r="P1510" i="12"/>
  <c r="Q1510" i="12" s="1"/>
  <c r="Y1509" i="12"/>
  <c r="X1509" i="12"/>
  <c r="AH1509" i="12" s="1"/>
  <c r="W1509" i="12"/>
  <c r="V1509" i="12"/>
  <c r="U1509" i="12"/>
  <c r="T1509" i="12"/>
  <c r="S1509" i="12"/>
  <c r="R1509" i="12"/>
  <c r="P1509" i="12"/>
  <c r="Q1509" i="12" s="1"/>
  <c r="Y1508" i="12"/>
  <c r="X1508" i="12"/>
  <c r="W1508" i="12"/>
  <c r="V1508" i="12"/>
  <c r="U1508" i="12"/>
  <c r="T1508" i="12"/>
  <c r="S1508" i="12"/>
  <c r="R1508" i="12"/>
  <c r="P1508" i="12"/>
  <c r="Q1508" i="12" s="1"/>
  <c r="Y1507" i="12"/>
  <c r="X1507" i="12"/>
  <c r="W1507" i="12"/>
  <c r="V1507" i="12"/>
  <c r="U1507" i="12"/>
  <c r="T1507" i="12"/>
  <c r="S1507" i="12"/>
  <c r="R1507" i="12"/>
  <c r="P1507" i="12"/>
  <c r="Q1507" i="12" s="1"/>
  <c r="Y1506" i="12"/>
  <c r="X1506" i="12"/>
  <c r="AH1506" i="12" s="1"/>
  <c r="W1506" i="12"/>
  <c r="V1506" i="12"/>
  <c r="U1506" i="12"/>
  <c r="T1506" i="12"/>
  <c r="S1506" i="12"/>
  <c r="R1506" i="12"/>
  <c r="P1506" i="12"/>
  <c r="Q1506" i="12" s="1"/>
  <c r="Y1505" i="12"/>
  <c r="X1505" i="12"/>
  <c r="W1505" i="12"/>
  <c r="V1505" i="12"/>
  <c r="U1505" i="12"/>
  <c r="T1505" i="12"/>
  <c r="S1505" i="12"/>
  <c r="R1505" i="12"/>
  <c r="P1505" i="12"/>
  <c r="Q1505" i="12" s="1"/>
  <c r="Y1504" i="12"/>
  <c r="X1504" i="12"/>
  <c r="W1504" i="12"/>
  <c r="V1504" i="12"/>
  <c r="U1504" i="12"/>
  <c r="T1504" i="12"/>
  <c r="S1504" i="12"/>
  <c r="R1504" i="12"/>
  <c r="P1504" i="12"/>
  <c r="Q1504" i="12" s="1"/>
  <c r="Y1503" i="12"/>
  <c r="X1503" i="12"/>
  <c r="W1503" i="12"/>
  <c r="V1503" i="12"/>
  <c r="U1503" i="12"/>
  <c r="T1503" i="12"/>
  <c r="S1503" i="12"/>
  <c r="R1503" i="12"/>
  <c r="P1503" i="12"/>
  <c r="Q1503" i="12" s="1"/>
  <c r="Y1502" i="12"/>
  <c r="X1502" i="12"/>
  <c r="AH1502" i="12" s="1"/>
  <c r="W1502" i="12"/>
  <c r="V1502" i="12"/>
  <c r="U1502" i="12"/>
  <c r="T1502" i="12"/>
  <c r="S1502" i="12"/>
  <c r="R1502" i="12"/>
  <c r="P1502" i="12"/>
  <c r="Q1502" i="12" s="1"/>
  <c r="Y1501" i="12"/>
  <c r="X1501" i="12"/>
  <c r="W1501" i="12"/>
  <c r="V1501" i="12"/>
  <c r="U1501" i="12"/>
  <c r="T1501" i="12"/>
  <c r="S1501" i="12"/>
  <c r="R1501" i="12"/>
  <c r="P1501" i="12"/>
  <c r="Q1501" i="12" s="1"/>
  <c r="Y1500" i="12"/>
  <c r="X1500" i="12"/>
  <c r="W1500" i="12"/>
  <c r="V1500" i="12"/>
  <c r="U1500" i="12"/>
  <c r="T1500" i="12"/>
  <c r="S1500" i="12"/>
  <c r="R1500" i="12"/>
  <c r="P1500" i="12"/>
  <c r="Q1500" i="12" s="1"/>
  <c r="Y1499" i="12"/>
  <c r="X1499" i="12"/>
  <c r="W1499" i="12"/>
  <c r="V1499" i="12"/>
  <c r="U1499" i="12"/>
  <c r="T1499" i="12"/>
  <c r="S1499" i="12"/>
  <c r="R1499" i="12"/>
  <c r="P1499" i="12"/>
  <c r="Q1499" i="12" s="1"/>
  <c r="Y1498" i="12"/>
  <c r="X1498" i="12"/>
  <c r="AH1498" i="12" s="1"/>
  <c r="W1498" i="12"/>
  <c r="V1498" i="12"/>
  <c r="U1498" i="12"/>
  <c r="T1498" i="12"/>
  <c r="S1498" i="12"/>
  <c r="R1498" i="12"/>
  <c r="P1498" i="12"/>
  <c r="Q1498" i="12" s="1"/>
  <c r="AC1557" i="12"/>
  <c r="AB1557" i="12"/>
  <c r="AC1556" i="12"/>
  <c r="AB1556" i="12"/>
  <c r="Z1557" i="12"/>
  <c r="AD1557" i="12" s="1"/>
  <c r="Z1556" i="12"/>
  <c r="AD1556" i="12" s="1"/>
  <c r="Y1557" i="12"/>
  <c r="X1557" i="12"/>
  <c r="W1557" i="12"/>
  <c r="V1557" i="12"/>
  <c r="U1557" i="12"/>
  <c r="T1557" i="12"/>
  <c r="S1557" i="12"/>
  <c r="R1557" i="12"/>
  <c r="P1557" i="12"/>
  <c r="Q1557" i="12" s="1"/>
  <c r="Y1556" i="12"/>
  <c r="X1556" i="12"/>
  <c r="W1556" i="12"/>
  <c r="V1556" i="12"/>
  <c r="U1556" i="12"/>
  <c r="T1556" i="12"/>
  <c r="S1556" i="12"/>
  <c r="R1556" i="12"/>
  <c r="P1556" i="12"/>
  <c r="Q1556" i="12" s="1"/>
  <c r="O525" i="10"/>
  <c r="N525" i="10"/>
  <c r="O524" i="10"/>
  <c r="N524" i="10"/>
  <c r="O523" i="10"/>
  <c r="N523" i="10"/>
  <c r="O522" i="10"/>
  <c r="N522" i="10"/>
  <c r="O521" i="10"/>
  <c r="N521" i="10"/>
  <c r="O520" i="10"/>
  <c r="N520" i="10"/>
  <c r="O519" i="10"/>
  <c r="N519" i="10"/>
  <c r="O518" i="10"/>
  <c r="N518" i="10"/>
  <c r="O517" i="10"/>
  <c r="N517" i="10"/>
  <c r="O516" i="10"/>
  <c r="N516" i="10"/>
  <c r="O515" i="10"/>
  <c r="N515" i="10"/>
  <c r="O514" i="10"/>
  <c r="N514" i="10"/>
  <c r="O513" i="10"/>
  <c r="N513" i="10"/>
  <c r="O512" i="10"/>
  <c r="N512" i="10"/>
  <c r="O511" i="10"/>
  <c r="N511" i="10"/>
  <c r="O510" i="10"/>
  <c r="N510" i="10"/>
  <c r="O509" i="10"/>
  <c r="N509" i="10"/>
  <c r="O508" i="10"/>
  <c r="N508" i="10"/>
  <c r="O507" i="10"/>
  <c r="N507" i="10"/>
  <c r="O506" i="10"/>
  <c r="N506" i="10"/>
  <c r="O505" i="10"/>
  <c r="N505" i="10"/>
  <c r="O504" i="10"/>
  <c r="N504" i="10"/>
  <c r="O503" i="10"/>
  <c r="N503" i="10"/>
  <c r="O502" i="10"/>
  <c r="N502" i="10"/>
  <c r="O501" i="10"/>
  <c r="N501" i="10"/>
  <c r="O500" i="10"/>
  <c r="N500" i="10"/>
  <c r="O499" i="10"/>
  <c r="N499" i="10"/>
  <c r="O498" i="10"/>
  <c r="N498" i="10"/>
  <c r="O497" i="10"/>
  <c r="N497" i="10"/>
  <c r="O496" i="10"/>
  <c r="N496" i="10"/>
  <c r="O495" i="10"/>
  <c r="N495" i="10"/>
  <c r="O494" i="10"/>
  <c r="N494" i="10"/>
  <c r="O493" i="10"/>
  <c r="N493" i="10"/>
  <c r="O492" i="10"/>
  <c r="N492" i="10"/>
  <c r="O491" i="10"/>
  <c r="N491" i="10"/>
  <c r="O490" i="10"/>
  <c r="N490" i="10"/>
  <c r="O489" i="10"/>
  <c r="N489" i="10"/>
  <c r="O488" i="10"/>
  <c r="N488" i="10"/>
  <c r="O487" i="10"/>
  <c r="N487" i="10"/>
  <c r="O486" i="10"/>
  <c r="N486" i="10"/>
  <c r="O485" i="10"/>
  <c r="N485" i="10"/>
  <c r="O484" i="10"/>
  <c r="N484" i="10"/>
  <c r="O483" i="10"/>
  <c r="N483" i="10"/>
  <c r="O482" i="10"/>
  <c r="N482" i="10"/>
  <c r="O481" i="10"/>
  <c r="N481" i="10"/>
  <c r="O480" i="10"/>
  <c r="N480" i="10"/>
  <c r="O479" i="10"/>
  <c r="N479" i="10"/>
  <c r="O478" i="10"/>
  <c r="N478" i="10"/>
  <c r="O477" i="10"/>
  <c r="N477" i="10"/>
  <c r="O476" i="10"/>
  <c r="N476" i="10"/>
  <c r="O475" i="10"/>
  <c r="N475" i="10"/>
  <c r="O474" i="10"/>
  <c r="N474" i="10"/>
  <c r="O473" i="10"/>
  <c r="N473" i="10"/>
  <c r="O472" i="10"/>
  <c r="N472" i="10"/>
  <c r="O471" i="10"/>
  <c r="N471" i="10"/>
  <c r="O470" i="10"/>
  <c r="N470" i="10"/>
  <c r="O469" i="10"/>
  <c r="N469" i="10"/>
  <c r="O468" i="10"/>
  <c r="N468" i="10"/>
  <c r="O467" i="10"/>
  <c r="N467" i="10"/>
  <c r="O466" i="10"/>
  <c r="N466" i="10"/>
  <c r="O465" i="10"/>
  <c r="N465" i="10"/>
  <c r="O464" i="10"/>
  <c r="N464" i="10"/>
  <c r="O463" i="10"/>
  <c r="N463" i="10"/>
  <c r="O462" i="10"/>
  <c r="N462" i="10"/>
  <c r="O461" i="10"/>
  <c r="N461" i="10"/>
  <c r="O460" i="10"/>
  <c r="N460" i="10"/>
  <c r="O459" i="10"/>
  <c r="N459" i="10"/>
  <c r="O458" i="10"/>
  <c r="N458" i="10"/>
  <c r="O457" i="10"/>
  <c r="N457" i="10"/>
  <c r="O456" i="10"/>
  <c r="N456" i="10"/>
  <c r="O526" i="10"/>
  <c r="N526" i="10"/>
  <c r="W2345" i="8"/>
  <c r="V2345" i="8"/>
  <c r="Q2345" i="8"/>
  <c r="P2345" i="8"/>
  <c r="O2345" i="8"/>
  <c r="W2344" i="8"/>
  <c r="V2344" i="8"/>
  <c r="Q2344" i="8"/>
  <c r="P2344" i="8"/>
  <c r="O2344" i="8"/>
  <c r="W2343" i="8"/>
  <c r="V2343" i="8"/>
  <c r="Q2343" i="8"/>
  <c r="P2343" i="8"/>
  <c r="O2343" i="8"/>
  <c r="W2342" i="8"/>
  <c r="V2342" i="8"/>
  <c r="Q2342" i="8"/>
  <c r="S2342" i="8" s="1"/>
  <c r="P2342" i="8"/>
  <c r="O2342" i="8"/>
  <c r="W2341" i="8"/>
  <c r="V2341" i="8"/>
  <c r="Q2341" i="8"/>
  <c r="R2341" i="8" s="1"/>
  <c r="P2341" i="8"/>
  <c r="O2341" i="8"/>
  <c r="W2340" i="8"/>
  <c r="V2340" i="8"/>
  <c r="Q2340" i="8"/>
  <c r="P2340" i="8"/>
  <c r="O2340" i="8"/>
  <c r="W2339" i="8"/>
  <c r="V2339" i="8"/>
  <c r="Q2339" i="8"/>
  <c r="T2339" i="8" s="1"/>
  <c r="P2339" i="8"/>
  <c r="O2339" i="8"/>
  <c r="W2338" i="8"/>
  <c r="V2338" i="8"/>
  <c r="Q2338" i="8"/>
  <c r="P2338" i="8"/>
  <c r="O2338" i="8"/>
  <c r="W2337" i="8"/>
  <c r="V2337" i="8"/>
  <c r="Q2337" i="8"/>
  <c r="P2337" i="8"/>
  <c r="O2337" i="8"/>
  <c r="W2336" i="8"/>
  <c r="V2336" i="8"/>
  <c r="Q2336" i="8"/>
  <c r="P2336" i="8"/>
  <c r="O2336" i="8"/>
  <c r="W2335" i="8"/>
  <c r="V2335" i="8"/>
  <c r="Q2335" i="8"/>
  <c r="P2335" i="8"/>
  <c r="O2335" i="8"/>
  <c r="W2334" i="8"/>
  <c r="V2334" i="8"/>
  <c r="Q2334" i="8"/>
  <c r="R2334" i="8" s="1"/>
  <c r="P2334" i="8"/>
  <c r="O2334" i="8"/>
  <c r="W2333" i="8"/>
  <c r="V2333" i="8"/>
  <c r="Q2333" i="8"/>
  <c r="T2333" i="8" s="1"/>
  <c r="P2333" i="8"/>
  <c r="O2333" i="8"/>
  <c r="W2332" i="8"/>
  <c r="V2332" i="8"/>
  <c r="Q2332" i="8"/>
  <c r="T2332" i="8" s="1"/>
  <c r="P2332" i="8"/>
  <c r="O2332" i="8"/>
  <c r="W2331" i="8"/>
  <c r="V2331" i="8"/>
  <c r="Q2331" i="8"/>
  <c r="T2331" i="8" s="1"/>
  <c r="P2331" i="8"/>
  <c r="O2331" i="8"/>
  <c r="W2330" i="8"/>
  <c r="V2330" i="8"/>
  <c r="Q2330" i="8"/>
  <c r="S2330" i="8" s="1"/>
  <c r="P2330" i="8"/>
  <c r="O2330" i="8"/>
  <c r="W2329" i="8"/>
  <c r="V2329" i="8"/>
  <c r="Q2329" i="8"/>
  <c r="P2329" i="8"/>
  <c r="O2329" i="8"/>
  <c r="W2328" i="8"/>
  <c r="V2328" i="8"/>
  <c r="Q2328" i="8"/>
  <c r="P2328" i="8"/>
  <c r="O2328" i="8"/>
  <c r="W2327" i="8"/>
  <c r="V2327" i="8"/>
  <c r="Q2327" i="8"/>
  <c r="R2327" i="8" s="1"/>
  <c r="P2327" i="8"/>
  <c r="O2327" i="8"/>
  <c r="W2326" i="8"/>
  <c r="V2326" i="8"/>
  <c r="Q2326" i="8"/>
  <c r="P2326" i="8"/>
  <c r="O2326" i="8"/>
  <c r="W2325" i="8"/>
  <c r="V2325" i="8"/>
  <c r="Q2325" i="8"/>
  <c r="P2325" i="8"/>
  <c r="O2325" i="8"/>
  <c r="W2324" i="8"/>
  <c r="V2324" i="8"/>
  <c r="Q2324" i="8"/>
  <c r="P2324" i="8"/>
  <c r="O2324" i="8"/>
  <c r="W2323" i="8"/>
  <c r="V2323" i="8"/>
  <c r="Q2323" i="8"/>
  <c r="P2323" i="8"/>
  <c r="O2323" i="8"/>
  <c r="W2322" i="8"/>
  <c r="V2322" i="8"/>
  <c r="Q2322" i="8"/>
  <c r="S2322" i="8" s="1"/>
  <c r="P2322" i="8"/>
  <c r="O2322" i="8"/>
  <c r="W2321" i="8"/>
  <c r="V2321" i="8"/>
  <c r="Q2321" i="8"/>
  <c r="R2321" i="8" s="1"/>
  <c r="P2321" i="8"/>
  <c r="O2321" i="8"/>
  <c r="W2320" i="8"/>
  <c r="V2320" i="8"/>
  <c r="Q2320" i="8"/>
  <c r="P2320" i="8"/>
  <c r="O2320" i="8"/>
  <c r="W2319" i="8"/>
  <c r="V2319" i="8"/>
  <c r="Q2319" i="8"/>
  <c r="P2319" i="8"/>
  <c r="O2319" i="8"/>
  <c r="W2318" i="8"/>
  <c r="V2318" i="8"/>
  <c r="Q2318" i="8"/>
  <c r="U2318" i="8" s="1"/>
  <c r="P2318" i="8"/>
  <c r="O2318" i="8"/>
  <c r="W2317" i="8"/>
  <c r="V2317" i="8"/>
  <c r="Q2317" i="8"/>
  <c r="U2317" i="8" s="1"/>
  <c r="P2317" i="8"/>
  <c r="O2317" i="8"/>
  <c r="W2316" i="8"/>
  <c r="V2316" i="8"/>
  <c r="Q2316" i="8"/>
  <c r="U2316" i="8" s="1"/>
  <c r="P2316" i="8"/>
  <c r="O2316" i="8"/>
  <c r="W2315" i="8"/>
  <c r="V2315" i="8"/>
  <c r="Q2315" i="8"/>
  <c r="U2315" i="8" s="1"/>
  <c r="P2315" i="8"/>
  <c r="O2315" i="8"/>
  <c r="W2314" i="8"/>
  <c r="V2314" i="8"/>
  <c r="Q2314" i="8"/>
  <c r="U2314" i="8" s="1"/>
  <c r="P2314" i="8"/>
  <c r="O2314" i="8"/>
  <c r="W2313" i="8"/>
  <c r="V2313" i="8"/>
  <c r="Q2313" i="8"/>
  <c r="P2313" i="8"/>
  <c r="O2313" i="8"/>
  <c r="W2312" i="8"/>
  <c r="V2312" i="8"/>
  <c r="Q2312" i="8"/>
  <c r="U2312" i="8" s="1"/>
  <c r="P2312" i="8"/>
  <c r="O2312" i="8"/>
  <c r="W2311" i="8"/>
  <c r="V2311" i="8"/>
  <c r="Q2311" i="8"/>
  <c r="U2311" i="8" s="1"/>
  <c r="P2311" i="8"/>
  <c r="O2311" i="8"/>
  <c r="W2310" i="8"/>
  <c r="V2310" i="8"/>
  <c r="Q2310" i="8"/>
  <c r="U2310" i="8" s="1"/>
  <c r="P2310" i="8"/>
  <c r="O2310" i="8"/>
  <c r="W2309" i="8"/>
  <c r="V2309" i="8"/>
  <c r="Q2309" i="8"/>
  <c r="T2309" i="8" s="1"/>
  <c r="P2309" i="8"/>
  <c r="O2309" i="8"/>
  <c r="W2308" i="8"/>
  <c r="V2308" i="8"/>
  <c r="Q2308" i="8"/>
  <c r="U2308" i="8" s="1"/>
  <c r="P2308" i="8"/>
  <c r="O2308" i="8"/>
  <c r="W2307" i="8"/>
  <c r="V2307" i="8"/>
  <c r="Q2307" i="8"/>
  <c r="U2307" i="8" s="1"/>
  <c r="P2307" i="8"/>
  <c r="O2307" i="8"/>
  <c r="W2306" i="8"/>
  <c r="V2306" i="8"/>
  <c r="Q2306" i="8"/>
  <c r="T2306" i="8" s="1"/>
  <c r="P2306" i="8"/>
  <c r="O2306" i="8"/>
  <c r="W2305" i="8"/>
  <c r="V2305" i="8"/>
  <c r="Q2305" i="8"/>
  <c r="P2305" i="8"/>
  <c r="O2305" i="8"/>
  <c r="W2304" i="8"/>
  <c r="Q2304" i="8"/>
  <c r="U2304" i="8" s="1"/>
  <c r="P2304" i="8"/>
  <c r="O2304" i="8"/>
  <c r="W2303" i="8"/>
  <c r="Q2303" i="8"/>
  <c r="U2303" i="8" s="1"/>
  <c r="P2303" i="8"/>
  <c r="O2303" i="8"/>
  <c r="W2302" i="8"/>
  <c r="Q2302" i="8"/>
  <c r="R2302" i="8" s="1"/>
  <c r="P2302" i="8"/>
  <c r="O2302" i="8"/>
  <c r="W2301" i="8"/>
  <c r="Q2301" i="8"/>
  <c r="U2301" i="8" s="1"/>
  <c r="P2301" i="8"/>
  <c r="O2301" i="8"/>
  <c r="W2300" i="8"/>
  <c r="Q2300" i="8"/>
  <c r="U2300" i="8" s="1"/>
  <c r="P2300" i="8"/>
  <c r="O2300" i="8"/>
  <c r="W2299" i="8"/>
  <c r="Q2299" i="8"/>
  <c r="U2299" i="8" s="1"/>
  <c r="P2299" i="8"/>
  <c r="O2299" i="8"/>
  <c r="W2298" i="8"/>
  <c r="Q2298" i="8"/>
  <c r="U2298" i="8" s="1"/>
  <c r="P2298" i="8"/>
  <c r="O2298" i="8"/>
  <c r="V2297" i="8"/>
  <c r="Q2297" i="8"/>
  <c r="R2297" i="8" s="1"/>
  <c r="P2297" i="8"/>
  <c r="O2297" i="8"/>
  <c r="V2296" i="8"/>
  <c r="Q2296" i="8"/>
  <c r="U2296" i="8" s="1"/>
  <c r="P2296" i="8"/>
  <c r="O2296" i="8"/>
  <c r="V2295" i="8"/>
  <c r="Q2295" i="8"/>
  <c r="U2295" i="8" s="1"/>
  <c r="P2295" i="8"/>
  <c r="O2295" i="8"/>
  <c r="V2294" i="8"/>
  <c r="Q2294" i="8"/>
  <c r="U2294" i="8" s="1"/>
  <c r="P2294" i="8"/>
  <c r="O2294" i="8"/>
  <c r="V2293" i="8"/>
  <c r="Q2293" i="8"/>
  <c r="R2293" i="8" s="1"/>
  <c r="P2293" i="8"/>
  <c r="O2293" i="8"/>
  <c r="V2292" i="8"/>
  <c r="Q2292" i="8"/>
  <c r="U2292" i="8" s="1"/>
  <c r="P2292" i="8"/>
  <c r="O2292" i="8"/>
  <c r="V2291" i="8"/>
  <c r="Q2291" i="8"/>
  <c r="R2291" i="8" s="1"/>
  <c r="P2291" i="8"/>
  <c r="O2291" i="8"/>
  <c r="V2290" i="8"/>
  <c r="Q2290" i="8"/>
  <c r="T2290" i="8" s="1"/>
  <c r="P2290" i="8"/>
  <c r="O2290" i="8"/>
  <c r="V2289" i="8"/>
  <c r="Q2289" i="8"/>
  <c r="R2289" i="8" s="1"/>
  <c r="P2289" i="8"/>
  <c r="O2289" i="8"/>
  <c r="V2288" i="8"/>
  <c r="Q2288" i="8"/>
  <c r="U2288" i="8" s="1"/>
  <c r="P2288" i="8"/>
  <c r="O2288" i="8"/>
  <c r="V2287" i="8"/>
  <c r="Q2287" i="8"/>
  <c r="U2287" i="8" s="1"/>
  <c r="P2287" i="8"/>
  <c r="O2287" i="8"/>
  <c r="V2286" i="8"/>
  <c r="Q2286" i="8"/>
  <c r="U2286" i="8" s="1"/>
  <c r="P2286" i="8"/>
  <c r="O2286" i="8"/>
  <c r="V2285" i="8"/>
  <c r="Q2285" i="8"/>
  <c r="R2285" i="8" s="1"/>
  <c r="P2285" i="8"/>
  <c r="O2285" i="8"/>
  <c r="V2284" i="8"/>
  <c r="Q2284" i="8"/>
  <c r="U2284" i="8" s="1"/>
  <c r="P2284" i="8"/>
  <c r="O2284" i="8"/>
  <c r="V2283" i="8"/>
  <c r="Q2283" i="8"/>
  <c r="U2283" i="8" s="1"/>
  <c r="P2283" i="8"/>
  <c r="O2283" i="8"/>
  <c r="V2282" i="8"/>
  <c r="Q2282" i="8"/>
  <c r="U2282" i="8" s="1"/>
  <c r="P2282" i="8"/>
  <c r="O2282" i="8"/>
  <c r="V2281" i="8"/>
  <c r="Q2281" i="8"/>
  <c r="R2281" i="8" s="1"/>
  <c r="P2281" i="8"/>
  <c r="O2281" i="8"/>
  <c r="V2280" i="8"/>
  <c r="Q2280" i="8"/>
  <c r="U2280" i="8" s="1"/>
  <c r="P2280" i="8"/>
  <c r="O2280" i="8"/>
  <c r="V2279" i="8"/>
  <c r="Q2279" i="8"/>
  <c r="U2279" i="8" s="1"/>
  <c r="P2279" i="8"/>
  <c r="O2279" i="8"/>
  <c r="V2278" i="8"/>
  <c r="Q2278" i="8"/>
  <c r="U2278" i="8" s="1"/>
  <c r="P2278" i="8"/>
  <c r="O2278" i="8"/>
  <c r="V2277" i="8"/>
  <c r="Q2277" i="8"/>
  <c r="R2277" i="8" s="1"/>
  <c r="P2277" i="8"/>
  <c r="O2277" i="8"/>
  <c r="V2276" i="8"/>
  <c r="Q2276" i="8"/>
  <c r="U2276" i="8" s="1"/>
  <c r="P2276" i="8"/>
  <c r="O2276" i="8"/>
  <c r="V2275" i="8"/>
  <c r="Q2275" i="8"/>
  <c r="R2275" i="8" s="1"/>
  <c r="P2275" i="8"/>
  <c r="O2275" i="8"/>
  <c r="V2274" i="8"/>
  <c r="Q2274" i="8"/>
  <c r="S2274" i="8" s="1"/>
  <c r="P2274" i="8"/>
  <c r="O2274" i="8"/>
  <c r="V2273" i="8"/>
  <c r="Q2273" i="8"/>
  <c r="T2273" i="8" s="1"/>
  <c r="P2273" i="8"/>
  <c r="O2273" i="8"/>
  <c r="V2272" i="8"/>
  <c r="Q2272" i="8"/>
  <c r="U2272" i="8" s="1"/>
  <c r="P2272" i="8"/>
  <c r="O2272" i="8"/>
  <c r="V2271" i="8"/>
  <c r="Q2271" i="8"/>
  <c r="U2271" i="8" s="1"/>
  <c r="P2271" i="8"/>
  <c r="O2271" i="8"/>
  <c r="V2270" i="8"/>
  <c r="Q2270" i="8"/>
  <c r="R2270" i="8" s="1"/>
  <c r="P2270" i="8"/>
  <c r="O2270" i="8"/>
  <c r="V2269" i="8"/>
  <c r="Q2269" i="8"/>
  <c r="S2269" i="8" s="1"/>
  <c r="P2269" i="8"/>
  <c r="O2269" i="8"/>
  <c r="W2268" i="8"/>
  <c r="Q2268" i="8"/>
  <c r="T2268" i="8" s="1"/>
  <c r="P2268" i="8"/>
  <c r="O2268" i="8"/>
  <c r="V2267" i="8"/>
  <c r="Q2267" i="8"/>
  <c r="R2267" i="8" s="1"/>
  <c r="P2267" i="8"/>
  <c r="O2267" i="8"/>
  <c r="V2266" i="8"/>
  <c r="Q2266" i="8"/>
  <c r="U2266" i="8" s="1"/>
  <c r="P2266" i="8"/>
  <c r="O2266" i="8"/>
  <c r="V2265" i="8"/>
  <c r="Q2265" i="8"/>
  <c r="U2265" i="8" s="1"/>
  <c r="P2265" i="8"/>
  <c r="O2265" i="8"/>
  <c r="V2264" i="8"/>
  <c r="Q2264" i="8"/>
  <c r="U2264" i="8" s="1"/>
  <c r="P2264" i="8"/>
  <c r="O2264" i="8"/>
  <c r="V2263" i="8"/>
  <c r="Q2263" i="8"/>
  <c r="U2263" i="8" s="1"/>
  <c r="P2263" i="8"/>
  <c r="O2263" i="8"/>
  <c r="V2262" i="8"/>
  <c r="Q2262" i="8"/>
  <c r="S2262" i="8" s="1"/>
  <c r="P2262" i="8"/>
  <c r="O2262" i="8"/>
  <c r="V2261" i="8"/>
  <c r="Q2261" i="8"/>
  <c r="U2261" i="8" s="1"/>
  <c r="P2261" i="8"/>
  <c r="O2261" i="8"/>
  <c r="V2260" i="8"/>
  <c r="Q2260" i="8"/>
  <c r="R2260" i="8" s="1"/>
  <c r="P2260" i="8"/>
  <c r="O2260" i="8"/>
  <c r="V2259" i="8"/>
  <c r="Q2259" i="8"/>
  <c r="U2259" i="8" s="1"/>
  <c r="P2259" i="8"/>
  <c r="O2259" i="8"/>
  <c r="V2258" i="8"/>
  <c r="Q2258" i="8"/>
  <c r="R2258" i="8" s="1"/>
  <c r="P2258" i="8"/>
  <c r="O2258" i="8"/>
  <c r="V2257" i="8"/>
  <c r="Q2257" i="8"/>
  <c r="U2257" i="8" s="1"/>
  <c r="P2257" i="8"/>
  <c r="O2257" i="8"/>
  <c r="V2256" i="8"/>
  <c r="Q2256" i="8"/>
  <c r="U2256" i="8" s="1"/>
  <c r="P2256" i="8"/>
  <c r="O2256" i="8"/>
  <c r="V2255" i="8"/>
  <c r="Q2255" i="8"/>
  <c r="R2255" i="8" s="1"/>
  <c r="P2255" i="8"/>
  <c r="O2255" i="8"/>
  <c r="W2346" i="8"/>
  <c r="V2346" i="8"/>
  <c r="Q2346" i="8"/>
  <c r="P2346" i="8"/>
  <c r="O2346" i="8"/>
  <c r="H2346" i="8"/>
  <c r="H2345" i="8"/>
  <c r="H2344" i="8"/>
  <c r="H2343" i="8"/>
  <c r="H2342" i="8"/>
  <c r="H2341" i="8"/>
  <c r="H2340" i="8"/>
  <c r="H2339" i="8"/>
  <c r="H2338" i="8"/>
  <c r="H2337" i="8"/>
  <c r="H2336" i="8"/>
  <c r="H2335" i="8"/>
  <c r="H2334" i="8"/>
  <c r="H2333" i="8"/>
  <c r="H2332" i="8"/>
  <c r="H2331" i="8"/>
  <c r="H2330" i="8"/>
  <c r="H2329" i="8"/>
  <c r="H2328" i="8"/>
  <c r="H2327" i="8"/>
  <c r="H2326" i="8"/>
  <c r="H2325" i="8"/>
  <c r="H2324" i="8"/>
  <c r="H2323" i="8"/>
  <c r="H2322" i="8"/>
  <c r="H2321" i="8"/>
  <c r="H2320" i="8"/>
  <c r="H2319" i="8"/>
  <c r="H2318" i="8"/>
  <c r="H2317" i="8"/>
  <c r="H2316" i="8"/>
  <c r="H2315" i="8"/>
  <c r="H2314" i="8"/>
  <c r="H2313" i="8"/>
  <c r="H2312" i="8"/>
  <c r="H2311" i="8"/>
  <c r="H2310" i="8"/>
  <c r="H2309" i="8"/>
  <c r="H2308" i="8"/>
  <c r="H2307" i="8"/>
  <c r="H2306" i="8"/>
  <c r="H2305" i="8"/>
  <c r="H2304" i="8"/>
  <c r="V2304" i="8" s="1"/>
  <c r="H2303" i="8"/>
  <c r="V2303" i="8" s="1"/>
  <c r="H2302" i="8"/>
  <c r="V2302" i="8" s="1"/>
  <c r="H2301" i="8"/>
  <c r="V2301" i="8" s="1"/>
  <c r="H2300" i="8"/>
  <c r="V2300" i="8" s="1"/>
  <c r="H2299" i="8"/>
  <c r="V2299" i="8" s="1"/>
  <c r="H2298" i="8"/>
  <c r="V2298" i="8" s="1"/>
  <c r="H2297" i="8"/>
  <c r="W2297" i="8" s="1"/>
  <c r="H2296" i="8"/>
  <c r="W2296" i="8" s="1"/>
  <c r="H2295" i="8"/>
  <c r="W2295" i="8" s="1"/>
  <c r="H2294" i="8"/>
  <c r="W2294" i="8" s="1"/>
  <c r="H2293" i="8"/>
  <c r="W2293" i="8" s="1"/>
  <c r="H2292" i="8"/>
  <c r="W2292" i="8" s="1"/>
  <c r="H2291" i="8"/>
  <c r="W2291" i="8" s="1"/>
  <c r="H2290" i="8"/>
  <c r="W2290" i="8" s="1"/>
  <c r="H2289" i="8"/>
  <c r="W2289" i="8" s="1"/>
  <c r="H2288" i="8"/>
  <c r="W2288" i="8" s="1"/>
  <c r="H2287" i="8"/>
  <c r="W2287" i="8" s="1"/>
  <c r="H2286" i="8"/>
  <c r="W2286" i="8" s="1"/>
  <c r="H2285" i="8"/>
  <c r="W2285" i="8" s="1"/>
  <c r="H2284" i="8"/>
  <c r="W2284" i="8" s="1"/>
  <c r="H2283" i="8"/>
  <c r="W2283" i="8" s="1"/>
  <c r="H2282" i="8"/>
  <c r="W2282" i="8" s="1"/>
  <c r="H2281" i="8"/>
  <c r="W2281" i="8" s="1"/>
  <c r="H2280" i="8"/>
  <c r="W2280" i="8" s="1"/>
  <c r="H2279" i="8"/>
  <c r="W2279" i="8" s="1"/>
  <c r="H2278" i="8"/>
  <c r="W2278" i="8" s="1"/>
  <c r="H2277" i="8"/>
  <c r="W2277" i="8" s="1"/>
  <c r="H2276" i="8"/>
  <c r="W2276" i="8" s="1"/>
  <c r="H2275" i="8"/>
  <c r="W2275" i="8" s="1"/>
  <c r="H2274" i="8"/>
  <c r="W2274" i="8" s="1"/>
  <c r="H2273" i="8"/>
  <c r="W2273" i="8" s="1"/>
  <c r="H2272" i="8"/>
  <c r="W2272" i="8" s="1"/>
  <c r="H2271" i="8"/>
  <c r="W2271" i="8" s="1"/>
  <c r="H2270" i="8"/>
  <c r="W2270" i="8" s="1"/>
  <c r="H2269" i="8"/>
  <c r="W2269" i="8" s="1"/>
  <c r="H2268" i="8"/>
  <c r="V2268" i="8" s="1"/>
  <c r="H2267" i="8"/>
  <c r="W2267" i="8" s="1"/>
  <c r="H2266" i="8"/>
  <c r="W2266" i="8" s="1"/>
  <c r="H2265" i="8"/>
  <c r="W2265" i="8" s="1"/>
  <c r="H2264" i="8"/>
  <c r="W2264" i="8" s="1"/>
  <c r="H2263" i="8"/>
  <c r="W2263" i="8" s="1"/>
  <c r="H2262" i="8"/>
  <c r="W2262" i="8" s="1"/>
  <c r="H2261" i="8"/>
  <c r="W2261" i="8" s="1"/>
  <c r="H2260" i="8"/>
  <c r="W2260" i="8" s="1"/>
  <c r="H2259" i="8"/>
  <c r="W2259" i="8" s="1"/>
  <c r="H2258" i="8"/>
  <c r="W2258" i="8" s="1"/>
  <c r="H2257" i="8"/>
  <c r="W2257" i="8" s="1"/>
  <c r="H2256" i="8"/>
  <c r="W2256" i="8" s="1"/>
  <c r="H2255" i="8"/>
  <c r="W2255" i="8" s="1"/>
  <c r="AF1435" i="12" l="1"/>
  <c r="AF1451" i="12"/>
  <c r="AE1459" i="12"/>
  <c r="T2211" i="8"/>
  <c r="U2247" i="8"/>
  <c r="AF1475" i="12"/>
  <c r="AE1491" i="12"/>
  <c r="AF1456" i="12"/>
  <c r="AE1456" i="12"/>
  <c r="AF1491" i="12"/>
  <c r="AF1459" i="12"/>
  <c r="AE1475" i="12"/>
  <c r="R2213" i="8"/>
  <c r="R2221" i="8"/>
  <c r="U2229" i="8"/>
  <c r="S2185" i="8"/>
  <c r="T2249" i="8"/>
  <c r="AE1440" i="12"/>
  <c r="AE1448" i="12"/>
  <c r="U2207" i="8"/>
  <c r="U2250" i="8"/>
  <c r="S2209" i="8"/>
  <c r="U2176" i="8"/>
  <c r="S2196" i="8"/>
  <c r="U2245" i="8"/>
  <c r="T2208" i="8"/>
  <c r="T2229" i="8"/>
  <c r="T2240" i="8"/>
  <c r="AE1467" i="12"/>
  <c r="AE1432" i="12"/>
  <c r="AF1467" i="12"/>
  <c r="AF1448" i="12"/>
  <c r="AE1483" i="12"/>
  <c r="AE1451" i="12"/>
  <c r="AF1432" i="12"/>
  <c r="AF1483" i="12"/>
  <c r="AF1464" i="12"/>
  <c r="AG1436" i="12"/>
  <c r="AE1436" i="12"/>
  <c r="AF1440" i="12"/>
  <c r="AG1468" i="12"/>
  <c r="AF1468" i="12"/>
  <c r="AE1468" i="12"/>
  <c r="AE1464" i="12"/>
  <c r="R2310" i="8"/>
  <c r="R2318" i="8"/>
  <c r="R2264" i="8"/>
  <c r="AG1442" i="12"/>
  <c r="AF1442" i="12"/>
  <c r="AE1442" i="12"/>
  <c r="AG1472" i="12"/>
  <c r="AF1472" i="12"/>
  <c r="AE1472" i="12"/>
  <c r="AG1433" i="12"/>
  <c r="AF1433" i="12"/>
  <c r="AE1433" i="12"/>
  <c r="AG1473" i="12"/>
  <c r="AF1473" i="12"/>
  <c r="AE1473" i="12"/>
  <c r="AG1466" i="12"/>
  <c r="AF1466" i="12"/>
  <c r="AE1466" i="12"/>
  <c r="AG1457" i="12"/>
  <c r="AF1457" i="12"/>
  <c r="AE1457" i="12"/>
  <c r="AG1496" i="12"/>
  <c r="AF1496" i="12"/>
  <c r="AE1496" i="12"/>
  <c r="AG1449" i="12"/>
  <c r="AF1449" i="12"/>
  <c r="AE1449" i="12"/>
  <c r="AG1434" i="12"/>
  <c r="AF1434" i="12"/>
  <c r="AE1434" i="12"/>
  <c r="AG1489" i="12"/>
  <c r="AF1489" i="12"/>
  <c r="AE1489" i="12"/>
  <c r="AG1490" i="12"/>
  <c r="AF1490" i="12"/>
  <c r="AE1490" i="12"/>
  <c r="AG1458" i="12"/>
  <c r="AF1458" i="12"/>
  <c r="AE1458" i="12"/>
  <c r="AG1474" i="12"/>
  <c r="AF1474" i="12"/>
  <c r="AE1474" i="12"/>
  <c r="AG1488" i="12"/>
  <c r="AF1488" i="12"/>
  <c r="AE1488" i="12"/>
  <c r="AG1465" i="12"/>
  <c r="AF1465" i="12"/>
  <c r="AE1465" i="12"/>
  <c r="AG1441" i="12"/>
  <c r="AF1441" i="12"/>
  <c r="AE1441" i="12"/>
  <c r="AG1482" i="12"/>
  <c r="AF1482" i="12"/>
  <c r="AE1482" i="12"/>
  <c r="AG1450" i="12"/>
  <c r="AF1450" i="12"/>
  <c r="AE1450" i="12"/>
  <c r="AG1480" i="12"/>
  <c r="AF1480" i="12"/>
  <c r="AE1480" i="12"/>
  <c r="AG1481" i="12"/>
  <c r="AF1481" i="12"/>
  <c r="AE1481" i="12"/>
  <c r="AG1497" i="12"/>
  <c r="AF1497" i="12"/>
  <c r="AE1497" i="12"/>
  <c r="AG1510" i="12"/>
  <c r="AE1510" i="12"/>
  <c r="AD1498" i="12"/>
  <c r="AG1498" i="12" s="1"/>
  <c r="AH1513" i="12"/>
  <c r="AH1526" i="12"/>
  <c r="AD1546" i="12"/>
  <c r="AG1546" i="12" s="1"/>
  <c r="AH1553" i="12"/>
  <c r="AH1510" i="12"/>
  <c r="AH1550" i="12"/>
  <c r="AD1502" i="12"/>
  <c r="AG1502" i="12" s="1"/>
  <c r="AH1505" i="12"/>
  <c r="AD1530" i="12"/>
  <c r="AG1530" i="12" s="1"/>
  <c r="AH1537" i="12"/>
  <c r="AH1499" i="12"/>
  <c r="AH1507" i="12"/>
  <c r="AH1515" i="12"/>
  <c r="AH1523" i="12"/>
  <c r="AD1514" i="12"/>
  <c r="AG1514" i="12" s="1"/>
  <c r="AH1534" i="12"/>
  <c r="AD1554" i="12"/>
  <c r="AG1554" i="12" s="1"/>
  <c r="AH1500" i="12"/>
  <c r="AH1508" i="12"/>
  <c r="AH1524" i="12"/>
  <c r="AH1521" i="12"/>
  <c r="AH1517" i="12"/>
  <c r="AD1506" i="12"/>
  <c r="AG1506" i="12" s="1"/>
  <c r="AH1518" i="12"/>
  <c r="AD1538" i="12"/>
  <c r="AG1538" i="12" s="1"/>
  <c r="AH1545" i="12"/>
  <c r="AH1501" i="12"/>
  <c r="AH1542" i="12"/>
  <c r="AD1522" i="12"/>
  <c r="AG1522" i="12" s="1"/>
  <c r="AH1529" i="12"/>
  <c r="T2171" i="8"/>
  <c r="U2184" i="8"/>
  <c r="T2187" i="8"/>
  <c r="U2223" i="8"/>
  <c r="R2278" i="8"/>
  <c r="U2254" i="8"/>
  <c r="S2170" i="8"/>
  <c r="T2216" i="8"/>
  <c r="T2219" i="8"/>
  <c r="S2228" i="8"/>
  <c r="S2278" i="8"/>
  <c r="U2170" i="8"/>
  <c r="U2183" i="8"/>
  <c r="S2186" i="8"/>
  <c r="R2210" i="8"/>
  <c r="U2248" i="8"/>
  <c r="T2245" i="8"/>
  <c r="R2307" i="8"/>
  <c r="S2172" i="8"/>
  <c r="U2192" i="8"/>
  <c r="U2221" i="8"/>
  <c r="T2177" i="8"/>
  <c r="S2201" i="8"/>
  <c r="U2234" i="8"/>
  <c r="T2241" i="8"/>
  <c r="T2201" i="8"/>
  <c r="T2204" i="8"/>
  <c r="S2210" i="8"/>
  <c r="S2213" i="8"/>
  <c r="S2221" i="8"/>
  <c r="S2225" i="8"/>
  <c r="S2229" i="8"/>
  <c r="T2233" i="8"/>
  <c r="R2245" i="8"/>
  <c r="S2249" i="8"/>
  <c r="R2173" i="8"/>
  <c r="T2200" i="8"/>
  <c r="S2220" i="8"/>
  <c r="U2224" i="8"/>
  <c r="T2232" i="8"/>
  <c r="T2248" i="8"/>
  <c r="R2276" i="8"/>
  <c r="S2276" i="8"/>
  <c r="S2169" i="8"/>
  <c r="T2173" i="8"/>
  <c r="T2181" i="8"/>
  <c r="R2189" i="8"/>
  <c r="R2197" i="8"/>
  <c r="U2215" i="8"/>
  <c r="S2236" i="8"/>
  <c r="T2169" i="8"/>
  <c r="S2189" i="8"/>
  <c r="T2315" i="8"/>
  <c r="T2189" i="8"/>
  <c r="U2199" i="8"/>
  <c r="R2205" i="8"/>
  <c r="R2218" i="8"/>
  <c r="R2242" i="8"/>
  <c r="S2292" i="8"/>
  <c r="S2318" i="8"/>
  <c r="R2224" i="8"/>
  <c r="S2177" i="8"/>
  <c r="S2180" i="8"/>
  <c r="U2218" i="8"/>
  <c r="R2234" i="8"/>
  <c r="U2242" i="8"/>
  <c r="S2284" i="8"/>
  <c r="S2294" i="8"/>
  <c r="U2325" i="8"/>
  <c r="S2266" i="8"/>
  <c r="U2168" i="8"/>
  <c r="R2175" i="8"/>
  <c r="R2194" i="8"/>
  <c r="R2195" i="8"/>
  <c r="U2235" i="8"/>
  <c r="T2237" i="8"/>
  <c r="U2243" i="8"/>
  <c r="U2251" i="8"/>
  <c r="S2286" i="8"/>
  <c r="T2307" i="8"/>
  <c r="R2330" i="8"/>
  <c r="R2167" i="8"/>
  <c r="U2175" i="8"/>
  <c r="R2181" i="8"/>
  <c r="S2188" i="8"/>
  <c r="S2193" i="8"/>
  <c r="S2194" i="8"/>
  <c r="T2195" i="8"/>
  <c r="T2226" i="8"/>
  <c r="U2227" i="8"/>
  <c r="U2237" i="8"/>
  <c r="R2248" i="8"/>
  <c r="R2250" i="8"/>
  <c r="T2251" i="8"/>
  <c r="S2300" i="8"/>
  <c r="S2307" i="8"/>
  <c r="R2311" i="8"/>
  <c r="S2260" i="8"/>
  <c r="U2260" i="8"/>
  <c r="U2324" i="8"/>
  <c r="T2330" i="8"/>
  <c r="U2167" i="8"/>
  <c r="S2181" i="8"/>
  <c r="R2186" i="8"/>
  <c r="R2187" i="8"/>
  <c r="T2193" i="8"/>
  <c r="U2194" i="8"/>
  <c r="S2204" i="8"/>
  <c r="S2205" i="8"/>
  <c r="T2209" i="8"/>
  <c r="U2210" i="8"/>
  <c r="T2220" i="8"/>
  <c r="R2226" i="8"/>
  <c r="T2227" i="8"/>
  <c r="S2233" i="8"/>
  <c r="S2234" i="8"/>
  <c r="R2240" i="8"/>
  <c r="S2241" i="8"/>
  <c r="S2242" i="8"/>
  <c r="S2248" i="8"/>
  <c r="S2250" i="8"/>
  <c r="U2322" i="8"/>
  <c r="U2330" i="8"/>
  <c r="R2292" i="8"/>
  <c r="S2309" i="8"/>
  <c r="R2165" i="8"/>
  <c r="S2173" i="8"/>
  <c r="R2178" i="8"/>
  <c r="R2179" i="8"/>
  <c r="T2185" i="8"/>
  <c r="U2186" i="8"/>
  <c r="R2191" i="8"/>
  <c r="R2202" i="8"/>
  <c r="T2203" i="8"/>
  <c r="R2217" i="8"/>
  <c r="S2218" i="8"/>
  <c r="T2224" i="8"/>
  <c r="T2225" i="8"/>
  <c r="U2226" i="8"/>
  <c r="U2232" i="8"/>
  <c r="U2239" i="8"/>
  <c r="U2240" i="8"/>
  <c r="U2253" i="8"/>
  <c r="U2323" i="8"/>
  <c r="U2337" i="8"/>
  <c r="U2340" i="8"/>
  <c r="S2165" i="8"/>
  <c r="S2178" i="8"/>
  <c r="T2179" i="8"/>
  <c r="U2191" i="8"/>
  <c r="S2202" i="8"/>
  <c r="U2246" i="8"/>
  <c r="R2253" i="8"/>
  <c r="R2294" i="8"/>
  <c r="S2164" i="8"/>
  <c r="T2165" i="8"/>
  <c r="R2169" i="8"/>
  <c r="R2170" i="8"/>
  <c r="R2171" i="8"/>
  <c r="U2178" i="8"/>
  <c r="R2183" i="8"/>
  <c r="S2197" i="8"/>
  <c r="U2202" i="8"/>
  <c r="S2212" i="8"/>
  <c r="U2236" i="8"/>
  <c r="R2237" i="8"/>
  <c r="U2238" i="8"/>
  <c r="U2244" i="8"/>
  <c r="U2252" i="8"/>
  <c r="S2253" i="8"/>
  <c r="T2275" i="8"/>
  <c r="R2287" i="8"/>
  <c r="T2291" i="8"/>
  <c r="T2212" i="8"/>
  <c r="U2228" i="8"/>
  <c r="U2230" i="8"/>
  <c r="S2252" i="8"/>
  <c r="U2200" i="8"/>
  <c r="R2203" i="8"/>
  <c r="U2208" i="8"/>
  <c r="R2211" i="8"/>
  <c r="U2216" i="8"/>
  <c r="T2217" i="8"/>
  <c r="R2219" i="8"/>
  <c r="R2227" i="8"/>
  <c r="R2235" i="8"/>
  <c r="R2243" i="8"/>
  <c r="R2251" i="8"/>
  <c r="R2164" i="8"/>
  <c r="S2171" i="8"/>
  <c r="R2172" i="8"/>
  <c r="U2177" i="8"/>
  <c r="S2179" i="8"/>
  <c r="R2180" i="8"/>
  <c r="U2185" i="8"/>
  <c r="S2187" i="8"/>
  <c r="R2188" i="8"/>
  <c r="U2193" i="8"/>
  <c r="S2195" i="8"/>
  <c r="R2196" i="8"/>
  <c r="U2201" i="8"/>
  <c r="S2203" i="8"/>
  <c r="R2204" i="8"/>
  <c r="U2209" i="8"/>
  <c r="S2211" i="8"/>
  <c r="R2212" i="8"/>
  <c r="U2217" i="8"/>
  <c r="S2219" i="8"/>
  <c r="R2220" i="8"/>
  <c r="U2225" i="8"/>
  <c r="S2227" i="8"/>
  <c r="R2228" i="8"/>
  <c r="U2233" i="8"/>
  <c r="S2235" i="8"/>
  <c r="R2236" i="8"/>
  <c r="U2241" i="8"/>
  <c r="S2243" i="8"/>
  <c r="R2244" i="8"/>
  <c r="U2249" i="8"/>
  <c r="S2251" i="8"/>
  <c r="R2252" i="8"/>
  <c r="T2164" i="8"/>
  <c r="R2166" i="8"/>
  <c r="T2172" i="8"/>
  <c r="R2174" i="8"/>
  <c r="T2180" i="8"/>
  <c r="R2182" i="8"/>
  <c r="T2188" i="8"/>
  <c r="R2190" i="8"/>
  <c r="T2196" i="8"/>
  <c r="R2198" i="8"/>
  <c r="R2206" i="8"/>
  <c r="R2214" i="8"/>
  <c r="R2222" i="8"/>
  <c r="R2230" i="8"/>
  <c r="R2238" i="8"/>
  <c r="T2244" i="8"/>
  <c r="R2246" i="8"/>
  <c r="T2252" i="8"/>
  <c r="T2197" i="8"/>
  <c r="S2198" i="8"/>
  <c r="R2199" i="8"/>
  <c r="T2205" i="8"/>
  <c r="S2206" i="8"/>
  <c r="R2207" i="8"/>
  <c r="T2213" i="8"/>
  <c r="S2214" i="8"/>
  <c r="R2215" i="8"/>
  <c r="S2222" i="8"/>
  <c r="R2223" i="8"/>
  <c r="S2230" i="8"/>
  <c r="R2231" i="8"/>
  <c r="S2238" i="8"/>
  <c r="R2239" i="8"/>
  <c r="S2246" i="8"/>
  <c r="R2247" i="8"/>
  <c r="T2253" i="8"/>
  <c r="S2166" i="8"/>
  <c r="S2174" i="8"/>
  <c r="T2166" i="8"/>
  <c r="S2167" i="8"/>
  <c r="R2168" i="8"/>
  <c r="T2174" i="8"/>
  <c r="S2175" i="8"/>
  <c r="R2176" i="8"/>
  <c r="T2182" i="8"/>
  <c r="S2183" i="8"/>
  <c r="R2184" i="8"/>
  <c r="T2190" i="8"/>
  <c r="S2191" i="8"/>
  <c r="R2192" i="8"/>
  <c r="T2198" i="8"/>
  <c r="S2199" i="8"/>
  <c r="R2200" i="8"/>
  <c r="T2206" i="8"/>
  <c r="S2207" i="8"/>
  <c r="R2208" i="8"/>
  <c r="T2214" i="8"/>
  <c r="S2215" i="8"/>
  <c r="R2216" i="8"/>
  <c r="T2222" i="8"/>
  <c r="S2223" i="8"/>
  <c r="T2230" i="8"/>
  <c r="S2231" i="8"/>
  <c r="R2232" i="8"/>
  <c r="T2238" i="8"/>
  <c r="S2239" i="8"/>
  <c r="T2246" i="8"/>
  <c r="S2247" i="8"/>
  <c r="S2182" i="8"/>
  <c r="S2190" i="8"/>
  <c r="S2168" i="8"/>
  <c r="S2176" i="8"/>
  <c r="S2184" i="8"/>
  <c r="S2192" i="8"/>
  <c r="R2254" i="8"/>
  <c r="S2254" i="8"/>
  <c r="T2254" i="8"/>
  <c r="S2323" i="8"/>
  <c r="R2268" i="8"/>
  <c r="R2308" i="8"/>
  <c r="U2332" i="8"/>
  <c r="S2267" i="8"/>
  <c r="U2268" i="8"/>
  <c r="S2273" i="8"/>
  <c r="S2277" i="8"/>
  <c r="S2293" i="8"/>
  <c r="S2310" i="8"/>
  <c r="S2316" i="8"/>
  <c r="U2320" i="8"/>
  <c r="U2321" i="8"/>
  <c r="T2322" i="8"/>
  <c r="T2323" i="8"/>
  <c r="U2326" i="8"/>
  <c r="U2329" i="8"/>
  <c r="U2338" i="8"/>
  <c r="R2342" i="8"/>
  <c r="T2274" i="8"/>
  <c r="R2301" i="8"/>
  <c r="R2317" i="8"/>
  <c r="S2321" i="8"/>
  <c r="R2322" i="8"/>
  <c r="R2323" i="8"/>
  <c r="R2324" i="8"/>
  <c r="U2331" i="8"/>
  <c r="S2255" i="8"/>
  <c r="S2268" i="8"/>
  <c r="R2273" i="8"/>
  <c r="U2274" i="8"/>
  <c r="S2285" i="8"/>
  <c r="U2290" i="8"/>
  <c r="T2301" i="8"/>
  <c r="U2306" i="8"/>
  <c r="R2313" i="8"/>
  <c r="S2317" i="8"/>
  <c r="T2321" i="8"/>
  <c r="T2317" i="8"/>
  <c r="T2267" i="8"/>
  <c r="U2273" i="8"/>
  <c r="S2329" i="8"/>
  <c r="U2344" i="8"/>
  <c r="R2261" i="8"/>
  <c r="R2332" i="8"/>
  <c r="R2333" i="8"/>
  <c r="S2334" i="8"/>
  <c r="R2337" i="8"/>
  <c r="T2261" i="8"/>
  <c r="S2275" i="8"/>
  <c r="T2283" i="8"/>
  <c r="R2286" i="8"/>
  <c r="S2291" i="8"/>
  <c r="T2299" i="8"/>
  <c r="S2302" i="8"/>
  <c r="S2308" i="8"/>
  <c r="S2332" i="8"/>
  <c r="S2333" i="8"/>
  <c r="S2340" i="8"/>
  <c r="U2339" i="8"/>
  <c r="AG1534" i="12"/>
  <c r="AF1534" i="12"/>
  <c r="AE1534" i="12"/>
  <c r="AE1503" i="12"/>
  <c r="AG1503" i="12"/>
  <c r="AF1503" i="12"/>
  <c r="AE1511" i="12"/>
  <c r="AG1511" i="12"/>
  <c r="AF1511" i="12"/>
  <c r="AE1519" i="12"/>
  <c r="AF1519" i="12"/>
  <c r="AG1519" i="12"/>
  <c r="AE1527" i="12"/>
  <c r="AG1527" i="12"/>
  <c r="AF1527" i="12"/>
  <c r="AE1535" i="12"/>
  <c r="AF1535" i="12"/>
  <c r="AG1535" i="12"/>
  <c r="AE1543" i="12"/>
  <c r="AG1543" i="12"/>
  <c r="AF1543" i="12"/>
  <c r="AE1551" i="12"/>
  <c r="AF1551" i="12"/>
  <c r="AG1551" i="12"/>
  <c r="AG1518" i="12"/>
  <c r="AF1518" i="12"/>
  <c r="AE1518" i="12"/>
  <c r="AF1504" i="12"/>
  <c r="AE1504" i="12"/>
  <c r="AG1504" i="12"/>
  <c r="AF1512" i="12"/>
  <c r="AE1512" i="12"/>
  <c r="AG1512" i="12"/>
  <c r="AF1520" i="12"/>
  <c r="AE1520" i="12"/>
  <c r="AG1520" i="12"/>
  <c r="AF1528" i="12"/>
  <c r="AE1528" i="12"/>
  <c r="AG1528" i="12"/>
  <c r="AF1536" i="12"/>
  <c r="AE1536" i="12"/>
  <c r="AG1536" i="12"/>
  <c r="AF1544" i="12"/>
  <c r="AE1544" i="12"/>
  <c r="AG1544" i="12"/>
  <c r="AF1552" i="12"/>
  <c r="AE1552" i="12"/>
  <c r="AG1552" i="12"/>
  <c r="AG1550" i="12"/>
  <c r="AE1550" i="12"/>
  <c r="AF1550" i="12"/>
  <c r="AG1513" i="12"/>
  <c r="AF1513" i="12"/>
  <c r="AE1513" i="12"/>
  <c r="AG1521" i="12"/>
  <c r="AF1521" i="12"/>
  <c r="AE1521" i="12"/>
  <c r="AG1529" i="12"/>
  <c r="AF1529" i="12"/>
  <c r="AE1529" i="12"/>
  <c r="AG1537" i="12"/>
  <c r="AF1537" i="12"/>
  <c r="AE1537" i="12"/>
  <c r="AG1545" i="12"/>
  <c r="AF1545" i="12"/>
  <c r="AE1545" i="12"/>
  <c r="AG1553" i="12"/>
  <c r="AF1553" i="12"/>
  <c r="AE1553" i="12"/>
  <c r="AG1542" i="12"/>
  <c r="AF1542" i="12"/>
  <c r="AE1542" i="12"/>
  <c r="AG1505" i="12"/>
  <c r="AF1505" i="12"/>
  <c r="AE1505" i="12"/>
  <c r="AG1526" i="12"/>
  <c r="AE1526" i="12"/>
  <c r="AF1526" i="12"/>
  <c r="AD1501" i="12"/>
  <c r="AD1541" i="12"/>
  <c r="AD1500" i="12"/>
  <c r="AH1504" i="12"/>
  <c r="AD1508" i="12"/>
  <c r="AF1510" i="12"/>
  <c r="AH1512" i="12"/>
  <c r="AD1516" i="12"/>
  <c r="AH1520" i="12"/>
  <c r="AD1524" i="12"/>
  <c r="AH1528" i="12"/>
  <c r="AD1532" i="12"/>
  <c r="AH1536" i="12"/>
  <c r="AD1540" i="12"/>
  <c r="AH1544" i="12"/>
  <c r="AD1548" i="12"/>
  <c r="AH1552" i="12"/>
  <c r="AD1509" i="12"/>
  <c r="AD1517" i="12"/>
  <c r="AD1525" i="12"/>
  <c r="AD1533" i="12"/>
  <c r="AD1549" i="12"/>
  <c r="AD1499" i="12"/>
  <c r="AH1503" i="12"/>
  <c r="AD1507" i="12"/>
  <c r="AH1511" i="12"/>
  <c r="AD1515" i="12"/>
  <c r="AH1519" i="12"/>
  <c r="AD1523" i="12"/>
  <c r="AH1527" i="12"/>
  <c r="AD1531" i="12"/>
  <c r="AH1535" i="12"/>
  <c r="AD1539" i="12"/>
  <c r="AH1543" i="12"/>
  <c r="AD1547" i="12"/>
  <c r="AH1551" i="12"/>
  <c r="AD1555" i="12"/>
  <c r="AF1557" i="12"/>
  <c r="AG1557" i="12"/>
  <c r="AH1557" i="12"/>
  <c r="AE1556" i="12"/>
  <c r="AG1556" i="12"/>
  <c r="AF1556" i="12"/>
  <c r="AH1556" i="12"/>
  <c r="AE1557" i="12"/>
  <c r="S2258" i="8"/>
  <c r="R2259" i="8"/>
  <c r="R2263" i="8"/>
  <c r="R2271" i="8"/>
  <c r="U2275" i="8"/>
  <c r="T2276" i="8"/>
  <c r="T2277" i="8"/>
  <c r="S2281" i="8"/>
  <c r="R2282" i="8"/>
  <c r="U2291" i="8"/>
  <c r="T2292" i="8"/>
  <c r="T2293" i="8"/>
  <c r="S2297" i="8"/>
  <c r="R2298" i="8"/>
  <c r="T2308" i="8"/>
  <c r="S2313" i="8"/>
  <c r="R2314" i="8"/>
  <c r="S2324" i="8"/>
  <c r="R2325" i="8"/>
  <c r="R2326" i="8"/>
  <c r="S2337" i="8"/>
  <c r="R2338" i="8"/>
  <c r="U2346" i="8"/>
  <c r="T2258" i="8"/>
  <c r="S2259" i="8"/>
  <c r="S2263" i="8"/>
  <c r="T2281" i="8"/>
  <c r="S2282" i="8"/>
  <c r="R2283" i="8"/>
  <c r="T2297" i="8"/>
  <c r="S2298" i="8"/>
  <c r="R2299" i="8"/>
  <c r="R2303" i="8"/>
  <c r="T2313" i="8"/>
  <c r="S2314" i="8"/>
  <c r="R2315" i="8"/>
  <c r="U2319" i="8"/>
  <c r="T2324" i="8"/>
  <c r="S2325" i="8"/>
  <c r="S2326" i="8"/>
  <c r="U2336" i="8"/>
  <c r="T2337" i="8"/>
  <c r="S2338" i="8"/>
  <c r="R2339" i="8"/>
  <c r="U2343" i="8"/>
  <c r="U2258" i="8"/>
  <c r="T2259" i="8"/>
  <c r="T2260" i="8"/>
  <c r="S2261" i="8"/>
  <c r="T2262" i="8"/>
  <c r="R2266" i="8"/>
  <c r="S2270" i="8"/>
  <c r="U2281" i="8"/>
  <c r="T2282" i="8"/>
  <c r="S2283" i="8"/>
  <c r="R2284" i="8"/>
  <c r="U2297" i="8"/>
  <c r="T2298" i="8"/>
  <c r="S2299" i="8"/>
  <c r="R2300" i="8"/>
  <c r="U2313" i="8"/>
  <c r="T2314" i="8"/>
  <c r="S2315" i="8"/>
  <c r="R2316" i="8"/>
  <c r="R2319" i="8"/>
  <c r="T2325" i="8"/>
  <c r="R2329" i="8"/>
  <c r="T2338" i="8"/>
  <c r="S2339" i="8"/>
  <c r="R2340" i="8"/>
  <c r="U2341" i="8"/>
  <c r="U2342" i="8"/>
  <c r="R2343" i="8"/>
  <c r="R2305" i="8"/>
  <c r="U2335" i="8"/>
  <c r="T2266" i="8"/>
  <c r="T2269" i="8"/>
  <c r="R2274" i="8"/>
  <c r="T2284" i="8"/>
  <c r="T2285" i="8"/>
  <c r="S2289" i="8"/>
  <c r="R2290" i="8"/>
  <c r="T2300" i="8"/>
  <c r="S2301" i="8"/>
  <c r="S2305" i="8"/>
  <c r="R2306" i="8"/>
  <c r="T2316" i="8"/>
  <c r="U2328" i="8"/>
  <c r="T2329" i="8"/>
  <c r="R2331" i="8"/>
  <c r="R2335" i="8"/>
  <c r="T2340" i="8"/>
  <c r="S2341" i="8"/>
  <c r="U2345" i="8"/>
  <c r="R2256" i="8"/>
  <c r="U2267" i="8"/>
  <c r="R2279" i="8"/>
  <c r="T2289" i="8"/>
  <c r="S2290" i="8"/>
  <c r="R2295" i="8"/>
  <c r="T2305" i="8"/>
  <c r="S2306" i="8"/>
  <c r="S2331" i="8"/>
  <c r="U2333" i="8"/>
  <c r="T2341" i="8"/>
  <c r="U2289" i="8"/>
  <c r="U2305" i="8"/>
  <c r="R2309" i="8"/>
  <c r="U2327" i="8"/>
  <c r="T2255" i="8"/>
  <c r="S2256" i="8"/>
  <c r="R2257" i="8"/>
  <c r="U2262" i="8"/>
  <c r="T2263" i="8"/>
  <c r="S2264" i="8"/>
  <c r="R2265" i="8"/>
  <c r="U2269" i="8"/>
  <c r="T2270" i="8"/>
  <c r="S2271" i="8"/>
  <c r="R2272" i="8"/>
  <c r="U2277" i="8"/>
  <c r="T2278" i="8"/>
  <c r="S2279" i="8"/>
  <c r="R2280" i="8"/>
  <c r="U2285" i="8"/>
  <c r="T2286" i="8"/>
  <c r="S2287" i="8"/>
  <c r="R2288" i="8"/>
  <c r="U2293" i="8"/>
  <c r="T2294" i="8"/>
  <c r="S2295" i="8"/>
  <c r="R2296" i="8"/>
  <c r="T2302" i="8"/>
  <c r="S2303" i="8"/>
  <c r="R2304" i="8"/>
  <c r="U2309" i="8"/>
  <c r="T2310" i="8"/>
  <c r="S2311" i="8"/>
  <c r="R2312" i="8"/>
  <c r="T2318" i="8"/>
  <c r="S2319" i="8"/>
  <c r="R2320" i="8"/>
  <c r="T2326" i="8"/>
  <c r="S2327" i="8"/>
  <c r="R2328" i="8"/>
  <c r="T2334" i="8"/>
  <c r="S2335" i="8"/>
  <c r="R2336" i="8"/>
  <c r="T2342" i="8"/>
  <c r="S2343" i="8"/>
  <c r="R2344" i="8"/>
  <c r="U2255" i="8"/>
  <c r="T2256" i="8"/>
  <c r="S2257" i="8"/>
  <c r="T2264" i="8"/>
  <c r="S2265" i="8"/>
  <c r="U2270" i="8"/>
  <c r="T2271" i="8"/>
  <c r="S2272" i="8"/>
  <c r="T2279" i="8"/>
  <c r="S2280" i="8"/>
  <c r="T2287" i="8"/>
  <c r="S2288" i="8"/>
  <c r="T2295" i="8"/>
  <c r="S2296" i="8"/>
  <c r="U2302" i="8"/>
  <c r="T2303" i="8"/>
  <c r="S2304" i="8"/>
  <c r="T2311" i="8"/>
  <c r="S2312" i="8"/>
  <c r="T2319" i="8"/>
  <c r="S2320" i="8"/>
  <c r="T2327" i="8"/>
  <c r="S2328" i="8"/>
  <c r="U2334" i="8"/>
  <c r="T2335" i="8"/>
  <c r="S2336" i="8"/>
  <c r="T2343" i="8"/>
  <c r="S2344" i="8"/>
  <c r="R2345" i="8"/>
  <c r="T2257" i="8"/>
  <c r="T2265" i="8"/>
  <c r="T2272" i="8"/>
  <c r="T2280" i="8"/>
  <c r="T2288" i="8"/>
  <c r="T2296" i="8"/>
  <c r="T2304" i="8"/>
  <c r="T2312" i="8"/>
  <c r="T2320" i="8"/>
  <c r="T2328" i="8"/>
  <c r="T2336" i="8"/>
  <c r="T2344" i="8"/>
  <c r="S2345" i="8"/>
  <c r="T2345" i="8"/>
  <c r="R2262" i="8"/>
  <c r="R2269" i="8"/>
  <c r="R2346" i="8"/>
  <c r="S2346" i="8"/>
  <c r="T2346" i="8"/>
  <c r="AE1498" i="12" l="1"/>
  <c r="AF1554" i="12"/>
  <c r="AE1506" i="12"/>
  <c r="AF1538" i="12"/>
  <c r="AF1514" i="12"/>
  <c r="AF1506" i="12"/>
  <c r="AF1530" i="12"/>
  <c r="AE1538" i="12"/>
  <c r="AE1502" i="12"/>
  <c r="AE1530" i="12"/>
  <c r="AE1514" i="12"/>
  <c r="AF1498" i="12"/>
  <c r="AF1502" i="12"/>
  <c r="AE1554" i="12"/>
  <c r="AF1522" i="12"/>
  <c r="AE1522" i="12"/>
  <c r="AF1546" i="12"/>
  <c r="AE1546" i="12"/>
  <c r="AG1509" i="12"/>
  <c r="AF1509" i="12"/>
  <c r="AE1509" i="12"/>
  <c r="AG1539" i="12"/>
  <c r="AF1539" i="12"/>
  <c r="AE1539" i="12"/>
  <c r="AF1524" i="12"/>
  <c r="AG1524" i="12"/>
  <c r="AE1524" i="12"/>
  <c r="AG1541" i="12"/>
  <c r="AF1541" i="12"/>
  <c r="AE1541" i="12"/>
  <c r="AE1531" i="12"/>
  <c r="AG1531" i="12"/>
  <c r="AF1531" i="12"/>
  <c r="AE1499" i="12"/>
  <c r="AG1499" i="12"/>
  <c r="AF1499" i="12"/>
  <c r="AF1548" i="12"/>
  <c r="AG1548" i="12"/>
  <c r="AE1548" i="12"/>
  <c r="AG1516" i="12"/>
  <c r="AF1516" i="12"/>
  <c r="AE1516" i="12"/>
  <c r="AG1501" i="12"/>
  <c r="AF1501" i="12"/>
  <c r="AE1501" i="12"/>
  <c r="AG1533" i="12"/>
  <c r="AF1533" i="12"/>
  <c r="AE1533" i="12"/>
  <c r="AG1540" i="12"/>
  <c r="AF1540" i="12"/>
  <c r="AE1540" i="12"/>
  <c r="AG1549" i="12"/>
  <c r="AF1549" i="12"/>
  <c r="AE1549" i="12"/>
  <c r="AG1525" i="12"/>
  <c r="AF1525" i="12"/>
  <c r="AE1525" i="12"/>
  <c r="AG1508" i="12"/>
  <c r="AF1508" i="12"/>
  <c r="AE1508" i="12"/>
  <c r="AG1507" i="12"/>
  <c r="AE1507" i="12"/>
  <c r="AF1507" i="12"/>
  <c r="AF1500" i="12"/>
  <c r="AG1500" i="12"/>
  <c r="AE1500" i="12"/>
  <c r="AG1523" i="12"/>
  <c r="AE1523" i="12"/>
  <c r="AF1523" i="12"/>
  <c r="AG1547" i="12"/>
  <c r="AE1547" i="12"/>
  <c r="AF1547" i="12"/>
  <c r="AG1515" i="12"/>
  <c r="AF1515" i="12"/>
  <c r="AE1515" i="12"/>
  <c r="AG1517" i="12"/>
  <c r="AF1517" i="12"/>
  <c r="AE1517" i="12"/>
  <c r="AF1532" i="12"/>
  <c r="AG1532" i="12"/>
  <c r="AE1532" i="12"/>
  <c r="AG1555" i="12"/>
  <c r="AF1555" i="12"/>
  <c r="AE1555" i="12"/>
  <c r="AC1615" i="12"/>
  <c r="AB1615" i="12"/>
  <c r="AC1614" i="12"/>
  <c r="AB1614" i="12"/>
  <c r="AC1613" i="12"/>
  <c r="AB1613" i="12"/>
  <c r="AC1612" i="12"/>
  <c r="AB1612" i="12"/>
  <c r="AC1611" i="12"/>
  <c r="AB1611" i="12"/>
  <c r="AC1610" i="12"/>
  <c r="AB1610" i="12"/>
  <c r="AC1609" i="12"/>
  <c r="AB1609" i="12"/>
  <c r="AC1608" i="12"/>
  <c r="AB1608" i="12"/>
  <c r="AC1607" i="12"/>
  <c r="AB1607" i="12"/>
  <c r="AC1606" i="12"/>
  <c r="AB1606" i="12"/>
  <c r="AC1605" i="12"/>
  <c r="AB1605" i="12"/>
  <c r="AC1604" i="12"/>
  <c r="AB1604" i="12"/>
  <c r="AC1603" i="12"/>
  <c r="AB1603" i="12"/>
  <c r="AC1602" i="12"/>
  <c r="AB1602" i="12"/>
  <c r="AC1601" i="12"/>
  <c r="AB1601" i="12"/>
  <c r="AC1600" i="12"/>
  <c r="AB1600" i="12"/>
  <c r="AC1599" i="12"/>
  <c r="AB1599" i="12"/>
  <c r="AC1598" i="12"/>
  <c r="AB1598" i="12"/>
  <c r="AC1597" i="12"/>
  <c r="AB1597" i="12"/>
  <c r="AC1596" i="12"/>
  <c r="AB1596" i="12"/>
  <c r="AC1595" i="12"/>
  <c r="AB1595" i="12"/>
  <c r="AC1594" i="12"/>
  <c r="AB1594" i="12"/>
  <c r="AC1593" i="12"/>
  <c r="AB1593" i="12"/>
  <c r="AC1592" i="12"/>
  <c r="AB1592" i="12"/>
  <c r="AC1591" i="12"/>
  <c r="AB1591" i="12"/>
  <c r="AC1590" i="12"/>
  <c r="AB1590" i="12"/>
  <c r="AC1589" i="12"/>
  <c r="AB1589" i="12"/>
  <c r="AC1588" i="12"/>
  <c r="AB1588" i="12"/>
  <c r="AC1587" i="12"/>
  <c r="AB1587" i="12"/>
  <c r="AC1586" i="12"/>
  <c r="AB1586" i="12"/>
  <c r="AC1585" i="12"/>
  <c r="AB1585" i="12"/>
  <c r="AC1584" i="12"/>
  <c r="AB1584" i="12"/>
  <c r="AC1583" i="12"/>
  <c r="AB1583" i="12"/>
  <c r="AC1582" i="12"/>
  <c r="AB1582" i="12"/>
  <c r="AC1581" i="12"/>
  <c r="AB1581" i="12"/>
  <c r="AC1580" i="12"/>
  <c r="AB1580" i="12"/>
  <c r="AC1579" i="12"/>
  <c r="AB1579" i="12"/>
  <c r="AC1578" i="12"/>
  <c r="AB1578" i="12"/>
  <c r="AC1577" i="12"/>
  <c r="AB1577" i="12"/>
  <c r="AC1576" i="12"/>
  <c r="AB1576" i="12"/>
  <c r="AC1575" i="12"/>
  <c r="AB1575" i="12"/>
  <c r="AC1574" i="12"/>
  <c r="AB1574" i="12"/>
  <c r="AC1573" i="12"/>
  <c r="AB1573" i="12"/>
  <c r="AC1572" i="12"/>
  <c r="AB1572" i="12"/>
  <c r="AC1571" i="12"/>
  <c r="AB1571" i="12"/>
  <c r="AC1570" i="12"/>
  <c r="AB1570" i="12"/>
  <c r="AC1569" i="12"/>
  <c r="AB1569" i="12"/>
  <c r="AC1568" i="12"/>
  <c r="AB1568" i="12"/>
  <c r="AC1567" i="12"/>
  <c r="AB1567" i="12"/>
  <c r="AC1566" i="12"/>
  <c r="AB1566" i="12"/>
  <c r="AC1565" i="12"/>
  <c r="AB1565" i="12"/>
  <c r="AC1564" i="12"/>
  <c r="AB1564" i="12"/>
  <c r="AC1563" i="12"/>
  <c r="AB1563" i="12"/>
  <c r="AC1562" i="12"/>
  <c r="AB1562" i="12"/>
  <c r="AC1561" i="12"/>
  <c r="AB1561" i="12"/>
  <c r="AC1560" i="12"/>
  <c r="AB1560" i="12"/>
  <c r="AC1559" i="12"/>
  <c r="AB1559" i="12"/>
  <c r="AC1558" i="12"/>
  <c r="AB1558" i="12"/>
  <c r="AC1616" i="12"/>
  <c r="AB1616" i="12"/>
  <c r="Z1616" i="12"/>
  <c r="AH1616" i="12" s="1"/>
  <c r="Z1615" i="12"/>
  <c r="AH1615" i="12" s="1"/>
  <c r="Z1614" i="12"/>
  <c r="AD1614" i="12" s="1"/>
  <c r="Z1613" i="12"/>
  <c r="AD1613" i="12" s="1"/>
  <c r="Z1612" i="12"/>
  <c r="AD1612" i="12" s="1"/>
  <c r="Z1611" i="12"/>
  <c r="AD1611" i="12" s="1"/>
  <c r="Z1610" i="12"/>
  <c r="AH1610" i="12" s="1"/>
  <c r="Z1609" i="12"/>
  <c r="AH1609" i="12" s="1"/>
  <c r="Z1608" i="12"/>
  <c r="AH1608" i="12" s="1"/>
  <c r="Z1607" i="12"/>
  <c r="AH1607" i="12" s="1"/>
  <c r="Z1606" i="12"/>
  <c r="AD1606" i="12" s="1"/>
  <c r="Z1605" i="12"/>
  <c r="AD1605" i="12" s="1"/>
  <c r="Z1604" i="12"/>
  <c r="AD1604" i="12" s="1"/>
  <c r="Z1603" i="12"/>
  <c r="AD1603" i="12" s="1"/>
  <c r="Z1602" i="12"/>
  <c r="AH1602" i="12" s="1"/>
  <c r="Z1601" i="12"/>
  <c r="AH1601" i="12" s="1"/>
  <c r="Z1600" i="12"/>
  <c r="AH1600" i="12" s="1"/>
  <c r="Z1599" i="12"/>
  <c r="AH1599" i="12" s="1"/>
  <c r="Z1598" i="12"/>
  <c r="AD1598" i="12" s="1"/>
  <c r="Z1597" i="12"/>
  <c r="AD1597" i="12" s="1"/>
  <c r="Z1596" i="12"/>
  <c r="AD1596" i="12" s="1"/>
  <c r="Z1595" i="12"/>
  <c r="AD1595" i="12" s="1"/>
  <c r="Z1594" i="12"/>
  <c r="AH1594" i="12" s="1"/>
  <c r="Z1593" i="12"/>
  <c r="AH1593" i="12" s="1"/>
  <c r="Z1592" i="12"/>
  <c r="AH1592" i="12" s="1"/>
  <c r="Z1591" i="12"/>
  <c r="AH1591" i="12" s="1"/>
  <c r="Z1590" i="12"/>
  <c r="AD1590" i="12" s="1"/>
  <c r="Z1589" i="12"/>
  <c r="AD1589" i="12" s="1"/>
  <c r="Z1588" i="12"/>
  <c r="AD1588" i="12" s="1"/>
  <c r="Z1587" i="12"/>
  <c r="AD1587" i="12" s="1"/>
  <c r="Z1586" i="12"/>
  <c r="Z1585" i="12"/>
  <c r="Z1584" i="12"/>
  <c r="Z1583" i="12"/>
  <c r="Z1582" i="12"/>
  <c r="AD1582" i="12" s="1"/>
  <c r="Z1581" i="12"/>
  <c r="AD1581" i="12" s="1"/>
  <c r="Z1580" i="12"/>
  <c r="AD1580" i="12" s="1"/>
  <c r="Z1579" i="12"/>
  <c r="AD1579" i="12" s="1"/>
  <c r="Z1578" i="12"/>
  <c r="Z1577" i="12"/>
  <c r="AD1577" i="12" s="1"/>
  <c r="AG1577" i="12" s="1"/>
  <c r="Z1576" i="12"/>
  <c r="Z1575" i="12"/>
  <c r="Z1574" i="12"/>
  <c r="AD1574" i="12" s="1"/>
  <c r="Z1573" i="12"/>
  <c r="AD1573" i="12" s="1"/>
  <c r="Z1572" i="12"/>
  <c r="AD1572" i="12" s="1"/>
  <c r="Z1571" i="12"/>
  <c r="AD1571" i="12" s="1"/>
  <c r="Z1570" i="12"/>
  <c r="Z1569" i="12"/>
  <c r="Z1568" i="12"/>
  <c r="Z1567" i="12"/>
  <c r="Z1566" i="12"/>
  <c r="AD1566" i="12" s="1"/>
  <c r="Z1565" i="12"/>
  <c r="AD1565" i="12" s="1"/>
  <c r="Z1564" i="12"/>
  <c r="AD1564" i="12" s="1"/>
  <c r="Z1563" i="12"/>
  <c r="AD1563" i="12" s="1"/>
  <c r="Z1562" i="12"/>
  <c r="Z1561" i="12"/>
  <c r="Z1560" i="12"/>
  <c r="Z1559" i="12"/>
  <c r="Z1558" i="12"/>
  <c r="AD1558" i="12" s="1"/>
  <c r="Y1616" i="12"/>
  <c r="X1616" i="12"/>
  <c r="W1616" i="12"/>
  <c r="V1616" i="12"/>
  <c r="U1616" i="12"/>
  <c r="T1616" i="12"/>
  <c r="S1616" i="12"/>
  <c r="R1616" i="12"/>
  <c r="P1616" i="12"/>
  <c r="Q1616" i="12" s="1"/>
  <c r="Y1615" i="12"/>
  <c r="X1615" i="12"/>
  <c r="W1615" i="12"/>
  <c r="V1615" i="12"/>
  <c r="U1615" i="12"/>
  <c r="T1615" i="12"/>
  <c r="S1615" i="12"/>
  <c r="R1615" i="12"/>
  <c r="P1615" i="12"/>
  <c r="Q1615" i="12" s="1"/>
  <c r="Y1614" i="12"/>
  <c r="X1614" i="12"/>
  <c r="W1614" i="12"/>
  <c r="V1614" i="12"/>
  <c r="U1614" i="12"/>
  <c r="T1614" i="12"/>
  <c r="S1614" i="12"/>
  <c r="R1614" i="12"/>
  <c r="P1614" i="12"/>
  <c r="Q1614" i="12" s="1"/>
  <c r="Y1613" i="12"/>
  <c r="X1613" i="12"/>
  <c r="W1613" i="12"/>
  <c r="V1613" i="12"/>
  <c r="U1613" i="12"/>
  <c r="T1613" i="12"/>
  <c r="S1613" i="12"/>
  <c r="R1613" i="12"/>
  <c r="P1613" i="12"/>
  <c r="Q1613" i="12" s="1"/>
  <c r="Y1612" i="12"/>
  <c r="X1612" i="12"/>
  <c r="W1612" i="12"/>
  <c r="V1612" i="12"/>
  <c r="U1612" i="12"/>
  <c r="T1612" i="12"/>
  <c r="S1612" i="12"/>
  <c r="R1612" i="12"/>
  <c r="P1612" i="12"/>
  <c r="Q1612" i="12" s="1"/>
  <c r="Y1611" i="12"/>
  <c r="X1611" i="12"/>
  <c r="W1611" i="12"/>
  <c r="V1611" i="12"/>
  <c r="U1611" i="12"/>
  <c r="T1611" i="12"/>
  <c r="S1611" i="12"/>
  <c r="R1611" i="12"/>
  <c r="P1611" i="12"/>
  <c r="Q1611" i="12" s="1"/>
  <c r="Y1610" i="12"/>
  <c r="X1610" i="12"/>
  <c r="W1610" i="12"/>
  <c r="V1610" i="12"/>
  <c r="U1610" i="12"/>
  <c r="T1610" i="12"/>
  <c r="S1610" i="12"/>
  <c r="R1610" i="12"/>
  <c r="P1610" i="12"/>
  <c r="Q1610" i="12" s="1"/>
  <c r="Y1609" i="12"/>
  <c r="X1609" i="12"/>
  <c r="W1609" i="12"/>
  <c r="V1609" i="12"/>
  <c r="U1609" i="12"/>
  <c r="T1609" i="12"/>
  <c r="S1609" i="12"/>
  <c r="R1609" i="12"/>
  <c r="P1609" i="12"/>
  <c r="Q1609" i="12" s="1"/>
  <c r="Y1608" i="12"/>
  <c r="X1608" i="12"/>
  <c r="W1608" i="12"/>
  <c r="V1608" i="12"/>
  <c r="U1608" i="12"/>
  <c r="T1608" i="12"/>
  <c r="S1608" i="12"/>
  <c r="R1608" i="12"/>
  <c r="P1608" i="12"/>
  <c r="Q1608" i="12" s="1"/>
  <c r="Y1607" i="12"/>
  <c r="X1607" i="12"/>
  <c r="W1607" i="12"/>
  <c r="V1607" i="12"/>
  <c r="U1607" i="12"/>
  <c r="T1607" i="12"/>
  <c r="S1607" i="12"/>
  <c r="R1607" i="12"/>
  <c r="P1607" i="12"/>
  <c r="Q1607" i="12" s="1"/>
  <c r="Y1606" i="12"/>
  <c r="X1606" i="12"/>
  <c r="W1606" i="12"/>
  <c r="V1606" i="12"/>
  <c r="U1606" i="12"/>
  <c r="T1606" i="12"/>
  <c r="S1606" i="12"/>
  <c r="R1606" i="12"/>
  <c r="P1606" i="12"/>
  <c r="Q1606" i="12" s="1"/>
  <c r="Y1605" i="12"/>
  <c r="X1605" i="12"/>
  <c r="W1605" i="12"/>
  <c r="V1605" i="12"/>
  <c r="U1605" i="12"/>
  <c r="T1605" i="12"/>
  <c r="S1605" i="12"/>
  <c r="R1605" i="12"/>
  <c r="P1605" i="12"/>
  <c r="Q1605" i="12" s="1"/>
  <c r="Y1604" i="12"/>
  <c r="X1604" i="12"/>
  <c r="W1604" i="12"/>
  <c r="V1604" i="12"/>
  <c r="U1604" i="12"/>
  <c r="T1604" i="12"/>
  <c r="S1604" i="12"/>
  <c r="R1604" i="12"/>
  <c r="P1604" i="12"/>
  <c r="Q1604" i="12" s="1"/>
  <c r="Y1603" i="12"/>
  <c r="X1603" i="12"/>
  <c r="W1603" i="12"/>
  <c r="V1603" i="12"/>
  <c r="U1603" i="12"/>
  <c r="T1603" i="12"/>
  <c r="S1603" i="12"/>
  <c r="R1603" i="12"/>
  <c r="P1603" i="12"/>
  <c r="Q1603" i="12" s="1"/>
  <c r="Y1602" i="12"/>
  <c r="X1602" i="12"/>
  <c r="W1602" i="12"/>
  <c r="V1602" i="12"/>
  <c r="U1602" i="12"/>
  <c r="T1602" i="12"/>
  <c r="S1602" i="12"/>
  <c r="R1602" i="12"/>
  <c r="P1602" i="12"/>
  <c r="Q1602" i="12" s="1"/>
  <c r="Y1601" i="12"/>
  <c r="X1601" i="12"/>
  <c r="W1601" i="12"/>
  <c r="V1601" i="12"/>
  <c r="U1601" i="12"/>
  <c r="T1601" i="12"/>
  <c r="S1601" i="12"/>
  <c r="R1601" i="12"/>
  <c r="P1601" i="12"/>
  <c r="Q1601" i="12" s="1"/>
  <c r="Y1600" i="12"/>
  <c r="X1600" i="12"/>
  <c r="W1600" i="12"/>
  <c r="V1600" i="12"/>
  <c r="U1600" i="12"/>
  <c r="T1600" i="12"/>
  <c r="S1600" i="12"/>
  <c r="R1600" i="12"/>
  <c r="P1600" i="12"/>
  <c r="Q1600" i="12" s="1"/>
  <c r="Y1599" i="12"/>
  <c r="X1599" i="12"/>
  <c r="W1599" i="12"/>
  <c r="V1599" i="12"/>
  <c r="U1599" i="12"/>
  <c r="T1599" i="12"/>
  <c r="S1599" i="12"/>
  <c r="R1599" i="12"/>
  <c r="P1599" i="12"/>
  <c r="Q1599" i="12" s="1"/>
  <c r="Y1598" i="12"/>
  <c r="X1598" i="12"/>
  <c r="W1598" i="12"/>
  <c r="V1598" i="12"/>
  <c r="U1598" i="12"/>
  <c r="T1598" i="12"/>
  <c r="S1598" i="12"/>
  <c r="R1598" i="12"/>
  <c r="P1598" i="12"/>
  <c r="Q1598" i="12" s="1"/>
  <c r="Y1597" i="12"/>
  <c r="X1597" i="12"/>
  <c r="W1597" i="12"/>
  <c r="V1597" i="12"/>
  <c r="U1597" i="12"/>
  <c r="T1597" i="12"/>
  <c r="S1597" i="12"/>
  <c r="R1597" i="12"/>
  <c r="P1597" i="12"/>
  <c r="Q1597" i="12" s="1"/>
  <c r="Y1596" i="12"/>
  <c r="X1596" i="12"/>
  <c r="W1596" i="12"/>
  <c r="V1596" i="12"/>
  <c r="U1596" i="12"/>
  <c r="T1596" i="12"/>
  <c r="S1596" i="12"/>
  <c r="R1596" i="12"/>
  <c r="P1596" i="12"/>
  <c r="Q1596" i="12" s="1"/>
  <c r="Y1595" i="12"/>
  <c r="X1595" i="12"/>
  <c r="W1595" i="12"/>
  <c r="V1595" i="12"/>
  <c r="U1595" i="12"/>
  <c r="T1595" i="12"/>
  <c r="S1595" i="12"/>
  <c r="R1595" i="12"/>
  <c r="P1595" i="12"/>
  <c r="Q1595" i="12" s="1"/>
  <c r="Y1594" i="12"/>
  <c r="X1594" i="12"/>
  <c r="W1594" i="12"/>
  <c r="V1594" i="12"/>
  <c r="U1594" i="12"/>
  <c r="T1594" i="12"/>
  <c r="S1594" i="12"/>
  <c r="R1594" i="12"/>
  <c r="P1594" i="12"/>
  <c r="Q1594" i="12" s="1"/>
  <c r="Y1593" i="12"/>
  <c r="X1593" i="12"/>
  <c r="W1593" i="12"/>
  <c r="V1593" i="12"/>
  <c r="U1593" i="12"/>
  <c r="T1593" i="12"/>
  <c r="S1593" i="12"/>
  <c r="R1593" i="12"/>
  <c r="P1593" i="12"/>
  <c r="Q1593" i="12" s="1"/>
  <c r="Y1592" i="12"/>
  <c r="X1592" i="12"/>
  <c r="W1592" i="12"/>
  <c r="V1592" i="12"/>
  <c r="U1592" i="12"/>
  <c r="T1592" i="12"/>
  <c r="S1592" i="12"/>
  <c r="R1592" i="12"/>
  <c r="P1592" i="12"/>
  <c r="Q1592" i="12" s="1"/>
  <c r="Y1591" i="12"/>
  <c r="X1591" i="12"/>
  <c r="W1591" i="12"/>
  <c r="V1591" i="12"/>
  <c r="U1591" i="12"/>
  <c r="T1591" i="12"/>
  <c r="S1591" i="12"/>
  <c r="R1591" i="12"/>
  <c r="P1591" i="12"/>
  <c r="Q1591" i="12" s="1"/>
  <c r="Y1590" i="12"/>
  <c r="X1590" i="12"/>
  <c r="W1590" i="12"/>
  <c r="V1590" i="12"/>
  <c r="U1590" i="12"/>
  <c r="T1590" i="12"/>
  <c r="S1590" i="12"/>
  <c r="R1590" i="12"/>
  <c r="P1590" i="12"/>
  <c r="Q1590" i="12" s="1"/>
  <c r="Y1589" i="12"/>
  <c r="X1589" i="12"/>
  <c r="W1589" i="12"/>
  <c r="V1589" i="12"/>
  <c r="U1589" i="12"/>
  <c r="T1589" i="12"/>
  <c r="S1589" i="12"/>
  <c r="R1589" i="12"/>
  <c r="P1589" i="12"/>
  <c r="Q1589" i="12" s="1"/>
  <c r="Y1588" i="12"/>
  <c r="X1588" i="12"/>
  <c r="W1588" i="12"/>
  <c r="V1588" i="12"/>
  <c r="U1588" i="12"/>
  <c r="T1588" i="12"/>
  <c r="S1588" i="12"/>
  <c r="R1588" i="12"/>
  <c r="P1588" i="12"/>
  <c r="Q1588" i="12" s="1"/>
  <c r="Y1587" i="12"/>
  <c r="X1587" i="12"/>
  <c r="W1587" i="12"/>
  <c r="V1587" i="12"/>
  <c r="U1587" i="12"/>
  <c r="T1587" i="12"/>
  <c r="S1587" i="12"/>
  <c r="R1587" i="12"/>
  <c r="P1587" i="12"/>
  <c r="Q1587" i="12" s="1"/>
  <c r="Y1586" i="12"/>
  <c r="X1586" i="12"/>
  <c r="W1586" i="12"/>
  <c r="V1586" i="12"/>
  <c r="U1586" i="12"/>
  <c r="T1586" i="12"/>
  <c r="S1586" i="12"/>
  <c r="R1586" i="12"/>
  <c r="P1586" i="12"/>
  <c r="Q1586" i="12" s="1"/>
  <c r="Y1585" i="12"/>
  <c r="X1585" i="12"/>
  <c r="W1585" i="12"/>
  <c r="V1585" i="12"/>
  <c r="U1585" i="12"/>
  <c r="T1585" i="12"/>
  <c r="S1585" i="12"/>
  <c r="R1585" i="12"/>
  <c r="P1585" i="12"/>
  <c r="Q1585" i="12" s="1"/>
  <c r="Y1584" i="12"/>
  <c r="X1584" i="12"/>
  <c r="W1584" i="12"/>
  <c r="V1584" i="12"/>
  <c r="U1584" i="12"/>
  <c r="T1584" i="12"/>
  <c r="S1584" i="12"/>
  <c r="R1584" i="12"/>
  <c r="P1584" i="12"/>
  <c r="Q1584" i="12" s="1"/>
  <c r="Y1583" i="12"/>
  <c r="X1583" i="12"/>
  <c r="W1583" i="12"/>
  <c r="V1583" i="12"/>
  <c r="U1583" i="12"/>
  <c r="T1583" i="12"/>
  <c r="S1583" i="12"/>
  <c r="R1583" i="12"/>
  <c r="P1583" i="12"/>
  <c r="Q1583" i="12" s="1"/>
  <c r="Y1582" i="12"/>
  <c r="X1582" i="12"/>
  <c r="W1582" i="12"/>
  <c r="V1582" i="12"/>
  <c r="U1582" i="12"/>
  <c r="T1582" i="12"/>
  <c r="S1582" i="12"/>
  <c r="R1582" i="12"/>
  <c r="P1582" i="12"/>
  <c r="Q1582" i="12" s="1"/>
  <c r="Y1581" i="12"/>
  <c r="X1581" i="12"/>
  <c r="W1581" i="12"/>
  <c r="V1581" i="12"/>
  <c r="U1581" i="12"/>
  <c r="T1581" i="12"/>
  <c r="S1581" i="12"/>
  <c r="R1581" i="12"/>
  <c r="P1581" i="12"/>
  <c r="Q1581" i="12" s="1"/>
  <c r="Y1580" i="12"/>
  <c r="X1580" i="12"/>
  <c r="W1580" i="12"/>
  <c r="V1580" i="12"/>
  <c r="U1580" i="12"/>
  <c r="T1580" i="12"/>
  <c r="S1580" i="12"/>
  <c r="R1580" i="12"/>
  <c r="P1580" i="12"/>
  <c r="Q1580" i="12" s="1"/>
  <c r="Y1579" i="12"/>
  <c r="X1579" i="12"/>
  <c r="W1579" i="12"/>
  <c r="V1579" i="12"/>
  <c r="U1579" i="12"/>
  <c r="T1579" i="12"/>
  <c r="S1579" i="12"/>
  <c r="R1579" i="12"/>
  <c r="P1579" i="12"/>
  <c r="Q1579" i="12" s="1"/>
  <c r="Y1578" i="12"/>
  <c r="X1578" i="12"/>
  <c r="W1578" i="12"/>
  <c r="V1578" i="12"/>
  <c r="U1578" i="12"/>
  <c r="T1578" i="12"/>
  <c r="S1578" i="12"/>
  <c r="R1578" i="12"/>
  <c r="P1578" i="12"/>
  <c r="Q1578" i="12" s="1"/>
  <c r="Y1577" i="12"/>
  <c r="X1577" i="12"/>
  <c r="W1577" i="12"/>
  <c r="V1577" i="12"/>
  <c r="U1577" i="12"/>
  <c r="T1577" i="12"/>
  <c r="S1577" i="12"/>
  <c r="R1577" i="12"/>
  <c r="P1577" i="12"/>
  <c r="Q1577" i="12" s="1"/>
  <c r="Y1576" i="12"/>
  <c r="X1576" i="12"/>
  <c r="W1576" i="12"/>
  <c r="V1576" i="12"/>
  <c r="U1576" i="12"/>
  <c r="T1576" i="12"/>
  <c r="S1576" i="12"/>
  <c r="R1576" i="12"/>
  <c r="P1576" i="12"/>
  <c r="Q1576" i="12" s="1"/>
  <c r="Y1575" i="12"/>
  <c r="X1575" i="12"/>
  <c r="W1575" i="12"/>
  <c r="V1575" i="12"/>
  <c r="U1575" i="12"/>
  <c r="T1575" i="12"/>
  <c r="S1575" i="12"/>
  <c r="R1575" i="12"/>
  <c r="P1575" i="12"/>
  <c r="Q1575" i="12" s="1"/>
  <c r="Y1574" i="12"/>
  <c r="X1574" i="12"/>
  <c r="W1574" i="12"/>
  <c r="V1574" i="12"/>
  <c r="U1574" i="12"/>
  <c r="T1574" i="12"/>
  <c r="S1574" i="12"/>
  <c r="R1574" i="12"/>
  <c r="P1574" i="12"/>
  <c r="Q1574" i="12" s="1"/>
  <c r="Y1573" i="12"/>
  <c r="X1573" i="12"/>
  <c r="W1573" i="12"/>
  <c r="V1573" i="12"/>
  <c r="U1573" i="12"/>
  <c r="T1573" i="12"/>
  <c r="S1573" i="12"/>
  <c r="R1573" i="12"/>
  <c r="P1573" i="12"/>
  <c r="Q1573" i="12" s="1"/>
  <c r="Y1572" i="12"/>
  <c r="X1572" i="12"/>
  <c r="W1572" i="12"/>
  <c r="V1572" i="12"/>
  <c r="U1572" i="12"/>
  <c r="T1572" i="12"/>
  <c r="S1572" i="12"/>
  <c r="R1572" i="12"/>
  <c r="P1572" i="12"/>
  <c r="Q1572" i="12" s="1"/>
  <c r="Y1571" i="12"/>
  <c r="X1571" i="12"/>
  <c r="W1571" i="12"/>
  <c r="V1571" i="12"/>
  <c r="U1571" i="12"/>
  <c r="T1571" i="12"/>
  <c r="S1571" i="12"/>
  <c r="R1571" i="12"/>
  <c r="P1571" i="12"/>
  <c r="Q1571" i="12" s="1"/>
  <c r="Y1570" i="12"/>
  <c r="X1570" i="12"/>
  <c r="W1570" i="12"/>
  <c r="V1570" i="12"/>
  <c r="U1570" i="12"/>
  <c r="T1570" i="12"/>
  <c r="S1570" i="12"/>
  <c r="R1570" i="12"/>
  <c r="P1570" i="12"/>
  <c r="Q1570" i="12" s="1"/>
  <c r="Y1569" i="12"/>
  <c r="X1569" i="12"/>
  <c r="W1569" i="12"/>
  <c r="V1569" i="12"/>
  <c r="U1569" i="12"/>
  <c r="T1569" i="12"/>
  <c r="S1569" i="12"/>
  <c r="R1569" i="12"/>
  <c r="P1569" i="12"/>
  <c r="Q1569" i="12" s="1"/>
  <c r="Y1568" i="12"/>
  <c r="X1568" i="12"/>
  <c r="W1568" i="12"/>
  <c r="V1568" i="12"/>
  <c r="U1568" i="12"/>
  <c r="T1568" i="12"/>
  <c r="S1568" i="12"/>
  <c r="R1568" i="12"/>
  <c r="P1568" i="12"/>
  <c r="Q1568" i="12" s="1"/>
  <c r="Y1567" i="12"/>
  <c r="X1567" i="12"/>
  <c r="W1567" i="12"/>
  <c r="V1567" i="12"/>
  <c r="U1567" i="12"/>
  <c r="T1567" i="12"/>
  <c r="S1567" i="12"/>
  <c r="R1567" i="12"/>
  <c r="P1567" i="12"/>
  <c r="Q1567" i="12" s="1"/>
  <c r="Y1566" i="12"/>
  <c r="X1566" i="12"/>
  <c r="W1566" i="12"/>
  <c r="V1566" i="12"/>
  <c r="U1566" i="12"/>
  <c r="T1566" i="12"/>
  <c r="S1566" i="12"/>
  <c r="R1566" i="12"/>
  <c r="P1566" i="12"/>
  <c r="Q1566" i="12" s="1"/>
  <c r="Y1565" i="12"/>
  <c r="X1565" i="12"/>
  <c r="W1565" i="12"/>
  <c r="V1565" i="12"/>
  <c r="U1565" i="12"/>
  <c r="T1565" i="12"/>
  <c r="S1565" i="12"/>
  <c r="R1565" i="12"/>
  <c r="P1565" i="12"/>
  <c r="Q1565" i="12" s="1"/>
  <c r="Y1564" i="12"/>
  <c r="X1564" i="12"/>
  <c r="W1564" i="12"/>
  <c r="V1564" i="12"/>
  <c r="U1564" i="12"/>
  <c r="T1564" i="12"/>
  <c r="S1564" i="12"/>
  <c r="R1564" i="12"/>
  <c r="P1564" i="12"/>
  <c r="Q1564" i="12" s="1"/>
  <c r="Y1563" i="12"/>
  <c r="X1563" i="12"/>
  <c r="W1563" i="12"/>
  <c r="V1563" i="12"/>
  <c r="U1563" i="12"/>
  <c r="T1563" i="12"/>
  <c r="S1563" i="12"/>
  <c r="R1563" i="12"/>
  <c r="P1563" i="12"/>
  <c r="Q1563" i="12" s="1"/>
  <c r="Y1562" i="12"/>
  <c r="X1562" i="12"/>
  <c r="W1562" i="12"/>
  <c r="V1562" i="12"/>
  <c r="U1562" i="12"/>
  <c r="T1562" i="12"/>
  <c r="S1562" i="12"/>
  <c r="R1562" i="12"/>
  <c r="P1562" i="12"/>
  <c r="Q1562" i="12" s="1"/>
  <c r="Y1561" i="12"/>
  <c r="X1561" i="12"/>
  <c r="W1561" i="12"/>
  <c r="V1561" i="12"/>
  <c r="U1561" i="12"/>
  <c r="T1561" i="12"/>
  <c r="S1561" i="12"/>
  <c r="R1561" i="12"/>
  <c r="P1561" i="12"/>
  <c r="Q1561" i="12" s="1"/>
  <c r="Y1560" i="12"/>
  <c r="X1560" i="12"/>
  <c r="W1560" i="12"/>
  <c r="V1560" i="12"/>
  <c r="U1560" i="12"/>
  <c r="T1560" i="12"/>
  <c r="S1560" i="12"/>
  <c r="R1560" i="12"/>
  <c r="P1560" i="12"/>
  <c r="Q1560" i="12" s="1"/>
  <c r="Y1559" i="12"/>
  <c r="X1559" i="12"/>
  <c r="W1559" i="12"/>
  <c r="V1559" i="12"/>
  <c r="U1559" i="12"/>
  <c r="T1559" i="12"/>
  <c r="S1559" i="12"/>
  <c r="R1559" i="12"/>
  <c r="P1559" i="12"/>
  <c r="Q1559" i="12" s="1"/>
  <c r="Y1558" i="12"/>
  <c r="X1558" i="12"/>
  <c r="W1558" i="12"/>
  <c r="V1558" i="12"/>
  <c r="U1558" i="12"/>
  <c r="T1558" i="12"/>
  <c r="S1558" i="12"/>
  <c r="R1558" i="12"/>
  <c r="P1558" i="12"/>
  <c r="Q1558" i="12" s="1"/>
  <c r="AH1583" i="12" l="1"/>
  <c r="AH1568" i="12"/>
  <c r="AH1584" i="12"/>
  <c r="AH1567" i="12"/>
  <c r="AH1560" i="12"/>
  <c r="AH1576" i="12"/>
  <c r="AH1569" i="12"/>
  <c r="AH1585" i="12"/>
  <c r="AH1562" i="12"/>
  <c r="AH1578" i="12"/>
  <c r="AH1586" i="12"/>
  <c r="AD1569" i="12"/>
  <c r="AG1569" i="12" s="1"/>
  <c r="AD1601" i="12"/>
  <c r="AG1601" i="12" s="1"/>
  <c r="AH1573" i="12"/>
  <c r="AH1605" i="12"/>
  <c r="AH1559" i="12"/>
  <c r="AH1575" i="12"/>
  <c r="AD1609" i="12"/>
  <c r="AG1609" i="12" s="1"/>
  <c r="AH1581" i="12"/>
  <c r="AH1613" i="12"/>
  <c r="AH1561" i="12"/>
  <c r="AH1577" i="12"/>
  <c r="AD1585" i="12"/>
  <c r="AG1585" i="12" s="1"/>
  <c r="AH1589" i="12"/>
  <c r="AD1561" i="12"/>
  <c r="AG1561" i="12" s="1"/>
  <c r="AD1593" i="12"/>
  <c r="AG1593" i="12" s="1"/>
  <c r="AH1570" i="12"/>
  <c r="AH1565" i="12"/>
  <c r="AH1597" i="12"/>
  <c r="AF1597" i="12"/>
  <c r="AE1597" i="12"/>
  <c r="AG1597" i="12"/>
  <c r="AG1558" i="12"/>
  <c r="AF1558" i="12"/>
  <c r="AE1558" i="12"/>
  <c r="AG1566" i="12"/>
  <c r="AF1566" i="12"/>
  <c r="AE1566" i="12"/>
  <c r="AG1574" i="12"/>
  <c r="AF1574" i="12"/>
  <c r="AE1574" i="12"/>
  <c r="AG1582" i="12"/>
  <c r="AF1582" i="12"/>
  <c r="AE1582" i="12"/>
  <c r="AG1590" i="12"/>
  <c r="AF1590" i="12"/>
  <c r="AE1590" i="12"/>
  <c r="AG1598" i="12"/>
  <c r="AF1598" i="12"/>
  <c r="AE1598" i="12"/>
  <c r="AG1606" i="12"/>
  <c r="AF1606" i="12"/>
  <c r="AE1606" i="12"/>
  <c r="AG1614" i="12"/>
  <c r="AF1614" i="12"/>
  <c r="AE1614" i="12"/>
  <c r="AF1573" i="12"/>
  <c r="AE1573" i="12"/>
  <c r="AG1573" i="12"/>
  <c r="AF1605" i="12"/>
  <c r="AE1605" i="12"/>
  <c r="AG1605" i="12"/>
  <c r="AF1565" i="12"/>
  <c r="AE1565" i="12"/>
  <c r="AG1565" i="12"/>
  <c r="AF1613" i="12"/>
  <c r="AE1613" i="12"/>
  <c r="AG1613" i="12"/>
  <c r="AF1589" i="12"/>
  <c r="AE1589" i="12"/>
  <c r="AG1589" i="12"/>
  <c r="AF1563" i="12"/>
  <c r="AG1563" i="12"/>
  <c r="AE1563" i="12"/>
  <c r="AF1571" i="12"/>
  <c r="AG1571" i="12"/>
  <c r="AE1571" i="12"/>
  <c r="AF1579" i="12"/>
  <c r="AG1579" i="12"/>
  <c r="AE1579" i="12"/>
  <c r="AF1587" i="12"/>
  <c r="AG1587" i="12"/>
  <c r="AE1587" i="12"/>
  <c r="AF1595" i="12"/>
  <c r="AG1595" i="12"/>
  <c r="AE1595" i="12"/>
  <c r="AF1603" i="12"/>
  <c r="AG1603" i="12"/>
  <c r="AE1603" i="12"/>
  <c r="AF1611" i="12"/>
  <c r="AG1611" i="12"/>
  <c r="AE1611" i="12"/>
  <c r="AF1581" i="12"/>
  <c r="AE1581" i="12"/>
  <c r="AG1581" i="12"/>
  <c r="AE1564" i="12"/>
  <c r="AG1564" i="12"/>
  <c r="AF1564" i="12"/>
  <c r="AE1572" i="12"/>
  <c r="AG1572" i="12"/>
  <c r="AF1572" i="12"/>
  <c r="AE1580" i="12"/>
  <c r="AG1580" i="12"/>
  <c r="AF1580" i="12"/>
  <c r="AE1588" i="12"/>
  <c r="AG1588" i="12"/>
  <c r="AF1588" i="12"/>
  <c r="AE1596" i="12"/>
  <c r="AF1596" i="12"/>
  <c r="AG1596" i="12"/>
  <c r="AE1604" i="12"/>
  <c r="AG1604" i="12"/>
  <c r="AF1604" i="12"/>
  <c r="AE1612" i="12"/>
  <c r="AG1612" i="12"/>
  <c r="AF1612" i="12"/>
  <c r="AH1558" i="12"/>
  <c r="AD1562" i="12"/>
  <c r="AH1566" i="12"/>
  <c r="AD1570" i="12"/>
  <c r="AH1574" i="12"/>
  <c r="AD1578" i="12"/>
  <c r="AH1582" i="12"/>
  <c r="AD1586" i="12"/>
  <c r="AH1590" i="12"/>
  <c r="AD1594" i="12"/>
  <c r="AH1598" i="12"/>
  <c r="AD1602" i="12"/>
  <c r="AH1606" i="12"/>
  <c r="AD1610" i="12"/>
  <c r="AH1614" i="12"/>
  <c r="AD1560" i="12"/>
  <c r="AH1564" i="12"/>
  <c r="AD1568" i="12"/>
  <c r="AH1572" i="12"/>
  <c r="AD1576" i="12"/>
  <c r="AE1577" i="12"/>
  <c r="AH1580" i="12"/>
  <c r="AD1584" i="12"/>
  <c r="AH1588" i="12"/>
  <c r="AD1592" i="12"/>
  <c r="AH1596" i="12"/>
  <c r="AD1600" i="12"/>
  <c r="AH1604" i="12"/>
  <c r="AD1608" i="12"/>
  <c r="AH1612" i="12"/>
  <c r="AD1559" i="12"/>
  <c r="AH1563" i="12"/>
  <c r="AD1567" i="12"/>
  <c r="AH1571" i="12"/>
  <c r="AD1575" i="12"/>
  <c r="AF1577" i="12"/>
  <c r="AH1579" i="12"/>
  <c r="AD1583" i="12"/>
  <c r="AH1587" i="12"/>
  <c r="AD1591" i="12"/>
  <c r="AH1595" i="12"/>
  <c r="AD1599" i="12"/>
  <c r="AH1603" i="12"/>
  <c r="AD1607" i="12"/>
  <c r="AH1611" i="12"/>
  <c r="AD1615" i="12"/>
  <c r="AD1616" i="12"/>
  <c r="AG1616" i="12" s="1"/>
  <c r="AF1601" i="12" l="1"/>
  <c r="AE1601" i="12"/>
  <c r="AF1585" i="12"/>
  <c r="AE1561" i="12"/>
  <c r="AF1561" i="12"/>
  <c r="AE1585" i="12"/>
  <c r="AE1569" i="12"/>
  <c r="AF1569" i="12"/>
  <c r="AE1593" i="12"/>
  <c r="AE1609" i="12"/>
  <c r="AF1593" i="12"/>
  <c r="AF1609" i="12"/>
  <c r="AG1567" i="12"/>
  <c r="AF1567" i="12"/>
  <c r="AE1567" i="12"/>
  <c r="AG1560" i="12"/>
  <c r="AF1560" i="12"/>
  <c r="AE1560" i="12"/>
  <c r="AE1586" i="12"/>
  <c r="AG1586" i="12"/>
  <c r="AF1586" i="12"/>
  <c r="AG1600" i="12"/>
  <c r="AF1600" i="12"/>
  <c r="AE1600" i="12"/>
  <c r="AG1607" i="12"/>
  <c r="AF1607" i="12"/>
  <c r="AE1607" i="12"/>
  <c r="AG1583" i="12"/>
  <c r="AF1583" i="12"/>
  <c r="AE1583" i="12"/>
  <c r="AG1576" i="12"/>
  <c r="AF1576" i="12"/>
  <c r="AE1576" i="12"/>
  <c r="AE1610" i="12"/>
  <c r="AG1610" i="12"/>
  <c r="AF1610" i="12"/>
  <c r="AG1578" i="12"/>
  <c r="AF1578" i="12"/>
  <c r="AE1578" i="12"/>
  <c r="AG1591" i="12"/>
  <c r="AF1591" i="12"/>
  <c r="AE1591" i="12"/>
  <c r="AG1559" i="12"/>
  <c r="AF1559" i="12"/>
  <c r="AE1559" i="12"/>
  <c r="AG1599" i="12"/>
  <c r="AF1599" i="12"/>
  <c r="AE1599" i="12"/>
  <c r="AG1592" i="12"/>
  <c r="AF1592" i="12"/>
  <c r="AE1592" i="12"/>
  <c r="AG1602" i="12"/>
  <c r="AF1602" i="12"/>
  <c r="AE1602" i="12"/>
  <c r="AE1570" i="12"/>
  <c r="AG1570" i="12"/>
  <c r="AF1570" i="12"/>
  <c r="AG1575" i="12"/>
  <c r="AF1575" i="12"/>
  <c r="AE1575" i="12"/>
  <c r="AG1568" i="12"/>
  <c r="AF1568" i="12"/>
  <c r="AE1568" i="12"/>
  <c r="AG1584" i="12"/>
  <c r="AF1584" i="12"/>
  <c r="AE1584" i="12"/>
  <c r="AG1615" i="12"/>
  <c r="AF1615" i="12"/>
  <c r="AE1615" i="12"/>
  <c r="AG1608" i="12"/>
  <c r="AF1608" i="12"/>
  <c r="AE1608" i="12"/>
  <c r="AG1594" i="12"/>
  <c r="AF1594" i="12"/>
  <c r="AE1594" i="12"/>
  <c r="AE1562" i="12"/>
  <c r="AG1562" i="12"/>
  <c r="AF1562" i="12"/>
  <c r="AF1616" i="12"/>
  <c r="AE1616" i="12"/>
  <c r="U498" i="5" l="1"/>
  <c r="S498" i="5" s="1"/>
  <c r="T498" i="5" s="1"/>
  <c r="R498" i="5"/>
  <c r="Q498" i="5"/>
  <c r="P498" i="5"/>
  <c r="U497" i="5"/>
  <c r="S497" i="5" s="1"/>
  <c r="T497" i="5" s="1"/>
  <c r="R497" i="5"/>
  <c r="Q497" i="5"/>
  <c r="P497" i="5"/>
  <c r="U496" i="5"/>
  <c r="S496" i="5" s="1"/>
  <c r="T496" i="5" s="1"/>
  <c r="R496" i="5"/>
  <c r="Q496" i="5"/>
  <c r="P496" i="5"/>
  <c r="U590" i="5" l="1"/>
  <c r="S590" i="5" s="1"/>
  <c r="T590" i="5" s="1"/>
  <c r="R590" i="5"/>
  <c r="Q590" i="5"/>
  <c r="P590" i="5"/>
  <c r="U589" i="5"/>
  <c r="S589" i="5" s="1"/>
  <c r="T589" i="5" s="1"/>
  <c r="R589" i="5"/>
  <c r="Q589" i="5"/>
  <c r="P589" i="5"/>
  <c r="U588" i="5"/>
  <c r="S588" i="5" s="1"/>
  <c r="T588" i="5" s="1"/>
  <c r="R588" i="5"/>
  <c r="Q588" i="5"/>
  <c r="P588" i="5"/>
  <c r="U587" i="5"/>
  <c r="S587" i="5" s="1"/>
  <c r="T587" i="5" s="1"/>
  <c r="R587" i="5"/>
  <c r="Q587" i="5"/>
  <c r="P587" i="5"/>
  <c r="U586" i="5"/>
  <c r="S586" i="5" s="1"/>
  <c r="T586" i="5" s="1"/>
  <c r="R586" i="5"/>
  <c r="Q586" i="5"/>
  <c r="P586" i="5"/>
  <c r="U585" i="5"/>
  <c r="S585" i="5" s="1"/>
  <c r="T585" i="5" s="1"/>
  <c r="R585" i="5"/>
  <c r="Q585" i="5"/>
  <c r="P585" i="5"/>
  <c r="U584" i="5"/>
  <c r="S584" i="5" s="1"/>
  <c r="T584" i="5" s="1"/>
  <c r="R584" i="5"/>
  <c r="Q584" i="5"/>
  <c r="P584" i="5"/>
  <c r="U583" i="5"/>
  <c r="S583" i="5" s="1"/>
  <c r="T583" i="5" s="1"/>
  <c r="R583" i="5"/>
  <c r="Q583" i="5"/>
  <c r="P583" i="5"/>
  <c r="U582" i="5"/>
  <c r="S582" i="5" s="1"/>
  <c r="T582" i="5" s="1"/>
  <c r="R582" i="5"/>
  <c r="Q582" i="5"/>
  <c r="P582" i="5"/>
  <c r="U581" i="5"/>
  <c r="S581" i="5" s="1"/>
  <c r="T581" i="5" s="1"/>
  <c r="R581" i="5"/>
  <c r="Q581" i="5"/>
  <c r="P581" i="5"/>
  <c r="U580" i="5"/>
  <c r="S580" i="5" s="1"/>
  <c r="T580" i="5" s="1"/>
  <c r="R580" i="5"/>
  <c r="Q580" i="5"/>
  <c r="P580" i="5"/>
  <c r="U579" i="5"/>
  <c r="S579" i="5" s="1"/>
  <c r="T579" i="5" s="1"/>
  <c r="R579" i="5"/>
  <c r="Q579" i="5"/>
  <c r="P579" i="5"/>
  <c r="U578" i="5"/>
  <c r="S578" i="5" s="1"/>
  <c r="T578" i="5" s="1"/>
  <c r="R578" i="5"/>
  <c r="Q578" i="5"/>
  <c r="P578" i="5"/>
  <c r="U577" i="5"/>
  <c r="S577" i="5" s="1"/>
  <c r="T577" i="5" s="1"/>
  <c r="R577" i="5"/>
  <c r="Q577" i="5"/>
  <c r="P577" i="5"/>
  <c r="U576" i="5"/>
  <c r="S576" i="5" s="1"/>
  <c r="T576" i="5" s="1"/>
  <c r="R576" i="5"/>
  <c r="Q576" i="5"/>
  <c r="P576" i="5"/>
  <c r="U575" i="5"/>
  <c r="S575" i="5" s="1"/>
  <c r="T575" i="5" s="1"/>
  <c r="R575" i="5"/>
  <c r="Q575" i="5"/>
  <c r="P575" i="5"/>
  <c r="U574" i="5"/>
  <c r="S574" i="5" s="1"/>
  <c r="T574" i="5" s="1"/>
  <c r="R574" i="5"/>
  <c r="Q574" i="5"/>
  <c r="P574" i="5"/>
  <c r="U573" i="5"/>
  <c r="S573" i="5" s="1"/>
  <c r="T573" i="5" s="1"/>
  <c r="R573" i="5"/>
  <c r="Q573" i="5"/>
  <c r="P573" i="5"/>
  <c r="U572" i="5"/>
  <c r="S572" i="5" s="1"/>
  <c r="T572" i="5" s="1"/>
  <c r="R572" i="5"/>
  <c r="Q572" i="5"/>
  <c r="P572" i="5"/>
  <c r="U571" i="5"/>
  <c r="S571" i="5" s="1"/>
  <c r="T571" i="5" s="1"/>
  <c r="R571" i="5"/>
  <c r="Q571" i="5"/>
  <c r="P571" i="5"/>
  <c r="U570" i="5"/>
  <c r="S570" i="5" s="1"/>
  <c r="T570" i="5" s="1"/>
  <c r="R570" i="5"/>
  <c r="Q570" i="5"/>
  <c r="P570" i="5"/>
  <c r="U569" i="5"/>
  <c r="S569" i="5" s="1"/>
  <c r="T569" i="5" s="1"/>
  <c r="R569" i="5"/>
  <c r="Q569" i="5"/>
  <c r="P569" i="5"/>
  <c r="U568" i="5"/>
  <c r="S568" i="5" s="1"/>
  <c r="T568" i="5" s="1"/>
  <c r="R568" i="5"/>
  <c r="Q568" i="5"/>
  <c r="P568" i="5"/>
  <c r="U567" i="5"/>
  <c r="S567" i="5" s="1"/>
  <c r="T567" i="5" s="1"/>
  <c r="R567" i="5"/>
  <c r="Q567" i="5"/>
  <c r="P567" i="5"/>
  <c r="U566" i="5"/>
  <c r="S566" i="5" s="1"/>
  <c r="T566" i="5" s="1"/>
  <c r="R566" i="5"/>
  <c r="Q566" i="5"/>
  <c r="P566" i="5"/>
  <c r="U565" i="5"/>
  <c r="S565" i="5" s="1"/>
  <c r="T565" i="5" s="1"/>
  <c r="R565" i="5"/>
  <c r="Q565" i="5"/>
  <c r="P565" i="5"/>
  <c r="U564" i="5"/>
  <c r="S564" i="5" s="1"/>
  <c r="T564" i="5" s="1"/>
  <c r="R564" i="5"/>
  <c r="Q564" i="5"/>
  <c r="P564" i="5"/>
  <c r="U563" i="5"/>
  <c r="S563" i="5" s="1"/>
  <c r="T563" i="5" s="1"/>
  <c r="R563" i="5"/>
  <c r="Q563" i="5"/>
  <c r="P563" i="5"/>
  <c r="U562" i="5"/>
  <c r="S562" i="5" s="1"/>
  <c r="T562" i="5" s="1"/>
  <c r="R562" i="5"/>
  <c r="Q562" i="5"/>
  <c r="P562" i="5"/>
  <c r="U561" i="5"/>
  <c r="S561" i="5" s="1"/>
  <c r="T561" i="5" s="1"/>
  <c r="R561" i="5"/>
  <c r="Q561" i="5"/>
  <c r="P561" i="5"/>
  <c r="U560" i="5"/>
  <c r="S560" i="5" s="1"/>
  <c r="T560" i="5" s="1"/>
  <c r="R560" i="5"/>
  <c r="Q560" i="5"/>
  <c r="P560" i="5"/>
  <c r="U559" i="5"/>
  <c r="S559" i="5" s="1"/>
  <c r="T559" i="5" s="1"/>
  <c r="R559" i="5"/>
  <c r="Q559" i="5"/>
  <c r="P559" i="5"/>
  <c r="U558" i="5"/>
  <c r="S558" i="5" s="1"/>
  <c r="T558" i="5" s="1"/>
  <c r="R558" i="5"/>
  <c r="Q558" i="5"/>
  <c r="P558" i="5"/>
  <c r="U557" i="5"/>
  <c r="S557" i="5" s="1"/>
  <c r="T557" i="5" s="1"/>
  <c r="R557" i="5"/>
  <c r="Q557" i="5"/>
  <c r="P557" i="5"/>
  <c r="U556" i="5"/>
  <c r="S556" i="5" s="1"/>
  <c r="T556" i="5" s="1"/>
  <c r="R556" i="5"/>
  <c r="Q556" i="5"/>
  <c r="P556" i="5"/>
  <c r="U555" i="5"/>
  <c r="S555" i="5" s="1"/>
  <c r="T555" i="5" s="1"/>
  <c r="R555" i="5"/>
  <c r="Q555" i="5"/>
  <c r="P555" i="5"/>
  <c r="U554" i="5"/>
  <c r="S554" i="5" s="1"/>
  <c r="T554" i="5" s="1"/>
  <c r="R554" i="5"/>
  <c r="Q554" i="5"/>
  <c r="P554" i="5"/>
  <c r="U553" i="5"/>
  <c r="S553" i="5" s="1"/>
  <c r="T553" i="5" s="1"/>
  <c r="R553" i="5"/>
  <c r="Q553" i="5"/>
  <c r="P553" i="5"/>
  <c r="U552" i="5"/>
  <c r="S552" i="5" s="1"/>
  <c r="T552" i="5" s="1"/>
  <c r="R552" i="5"/>
  <c r="Q552" i="5"/>
  <c r="P552" i="5"/>
  <c r="U551" i="5"/>
  <c r="S551" i="5" s="1"/>
  <c r="T551" i="5" s="1"/>
  <c r="R551" i="5"/>
  <c r="Q551" i="5"/>
  <c r="P551" i="5"/>
  <c r="U550" i="5"/>
  <c r="S550" i="5" s="1"/>
  <c r="T550" i="5" s="1"/>
  <c r="R550" i="5"/>
  <c r="Q550" i="5"/>
  <c r="P550" i="5"/>
  <c r="U549" i="5"/>
  <c r="S549" i="5" s="1"/>
  <c r="T549" i="5" s="1"/>
  <c r="R549" i="5"/>
  <c r="Q549" i="5"/>
  <c r="P549" i="5"/>
  <c r="U548" i="5"/>
  <c r="S548" i="5" s="1"/>
  <c r="T548" i="5" s="1"/>
  <c r="R548" i="5"/>
  <c r="Q548" i="5"/>
  <c r="P548" i="5"/>
  <c r="U547" i="5"/>
  <c r="S547" i="5" s="1"/>
  <c r="T547" i="5" s="1"/>
  <c r="R547" i="5"/>
  <c r="Q547" i="5"/>
  <c r="P547" i="5"/>
  <c r="U546" i="5"/>
  <c r="S546" i="5" s="1"/>
  <c r="T546" i="5" s="1"/>
  <c r="R546" i="5"/>
  <c r="Q546" i="5"/>
  <c r="P546" i="5"/>
  <c r="U545" i="5"/>
  <c r="S545" i="5" s="1"/>
  <c r="T545" i="5" s="1"/>
  <c r="R545" i="5"/>
  <c r="Q545" i="5"/>
  <c r="P545" i="5"/>
  <c r="U544" i="5"/>
  <c r="S544" i="5" s="1"/>
  <c r="T544" i="5" s="1"/>
  <c r="R544" i="5"/>
  <c r="Q544" i="5"/>
  <c r="P544" i="5"/>
  <c r="U543" i="5"/>
  <c r="S543" i="5" s="1"/>
  <c r="T543" i="5" s="1"/>
  <c r="R543" i="5"/>
  <c r="Q543" i="5"/>
  <c r="P543" i="5"/>
  <c r="U542" i="5"/>
  <c r="S542" i="5" s="1"/>
  <c r="T542" i="5" s="1"/>
  <c r="R542" i="5"/>
  <c r="Q542" i="5"/>
  <c r="P542" i="5"/>
  <c r="U541" i="5"/>
  <c r="S541" i="5" s="1"/>
  <c r="T541" i="5" s="1"/>
  <c r="R541" i="5"/>
  <c r="Q541" i="5"/>
  <c r="P541" i="5"/>
  <c r="U540" i="5"/>
  <c r="S540" i="5" s="1"/>
  <c r="T540" i="5" s="1"/>
  <c r="R540" i="5"/>
  <c r="Q540" i="5"/>
  <c r="P540" i="5"/>
  <c r="U539" i="5"/>
  <c r="S539" i="5" s="1"/>
  <c r="T539" i="5" s="1"/>
  <c r="R539" i="5"/>
  <c r="Q539" i="5"/>
  <c r="P539" i="5"/>
  <c r="U538" i="5"/>
  <c r="S538" i="5" s="1"/>
  <c r="T538" i="5" s="1"/>
  <c r="R538" i="5"/>
  <c r="Q538" i="5"/>
  <c r="P538" i="5"/>
  <c r="U537" i="5"/>
  <c r="S537" i="5" s="1"/>
  <c r="T537" i="5" s="1"/>
  <c r="R537" i="5"/>
  <c r="Q537" i="5"/>
  <c r="P537" i="5"/>
  <c r="U536" i="5"/>
  <c r="S536" i="5" s="1"/>
  <c r="T536" i="5" s="1"/>
  <c r="R536" i="5"/>
  <c r="Q536" i="5"/>
  <c r="P536" i="5"/>
  <c r="U535" i="5"/>
  <c r="S535" i="5" s="1"/>
  <c r="T535" i="5" s="1"/>
  <c r="R535" i="5"/>
  <c r="Q535" i="5"/>
  <c r="P535" i="5"/>
  <c r="U534" i="5"/>
  <c r="S534" i="5" s="1"/>
  <c r="T534" i="5" s="1"/>
  <c r="R534" i="5"/>
  <c r="Q534" i="5"/>
  <c r="P534" i="5"/>
  <c r="U533" i="5"/>
  <c r="S533" i="5" s="1"/>
  <c r="T533" i="5" s="1"/>
  <c r="R533" i="5"/>
  <c r="Q533" i="5"/>
  <c r="P533" i="5"/>
  <c r="U532" i="5"/>
  <c r="S532" i="5" s="1"/>
  <c r="T532" i="5" s="1"/>
  <c r="R532" i="5"/>
  <c r="Q532" i="5"/>
  <c r="P532" i="5"/>
  <c r="U531" i="5"/>
  <c r="S531" i="5" s="1"/>
  <c r="T531" i="5" s="1"/>
  <c r="R531" i="5"/>
  <c r="Q531" i="5"/>
  <c r="P531" i="5"/>
  <c r="U530" i="5"/>
  <c r="S530" i="5" s="1"/>
  <c r="T530" i="5" s="1"/>
  <c r="R530" i="5"/>
  <c r="Q530" i="5"/>
  <c r="P530" i="5"/>
  <c r="U529" i="5"/>
  <c r="S529" i="5" s="1"/>
  <c r="T529" i="5" s="1"/>
  <c r="R529" i="5"/>
  <c r="Q529" i="5"/>
  <c r="P529" i="5"/>
  <c r="U528" i="5"/>
  <c r="S528" i="5" s="1"/>
  <c r="T528" i="5" s="1"/>
  <c r="R528" i="5"/>
  <c r="Q528" i="5"/>
  <c r="P528" i="5"/>
  <c r="U527" i="5"/>
  <c r="S527" i="5" s="1"/>
  <c r="T527" i="5" s="1"/>
  <c r="R527" i="5"/>
  <c r="Q527" i="5"/>
  <c r="P527" i="5"/>
  <c r="U526" i="5"/>
  <c r="S526" i="5" s="1"/>
  <c r="T526" i="5" s="1"/>
  <c r="R526" i="5"/>
  <c r="Q526" i="5"/>
  <c r="P526" i="5"/>
  <c r="U525" i="5"/>
  <c r="S525" i="5" s="1"/>
  <c r="T525" i="5" s="1"/>
  <c r="R525" i="5"/>
  <c r="Q525" i="5"/>
  <c r="P525" i="5"/>
  <c r="U524" i="5"/>
  <c r="S524" i="5" s="1"/>
  <c r="T524" i="5" s="1"/>
  <c r="R524" i="5"/>
  <c r="Q524" i="5"/>
  <c r="P524" i="5"/>
  <c r="U523" i="5"/>
  <c r="S523" i="5" s="1"/>
  <c r="T523" i="5" s="1"/>
  <c r="R523" i="5"/>
  <c r="Q523" i="5"/>
  <c r="P523" i="5"/>
  <c r="U522" i="5"/>
  <c r="S522" i="5" s="1"/>
  <c r="T522" i="5" s="1"/>
  <c r="R522" i="5"/>
  <c r="Q522" i="5"/>
  <c r="P522" i="5"/>
  <c r="U521" i="5"/>
  <c r="S521" i="5" s="1"/>
  <c r="T521" i="5" s="1"/>
  <c r="R521" i="5"/>
  <c r="Q521" i="5"/>
  <c r="P521" i="5"/>
  <c r="U520" i="5"/>
  <c r="S520" i="5" s="1"/>
  <c r="T520" i="5" s="1"/>
  <c r="R520" i="5"/>
  <c r="Q520" i="5"/>
  <c r="P520" i="5"/>
  <c r="U519" i="5"/>
  <c r="S519" i="5" s="1"/>
  <c r="T519" i="5" s="1"/>
  <c r="R519" i="5"/>
  <c r="Q519" i="5"/>
  <c r="P519" i="5"/>
  <c r="U518" i="5"/>
  <c r="S518" i="5" s="1"/>
  <c r="T518" i="5" s="1"/>
  <c r="R518" i="5"/>
  <c r="Q518" i="5"/>
  <c r="P518" i="5"/>
  <c r="U517" i="5"/>
  <c r="S517" i="5" s="1"/>
  <c r="T517" i="5" s="1"/>
  <c r="R517" i="5"/>
  <c r="Q517" i="5"/>
  <c r="P517" i="5"/>
  <c r="U516" i="5"/>
  <c r="S516" i="5" s="1"/>
  <c r="T516" i="5" s="1"/>
  <c r="R516" i="5"/>
  <c r="Q516" i="5"/>
  <c r="P516" i="5"/>
  <c r="U515" i="5"/>
  <c r="S515" i="5" s="1"/>
  <c r="T515" i="5" s="1"/>
  <c r="R515" i="5"/>
  <c r="Q515" i="5"/>
  <c r="P515" i="5"/>
  <c r="U514" i="5"/>
  <c r="S514" i="5" s="1"/>
  <c r="T514" i="5" s="1"/>
  <c r="R514" i="5"/>
  <c r="Q514" i="5"/>
  <c r="P514" i="5"/>
  <c r="U513" i="5"/>
  <c r="S513" i="5" s="1"/>
  <c r="T513" i="5" s="1"/>
  <c r="R513" i="5"/>
  <c r="Q513" i="5"/>
  <c r="P513" i="5"/>
  <c r="U512" i="5"/>
  <c r="S512" i="5" s="1"/>
  <c r="T512" i="5" s="1"/>
  <c r="R512" i="5"/>
  <c r="Q512" i="5"/>
  <c r="P512" i="5"/>
  <c r="U511" i="5"/>
  <c r="S511" i="5" s="1"/>
  <c r="T511" i="5" s="1"/>
  <c r="R511" i="5"/>
  <c r="Q511" i="5"/>
  <c r="P511" i="5"/>
  <c r="U510" i="5"/>
  <c r="S510" i="5" s="1"/>
  <c r="T510" i="5" s="1"/>
  <c r="R510" i="5"/>
  <c r="Q510" i="5"/>
  <c r="P510" i="5"/>
  <c r="U509" i="5"/>
  <c r="S509" i="5" s="1"/>
  <c r="T509" i="5" s="1"/>
  <c r="R509" i="5"/>
  <c r="Q509" i="5"/>
  <c r="P509" i="5"/>
  <c r="U508" i="5"/>
  <c r="S508" i="5" s="1"/>
  <c r="T508" i="5" s="1"/>
  <c r="R508" i="5"/>
  <c r="Q508" i="5"/>
  <c r="P508" i="5"/>
  <c r="U507" i="5"/>
  <c r="S507" i="5" s="1"/>
  <c r="T507" i="5" s="1"/>
  <c r="R507" i="5"/>
  <c r="Q507" i="5"/>
  <c r="P507" i="5"/>
  <c r="U506" i="5"/>
  <c r="S506" i="5" s="1"/>
  <c r="T506" i="5" s="1"/>
  <c r="R506" i="5"/>
  <c r="Q506" i="5"/>
  <c r="P506" i="5"/>
  <c r="U505" i="5"/>
  <c r="S505" i="5" s="1"/>
  <c r="T505" i="5" s="1"/>
  <c r="R505" i="5"/>
  <c r="Q505" i="5"/>
  <c r="P505" i="5"/>
  <c r="U504" i="5"/>
  <c r="S504" i="5" s="1"/>
  <c r="T504" i="5" s="1"/>
  <c r="R504" i="5"/>
  <c r="Q504" i="5"/>
  <c r="P504" i="5"/>
  <c r="U503" i="5"/>
  <c r="S503" i="5" s="1"/>
  <c r="T503" i="5" s="1"/>
  <c r="R503" i="5"/>
  <c r="Q503" i="5"/>
  <c r="P503" i="5"/>
  <c r="U502" i="5"/>
  <c r="S502" i="5"/>
  <c r="T502" i="5" s="1"/>
  <c r="R502" i="5"/>
  <c r="Q502" i="5"/>
  <c r="P502" i="5"/>
  <c r="U501" i="5"/>
  <c r="S501" i="5" s="1"/>
  <c r="T501" i="5" s="1"/>
  <c r="R501" i="5"/>
  <c r="Q501" i="5"/>
  <c r="P501" i="5"/>
  <c r="U500" i="5"/>
  <c r="S500" i="5" s="1"/>
  <c r="T500" i="5" s="1"/>
  <c r="R500" i="5"/>
  <c r="Q500" i="5"/>
  <c r="P500" i="5"/>
  <c r="U499" i="5"/>
  <c r="S499" i="5" s="1"/>
  <c r="T499" i="5" s="1"/>
  <c r="R499" i="5"/>
  <c r="Q499" i="5"/>
  <c r="P499" i="5"/>
  <c r="W2454" i="8"/>
  <c r="V2454" i="8"/>
  <c r="Q2454" i="8"/>
  <c r="P2454" i="8"/>
  <c r="O2454" i="8"/>
  <c r="W2453" i="8"/>
  <c r="V2453" i="8"/>
  <c r="Q2453" i="8"/>
  <c r="S2453" i="8" s="1"/>
  <c r="P2453" i="8"/>
  <c r="O2453" i="8"/>
  <c r="W2452" i="8"/>
  <c r="V2452" i="8"/>
  <c r="Q2452" i="8"/>
  <c r="P2452" i="8"/>
  <c r="O2452" i="8"/>
  <c r="W2451" i="8"/>
  <c r="V2451" i="8"/>
  <c r="Q2451" i="8"/>
  <c r="R2451" i="8" s="1"/>
  <c r="P2451" i="8"/>
  <c r="O2451" i="8"/>
  <c r="W2450" i="8"/>
  <c r="V2450" i="8"/>
  <c r="Q2450" i="8"/>
  <c r="T2450" i="8" s="1"/>
  <c r="P2450" i="8"/>
  <c r="O2450" i="8"/>
  <c r="W2449" i="8"/>
  <c r="V2449" i="8"/>
  <c r="Q2449" i="8"/>
  <c r="P2449" i="8"/>
  <c r="O2449" i="8"/>
  <c r="W2448" i="8"/>
  <c r="V2448" i="8"/>
  <c r="Q2448" i="8"/>
  <c r="T2448" i="8" s="1"/>
  <c r="P2448" i="8"/>
  <c r="O2448" i="8"/>
  <c r="W2447" i="8"/>
  <c r="V2447" i="8"/>
  <c r="Q2447" i="8"/>
  <c r="P2447" i="8"/>
  <c r="O2447" i="8"/>
  <c r="W2446" i="8"/>
  <c r="V2446" i="8"/>
  <c r="Q2446" i="8"/>
  <c r="S2446" i="8" s="1"/>
  <c r="P2446" i="8"/>
  <c r="O2446" i="8"/>
  <c r="W2445" i="8"/>
  <c r="V2445" i="8"/>
  <c r="Q2445" i="8"/>
  <c r="S2445" i="8" s="1"/>
  <c r="P2445" i="8"/>
  <c r="O2445" i="8"/>
  <c r="W2444" i="8"/>
  <c r="V2444" i="8"/>
  <c r="Q2444" i="8"/>
  <c r="P2444" i="8"/>
  <c r="O2444" i="8"/>
  <c r="W2443" i="8"/>
  <c r="V2443" i="8"/>
  <c r="Q2443" i="8"/>
  <c r="T2443" i="8" s="1"/>
  <c r="P2443" i="8"/>
  <c r="O2443" i="8"/>
  <c r="W2442" i="8"/>
  <c r="V2442" i="8"/>
  <c r="Q2442" i="8"/>
  <c r="R2442" i="8" s="1"/>
  <c r="P2442" i="8"/>
  <c r="O2442" i="8"/>
  <c r="W2441" i="8"/>
  <c r="V2441" i="8"/>
  <c r="Q2441" i="8"/>
  <c r="S2441" i="8" s="1"/>
  <c r="P2441" i="8"/>
  <c r="O2441" i="8"/>
  <c r="W2440" i="8"/>
  <c r="V2440" i="8"/>
  <c r="Q2440" i="8"/>
  <c r="T2440" i="8" s="1"/>
  <c r="P2440" i="8"/>
  <c r="O2440" i="8"/>
  <c r="W2439" i="8"/>
  <c r="V2439" i="8"/>
  <c r="Q2439" i="8"/>
  <c r="P2439" i="8"/>
  <c r="O2439" i="8"/>
  <c r="W2438" i="8"/>
  <c r="V2438" i="8"/>
  <c r="Q2438" i="8"/>
  <c r="S2438" i="8" s="1"/>
  <c r="P2438" i="8"/>
  <c r="O2438" i="8"/>
  <c r="W2437" i="8"/>
  <c r="V2437" i="8"/>
  <c r="Q2437" i="8"/>
  <c r="S2437" i="8" s="1"/>
  <c r="P2437" i="8"/>
  <c r="O2437" i="8"/>
  <c r="W2436" i="8"/>
  <c r="V2436" i="8"/>
  <c r="Q2436" i="8"/>
  <c r="R2436" i="8" s="1"/>
  <c r="P2436" i="8"/>
  <c r="O2436" i="8"/>
  <c r="W2435" i="8"/>
  <c r="V2435" i="8"/>
  <c r="Q2435" i="8"/>
  <c r="T2435" i="8" s="1"/>
  <c r="P2435" i="8"/>
  <c r="O2435" i="8"/>
  <c r="W2434" i="8"/>
  <c r="V2434" i="8"/>
  <c r="Q2434" i="8"/>
  <c r="S2434" i="8" s="1"/>
  <c r="P2434" i="8"/>
  <c r="O2434" i="8"/>
  <c r="W2433" i="8"/>
  <c r="V2433" i="8"/>
  <c r="Q2433" i="8"/>
  <c r="T2433" i="8" s="1"/>
  <c r="P2433" i="8"/>
  <c r="O2433" i="8"/>
  <c r="W2432" i="8"/>
  <c r="V2432" i="8"/>
  <c r="Q2432" i="8"/>
  <c r="S2432" i="8" s="1"/>
  <c r="P2432" i="8"/>
  <c r="O2432" i="8"/>
  <c r="W2431" i="8"/>
  <c r="V2431" i="8"/>
  <c r="Q2431" i="8"/>
  <c r="P2431" i="8"/>
  <c r="O2431" i="8"/>
  <c r="W2430" i="8"/>
  <c r="V2430" i="8"/>
  <c r="Q2430" i="8"/>
  <c r="S2430" i="8" s="1"/>
  <c r="P2430" i="8"/>
  <c r="O2430" i="8"/>
  <c r="W2429" i="8"/>
  <c r="V2429" i="8"/>
  <c r="Q2429" i="8"/>
  <c r="S2429" i="8" s="1"/>
  <c r="P2429" i="8"/>
  <c r="O2429" i="8"/>
  <c r="W2428" i="8"/>
  <c r="V2428" i="8"/>
  <c r="Q2428" i="8"/>
  <c r="P2428" i="8"/>
  <c r="O2428" i="8"/>
  <c r="W2427" i="8"/>
  <c r="V2427" i="8"/>
  <c r="Q2427" i="8"/>
  <c r="T2427" i="8" s="1"/>
  <c r="P2427" i="8"/>
  <c r="O2427" i="8"/>
  <c r="W2426" i="8"/>
  <c r="V2426" i="8"/>
  <c r="Q2426" i="8"/>
  <c r="S2426" i="8" s="1"/>
  <c r="P2426" i="8"/>
  <c r="O2426" i="8"/>
  <c r="W2425" i="8"/>
  <c r="V2425" i="8"/>
  <c r="Q2425" i="8"/>
  <c r="U2425" i="8" s="1"/>
  <c r="P2425" i="8"/>
  <c r="O2425" i="8"/>
  <c r="W2424" i="8"/>
  <c r="V2424" i="8"/>
  <c r="Q2424" i="8"/>
  <c r="S2424" i="8" s="1"/>
  <c r="P2424" i="8"/>
  <c r="O2424" i="8"/>
  <c r="W2423" i="8"/>
  <c r="V2423" i="8"/>
  <c r="Q2423" i="8"/>
  <c r="U2423" i="8" s="1"/>
  <c r="P2423" i="8"/>
  <c r="O2423" i="8"/>
  <c r="W2422" i="8"/>
  <c r="V2422" i="8"/>
  <c r="Q2422" i="8"/>
  <c r="R2422" i="8" s="1"/>
  <c r="P2422" i="8"/>
  <c r="O2422" i="8"/>
  <c r="W2421" i="8"/>
  <c r="V2421" i="8"/>
  <c r="Q2421" i="8"/>
  <c r="U2421" i="8" s="1"/>
  <c r="P2421" i="8"/>
  <c r="O2421" i="8"/>
  <c r="W2420" i="8"/>
  <c r="V2420" i="8"/>
  <c r="Q2420" i="8"/>
  <c r="U2420" i="8" s="1"/>
  <c r="P2420" i="8"/>
  <c r="O2420" i="8"/>
  <c r="W2419" i="8"/>
  <c r="V2419" i="8"/>
  <c r="Q2419" i="8"/>
  <c r="T2419" i="8" s="1"/>
  <c r="P2419" i="8"/>
  <c r="O2419" i="8"/>
  <c r="W2418" i="8"/>
  <c r="V2418" i="8"/>
  <c r="Q2418" i="8"/>
  <c r="S2418" i="8" s="1"/>
  <c r="P2418" i="8"/>
  <c r="O2418" i="8"/>
  <c r="W2417" i="8"/>
  <c r="V2417" i="8"/>
  <c r="Q2417" i="8"/>
  <c r="U2417" i="8" s="1"/>
  <c r="P2417" i="8"/>
  <c r="O2417" i="8"/>
  <c r="W2416" i="8"/>
  <c r="V2416" i="8"/>
  <c r="Q2416" i="8"/>
  <c r="U2416" i="8" s="1"/>
  <c r="P2416" i="8"/>
  <c r="O2416" i="8"/>
  <c r="W2415" i="8"/>
  <c r="V2415" i="8"/>
  <c r="Q2415" i="8"/>
  <c r="U2415" i="8" s="1"/>
  <c r="P2415" i="8"/>
  <c r="O2415" i="8"/>
  <c r="W2414" i="8"/>
  <c r="V2414" i="8"/>
  <c r="Q2414" i="8"/>
  <c r="T2414" i="8" s="1"/>
  <c r="P2414" i="8"/>
  <c r="O2414" i="8"/>
  <c r="W2413" i="8"/>
  <c r="V2413" i="8"/>
  <c r="Q2413" i="8"/>
  <c r="S2413" i="8" s="1"/>
  <c r="P2413" i="8"/>
  <c r="O2413" i="8"/>
  <c r="W2412" i="8"/>
  <c r="V2412" i="8"/>
  <c r="Q2412" i="8"/>
  <c r="U2412" i="8" s="1"/>
  <c r="P2412" i="8"/>
  <c r="O2412" i="8"/>
  <c r="W2411" i="8"/>
  <c r="V2411" i="8"/>
  <c r="Q2411" i="8"/>
  <c r="T2411" i="8" s="1"/>
  <c r="P2411" i="8"/>
  <c r="O2411" i="8"/>
  <c r="W2410" i="8"/>
  <c r="V2410" i="8"/>
  <c r="Q2410" i="8"/>
  <c r="S2410" i="8" s="1"/>
  <c r="P2410" i="8"/>
  <c r="O2410" i="8"/>
  <c r="W2409" i="8"/>
  <c r="V2409" i="8"/>
  <c r="Q2409" i="8"/>
  <c r="U2409" i="8" s="1"/>
  <c r="P2409" i="8"/>
  <c r="O2409" i="8"/>
  <c r="W2408" i="8"/>
  <c r="V2408" i="8"/>
  <c r="Q2408" i="8"/>
  <c r="U2408" i="8" s="1"/>
  <c r="P2408" i="8"/>
  <c r="O2408" i="8"/>
  <c r="W2407" i="8"/>
  <c r="V2407" i="8"/>
  <c r="Q2407" i="8"/>
  <c r="U2407" i="8" s="1"/>
  <c r="P2407" i="8"/>
  <c r="O2407" i="8"/>
  <c r="W2406" i="8"/>
  <c r="V2406" i="8"/>
  <c r="Q2406" i="8"/>
  <c r="T2406" i="8" s="1"/>
  <c r="P2406" i="8"/>
  <c r="O2406" i="8"/>
  <c r="W2405" i="8"/>
  <c r="V2405" i="8"/>
  <c r="Q2405" i="8"/>
  <c r="U2405" i="8" s="1"/>
  <c r="P2405" i="8"/>
  <c r="O2405" i="8"/>
  <c r="W2404" i="8"/>
  <c r="V2404" i="8"/>
  <c r="Q2404" i="8"/>
  <c r="U2404" i="8" s="1"/>
  <c r="P2404" i="8"/>
  <c r="O2404" i="8"/>
  <c r="W2403" i="8"/>
  <c r="Q2403" i="8"/>
  <c r="S2403" i="8" s="1"/>
  <c r="P2403" i="8"/>
  <c r="O2403" i="8"/>
  <c r="W2402" i="8"/>
  <c r="Q2402" i="8"/>
  <c r="S2402" i="8" s="1"/>
  <c r="P2402" i="8"/>
  <c r="O2402" i="8"/>
  <c r="W2401" i="8"/>
  <c r="Q2401" i="8"/>
  <c r="S2401" i="8" s="1"/>
  <c r="P2401" i="8"/>
  <c r="O2401" i="8"/>
  <c r="W2400" i="8"/>
  <c r="Q2400" i="8"/>
  <c r="R2400" i="8" s="1"/>
  <c r="P2400" i="8"/>
  <c r="O2400" i="8"/>
  <c r="W2399" i="8"/>
  <c r="Q2399" i="8"/>
  <c r="U2399" i="8" s="1"/>
  <c r="P2399" i="8"/>
  <c r="O2399" i="8"/>
  <c r="W2398" i="8"/>
  <c r="Q2398" i="8"/>
  <c r="U2398" i="8" s="1"/>
  <c r="P2398" i="8"/>
  <c r="O2398" i="8"/>
  <c r="W2397" i="8"/>
  <c r="Q2397" i="8"/>
  <c r="S2397" i="8" s="1"/>
  <c r="P2397" i="8"/>
  <c r="O2397" i="8"/>
  <c r="W2396" i="8"/>
  <c r="Q2396" i="8"/>
  <c r="U2396" i="8" s="1"/>
  <c r="P2396" i="8"/>
  <c r="O2396" i="8"/>
  <c r="W2395" i="8"/>
  <c r="Q2395" i="8"/>
  <c r="T2395" i="8" s="1"/>
  <c r="P2395" i="8"/>
  <c r="O2395" i="8"/>
  <c r="V2394" i="8"/>
  <c r="Q2394" i="8"/>
  <c r="R2394" i="8" s="1"/>
  <c r="P2394" i="8"/>
  <c r="O2394" i="8"/>
  <c r="V2393" i="8"/>
  <c r="Q2393" i="8"/>
  <c r="U2393" i="8" s="1"/>
  <c r="P2393" i="8"/>
  <c r="O2393" i="8"/>
  <c r="V2392" i="8"/>
  <c r="Q2392" i="8"/>
  <c r="T2392" i="8" s="1"/>
  <c r="P2392" i="8"/>
  <c r="O2392" i="8"/>
  <c r="V2391" i="8"/>
  <c r="Q2391" i="8"/>
  <c r="U2391" i="8" s="1"/>
  <c r="P2391" i="8"/>
  <c r="O2391" i="8"/>
  <c r="V2390" i="8"/>
  <c r="Q2390" i="8"/>
  <c r="U2390" i="8" s="1"/>
  <c r="P2390" i="8"/>
  <c r="O2390" i="8"/>
  <c r="V2389" i="8"/>
  <c r="Q2389" i="8"/>
  <c r="U2389" i="8" s="1"/>
  <c r="P2389" i="8"/>
  <c r="O2389" i="8"/>
  <c r="V2388" i="8"/>
  <c r="Q2388" i="8"/>
  <c r="U2388" i="8" s="1"/>
  <c r="P2388" i="8"/>
  <c r="O2388" i="8"/>
  <c r="V2387" i="8"/>
  <c r="Q2387" i="8"/>
  <c r="U2387" i="8" s="1"/>
  <c r="P2387" i="8"/>
  <c r="O2387" i="8"/>
  <c r="V2386" i="8"/>
  <c r="Q2386" i="8"/>
  <c r="R2386" i="8" s="1"/>
  <c r="P2386" i="8"/>
  <c r="O2386" i="8"/>
  <c r="V2385" i="8"/>
  <c r="Q2385" i="8"/>
  <c r="U2385" i="8" s="1"/>
  <c r="P2385" i="8"/>
  <c r="O2385" i="8"/>
  <c r="V2384" i="8"/>
  <c r="Q2384" i="8"/>
  <c r="T2384" i="8" s="1"/>
  <c r="P2384" i="8"/>
  <c r="O2384" i="8"/>
  <c r="V2383" i="8"/>
  <c r="Q2383" i="8"/>
  <c r="U2383" i="8" s="1"/>
  <c r="P2383" i="8"/>
  <c r="O2383" i="8"/>
  <c r="V2382" i="8"/>
  <c r="Q2382" i="8"/>
  <c r="U2382" i="8" s="1"/>
  <c r="P2382" i="8"/>
  <c r="O2382" i="8"/>
  <c r="V2381" i="8"/>
  <c r="Q2381" i="8"/>
  <c r="U2381" i="8" s="1"/>
  <c r="P2381" i="8"/>
  <c r="O2381" i="8"/>
  <c r="V2380" i="8"/>
  <c r="Q2380" i="8"/>
  <c r="U2380" i="8" s="1"/>
  <c r="P2380" i="8"/>
  <c r="O2380" i="8"/>
  <c r="V2379" i="8"/>
  <c r="Q2379" i="8"/>
  <c r="U2379" i="8" s="1"/>
  <c r="P2379" i="8"/>
  <c r="O2379" i="8"/>
  <c r="V2378" i="8"/>
  <c r="Q2378" i="8"/>
  <c r="R2378" i="8" s="1"/>
  <c r="P2378" i="8"/>
  <c r="O2378" i="8"/>
  <c r="V2377" i="8"/>
  <c r="Q2377" i="8"/>
  <c r="U2377" i="8" s="1"/>
  <c r="P2377" i="8"/>
  <c r="O2377" i="8"/>
  <c r="W2376" i="8"/>
  <c r="Q2376" i="8"/>
  <c r="T2376" i="8" s="1"/>
  <c r="P2376" i="8"/>
  <c r="O2376" i="8"/>
  <c r="V2375" i="8"/>
  <c r="Q2375" i="8"/>
  <c r="U2375" i="8" s="1"/>
  <c r="P2375" i="8"/>
  <c r="O2375" i="8"/>
  <c r="V2374" i="8"/>
  <c r="Q2374" i="8"/>
  <c r="U2374" i="8" s="1"/>
  <c r="P2374" i="8"/>
  <c r="O2374" i="8"/>
  <c r="V2373" i="8"/>
  <c r="Q2373" i="8"/>
  <c r="S2373" i="8" s="1"/>
  <c r="P2373" i="8"/>
  <c r="O2373" i="8"/>
  <c r="V2372" i="8"/>
  <c r="Q2372" i="8"/>
  <c r="U2372" i="8" s="1"/>
  <c r="P2372" i="8"/>
  <c r="O2372" i="8"/>
  <c r="V2371" i="8"/>
  <c r="Q2371" i="8"/>
  <c r="U2371" i="8" s="1"/>
  <c r="P2371" i="8"/>
  <c r="O2371" i="8"/>
  <c r="V2370" i="8"/>
  <c r="Q2370" i="8"/>
  <c r="R2370" i="8" s="1"/>
  <c r="P2370" i="8"/>
  <c r="O2370" i="8"/>
  <c r="V2369" i="8"/>
  <c r="Q2369" i="8"/>
  <c r="S2369" i="8" s="1"/>
  <c r="P2369" i="8"/>
  <c r="O2369" i="8"/>
  <c r="V2368" i="8"/>
  <c r="Q2368" i="8"/>
  <c r="T2368" i="8" s="1"/>
  <c r="P2368" i="8"/>
  <c r="O2368" i="8"/>
  <c r="V2367" i="8"/>
  <c r="Q2367" i="8"/>
  <c r="U2367" i="8" s="1"/>
  <c r="P2367" i="8"/>
  <c r="O2367" i="8"/>
  <c r="V2366" i="8"/>
  <c r="Q2366" i="8"/>
  <c r="U2366" i="8" s="1"/>
  <c r="P2366" i="8"/>
  <c r="O2366" i="8"/>
  <c r="V2365" i="8"/>
  <c r="Q2365" i="8"/>
  <c r="S2365" i="8" s="1"/>
  <c r="P2365" i="8"/>
  <c r="O2365" i="8"/>
  <c r="V2364" i="8"/>
  <c r="Q2364" i="8"/>
  <c r="U2364" i="8" s="1"/>
  <c r="P2364" i="8"/>
  <c r="O2364" i="8"/>
  <c r="V2363" i="8"/>
  <c r="Q2363" i="8"/>
  <c r="S2363" i="8" s="1"/>
  <c r="P2363" i="8"/>
  <c r="O2363" i="8"/>
  <c r="V2362" i="8"/>
  <c r="Q2362" i="8"/>
  <c r="R2362" i="8" s="1"/>
  <c r="P2362" i="8"/>
  <c r="O2362" i="8"/>
  <c r="V2361" i="8"/>
  <c r="Q2361" i="8"/>
  <c r="S2361" i="8" s="1"/>
  <c r="P2361" i="8"/>
  <c r="O2361" i="8"/>
  <c r="V2360" i="8"/>
  <c r="Q2360" i="8"/>
  <c r="T2360" i="8" s="1"/>
  <c r="P2360" i="8"/>
  <c r="O2360" i="8"/>
  <c r="V2359" i="8"/>
  <c r="Q2359" i="8"/>
  <c r="U2359" i="8" s="1"/>
  <c r="P2359" i="8"/>
  <c r="O2359" i="8"/>
  <c r="W2358" i="8"/>
  <c r="V2358" i="8"/>
  <c r="Q2358" i="8"/>
  <c r="U2358" i="8" s="1"/>
  <c r="P2358" i="8"/>
  <c r="O2358" i="8"/>
  <c r="W2357" i="8"/>
  <c r="V2357" i="8"/>
  <c r="Q2357" i="8"/>
  <c r="S2357" i="8" s="1"/>
  <c r="P2357" i="8"/>
  <c r="O2357" i="8"/>
  <c r="V2356" i="8"/>
  <c r="Q2356" i="8"/>
  <c r="U2356" i="8" s="1"/>
  <c r="P2356" i="8"/>
  <c r="O2356" i="8"/>
  <c r="V2355" i="8"/>
  <c r="Q2355" i="8"/>
  <c r="S2355" i="8" s="1"/>
  <c r="P2355" i="8"/>
  <c r="O2355" i="8"/>
  <c r="V2354" i="8"/>
  <c r="Q2354" i="8"/>
  <c r="R2354" i="8" s="1"/>
  <c r="P2354" i="8"/>
  <c r="O2354" i="8"/>
  <c r="V2353" i="8"/>
  <c r="Q2353" i="8"/>
  <c r="S2353" i="8" s="1"/>
  <c r="P2353" i="8"/>
  <c r="O2353" i="8"/>
  <c r="V2352" i="8"/>
  <c r="Q2352" i="8"/>
  <c r="T2352" i="8" s="1"/>
  <c r="P2352" i="8"/>
  <c r="O2352" i="8"/>
  <c r="V2351" i="8"/>
  <c r="Q2351" i="8"/>
  <c r="U2351" i="8" s="1"/>
  <c r="P2351" i="8"/>
  <c r="O2351" i="8"/>
  <c r="V2350" i="8"/>
  <c r="Q2350" i="8"/>
  <c r="U2350" i="8" s="1"/>
  <c r="P2350" i="8"/>
  <c r="O2350" i="8"/>
  <c r="V2349" i="8"/>
  <c r="Q2349" i="8"/>
  <c r="U2349" i="8" s="1"/>
  <c r="P2349" i="8"/>
  <c r="O2349" i="8"/>
  <c r="W2348" i="8"/>
  <c r="V2348" i="8"/>
  <c r="Q2348" i="8"/>
  <c r="U2348" i="8" s="1"/>
  <c r="P2348" i="8"/>
  <c r="O2348" i="8"/>
  <c r="V2347" i="8"/>
  <c r="Q2347" i="8"/>
  <c r="U2347" i="8" s="1"/>
  <c r="P2347" i="8"/>
  <c r="O2347" i="8"/>
  <c r="W2455" i="8"/>
  <c r="V2455" i="8"/>
  <c r="Q2455" i="8"/>
  <c r="T2455" i="8" s="1"/>
  <c r="P2455" i="8"/>
  <c r="O2455" i="8"/>
  <c r="H2455" i="8"/>
  <c r="H2454" i="8"/>
  <c r="H2453" i="8"/>
  <c r="H2452" i="8"/>
  <c r="H2451" i="8"/>
  <c r="H2450" i="8"/>
  <c r="H2449" i="8"/>
  <c r="H2448" i="8"/>
  <c r="H2447" i="8"/>
  <c r="H2446" i="8"/>
  <c r="H2445" i="8"/>
  <c r="H2444" i="8"/>
  <c r="H2443" i="8"/>
  <c r="H2442" i="8"/>
  <c r="H2441" i="8"/>
  <c r="H2440" i="8"/>
  <c r="H2439" i="8"/>
  <c r="H2438" i="8"/>
  <c r="H2437" i="8"/>
  <c r="H2436" i="8"/>
  <c r="H2435" i="8"/>
  <c r="H2434" i="8"/>
  <c r="H2433" i="8"/>
  <c r="H2432" i="8"/>
  <c r="H2431" i="8"/>
  <c r="H2430" i="8"/>
  <c r="H2429" i="8"/>
  <c r="H2428" i="8"/>
  <c r="H2427" i="8"/>
  <c r="H2426" i="8"/>
  <c r="H2425" i="8"/>
  <c r="H2424" i="8"/>
  <c r="H2423" i="8"/>
  <c r="H2422" i="8"/>
  <c r="H2421" i="8"/>
  <c r="H2420" i="8"/>
  <c r="H2419" i="8"/>
  <c r="H2418" i="8"/>
  <c r="H2417" i="8"/>
  <c r="H2416" i="8"/>
  <c r="H2415" i="8"/>
  <c r="H2414" i="8"/>
  <c r="H2413" i="8"/>
  <c r="H2412" i="8"/>
  <c r="H2411" i="8"/>
  <c r="H2410" i="8"/>
  <c r="H2409" i="8"/>
  <c r="H2408" i="8"/>
  <c r="H2407" i="8"/>
  <c r="H2406" i="8"/>
  <c r="H2405" i="8"/>
  <c r="H2404" i="8"/>
  <c r="H2403" i="8"/>
  <c r="V2403" i="8" s="1"/>
  <c r="H2402" i="8"/>
  <c r="V2402" i="8" s="1"/>
  <c r="H2401" i="8"/>
  <c r="V2401" i="8" s="1"/>
  <c r="H2400" i="8"/>
  <c r="V2400" i="8" s="1"/>
  <c r="H2399" i="8"/>
  <c r="V2399" i="8" s="1"/>
  <c r="H2398" i="8"/>
  <c r="V2398" i="8" s="1"/>
  <c r="H2397" i="8"/>
  <c r="V2397" i="8" s="1"/>
  <c r="H2396" i="8"/>
  <c r="V2396" i="8" s="1"/>
  <c r="H2395" i="8"/>
  <c r="V2395" i="8" s="1"/>
  <c r="H2394" i="8"/>
  <c r="W2394" i="8" s="1"/>
  <c r="H2393" i="8"/>
  <c r="W2393" i="8" s="1"/>
  <c r="H2392" i="8"/>
  <c r="W2392" i="8" s="1"/>
  <c r="H2391" i="8"/>
  <c r="W2391" i="8" s="1"/>
  <c r="H2390" i="8"/>
  <c r="W2390" i="8" s="1"/>
  <c r="H2389" i="8"/>
  <c r="W2389" i="8" s="1"/>
  <c r="H2388" i="8"/>
  <c r="W2388" i="8" s="1"/>
  <c r="H2387" i="8"/>
  <c r="W2387" i="8" s="1"/>
  <c r="H2386" i="8"/>
  <c r="W2386" i="8" s="1"/>
  <c r="H2385" i="8"/>
  <c r="W2385" i="8" s="1"/>
  <c r="H2384" i="8"/>
  <c r="W2384" i="8" s="1"/>
  <c r="H2383" i="8"/>
  <c r="W2383" i="8" s="1"/>
  <c r="H2382" i="8"/>
  <c r="W2382" i="8" s="1"/>
  <c r="H2381" i="8"/>
  <c r="W2381" i="8" s="1"/>
  <c r="H2380" i="8"/>
  <c r="W2380" i="8" s="1"/>
  <c r="H2379" i="8"/>
  <c r="W2379" i="8" s="1"/>
  <c r="H2378" i="8"/>
  <c r="W2378" i="8" s="1"/>
  <c r="H2377" i="8"/>
  <c r="W2377" i="8" s="1"/>
  <c r="H2376" i="8"/>
  <c r="V2376" i="8" s="1"/>
  <c r="H2375" i="8"/>
  <c r="W2375" i="8" s="1"/>
  <c r="H2374" i="8"/>
  <c r="W2374" i="8" s="1"/>
  <c r="H2373" i="8"/>
  <c r="W2373" i="8" s="1"/>
  <c r="H2372" i="8"/>
  <c r="W2372" i="8" s="1"/>
  <c r="H2371" i="8"/>
  <c r="W2371" i="8" s="1"/>
  <c r="H2370" i="8"/>
  <c r="W2370" i="8" s="1"/>
  <c r="H2369" i="8"/>
  <c r="W2369" i="8" s="1"/>
  <c r="H2368" i="8"/>
  <c r="W2368" i="8" s="1"/>
  <c r="H2367" i="8"/>
  <c r="W2367" i="8" s="1"/>
  <c r="H2366" i="8"/>
  <c r="W2366" i="8" s="1"/>
  <c r="H2365" i="8"/>
  <c r="W2365" i="8" s="1"/>
  <c r="H2364" i="8"/>
  <c r="W2364" i="8" s="1"/>
  <c r="H2363" i="8"/>
  <c r="W2363" i="8" s="1"/>
  <c r="H2362" i="8"/>
  <c r="W2362" i="8" s="1"/>
  <c r="H2361" i="8"/>
  <c r="W2361" i="8" s="1"/>
  <c r="H2360" i="8"/>
  <c r="W2360" i="8" s="1"/>
  <c r="H2359" i="8"/>
  <c r="W2359" i="8" s="1"/>
  <c r="H2358" i="8"/>
  <c r="H2357" i="8"/>
  <c r="H2356" i="8"/>
  <c r="W2356" i="8" s="1"/>
  <c r="H2355" i="8"/>
  <c r="W2355" i="8" s="1"/>
  <c r="H2354" i="8"/>
  <c r="W2354" i="8" s="1"/>
  <c r="H2353" i="8"/>
  <c r="W2353" i="8" s="1"/>
  <c r="H2352" i="8"/>
  <c r="W2352" i="8" s="1"/>
  <c r="H2351" i="8"/>
  <c r="W2351" i="8" s="1"/>
  <c r="H2350" i="8"/>
  <c r="W2350" i="8" s="1"/>
  <c r="H2349" i="8"/>
  <c r="W2349" i="8" s="1"/>
  <c r="H2348" i="8"/>
  <c r="H2347" i="8"/>
  <c r="W2347" i="8" s="1"/>
  <c r="AC1687" i="12"/>
  <c r="AB1687" i="12"/>
  <c r="AC1686" i="12"/>
  <c r="AB1686" i="12"/>
  <c r="AC1685" i="12"/>
  <c r="AB1685" i="12"/>
  <c r="AC1684" i="12"/>
  <c r="AB1684" i="12"/>
  <c r="AC1683" i="12"/>
  <c r="AB1683" i="12"/>
  <c r="AC1682" i="12"/>
  <c r="AB1682" i="12"/>
  <c r="AC1681" i="12"/>
  <c r="AB1681" i="12"/>
  <c r="AC1680" i="12"/>
  <c r="AB1680" i="12"/>
  <c r="AC1679" i="12"/>
  <c r="AB1679" i="12"/>
  <c r="AC1678" i="12"/>
  <c r="AB1678" i="12"/>
  <c r="AC1677" i="12"/>
  <c r="AB1677" i="12"/>
  <c r="AC1676" i="12"/>
  <c r="AB1676" i="12"/>
  <c r="AC1675" i="12"/>
  <c r="AB1675" i="12"/>
  <c r="AC1674" i="12"/>
  <c r="AB1674" i="12"/>
  <c r="AC1673" i="12"/>
  <c r="AB1673" i="12"/>
  <c r="AC1672" i="12"/>
  <c r="AB1672" i="12"/>
  <c r="AC1671" i="12"/>
  <c r="AB1671" i="12"/>
  <c r="AC1670" i="12"/>
  <c r="AB1670" i="12"/>
  <c r="AC1669" i="12"/>
  <c r="AB1669" i="12"/>
  <c r="AC1668" i="12"/>
  <c r="AB1668" i="12"/>
  <c r="AC1667" i="12"/>
  <c r="AB1667" i="12"/>
  <c r="AC1666" i="12"/>
  <c r="AB1666" i="12"/>
  <c r="AC1665" i="12"/>
  <c r="AB1665" i="12"/>
  <c r="AC1664" i="12"/>
  <c r="AB1664" i="12"/>
  <c r="AC1663" i="12"/>
  <c r="AB1663" i="12"/>
  <c r="AC1662" i="12"/>
  <c r="AB1662" i="12"/>
  <c r="AC1661" i="12"/>
  <c r="AB1661" i="12"/>
  <c r="AC1660" i="12"/>
  <c r="AB1660" i="12"/>
  <c r="AC1659" i="12"/>
  <c r="AB1659" i="12"/>
  <c r="AC1658" i="12"/>
  <c r="AB1658" i="12"/>
  <c r="AC1657" i="12"/>
  <c r="AB1657" i="12"/>
  <c r="AC1656" i="12"/>
  <c r="AB1656" i="12"/>
  <c r="AC1655" i="12"/>
  <c r="AB1655" i="12"/>
  <c r="AC1654" i="12"/>
  <c r="AB1654" i="12"/>
  <c r="AC1653" i="12"/>
  <c r="AB1653" i="12"/>
  <c r="AC1652" i="12"/>
  <c r="AB1652" i="12"/>
  <c r="AC1651" i="12"/>
  <c r="AB1651" i="12"/>
  <c r="AC1650" i="12"/>
  <c r="AB1650" i="12"/>
  <c r="AC1649" i="12"/>
  <c r="AB1649" i="12"/>
  <c r="AC1648" i="12"/>
  <c r="AB1648" i="12"/>
  <c r="AC1647" i="12"/>
  <c r="AB1647" i="12"/>
  <c r="AC1646" i="12"/>
  <c r="AB1646" i="12"/>
  <c r="AC1645" i="12"/>
  <c r="AB1645" i="12"/>
  <c r="AC1644" i="12"/>
  <c r="AB1644" i="12"/>
  <c r="AC1643" i="12"/>
  <c r="AB1643" i="12"/>
  <c r="AC1642" i="12"/>
  <c r="AB1642" i="12"/>
  <c r="AC1641" i="12"/>
  <c r="AB1641" i="12"/>
  <c r="AC1640" i="12"/>
  <c r="AB1640" i="12"/>
  <c r="AC1639" i="12"/>
  <c r="AB1639" i="12"/>
  <c r="AC1638" i="12"/>
  <c r="AB1638" i="12"/>
  <c r="AC1637" i="12"/>
  <c r="AB1637" i="12"/>
  <c r="AC1636" i="12"/>
  <c r="AB1636" i="12"/>
  <c r="AC1635" i="12"/>
  <c r="AB1635" i="12"/>
  <c r="AC1634" i="12"/>
  <c r="AB1634" i="12"/>
  <c r="AC1633" i="12"/>
  <c r="AB1633" i="12"/>
  <c r="AC1632" i="12"/>
  <c r="AB1632" i="12"/>
  <c r="AC1631" i="12"/>
  <c r="AB1631" i="12"/>
  <c r="AC1630" i="12"/>
  <c r="AB1630" i="12"/>
  <c r="AC1629" i="12"/>
  <c r="AB1629" i="12"/>
  <c r="AC1628" i="12"/>
  <c r="AB1628" i="12"/>
  <c r="AC1627" i="12"/>
  <c r="AB1627" i="12"/>
  <c r="AC1626" i="12"/>
  <c r="AB1626" i="12"/>
  <c r="AC1625" i="12"/>
  <c r="AB1625" i="12"/>
  <c r="AC1624" i="12"/>
  <c r="AB1624" i="12"/>
  <c r="AC1623" i="12"/>
  <c r="AB1623" i="12"/>
  <c r="AC1622" i="12"/>
  <c r="AB1622" i="12"/>
  <c r="AC1621" i="12"/>
  <c r="AB1621" i="12"/>
  <c r="AC1620" i="12"/>
  <c r="AB1620" i="12"/>
  <c r="AC1619" i="12"/>
  <c r="AB1619" i="12"/>
  <c r="AC1618" i="12"/>
  <c r="AB1618" i="12"/>
  <c r="AC1617" i="12"/>
  <c r="AB1617" i="12"/>
  <c r="AC1688" i="12"/>
  <c r="AB1688" i="12"/>
  <c r="Z1688" i="12"/>
  <c r="AH1688" i="12" s="1"/>
  <c r="Z1687" i="12"/>
  <c r="AH1687" i="12" s="1"/>
  <c r="Z1686" i="12"/>
  <c r="AD1686" i="12" s="1"/>
  <c r="Z1685" i="12"/>
  <c r="AD1685" i="12" s="1"/>
  <c r="Z1684" i="12"/>
  <c r="AD1684" i="12" s="1"/>
  <c r="Z1683" i="12"/>
  <c r="AD1683" i="12" s="1"/>
  <c r="Z1682" i="12"/>
  <c r="AH1682" i="12" s="1"/>
  <c r="Z1681" i="12"/>
  <c r="AH1681" i="12" s="1"/>
  <c r="Z1680" i="12"/>
  <c r="AH1680" i="12" s="1"/>
  <c r="Z1679" i="12"/>
  <c r="AH1679" i="12" s="1"/>
  <c r="Z1678" i="12"/>
  <c r="AD1678" i="12" s="1"/>
  <c r="Z1677" i="12"/>
  <c r="AD1677" i="12" s="1"/>
  <c r="Z1676" i="12"/>
  <c r="AD1676" i="12" s="1"/>
  <c r="Z1675" i="12"/>
  <c r="AD1675" i="12" s="1"/>
  <c r="Z1674" i="12"/>
  <c r="AH1674" i="12" s="1"/>
  <c r="Z1673" i="12"/>
  <c r="AH1673" i="12" s="1"/>
  <c r="Z1672" i="12"/>
  <c r="AH1672" i="12" s="1"/>
  <c r="Z1671" i="12"/>
  <c r="AH1671" i="12" s="1"/>
  <c r="Z1670" i="12"/>
  <c r="AD1670" i="12" s="1"/>
  <c r="Z1669" i="12"/>
  <c r="AD1669" i="12" s="1"/>
  <c r="Z1668" i="12"/>
  <c r="AD1668" i="12" s="1"/>
  <c r="Z1667" i="12"/>
  <c r="AD1667" i="12" s="1"/>
  <c r="Z1666" i="12"/>
  <c r="AH1666" i="12" s="1"/>
  <c r="Z1665" i="12"/>
  <c r="AH1665" i="12" s="1"/>
  <c r="Z1664" i="12"/>
  <c r="AH1664" i="12" s="1"/>
  <c r="Z1663" i="12"/>
  <c r="AH1663" i="12" s="1"/>
  <c r="Z1662" i="12"/>
  <c r="AD1662" i="12" s="1"/>
  <c r="Z1661" i="12"/>
  <c r="AD1661" i="12" s="1"/>
  <c r="Z1660" i="12"/>
  <c r="AD1660" i="12" s="1"/>
  <c r="Z1659" i="12"/>
  <c r="AD1659" i="12" s="1"/>
  <c r="Z1658" i="12"/>
  <c r="AH1658" i="12" s="1"/>
  <c r="Z1657" i="12"/>
  <c r="AH1657" i="12" s="1"/>
  <c r="Z1656" i="12"/>
  <c r="AH1656" i="12" s="1"/>
  <c r="Z1655" i="12"/>
  <c r="AD1655" i="12" s="1"/>
  <c r="Z1654" i="12"/>
  <c r="AD1654" i="12" s="1"/>
  <c r="Z1653" i="12"/>
  <c r="AD1653" i="12" s="1"/>
  <c r="Z1652" i="12"/>
  <c r="AD1652" i="12" s="1"/>
  <c r="Z1651" i="12"/>
  <c r="AH1651" i="12" s="1"/>
  <c r="Z1650" i="12"/>
  <c r="AH1650" i="12" s="1"/>
  <c r="Z1649" i="12"/>
  <c r="AH1649" i="12" s="1"/>
  <c r="Z1648" i="12"/>
  <c r="Z1647" i="12"/>
  <c r="AD1647" i="12" s="1"/>
  <c r="Z1646" i="12"/>
  <c r="AD1646" i="12" s="1"/>
  <c r="Z1645" i="12"/>
  <c r="AD1645" i="12" s="1"/>
  <c r="Z1644" i="12"/>
  <c r="Z1643" i="12"/>
  <c r="Z1642" i="12"/>
  <c r="Z1641" i="12"/>
  <c r="Z1640" i="12"/>
  <c r="AD1640" i="12" s="1"/>
  <c r="Z1639" i="12"/>
  <c r="AD1639" i="12" s="1"/>
  <c r="Z1638" i="12"/>
  <c r="AD1638" i="12" s="1"/>
  <c r="Z1637" i="12"/>
  <c r="AD1637" i="12" s="1"/>
  <c r="Z1636" i="12"/>
  <c r="Z1635" i="12"/>
  <c r="Z1634" i="12"/>
  <c r="AD1634" i="12" s="1"/>
  <c r="AG1634" i="12" s="1"/>
  <c r="Z1633" i="12"/>
  <c r="Z1632" i="12"/>
  <c r="AD1632" i="12" s="1"/>
  <c r="Z1631" i="12"/>
  <c r="AD1631" i="12" s="1"/>
  <c r="Z1630" i="12"/>
  <c r="Z1629" i="12"/>
  <c r="AD1629" i="12" s="1"/>
  <c r="Z1628" i="12"/>
  <c r="Z1627" i="12"/>
  <c r="Z1626" i="12"/>
  <c r="Z1625" i="12"/>
  <c r="Z1624" i="12"/>
  <c r="AD1624" i="12" s="1"/>
  <c r="Z1623" i="12"/>
  <c r="AD1623" i="12" s="1"/>
  <c r="Z1622" i="12"/>
  <c r="AD1622" i="12" s="1"/>
  <c r="Z1621" i="12"/>
  <c r="AD1621" i="12" s="1"/>
  <c r="Z1620" i="12"/>
  <c r="Z1619" i="12"/>
  <c r="Z1618" i="12"/>
  <c r="Z1617" i="12"/>
  <c r="Y1688" i="12"/>
  <c r="X1688" i="12"/>
  <c r="W1688" i="12"/>
  <c r="V1688" i="12"/>
  <c r="U1688" i="12"/>
  <c r="T1688" i="12"/>
  <c r="S1688" i="12"/>
  <c r="R1688" i="12"/>
  <c r="P1688" i="12"/>
  <c r="Q1688" i="12" s="1"/>
  <c r="Y1687" i="12"/>
  <c r="X1687" i="12"/>
  <c r="W1687" i="12"/>
  <c r="V1687" i="12"/>
  <c r="U1687" i="12"/>
  <c r="T1687" i="12"/>
  <c r="S1687" i="12"/>
  <c r="R1687" i="12"/>
  <c r="P1687" i="12"/>
  <c r="Q1687" i="12" s="1"/>
  <c r="Y1686" i="12"/>
  <c r="X1686" i="12"/>
  <c r="W1686" i="12"/>
  <c r="V1686" i="12"/>
  <c r="U1686" i="12"/>
  <c r="T1686" i="12"/>
  <c r="S1686" i="12"/>
  <c r="R1686" i="12"/>
  <c r="P1686" i="12"/>
  <c r="Q1686" i="12" s="1"/>
  <c r="Y1685" i="12"/>
  <c r="X1685" i="12"/>
  <c r="W1685" i="12"/>
  <c r="V1685" i="12"/>
  <c r="U1685" i="12"/>
  <c r="T1685" i="12"/>
  <c r="S1685" i="12"/>
  <c r="R1685" i="12"/>
  <c r="P1685" i="12"/>
  <c r="Q1685" i="12" s="1"/>
  <c r="Y1684" i="12"/>
  <c r="X1684" i="12"/>
  <c r="W1684" i="12"/>
  <c r="V1684" i="12"/>
  <c r="U1684" i="12"/>
  <c r="T1684" i="12"/>
  <c r="S1684" i="12"/>
  <c r="R1684" i="12"/>
  <c r="P1684" i="12"/>
  <c r="Q1684" i="12" s="1"/>
  <c r="Y1683" i="12"/>
  <c r="X1683" i="12"/>
  <c r="W1683" i="12"/>
  <c r="V1683" i="12"/>
  <c r="U1683" i="12"/>
  <c r="T1683" i="12"/>
  <c r="S1683" i="12"/>
  <c r="R1683" i="12"/>
  <c r="P1683" i="12"/>
  <c r="Q1683" i="12" s="1"/>
  <c r="Y1682" i="12"/>
  <c r="X1682" i="12"/>
  <c r="W1682" i="12"/>
  <c r="V1682" i="12"/>
  <c r="U1682" i="12"/>
  <c r="T1682" i="12"/>
  <c r="S1682" i="12"/>
  <c r="R1682" i="12"/>
  <c r="P1682" i="12"/>
  <c r="Q1682" i="12" s="1"/>
  <c r="Y1681" i="12"/>
  <c r="X1681" i="12"/>
  <c r="W1681" i="12"/>
  <c r="V1681" i="12"/>
  <c r="U1681" i="12"/>
  <c r="T1681" i="12"/>
  <c r="S1681" i="12"/>
  <c r="R1681" i="12"/>
  <c r="P1681" i="12"/>
  <c r="Q1681" i="12" s="1"/>
  <c r="Y1680" i="12"/>
  <c r="X1680" i="12"/>
  <c r="W1680" i="12"/>
  <c r="V1680" i="12"/>
  <c r="U1680" i="12"/>
  <c r="T1680" i="12"/>
  <c r="S1680" i="12"/>
  <c r="R1680" i="12"/>
  <c r="P1680" i="12"/>
  <c r="Q1680" i="12" s="1"/>
  <c r="Y1679" i="12"/>
  <c r="X1679" i="12"/>
  <c r="W1679" i="12"/>
  <c r="V1679" i="12"/>
  <c r="U1679" i="12"/>
  <c r="T1679" i="12"/>
  <c r="S1679" i="12"/>
  <c r="R1679" i="12"/>
  <c r="P1679" i="12"/>
  <c r="Q1679" i="12" s="1"/>
  <c r="Y1678" i="12"/>
  <c r="X1678" i="12"/>
  <c r="W1678" i="12"/>
  <c r="V1678" i="12"/>
  <c r="U1678" i="12"/>
  <c r="T1678" i="12"/>
  <c r="S1678" i="12"/>
  <c r="R1678" i="12"/>
  <c r="P1678" i="12"/>
  <c r="Q1678" i="12" s="1"/>
  <c r="Y1677" i="12"/>
  <c r="X1677" i="12"/>
  <c r="W1677" i="12"/>
  <c r="V1677" i="12"/>
  <c r="U1677" i="12"/>
  <c r="T1677" i="12"/>
  <c r="S1677" i="12"/>
  <c r="R1677" i="12"/>
  <c r="P1677" i="12"/>
  <c r="Q1677" i="12" s="1"/>
  <c r="Y1676" i="12"/>
  <c r="X1676" i="12"/>
  <c r="W1676" i="12"/>
  <c r="V1676" i="12"/>
  <c r="U1676" i="12"/>
  <c r="T1676" i="12"/>
  <c r="S1676" i="12"/>
  <c r="R1676" i="12"/>
  <c r="P1676" i="12"/>
  <c r="Q1676" i="12" s="1"/>
  <c r="Y1675" i="12"/>
  <c r="X1675" i="12"/>
  <c r="W1675" i="12"/>
  <c r="V1675" i="12"/>
  <c r="U1675" i="12"/>
  <c r="T1675" i="12"/>
  <c r="S1675" i="12"/>
  <c r="R1675" i="12"/>
  <c r="P1675" i="12"/>
  <c r="Q1675" i="12" s="1"/>
  <c r="Y1674" i="12"/>
  <c r="X1674" i="12"/>
  <c r="W1674" i="12"/>
  <c r="V1674" i="12"/>
  <c r="U1674" i="12"/>
  <c r="T1674" i="12"/>
  <c r="S1674" i="12"/>
  <c r="R1674" i="12"/>
  <c r="P1674" i="12"/>
  <c r="Q1674" i="12" s="1"/>
  <c r="Y1673" i="12"/>
  <c r="X1673" i="12"/>
  <c r="W1673" i="12"/>
  <c r="V1673" i="12"/>
  <c r="U1673" i="12"/>
  <c r="T1673" i="12"/>
  <c r="S1673" i="12"/>
  <c r="R1673" i="12"/>
  <c r="P1673" i="12"/>
  <c r="Q1673" i="12" s="1"/>
  <c r="Y1672" i="12"/>
  <c r="X1672" i="12"/>
  <c r="W1672" i="12"/>
  <c r="V1672" i="12"/>
  <c r="U1672" i="12"/>
  <c r="T1672" i="12"/>
  <c r="S1672" i="12"/>
  <c r="R1672" i="12"/>
  <c r="P1672" i="12"/>
  <c r="Q1672" i="12" s="1"/>
  <c r="Y1671" i="12"/>
  <c r="X1671" i="12"/>
  <c r="W1671" i="12"/>
  <c r="V1671" i="12"/>
  <c r="U1671" i="12"/>
  <c r="T1671" i="12"/>
  <c r="S1671" i="12"/>
  <c r="R1671" i="12"/>
  <c r="P1671" i="12"/>
  <c r="Q1671" i="12" s="1"/>
  <c r="Y1670" i="12"/>
  <c r="X1670" i="12"/>
  <c r="W1670" i="12"/>
  <c r="V1670" i="12"/>
  <c r="U1670" i="12"/>
  <c r="T1670" i="12"/>
  <c r="S1670" i="12"/>
  <c r="R1670" i="12"/>
  <c r="P1670" i="12"/>
  <c r="Q1670" i="12" s="1"/>
  <c r="Y1669" i="12"/>
  <c r="X1669" i="12"/>
  <c r="W1669" i="12"/>
  <c r="V1669" i="12"/>
  <c r="U1669" i="12"/>
  <c r="T1669" i="12"/>
  <c r="S1669" i="12"/>
  <c r="R1669" i="12"/>
  <c r="P1669" i="12"/>
  <c r="Q1669" i="12" s="1"/>
  <c r="Y1668" i="12"/>
  <c r="X1668" i="12"/>
  <c r="W1668" i="12"/>
  <c r="V1668" i="12"/>
  <c r="U1668" i="12"/>
  <c r="T1668" i="12"/>
  <c r="S1668" i="12"/>
  <c r="R1668" i="12"/>
  <c r="P1668" i="12"/>
  <c r="Q1668" i="12" s="1"/>
  <c r="Y1667" i="12"/>
  <c r="X1667" i="12"/>
  <c r="W1667" i="12"/>
  <c r="V1667" i="12"/>
  <c r="U1667" i="12"/>
  <c r="T1667" i="12"/>
  <c r="S1667" i="12"/>
  <c r="R1667" i="12"/>
  <c r="P1667" i="12"/>
  <c r="Q1667" i="12" s="1"/>
  <c r="Y1666" i="12"/>
  <c r="X1666" i="12"/>
  <c r="W1666" i="12"/>
  <c r="V1666" i="12"/>
  <c r="U1666" i="12"/>
  <c r="T1666" i="12"/>
  <c r="S1666" i="12"/>
  <c r="R1666" i="12"/>
  <c r="P1666" i="12"/>
  <c r="Q1666" i="12" s="1"/>
  <c r="Y1665" i="12"/>
  <c r="X1665" i="12"/>
  <c r="W1665" i="12"/>
  <c r="V1665" i="12"/>
  <c r="U1665" i="12"/>
  <c r="T1665" i="12"/>
  <c r="S1665" i="12"/>
  <c r="R1665" i="12"/>
  <c r="P1665" i="12"/>
  <c r="Q1665" i="12" s="1"/>
  <c r="Y1664" i="12"/>
  <c r="X1664" i="12"/>
  <c r="W1664" i="12"/>
  <c r="V1664" i="12"/>
  <c r="U1664" i="12"/>
  <c r="T1664" i="12"/>
  <c r="S1664" i="12"/>
  <c r="R1664" i="12"/>
  <c r="P1664" i="12"/>
  <c r="Q1664" i="12" s="1"/>
  <c r="Y1663" i="12"/>
  <c r="X1663" i="12"/>
  <c r="W1663" i="12"/>
  <c r="V1663" i="12"/>
  <c r="U1663" i="12"/>
  <c r="T1663" i="12"/>
  <c r="S1663" i="12"/>
  <c r="R1663" i="12"/>
  <c r="P1663" i="12"/>
  <c r="Q1663" i="12" s="1"/>
  <c r="Y1662" i="12"/>
  <c r="X1662" i="12"/>
  <c r="W1662" i="12"/>
  <c r="V1662" i="12"/>
  <c r="U1662" i="12"/>
  <c r="T1662" i="12"/>
  <c r="S1662" i="12"/>
  <c r="R1662" i="12"/>
  <c r="P1662" i="12"/>
  <c r="Q1662" i="12" s="1"/>
  <c r="Y1661" i="12"/>
  <c r="X1661" i="12"/>
  <c r="W1661" i="12"/>
  <c r="V1661" i="12"/>
  <c r="U1661" i="12"/>
  <c r="T1661" i="12"/>
  <c r="S1661" i="12"/>
  <c r="R1661" i="12"/>
  <c r="P1661" i="12"/>
  <c r="Q1661" i="12" s="1"/>
  <c r="Y1660" i="12"/>
  <c r="X1660" i="12"/>
  <c r="W1660" i="12"/>
  <c r="V1660" i="12"/>
  <c r="U1660" i="12"/>
  <c r="T1660" i="12"/>
  <c r="S1660" i="12"/>
  <c r="R1660" i="12"/>
  <c r="P1660" i="12"/>
  <c r="Q1660" i="12" s="1"/>
  <c r="Y1659" i="12"/>
  <c r="X1659" i="12"/>
  <c r="W1659" i="12"/>
  <c r="V1659" i="12"/>
  <c r="U1659" i="12"/>
  <c r="T1659" i="12"/>
  <c r="S1659" i="12"/>
  <c r="R1659" i="12"/>
  <c r="P1659" i="12"/>
  <c r="Q1659" i="12" s="1"/>
  <c r="Y1658" i="12"/>
  <c r="X1658" i="12"/>
  <c r="W1658" i="12"/>
  <c r="V1658" i="12"/>
  <c r="U1658" i="12"/>
  <c r="T1658" i="12"/>
  <c r="S1658" i="12"/>
  <c r="R1658" i="12"/>
  <c r="P1658" i="12"/>
  <c r="Q1658" i="12" s="1"/>
  <c r="Y1657" i="12"/>
  <c r="X1657" i="12"/>
  <c r="W1657" i="12"/>
  <c r="V1657" i="12"/>
  <c r="U1657" i="12"/>
  <c r="T1657" i="12"/>
  <c r="S1657" i="12"/>
  <c r="R1657" i="12"/>
  <c r="P1657" i="12"/>
  <c r="Q1657" i="12" s="1"/>
  <c r="Y1656" i="12"/>
  <c r="X1656" i="12"/>
  <c r="W1656" i="12"/>
  <c r="V1656" i="12"/>
  <c r="U1656" i="12"/>
  <c r="T1656" i="12"/>
  <c r="S1656" i="12"/>
  <c r="R1656" i="12"/>
  <c r="P1656" i="12"/>
  <c r="Q1656" i="12" s="1"/>
  <c r="Y1655" i="12"/>
  <c r="X1655" i="12"/>
  <c r="W1655" i="12"/>
  <c r="V1655" i="12"/>
  <c r="U1655" i="12"/>
  <c r="T1655" i="12"/>
  <c r="S1655" i="12"/>
  <c r="R1655" i="12"/>
  <c r="P1655" i="12"/>
  <c r="Q1655" i="12" s="1"/>
  <c r="Y1654" i="12"/>
  <c r="X1654" i="12"/>
  <c r="W1654" i="12"/>
  <c r="V1654" i="12"/>
  <c r="U1654" i="12"/>
  <c r="T1654" i="12"/>
  <c r="S1654" i="12"/>
  <c r="R1654" i="12"/>
  <c r="P1654" i="12"/>
  <c r="Q1654" i="12" s="1"/>
  <c r="Y1653" i="12"/>
  <c r="X1653" i="12"/>
  <c r="W1653" i="12"/>
  <c r="V1653" i="12"/>
  <c r="U1653" i="12"/>
  <c r="T1653" i="12"/>
  <c r="S1653" i="12"/>
  <c r="R1653" i="12"/>
  <c r="P1653" i="12"/>
  <c r="Q1653" i="12" s="1"/>
  <c r="Y1652" i="12"/>
  <c r="X1652" i="12"/>
  <c r="W1652" i="12"/>
  <c r="V1652" i="12"/>
  <c r="U1652" i="12"/>
  <c r="T1652" i="12"/>
  <c r="S1652" i="12"/>
  <c r="R1652" i="12"/>
  <c r="P1652" i="12"/>
  <c r="Q1652" i="12" s="1"/>
  <c r="Y1651" i="12"/>
  <c r="X1651" i="12"/>
  <c r="W1651" i="12"/>
  <c r="V1651" i="12"/>
  <c r="U1651" i="12"/>
  <c r="T1651" i="12"/>
  <c r="S1651" i="12"/>
  <c r="R1651" i="12"/>
  <c r="P1651" i="12"/>
  <c r="Q1651" i="12" s="1"/>
  <c r="Y1650" i="12"/>
  <c r="X1650" i="12"/>
  <c r="W1650" i="12"/>
  <c r="V1650" i="12"/>
  <c r="U1650" i="12"/>
  <c r="T1650" i="12"/>
  <c r="S1650" i="12"/>
  <c r="R1650" i="12"/>
  <c r="P1650" i="12"/>
  <c r="Q1650" i="12" s="1"/>
  <c r="Y1649" i="12"/>
  <c r="X1649" i="12"/>
  <c r="W1649" i="12"/>
  <c r="V1649" i="12"/>
  <c r="U1649" i="12"/>
  <c r="T1649" i="12"/>
  <c r="S1649" i="12"/>
  <c r="R1649" i="12"/>
  <c r="P1649" i="12"/>
  <c r="Q1649" i="12" s="1"/>
  <c r="Y1648" i="12"/>
  <c r="X1648" i="12"/>
  <c r="W1648" i="12"/>
  <c r="V1648" i="12"/>
  <c r="U1648" i="12"/>
  <c r="T1648" i="12"/>
  <c r="S1648" i="12"/>
  <c r="R1648" i="12"/>
  <c r="P1648" i="12"/>
  <c r="Q1648" i="12" s="1"/>
  <c r="Y1647" i="12"/>
  <c r="X1647" i="12"/>
  <c r="W1647" i="12"/>
  <c r="V1647" i="12"/>
  <c r="U1647" i="12"/>
  <c r="T1647" i="12"/>
  <c r="S1647" i="12"/>
  <c r="R1647" i="12"/>
  <c r="P1647" i="12"/>
  <c r="Q1647" i="12" s="1"/>
  <c r="Y1646" i="12"/>
  <c r="X1646" i="12"/>
  <c r="W1646" i="12"/>
  <c r="V1646" i="12"/>
  <c r="U1646" i="12"/>
  <c r="T1646" i="12"/>
  <c r="S1646" i="12"/>
  <c r="R1646" i="12"/>
  <c r="P1646" i="12"/>
  <c r="Q1646" i="12" s="1"/>
  <c r="Y1645" i="12"/>
  <c r="X1645" i="12"/>
  <c r="W1645" i="12"/>
  <c r="V1645" i="12"/>
  <c r="U1645" i="12"/>
  <c r="T1645" i="12"/>
  <c r="S1645" i="12"/>
  <c r="R1645" i="12"/>
  <c r="P1645" i="12"/>
  <c r="Q1645" i="12" s="1"/>
  <c r="Y1644" i="12"/>
  <c r="X1644" i="12"/>
  <c r="W1644" i="12"/>
  <c r="V1644" i="12"/>
  <c r="U1644" i="12"/>
  <c r="T1644" i="12"/>
  <c r="S1644" i="12"/>
  <c r="R1644" i="12"/>
  <c r="P1644" i="12"/>
  <c r="Q1644" i="12" s="1"/>
  <c r="Y1643" i="12"/>
  <c r="X1643" i="12"/>
  <c r="W1643" i="12"/>
  <c r="V1643" i="12"/>
  <c r="U1643" i="12"/>
  <c r="T1643" i="12"/>
  <c r="S1643" i="12"/>
  <c r="R1643" i="12"/>
  <c r="P1643" i="12"/>
  <c r="Q1643" i="12" s="1"/>
  <c r="Y1642" i="12"/>
  <c r="X1642" i="12"/>
  <c r="W1642" i="12"/>
  <c r="V1642" i="12"/>
  <c r="U1642" i="12"/>
  <c r="T1642" i="12"/>
  <c r="S1642" i="12"/>
  <c r="R1642" i="12"/>
  <c r="P1642" i="12"/>
  <c r="Q1642" i="12" s="1"/>
  <c r="Y1641" i="12"/>
  <c r="X1641" i="12"/>
  <c r="W1641" i="12"/>
  <c r="V1641" i="12"/>
  <c r="U1641" i="12"/>
  <c r="T1641" i="12"/>
  <c r="S1641" i="12"/>
  <c r="R1641" i="12"/>
  <c r="P1641" i="12"/>
  <c r="Q1641" i="12" s="1"/>
  <c r="Y1640" i="12"/>
  <c r="X1640" i="12"/>
  <c r="W1640" i="12"/>
  <c r="V1640" i="12"/>
  <c r="U1640" i="12"/>
  <c r="T1640" i="12"/>
  <c r="S1640" i="12"/>
  <c r="R1640" i="12"/>
  <c r="P1640" i="12"/>
  <c r="Q1640" i="12" s="1"/>
  <c r="Y1639" i="12"/>
  <c r="X1639" i="12"/>
  <c r="W1639" i="12"/>
  <c r="V1639" i="12"/>
  <c r="U1639" i="12"/>
  <c r="T1639" i="12"/>
  <c r="S1639" i="12"/>
  <c r="R1639" i="12"/>
  <c r="P1639" i="12"/>
  <c r="Q1639" i="12" s="1"/>
  <c r="Y1638" i="12"/>
  <c r="X1638" i="12"/>
  <c r="W1638" i="12"/>
  <c r="V1638" i="12"/>
  <c r="U1638" i="12"/>
  <c r="T1638" i="12"/>
  <c r="S1638" i="12"/>
  <c r="R1638" i="12"/>
  <c r="P1638" i="12"/>
  <c r="Q1638" i="12" s="1"/>
  <c r="Y1637" i="12"/>
  <c r="X1637" i="12"/>
  <c r="W1637" i="12"/>
  <c r="V1637" i="12"/>
  <c r="U1637" i="12"/>
  <c r="T1637" i="12"/>
  <c r="S1637" i="12"/>
  <c r="R1637" i="12"/>
  <c r="P1637" i="12"/>
  <c r="Q1637" i="12" s="1"/>
  <c r="Y1636" i="12"/>
  <c r="X1636" i="12"/>
  <c r="W1636" i="12"/>
  <c r="V1636" i="12"/>
  <c r="U1636" i="12"/>
  <c r="T1636" i="12"/>
  <c r="S1636" i="12"/>
  <c r="R1636" i="12"/>
  <c r="P1636" i="12"/>
  <c r="Q1636" i="12" s="1"/>
  <c r="Y1635" i="12"/>
  <c r="X1635" i="12"/>
  <c r="W1635" i="12"/>
  <c r="V1635" i="12"/>
  <c r="U1635" i="12"/>
  <c r="T1635" i="12"/>
  <c r="S1635" i="12"/>
  <c r="R1635" i="12"/>
  <c r="P1635" i="12"/>
  <c r="Q1635" i="12" s="1"/>
  <c r="Y1634" i="12"/>
  <c r="X1634" i="12"/>
  <c r="W1634" i="12"/>
  <c r="V1634" i="12"/>
  <c r="U1634" i="12"/>
  <c r="T1634" i="12"/>
  <c r="S1634" i="12"/>
  <c r="R1634" i="12"/>
  <c r="P1634" i="12"/>
  <c r="Q1634" i="12" s="1"/>
  <c r="Y1633" i="12"/>
  <c r="X1633" i="12"/>
  <c r="W1633" i="12"/>
  <c r="V1633" i="12"/>
  <c r="U1633" i="12"/>
  <c r="T1633" i="12"/>
  <c r="S1633" i="12"/>
  <c r="R1633" i="12"/>
  <c r="P1633" i="12"/>
  <c r="Q1633" i="12" s="1"/>
  <c r="Y1632" i="12"/>
  <c r="X1632" i="12"/>
  <c r="W1632" i="12"/>
  <c r="V1632" i="12"/>
  <c r="U1632" i="12"/>
  <c r="T1632" i="12"/>
  <c r="S1632" i="12"/>
  <c r="R1632" i="12"/>
  <c r="P1632" i="12"/>
  <c r="Q1632" i="12" s="1"/>
  <c r="Y1631" i="12"/>
  <c r="X1631" i="12"/>
  <c r="W1631" i="12"/>
  <c r="V1631" i="12"/>
  <c r="U1631" i="12"/>
  <c r="T1631" i="12"/>
  <c r="S1631" i="12"/>
  <c r="R1631" i="12"/>
  <c r="P1631" i="12"/>
  <c r="Q1631" i="12" s="1"/>
  <c r="Y1630" i="12"/>
  <c r="X1630" i="12"/>
  <c r="W1630" i="12"/>
  <c r="V1630" i="12"/>
  <c r="U1630" i="12"/>
  <c r="T1630" i="12"/>
  <c r="S1630" i="12"/>
  <c r="R1630" i="12"/>
  <c r="P1630" i="12"/>
  <c r="Q1630" i="12" s="1"/>
  <c r="Y1629" i="12"/>
  <c r="X1629" i="12"/>
  <c r="W1629" i="12"/>
  <c r="V1629" i="12"/>
  <c r="U1629" i="12"/>
  <c r="T1629" i="12"/>
  <c r="S1629" i="12"/>
  <c r="R1629" i="12"/>
  <c r="P1629" i="12"/>
  <c r="Q1629" i="12" s="1"/>
  <c r="Y1628" i="12"/>
  <c r="X1628" i="12"/>
  <c r="W1628" i="12"/>
  <c r="V1628" i="12"/>
  <c r="U1628" i="12"/>
  <c r="T1628" i="12"/>
  <c r="S1628" i="12"/>
  <c r="R1628" i="12"/>
  <c r="P1628" i="12"/>
  <c r="Q1628" i="12" s="1"/>
  <c r="Y1627" i="12"/>
  <c r="X1627" i="12"/>
  <c r="W1627" i="12"/>
  <c r="V1627" i="12"/>
  <c r="U1627" i="12"/>
  <c r="T1627" i="12"/>
  <c r="S1627" i="12"/>
  <c r="R1627" i="12"/>
  <c r="P1627" i="12"/>
  <c r="Q1627" i="12" s="1"/>
  <c r="Y1626" i="12"/>
  <c r="X1626" i="12"/>
  <c r="W1626" i="12"/>
  <c r="V1626" i="12"/>
  <c r="U1626" i="12"/>
  <c r="T1626" i="12"/>
  <c r="S1626" i="12"/>
  <c r="R1626" i="12"/>
  <c r="P1626" i="12"/>
  <c r="Q1626" i="12" s="1"/>
  <c r="Y1625" i="12"/>
  <c r="X1625" i="12"/>
  <c r="W1625" i="12"/>
  <c r="V1625" i="12"/>
  <c r="U1625" i="12"/>
  <c r="T1625" i="12"/>
  <c r="S1625" i="12"/>
  <c r="R1625" i="12"/>
  <c r="P1625" i="12"/>
  <c r="Q1625" i="12" s="1"/>
  <c r="Y1624" i="12"/>
  <c r="X1624" i="12"/>
  <c r="W1624" i="12"/>
  <c r="V1624" i="12"/>
  <c r="U1624" i="12"/>
  <c r="T1624" i="12"/>
  <c r="S1624" i="12"/>
  <c r="R1624" i="12"/>
  <c r="P1624" i="12"/>
  <c r="Q1624" i="12" s="1"/>
  <c r="Y1623" i="12"/>
  <c r="X1623" i="12"/>
  <c r="W1623" i="12"/>
  <c r="V1623" i="12"/>
  <c r="U1623" i="12"/>
  <c r="T1623" i="12"/>
  <c r="S1623" i="12"/>
  <c r="R1623" i="12"/>
  <c r="P1623" i="12"/>
  <c r="Q1623" i="12" s="1"/>
  <c r="Y1622" i="12"/>
  <c r="X1622" i="12"/>
  <c r="W1622" i="12"/>
  <c r="V1622" i="12"/>
  <c r="U1622" i="12"/>
  <c r="T1622" i="12"/>
  <c r="S1622" i="12"/>
  <c r="R1622" i="12"/>
  <c r="P1622" i="12"/>
  <c r="Q1622" i="12" s="1"/>
  <c r="Y1621" i="12"/>
  <c r="X1621" i="12"/>
  <c r="W1621" i="12"/>
  <c r="V1621" i="12"/>
  <c r="U1621" i="12"/>
  <c r="T1621" i="12"/>
  <c r="S1621" i="12"/>
  <c r="R1621" i="12"/>
  <c r="P1621" i="12"/>
  <c r="Q1621" i="12" s="1"/>
  <c r="Y1620" i="12"/>
  <c r="X1620" i="12"/>
  <c r="W1620" i="12"/>
  <c r="V1620" i="12"/>
  <c r="U1620" i="12"/>
  <c r="T1620" i="12"/>
  <c r="S1620" i="12"/>
  <c r="R1620" i="12"/>
  <c r="P1620" i="12"/>
  <c r="Q1620" i="12" s="1"/>
  <c r="Y1619" i="12"/>
  <c r="X1619" i="12"/>
  <c r="W1619" i="12"/>
  <c r="V1619" i="12"/>
  <c r="U1619" i="12"/>
  <c r="T1619" i="12"/>
  <c r="S1619" i="12"/>
  <c r="R1619" i="12"/>
  <c r="P1619" i="12"/>
  <c r="Q1619" i="12" s="1"/>
  <c r="Y1618" i="12"/>
  <c r="X1618" i="12"/>
  <c r="W1618" i="12"/>
  <c r="V1618" i="12"/>
  <c r="U1618" i="12"/>
  <c r="T1618" i="12"/>
  <c r="S1618" i="12"/>
  <c r="R1618" i="12"/>
  <c r="P1618" i="12"/>
  <c r="Q1618" i="12" s="1"/>
  <c r="Y1617" i="12"/>
  <c r="X1617" i="12"/>
  <c r="W1617" i="12"/>
  <c r="V1617" i="12"/>
  <c r="U1617" i="12"/>
  <c r="T1617" i="12"/>
  <c r="S1617" i="12"/>
  <c r="R1617" i="12"/>
  <c r="P1617" i="12"/>
  <c r="Q1617" i="12" s="1"/>
  <c r="U2435" i="8" l="1"/>
  <c r="U2451" i="8"/>
  <c r="U2432" i="8"/>
  <c r="U2448" i="8"/>
  <c r="R2417" i="8"/>
  <c r="T2426" i="8"/>
  <c r="T2393" i="8"/>
  <c r="R2440" i="8"/>
  <c r="R2446" i="8"/>
  <c r="T2412" i="8"/>
  <c r="T2418" i="8"/>
  <c r="S2433" i="8"/>
  <c r="T2446" i="8"/>
  <c r="R2425" i="8"/>
  <c r="T2425" i="8"/>
  <c r="T2401" i="8"/>
  <c r="S2417" i="8"/>
  <c r="T2432" i="8"/>
  <c r="T2436" i="8"/>
  <c r="S2442" i="8"/>
  <c r="R2393" i="8"/>
  <c r="U2419" i="8"/>
  <c r="T2394" i="8"/>
  <c r="R2435" i="8"/>
  <c r="S2360" i="8"/>
  <c r="R2390" i="8"/>
  <c r="S2393" i="8"/>
  <c r="U2402" i="8"/>
  <c r="U2406" i="8"/>
  <c r="S2411" i="8"/>
  <c r="S2440" i="8"/>
  <c r="S2450" i="8"/>
  <c r="R2364" i="8"/>
  <c r="R2371" i="8"/>
  <c r="S2392" i="8"/>
  <c r="U2411" i="8"/>
  <c r="U2427" i="8"/>
  <c r="R2430" i="8"/>
  <c r="U2449" i="8"/>
  <c r="R2406" i="8"/>
  <c r="S2368" i="8"/>
  <c r="U2401" i="8"/>
  <c r="S2408" i="8"/>
  <c r="R2409" i="8"/>
  <c r="S2435" i="8"/>
  <c r="S2352" i="8"/>
  <c r="S2370" i="8"/>
  <c r="R2377" i="8"/>
  <c r="R2395" i="8"/>
  <c r="T2396" i="8"/>
  <c r="S2404" i="8"/>
  <c r="T2408" i="8"/>
  <c r="S2409" i="8"/>
  <c r="S2416" i="8"/>
  <c r="U2433" i="8"/>
  <c r="R2356" i="8"/>
  <c r="S2395" i="8"/>
  <c r="U2400" i="8"/>
  <c r="T2403" i="8"/>
  <c r="T2404" i="8"/>
  <c r="T2409" i="8"/>
  <c r="T2416" i="8"/>
  <c r="T2417" i="8"/>
  <c r="T2424" i="8"/>
  <c r="S2425" i="8"/>
  <c r="R2432" i="8"/>
  <c r="R2433" i="8"/>
  <c r="R2448" i="8"/>
  <c r="R2374" i="8"/>
  <c r="R2388" i="8"/>
  <c r="S2394" i="8"/>
  <c r="U2395" i="8"/>
  <c r="U2403" i="8"/>
  <c r="U2424" i="8"/>
  <c r="U2440" i="8"/>
  <c r="U2444" i="8"/>
  <c r="R2347" i="8"/>
  <c r="R2353" i="8"/>
  <c r="S2354" i="8"/>
  <c r="R2355" i="8"/>
  <c r="R2361" i="8"/>
  <c r="S2362" i="8"/>
  <c r="R2363" i="8"/>
  <c r="R2369" i="8"/>
  <c r="R2382" i="8"/>
  <c r="T2410" i="8"/>
  <c r="T2422" i="8"/>
  <c r="U2431" i="8"/>
  <c r="T2434" i="8"/>
  <c r="R2441" i="8"/>
  <c r="R2443" i="8"/>
  <c r="R2444" i="8"/>
  <c r="U2452" i="8"/>
  <c r="S2347" i="8"/>
  <c r="T2347" i="8"/>
  <c r="S2348" i="8"/>
  <c r="U2352" i="8"/>
  <c r="U2353" i="8"/>
  <c r="U2354" i="8"/>
  <c r="T2355" i="8"/>
  <c r="S2356" i="8"/>
  <c r="U2360" i="8"/>
  <c r="U2361" i="8"/>
  <c r="U2362" i="8"/>
  <c r="T2363" i="8"/>
  <c r="S2364" i="8"/>
  <c r="U2368" i="8"/>
  <c r="T2369" i="8"/>
  <c r="T2370" i="8"/>
  <c r="S2371" i="8"/>
  <c r="R2372" i="8"/>
  <c r="S2376" i="8"/>
  <c r="S2377" i="8"/>
  <c r="S2378" i="8"/>
  <c r="R2379" i="8"/>
  <c r="R2385" i="8"/>
  <c r="R2398" i="8"/>
  <c r="R2414" i="8"/>
  <c r="U2422" i="8"/>
  <c r="T2430" i="8"/>
  <c r="R2438" i="8"/>
  <c r="T2441" i="8"/>
  <c r="T2442" i="8"/>
  <c r="U2443" i="8"/>
  <c r="S2448" i="8"/>
  <c r="R2449" i="8"/>
  <c r="U2450" i="8"/>
  <c r="R2452" i="8"/>
  <c r="R2348" i="8"/>
  <c r="T2353" i="8"/>
  <c r="T2362" i="8"/>
  <c r="S2443" i="8"/>
  <c r="T2444" i="8"/>
  <c r="T2348" i="8"/>
  <c r="U2355" i="8"/>
  <c r="T2356" i="8"/>
  <c r="U2363" i="8"/>
  <c r="T2364" i="8"/>
  <c r="U2369" i="8"/>
  <c r="U2370" i="8"/>
  <c r="T2371" i="8"/>
  <c r="S2372" i="8"/>
  <c r="U2376" i="8"/>
  <c r="T2377" i="8"/>
  <c r="T2378" i="8"/>
  <c r="S2379" i="8"/>
  <c r="R2380" i="8"/>
  <c r="S2384" i="8"/>
  <c r="S2385" i="8"/>
  <c r="S2386" i="8"/>
  <c r="R2387" i="8"/>
  <c r="U2414" i="8"/>
  <c r="U2430" i="8"/>
  <c r="T2438" i="8"/>
  <c r="U2441" i="8"/>
  <c r="U2447" i="8"/>
  <c r="S2449" i="8"/>
  <c r="R2450" i="8"/>
  <c r="S2451" i="8"/>
  <c r="T2452" i="8"/>
  <c r="T2354" i="8"/>
  <c r="T2372" i="8"/>
  <c r="U2378" i="8"/>
  <c r="T2379" i="8"/>
  <c r="S2380" i="8"/>
  <c r="U2384" i="8"/>
  <c r="T2385" i="8"/>
  <c r="T2386" i="8"/>
  <c r="S2387" i="8"/>
  <c r="U2428" i="8"/>
  <c r="U2438" i="8"/>
  <c r="T2449" i="8"/>
  <c r="T2361" i="8"/>
  <c r="T2380" i="8"/>
  <c r="U2386" i="8"/>
  <c r="T2387" i="8"/>
  <c r="S2388" i="8"/>
  <c r="U2392" i="8"/>
  <c r="R2396" i="8"/>
  <c r="S2400" i="8"/>
  <c r="R2401" i="8"/>
  <c r="R2403" i="8"/>
  <c r="R2416" i="8"/>
  <c r="R2419" i="8"/>
  <c r="R2420" i="8"/>
  <c r="R2424" i="8"/>
  <c r="R2427" i="8"/>
  <c r="R2428" i="8"/>
  <c r="U2436" i="8"/>
  <c r="U2454" i="8"/>
  <c r="U2439" i="8"/>
  <c r="R2350" i="8"/>
  <c r="R2358" i="8"/>
  <c r="R2366" i="8"/>
  <c r="T2388" i="8"/>
  <c r="U2394" i="8"/>
  <c r="S2396" i="8"/>
  <c r="T2400" i="8"/>
  <c r="T2402" i="8"/>
  <c r="R2404" i="8"/>
  <c r="R2408" i="8"/>
  <c r="R2411" i="8"/>
  <c r="R2412" i="8"/>
  <c r="S2419" i="8"/>
  <c r="T2420" i="8"/>
  <c r="S2427" i="8"/>
  <c r="T2428" i="8"/>
  <c r="U2446" i="8"/>
  <c r="R2454" i="8"/>
  <c r="R2349" i="8"/>
  <c r="R2357" i="8"/>
  <c r="R2365" i="8"/>
  <c r="R2373" i="8"/>
  <c r="R2381" i="8"/>
  <c r="R2389" i="8"/>
  <c r="R2397" i="8"/>
  <c r="R2405" i="8"/>
  <c r="U2410" i="8"/>
  <c r="S2412" i="8"/>
  <c r="R2413" i="8"/>
  <c r="U2418" i="8"/>
  <c r="S2420" i="8"/>
  <c r="R2421" i="8"/>
  <c r="U2426" i="8"/>
  <c r="S2428" i="8"/>
  <c r="R2429" i="8"/>
  <c r="U2434" i="8"/>
  <c r="S2436" i="8"/>
  <c r="R2437" i="8"/>
  <c r="U2442" i="8"/>
  <c r="S2444" i="8"/>
  <c r="R2445" i="8"/>
  <c r="T2451" i="8"/>
  <c r="S2452" i="8"/>
  <c r="R2453" i="8"/>
  <c r="S2405" i="8"/>
  <c r="S2421" i="8"/>
  <c r="T2349" i="8"/>
  <c r="S2350" i="8"/>
  <c r="R2351" i="8"/>
  <c r="T2357" i="8"/>
  <c r="S2358" i="8"/>
  <c r="R2359" i="8"/>
  <c r="T2365" i="8"/>
  <c r="S2366" i="8"/>
  <c r="R2367" i="8"/>
  <c r="T2373" i="8"/>
  <c r="S2374" i="8"/>
  <c r="R2375" i="8"/>
  <c r="T2381" i="8"/>
  <c r="S2382" i="8"/>
  <c r="R2383" i="8"/>
  <c r="T2389" i="8"/>
  <c r="S2390" i="8"/>
  <c r="R2391" i="8"/>
  <c r="T2397" i="8"/>
  <c r="S2398" i="8"/>
  <c r="R2399" i="8"/>
  <c r="T2405" i="8"/>
  <c r="S2406" i="8"/>
  <c r="R2407" i="8"/>
  <c r="T2413" i="8"/>
  <c r="S2414" i="8"/>
  <c r="R2415" i="8"/>
  <c r="T2421" i="8"/>
  <c r="S2422" i="8"/>
  <c r="R2423" i="8"/>
  <c r="T2429" i="8"/>
  <c r="R2431" i="8"/>
  <c r="T2437" i="8"/>
  <c r="R2439" i="8"/>
  <c r="T2445" i="8"/>
  <c r="R2447" i="8"/>
  <c r="T2453" i="8"/>
  <c r="S2454" i="8"/>
  <c r="S2349" i="8"/>
  <c r="S2381" i="8"/>
  <c r="S2389" i="8"/>
  <c r="T2350" i="8"/>
  <c r="S2351" i="8"/>
  <c r="R2352" i="8"/>
  <c r="U2357" i="8"/>
  <c r="T2358" i="8"/>
  <c r="S2359" i="8"/>
  <c r="R2360" i="8"/>
  <c r="U2365" i="8"/>
  <c r="T2366" i="8"/>
  <c r="S2367" i="8"/>
  <c r="R2368" i="8"/>
  <c r="U2373" i="8"/>
  <c r="T2374" i="8"/>
  <c r="S2375" i="8"/>
  <c r="R2376" i="8"/>
  <c r="T2382" i="8"/>
  <c r="S2383" i="8"/>
  <c r="R2384" i="8"/>
  <c r="T2390" i="8"/>
  <c r="S2391" i="8"/>
  <c r="R2392" i="8"/>
  <c r="U2397" i="8"/>
  <c r="T2398" i="8"/>
  <c r="S2399" i="8"/>
  <c r="S2407" i="8"/>
  <c r="U2413" i="8"/>
  <c r="S2415" i="8"/>
  <c r="S2423" i="8"/>
  <c r="U2429" i="8"/>
  <c r="S2431" i="8"/>
  <c r="U2437" i="8"/>
  <c r="S2439" i="8"/>
  <c r="U2445" i="8"/>
  <c r="S2447" i="8"/>
  <c r="U2453" i="8"/>
  <c r="T2454" i="8"/>
  <c r="T2351" i="8"/>
  <c r="T2359" i="8"/>
  <c r="T2367" i="8"/>
  <c r="T2375" i="8"/>
  <c r="T2383" i="8"/>
  <c r="T2391" i="8"/>
  <c r="T2399" i="8"/>
  <c r="T2407" i="8"/>
  <c r="T2415" i="8"/>
  <c r="T2423" i="8"/>
  <c r="T2431" i="8"/>
  <c r="T2439" i="8"/>
  <c r="T2447" i="8"/>
  <c r="R2402" i="8"/>
  <c r="R2410" i="8"/>
  <c r="R2418" i="8"/>
  <c r="R2426" i="8"/>
  <c r="R2434" i="8"/>
  <c r="U2455" i="8"/>
  <c r="R2455" i="8"/>
  <c r="S2455" i="8"/>
  <c r="AH1626" i="12"/>
  <c r="AH1642" i="12"/>
  <c r="AH1624" i="12"/>
  <c r="AH1640" i="12"/>
  <c r="AH1655" i="12"/>
  <c r="AH1670" i="12"/>
  <c r="AD1680" i="12"/>
  <c r="AG1680" i="12" s="1"/>
  <c r="AH1617" i="12"/>
  <c r="AH1625" i="12"/>
  <c r="AH1633" i="12"/>
  <c r="AH1641" i="12"/>
  <c r="AH1648" i="12"/>
  <c r="AH1621" i="12"/>
  <c r="AH1637" i="12"/>
  <c r="AH1652" i="12"/>
  <c r="AH1667" i="12"/>
  <c r="AH1618" i="12"/>
  <c r="AD1649" i="12"/>
  <c r="AG1649" i="12" s="1"/>
  <c r="AH1619" i="12"/>
  <c r="AH1627" i="12"/>
  <c r="AH1635" i="12"/>
  <c r="AH1643" i="12"/>
  <c r="AD1625" i="12"/>
  <c r="AG1625" i="12" s="1"/>
  <c r="AD1641" i="12"/>
  <c r="AG1641" i="12" s="1"/>
  <c r="AD1656" i="12"/>
  <c r="AG1656" i="12" s="1"/>
  <c r="AD1671" i="12"/>
  <c r="AG1671" i="12" s="1"/>
  <c r="AH1678" i="12"/>
  <c r="AH1620" i="12"/>
  <c r="AH1628" i="12"/>
  <c r="AH1636" i="12"/>
  <c r="AH1644" i="12"/>
  <c r="AH1632" i="12"/>
  <c r="AH1647" i="12"/>
  <c r="AH1662" i="12"/>
  <c r="AH1629" i="12"/>
  <c r="AH1659" i="12"/>
  <c r="AH1686" i="12"/>
  <c r="AH1630" i="12"/>
  <c r="AD1626" i="12"/>
  <c r="AG1626" i="12" s="1"/>
  <c r="AD1642" i="12"/>
  <c r="AG1642" i="12" s="1"/>
  <c r="AD1657" i="12"/>
  <c r="AG1657" i="12" s="1"/>
  <c r="AD1672" i="12"/>
  <c r="AG1672" i="12" s="1"/>
  <c r="AH1634" i="12"/>
  <c r="AD1618" i="12"/>
  <c r="AG1618" i="12" s="1"/>
  <c r="AD1664" i="12"/>
  <c r="AG1664" i="12" s="1"/>
  <c r="AD1617" i="12"/>
  <c r="AG1617" i="12" s="1"/>
  <c r="AD1633" i="12"/>
  <c r="AG1633" i="12" s="1"/>
  <c r="AD1648" i="12"/>
  <c r="AG1648" i="12" s="1"/>
  <c r="AD1663" i="12"/>
  <c r="AG1663" i="12" s="1"/>
  <c r="AG1624" i="12"/>
  <c r="AF1624" i="12"/>
  <c r="AE1624" i="12"/>
  <c r="AG1655" i="12"/>
  <c r="AF1655" i="12"/>
  <c r="AE1655" i="12"/>
  <c r="AG1686" i="12"/>
  <c r="AF1686" i="12"/>
  <c r="AE1686" i="12"/>
  <c r="AG1632" i="12"/>
  <c r="AF1632" i="12"/>
  <c r="AE1632" i="12"/>
  <c r="AG1662" i="12"/>
  <c r="AF1662" i="12"/>
  <c r="AE1662" i="12"/>
  <c r="AG1647" i="12"/>
  <c r="AF1647" i="12"/>
  <c r="AE1647" i="12"/>
  <c r="AG1678" i="12"/>
  <c r="AF1678" i="12"/>
  <c r="AE1678" i="12"/>
  <c r="AG1640" i="12"/>
  <c r="AF1640" i="12"/>
  <c r="AE1640" i="12"/>
  <c r="AG1670" i="12"/>
  <c r="AF1670" i="12"/>
  <c r="AE1670" i="12"/>
  <c r="AG1621" i="12"/>
  <c r="AF1621" i="12"/>
  <c r="AE1621" i="12"/>
  <c r="AG1629" i="12"/>
  <c r="AE1629" i="12"/>
  <c r="AF1629" i="12"/>
  <c r="AG1637" i="12"/>
  <c r="AF1637" i="12"/>
  <c r="AE1637" i="12"/>
  <c r="AG1652" i="12"/>
  <c r="AF1652" i="12"/>
  <c r="AE1652" i="12"/>
  <c r="AG1659" i="12"/>
  <c r="AF1659" i="12"/>
  <c r="AE1659" i="12"/>
  <c r="AG1667" i="12"/>
  <c r="AF1667" i="12"/>
  <c r="AE1667" i="12"/>
  <c r="AG1675" i="12"/>
  <c r="AF1675" i="12"/>
  <c r="AE1675" i="12"/>
  <c r="AG1683" i="12"/>
  <c r="AF1683" i="12"/>
  <c r="AE1683" i="12"/>
  <c r="AE1622" i="12"/>
  <c r="AF1622" i="12"/>
  <c r="AG1622" i="12"/>
  <c r="AE1638" i="12"/>
  <c r="AG1638" i="12"/>
  <c r="AF1638" i="12"/>
  <c r="AE1645" i="12"/>
  <c r="AG1645" i="12"/>
  <c r="AF1645" i="12"/>
  <c r="AE1653" i="12"/>
  <c r="AG1653" i="12"/>
  <c r="AF1653" i="12"/>
  <c r="AE1660" i="12"/>
  <c r="AG1660" i="12"/>
  <c r="AF1660" i="12"/>
  <c r="AE1668" i="12"/>
  <c r="AG1668" i="12"/>
  <c r="AF1668" i="12"/>
  <c r="AE1676" i="12"/>
  <c r="AG1676" i="12"/>
  <c r="AF1676" i="12"/>
  <c r="AE1684" i="12"/>
  <c r="AG1684" i="12"/>
  <c r="AF1684" i="12"/>
  <c r="AF1623" i="12"/>
  <c r="AE1623" i="12"/>
  <c r="AG1623" i="12"/>
  <c r="AF1631" i="12"/>
  <c r="AE1631" i="12"/>
  <c r="AG1631" i="12"/>
  <c r="AF1639" i="12"/>
  <c r="AE1639" i="12"/>
  <c r="AG1639" i="12"/>
  <c r="AF1646" i="12"/>
  <c r="AE1646" i="12"/>
  <c r="AG1646" i="12"/>
  <c r="AF1654" i="12"/>
  <c r="AE1654" i="12"/>
  <c r="AG1654" i="12"/>
  <c r="AF1661" i="12"/>
  <c r="AE1661" i="12"/>
  <c r="AG1661" i="12"/>
  <c r="AF1669" i="12"/>
  <c r="AE1669" i="12"/>
  <c r="AG1669" i="12"/>
  <c r="AF1677" i="12"/>
  <c r="AE1677" i="12"/>
  <c r="AG1677" i="12"/>
  <c r="AF1685" i="12"/>
  <c r="AE1685" i="12"/>
  <c r="AG1685" i="12"/>
  <c r="AD1620" i="12"/>
  <c r="AD1628" i="12"/>
  <c r="AD1636" i="12"/>
  <c r="AD1644" i="12"/>
  <c r="AD1651" i="12"/>
  <c r="AD1658" i="12"/>
  <c r="AD1666" i="12"/>
  <c r="AD1674" i="12"/>
  <c r="AD1682" i="12"/>
  <c r="AD1619" i="12"/>
  <c r="AH1623" i="12"/>
  <c r="AD1627" i="12"/>
  <c r="AH1631" i="12"/>
  <c r="AD1635" i="12"/>
  <c r="AH1639" i="12"/>
  <c r="AD1643" i="12"/>
  <c r="AH1646" i="12"/>
  <c r="AD1650" i="12"/>
  <c r="AH1654" i="12"/>
  <c r="AH1661" i="12"/>
  <c r="AD1665" i="12"/>
  <c r="AH1669" i="12"/>
  <c r="AD1673" i="12"/>
  <c r="AH1677" i="12"/>
  <c r="AD1681" i="12"/>
  <c r="AH1685" i="12"/>
  <c r="AH1622" i="12"/>
  <c r="AH1645" i="12"/>
  <c r="AH1668" i="12"/>
  <c r="AH1684" i="12"/>
  <c r="AH1638" i="12"/>
  <c r="AE1634" i="12"/>
  <c r="AH1675" i="12"/>
  <c r="AD1679" i="12"/>
  <c r="AH1683" i="12"/>
  <c r="AD1687" i="12"/>
  <c r="AH1676" i="12"/>
  <c r="AF1634" i="12"/>
  <c r="AH1653" i="12"/>
  <c r="AH1660" i="12"/>
  <c r="AD1630" i="12"/>
  <c r="AD1688" i="12"/>
  <c r="AF1664" i="12" l="1"/>
  <c r="AE1618" i="12"/>
  <c r="AF1618" i="12"/>
  <c r="AF1648" i="12"/>
  <c r="AF1680" i="12"/>
  <c r="AE1656" i="12"/>
  <c r="AF1671" i="12"/>
  <c r="AE1648" i="12"/>
  <c r="AE1641" i="12"/>
  <c r="AE1664" i="12"/>
  <c r="AE1642" i="12"/>
  <c r="AF1656" i="12"/>
  <c r="AF1642" i="12"/>
  <c r="AE1672" i="12"/>
  <c r="AF1672" i="12"/>
  <c r="AE1671" i="12"/>
  <c r="AE1617" i="12"/>
  <c r="AE1649" i="12"/>
  <c r="AF1663" i="12"/>
  <c r="AE1657" i="12"/>
  <c r="AF1641" i="12"/>
  <c r="AE1663" i="12"/>
  <c r="AE1633" i="12"/>
  <c r="AE1680" i="12"/>
  <c r="AF1633" i="12"/>
  <c r="AF1657" i="12"/>
  <c r="AF1626" i="12"/>
  <c r="AE1626" i="12"/>
  <c r="AF1625" i="12"/>
  <c r="AE1625" i="12"/>
  <c r="AF1617" i="12"/>
  <c r="AF1649" i="12"/>
  <c r="AG1665" i="12"/>
  <c r="AF1665" i="12"/>
  <c r="AE1665" i="12"/>
  <c r="AE1635" i="12"/>
  <c r="AG1635" i="12"/>
  <c r="AF1635" i="12"/>
  <c r="AF1658" i="12"/>
  <c r="AG1658" i="12"/>
  <c r="AE1658" i="12"/>
  <c r="AG1687" i="12"/>
  <c r="AF1687" i="12"/>
  <c r="AE1687" i="12"/>
  <c r="AE1627" i="12"/>
  <c r="AG1627" i="12"/>
  <c r="AF1627" i="12"/>
  <c r="AF1644" i="12"/>
  <c r="AG1644" i="12"/>
  <c r="AE1644" i="12"/>
  <c r="AG1636" i="12"/>
  <c r="AF1636" i="12"/>
  <c r="AE1636" i="12"/>
  <c r="AE1630" i="12"/>
  <c r="AF1630" i="12"/>
  <c r="AG1630" i="12"/>
  <c r="AG1679" i="12"/>
  <c r="AF1679" i="12"/>
  <c r="AE1679" i="12"/>
  <c r="AG1681" i="12"/>
  <c r="AF1681" i="12"/>
  <c r="AE1681" i="12"/>
  <c r="AG1650" i="12"/>
  <c r="AF1650" i="12"/>
  <c r="AE1650" i="12"/>
  <c r="AG1619" i="12"/>
  <c r="AF1619" i="12"/>
  <c r="AE1619" i="12"/>
  <c r="AG1628" i="12"/>
  <c r="AF1628" i="12"/>
  <c r="AE1628" i="12"/>
  <c r="AG1666" i="12"/>
  <c r="AF1666" i="12"/>
  <c r="AE1666" i="12"/>
  <c r="AF1651" i="12"/>
  <c r="AG1651" i="12"/>
  <c r="AE1651" i="12"/>
  <c r="AG1682" i="12"/>
  <c r="AF1682" i="12"/>
  <c r="AE1682" i="12"/>
  <c r="AF1620" i="12"/>
  <c r="AG1620" i="12"/>
  <c r="AE1620" i="12"/>
  <c r="AG1673" i="12"/>
  <c r="AF1673" i="12"/>
  <c r="AE1673" i="12"/>
  <c r="AG1643" i="12"/>
  <c r="AF1643" i="12"/>
  <c r="AE1643" i="12"/>
  <c r="AG1674" i="12"/>
  <c r="AF1674" i="12"/>
  <c r="AE1674" i="12"/>
  <c r="AG1688" i="12"/>
  <c r="AF1688" i="12"/>
  <c r="AE1688" i="12"/>
  <c r="W2558" i="8" l="1"/>
  <c r="V2558" i="8"/>
  <c r="Q2558" i="8"/>
  <c r="P2558" i="8"/>
  <c r="O2558" i="8"/>
  <c r="W2557" i="8"/>
  <c r="V2557" i="8"/>
  <c r="Q2557" i="8"/>
  <c r="P2557" i="8"/>
  <c r="O2557" i="8"/>
  <c r="W2556" i="8"/>
  <c r="V2556" i="8"/>
  <c r="Q2556" i="8"/>
  <c r="T2556" i="8" s="1"/>
  <c r="P2556" i="8"/>
  <c r="O2556" i="8"/>
  <c r="W2555" i="8"/>
  <c r="V2555" i="8"/>
  <c r="Q2555" i="8"/>
  <c r="R2555" i="8" s="1"/>
  <c r="P2555" i="8"/>
  <c r="O2555" i="8"/>
  <c r="W2554" i="8"/>
  <c r="V2554" i="8"/>
  <c r="Q2554" i="8"/>
  <c r="P2554" i="8"/>
  <c r="O2554" i="8"/>
  <c r="W2553" i="8"/>
  <c r="V2553" i="8"/>
  <c r="Q2553" i="8"/>
  <c r="T2553" i="8" s="1"/>
  <c r="P2553" i="8"/>
  <c r="O2553" i="8"/>
  <c r="W2552" i="8"/>
  <c r="V2552" i="8"/>
  <c r="Q2552" i="8"/>
  <c r="P2552" i="8"/>
  <c r="O2552" i="8"/>
  <c r="W2551" i="8"/>
  <c r="V2551" i="8"/>
  <c r="Q2551" i="8"/>
  <c r="P2551" i="8"/>
  <c r="O2551" i="8"/>
  <c r="W2550" i="8"/>
  <c r="V2550" i="8"/>
  <c r="Q2550" i="8"/>
  <c r="P2550" i="8"/>
  <c r="O2550" i="8"/>
  <c r="W2549" i="8"/>
  <c r="V2549" i="8"/>
  <c r="Q2549" i="8"/>
  <c r="P2549" i="8"/>
  <c r="O2549" i="8"/>
  <c r="W2548" i="8"/>
  <c r="V2548" i="8"/>
  <c r="Q2548" i="8"/>
  <c r="R2548" i="8" s="1"/>
  <c r="P2548" i="8"/>
  <c r="O2548" i="8"/>
  <c r="W2547" i="8"/>
  <c r="V2547" i="8"/>
  <c r="Q2547" i="8"/>
  <c r="R2547" i="8" s="1"/>
  <c r="P2547" i="8"/>
  <c r="O2547" i="8"/>
  <c r="W2546" i="8"/>
  <c r="V2546" i="8"/>
  <c r="Q2546" i="8"/>
  <c r="R2546" i="8" s="1"/>
  <c r="P2546" i="8"/>
  <c r="O2546" i="8"/>
  <c r="W2545" i="8"/>
  <c r="V2545" i="8"/>
  <c r="Q2545" i="8"/>
  <c r="T2545" i="8" s="1"/>
  <c r="P2545" i="8"/>
  <c r="O2545" i="8"/>
  <c r="W2544" i="8"/>
  <c r="V2544" i="8"/>
  <c r="Q2544" i="8"/>
  <c r="P2544" i="8"/>
  <c r="O2544" i="8"/>
  <c r="W2543" i="8"/>
  <c r="V2543" i="8"/>
  <c r="Q2543" i="8"/>
  <c r="P2543" i="8"/>
  <c r="O2543" i="8"/>
  <c r="W2542" i="8"/>
  <c r="V2542" i="8"/>
  <c r="Q2542" i="8"/>
  <c r="P2542" i="8"/>
  <c r="O2542" i="8"/>
  <c r="W2541" i="8"/>
  <c r="V2541" i="8"/>
  <c r="Q2541" i="8"/>
  <c r="S2541" i="8" s="1"/>
  <c r="P2541" i="8"/>
  <c r="O2541" i="8"/>
  <c r="W2540" i="8"/>
  <c r="V2540" i="8"/>
  <c r="Q2540" i="8"/>
  <c r="T2540" i="8" s="1"/>
  <c r="P2540" i="8"/>
  <c r="O2540" i="8"/>
  <c r="W2539" i="8"/>
  <c r="V2539" i="8"/>
  <c r="Q2539" i="8"/>
  <c r="P2539" i="8"/>
  <c r="O2539" i="8"/>
  <c r="W2538" i="8"/>
  <c r="V2538" i="8"/>
  <c r="Q2538" i="8"/>
  <c r="R2538" i="8" s="1"/>
  <c r="P2538" i="8"/>
  <c r="O2538" i="8"/>
  <c r="W2537" i="8"/>
  <c r="V2537" i="8"/>
  <c r="Q2537" i="8"/>
  <c r="T2537" i="8" s="1"/>
  <c r="P2537" i="8"/>
  <c r="O2537" i="8"/>
  <c r="W2536" i="8"/>
  <c r="V2536" i="8"/>
  <c r="Q2536" i="8"/>
  <c r="P2536" i="8"/>
  <c r="O2536" i="8"/>
  <c r="W2535" i="8"/>
  <c r="V2535" i="8"/>
  <c r="Q2535" i="8"/>
  <c r="P2535" i="8"/>
  <c r="O2535" i="8"/>
  <c r="W2534" i="8"/>
  <c r="V2534" i="8"/>
  <c r="Q2534" i="8"/>
  <c r="P2534" i="8"/>
  <c r="O2534" i="8"/>
  <c r="W2533" i="8"/>
  <c r="V2533" i="8"/>
  <c r="Q2533" i="8"/>
  <c r="S2533" i="8" s="1"/>
  <c r="P2533" i="8"/>
  <c r="O2533" i="8"/>
  <c r="W2532" i="8"/>
  <c r="V2532" i="8"/>
  <c r="Q2532" i="8"/>
  <c r="T2532" i="8" s="1"/>
  <c r="P2532" i="8"/>
  <c r="O2532" i="8"/>
  <c r="W2531" i="8"/>
  <c r="V2531" i="8"/>
  <c r="Q2531" i="8"/>
  <c r="U2531" i="8" s="1"/>
  <c r="P2531" i="8"/>
  <c r="O2531" i="8"/>
  <c r="W2530" i="8"/>
  <c r="V2530" i="8"/>
  <c r="Q2530" i="8"/>
  <c r="R2530" i="8" s="1"/>
  <c r="P2530" i="8"/>
  <c r="O2530" i="8"/>
  <c r="W2529" i="8"/>
  <c r="V2529" i="8"/>
  <c r="Q2529" i="8"/>
  <c r="U2529" i="8" s="1"/>
  <c r="P2529" i="8"/>
  <c r="O2529" i="8"/>
  <c r="W2528" i="8"/>
  <c r="V2528" i="8"/>
  <c r="Q2528" i="8"/>
  <c r="U2528" i="8" s="1"/>
  <c r="P2528" i="8"/>
  <c r="O2528" i="8"/>
  <c r="W2527" i="8"/>
  <c r="V2527" i="8"/>
  <c r="Q2527" i="8"/>
  <c r="P2527" i="8"/>
  <c r="O2527" i="8"/>
  <c r="W2526" i="8"/>
  <c r="V2526" i="8"/>
  <c r="Q2526" i="8"/>
  <c r="R2526" i="8" s="1"/>
  <c r="P2526" i="8"/>
  <c r="O2526" i="8"/>
  <c r="W2525" i="8"/>
  <c r="V2525" i="8"/>
  <c r="Q2525" i="8"/>
  <c r="S2525" i="8" s="1"/>
  <c r="P2525" i="8"/>
  <c r="O2525" i="8"/>
  <c r="W2524" i="8"/>
  <c r="V2524" i="8"/>
  <c r="Q2524" i="8"/>
  <c r="U2524" i="8" s="1"/>
  <c r="P2524" i="8"/>
  <c r="O2524" i="8"/>
  <c r="W2523" i="8"/>
  <c r="V2523" i="8"/>
  <c r="Q2523" i="8"/>
  <c r="P2523" i="8"/>
  <c r="O2523" i="8"/>
  <c r="W2522" i="8"/>
  <c r="V2522" i="8"/>
  <c r="Q2522" i="8"/>
  <c r="P2522" i="8"/>
  <c r="O2522" i="8"/>
  <c r="W2521" i="8"/>
  <c r="V2521" i="8"/>
  <c r="Q2521" i="8"/>
  <c r="T2521" i="8" s="1"/>
  <c r="P2521" i="8"/>
  <c r="O2521" i="8"/>
  <c r="W2520" i="8"/>
  <c r="V2520" i="8"/>
  <c r="Q2520" i="8"/>
  <c r="U2520" i="8" s="1"/>
  <c r="P2520" i="8"/>
  <c r="O2520" i="8"/>
  <c r="W2519" i="8"/>
  <c r="V2519" i="8"/>
  <c r="Q2519" i="8"/>
  <c r="P2519" i="8"/>
  <c r="O2519" i="8"/>
  <c r="W2518" i="8"/>
  <c r="V2518" i="8"/>
  <c r="Q2518" i="8"/>
  <c r="P2518" i="8"/>
  <c r="O2518" i="8"/>
  <c r="W2517" i="8"/>
  <c r="V2517" i="8"/>
  <c r="Q2517" i="8"/>
  <c r="P2517" i="8"/>
  <c r="O2517" i="8"/>
  <c r="W2516" i="8"/>
  <c r="V2516" i="8"/>
  <c r="Q2516" i="8"/>
  <c r="U2516" i="8" s="1"/>
  <c r="P2516" i="8"/>
  <c r="O2516" i="8"/>
  <c r="W2515" i="8"/>
  <c r="V2515" i="8"/>
  <c r="Q2515" i="8"/>
  <c r="U2515" i="8" s="1"/>
  <c r="P2515" i="8"/>
  <c r="O2515" i="8"/>
  <c r="W2514" i="8"/>
  <c r="V2514" i="8"/>
  <c r="Q2514" i="8"/>
  <c r="U2514" i="8" s="1"/>
  <c r="P2514" i="8"/>
  <c r="O2514" i="8"/>
  <c r="W2513" i="8"/>
  <c r="Q2513" i="8"/>
  <c r="T2513" i="8" s="1"/>
  <c r="P2513" i="8"/>
  <c r="O2513" i="8"/>
  <c r="W2512" i="8"/>
  <c r="Q2512" i="8"/>
  <c r="U2512" i="8" s="1"/>
  <c r="P2512" i="8"/>
  <c r="O2512" i="8"/>
  <c r="W2511" i="8"/>
  <c r="Q2511" i="8"/>
  <c r="P2511" i="8"/>
  <c r="O2511" i="8"/>
  <c r="W2510" i="8"/>
  <c r="Q2510" i="8"/>
  <c r="P2510" i="8"/>
  <c r="O2510" i="8"/>
  <c r="W2509" i="8"/>
  <c r="Q2509" i="8"/>
  <c r="P2509" i="8"/>
  <c r="O2509" i="8"/>
  <c r="W2508" i="8"/>
  <c r="Q2508" i="8"/>
  <c r="R2508" i="8" s="1"/>
  <c r="P2508" i="8"/>
  <c r="O2508" i="8"/>
  <c r="W2507" i="8"/>
  <c r="Q2507" i="8"/>
  <c r="S2507" i="8" s="1"/>
  <c r="P2507" i="8"/>
  <c r="O2507" i="8"/>
  <c r="W2506" i="8"/>
  <c r="Q2506" i="8"/>
  <c r="T2506" i="8" s="1"/>
  <c r="P2506" i="8"/>
  <c r="O2506" i="8"/>
  <c r="W2505" i="8"/>
  <c r="Q2505" i="8"/>
  <c r="T2505" i="8" s="1"/>
  <c r="P2505" i="8"/>
  <c r="O2505" i="8"/>
  <c r="W2504" i="8"/>
  <c r="Q2504" i="8"/>
  <c r="U2504" i="8" s="1"/>
  <c r="P2504" i="8"/>
  <c r="O2504" i="8"/>
  <c r="W2503" i="8"/>
  <c r="Q2503" i="8"/>
  <c r="P2503" i="8"/>
  <c r="O2503" i="8"/>
  <c r="W2502" i="8"/>
  <c r="Q2502" i="8"/>
  <c r="P2502" i="8"/>
  <c r="O2502" i="8"/>
  <c r="W2501" i="8"/>
  <c r="Q2501" i="8"/>
  <c r="S2501" i="8" s="1"/>
  <c r="P2501" i="8"/>
  <c r="O2501" i="8"/>
  <c r="V2500" i="8"/>
  <c r="Q2500" i="8"/>
  <c r="U2500" i="8" s="1"/>
  <c r="P2500" i="8"/>
  <c r="O2500" i="8"/>
  <c r="V2499" i="8"/>
  <c r="Q2499" i="8"/>
  <c r="S2499" i="8" s="1"/>
  <c r="P2499" i="8"/>
  <c r="O2499" i="8"/>
  <c r="V2498" i="8"/>
  <c r="Q2498" i="8"/>
  <c r="R2498" i="8" s="1"/>
  <c r="P2498" i="8"/>
  <c r="O2498" i="8"/>
  <c r="V2497" i="8"/>
  <c r="Q2497" i="8"/>
  <c r="T2497" i="8" s="1"/>
  <c r="P2497" i="8"/>
  <c r="O2497" i="8"/>
  <c r="V2496" i="8"/>
  <c r="Q2496" i="8"/>
  <c r="U2496" i="8" s="1"/>
  <c r="P2496" i="8"/>
  <c r="O2496" i="8"/>
  <c r="V2495" i="8"/>
  <c r="Q2495" i="8"/>
  <c r="P2495" i="8"/>
  <c r="O2495" i="8"/>
  <c r="V2494" i="8"/>
  <c r="Q2494" i="8"/>
  <c r="P2494" i="8"/>
  <c r="O2494" i="8"/>
  <c r="V2493" i="8"/>
  <c r="Q2493" i="8"/>
  <c r="P2493" i="8"/>
  <c r="O2493" i="8"/>
  <c r="V2492" i="8"/>
  <c r="Q2492" i="8"/>
  <c r="S2492" i="8" s="1"/>
  <c r="P2492" i="8"/>
  <c r="O2492" i="8"/>
  <c r="V2491" i="8"/>
  <c r="Q2491" i="8"/>
  <c r="T2491" i="8" s="1"/>
  <c r="P2491" i="8"/>
  <c r="O2491" i="8"/>
  <c r="V2490" i="8"/>
  <c r="Q2490" i="8"/>
  <c r="U2490" i="8" s="1"/>
  <c r="P2490" i="8"/>
  <c r="O2490" i="8"/>
  <c r="V2489" i="8"/>
  <c r="Q2489" i="8"/>
  <c r="T2489" i="8" s="1"/>
  <c r="P2489" i="8"/>
  <c r="O2489" i="8"/>
  <c r="V2488" i="8"/>
  <c r="Q2488" i="8"/>
  <c r="P2488" i="8"/>
  <c r="O2488" i="8"/>
  <c r="V2487" i="8"/>
  <c r="Q2487" i="8"/>
  <c r="P2487" i="8"/>
  <c r="O2487" i="8"/>
  <c r="V2486" i="8"/>
  <c r="Q2486" i="8"/>
  <c r="R2486" i="8" s="1"/>
  <c r="P2486" i="8"/>
  <c r="O2486" i="8"/>
  <c r="V2485" i="8"/>
  <c r="Q2485" i="8"/>
  <c r="U2485" i="8" s="1"/>
  <c r="P2485" i="8"/>
  <c r="O2485" i="8"/>
  <c r="V2484" i="8"/>
  <c r="Q2484" i="8"/>
  <c r="U2484" i="8" s="1"/>
  <c r="P2484" i="8"/>
  <c r="O2484" i="8"/>
  <c r="V2483" i="8"/>
  <c r="Q2483" i="8"/>
  <c r="U2483" i="8" s="1"/>
  <c r="P2483" i="8"/>
  <c r="O2483" i="8"/>
  <c r="V2482" i="8"/>
  <c r="Q2482" i="8"/>
  <c r="R2482" i="8" s="1"/>
  <c r="P2482" i="8"/>
  <c r="O2482" i="8"/>
  <c r="V2481" i="8"/>
  <c r="Q2481" i="8"/>
  <c r="T2481" i="8" s="1"/>
  <c r="P2481" i="8"/>
  <c r="O2481" i="8"/>
  <c r="V2480" i="8"/>
  <c r="Q2480" i="8"/>
  <c r="P2480" i="8"/>
  <c r="O2480" i="8"/>
  <c r="V2479" i="8"/>
  <c r="Q2479" i="8"/>
  <c r="R2479" i="8" s="1"/>
  <c r="P2479" i="8"/>
  <c r="O2479" i="8"/>
  <c r="V2478" i="8"/>
  <c r="Q2478" i="8"/>
  <c r="P2478" i="8"/>
  <c r="O2478" i="8"/>
  <c r="V2477" i="8"/>
  <c r="Q2477" i="8"/>
  <c r="U2477" i="8" s="1"/>
  <c r="P2477" i="8"/>
  <c r="O2477" i="8"/>
  <c r="V2476" i="8"/>
  <c r="Q2476" i="8"/>
  <c r="R2476" i="8" s="1"/>
  <c r="P2476" i="8"/>
  <c r="O2476" i="8"/>
  <c r="V2475" i="8"/>
  <c r="Q2475" i="8"/>
  <c r="S2475" i="8" s="1"/>
  <c r="P2475" i="8"/>
  <c r="O2475" i="8"/>
  <c r="V2474" i="8"/>
  <c r="Q2474" i="8"/>
  <c r="R2474" i="8" s="1"/>
  <c r="P2474" i="8"/>
  <c r="O2474" i="8"/>
  <c r="V2473" i="8"/>
  <c r="Q2473" i="8"/>
  <c r="T2473" i="8" s="1"/>
  <c r="P2473" i="8"/>
  <c r="O2473" i="8"/>
  <c r="V2472" i="8"/>
  <c r="Q2472" i="8"/>
  <c r="P2472" i="8"/>
  <c r="O2472" i="8"/>
  <c r="V2471" i="8"/>
  <c r="Q2471" i="8"/>
  <c r="P2471" i="8"/>
  <c r="O2471" i="8"/>
  <c r="V2470" i="8"/>
  <c r="Q2470" i="8"/>
  <c r="P2470" i="8"/>
  <c r="O2470" i="8"/>
  <c r="V2469" i="8"/>
  <c r="Q2469" i="8"/>
  <c r="U2469" i="8" s="1"/>
  <c r="P2469" i="8"/>
  <c r="O2469" i="8"/>
  <c r="V2468" i="8"/>
  <c r="Q2468" i="8"/>
  <c r="U2468" i="8" s="1"/>
  <c r="P2468" i="8"/>
  <c r="O2468" i="8"/>
  <c r="V2467" i="8"/>
  <c r="Q2467" i="8"/>
  <c r="U2467" i="8" s="1"/>
  <c r="P2467" i="8"/>
  <c r="O2467" i="8"/>
  <c r="V2466" i="8"/>
  <c r="Q2466" i="8"/>
  <c r="R2466" i="8" s="1"/>
  <c r="P2466" i="8"/>
  <c r="O2466" i="8"/>
  <c r="V2465" i="8"/>
  <c r="Q2465" i="8"/>
  <c r="T2465" i="8" s="1"/>
  <c r="P2465" i="8"/>
  <c r="O2465" i="8"/>
  <c r="V2464" i="8"/>
  <c r="Q2464" i="8"/>
  <c r="P2464" i="8"/>
  <c r="O2464" i="8"/>
  <c r="V2463" i="8"/>
  <c r="Q2463" i="8"/>
  <c r="R2463" i="8" s="1"/>
  <c r="P2463" i="8"/>
  <c r="O2463" i="8"/>
  <c r="V2462" i="8"/>
  <c r="Q2462" i="8"/>
  <c r="P2462" i="8"/>
  <c r="O2462" i="8"/>
  <c r="V2461" i="8"/>
  <c r="Q2461" i="8"/>
  <c r="U2461" i="8" s="1"/>
  <c r="P2461" i="8"/>
  <c r="O2461" i="8"/>
  <c r="V2460" i="8"/>
  <c r="Q2460" i="8"/>
  <c r="R2460" i="8" s="1"/>
  <c r="P2460" i="8"/>
  <c r="O2460" i="8"/>
  <c r="V2459" i="8"/>
  <c r="Q2459" i="8"/>
  <c r="S2459" i="8" s="1"/>
  <c r="P2459" i="8"/>
  <c r="O2459" i="8"/>
  <c r="V2458" i="8"/>
  <c r="Q2458" i="8"/>
  <c r="R2458" i="8" s="1"/>
  <c r="P2458" i="8"/>
  <c r="O2458" i="8"/>
  <c r="V2457" i="8"/>
  <c r="Q2457" i="8"/>
  <c r="T2457" i="8" s="1"/>
  <c r="P2457" i="8"/>
  <c r="O2457" i="8"/>
  <c r="V2456" i="8"/>
  <c r="Q2456" i="8"/>
  <c r="P2456" i="8"/>
  <c r="O2456" i="8"/>
  <c r="W2559" i="8"/>
  <c r="V2559" i="8"/>
  <c r="Q2559" i="8"/>
  <c r="T2559" i="8" s="1"/>
  <c r="P2559" i="8"/>
  <c r="O2559" i="8"/>
  <c r="H2559" i="8"/>
  <c r="H2558" i="8"/>
  <c r="H2557" i="8"/>
  <c r="H2556" i="8"/>
  <c r="H2555" i="8"/>
  <c r="H2554" i="8"/>
  <c r="H2553" i="8"/>
  <c r="H2552" i="8"/>
  <c r="H2551" i="8"/>
  <c r="H2550" i="8"/>
  <c r="H2549" i="8"/>
  <c r="H2548" i="8"/>
  <c r="H2547" i="8"/>
  <c r="H2546" i="8"/>
  <c r="H2545" i="8"/>
  <c r="H2544" i="8"/>
  <c r="H2543" i="8"/>
  <c r="H2542" i="8"/>
  <c r="H2541" i="8"/>
  <c r="H2540" i="8"/>
  <c r="H2539" i="8"/>
  <c r="H2538" i="8"/>
  <c r="H2537" i="8"/>
  <c r="H2536" i="8"/>
  <c r="H2535" i="8"/>
  <c r="H2534" i="8"/>
  <c r="H2533" i="8"/>
  <c r="H2532" i="8"/>
  <c r="H2531" i="8"/>
  <c r="H2530" i="8"/>
  <c r="H2529" i="8"/>
  <c r="H2528" i="8"/>
  <c r="H2527" i="8"/>
  <c r="H2526" i="8"/>
  <c r="H2525" i="8"/>
  <c r="H2524" i="8"/>
  <c r="H2523" i="8"/>
  <c r="H2522" i="8"/>
  <c r="H2521" i="8"/>
  <c r="H2520" i="8"/>
  <c r="H2519" i="8"/>
  <c r="H2518" i="8"/>
  <c r="H2517" i="8"/>
  <c r="H2516" i="8"/>
  <c r="H2515" i="8"/>
  <c r="H2514" i="8"/>
  <c r="H2513" i="8"/>
  <c r="V2513" i="8" s="1"/>
  <c r="H2512" i="8"/>
  <c r="V2512" i="8" s="1"/>
  <c r="H2511" i="8"/>
  <c r="V2511" i="8" s="1"/>
  <c r="H2510" i="8"/>
  <c r="V2510" i="8" s="1"/>
  <c r="H2509" i="8"/>
  <c r="V2509" i="8" s="1"/>
  <c r="H2508" i="8"/>
  <c r="V2508" i="8" s="1"/>
  <c r="H2507" i="8"/>
  <c r="V2507" i="8" s="1"/>
  <c r="H2506" i="8"/>
  <c r="V2506" i="8" s="1"/>
  <c r="H2505" i="8"/>
  <c r="V2505" i="8" s="1"/>
  <c r="H2504" i="8"/>
  <c r="V2504" i="8" s="1"/>
  <c r="H2503" i="8"/>
  <c r="V2503" i="8" s="1"/>
  <c r="H2502" i="8"/>
  <c r="V2502" i="8" s="1"/>
  <c r="H2501" i="8"/>
  <c r="V2501" i="8" s="1"/>
  <c r="H2500" i="8"/>
  <c r="W2500" i="8" s="1"/>
  <c r="H2499" i="8"/>
  <c r="W2499" i="8" s="1"/>
  <c r="H2498" i="8"/>
  <c r="W2498" i="8" s="1"/>
  <c r="H2497" i="8"/>
  <c r="W2497" i="8" s="1"/>
  <c r="H2496" i="8"/>
  <c r="W2496" i="8" s="1"/>
  <c r="H2495" i="8"/>
  <c r="W2495" i="8" s="1"/>
  <c r="H2494" i="8"/>
  <c r="W2494" i="8" s="1"/>
  <c r="H2493" i="8"/>
  <c r="W2493" i="8" s="1"/>
  <c r="H2492" i="8"/>
  <c r="W2492" i="8" s="1"/>
  <c r="H2491" i="8"/>
  <c r="W2491" i="8" s="1"/>
  <c r="H2490" i="8"/>
  <c r="W2490" i="8" s="1"/>
  <c r="H2489" i="8"/>
  <c r="W2489" i="8" s="1"/>
  <c r="H2488" i="8"/>
  <c r="W2488" i="8" s="1"/>
  <c r="H2487" i="8"/>
  <c r="W2487" i="8" s="1"/>
  <c r="H2486" i="8"/>
  <c r="W2486" i="8" s="1"/>
  <c r="H2485" i="8"/>
  <c r="W2485" i="8" s="1"/>
  <c r="H2484" i="8"/>
  <c r="W2484" i="8" s="1"/>
  <c r="H2483" i="8"/>
  <c r="W2483" i="8" s="1"/>
  <c r="H2482" i="8"/>
  <c r="W2482" i="8" s="1"/>
  <c r="H2481" i="8"/>
  <c r="W2481" i="8" s="1"/>
  <c r="H2480" i="8"/>
  <c r="W2480" i="8" s="1"/>
  <c r="H2479" i="8"/>
  <c r="W2479" i="8" s="1"/>
  <c r="H2478" i="8"/>
  <c r="W2478" i="8" s="1"/>
  <c r="H2477" i="8"/>
  <c r="W2477" i="8" s="1"/>
  <c r="H2476" i="8"/>
  <c r="W2476" i="8" s="1"/>
  <c r="H2475" i="8"/>
  <c r="W2475" i="8" s="1"/>
  <c r="H2474" i="8"/>
  <c r="W2474" i="8" s="1"/>
  <c r="H2473" i="8"/>
  <c r="W2473" i="8" s="1"/>
  <c r="H2472" i="8"/>
  <c r="W2472" i="8" s="1"/>
  <c r="H2471" i="8"/>
  <c r="W2471" i="8" s="1"/>
  <c r="H2470" i="8"/>
  <c r="W2470" i="8" s="1"/>
  <c r="H2469" i="8"/>
  <c r="W2469" i="8" s="1"/>
  <c r="H2468" i="8"/>
  <c r="W2468" i="8" s="1"/>
  <c r="H2467" i="8"/>
  <c r="W2467" i="8" s="1"/>
  <c r="H2466" i="8"/>
  <c r="W2466" i="8" s="1"/>
  <c r="H2465" i="8"/>
  <c r="W2465" i="8" s="1"/>
  <c r="H2464" i="8"/>
  <c r="W2464" i="8" s="1"/>
  <c r="H2463" i="8"/>
  <c r="W2463" i="8" s="1"/>
  <c r="H2462" i="8"/>
  <c r="W2462" i="8" s="1"/>
  <c r="H2461" i="8"/>
  <c r="W2461" i="8" s="1"/>
  <c r="H2460" i="8"/>
  <c r="W2460" i="8" s="1"/>
  <c r="H2459" i="8"/>
  <c r="W2459" i="8" s="1"/>
  <c r="H2458" i="8"/>
  <c r="W2458" i="8" s="1"/>
  <c r="H2457" i="8"/>
  <c r="W2457" i="8" s="1"/>
  <c r="H2456" i="8"/>
  <c r="W2456" i="8" s="1"/>
  <c r="AC1747" i="12"/>
  <c r="AB1747" i="12"/>
  <c r="AC1746" i="12"/>
  <c r="AB1746" i="12"/>
  <c r="AC1745" i="12"/>
  <c r="AB1745" i="12"/>
  <c r="AC1744" i="12"/>
  <c r="AB1744" i="12"/>
  <c r="AC1743" i="12"/>
  <c r="AB1743" i="12"/>
  <c r="AC1742" i="12"/>
  <c r="AB1742" i="12"/>
  <c r="AC1741" i="12"/>
  <c r="AB1741" i="12"/>
  <c r="AC1740" i="12"/>
  <c r="AB1740" i="12"/>
  <c r="AC1739" i="12"/>
  <c r="AB1739" i="12"/>
  <c r="AC1738" i="12"/>
  <c r="AB1738" i="12"/>
  <c r="AC1737" i="12"/>
  <c r="AB1737" i="12"/>
  <c r="AC1736" i="12"/>
  <c r="AB1736" i="12"/>
  <c r="AC1735" i="12"/>
  <c r="AB1735" i="12"/>
  <c r="AC1734" i="12"/>
  <c r="AB1734" i="12"/>
  <c r="AC1733" i="12"/>
  <c r="AB1733" i="12"/>
  <c r="AC1732" i="12"/>
  <c r="AB1732" i="12"/>
  <c r="AC1731" i="12"/>
  <c r="AB1731" i="12"/>
  <c r="AC1730" i="12"/>
  <c r="AB1730" i="12"/>
  <c r="AC1729" i="12"/>
  <c r="AB1729" i="12"/>
  <c r="AC1728" i="12"/>
  <c r="AB1728" i="12"/>
  <c r="AC1727" i="12"/>
  <c r="AB1727" i="12"/>
  <c r="AC1726" i="12"/>
  <c r="AB1726" i="12"/>
  <c r="AC1725" i="12"/>
  <c r="AB1725" i="12"/>
  <c r="AC1724" i="12"/>
  <c r="AB1724" i="12"/>
  <c r="AC1723" i="12"/>
  <c r="AB1723" i="12"/>
  <c r="AC1722" i="12"/>
  <c r="AB1722" i="12"/>
  <c r="AC1721" i="12"/>
  <c r="AB1721" i="12"/>
  <c r="AC1720" i="12"/>
  <c r="AB1720" i="12"/>
  <c r="AC1719" i="12"/>
  <c r="AB1719" i="12"/>
  <c r="AC1718" i="12"/>
  <c r="AB1718" i="12"/>
  <c r="AC1717" i="12"/>
  <c r="AB1717" i="12"/>
  <c r="AC1716" i="12"/>
  <c r="AB1716" i="12"/>
  <c r="AC1715" i="12"/>
  <c r="AB1715" i="12"/>
  <c r="AC1714" i="12"/>
  <c r="AB1714" i="12"/>
  <c r="AC1713" i="12"/>
  <c r="AB1713" i="12"/>
  <c r="AC1712" i="12"/>
  <c r="AB1712" i="12"/>
  <c r="AC1711" i="12"/>
  <c r="AB1711" i="12"/>
  <c r="AC1710" i="12"/>
  <c r="AB1710" i="12"/>
  <c r="AC1709" i="12"/>
  <c r="AB1709" i="12"/>
  <c r="AC1708" i="12"/>
  <c r="AB1708" i="12"/>
  <c r="AC1707" i="12"/>
  <c r="AB1707" i="12"/>
  <c r="AC1706" i="12"/>
  <c r="AB1706" i="12"/>
  <c r="AC1705" i="12"/>
  <c r="AB1705" i="12"/>
  <c r="AC1704" i="12"/>
  <c r="AB1704" i="12"/>
  <c r="AC1703" i="12"/>
  <c r="AB1703" i="12"/>
  <c r="AC1702" i="12"/>
  <c r="AB1702" i="12"/>
  <c r="AC1701" i="12"/>
  <c r="AB1701" i="12"/>
  <c r="AC1700" i="12"/>
  <c r="AB1700" i="12"/>
  <c r="AC1699" i="12"/>
  <c r="AB1699" i="12"/>
  <c r="AC1698" i="12"/>
  <c r="AB1698" i="12"/>
  <c r="AC1697" i="12"/>
  <c r="AB1697" i="12"/>
  <c r="AC1696" i="12"/>
  <c r="AB1696" i="12"/>
  <c r="AC1695" i="12"/>
  <c r="AB1695" i="12"/>
  <c r="AC1694" i="12"/>
  <c r="AB1694" i="12"/>
  <c r="AC1693" i="12"/>
  <c r="AB1693" i="12"/>
  <c r="AC1692" i="12"/>
  <c r="AB1692" i="12"/>
  <c r="AC1691" i="12"/>
  <c r="AB1691" i="12"/>
  <c r="AC1690" i="12"/>
  <c r="AB1690" i="12"/>
  <c r="AC1689" i="12"/>
  <c r="AB1689" i="12"/>
  <c r="AC1748" i="12"/>
  <c r="AB1748" i="12"/>
  <c r="Z1748" i="12"/>
  <c r="AH1748" i="12" s="1"/>
  <c r="Z1747" i="12"/>
  <c r="AH1747" i="12" s="1"/>
  <c r="Z1746" i="12"/>
  <c r="AH1746" i="12" s="1"/>
  <c r="Z1745" i="12"/>
  <c r="AD1745" i="12" s="1"/>
  <c r="Z1744" i="12"/>
  <c r="AD1744" i="12" s="1"/>
  <c r="Z1743" i="12"/>
  <c r="AD1743" i="12" s="1"/>
  <c r="Z1742" i="12"/>
  <c r="AH1742" i="12" s="1"/>
  <c r="Z1741" i="12"/>
  <c r="AH1741" i="12" s="1"/>
  <c r="Z1740" i="12"/>
  <c r="AH1740" i="12" s="1"/>
  <c r="Z1739" i="12"/>
  <c r="AH1739" i="12" s="1"/>
  <c r="Z1738" i="12"/>
  <c r="AH1738" i="12" s="1"/>
  <c r="Z1737" i="12"/>
  <c r="AD1737" i="12" s="1"/>
  <c r="Z1736" i="12"/>
  <c r="AD1736" i="12" s="1"/>
  <c r="Z1735" i="12"/>
  <c r="AD1735" i="12" s="1"/>
  <c r="Z1734" i="12"/>
  <c r="AH1734" i="12" s="1"/>
  <c r="Z1733" i="12"/>
  <c r="AH1733" i="12" s="1"/>
  <c r="Z1732" i="12"/>
  <c r="AH1732" i="12" s="1"/>
  <c r="Z1731" i="12"/>
  <c r="AH1731" i="12" s="1"/>
  <c r="Z1730" i="12"/>
  <c r="AH1730" i="12" s="1"/>
  <c r="Z1729" i="12"/>
  <c r="AD1729" i="12" s="1"/>
  <c r="Z1728" i="12"/>
  <c r="AD1728" i="12" s="1"/>
  <c r="Z1727" i="12"/>
  <c r="AD1727" i="12" s="1"/>
  <c r="Z1726" i="12"/>
  <c r="AH1726" i="12" s="1"/>
  <c r="Z1725" i="12"/>
  <c r="AH1725" i="12" s="1"/>
  <c r="Z1724" i="12"/>
  <c r="AH1724" i="12" s="1"/>
  <c r="Z1723" i="12"/>
  <c r="AH1723" i="12" s="1"/>
  <c r="Z1722" i="12"/>
  <c r="AH1722" i="12" s="1"/>
  <c r="Z1721" i="12"/>
  <c r="AD1721" i="12" s="1"/>
  <c r="Z1720" i="12"/>
  <c r="AD1720" i="12" s="1"/>
  <c r="Z1719" i="12"/>
  <c r="AD1719" i="12" s="1"/>
  <c r="Z1718" i="12"/>
  <c r="AH1718" i="12" s="1"/>
  <c r="Z1717" i="12"/>
  <c r="AH1717" i="12" s="1"/>
  <c r="Z1716" i="12"/>
  <c r="AH1716" i="12" s="1"/>
  <c r="Z1715" i="12"/>
  <c r="AH1715" i="12" s="1"/>
  <c r="Z1714" i="12"/>
  <c r="AH1714" i="12" s="1"/>
  <c r="Z1713" i="12"/>
  <c r="AD1713" i="12" s="1"/>
  <c r="Z1712" i="12"/>
  <c r="AD1712" i="12" s="1"/>
  <c r="Z1711" i="12"/>
  <c r="AD1711" i="12" s="1"/>
  <c r="Z1710" i="12"/>
  <c r="AH1710" i="12" s="1"/>
  <c r="Z1709" i="12"/>
  <c r="AH1709" i="12" s="1"/>
  <c r="Z1708" i="12"/>
  <c r="AH1708" i="12" s="1"/>
  <c r="Z1707" i="12"/>
  <c r="AH1707" i="12" s="1"/>
  <c r="Z1706" i="12"/>
  <c r="AH1706" i="12" s="1"/>
  <c r="Z1705" i="12"/>
  <c r="AD1705" i="12" s="1"/>
  <c r="Z1704" i="12"/>
  <c r="AD1704" i="12" s="1"/>
  <c r="Z1703" i="12"/>
  <c r="AD1703" i="12" s="1"/>
  <c r="Z1702" i="12"/>
  <c r="Z1701" i="12"/>
  <c r="Z1700" i="12"/>
  <c r="Z1699" i="12"/>
  <c r="Z1698" i="12"/>
  <c r="Z1697" i="12"/>
  <c r="AD1697" i="12" s="1"/>
  <c r="Z1696" i="12"/>
  <c r="AD1696" i="12" s="1"/>
  <c r="Z1695" i="12"/>
  <c r="AD1695" i="12" s="1"/>
  <c r="Z1694" i="12"/>
  <c r="Z1693" i="12"/>
  <c r="Z1692" i="12"/>
  <c r="Z1691" i="12"/>
  <c r="Z1690" i="12"/>
  <c r="AD1690" i="12" s="1"/>
  <c r="AG1690" i="12" s="1"/>
  <c r="Z1689" i="12"/>
  <c r="AD1689" i="12" s="1"/>
  <c r="Y1748" i="12"/>
  <c r="X1748" i="12"/>
  <c r="W1748" i="12"/>
  <c r="V1748" i="12"/>
  <c r="U1748" i="12"/>
  <c r="T1748" i="12"/>
  <c r="S1748" i="12"/>
  <c r="R1748" i="12"/>
  <c r="P1748" i="12"/>
  <c r="Q1748" i="12" s="1"/>
  <c r="Y1747" i="12"/>
  <c r="X1747" i="12"/>
  <c r="W1747" i="12"/>
  <c r="V1747" i="12"/>
  <c r="U1747" i="12"/>
  <c r="T1747" i="12"/>
  <c r="S1747" i="12"/>
  <c r="R1747" i="12"/>
  <c r="P1747" i="12"/>
  <c r="Q1747" i="12" s="1"/>
  <c r="Y1746" i="12"/>
  <c r="X1746" i="12"/>
  <c r="W1746" i="12"/>
  <c r="V1746" i="12"/>
  <c r="U1746" i="12"/>
  <c r="T1746" i="12"/>
  <c r="S1746" i="12"/>
  <c r="R1746" i="12"/>
  <c r="P1746" i="12"/>
  <c r="Q1746" i="12" s="1"/>
  <c r="Y1745" i="12"/>
  <c r="X1745" i="12"/>
  <c r="W1745" i="12"/>
  <c r="V1745" i="12"/>
  <c r="U1745" i="12"/>
  <c r="T1745" i="12"/>
  <c r="S1745" i="12"/>
  <c r="R1745" i="12"/>
  <c r="P1745" i="12"/>
  <c r="Q1745" i="12" s="1"/>
  <c r="Y1744" i="12"/>
  <c r="X1744" i="12"/>
  <c r="W1744" i="12"/>
  <c r="V1744" i="12"/>
  <c r="U1744" i="12"/>
  <c r="T1744" i="12"/>
  <c r="S1744" i="12"/>
  <c r="R1744" i="12"/>
  <c r="P1744" i="12"/>
  <c r="Q1744" i="12" s="1"/>
  <c r="Y1743" i="12"/>
  <c r="X1743" i="12"/>
  <c r="W1743" i="12"/>
  <c r="V1743" i="12"/>
  <c r="U1743" i="12"/>
  <c r="T1743" i="12"/>
  <c r="S1743" i="12"/>
  <c r="R1743" i="12"/>
  <c r="P1743" i="12"/>
  <c r="Q1743" i="12" s="1"/>
  <c r="Y1742" i="12"/>
  <c r="X1742" i="12"/>
  <c r="W1742" i="12"/>
  <c r="V1742" i="12"/>
  <c r="U1742" i="12"/>
  <c r="T1742" i="12"/>
  <c r="S1742" i="12"/>
  <c r="R1742" i="12"/>
  <c r="P1742" i="12"/>
  <c r="Q1742" i="12" s="1"/>
  <c r="Y1741" i="12"/>
  <c r="X1741" i="12"/>
  <c r="W1741" i="12"/>
  <c r="V1741" i="12"/>
  <c r="U1741" i="12"/>
  <c r="T1741" i="12"/>
  <c r="S1741" i="12"/>
  <c r="R1741" i="12"/>
  <c r="P1741" i="12"/>
  <c r="Q1741" i="12" s="1"/>
  <c r="Y1740" i="12"/>
  <c r="X1740" i="12"/>
  <c r="W1740" i="12"/>
  <c r="V1740" i="12"/>
  <c r="U1740" i="12"/>
  <c r="T1740" i="12"/>
  <c r="S1740" i="12"/>
  <c r="R1740" i="12"/>
  <c r="P1740" i="12"/>
  <c r="Q1740" i="12" s="1"/>
  <c r="Y1739" i="12"/>
  <c r="X1739" i="12"/>
  <c r="W1739" i="12"/>
  <c r="V1739" i="12"/>
  <c r="U1739" i="12"/>
  <c r="T1739" i="12"/>
  <c r="S1739" i="12"/>
  <c r="R1739" i="12"/>
  <c r="P1739" i="12"/>
  <c r="Q1739" i="12" s="1"/>
  <c r="Y1738" i="12"/>
  <c r="X1738" i="12"/>
  <c r="W1738" i="12"/>
  <c r="V1738" i="12"/>
  <c r="U1738" i="12"/>
  <c r="T1738" i="12"/>
  <c r="S1738" i="12"/>
  <c r="R1738" i="12"/>
  <c r="P1738" i="12"/>
  <c r="Q1738" i="12" s="1"/>
  <c r="Y1737" i="12"/>
  <c r="X1737" i="12"/>
  <c r="W1737" i="12"/>
  <c r="V1737" i="12"/>
  <c r="U1737" i="12"/>
  <c r="T1737" i="12"/>
  <c r="S1737" i="12"/>
  <c r="R1737" i="12"/>
  <c r="P1737" i="12"/>
  <c r="Q1737" i="12" s="1"/>
  <c r="Y1736" i="12"/>
  <c r="X1736" i="12"/>
  <c r="W1736" i="12"/>
  <c r="V1736" i="12"/>
  <c r="U1736" i="12"/>
  <c r="T1736" i="12"/>
  <c r="S1736" i="12"/>
  <c r="R1736" i="12"/>
  <c r="P1736" i="12"/>
  <c r="Q1736" i="12" s="1"/>
  <c r="Y1735" i="12"/>
  <c r="X1735" i="12"/>
  <c r="W1735" i="12"/>
  <c r="V1735" i="12"/>
  <c r="U1735" i="12"/>
  <c r="T1735" i="12"/>
  <c r="S1735" i="12"/>
  <c r="R1735" i="12"/>
  <c r="P1735" i="12"/>
  <c r="Q1735" i="12" s="1"/>
  <c r="Y1734" i="12"/>
  <c r="X1734" i="12"/>
  <c r="W1734" i="12"/>
  <c r="V1734" i="12"/>
  <c r="U1734" i="12"/>
  <c r="T1734" i="12"/>
  <c r="S1734" i="12"/>
  <c r="R1734" i="12"/>
  <c r="P1734" i="12"/>
  <c r="Q1734" i="12" s="1"/>
  <c r="Y1733" i="12"/>
  <c r="X1733" i="12"/>
  <c r="W1733" i="12"/>
  <c r="V1733" i="12"/>
  <c r="U1733" i="12"/>
  <c r="T1733" i="12"/>
  <c r="S1733" i="12"/>
  <c r="R1733" i="12"/>
  <c r="P1733" i="12"/>
  <c r="Q1733" i="12" s="1"/>
  <c r="Y1732" i="12"/>
  <c r="X1732" i="12"/>
  <c r="W1732" i="12"/>
  <c r="V1732" i="12"/>
  <c r="U1732" i="12"/>
  <c r="T1732" i="12"/>
  <c r="S1732" i="12"/>
  <c r="R1732" i="12"/>
  <c r="P1732" i="12"/>
  <c r="Q1732" i="12" s="1"/>
  <c r="Y1731" i="12"/>
  <c r="X1731" i="12"/>
  <c r="W1731" i="12"/>
  <c r="V1731" i="12"/>
  <c r="U1731" i="12"/>
  <c r="T1731" i="12"/>
  <c r="S1731" i="12"/>
  <c r="R1731" i="12"/>
  <c r="P1731" i="12"/>
  <c r="Q1731" i="12" s="1"/>
  <c r="Y1730" i="12"/>
  <c r="X1730" i="12"/>
  <c r="W1730" i="12"/>
  <c r="V1730" i="12"/>
  <c r="U1730" i="12"/>
  <c r="T1730" i="12"/>
  <c r="S1730" i="12"/>
  <c r="R1730" i="12"/>
  <c r="P1730" i="12"/>
  <c r="Q1730" i="12" s="1"/>
  <c r="Y1729" i="12"/>
  <c r="X1729" i="12"/>
  <c r="W1729" i="12"/>
  <c r="V1729" i="12"/>
  <c r="U1729" i="12"/>
  <c r="T1729" i="12"/>
  <c r="S1729" i="12"/>
  <c r="R1729" i="12"/>
  <c r="P1729" i="12"/>
  <c r="Q1729" i="12" s="1"/>
  <c r="Y1728" i="12"/>
  <c r="X1728" i="12"/>
  <c r="W1728" i="12"/>
  <c r="V1728" i="12"/>
  <c r="U1728" i="12"/>
  <c r="T1728" i="12"/>
  <c r="S1728" i="12"/>
  <c r="R1728" i="12"/>
  <c r="P1728" i="12"/>
  <c r="Q1728" i="12" s="1"/>
  <c r="Y1727" i="12"/>
  <c r="X1727" i="12"/>
  <c r="W1727" i="12"/>
  <c r="V1727" i="12"/>
  <c r="U1727" i="12"/>
  <c r="T1727" i="12"/>
  <c r="S1727" i="12"/>
  <c r="R1727" i="12"/>
  <c r="P1727" i="12"/>
  <c r="Q1727" i="12" s="1"/>
  <c r="Y1726" i="12"/>
  <c r="X1726" i="12"/>
  <c r="W1726" i="12"/>
  <c r="V1726" i="12"/>
  <c r="U1726" i="12"/>
  <c r="T1726" i="12"/>
  <c r="S1726" i="12"/>
  <c r="R1726" i="12"/>
  <c r="P1726" i="12"/>
  <c r="Q1726" i="12" s="1"/>
  <c r="Y1725" i="12"/>
  <c r="X1725" i="12"/>
  <c r="W1725" i="12"/>
  <c r="V1725" i="12"/>
  <c r="U1725" i="12"/>
  <c r="T1725" i="12"/>
  <c r="S1725" i="12"/>
  <c r="R1725" i="12"/>
  <c r="P1725" i="12"/>
  <c r="Q1725" i="12" s="1"/>
  <c r="Y1724" i="12"/>
  <c r="X1724" i="12"/>
  <c r="W1724" i="12"/>
  <c r="V1724" i="12"/>
  <c r="U1724" i="12"/>
  <c r="T1724" i="12"/>
  <c r="S1724" i="12"/>
  <c r="R1724" i="12"/>
  <c r="P1724" i="12"/>
  <c r="Q1724" i="12" s="1"/>
  <c r="Y1723" i="12"/>
  <c r="X1723" i="12"/>
  <c r="W1723" i="12"/>
  <c r="V1723" i="12"/>
  <c r="U1723" i="12"/>
  <c r="T1723" i="12"/>
  <c r="S1723" i="12"/>
  <c r="R1723" i="12"/>
  <c r="P1723" i="12"/>
  <c r="Q1723" i="12" s="1"/>
  <c r="Y1722" i="12"/>
  <c r="X1722" i="12"/>
  <c r="W1722" i="12"/>
  <c r="V1722" i="12"/>
  <c r="U1722" i="12"/>
  <c r="T1722" i="12"/>
  <c r="S1722" i="12"/>
  <c r="R1722" i="12"/>
  <c r="P1722" i="12"/>
  <c r="Q1722" i="12" s="1"/>
  <c r="Y1721" i="12"/>
  <c r="X1721" i="12"/>
  <c r="W1721" i="12"/>
  <c r="V1721" i="12"/>
  <c r="U1721" i="12"/>
  <c r="T1721" i="12"/>
  <c r="S1721" i="12"/>
  <c r="R1721" i="12"/>
  <c r="P1721" i="12"/>
  <c r="Q1721" i="12" s="1"/>
  <c r="Y1720" i="12"/>
  <c r="X1720" i="12"/>
  <c r="W1720" i="12"/>
  <c r="V1720" i="12"/>
  <c r="U1720" i="12"/>
  <c r="T1720" i="12"/>
  <c r="S1720" i="12"/>
  <c r="R1720" i="12"/>
  <c r="P1720" i="12"/>
  <c r="Q1720" i="12" s="1"/>
  <c r="Y1719" i="12"/>
  <c r="X1719" i="12"/>
  <c r="W1719" i="12"/>
  <c r="V1719" i="12"/>
  <c r="U1719" i="12"/>
  <c r="T1719" i="12"/>
  <c r="S1719" i="12"/>
  <c r="R1719" i="12"/>
  <c r="P1719" i="12"/>
  <c r="Q1719" i="12" s="1"/>
  <c r="Y1718" i="12"/>
  <c r="X1718" i="12"/>
  <c r="W1718" i="12"/>
  <c r="V1718" i="12"/>
  <c r="U1718" i="12"/>
  <c r="T1718" i="12"/>
  <c r="S1718" i="12"/>
  <c r="R1718" i="12"/>
  <c r="P1718" i="12"/>
  <c r="Q1718" i="12" s="1"/>
  <c r="Y1717" i="12"/>
  <c r="X1717" i="12"/>
  <c r="W1717" i="12"/>
  <c r="V1717" i="12"/>
  <c r="U1717" i="12"/>
  <c r="T1717" i="12"/>
  <c r="S1717" i="12"/>
  <c r="R1717" i="12"/>
  <c r="P1717" i="12"/>
  <c r="Q1717" i="12" s="1"/>
  <c r="Y1716" i="12"/>
  <c r="X1716" i="12"/>
  <c r="W1716" i="12"/>
  <c r="V1716" i="12"/>
  <c r="U1716" i="12"/>
  <c r="T1716" i="12"/>
  <c r="S1716" i="12"/>
  <c r="R1716" i="12"/>
  <c r="P1716" i="12"/>
  <c r="Q1716" i="12" s="1"/>
  <c r="Y1715" i="12"/>
  <c r="X1715" i="12"/>
  <c r="W1715" i="12"/>
  <c r="V1715" i="12"/>
  <c r="U1715" i="12"/>
  <c r="T1715" i="12"/>
  <c r="S1715" i="12"/>
  <c r="R1715" i="12"/>
  <c r="P1715" i="12"/>
  <c r="Q1715" i="12" s="1"/>
  <c r="Y1714" i="12"/>
  <c r="X1714" i="12"/>
  <c r="W1714" i="12"/>
  <c r="V1714" i="12"/>
  <c r="U1714" i="12"/>
  <c r="T1714" i="12"/>
  <c r="S1714" i="12"/>
  <c r="R1714" i="12"/>
  <c r="P1714" i="12"/>
  <c r="Q1714" i="12" s="1"/>
  <c r="Y1713" i="12"/>
  <c r="X1713" i="12"/>
  <c r="W1713" i="12"/>
  <c r="V1713" i="12"/>
  <c r="U1713" i="12"/>
  <c r="T1713" i="12"/>
  <c r="S1713" i="12"/>
  <c r="R1713" i="12"/>
  <c r="P1713" i="12"/>
  <c r="Q1713" i="12" s="1"/>
  <c r="Y1712" i="12"/>
  <c r="X1712" i="12"/>
  <c r="W1712" i="12"/>
  <c r="V1712" i="12"/>
  <c r="U1712" i="12"/>
  <c r="T1712" i="12"/>
  <c r="S1712" i="12"/>
  <c r="R1712" i="12"/>
  <c r="P1712" i="12"/>
  <c r="Q1712" i="12" s="1"/>
  <c r="Y1711" i="12"/>
  <c r="X1711" i="12"/>
  <c r="W1711" i="12"/>
  <c r="V1711" i="12"/>
  <c r="U1711" i="12"/>
  <c r="T1711" i="12"/>
  <c r="S1711" i="12"/>
  <c r="R1711" i="12"/>
  <c r="P1711" i="12"/>
  <c r="Q1711" i="12" s="1"/>
  <c r="Y1710" i="12"/>
  <c r="X1710" i="12"/>
  <c r="W1710" i="12"/>
  <c r="V1710" i="12"/>
  <c r="U1710" i="12"/>
  <c r="T1710" i="12"/>
  <c r="S1710" i="12"/>
  <c r="R1710" i="12"/>
  <c r="P1710" i="12"/>
  <c r="Q1710" i="12" s="1"/>
  <c r="Y1709" i="12"/>
  <c r="X1709" i="12"/>
  <c r="W1709" i="12"/>
  <c r="V1709" i="12"/>
  <c r="U1709" i="12"/>
  <c r="T1709" i="12"/>
  <c r="S1709" i="12"/>
  <c r="R1709" i="12"/>
  <c r="P1709" i="12"/>
  <c r="Q1709" i="12" s="1"/>
  <c r="Y1708" i="12"/>
  <c r="X1708" i="12"/>
  <c r="W1708" i="12"/>
  <c r="V1708" i="12"/>
  <c r="U1708" i="12"/>
  <c r="T1708" i="12"/>
  <c r="S1708" i="12"/>
  <c r="R1708" i="12"/>
  <c r="P1708" i="12"/>
  <c r="Q1708" i="12" s="1"/>
  <c r="Y1707" i="12"/>
  <c r="X1707" i="12"/>
  <c r="W1707" i="12"/>
  <c r="V1707" i="12"/>
  <c r="U1707" i="12"/>
  <c r="T1707" i="12"/>
  <c r="S1707" i="12"/>
  <c r="R1707" i="12"/>
  <c r="P1707" i="12"/>
  <c r="Q1707" i="12" s="1"/>
  <c r="Y1706" i="12"/>
  <c r="X1706" i="12"/>
  <c r="W1706" i="12"/>
  <c r="V1706" i="12"/>
  <c r="U1706" i="12"/>
  <c r="T1706" i="12"/>
  <c r="S1706" i="12"/>
  <c r="R1706" i="12"/>
  <c r="P1706" i="12"/>
  <c r="Q1706" i="12" s="1"/>
  <c r="Y1705" i="12"/>
  <c r="X1705" i="12"/>
  <c r="W1705" i="12"/>
  <c r="V1705" i="12"/>
  <c r="U1705" i="12"/>
  <c r="T1705" i="12"/>
  <c r="S1705" i="12"/>
  <c r="R1705" i="12"/>
  <c r="P1705" i="12"/>
  <c r="Q1705" i="12" s="1"/>
  <c r="Y1704" i="12"/>
  <c r="X1704" i="12"/>
  <c r="W1704" i="12"/>
  <c r="V1704" i="12"/>
  <c r="U1704" i="12"/>
  <c r="T1704" i="12"/>
  <c r="S1704" i="12"/>
  <c r="R1704" i="12"/>
  <c r="P1704" i="12"/>
  <c r="Q1704" i="12" s="1"/>
  <c r="Y1703" i="12"/>
  <c r="X1703" i="12"/>
  <c r="W1703" i="12"/>
  <c r="V1703" i="12"/>
  <c r="U1703" i="12"/>
  <c r="T1703" i="12"/>
  <c r="S1703" i="12"/>
  <c r="R1703" i="12"/>
  <c r="P1703" i="12"/>
  <c r="Q1703" i="12" s="1"/>
  <c r="Y1702" i="12"/>
  <c r="X1702" i="12"/>
  <c r="W1702" i="12"/>
  <c r="V1702" i="12"/>
  <c r="U1702" i="12"/>
  <c r="T1702" i="12"/>
  <c r="S1702" i="12"/>
  <c r="R1702" i="12"/>
  <c r="P1702" i="12"/>
  <c r="Q1702" i="12" s="1"/>
  <c r="Y1701" i="12"/>
  <c r="X1701" i="12"/>
  <c r="W1701" i="12"/>
  <c r="V1701" i="12"/>
  <c r="U1701" i="12"/>
  <c r="T1701" i="12"/>
  <c r="S1701" i="12"/>
  <c r="R1701" i="12"/>
  <c r="P1701" i="12"/>
  <c r="Q1701" i="12" s="1"/>
  <c r="Y1700" i="12"/>
  <c r="X1700" i="12"/>
  <c r="W1700" i="12"/>
  <c r="V1700" i="12"/>
  <c r="U1700" i="12"/>
  <c r="T1700" i="12"/>
  <c r="S1700" i="12"/>
  <c r="R1700" i="12"/>
  <c r="P1700" i="12"/>
  <c r="Q1700" i="12" s="1"/>
  <c r="Y1699" i="12"/>
  <c r="X1699" i="12"/>
  <c r="W1699" i="12"/>
  <c r="V1699" i="12"/>
  <c r="U1699" i="12"/>
  <c r="T1699" i="12"/>
  <c r="S1699" i="12"/>
  <c r="R1699" i="12"/>
  <c r="P1699" i="12"/>
  <c r="Q1699" i="12" s="1"/>
  <c r="Y1698" i="12"/>
  <c r="X1698" i="12"/>
  <c r="W1698" i="12"/>
  <c r="V1698" i="12"/>
  <c r="U1698" i="12"/>
  <c r="T1698" i="12"/>
  <c r="S1698" i="12"/>
  <c r="R1698" i="12"/>
  <c r="P1698" i="12"/>
  <c r="Q1698" i="12" s="1"/>
  <c r="Y1697" i="12"/>
  <c r="X1697" i="12"/>
  <c r="W1697" i="12"/>
  <c r="V1697" i="12"/>
  <c r="U1697" i="12"/>
  <c r="T1697" i="12"/>
  <c r="S1697" i="12"/>
  <c r="R1697" i="12"/>
  <c r="P1697" i="12"/>
  <c r="Q1697" i="12" s="1"/>
  <c r="Y1696" i="12"/>
  <c r="X1696" i="12"/>
  <c r="W1696" i="12"/>
  <c r="V1696" i="12"/>
  <c r="U1696" i="12"/>
  <c r="T1696" i="12"/>
  <c r="S1696" i="12"/>
  <c r="R1696" i="12"/>
  <c r="P1696" i="12"/>
  <c r="Q1696" i="12" s="1"/>
  <c r="Y1695" i="12"/>
  <c r="X1695" i="12"/>
  <c r="W1695" i="12"/>
  <c r="V1695" i="12"/>
  <c r="U1695" i="12"/>
  <c r="T1695" i="12"/>
  <c r="S1695" i="12"/>
  <c r="R1695" i="12"/>
  <c r="P1695" i="12"/>
  <c r="Q1695" i="12" s="1"/>
  <c r="Y1694" i="12"/>
  <c r="X1694" i="12"/>
  <c r="W1694" i="12"/>
  <c r="V1694" i="12"/>
  <c r="U1694" i="12"/>
  <c r="T1694" i="12"/>
  <c r="S1694" i="12"/>
  <c r="R1694" i="12"/>
  <c r="P1694" i="12"/>
  <c r="Q1694" i="12" s="1"/>
  <c r="Y1693" i="12"/>
  <c r="X1693" i="12"/>
  <c r="W1693" i="12"/>
  <c r="V1693" i="12"/>
  <c r="U1693" i="12"/>
  <c r="T1693" i="12"/>
  <c r="S1693" i="12"/>
  <c r="R1693" i="12"/>
  <c r="P1693" i="12"/>
  <c r="Q1693" i="12" s="1"/>
  <c r="Y1692" i="12"/>
  <c r="X1692" i="12"/>
  <c r="W1692" i="12"/>
  <c r="V1692" i="12"/>
  <c r="U1692" i="12"/>
  <c r="T1692" i="12"/>
  <c r="S1692" i="12"/>
  <c r="R1692" i="12"/>
  <c r="P1692" i="12"/>
  <c r="Q1692" i="12" s="1"/>
  <c r="Y1691" i="12"/>
  <c r="X1691" i="12"/>
  <c r="W1691" i="12"/>
  <c r="V1691" i="12"/>
  <c r="U1691" i="12"/>
  <c r="T1691" i="12"/>
  <c r="S1691" i="12"/>
  <c r="R1691" i="12"/>
  <c r="P1691" i="12"/>
  <c r="Q1691" i="12" s="1"/>
  <c r="Y1690" i="12"/>
  <c r="X1690" i="12"/>
  <c r="W1690" i="12"/>
  <c r="V1690" i="12"/>
  <c r="U1690" i="12"/>
  <c r="T1690" i="12"/>
  <c r="S1690" i="12"/>
  <c r="R1690" i="12"/>
  <c r="P1690" i="12"/>
  <c r="Q1690" i="12" s="1"/>
  <c r="Y1689" i="12"/>
  <c r="X1689" i="12"/>
  <c r="W1689" i="12"/>
  <c r="V1689" i="12"/>
  <c r="U1689" i="12"/>
  <c r="T1689" i="12"/>
  <c r="S1689" i="12"/>
  <c r="R1689" i="12"/>
  <c r="P1689" i="12"/>
  <c r="Q1689" i="12" s="1"/>
  <c r="U2537" i="8" l="1"/>
  <c r="R2515" i="8"/>
  <c r="T2531" i="8"/>
  <c r="T2499" i="8"/>
  <c r="R2499" i="8"/>
  <c r="U2499" i="8"/>
  <c r="S2486" i="8"/>
  <c r="U2540" i="8"/>
  <c r="U2548" i="8"/>
  <c r="U2465" i="8"/>
  <c r="S2491" i="8"/>
  <c r="U2545" i="8"/>
  <c r="S2498" i="8"/>
  <c r="U2498" i="8"/>
  <c r="R2523" i="8"/>
  <c r="S2474" i="8"/>
  <c r="R2540" i="8"/>
  <c r="U2459" i="8"/>
  <c r="S2482" i="8"/>
  <c r="S2540" i="8"/>
  <c r="U2482" i="8"/>
  <c r="R2531" i="8"/>
  <c r="S2485" i="8"/>
  <c r="R2468" i="8"/>
  <c r="U2473" i="8"/>
  <c r="R2483" i="8"/>
  <c r="R2484" i="8"/>
  <c r="T2490" i="8"/>
  <c r="U2497" i="8"/>
  <c r="U2507" i="8"/>
  <c r="U2530" i="8"/>
  <c r="U2539" i="8"/>
  <c r="U2555" i="8"/>
  <c r="S2458" i="8"/>
  <c r="R2490" i="8"/>
  <c r="S2468" i="8"/>
  <c r="S2483" i="8"/>
  <c r="T2484" i="8"/>
  <c r="R2522" i="8"/>
  <c r="U2536" i="8"/>
  <c r="U2554" i="8"/>
  <c r="U2457" i="8"/>
  <c r="T2468" i="8"/>
  <c r="R2475" i="8"/>
  <c r="T2482" i="8"/>
  <c r="T2483" i="8"/>
  <c r="U2489" i="8"/>
  <c r="R2492" i="8"/>
  <c r="S2506" i="8"/>
  <c r="S2515" i="8"/>
  <c r="T2516" i="8"/>
  <c r="R2533" i="8"/>
  <c r="S2548" i="8"/>
  <c r="R2554" i="8"/>
  <c r="R2507" i="8"/>
  <c r="S2530" i="8"/>
  <c r="U2475" i="8"/>
  <c r="U2492" i="8"/>
  <c r="T2515" i="8"/>
  <c r="R2524" i="8"/>
  <c r="T2548" i="8"/>
  <c r="S2554" i="8"/>
  <c r="R2459" i="8"/>
  <c r="T2477" i="8"/>
  <c r="U2521" i="8"/>
  <c r="S2524" i="8"/>
  <c r="S2532" i="8"/>
  <c r="T2524" i="8"/>
  <c r="U2458" i="8"/>
  <c r="T2459" i="8"/>
  <c r="S2460" i="8"/>
  <c r="U2474" i="8"/>
  <c r="T2475" i="8"/>
  <c r="S2476" i="8"/>
  <c r="U2491" i="8"/>
  <c r="T2492" i="8"/>
  <c r="U2506" i="8"/>
  <c r="T2507" i="8"/>
  <c r="S2508" i="8"/>
  <c r="T2522" i="8"/>
  <c r="S2523" i="8"/>
  <c r="U2532" i="8"/>
  <c r="T2546" i="8"/>
  <c r="S2547" i="8"/>
  <c r="U2556" i="8"/>
  <c r="T2476" i="8"/>
  <c r="T2508" i="8"/>
  <c r="R2518" i="8"/>
  <c r="U2522" i="8"/>
  <c r="T2523" i="8"/>
  <c r="U2546" i="8"/>
  <c r="T2547" i="8"/>
  <c r="U2460" i="8"/>
  <c r="S2466" i="8"/>
  <c r="R2467" i="8"/>
  <c r="U2476" i="8"/>
  <c r="T2498" i="8"/>
  <c r="R2500" i="8"/>
  <c r="U2508" i="8"/>
  <c r="R2514" i="8"/>
  <c r="U2523" i="8"/>
  <c r="S2538" i="8"/>
  <c r="R2539" i="8"/>
  <c r="U2547" i="8"/>
  <c r="T2460" i="8"/>
  <c r="T2466" i="8"/>
  <c r="S2467" i="8"/>
  <c r="S2500" i="8"/>
  <c r="S2514" i="8"/>
  <c r="T2538" i="8"/>
  <c r="S2539" i="8"/>
  <c r="U2544" i="8"/>
  <c r="U2466" i="8"/>
  <c r="T2467" i="8"/>
  <c r="T2500" i="8"/>
  <c r="U2513" i="8"/>
  <c r="T2514" i="8"/>
  <c r="R2516" i="8"/>
  <c r="R2517" i="8"/>
  <c r="U2538" i="8"/>
  <c r="T2539" i="8"/>
  <c r="U2481" i="8"/>
  <c r="S2484" i="8"/>
  <c r="R2485" i="8"/>
  <c r="S2490" i="8"/>
  <c r="R2491" i="8"/>
  <c r="R2506" i="8"/>
  <c r="S2516" i="8"/>
  <c r="T2529" i="8"/>
  <c r="T2530" i="8"/>
  <c r="S2531" i="8"/>
  <c r="R2532" i="8"/>
  <c r="U2553" i="8"/>
  <c r="T2554" i="8"/>
  <c r="S2555" i="8"/>
  <c r="R2556" i="8"/>
  <c r="T2555" i="8"/>
  <c r="S2556" i="8"/>
  <c r="T2458" i="8"/>
  <c r="T2474" i="8"/>
  <c r="T2485" i="8"/>
  <c r="U2505" i="8"/>
  <c r="S2522" i="8"/>
  <c r="S2546" i="8"/>
  <c r="U2552" i="8"/>
  <c r="AH1696" i="12"/>
  <c r="AH1691" i="12"/>
  <c r="AH1699" i="12"/>
  <c r="AH1692" i="12"/>
  <c r="AH1700" i="12"/>
  <c r="AH1693" i="12"/>
  <c r="AH1701" i="12"/>
  <c r="AD1722" i="12"/>
  <c r="AG1722" i="12" s="1"/>
  <c r="AH1694" i="12"/>
  <c r="AD1707" i="12"/>
  <c r="AG1707" i="12" s="1"/>
  <c r="AH1690" i="12"/>
  <c r="AH1698" i="12"/>
  <c r="AD1699" i="12"/>
  <c r="AF1699" i="12" s="1"/>
  <c r="AD1714" i="12"/>
  <c r="AG1714" i="12" s="1"/>
  <c r="AH1720" i="12"/>
  <c r="AD1731" i="12"/>
  <c r="AF1731" i="12" s="1"/>
  <c r="AD1746" i="12"/>
  <c r="AG1746" i="12" s="1"/>
  <c r="AD1694" i="12"/>
  <c r="AG1694" i="12" s="1"/>
  <c r="AH1697" i="12"/>
  <c r="AD1726" i="12"/>
  <c r="AG1726" i="12" s="1"/>
  <c r="AH1729" i="12"/>
  <c r="AH1702" i="12"/>
  <c r="AD1691" i="12"/>
  <c r="AG1691" i="12" s="1"/>
  <c r="AD1706" i="12"/>
  <c r="AG1706" i="12" s="1"/>
  <c r="AH1712" i="12"/>
  <c r="AD1723" i="12"/>
  <c r="AF1723" i="12" s="1"/>
  <c r="AD1738" i="12"/>
  <c r="AG1738" i="12" s="1"/>
  <c r="AH1744" i="12"/>
  <c r="AH1689" i="12"/>
  <c r="AD1718" i="12"/>
  <c r="AG1718" i="12" s="1"/>
  <c r="AH1721" i="12"/>
  <c r="AD1698" i="12"/>
  <c r="AG1698" i="12" s="1"/>
  <c r="AH1704" i="12"/>
  <c r="AD1715" i="12"/>
  <c r="AE1715" i="12" s="1"/>
  <c r="AD1730" i="12"/>
  <c r="AG1730" i="12" s="1"/>
  <c r="AH1736" i="12"/>
  <c r="AD1747" i="12"/>
  <c r="AF1747" i="12" s="1"/>
  <c r="AD1710" i="12"/>
  <c r="AG1710" i="12" s="1"/>
  <c r="AH1713" i="12"/>
  <c r="AD1742" i="12"/>
  <c r="AG1742" i="12" s="1"/>
  <c r="AH1745" i="12"/>
  <c r="AH1728" i="12"/>
  <c r="AD1739" i="12"/>
  <c r="AE1739" i="12" s="1"/>
  <c r="AD1702" i="12"/>
  <c r="AG1702" i="12" s="1"/>
  <c r="AH1705" i="12"/>
  <c r="AD1734" i="12"/>
  <c r="AG1734" i="12" s="1"/>
  <c r="AH1737" i="12"/>
  <c r="U2472" i="8"/>
  <c r="T2472" i="8"/>
  <c r="S2472" i="8"/>
  <c r="R2472" i="8"/>
  <c r="T2510" i="8"/>
  <c r="S2510" i="8"/>
  <c r="U2510" i="8"/>
  <c r="U2462" i="8"/>
  <c r="T2462" i="8"/>
  <c r="R2510" i="8"/>
  <c r="R2461" i="8"/>
  <c r="T2493" i="8"/>
  <c r="U2493" i="8"/>
  <c r="U2551" i="8"/>
  <c r="S2551" i="8"/>
  <c r="T2551" i="8"/>
  <c r="R2551" i="8"/>
  <c r="T2470" i="8"/>
  <c r="U2470" i="8"/>
  <c r="S2517" i="8"/>
  <c r="T2461" i="8"/>
  <c r="U2488" i="8"/>
  <c r="T2488" i="8"/>
  <c r="R2488" i="8"/>
  <c r="S2488" i="8"/>
  <c r="U2535" i="8"/>
  <c r="R2535" i="8"/>
  <c r="T2535" i="8"/>
  <c r="S2535" i="8"/>
  <c r="S2550" i="8"/>
  <c r="U2550" i="8"/>
  <c r="T2550" i="8"/>
  <c r="S2558" i="8"/>
  <c r="U2558" i="8"/>
  <c r="T2558" i="8"/>
  <c r="S2469" i="8"/>
  <c r="S2470" i="8"/>
  <c r="U2478" i="8"/>
  <c r="T2478" i="8"/>
  <c r="R2527" i="8"/>
  <c r="U2527" i="8"/>
  <c r="S2527" i="8"/>
  <c r="T2527" i="8"/>
  <c r="U2542" i="8"/>
  <c r="T2542" i="8"/>
  <c r="S2542" i="8"/>
  <c r="U2549" i="8"/>
  <c r="T2549" i="8"/>
  <c r="R2550" i="8"/>
  <c r="U2557" i="8"/>
  <c r="T2557" i="8"/>
  <c r="R2558" i="8"/>
  <c r="S2502" i="8"/>
  <c r="U2502" i="8"/>
  <c r="T2502" i="8"/>
  <c r="S2494" i="8"/>
  <c r="U2494" i="8"/>
  <c r="T2494" i="8"/>
  <c r="R2502" i="8"/>
  <c r="U2471" i="8"/>
  <c r="T2471" i="8"/>
  <c r="S2471" i="8"/>
  <c r="R2501" i="8"/>
  <c r="S2462" i="8"/>
  <c r="U2543" i="8"/>
  <c r="S2543" i="8"/>
  <c r="R2543" i="8"/>
  <c r="T2543" i="8"/>
  <c r="U2456" i="8"/>
  <c r="T2456" i="8"/>
  <c r="S2456" i="8"/>
  <c r="R2456" i="8"/>
  <c r="R2469" i="8"/>
  <c r="U2479" i="8"/>
  <c r="S2479" i="8"/>
  <c r="T2479" i="8"/>
  <c r="T2469" i="8"/>
  <c r="R2477" i="8"/>
  <c r="R2478" i="8"/>
  <c r="U2487" i="8"/>
  <c r="S2487" i="8"/>
  <c r="T2487" i="8"/>
  <c r="R2503" i="8"/>
  <c r="U2503" i="8"/>
  <c r="S2503" i="8"/>
  <c r="T2503" i="8"/>
  <c r="T2534" i="8"/>
  <c r="U2534" i="8"/>
  <c r="S2534" i="8"/>
  <c r="R2542" i="8"/>
  <c r="R2549" i="8"/>
  <c r="R2557" i="8"/>
  <c r="U2463" i="8"/>
  <c r="S2463" i="8"/>
  <c r="T2463" i="8"/>
  <c r="S2518" i="8"/>
  <c r="T2518" i="8"/>
  <c r="U2518" i="8"/>
  <c r="U2525" i="8"/>
  <c r="T2525" i="8"/>
  <c r="T2501" i="8"/>
  <c r="U2501" i="8"/>
  <c r="T2509" i="8"/>
  <c r="U2509" i="8"/>
  <c r="U2517" i="8"/>
  <c r="T2517" i="8"/>
  <c r="R2525" i="8"/>
  <c r="R2462" i="8"/>
  <c r="U2480" i="8"/>
  <c r="T2480" i="8"/>
  <c r="S2480" i="8"/>
  <c r="R2480" i="8"/>
  <c r="R2494" i="8"/>
  <c r="R2509" i="8"/>
  <c r="S2461" i="8"/>
  <c r="R2471" i="8"/>
  <c r="R2493" i="8"/>
  <c r="S2509" i="8"/>
  <c r="R2470" i="8"/>
  <c r="S2493" i="8"/>
  <c r="U2464" i="8"/>
  <c r="T2464" i="8"/>
  <c r="R2464" i="8"/>
  <c r="S2464" i="8"/>
  <c r="U2511" i="8"/>
  <c r="S2511" i="8"/>
  <c r="R2511" i="8"/>
  <c r="T2511" i="8"/>
  <c r="R2519" i="8"/>
  <c r="U2519" i="8"/>
  <c r="T2519" i="8"/>
  <c r="S2519" i="8"/>
  <c r="U2541" i="8"/>
  <c r="T2541" i="8"/>
  <c r="S2477" i="8"/>
  <c r="S2478" i="8"/>
  <c r="U2486" i="8"/>
  <c r="T2486" i="8"/>
  <c r="R2487" i="8"/>
  <c r="U2495" i="8"/>
  <c r="S2495" i="8"/>
  <c r="T2495" i="8"/>
  <c r="R2495" i="8"/>
  <c r="S2526" i="8"/>
  <c r="U2526" i="8"/>
  <c r="T2526" i="8"/>
  <c r="T2533" i="8"/>
  <c r="U2533" i="8"/>
  <c r="R2534" i="8"/>
  <c r="R2541" i="8"/>
  <c r="S2549" i="8"/>
  <c r="S2557" i="8"/>
  <c r="R2496" i="8"/>
  <c r="R2504" i="8"/>
  <c r="R2512" i="8"/>
  <c r="R2528" i="8"/>
  <c r="R2457" i="8"/>
  <c r="R2465" i="8"/>
  <c r="R2473" i="8"/>
  <c r="R2481" i="8"/>
  <c r="R2489" i="8"/>
  <c r="S2496" i="8"/>
  <c r="R2497" i="8"/>
  <c r="S2504" i="8"/>
  <c r="R2505" i="8"/>
  <c r="S2512" i="8"/>
  <c r="R2513" i="8"/>
  <c r="S2520" i="8"/>
  <c r="R2521" i="8"/>
  <c r="S2528" i="8"/>
  <c r="R2529" i="8"/>
  <c r="S2536" i="8"/>
  <c r="R2537" i="8"/>
  <c r="S2544" i="8"/>
  <c r="R2545" i="8"/>
  <c r="S2552" i="8"/>
  <c r="R2553" i="8"/>
  <c r="R2520" i="8"/>
  <c r="R2536" i="8"/>
  <c r="R2544" i="8"/>
  <c r="R2552" i="8"/>
  <c r="S2457" i="8"/>
  <c r="S2465" i="8"/>
  <c r="S2473" i="8"/>
  <c r="S2481" i="8"/>
  <c r="S2489" i="8"/>
  <c r="T2496" i="8"/>
  <c r="S2497" i="8"/>
  <c r="T2504" i="8"/>
  <c r="S2505" i="8"/>
  <c r="T2512" i="8"/>
  <c r="S2513" i="8"/>
  <c r="T2520" i="8"/>
  <c r="S2521" i="8"/>
  <c r="T2528" i="8"/>
  <c r="S2529" i="8"/>
  <c r="T2536" i="8"/>
  <c r="S2537" i="8"/>
  <c r="T2544" i="8"/>
  <c r="S2545" i="8"/>
  <c r="T2552" i="8"/>
  <c r="S2553" i="8"/>
  <c r="S2559" i="8"/>
  <c r="U2559" i="8"/>
  <c r="R2559" i="8"/>
  <c r="AG1695" i="12"/>
  <c r="AE1695" i="12"/>
  <c r="AF1695" i="12"/>
  <c r="AG1711" i="12"/>
  <c r="AF1711" i="12"/>
  <c r="AE1711" i="12"/>
  <c r="AG1727" i="12"/>
  <c r="AF1727" i="12"/>
  <c r="AE1727" i="12"/>
  <c r="AG1743" i="12"/>
  <c r="AF1743" i="12"/>
  <c r="AE1743" i="12"/>
  <c r="AE1712" i="12"/>
  <c r="AF1712" i="12"/>
  <c r="AG1712" i="12"/>
  <c r="AE1728" i="12"/>
  <c r="AF1728" i="12"/>
  <c r="AG1728" i="12"/>
  <c r="AE1736" i="12"/>
  <c r="AG1736" i="12"/>
  <c r="AF1736" i="12"/>
  <c r="AF1689" i="12"/>
  <c r="AE1689" i="12"/>
  <c r="AG1689" i="12"/>
  <c r="AF1705" i="12"/>
  <c r="AE1705" i="12"/>
  <c r="AG1705" i="12"/>
  <c r="AF1721" i="12"/>
  <c r="AE1721" i="12"/>
  <c r="AG1721" i="12"/>
  <c r="AF1729" i="12"/>
  <c r="AE1729" i="12"/>
  <c r="AG1729" i="12"/>
  <c r="AF1737" i="12"/>
  <c r="AE1737" i="12"/>
  <c r="AG1737" i="12"/>
  <c r="AF1745" i="12"/>
  <c r="AE1745" i="12"/>
  <c r="AG1745" i="12"/>
  <c r="AG1703" i="12"/>
  <c r="AE1703" i="12"/>
  <c r="AF1703" i="12"/>
  <c r="AG1719" i="12"/>
  <c r="AE1719" i="12"/>
  <c r="AF1719" i="12"/>
  <c r="AG1735" i="12"/>
  <c r="AE1735" i="12"/>
  <c r="AF1735" i="12"/>
  <c r="AE1696" i="12"/>
  <c r="AG1696" i="12"/>
  <c r="AF1696" i="12"/>
  <c r="AE1704" i="12"/>
  <c r="AF1704" i="12"/>
  <c r="AG1704" i="12"/>
  <c r="AE1720" i="12"/>
  <c r="AG1720" i="12"/>
  <c r="AF1720" i="12"/>
  <c r="AE1744" i="12"/>
  <c r="AG1744" i="12"/>
  <c r="AF1744" i="12"/>
  <c r="AF1697" i="12"/>
  <c r="AE1697" i="12"/>
  <c r="AG1697" i="12"/>
  <c r="AF1713" i="12"/>
  <c r="AE1713" i="12"/>
  <c r="AG1713" i="12"/>
  <c r="AD1693" i="12"/>
  <c r="AD1701" i="12"/>
  <c r="AD1709" i="12"/>
  <c r="AD1717" i="12"/>
  <c r="AD1725" i="12"/>
  <c r="AD1733" i="12"/>
  <c r="AD1741" i="12"/>
  <c r="AD1692" i="12"/>
  <c r="AD1700" i="12"/>
  <c r="AD1708" i="12"/>
  <c r="AD1716" i="12"/>
  <c r="AD1724" i="12"/>
  <c r="AD1732" i="12"/>
  <c r="AD1740" i="12"/>
  <c r="AH1695" i="12"/>
  <c r="AH1703" i="12"/>
  <c r="AH1711" i="12"/>
  <c r="AH1719" i="12"/>
  <c r="AH1727" i="12"/>
  <c r="AH1735" i="12"/>
  <c r="AH1743" i="12"/>
  <c r="AE1690" i="12"/>
  <c r="AF1690" i="12"/>
  <c r="AD1748" i="12"/>
  <c r="AG1699" i="12" l="1"/>
  <c r="AF1707" i="12"/>
  <c r="AE1707" i="12"/>
  <c r="AE1746" i="12"/>
  <c r="AF1746" i="12"/>
  <c r="AE1738" i="12"/>
  <c r="AF1739" i="12"/>
  <c r="AE1730" i="12"/>
  <c r="AG1739" i="12"/>
  <c r="AF1738" i="12"/>
  <c r="AF1730" i="12"/>
  <c r="AF1718" i="12"/>
  <c r="AE1734" i="12"/>
  <c r="AE1747" i="12"/>
  <c r="AE1714" i="12"/>
  <c r="AF1714" i="12"/>
  <c r="AF1691" i="12"/>
  <c r="AE1718" i="12"/>
  <c r="AF1710" i="12"/>
  <c r="AF1698" i="12"/>
  <c r="AE1699" i="12"/>
  <c r="AG1747" i="12"/>
  <c r="AE1691" i="12"/>
  <c r="AE1710" i="12"/>
  <c r="AF1734" i="12"/>
  <c r="AF1722" i="12"/>
  <c r="AF1742" i="12"/>
  <c r="AG1731" i="12"/>
  <c r="AE1731" i="12"/>
  <c r="AE1722" i="12"/>
  <c r="AE1698" i="12"/>
  <c r="AF1706" i="12"/>
  <c r="AE1706" i="12"/>
  <c r="AE1742" i="12"/>
  <c r="AG1715" i="12"/>
  <c r="AF1715" i="12"/>
  <c r="AE1726" i="12"/>
  <c r="AE1694" i="12"/>
  <c r="AE1702" i="12"/>
  <c r="AF1702" i="12"/>
  <c r="AF1726" i="12"/>
  <c r="AF1694" i="12"/>
  <c r="AE1723" i="12"/>
  <c r="AG1723" i="12"/>
  <c r="AG1716" i="12"/>
  <c r="AF1716" i="12"/>
  <c r="AE1716" i="12"/>
  <c r="AG1741" i="12"/>
  <c r="AF1741" i="12"/>
  <c r="AE1741" i="12"/>
  <c r="AG1709" i="12"/>
  <c r="AF1709" i="12"/>
  <c r="AE1709" i="12"/>
  <c r="AG1740" i="12"/>
  <c r="AF1740" i="12"/>
  <c r="AE1740" i="12"/>
  <c r="AG1708" i="12"/>
  <c r="AF1708" i="12"/>
  <c r="AE1708" i="12"/>
  <c r="AG1733" i="12"/>
  <c r="AF1733" i="12"/>
  <c r="AE1733" i="12"/>
  <c r="AG1701" i="12"/>
  <c r="AF1701" i="12"/>
  <c r="AE1701" i="12"/>
  <c r="AF1732" i="12"/>
  <c r="AG1732" i="12"/>
  <c r="AE1732" i="12"/>
  <c r="AG1700" i="12"/>
  <c r="AF1700" i="12"/>
  <c r="AE1700" i="12"/>
  <c r="AG1725" i="12"/>
  <c r="AF1725" i="12"/>
  <c r="AE1725" i="12"/>
  <c r="AG1693" i="12"/>
  <c r="AF1693" i="12"/>
  <c r="AE1693" i="12"/>
  <c r="AG1724" i="12"/>
  <c r="AF1724" i="12"/>
  <c r="AE1724" i="12"/>
  <c r="AG1692" i="12"/>
  <c r="AF1692" i="12"/>
  <c r="AE1692" i="12"/>
  <c r="AG1717" i="12"/>
  <c r="AE1717" i="12"/>
  <c r="AF1717" i="12"/>
  <c r="AG1748" i="12"/>
  <c r="AF1748" i="12"/>
  <c r="AE1748" i="12"/>
  <c r="AC1804" i="12" l="1"/>
  <c r="AB1804" i="12"/>
  <c r="AC1803" i="12"/>
  <c r="AB1803" i="12"/>
  <c r="AC1802" i="12"/>
  <c r="AB1802" i="12"/>
  <c r="AC1801" i="12"/>
  <c r="AB1801" i="12"/>
  <c r="AC1800" i="12"/>
  <c r="AB1800" i="12"/>
  <c r="AC1799" i="12"/>
  <c r="AB1799" i="12"/>
  <c r="AC1798" i="12"/>
  <c r="AB1798" i="12"/>
  <c r="AC1797" i="12"/>
  <c r="AB1797" i="12"/>
  <c r="AC1796" i="12"/>
  <c r="AB1796" i="12"/>
  <c r="AC1795" i="12"/>
  <c r="AB1795" i="12"/>
  <c r="AC1794" i="12"/>
  <c r="AB1794" i="12"/>
  <c r="AC1793" i="12"/>
  <c r="AB1793" i="12"/>
  <c r="AC1792" i="12"/>
  <c r="AB1792" i="12"/>
  <c r="AC1791" i="12"/>
  <c r="AB1791" i="12"/>
  <c r="AC1790" i="12"/>
  <c r="AB1790" i="12"/>
  <c r="AC1789" i="12"/>
  <c r="AB1789" i="12"/>
  <c r="AC1788" i="12"/>
  <c r="AB1788" i="12"/>
  <c r="AC1787" i="12"/>
  <c r="AB1787" i="12"/>
  <c r="AC1786" i="12"/>
  <c r="AB1786" i="12"/>
  <c r="AC1785" i="12"/>
  <c r="AB1785" i="12"/>
  <c r="AC1784" i="12"/>
  <c r="AB1784" i="12"/>
  <c r="AC1783" i="12"/>
  <c r="AB1783" i="12"/>
  <c r="AC1782" i="12"/>
  <c r="AB1782" i="12"/>
  <c r="AC1781" i="12"/>
  <c r="AB1781" i="12"/>
  <c r="AC1780" i="12"/>
  <c r="AB1780" i="12"/>
  <c r="AC1779" i="12"/>
  <c r="AB1779" i="12"/>
  <c r="AC1778" i="12"/>
  <c r="AB1778" i="12"/>
  <c r="AC1777" i="12"/>
  <c r="AB1777" i="12"/>
  <c r="AC1776" i="12"/>
  <c r="AB1776" i="12"/>
  <c r="AC1775" i="12"/>
  <c r="AB1775" i="12"/>
  <c r="AC1774" i="12"/>
  <c r="AB1774" i="12"/>
  <c r="AC1773" i="12"/>
  <c r="AB1773" i="12"/>
  <c r="AC1772" i="12"/>
  <c r="AB1772" i="12"/>
  <c r="AC1771" i="12"/>
  <c r="AB1771" i="12"/>
  <c r="AC1770" i="12"/>
  <c r="AB1770" i="12"/>
  <c r="AC1769" i="12"/>
  <c r="AB1769" i="12"/>
  <c r="AC1768" i="12"/>
  <c r="AB1768" i="12"/>
  <c r="AC1767" i="12"/>
  <c r="AB1767" i="12"/>
  <c r="AC1766" i="12"/>
  <c r="AB1766" i="12"/>
  <c r="AC1765" i="12"/>
  <c r="AB1765" i="12"/>
  <c r="AC1764" i="12"/>
  <c r="AB1764" i="12"/>
  <c r="AC1763" i="12"/>
  <c r="AB1763" i="12"/>
  <c r="AC1762" i="12"/>
  <c r="AB1762" i="12"/>
  <c r="AC1761" i="12"/>
  <c r="AB1761" i="12"/>
  <c r="AC1760" i="12"/>
  <c r="AB1760" i="12"/>
  <c r="AC1759" i="12"/>
  <c r="AB1759" i="12"/>
  <c r="AC1758" i="12"/>
  <c r="AB1758" i="12"/>
  <c r="AC1757" i="12"/>
  <c r="AB1757" i="12"/>
  <c r="AC1756" i="12"/>
  <c r="AB1756" i="12"/>
  <c r="AC1755" i="12"/>
  <c r="AB1755" i="12"/>
  <c r="AC1754" i="12"/>
  <c r="AB1754" i="12"/>
  <c r="AC1753" i="12"/>
  <c r="AB1753" i="12"/>
  <c r="AC1752" i="12"/>
  <c r="AB1752" i="12"/>
  <c r="AC1751" i="12"/>
  <c r="AB1751" i="12"/>
  <c r="AC1750" i="12"/>
  <c r="AB1750" i="12"/>
  <c r="AC1749" i="12"/>
  <c r="AB1749" i="12"/>
  <c r="AC1805" i="12"/>
  <c r="AB1805" i="12"/>
  <c r="Z1805" i="12"/>
  <c r="AH1805" i="12" s="1"/>
  <c r="Z1804" i="12"/>
  <c r="AH1804" i="12" s="1"/>
  <c r="Z1803" i="12"/>
  <c r="AD1803" i="12" s="1"/>
  <c r="Z1802" i="12"/>
  <c r="AD1802" i="12" s="1"/>
  <c r="Z1801" i="12"/>
  <c r="AD1801" i="12" s="1"/>
  <c r="Z1800" i="12"/>
  <c r="AD1800" i="12" s="1"/>
  <c r="Z1799" i="12"/>
  <c r="AH1799" i="12" s="1"/>
  <c r="Z1798" i="12"/>
  <c r="AH1798" i="12" s="1"/>
  <c r="Z1797" i="12"/>
  <c r="AH1797" i="12" s="1"/>
  <c r="Z1796" i="12"/>
  <c r="AH1796" i="12" s="1"/>
  <c r="Z1795" i="12"/>
  <c r="AD1795" i="12" s="1"/>
  <c r="Z1794" i="12"/>
  <c r="AD1794" i="12" s="1"/>
  <c r="Z1793" i="12"/>
  <c r="AD1793" i="12" s="1"/>
  <c r="Z1792" i="12"/>
  <c r="AD1792" i="12" s="1"/>
  <c r="Z1791" i="12"/>
  <c r="AH1791" i="12" s="1"/>
  <c r="Z1790" i="12"/>
  <c r="AH1790" i="12" s="1"/>
  <c r="Z1789" i="12"/>
  <c r="AH1789" i="12" s="1"/>
  <c r="Z1788" i="12"/>
  <c r="AH1788" i="12" s="1"/>
  <c r="Z1787" i="12"/>
  <c r="AD1787" i="12" s="1"/>
  <c r="Z1786" i="12"/>
  <c r="AD1786" i="12" s="1"/>
  <c r="Z1785" i="12"/>
  <c r="AD1785" i="12" s="1"/>
  <c r="Z1784" i="12"/>
  <c r="AD1784" i="12" s="1"/>
  <c r="Z1783" i="12"/>
  <c r="AH1783" i="12" s="1"/>
  <c r="Z1782" i="12"/>
  <c r="AH1782" i="12" s="1"/>
  <c r="Z1781" i="12"/>
  <c r="AH1781" i="12" s="1"/>
  <c r="Z1780" i="12"/>
  <c r="AH1780" i="12" s="1"/>
  <c r="Z1779" i="12"/>
  <c r="AD1779" i="12" s="1"/>
  <c r="Z1778" i="12"/>
  <c r="AD1778" i="12" s="1"/>
  <c r="Z1777" i="12"/>
  <c r="AD1777" i="12" s="1"/>
  <c r="Z1776" i="12"/>
  <c r="AD1776" i="12" s="1"/>
  <c r="Z1775" i="12"/>
  <c r="AH1775" i="12" s="1"/>
  <c r="Z1774" i="12"/>
  <c r="AH1774" i="12" s="1"/>
  <c r="Z1773" i="12"/>
  <c r="AH1773" i="12" s="1"/>
  <c r="Z1772" i="12"/>
  <c r="AH1772" i="12" s="1"/>
  <c r="Z1771" i="12"/>
  <c r="AD1771" i="12" s="1"/>
  <c r="Z1770" i="12"/>
  <c r="AD1770" i="12" s="1"/>
  <c r="Z1769" i="12"/>
  <c r="AD1769" i="12" s="1"/>
  <c r="Z1768" i="12"/>
  <c r="AD1768" i="12" s="1"/>
  <c r="Z1767" i="12"/>
  <c r="Z1766" i="12"/>
  <c r="Z1765" i="12"/>
  <c r="AH1765" i="12" s="1"/>
  <c r="Z1764" i="12"/>
  <c r="AH1764" i="12" s="1"/>
  <c r="Z1763" i="12"/>
  <c r="AD1763" i="12" s="1"/>
  <c r="Z1762" i="12"/>
  <c r="AD1762" i="12" s="1"/>
  <c r="Z1761" i="12"/>
  <c r="AD1761" i="12" s="1"/>
  <c r="Z1760" i="12"/>
  <c r="AD1760" i="12" s="1"/>
  <c r="Z1759" i="12"/>
  <c r="Z1758" i="12"/>
  <c r="Z1757" i="12"/>
  <c r="AD1757" i="12" s="1"/>
  <c r="AG1757" i="12" s="1"/>
  <c r="Z1756" i="12"/>
  <c r="Z1755" i="12"/>
  <c r="AD1755" i="12" s="1"/>
  <c r="Z1754" i="12"/>
  <c r="AD1754" i="12" s="1"/>
  <c r="Z1753" i="12"/>
  <c r="AD1753" i="12" s="1"/>
  <c r="Z1752" i="12"/>
  <c r="AD1752" i="12" s="1"/>
  <c r="Z1751" i="12"/>
  <c r="Z1750" i="12"/>
  <c r="Z1749" i="12"/>
  <c r="Y1805" i="12"/>
  <c r="X1805" i="12"/>
  <c r="W1805" i="12"/>
  <c r="V1805" i="12"/>
  <c r="U1805" i="12"/>
  <c r="T1805" i="12"/>
  <c r="S1805" i="12"/>
  <c r="R1805" i="12"/>
  <c r="P1805" i="12"/>
  <c r="Q1805" i="12" s="1"/>
  <c r="Y1804" i="12"/>
  <c r="X1804" i="12"/>
  <c r="W1804" i="12"/>
  <c r="V1804" i="12"/>
  <c r="U1804" i="12"/>
  <c r="T1804" i="12"/>
  <c r="S1804" i="12"/>
  <c r="R1804" i="12"/>
  <c r="P1804" i="12"/>
  <c r="Q1804" i="12" s="1"/>
  <c r="Y1803" i="12"/>
  <c r="X1803" i="12"/>
  <c r="W1803" i="12"/>
  <c r="V1803" i="12"/>
  <c r="U1803" i="12"/>
  <c r="T1803" i="12"/>
  <c r="S1803" i="12"/>
  <c r="R1803" i="12"/>
  <c r="P1803" i="12"/>
  <c r="Q1803" i="12" s="1"/>
  <c r="Y1802" i="12"/>
  <c r="X1802" i="12"/>
  <c r="W1802" i="12"/>
  <c r="V1802" i="12"/>
  <c r="U1802" i="12"/>
  <c r="T1802" i="12"/>
  <c r="S1802" i="12"/>
  <c r="R1802" i="12"/>
  <c r="P1802" i="12"/>
  <c r="Q1802" i="12" s="1"/>
  <c r="Y1801" i="12"/>
  <c r="X1801" i="12"/>
  <c r="W1801" i="12"/>
  <c r="V1801" i="12"/>
  <c r="U1801" i="12"/>
  <c r="T1801" i="12"/>
  <c r="S1801" i="12"/>
  <c r="R1801" i="12"/>
  <c r="P1801" i="12"/>
  <c r="Q1801" i="12" s="1"/>
  <c r="Y1800" i="12"/>
  <c r="X1800" i="12"/>
  <c r="W1800" i="12"/>
  <c r="V1800" i="12"/>
  <c r="U1800" i="12"/>
  <c r="T1800" i="12"/>
  <c r="S1800" i="12"/>
  <c r="R1800" i="12"/>
  <c r="P1800" i="12"/>
  <c r="Q1800" i="12" s="1"/>
  <c r="Y1799" i="12"/>
  <c r="X1799" i="12"/>
  <c r="W1799" i="12"/>
  <c r="V1799" i="12"/>
  <c r="U1799" i="12"/>
  <c r="T1799" i="12"/>
  <c r="S1799" i="12"/>
  <c r="R1799" i="12"/>
  <c r="P1799" i="12"/>
  <c r="Q1799" i="12" s="1"/>
  <c r="Y1798" i="12"/>
  <c r="X1798" i="12"/>
  <c r="W1798" i="12"/>
  <c r="V1798" i="12"/>
  <c r="U1798" i="12"/>
  <c r="T1798" i="12"/>
  <c r="S1798" i="12"/>
  <c r="R1798" i="12"/>
  <c r="P1798" i="12"/>
  <c r="Q1798" i="12" s="1"/>
  <c r="Y1797" i="12"/>
  <c r="X1797" i="12"/>
  <c r="W1797" i="12"/>
  <c r="V1797" i="12"/>
  <c r="U1797" i="12"/>
  <c r="T1797" i="12"/>
  <c r="S1797" i="12"/>
  <c r="R1797" i="12"/>
  <c r="P1797" i="12"/>
  <c r="Q1797" i="12" s="1"/>
  <c r="Y1796" i="12"/>
  <c r="X1796" i="12"/>
  <c r="W1796" i="12"/>
  <c r="V1796" i="12"/>
  <c r="U1796" i="12"/>
  <c r="T1796" i="12"/>
  <c r="S1796" i="12"/>
  <c r="R1796" i="12"/>
  <c r="P1796" i="12"/>
  <c r="Q1796" i="12" s="1"/>
  <c r="Y1795" i="12"/>
  <c r="X1795" i="12"/>
  <c r="W1795" i="12"/>
  <c r="V1795" i="12"/>
  <c r="U1795" i="12"/>
  <c r="T1795" i="12"/>
  <c r="S1795" i="12"/>
  <c r="R1795" i="12"/>
  <c r="P1795" i="12"/>
  <c r="Q1795" i="12" s="1"/>
  <c r="Y1794" i="12"/>
  <c r="X1794" i="12"/>
  <c r="W1794" i="12"/>
  <c r="V1794" i="12"/>
  <c r="U1794" i="12"/>
  <c r="T1794" i="12"/>
  <c r="S1794" i="12"/>
  <c r="R1794" i="12"/>
  <c r="P1794" i="12"/>
  <c r="Q1794" i="12" s="1"/>
  <c r="Y1793" i="12"/>
  <c r="X1793" i="12"/>
  <c r="W1793" i="12"/>
  <c r="V1793" i="12"/>
  <c r="U1793" i="12"/>
  <c r="T1793" i="12"/>
  <c r="S1793" i="12"/>
  <c r="R1793" i="12"/>
  <c r="P1793" i="12"/>
  <c r="Q1793" i="12" s="1"/>
  <c r="Y1792" i="12"/>
  <c r="X1792" i="12"/>
  <c r="W1792" i="12"/>
  <c r="V1792" i="12"/>
  <c r="U1792" i="12"/>
  <c r="T1792" i="12"/>
  <c r="S1792" i="12"/>
  <c r="R1792" i="12"/>
  <c r="P1792" i="12"/>
  <c r="Q1792" i="12" s="1"/>
  <c r="Y1791" i="12"/>
  <c r="X1791" i="12"/>
  <c r="W1791" i="12"/>
  <c r="V1791" i="12"/>
  <c r="U1791" i="12"/>
  <c r="T1791" i="12"/>
  <c r="S1791" i="12"/>
  <c r="R1791" i="12"/>
  <c r="P1791" i="12"/>
  <c r="Q1791" i="12" s="1"/>
  <c r="Y1790" i="12"/>
  <c r="X1790" i="12"/>
  <c r="W1790" i="12"/>
  <c r="V1790" i="12"/>
  <c r="U1790" i="12"/>
  <c r="T1790" i="12"/>
  <c r="S1790" i="12"/>
  <c r="R1790" i="12"/>
  <c r="P1790" i="12"/>
  <c r="Q1790" i="12" s="1"/>
  <c r="Y1789" i="12"/>
  <c r="X1789" i="12"/>
  <c r="W1789" i="12"/>
  <c r="V1789" i="12"/>
  <c r="U1789" i="12"/>
  <c r="T1789" i="12"/>
  <c r="S1789" i="12"/>
  <c r="R1789" i="12"/>
  <c r="P1789" i="12"/>
  <c r="Q1789" i="12" s="1"/>
  <c r="Y1788" i="12"/>
  <c r="X1788" i="12"/>
  <c r="W1788" i="12"/>
  <c r="V1788" i="12"/>
  <c r="U1788" i="12"/>
  <c r="T1788" i="12"/>
  <c r="S1788" i="12"/>
  <c r="R1788" i="12"/>
  <c r="P1788" i="12"/>
  <c r="Q1788" i="12" s="1"/>
  <c r="Y1787" i="12"/>
  <c r="X1787" i="12"/>
  <c r="W1787" i="12"/>
  <c r="V1787" i="12"/>
  <c r="U1787" i="12"/>
  <c r="T1787" i="12"/>
  <c r="S1787" i="12"/>
  <c r="R1787" i="12"/>
  <c r="P1787" i="12"/>
  <c r="Q1787" i="12" s="1"/>
  <c r="Y1786" i="12"/>
  <c r="X1786" i="12"/>
  <c r="W1786" i="12"/>
  <c r="V1786" i="12"/>
  <c r="U1786" i="12"/>
  <c r="T1786" i="12"/>
  <c r="S1786" i="12"/>
  <c r="R1786" i="12"/>
  <c r="P1786" i="12"/>
  <c r="Q1786" i="12" s="1"/>
  <c r="Y1785" i="12"/>
  <c r="X1785" i="12"/>
  <c r="W1785" i="12"/>
  <c r="V1785" i="12"/>
  <c r="U1785" i="12"/>
  <c r="T1785" i="12"/>
  <c r="S1785" i="12"/>
  <c r="R1785" i="12"/>
  <c r="P1785" i="12"/>
  <c r="Q1785" i="12" s="1"/>
  <c r="Y1784" i="12"/>
  <c r="X1784" i="12"/>
  <c r="W1784" i="12"/>
  <c r="V1784" i="12"/>
  <c r="U1784" i="12"/>
  <c r="T1784" i="12"/>
  <c r="S1784" i="12"/>
  <c r="R1784" i="12"/>
  <c r="P1784" i="12"/>
  <c r="Q1784" i="12" s="1"/>
  <c r="Y1783" i="12"/>
  <c r="X1783" i="12"/>
  <c r="W1783" i="12"/>
  <c r="V1783" i="12"/>
  <c r="U1783" i="12"/>
  <c r="T1783" i="12"/>
  <c r="S1783" i="12"/>
  <c r="R1783" i="12"/>
  <c r="P1783" i="12"/>
  <c r="Q1783" i="12" s="1"/>
  <c r="Y1782" i="12"/>
  <c r="X1782" i="12"/>
  <c r="W1782" i="12"/>
  <c r="V1782" i="12"/>
  <c r="U1782" i="12"/>
  <c r="T1782" i="12"/>
  <c r="S1782" i="12"/>
  <c r="R1782" i="12"/>
  <c r="P1782" i="12"/>
  <c r="Q1782" i="12" s="1"/>
  <c r="Y1781" i="12"/>
  <c r="X1781" i="12"/>
  <c r="W1781" i="12"/>
  <c r="V1781" i="12"/>
  <c r="U1781" i="12"/>
  <c r="T1781" i="12"/>
  <c r="S1781" i="12"/>
  <c r="R1781" i="12"/>
  <c r="P1781" i="12"/>
  <c r="Q1781" i="12" s="1"/>
  <c r="Y1780" i="12"/>
  <c r="X1780" i="12"/>
  <c r="W1780" i="12"/>
  <c r="V1780" i="12"/>
  <c r="U1780" i="12"/>
  <c r="T1780" i="12"/>
  <c r="S1780" i="12"/>
  <c r="R1780" i="12"/>
  <c r="P1780" i="12"/>
  <c r="Q1780" i="12" s="1"/>
  <c r="Y1779" i="12"/>
  <c r="X1779" i="12"/>
  <c r="W1779" i="12"/>
  <c r="V1779" i="12"/>
  <c r="U1779" i="12"/>
  <c r="T1779" i="12"/>
  <c r="S1779" i="12"/>
  <c r="R1779" i="12"/>
  <c r="P1779" i="12"/>
  <c r="Q1779" i="12" s="1"/>
  <c r="Y1778" i="12"/>
  <c r="X1778" i="12"/>
  <c r="W1778" i="12"/>
  <c r="V1778" i="12"/>
  <c r="U1778" i="12"/>
  <c r="T1778" i="12"/>
  <c r="S1778" i="12"/>
  <c r="R1778" i="12"/>
  <c r="P1778" i="12"/>
  <c r="Q1778" i="12" s="1"/>
  <c r="Y1777" i="12"/>
  <c r="X1777" i="12"/>
  <c r="W1777" i="12"/>
  <c r="V1777" i="12"/>
  <c r="U1777" i="12"/>
  <c r="T1777" i="12"/>
  <c r="S1777" i="12"/>
  <c r="R1777" i="12"/>
  <c r="P1777" i="12"/>
  <c r="Q1777" i="12" s="1"/>
  <c r="Y1776" i="12"/>
  <c r="X1776" i="12"/>
  <c r="W1776" i="12"/>
  <c r="V1776" i="12"/>
  <c r="U1776" i="12"/>
  <c r="T1776" i="12"/>
  <c r="S1776" i="12"/>
  <c r="R1776" i="12"/>
  <c r="P1776" i="12"/>
  <c r="Q1776" i="12" s="1"/>
  <c r="Y1775" i="12"/>
  <c r="X1775" i="12"/>
  <c r="W1775" i="12"/>
  <c r="V1775" i="12"/>
  <c r="U1775" i="12"/>
  <c r="T1775" i="12"/>
  <c r="S1775" i="12"/>
  <c r="R1775" i="12"/>
  <c r="P1775" i="12"/>
  <c r="Q1775" i="12" s="1"/>
  <c r="Y1774" i="12"/>
  <c r="X1774" i="12"/>
  <c r="W1774" i="12"/>
  <c r="V1774" i="12"/>
  <c r="U1774" i="12"/>
  <c r="T1774" i="12"/>
  <c r="S1774" i="12"/>
  <c r="R1774" i="12"/>
  <c r="P1774" i="12"/>
  <c r="Q1774" i="12" s="1"/>
  <c r="Y1773" i="12"/>
  <c r="X1773" i="12"/>
  <c r="W1773" i="12"/>
  <c r="V1773" i="12"/>
  <c r="U1773" i="12"/>
  <c r="T1773" i="12"/>
  <c r="S1773" i="12"/>
  <c r="R1773" i="12"/>
  <c r="P1773" i="12"/>
  <c r="Q1773" i="12" s="1"/>
  <c r="Y1772" i="12"/>
  <c r="X1772" i="12"/>
  <c r="W1772" i="12"/>
  <c r="V1772" i="12"/>
  <c r="U1772" i="12"/>
  <c r="T1772" i="12"/>
  <c r="S1772" i="12"/>
  <c r="R1772" i="12"/>
  <c r="P1772" i="12"/>
  <c r="Q1772" i="12" s="1"/>
  <c r="Y1771" i="12"/>
  <c r="X1771" i="12"/>
  <c r="W1771" i="12"/>
  <c r="V1771" i="12"/>
  <c r="U1771" i="12"/>
  <c r="T1771" i="12"/>
  <c r="S1771" i="12"/>
  <c r="R1771" i="12"/>
  <c r="P1771" i="12"/>
  <c r="Q1771" i="12" s="1"/>
  <c r="Y1770" i="12"/>
  <c r="X1770" i="12"/>
  <c r="W1770" i="12"/>
  <c r="V1770" i="12"/>
  <c r="U1770" i="12"/>
  <c r="T1770" i="12"/>
  <c r="S1770" i="12"/>
  <c r="R1770" i="12"/>
  <c r="P1770" i="12"/>
  <c r="Q1770" i="12" s="1"/>
  <c r="Y1769" i="12"/>
  <c r="X1769" i="12"/>
  <c r="W1769" i="12"/>
  <c r="V1769" i="12"/>
  <c r="U1769" i="12"/>
  <c r="T1769" i="12"/>
  <c r="S1769" i="12"/>
  <c r="R1769" i="12"/>
  <c r="P1769" i="12"/>
  <c r="Q1769" i="12" s="1"/>
  <c r="Y1768" i="12"/>
  <c r="X1768" i="12"/>
  <c r="W1768" i="12"/>
  <c r="V1768" i="12"/>
  <c r="U1768" i="12"/>
  <c r="T1768" i="12"/>
  <c r="S1768" i="12"/>
  <c r="R1768" i="12"/>
  <c r="P1768" i="12"/>
  <c r="Q1768" i="12" s="1"/>
  <c r="Y1767" i="12"/>
  <c r="X1767" i="12"/>
  <c r="W1767" i="12"/>
  <c r="V1767" i="12"/>
  <c r="U1767" i="12"/>
  <c r="T1767" i="12"/>
  <c r="S1767" i="12"/>
  <c r="R1767" i="12"/>
  <c r="P1767" i="12"/>
  <c r="Q1767" i="12" s="1"/>
  <c r="Y1766" i="12"/>
  <c r="X1766" i="12"/>
  <c r="W1766" i="12"/>
  <c r="V1766" i="12"/>
  <c r="U1766" i="12"/>
  <c r="T1766" i="12"/>
  <c r="S1766" i="12"/>
  <c r="R1766" i="12"/>
  <c r="P1766" i="12"/>
  <c r="Q1766" i="12" s="1"/>
  <c r="Y1765" i="12"/>
  <c r="X1765" i="12"/>
  <c r="W1765" i="12"/>
  <c r="V1765" i="12"/>
  <c r="U1765" i="12"/>
  <c r="T1765" i="12"/>
  <c r="S1765" i="12"/>
  <c r="R1765" i="12"/>
  <c r="P1765" i="12"/>
  <c r="Q1765" i="12" s="1"/>
  <c r="Y1764" i="12"/>
  <c r="X1764" i="12"/>
  <c r="W1764" i="12"/>
  <c r="V1764" i="12"/>
  <c r="U1764" i="12"/>
  <c r="T1764" i="12"/>
  <c r="S1764" i="12"/>
  <c r="R1764" i="12"/>
  <c r="P1764" i="12"/>
  <c r="Q1764" i="12" s="1"/>
  <c r="Y1763" i="12"/>
  <c r="X1763" i="12"/>
  <c r="W1763" i="12"/>
  <c r="V1763" i="12"/>
  <c r="U1763" i="12"/>
  <c r="T1763" i="12"/>
  <c r="S1763" i="12"/>
  <c r="R1763" i="12"/>
  <c r="P1763" i="12"/>
  <c r="Q1763" i="12" s="1"/>
  <c r="Y1762" i="12"/>
  <c r="X1762" i="12"/>
  <c r="W1762" i="12"/>
  <c r="V1762" i="12"/>
  <c r="U1762" i="12"/>
  <c r="T1762" i="12"/>
  <c r="S1762" i="12"/>
  <c r="R1762" i="12"/>
  <c r="P1762" i="12"/>
  <c r="Q1762" i="12" s="1"/>
  <c r="Y1761" i="12"/>
  <c r="X1761" i="12"/>
  <c r="W1761" i="12"/>
  <c r="V1761" i="12"/>
  <c r="U1761" i="12"/>
  <c r="T1761" i="12"/>
  <c r="S1761" i="12"/>
  <c r="R1761" i="12"/>
  <c r="P1761" i="12"/>
  <c r="Q1761" i="12" s="1"/>
  <c r="Y1760" i="12"/>
  <c r="X1760" i="12"/>
  <c r="W1760" i="12"/>
  <c r="V1760" i="12"/>
  <c r="U1760" i="12"/>
  <c r="T1760" i="12"/>
  <c r="S1760" i="12"/>
  <c r="R1760" i="12"/>
  <c r="P1760" i="12"/>
  <c r="Q1760" i="12" s="1"/>
  <c r="Y1759" i="12"/>
  <c r="X1759" i="12"/>
  <c r="W1759" i="12"/>
  <c r="V1759" i="12"/>
  <c r="U1759" i="12"/>
  <c r="T1759" i="12"/>
  <c r="S1759" i="12"/>
  <c r="R1759" i="12"/>
  <c r="P1759" i="12"/>
  <c r="Q1759" i="12" s="1"/>
  <c r="Y1758" i="12"/>
  <c r="X1758" i="12"/>
  <c r="W1758" i="12"/>
  <c r="V1758" i="12"/>
  <c r="U1758" i="12"/>
  <c r="T1758" i="12"/>
  <c r="S1758" i="12"/>
  <c r="R1758" i="12"/>
  <c r="P1758" i="12"/>
  <c r="Q1758" i="12" s="1"/>
  <c r="Y1757" i="12"/>
  <c r="X1757" i="12"/>
  <c r="W1757" i="12"/>
  <c r="V1757" i="12"/>
  <c r="U1757" i="12"/>
  <c r="T1757" i="12"/>
  <c r="S1757" i="12"/>
  <c r="R1757" i="12"/>
  <c r="P1757" i="12"/>
  <c r="Q1757" i="12" s="1"/>
  <c r="Y1756" i="12"/>
  <c r="X1756" i="12"/>
  <c r="W1756" i="12"/>
  <c r="V1756" i="12"/>
  <c r="U1756" i="12"/>
  <c r="T1756" i="12"/>
  <c r="S1756" i="12"/>
  <c r="R1756" i="12"/>
  <c r="P1756" i="12"/>
  <c r="Q1756" i="12" s="1"/>
  <c r="Y1755" i="12"/>
  <c r="X1755" i="12"/>
  <c r="W1755" i="12"/>
  <c r="V1755" i="12"/>
  <c r="U1755" i="12"/>
  <c r="T1755" i="12"/>
  <c r="S1755" i="12"/>
  <c r="R1755" i="12"/>
  <c r="P1755" i="12"/>
  <c r="Q1755" i="12" s="1"/>
  <c r="Y1754" i="12"/>
  <c r="X1754" i="12"/>
  <c r="W1754" i="12"/>
  <c r="V1754" i="12"/>
  <c r="U1754" i="12"/>
  <c r="T1754" i="12"/>
  <c r="S1754" i="12"/>
  <c r="R1754" i="12"/>
  <c r="P1754" i="12"/>
  <c r="Q1754" i="12" s="1"/>
  <c r="Y1753" i="12"/>
  <c r="X1753" i="12"/>
  <c r="W1753" i="12"/>
  <c r="V1753" i="12"/>
  <c r="U1753" i="12"/>
  <c r="T1753" i="12"/>
  <c r="S1753" i="12"/>
  <c r="R1753" i="12"/>
  <c r="P1753" i="12"/>
  <c r="Q1753" i="12" s="1"/>
  <c r="Y1752" i="12"/>
  <c r="X1752" i="12"/>
  <c r="W1752" i="12"/>
  <c r="V1752" i="12"/>
  <c r="U1752" i="12"/>
  <c r="T1752" i="12"/>
  <c r="S1752" i="12"/>
  <c r="R1752" i="12"/>
  <c r="P1752" i="12"/>
  <c r="Q1752" i="12" s="1"/>
  <c r="Y1751" i="12"/>
  <c r="X1751" i="12"/>
  <c r="W1751" i="12"/>
  <c r="V1751" i="12"/>
  <c r="U1751" i="12"/>
  <c r="T1751" i="12"/>
  <c r="S1751" i="12"/>
  <c r="R1751" i="12"/>
  <c r="P1751" i="12"/>
  <c r="Q1751" i="12" s="1"/>
  <c r="Y1750" i="12"/>
  <c r="X1750" i="12"/>
  <c r="W1750" i="12"/>
  <c r="V1750" i="12"/>
  <c r="U1750" i="12"/>
  <c r="T1750" i="12"/>
  <c r="S1750" i="12"/>
  <c r="R1750" i="12"/>
  <c r="P1750" i="12"/>
  <c r="Q1750" i="12" s="1"/>
  <c r="Y1749" i="12"/>
  <c r="X1749" i="12"/>
  <c r="W1749" i="12"/>
  <c r="V1749" i="12"/>
  <c r="U1749" i="12"/>
  <c r="T1749" i="12"/>
  <c r="S1749" i="12"/>
  <c r="R1749" i="12"/>
  <c r="P1749" i="12"/>
  <c r="Q1749" i="12" s="1"/>
  <c r="AH1750" i="12" l="1"/>
  <c r="AH1758" i="12"/>
  <c r="AD1773" i="12"/>
  <c r="AG1773" i="12" s="1"/>
  <c r="AD1789" i="12"/>
  <c r="AG1789" i="12" s="1"/>
  <c r="AH1756" i="12"/>
  <c r="AH1753" i="12"/>
  <c r="AH1769" i="12"/>
  <c r="AH1785" i="12"/>
  <c r="AH1801" i="12"/>
  <c r="AH1749" i="12"/>
  <c r="AH1757" i="12"/>
  <c r="AH1763" i="12"/>
  <c r="AH1779" i="12"/>
  <c r="AH1795" i="12"/>
  <c r="AH1751" i="12"/>
  <c r="AH1759" i="12"/>
  <c r="AH1767" i="12"/>
  <c r="AD1751" i="12"/>
  <c r="AF1751" i="12" s="1"/>
  <c r="AD1767" i="12"/>
  <c r="AF1767" i="12" s="1"/>
  <c r="AD1783" i="12"/>
  <c r="AF1783" i="12" s="1"/>
  <c r="AD1799" i="12"/>
  <c r="AF1799" i="12" s="1"/>
  <c r="AH1761" i="12"/>
  <c r="AH1777" i="12"/>
  <c r="AH1793" i="12"/>
  <c r="AH1755" i="12"/>
  <c r="AH1771" i="12"/>
  <c r="AH1787" i="12"/>
  <c r="AH1803" i="12"/>
  <c r="AH1766" i="12"/>
  <c r="AD1749" i="12"/>
  <c r="AG1749" i="12" s="1"/>
  <c r="AD1765" i="12"/>
  <c r="AG1765" i="12" s="1"/>
  <c r="AD1781" i="12"/>
  <c r="AG1781" i="12" s="1"/>
  <c r="AD1797" i="12"/>
  <c r="AG1797" i="12" s="1"/>
  <c r="AD1759" i="12"/>
  <c r="AF1759" i="12" s="1"/>
  <c r="AD1775" i="12"/>
  <c r="AF1775" i="12" s="1"/>
  <c r="AD1791" i="12"/>
  <c r="AF1791" i="12" s="1"/>
  <c r="AG1752" i="12"/>
  <c r="AF1752" i="12"/>
  <c r="AE1752" i="12"/>
  <c r="AG1760" i="12"/>
  <c r="AF1760" i="12"/>
  <c r="AE1760" i="12"/>
  <c r="AG1768" i="12"/>
  <c r="AF1768" i="12"/>
  <c r="AE1768" i="12"/>
  <c r="AG1776" i="12"/>
  <c r="AF1776" i="12"/>
  <c r="AE1776" i="12"/>
  <c r="AG1784" i="12"/>
  <c r="AF1784" i="12"/>
  <c r="AE1784" i="12"/>
  <c r="AG1792" i="12"/>
  <c r="AF1792" i="12"/>
  <c r="AE1792" i="12"/>
  <c r="AG1800" i="12"/>
  <c r="AF1800" i="12"/>
  <c r="AE1800" i="12"/>
  <c r="AE1753" i="12"/>
  <c r="AF1753" i="12"/>
  <c r="AG1753" i="12"/>
  <c r="AE1761" i="12"/>
  <c r="AF1761" i="12"/>
  <c r="AG1761" i="12"/>
  <c r="AE1769" i="12"/>
  <c r="AG1769" i="12"/>
  <c r="AF1769" i="12"/>
  <c r="AE1777" i="12"/>
  <c r="AF1777" i="12"/>
  <c r="AG1777" i="12"/>
  <c r="AE1785" i="12"/>
  <c r="AG1785" i="12"/>
  <c r="AF1785" i="12"/>
  <c r="AE1793" i="12"/>
  <c r="AG1793" i="12"/>
  <c r="AF1793" i="12"/>
  <c r="AE1801" i="12"/>
  <c r="AG1801" i="12"/>
  <c r="AF1801" i="12"/>
  <c r="AF1754" i="12"/>
  <c r="AE1754" i="12"/>
  <c r="AG1754" i="12"/>
  <c r="AF1762" i="12"/>
  <c r="AG1762" i="12"/>
  <c r="AE1762" i="12"/>
  <c r="AF1770" i="12"/>
  <c r="AE1770" i="12"/>
  <c r="AG1770" i="12"/>
  <c r="AF1778" i="12"/>
  <c r="AG1778" i="12"/>
  <c r="AE1778" i="12"/>
  <c r="AF1786" i="12"/>
  <c r="AE1786" i="12"/>
  <c r="AG1786" i="12"/>
  <c r="AF1794" i="12"/>
  <c r="AE1794" i="12"/>
  <c r="AG1794" i="12"/>
  <c r="AF1802" i="12"/>
  <c r="AE1802" i="12"/>
  <c r="AG1802" i="12"/>
  <c r="AG1755" i="12"/>
  <c r="AF1755" i="12"/>
  <c r="AE1755" i="12"/>
  <c r="AG1763" i="12"/>
  <c r="AF1763" i="12"/>
  <c r="AE1763" i="12"/>
  <c r="AG1771" i="12"/>
  <c r="AF1771" i="12"/>
  <c r="AE1771" i="12"/>
  <c r="AG1779" i="12"/>
  <c r="AF1779" i="12"/>
  <c r="AE1779" i="12"/>
  <c r="AG1787" i="12"/>
  <c r="AF1787" i="12"/>
  <c r="AE1787" i="12"/>
  <c r="AG1795" i="12"/>
  <c r="AF1795" i="12"/>
  <c r="AE1795" i="12"/>
  <c r="AG1803" i="12"/>
  <c r="AF1803" i="12"/>
  <c r="AE1803" i="12"/>
  <c r="AD1750" i="12"/>
  <c r="AE1751" i="12"/>
  <c r="AH1754" i="12"/>
  <c r="AD1758" i="12"/>
  <c r="AH1762" i="12"/>
  <c r="AD1766" i="12"/>
  <c r="AH1770" i="12"/>
  <c r="AD1774" i="12"/>
  <c r="AH1778" i="12"/>
  <c r="AD1782" i="12"/>
  <c r="AH1786" i="12"/>
  <c r="AD1790" i="12"/>
  <c r="AH1794" i="12"/>
  <c r="AD1798" i="12"/>
  <c r="AH1802" i="12"/>
  <c r="AH1752" i="12"/>
  <c r="AD1756" i="12"/>
  <c r="AE1757" i="12"/>
  <c r="AH1760" i="12"/>
  <c r="AD1764" i="12"/>
  <c r="AH1768" i="12"/>
  <c r="AD1772" i="12"/>
  <c r="AH1776" i="12"/>
  <c r="AD1780" i="12"/>
  <c r="AH1784" i="12"/>
  <c r="AD1788" i="12"/>
  <c r="AH1792" i="12"/>
  <c r="AD1796" i="12"/>
  <c r="AH1800" i="12"/>
  <c r="AD1804" i="12"/>
  <c r="AF1757" i="12"/>
  <c r="AD1805" i="12"/>
  <c r="AE1789" i="12" l="1"/>
  <c r="AE1767" i="12"/>
  <c r="AF1773" i="12"/>
  <c r="AG1751" i="12"/>
  <c r="AE1759" i="12"/>
  <c r="AE1773" i="12"/>
  <c r="AF1797" i="12"/>
  <c r="AE1797" i="12"/>
  <c r="AG1775" i="12"/>
  <c r="AE1775" i="12"/>
  <c r="AF1781" i="12"/>
  <c r="AF1765" i="12"/>
  <c r="AF1749" i="12"/>
  <c r="AE1749" i="12"/>
  <c r="AG1783" i="12"/>
  <c r="AG1767" i="12"/>
  <c r="AF1789" i="12"/>
  <c r="AG1799" i="12"/>
  <c r="AE1781" i="12"/>
  <c r="AG1791" i="12"/>
  <c r="AG1759" i="12"/>
  <c r="AE1791" i="12"/>
  <c r="AE1799" i="12"/>
  <c r="AE1765" i="12"/>
  <c r="AE1783" i="12"/>
  <c r="AG1798" i="12"/>
  <c r="AE1798" i="12"/>
  <c r="AF1798" i="12"/>
  <c r="AG1804" i="12"/>
  <c r="AF1804" i="12"/>
  <c r="AE1804" i="12"/>
  <c r="AG1788" i="12"/>
  <c r="AF1788" i="12"/>
  <c r="AE1788" i="12"/>
  <c r="AG1772" i="12"/>
  <c r="AF1772" i="12"/>
  <c r="AE1772" i="12"/>
  <c r="AG1756" i="12"/>
  <c r="AF1756" i="12"/>
  <c r="AE1756" i="12"/>
  <c r="AG1750" i="12"/>
  <c r="AE1750" i="12"/>
  <c r="AF1750" i="12"/>
  <c r="AE1790" i="12"/>
  <c r="AG1790" i="12"/>
  <c r="AF1790" i="12"/>
  <c r="AE1766" i="12"/>
  <c r="AG1766" i="12"/>
  <c r="AF1766" i="12"/>
  <c r="AG1758" i="12"/>
  <c r="AF1758" i="12"/>
  <c r="AE1758" i="12"/>
  <c r="AE1774" i="12"/>
  <c r="AG1774" i="12"/>
  <c r="AF1774" i="12"/>
  <c r="AG1796" i="12"/>
  <c r="AF1796" i="12"/>
  <c r="AE1796" i="12"/>
  <c r="AG1780" i="12"/>
  <c r="AF1780" i="12"/>
  <c r="AE1780" i="12"/>
  <c r="AG1764" i="12"/>
  <c r="AF1764" i="12"/>
  <c r="AE1764" i="12"/>
  <c r="AE1782" i="12"/>
  <c r="AG1782" i="12"/>
  <c r="AF1782" i="12"/>
  <c r="AG1805" i="12"/>
  <c r="AF1805" i="12"/>
  <c r="AE1805" i="12"/>
  <c r="W2653" i="8" l="1"/>
  <c r="V2653" i="8"/>
  <c r="Q2653" i="8"/>
  <c r="P2653" i="8"/>
  <c r="O2653" i="8"/>
  <c r="W2652" i="8"/>
  <c r="V2652" i="8"/>
  <c r="Q2652" i="8"/>
  <c r="S2652" i="8" s="1"/>
  <c r="P2652" i="8"/>
  <c r="O2652" i="8"/>
  <c r="W2651" i="8"/>
  <c r="V2651" i="8"/>
  <c r="Q2651" i="8"/>
  <c r="T2651" i="8" s="1"/>
  <c r="P2651" i="8"/>
  <c r="O2651" i="8"/>
  <c r="W2650" i="8"/>
  <c r="V2650" i="8"/>
  <c r="Q2650" i="8"/>
  <c r="T2650" i="8" s="1"/>
  <c r="P2650" i="8"/>
  <c r="O2650" i="8"/>
  <c r="W2649" i="8"/>
  <c r="V2649" i="8"/>
  <c r="Q2649" i="8"/>
  <c r="S2649" i="8" s="1"/>
  <c r="P2649" i="8"/>
  <c r="O2649" i="8"/>
  <c r="W2648" i="8"/>
  <c r="V2648" i="8"/>
  <c r="Q2648" i="8"/>
  <c r="R2648" i="8" s="1"/>
  <c r="P2648" i="8"/>
  <c r="O2648" i="8"/>
  <c r="W2647" i="8"/>
  <c r="V2647" i="8"/>
  <c r="Q2647" i="8"/>
  <c r="R2647" i="8" s="1"/>
  <c r="P2647" i="8"/>
  <c r="O2647" i="8"/>
  <c r="W2646" i="8"/>
  <c r="V2646" i="8"/>
  <c r="Q2646" i="8"/>
  <c r="P2646" i="8"/>
  <c r="O2646" i="8"/>
  <c r="W2645" i="8"/>
  <c r="V2645" i="8"/>
  <c r="Q2645" i="8"/>
  <c r="R2645" i="8" s="1"/>
  <c r="P2645" i="8"/>
  <c r="O2645" i="8"/>
  <c r="W2644" i="8"/>
  <c r="V2644" i="8"/>
  <c r="Q2644" i="8"/>
  <c r="P2644" i="8"/>
  <c r="O2644" i="8"/>
  <c r="W2643" i="8"/>
  <c r="V2643" i="8"/>
  <c r="Q2643" i="8"/>
  <c r="P2643" i="8"/>
  <c r="O2643" i="8"/>
  <c r="W2642" i="8"/>
  <c r="V2642" i="8"/>
  <c r="Q2642" i="8"/>
  <c r="T2642" i="8" s="1"/>
  <c r="P2642" i="8"/>
  <c r="O2642" i="8"/>
  <c r="W2641" i="8"/>
  <c r="V2641" i="8"/>
  <c r="Q2641" i="8"/>
  <c r="P2641" i="8"/>
  <c r="O2641" i="8"/>
  <c r="W2640" i="8"/>
  <c r="V2640" i="8"/>
  <c r="Q2640" i="8"/>
  <c r="P2640" i="8"/>
  <c r="O2640" i="8"/>
  <c r="W2639" i="8"/>
  <c r="V2639" i="8"/>
  <c r="Q2639" i="8"/>
  <c r="S2639" i="8" s="1"/>
  <c r="P2639" i="8"/>
  <c r="O2639" i="8"/>
  <c r="W2638" i="8"/>
  <c r="V2638" i="8"/>
  <c r="Q2638" i="8"/>
  <c r="P2638" i="8"/>
  <c r="O2638" i="8"/>
  <c r="W2637" i="8"/>
  <c r="V2637" i="8"/>
  <c r="Q2637" i="8"/>
  <c r="P2637" i="8"/>
  <c r="O2637" i="8"/>
  <c r="W2636" i="8"/>
  <c r="V2636" i="8"/>
  <c r="Q2636" i="8"/>
  <c r="S2636" i="8" s="1"/>
  <c r="P2636" i="8"/>
  <c r="O2636" i="8"/>
  <c r="W2635" i="8"/>
  <c r="V2635" i="8"/>
  <c r="Q2635" i="8"/>
  <c r="T2635" i="8" s="1"/>
  <c r="P2635" i="8"/>
  <c r="O2635" i="8"/>
  <c r="W2634" i="8"/>
  <c r="V2634" i="8"/>
  <c r="Q2634" i="8"/>
  <c r="T2634" i="8" s="1"/>
  <c r="P2634" i="8"/>
  <c r="O2634" i="8"/>
  <c r="W2633" i="8"/>
  <c r="V2633" i="8"/>
  <c r="Q2633" i="8"/>
  <c r="T2633" i="8" s="1"/>
  <c r="P2633" i="8"/>
  <c r="O2633" i="8"/>
  <c r="W2632" i="8"/>
  <c r="V2632" i="8"/>
  <c r="Q2632" i="8"/>
  <c r="S2632" i="8" s="1"/>
  <c r="P2632" i="8"/>
  <c r="O2632" i="8"/>
  <c r="W2631" i="8"/>
  <c r="V2631" i="8"/>
  <c r="Q2631" i="8"/>
  <c r="R2631" i="8" s="1"/>
  <c r="P2631" i="8"/>
  <c r="O2631" i="8"/>
  <c r="W2630" i="8"/>
  <c r="V2630" i="8"/>
  <c r="Q2630" i="8"/>
  <c r="P2630" i="8"/>
  <c r="O2630" i="8"/>
  <c r="W2629" i="8"/>
  <c r="V2629" i="8"/>
  <c r="Q2629" i="8"/>
  <c r="S2629" i="8" s="1"/>
  <c r="P2629" i="8"/>
  <c r="O2629" i="8"/>
  <c r="W2628" i="8"/>
  <c r="V2628" i="8"/>
  <c r="Q2628" i="8"/>
  <c r="S2628" i="8" s="1"/>
  <c r="P2628" i="8"/>
  <c r="O2628" i="8"/>
  <c r="W2627" i="8"/>
  <c r="V2627" i="8"/>
  <c r="Q2627" i="8"/>
  <c r="U2627" i="8" s="1"/>
  <c r="P2627" i="8"/>
  <c r="O2627" i="8"/>
  <c r="W2626" i="8"/>
  <c r="V2626" i="8"/>
  <c r="Q2626" i="8"/>
  <c r="P2626" i="8"/>
  <c r="O2626" i="8"/>
  <c r="W2625" i="8"/>
  <c r="V2625" i="8"/>
  <c r="Q2625" i="8"/>
  <c r="U2625" i="8" s="1"/>
  <c r="P2625" i="8"/>
  <c r="O2625" i="8"/>
  <c r="W2624" i="8"/>
  <c r="V2624" i="8"/>
  <c r="Q2624" i="8"/>
  <c r="U2624" i="8" s="1"/>
  <c r="P2624" i="8"/>
  <c r="O2624" i="8"/>
  <c r="W2623" i="8"/>
  <c r="V2623" i="8"/>
  <c r="Q2623" i="8"/>
  <c r="S2623" i="8" s="1"/>
  <c r="P2623" i="8"/>
  <c r="O2623" i="8"/>
  <c r="W2622" i="8"/>
  <c r="V2622" i="8"/>
  <c r="Q2622" i="8"/>
  <c r="U2622" i="8" s="1"/>
  <c r="P2622" i="8"/>
  <c r="O2622" i="8"/>
  <c r="W2621" i="8"/>
  <c r="V2621" i="8"/>
  <c r="Q2621" i="8"/>
  <c r="P2621" i="8"/>
  <c r="O2621" i="8"/>
  <c r="W2620" i="8"/>
  <c r="V2620" i="8"/>
  <c r="Q2620" i="8"/>
  <c r="U2620" i="8" s="1"/>
  <c r="P2620" i="8"/>
  <c r="O2620" i="8"/>
  <c r="W2619" i="8"/>
  <c r="V2619" i="8"/>
  <c r="Q2619" i="8"/>
  <c r="U2619" i="8" s="1"/>
  <c r="P2619" i="8"/>
  <c r="O2619" i="8"/>
  <c r="W2618" i="8"/>
  <c r="V2618" i="8"/>
  <c r="Q2618" i="8"/>
  <c r="T2618" i="8" s="1"/>
  <c r="P2618" i="8"/>
  <c r="O2618" i="8"/>
  <c r="W2617" i="8"/>
  <c r="V2617" i="8"/>
  <c r="Q2617" i="8"/>
  <c r="U2617" i="8" s="1"/>
  <c r="P2617" i="8"/>
  <c r="O2617" i="8"/>
  <c r="W2616" i="8"/>
  <c r="V2616" i="8"/>
  <c r="Q2616" i="8"/>
  <c r="T2616" i="8" s="1"/>
  <c r="P2616" i="8"/>
  <c r="O2616" i="8"/>
  <c r="W2615" i="8"/>
  <c r="V2615" i="8"/>
  <c r="Q2615" i="8"/>
  <c r="S2615" i="8" s="1"/>
  <c r="P2615" i="8"/>
  <c r="O2615" i="8"/>
  <c r="W2614" i="8"/>
  <c r="V2614" i="8"/>
  <c r="Q2614" i="8"/>
  <c r="U2614" i="8" s="1"/>
  <c r="P2614" i="8"/>
  <c r="O2614" i="8"/>
  <c r="W2613" i="8"/>
  <c r="V2613" i="8"/>
  <c r="Q2613" i="8"/>
  <c r="U2613" i="8" s="1"/>
  <c r="P2613" i="8"/>
  <c r="O2613" i="8"/>
  <c r="W2612" i="8"/>
  <c r="Q2612" i="8"/>
  <c r="U2612" i="8" s="1"/>
  <c r="P2612" i="8"/>
  <c r="O2612" i="8"/>
  <c r="W2611" i="8"/>
  <c r="Q2611" i="8"/>
  <c r="U2611" i="8" s="1"/>
  <c r="P2611" i="8"/>
  <c r="O2611" i="8"/>
  <c r="W2610" i="8"/>
  <c r="Q2610" i="8"/>
  <c r="T2610" i="8" s="1"/>
  <c r="P2610" i="8"/>
  <c r="O2610" i="8"/>
  <c r="W2609" i="8"/>
  <c r="Q2609" i="8"/>
  <c r="U2609" i="8" s="1"/>
  <c r="P2609" i="8"/>
  <c r="O2609" i="8"/>
  <c r="W2608" i="8"/>
  <c r="Q2608" i="8"/>
  <c r="R2608" i="8" s="1"/>
  <c r="P2608" i="8"/>
  <c r="O2608" i="8"/>
  <c r="W2607" i="8"/>
  <c r="Q2607" i="8"/>
  <c r="S2607" i="8" s="1"/>
  <c r="P2607" i="8"/>
  <c r="O2607" i="8"/>
  <c r="W2606" i="8"/>
  <c r="Q2606" i="8"/>
  <c r="U2606" i="8" s="1"/>
  <c r="P2606" i="8"/>
  <c r="O2606" i="8"/>
  <c r="W2605" i="8"/>
  <c r="Q2605" i="8"/>
  <c r="U2605" i="8" s="1"/>
  <c r="P2605" i="8"/>
  <c r="O2605" i="8"/>
  <c r="W2604" i="8"/>
  <c r="Q2604" i="8"/>
  <c r="U2604" i="8" s="1"/>
  <c r="P2604" i="8"/>
  <c r="O2604" i="8"/>
  <c r="W2603" i="8"/>
  <c r="Q2603" i="8"/>
  <c r="U2603" i="8" s="1"/>
  <c r="P2603" i="8"/>
  <c r="O2603" i="8"/>
  <c r="V2602" i="8"/>
  <c r="Q2602" i="8"/>
  <c r="T2602" i="8" s="1"/>
  <c r="P2602" i="8"/>
  <c r="O2602" i="8"/>
  <c r="V2601" i="8"/>
  <c r="Q2601" i="8"/>
  <c r="U2601" i="8" s="1"/>
  <c r="P2601" i="8"/>
  <c r="O2601" i="8"/>
  <c r="V2600" i="8"/>
  <c r="Q2600" i="8"/>
  <c r="R2600" i="8" s="1"/>
  <c r="P2600" i="8"/>
  <c r="O2600" i="8"/>
  <c r="V2599" i="8"/>
  <c r="Q2599" i="8"/>
  <c r="S2599" i="8" s="1"/>
  <c r="P2599" i="8"/>
  <c r="O2599" i="8"/>
  <c r="V2598" i="8"/>
  <c r="Q2598" i="8"/>
  <c r="U2598" i="8" s="1"/>
  <c r="P2598" i="8"/>
  <c r="O2598" i="8"/>
  <c r="V2597" i="8"/>
  <c r="Q2597" i="8"/>
  <c r="U2597" i="8" s="1"/>
  <c r="P2597" i="8"/>
  <c r="O2597" i="8"/>
  <c r="V2596" i="8"/>
  <c r="Q2596" i="8"/>
  <c r="U2596" i="8" s="1"/>
  <c r="P2596" i="8"/>
  <c r="O2596" i="8"/>
  <c r="V2595" i="8"/>
  <c r="Q2595" i="8"/>
  <c r="U2595" i="8" s="1"/>
  <c r="P2595" i="8"/>
  <c r="O2595" i="8"/>
  <c r="V2594" i="8"/>
  <c r="Q2594" i="8"/>
  <c r="T2594" i="8" s="1"/>
  <c r="P2594" i="8"/>
  <c r="O2594" i="8"/>
  <c r="V2593" i="8"/>
  <c r="Q2593" i="8"/>
  <c r="U2593" i="8" s="1"/>
  <c r="P2593" i="8"/>
  <c r="O2593" i="8"/>
  <c r="V2592" i="8"/>
  <c r="Q2592" i="8"/>
  <c r="R2592" i="8" s="1"/>
  <c r="P2592" i="8"/>
  <c r="O2592" i="8"/>
  <c r="V2591" i="8"/>
  <c r="Q2591" i="8"/>
  <c r="S2591" i="8" s="1"/>
  <c r="P2591" i="8"/>
  <c r="O2591" i="8"/>
  <c r="V2590" i="8"/>
  <c r="Q2590" i="8"/>
  <c r="U2590" i="8" s="1"/>
  <c r="P2590" i="8"/>
  <c r="O2590" i="8"/>
  <c r="V2589" i="8"/>
  <c r="Q2589" i="8"/>
  <c r="U2589" i="8" s="1"/>
  <c r="P2589" i="8"/>
  <c r="O2589" i="8"/>
  <c r="V2588" i="8"/>
  <c r="Q2588" i="8"/>
  <c r="U2588" i="8" s="1"/>
  <c r="P2588" i="8"/>
  <c r="O2588" i="8"/>
  <c r="V2587" i="8"/>
  <c r="Q2587" i="8"/>
  <c r="U2587" i="8" s="1"/>
  <c r="P2587" i="8"/>
  <c r="O2587" i="8"/>
  <c r="V2586" i="8"/>
  <c r="Q2586" i="8"/>
  <c r="T2586" i="8" s="1"/>
  <c r="P2586" i="8"/>
  <c r="O2586" i="8"/>
  <c r="V2585" i="8"/>
  <c r="Q2585" i="8"/>
  <c r="U2585" i="8" s="1"/>
  <c r="P2585" i="8"/>
  <c r="O2585" i="8"/>
  <c r="V2584" i="8"/>
  <c r="Q2584" i="8"/>
  <c r="S2584" i="8" s="1"/>
  <c r="P2584" i="8"/>
  <c r="O2584" i="8"/>
  <c r="V2583" i="8"/>
  <c r="Q2583" i="8"/>
  <c r="T2583" i="8" s="1"/>
  <c r="P2583" i="8"/>
  <c r="O2583" i="8"/>
  <c r="V2582" i="8"/>
  <c r="Q2582" i="8"/>
  <c r="U2582" i="8" s="1"/>
  <c r="P2582" i="8"/>
  <c r="O2582" i="8"/>
  <c r="V2581" i="8"/>
  <c r="Q2581" i="8"/>
  <c r="U2581" i="8" s="1"/>
  <c r="P2581" i="8"/>
  <c r="O2581" i="8"/>
  <c r="V2580" i="8"/>
  <c r="Q2580" i="8"/>
  <c r="U2580" i="8" s="1"/>
  <c r="P2580" i="8"/>
  <c r="O2580" i="8"/>
  <c r="V2579" i="8"/>
  <c r="Q2579" i="8"/>
  <c r="U2579" i="8" s="1"/>
  <c r="P2579" i="8"/>
  <c r="O2579" i="8"/>
  <c r="V2578" i="8"/>
  <c r="Q2578" i="8"/>
  <c r="T2578" i="8" s="1"/>
  <c r="P2578" i="8"/>
  <c r="O2578" i="8"/>
  <c r="V2577" i="8"/>
  <c r="Q2577" i="8"/>
  <c r="U2577" i="8" s="1"/>
  <c r="P2577" i="8"/>
  <c r="O2577" i="8"/>
  <c r="V2576" i="8"/>
  <c r="Q2576" i="8"/>
  <c r="S2576" i="8" s="1"/>
  <c r="P2576" i="8"/>
  <c r="O2576" i="8"/>
  <c r="V2575" i="8"/>
  <c r="Q2575" i="8"/>
  <c r="U2575" i="8" s="1"/>
  <c r="P2575" i="8"/>
  <c r="O2575" i="8"/>
  <c r="V2574" i="8"/>
  <c r="Q2574" i="8"/>
  <c r="U2574" i="8" s="1"/>
  <c r="P2574" i="8"/>
  <c r="O2574" i="8"/>
  <c r="W2573" i="8"/>
  <c r="V2573" i="8"/>
  <c r="Q2573" i="8"/>
  <c r="U2573" i="8" s="1"/>
  <c r="P2573" i="8"/>
  <c r="O2573" i="8"/>
  <c r="V2572" i="8"/>
  <c r="Q2572" i="8"/>
  <c r="U2572" i="8" s="1"/>
  <c r="P2572" i="8"/>
  <c r="O2572" i="8"/>
  <c r="V2571" i="8"/>
  <c r="Q2571" i="8"/>
  <c r="U2571" i="8" s="1"/>
  <c r="P2571" i="8"/>
  <c r="O2571" i="8"/>
  <c r="V2570" i="8"/>
  <c r="Q2570" i="8"/>
  <c r="T2570" i="8" s="1"/>
  <c r="P2570" i="8"/>
  <c r="O2570" i="8"/>
  <c r="V2569" i="8"/>
  <c r="Q2569" i="8"/>
  <c r="R2569" i="8" s="1"/>
  <c r="P2569" i="8"/>
  <c r="O2569" i="8"/>
  <c r="V2568" i="8"/>
  <c r="Q2568" i="8"/>
  <c r="S2568" i="8" s="1"/>
  <c r="P2568" i="8"/>
  <c r="O2568" i="8"/>
  <c r="V2567" i="8"/>
  <c r="Q2567" i="8"/>
  <c r="U2567" i="8" s="1"/>
  <c r="P2567" i="8"/>
  <c r="O2567" i="8"/>
  <c r="V2566" i="8"/>
  <c r="Q2566" i="8"/>
  <c r="U2566" i="8" s="1"/>
  <c r="P2566" i="8"/>
  <c r="O2566" i="8"/>
  <c r="V2565" i="8"/>
  <c r="Q2565" i="8"/>
  <c r="S2565" i="8" s="1"/>
  <c r="P2565" i="8"/>
  <c r="O2565" i="8"/>
  <c r="V2564" i="8"/>
  <c r="Q2564" i="8"/>
  <c r="U2564" i="8" s="1"/>
  <c r="P2564" i="8"/>
  <c r="O2564" i="8"/>
  <c r="V2563" i="8"/>
  <c r="Q2563" i="8"/>
  <c r="U2563" i="8" s="1"/>
  <c r="P2563" i="8"/>
  <c r="O2563" i="8"/>
  <c r="V2562" i="8"/>
  <c r="Q2562" i="8"/>
  <c r="T2562" i="8" s="1"/>
  <c r="P2562" i="8"/>
  <c r="O2562" i="8"/>
  <c r="V2561" i="8"/>
  <c r="Q2561" i="8"/>
  <c r="R2561" i="8" s="1"/>
  <c r="P2561" i="8"/>
  <c r="O2561" i="8"/>
  <c r="V2560" i="8"/>
  <c r="Q2560" i="8"/>
  <c r="S2560" i="8" s="1"/>
  <c r="P2560" i="8"/>
  <c r="O2560" i="8"/>
  <c r="W2654" i="8"/>
  <c r="V2654" i="8"/>
  <c r="Q2654" i="8"/>
  <c r="P2654" i="8"/>
  <c r="O2654" i="8"/>
  <c r="H2654" i="8"/>
  <c r="H2653" i="8"/>
  <c r="H2652" i="8"/>
  <c r="H2651" i="8"/>
  <c r="H2650" i="8"/>
  <c r="H2649" i="8"/>
  <c r="H2648" i="8"/>
  <c r="U2648" i="8" s="1"/>
  <c r="H2647" i="8"/>
  <c r="H2646" i="8"/>
  <c r="H2645" i="8"/>
  <c r="H2644" i="8"/>
  <c r="H2643" i="8"/>
  <c r="H2642" i="8"/>
  <c r="H2641" i="8"/>
  <c r="H2640" i="8"/>
  <c r="H2639" i="8"/>
  <c r="H2638" i="8"/>
  <c r="H2637" i="8"/>
  <c r="H2636" i="8"/>
  <c r="H2635" i="8"/>
  <c r="H2634" i="8"/>
  <c r="H2633" i="8"/>
  <c r="H2632" i="8"/>
  <c r="H2631" i="8"/>
  <c r="H2630" i="8"/>
  <c r="H2629" i="8"/>
  <c r="H2628" i="8"/>
  <c r="H2627" i="8"/>
  <c r="H2626" i="8"/>
  <c r="H2625" i="8"/>
  <c r="H2624" i="8"/>
  <c r="T2624" i="8" s="1"/>
  <c r="H2623" i="8"/>
  <c r="H2622" i="8"/>
  <c r="H2621" i="8"/>
  <c r="H2620" i="8"/>
  <c r="H2619" i="8"/>
  <c r="H2618" i="8"/>
  <c r="H2617" i="8"/>
  <c r="H2616" i="8"/>
  <c r="H2615" i="8"/>
  <c r="H2614" i="8"/>
  <c r="H2613" i="8"/>
  <c r="H2612" i="8"/>
  <c r="V2612" i="8" s="1"/>
  <c r="H2611" i="8"/>
  <c r="V2611" i="8" s="1"/>
  <c r="H2610" i="8"/>
  <c r="V2610" i="8" s="1"/>
  <c r="H2609" i="8"/>
  <c r="V2609" i="8" s="1"/>
  <c r="H2608" i="8"/>
  <c r="V2608" i="8" s="1"/>
  <c r="H2607" i="8"/>
  <c r="V2607" i="8" s="1"/>
  <c r="H2606" i="8"/>
  <c r="V2606" i="8" s="1"/>
  <c r="H2605" i="8"/>
  <c r="V2605" i="8" s="1"/>
  <c r="H2604" i="8"/>
  <c r="V2604" i="8" s="1"/>
  <c r="H2603" i="8"/>
  <c r="V2603" i="8" s="1"/>
  <c r="H2602" i="8"/>
  <c r="W2602" i="8" s="1"/>
  <c r="H2601" i="8"/>
  <c r="W2601" i="8" s="1"/>
  <c r="H2600" i="8"/>
  <c r="W2600" i="8" s="1"/>
  <c r="H2599" i="8"/>
  <c r="W2599" i="8" s="1"/>
  <c r="H2598" i="8"/>
  <c r="W2598" i="8" s="1"/>
  <c r="H2597" i="8"/>
  <c r="W2597" i="8" s="1"/>
  <c r="H2596" i="8"/>
  <c r="W2596" i="8" s="1"/>
  <c r="H2595" i="8"/>
  <c r="W2595" i="8" s="1"/>
  <c r="H2594" i="8"/>
  <c r="W2594" i="8" s="1"/>
  <c r="H2593" i="8"/>
  <c r="W2593" i="8" s="1"/>
  <c r="H2592" i="8"/>
  <c r="W2592" i="8" s="1"/>
  <c r="H2591" i="8"/>
  <c r="W2591" i="8" s="1"/>
  <c r="H2590" i="8"/>
  <c r="W2590" i="8" s="1"/>
  <c r="H2589" i="8"/>
  <c r="W2589" i="8" s="1"/>
  <c r="H2588" i="8"/>
  <c r="W2588" i="8" s="1"/>
  <c r="H2587" i="8"/>
  <c r="W2587" i="8" s="1"/>
  <c r="H2586" i="8"/>
  <c r="W2586" i="8" s="1"/>
  <c r="H2585" i="8"/>
  <c r="W2585" i="8" s="1"/>
  <c r="H2584" i="8"/>
  <c r="W2584" i="8" s="1"/>
  <c r="H2583" i="8"/>
  <c r="W2583" i="8" s="1"/>
  <c r="H2582" i="8"/>
  <c r="W2582" i="8" s="1"/>
  <c r="H2581" i="8"/>
  <c r="W2581" i="8" s="1"/>
  <c r="H2580" i="8"/>
  <c r="W2580" i="8" s="1"/>
  <c r="H2579" i="8"/>
  <c r="W2579" i="8" s="1"/>
  <c r="H2578" i="8"/>
  <c r="W2578" i="8" s="1"/>
  <c r="H2577" i="8"/>
  <c r="W2577" i="8" s="1"/>
  <c r="H2576" i="8"/>
  <c r="W2576" i="8" s="1"/>
  <c r="H2575" i="8"/>
  <c r="W2575" i="8" s="1"/>
  <c r="H2574" i="8"/>
  <c r="W2574" i="8" s="1"/>
  <c r="H2573" i="8"/>
  <c r="H2572" i="8"/>
  <c r="W2572" i="8" s="1"/>
  <c r="H2571" i="8"/>
  <c r="W2571" i="8" s="1"/>
  <c r="H2570" i="8"/>
  <c r="W2570" i="8" s="1"/>
  <c r="H2569" i="8"/>
  <c r="W2569" i="8" s="1"/>
  <c r="H2568" i="8"/>
  <c r="W2568" i="8" s="1"/>
  <c r="H2567" i="8"/>
  <c r="W2567" i="8" s="1"/>
  <c r="H2566" i="8"/>
  <c r="W2566" i="8" s="1"/>
  <c r="H2565" i="8"/>
  <c r="W2565" i="8" s="1"/>
  <c r="H2564" i="8"/>
  <c r="W2564" i="8" s="1"/>
  <c r="H2563" i="8"/>
  <c r="W2563" i="8" s="1"/>
  <c r="H2562" i="8"/>
  <c r="W2562" i="8" s="1"/>
  <c r="H2561" i="8"/>
  <c r="W2561" i="8" s="1"/>
  <c r="H2560" i="8"/>
  <c r="W2560" i="8" s="1"/>
  <c r="U2562" i="8" l="1"/>
  <c r="U2629" i="8"/>
  <c r="U2645" i="8"/>
  <c r="S2589" i="8"/>
  <c r="R2578" i="8"/>
  <c r="R2595" i="8"/>
  <c r="S2578" i="8"/>
  <c r="R2601" i="8"/>
  <c r="T2595" i="8"/>
  <c r="T2645" i="8"/>
  <c r="T2629" i="8"/>
  <c r="R2589" i="8"/>
  <c r="T2589" i="8"/>
  <c r="T2639" i="8"/>
  <c r="R2624" i="8"/>
  <c r="S2593" i="8"/>
  <c r="S2624" i="8"/>
  <c r="U2639" i="8"/>
  <c r="U2615" i="8"/>
  <c r="U2643" i="8"/>
  <c r="R2581" i="8"/>
  <c r="S2592" i="8"/>
  <c r="U2637" i="8"/>
  <c r="U2650" i="8"/>
  <c r="U2616" i="8"/>
  <c r="U2640" i="8"/>
  <c r="S2561" i="8"/>
  <c r="R2602" i="8"/>
  <c r="S2612" i="8"/>
  <c r="T2621" i="8"/>
  <c r="R2560" i="8"/>
  <c r="T2561" i="8"/>
  <c r="S2569" i="8"/>
  <c r="R2577" i="8"/>
  <c r="S2581" i="8"/>
  <c r="T2584" i="8"/>
  <c r="T2560" i="8"/>
  <c r="T2569" i="8"/>
  <c r="S2572" i="8"/>
  <c r="S2577" i="8"/>
  <c r="T2581" i="8"/>
  <c r="U2584" i="8"/>
  <c r="S2621" i="8"/>
  <c r="U2654" i="8"/>
  <c r="U2560" i="8"/>
  <c r="T2591" i="8"/>
  <c r="S2604" i="8"/>
  <c r="T2617" i="8"/>
  <c r="S2631" i="8"/>
  <c r="T2563" i="8"/>
  <c r="U2568" i="8"/>
  <c r="T2576" i="8"/>
  <c r="R2594" i="8"/>
  <c r="R2597" i="8"/>
  <c r="S2600" i="8"/>
  <c r="R2579" i="8"/>
  <c r="S2594" i="8"/>
  <c r="S2597" i="8"/>
  <c r="S2562" i="8"/>
  <c r="R2565" i="8"/>
  <c r="T2579" i="8"/>
  <c r="R2593" i="8"/>
  <c r="T2597" i="8"/>
  <c r="R2603" i="8"/>
  <c r="T2626" i="8"/>
  <c r="R2639" i="8"/>
  <c r="T2649" i="8"/>
  <c r="S2645" i="8"/>
  <c r="T2592" i="8"/>
  <c r="U2618" i="8"/>
  <c r="R2621" i="8"/>
  <c r="R2632" i="8"/>
  <c r="U2644" i="8"/>
  <c r="U2641" i="8"/>
  <c r="R2626" i="8"/>
  <c r="T2573" i="8"/>
  <c r="S2564" i="8"/>
  <c r="T2565" i="8"/>
  <c r="S2570" i="8"/>
  <c r="T2571" i="8"/>
  <c r="U2599" i="8"/>
  <c r="U2600" i="8"/>
  <c r="T2601" i="8"/>
  <c r="U2602" i="8"/>
  <c r="T2607" i="8"/>
  <c r="T2608" i="8"/>
  <c r="S2609" i="8"/>
  <c r="S2610" i="8"/>
  <c r="T2611" i="8"/>
  <c r="S2616" i="8"/>
  <c r="R2617" i="8"/>
  <c r="R2618" i="8"/>
  <c r="R2619" i="8"/>
  <c r="U2621" i="8"/>
  <c r="R2629" i="8"/>
  <c r="U2630" i="8"/>
  <c r="U2631" i="8"/>
  <c r="T2632" i="8"/>
  <c r="S2633" i="8"/>
  <c r="S2634" i="8"/>
  <c r="T2647" i="8"/>
  <c r="S2648" i="8"/>
  <c r="R2649" i="8"/>
  <c r="R2650" i="8"/>
  <c r="R2651" i="8"/>
  <c r="R2605" i="8"/>
  <c r="R2562" i="8"/>
  <c r="R2563" i="8"/>
  <c r="U2565" i="8"/>
  <c r="T2568" i="8"/>
  <c r="U2570" i="8"/>
  <c r="U2607" i="8"/>
  <c r="U2608" i="8"/>
  <c r="T2609" i="8"/>
  <c r="U2610" i="8"/>
  <c r="T2615" i="8"/>
  <c r="S2617" i="8"/>
  <c r="S2618" i="8"/>
  <c r="T2619" i="8"/>
  <c r="U2628" i="8"/>
  <c r="U2632" i="8"/>
  <c r="U2634" i="8"/>
  <c r="U2646" i="8"/>
  <c r="U2647" i="8"/>
  <c r="T2648" i="8"/>
  <c r="S2650" i="8"/>
  <c r="T2623" i="8"/>
  <c r="R2625" i="8"/>
  <c r="R2640" i="8"/>
  <c r="R2573" i="8"/>
  <c r="S2580" i="8"/>
  <c r="R2585" i="8"/>
  <c r="R2586" i="8"/>
  <c r="R2587" i="8"/>
  <c r="S2596" i="8"/>
  <c r="S2605" i="8"/>
  <c r="R2613" i="8"/>
  <c r="U2623" i="8"/>
  <c r="S2625" i="8"/>
  <c r="S2626" i="8"/>
  <c r="T2627" i="8"/>
  <c r="R2637" i="8"/>
  <c r="U2638" i="8"/>
  <c r="S2640" i="8"/>
  <c r="R2641" i="8"/>
  <c r="R2642" i="8"/>
  <c r="R2643" i="8"/>
  <c r="U2653" i="8"/>
  <c r="R2627" i="8"/>
  <c r="S2644" i="8"/>
  <c r="S2573" i="8"/>
  <c r="S2585" i="8"/>
  <c r="S2586" i="8"/>
  <c r="T2587" i="8"/>
  <c r="T2605" i="8"/>
  <c r="S2613" i="8"/>
  <c r="T2625" i="8"/>
  <c r="U2626" i="8"/>
  <c r="U2636" i="8"/>
  <c r="S2637" i="8"/>
  <c r="T2640" i="8"/>
  <c r="S2641" i="8"/>
  <c r="S2642" i="8"/>
  <c r="T2643" i="8"/>
  <c r="R2653" i="8"/>
  <c r="T2585" i="8"/>
  <c r="U2586" i="8"/>
  <c r="T2613" i="8"/>
  <c r="U2633" i="8"/>
  <c r="U2635" i="8"/>
  <c r="T2637" i="8"/>
  <c r="T2641" i="8"/>
  <c r="U2642" i="8"/>
  <c r="U2652" i="8"/>
  <c r="S2588" i="8"/>
  <c r="R2570" i="8"/>
  <c r="R2571" i="8"/>
  <c r="U2576" i="8"/>
  <c r="T2577" i="8"/>
  <c r="U2578" i="8"/>
  <c r="U2583" i="8"/>
  <c r="U2591" i="8"/>
  <c r="U2592" i="8"/>
  <c r="T2593" i="8"/>
  <c r="U2594" i="8"/>
  <c r="T2599" i="8"/>
  <c r="T2600" i="8"/>
  <c r="S2601" i="8"/>
  <c r="S2602" i="8"/>
  <c r="T2603" i="8"/>
  <c r="S2608" i="8"/>
  <c r="R2609" i="8"/>
  <c r="R2610" i="8"/>
  <c r="R2611" i="8"/>
  <c r="R2616" i="8"/>
  <c r="S2620" i="8"/>
  <c r="T2631" i="8"/>
  <c r="R2633" i="8"/>
  <c r="R2634" i="8"/>
  <c r="R2635" i="8"/>
  <c r="S2647" i="8"/>
  <c r="U2649" i="8"/>
  <c r="U2651" i="8"/>
  <c r="U2561" i="8"/>
  <c r="S2563" i="8"/>
  <c r="R2564" i="8"/>
  <c r="U2569" i="8"/>
  <c r="S2571" i="8"/>
  <c r="R2572" i="8"/>
  <c r="S2579" i="8"/>
  <c r="R2580" i="8"/>
  <c r="S2587" i="8"/>
  <c r="R2588" i="8"/>
  <c r="S2595" i="8"/>
  <c r="R2596" i="8"/>
  <c r="S2603" i="8"/>
  <c r="R2604" i="8"/>
  <c r="S2611" i="8"/>
  <c r="R2612" i="8"/>
  <c r="S2619" i="8"/>
  <c r="R2620" i="8"/>
  <c r="S2627" i="8"/>
  <c r="R2628" i="8"/>
  <c r="S2635" i="8"/>
  <c r="R2636" i="8"/>
  <c r="S2643" i="8"/>
  <c r="R2644" i="8"/>
  <c r="S2651" i="8"/>
  <c r="R2652" i="8"/>
  <c r="T2564" i="8"/>
  <c r="R2566" i="8"/>
  <c r="T2572" i="8"/>
  <c r="R2574" i="8"/>
  <c r="T2580" i="8"/>
  <c r="R2582" i="8"/>
  <c r="T2588" i="8"/>
  <c r="R2590" i="8"/>
  <c r="T2596" i="8"/>
  <c r="R2598" i="8"/>
  <c r="T2604" i="8"/>
  <c r="R2606" i="8"/>
  <c r="T2612" i="8"/>
  <c r="R2614" i="8"/>
  <c r="T2620" i="8"/>
  <c r="R2622" i="8"/>
  <c r="T2628" i="8"/>
  <c r="R2630" i="8"/>
  <c r="T2636" i="8"/>
  <c r="R2638" i="8"/>
  <c r="T2644" i="8"/>
  <c r="R2646" i="8"/>
  <c r="T2652" i="8"/>
  <c r="S2653" i="8"/>
  <c r="S2566" i="8"/>
  <c r="R2567" i="8"/>
  <c r="S2574" i="8"/>
  <c r="R2575" i="8"/>
  <c r="S2582" i="8"/>
  <c r="R2583" i="8"/>
  <c r="S2590" i="8"/>
  <c r="R2591" i="8"/>
  <c r="S2598" i="8"/>
  <c r="R2599" i="8"/>
  <c r="S2606" i="8"/>
  <c r="R2607" i="8"/>
  <c r="S2614" i="8"/>
  <c r="R2615" i="8"/>
  <c r="S2622" i="8"/>
  <c r="R2623" i="8"/>
  <c r="S2630" i="8"/>
  <c r="S2638" i="8"/>
  <c r="S2646" i="8"/>
  <c r="T2653" i="8"/>
  <c r="T2566" i="8"/>
  <c r="S2567" i="8"/>
  <c r="R2568" i="8"/>
  <c r="T2574" i="8"/>
  <c r="S2575" i="8"/>
  <c r="R2576" i="8"/>
  <c r="T2582" i="8"/>
  <c r="S2583" i="8"/>
  <c r="R2584" i="8"/>
  <c r="T2590" i="8"/>
  <c r="T2598" i="8"/>
  <c r="T2606" i="8"/>
  <c r="T2614" i="8"/>
  <c r="T2622" i="8"/>
  <c r="T2630" i="8"/>
  <c r="T2638" i="8"/>
  <c r="T2646" i="8"/>
  <c r="T2567" i="8"/>
  <c r="T2575" i="8"/>
  <c r="T2654" i="8"/>
  <c r="R2654" i="8"/>
  <c r="S2654" i="8"/>
  <c r="E12" i="27" l="1"/>
  <c r="E11" i="27"/>
  <c r="E17" i="27"/>
  <c r="E16" i="27"/>
  <c r="E10" i="27"/>
  <c r="E4" i="27"/>
  <c r="E7" i="27"/>
  <c r="E8" i="27"/>
  <c r="E5" i="27"/>
  <c r="F40" i="27"/>
  <c r="F18" i="27" s="1"/>
  <c r="E40" i="27"/>
  <c r="D40" i="27"/>
  <c r="D18" i="27" s="1"/>
  <c r="C19" i="27"/>
  <c r="G5" i="27"/>
  <c r="E18" i="27" l="1"/>
  <c r="E19" i="27" s="1"/>
  <c r="G40" i="27"/>
  <c r="D19" i="27"/>
  <c r="G18" i="27"/>
  <c r="F19" i="27"/>
  <c r="D20" i="27" l="1"/>
  <c r="G19" i="27"/>
  <c r="F2" i="15" l="1"/>
  <c r="AC3" i="6"/>
  <c r="H2" i="14" l="1"/>
  <c r="F2" i="11" l="1"/>
  <c r="E2" i="6" l="1"/>
  <c r="G3" i="6"/>
</calcChain>
</file>

<file path=xl/sharedStrings.xml><?xml version="1.0" encoding="utf-8"?>
<sst xmlns="http://schemas.openxmlformats.org/spreadsheetml/2006/main" count="38824" uniqueCount="2499">
  <si>
    <t>Ubicación</t>
  </si>
  <si>
    <t>SKU</t>
  </si>
  <si>
    <t>Descripción SKU</t>
  </si>
  <si>
    <t>LD104-1</t>
  </si>
  <si>
    <t>[LD104-1] SOSA CAUSTICA LIQUIDA 50% (PORRON NATURAL 50 KG INC)</t>
  </si>
  <si>
    <t>LD120-2</t>
  </si>
  <si>
    <t>[LD120-2] TWEEN 80 (TAMBOR PLASTICO 200 KG INC)</t>
  </si>
  <si>
    <t>LDCLN/Existencias</t>
  </si>
  <si>
    <t>LDHMO/Existencias</t>
  </si>
  <si>
    <t>SS001</t>
  </si>
  <si>
    <t>[SS001] HIPOCLORITO DE CALCIO BRIQUETA PULSAR SKU 72305 CUÑETE 22.7 KG</t>
  </si>
  <si>
    <t>LD046-2</t>
  </si>
  <si>
    <t>[LD046-2] COCOBETAINA (TAMBOR PLASTICO 200 KG INC)</t>
  </si>
  <si>
    <t>LD055</t>
  </si>
  <si>
    <t>[LD055] FILTRO DE SEDIMENTO 4.5_ X 20_ X 20 MICRAS</t>
  </si>
  <si>
    <t>SS003</t>
  </si>
  <si>
    <t>[SS003] HIPOCLORITO DE CALCIO GRANULAR HTH SKU 21205 CUÑETE 45 KG</t>
  </si>
  <si>
    <t>LD082</t>
  </si>
  <si>
    <t>[LD082] NITRATO DE SODIO CHILENO SACO 25 KG</t>
  </si>
  <si>
    <t>LD066</t>
  </si>
  <si>
    <t>[LD066] HYDRONIX FLUJOMETRO DE PANEL</t>
  </si>
  <si>
    <t>LD098</t>
  </si>
  <si>
    <t>[LD098] PROTEINA VEGETAL PVH 11318 SACO 25 KG</t>
  </si>
  <si>
    <t>LD088-2</t>
  </si>
  <si>
    <t>[LD088-2] PEROXIDO DE HIDROGENO 50% STD (PORRON AZUL 60 KG CON VALVULA GORE INC)</t>
  </si>
  <si>
    <t>GA002</t>
  </si>
  <si>
    <t>[GA002] HIPOCLORITO DE CALCIO GRANULAR HTH SKU 30034 CUÑETE 45 KG</t>
  </si>
  <si>
    <t>LD090</t>
  </si>
  <si>
    <t>[LD090] PIGMENTO ROJO IOX R 02 SACO 25 KG</t>
  </si>
  <si>
    <t>LD038</t>
  </si>
  <si>
    <t>[LD038] CARBONATO DE POTASIO LIGERO ROT SACO 25 KG</t>
  </si>
  <si>
    <t>LD031</t>
  </si>
  <si>
    <t>[LD031] BIOXIDO DE TITANIO SACO 25 KG</t>
  </si>
  <si>
    <t>LD105</t>
  </si>
  <si>
    <t>[LD105] SULFATO DE ALUMINIO GRANULAR SACO 25 KG</t>
  </si>
  <si>
    <t>LD049-2</t>
  </si>
  <si>
    <t>[LD049-2] DIETANOLAMIDA DE COCO (TAMBOR PLASTICO 200 KG INC)</t>
  </si>
  <si>
    <t>LD121-2</t>
  </si>
  <si>
    <t>[LD121-2] VARSOL (TAMBOR LAMINA 200 L INC)</t>
  </si>
  <si>
    <t>LD047</t>
  </si>
  <si>
    <t>[LD047] COMPLENAY B12 GAL 3.5 L</t>
  </si>
  <si>
    <t>LD022</t>
  </si>
  <si>
    <t>[LD022] ALCOHOL POLIVINILICO PVOH 08850 SACO 20 KG</t>
  </si>
  <si>
    <t>LD056-2</t>
  </si>
  <si>
    <t>[LD056-2] FORMOL 37.7 (PORRON NATURAL 50 KG INC)</t>
  </si>
  <si>
    <t>LD094</t>
  </si>
  <si>
    <t>[LD094] POTASA CAUSTICA EN ESCAMA CHINA SACO 25 KG</t>
  </si>
  <si>
    <t>LD053-2</t>
  </si>
  <si>
    <t>[LD053-2] EXXSOL D-40 (TAMBOR LAMINA 200 L INC)</t>
  </si>
  <si>
    <t>LD085</t>
  </si>
  <si>
    <t>[LD085] PERCARBONATO DE SODIO SOLVAY SACO 25 KG</t>
  </si>
  <si>
    <t>LD006-2</t>
  </si>
  <si>
    <t>[LD006-2] ACETATO N PROPILO (TAMBOR LAMINA 200 L INC)</t>
  </si>
  <si>
    <t>LD032</t>
  </si>
  <si>
    <t>[LD032] BORAX ANHIDRO SACO 25 KG</t>
  </si>
  <si>
    <t>LD106</t>
  </si>
  <si>
    <t>[LD106] SULFATO DE ALUMINIO LIQUIDO PORRON 60 KG INC</t>
  </si>
  <si>
    <t>LD034-2</t>
  </si>
  <si>
    <t>[LD034-2] BUTIL CELLOSOLVE (TAMBOR LAMINA 200 L INC)</t>
  </si>
  <si>
    <t>LD008-3</t>
  </si>
  <si>
    <t>[LD008-3] ACIDO ACETICO GLACIAL ALIMENTICIO (PORRON NATURAL 50 KG INC)</t>
  </si>
  <si>
    <t>LD036</t>
  </si>
  <si>
    <t>[LD036] CARBON ACTIVADO DE COCO CG900 4X10 SACO 25 KG</t>
  </si>
  <si>
    <t>LD074</t>
  </si>
  <si>
    <t>LD081-3</t>
  </si>
  <si>
    <t>[LD081-3] MONOPROPILENGLICOL USP (TAMBOR LAMINA 207.6 KG INC)</t>
  </si>
  <si>
    <t>LD077-2</t>
  </si>
  <si>
    <t>[LD077-2] METANOL (TAMBOR LAMINA 200 L INC)</t>
  </si>
  <si>
    <t>LD016-1</t>
  </si>
  <si>
    <t>[LD016-1] ACIDO FOSFORICO CLARIFICADO 85% (PORRON NATURAL 30 KG INC)</t>
  </si>
  <si>
    <t>LD081-5</t>
  </si>
  <si>
    <t>[LD081-5] MONOPROPILENGLICOL USP (TAMBOR PLASTICO 215 KG INC)</t>
  </si>
  <si>
    <t>LD076</t>
  </si>
  <si>
    <t>[LD076] METABISULFITO DE SODIO FG ESSECO SACO 25 KG</t>
  </si>
  <si>
    <t>LD119</t>
  </si>
  <si>
    <t>[LD119] TRIPOLIFOSFATO DE SODIO GRANULAR FOODGRADE SACO 25 KG</t>
  </si>
  <si>
    <t>LD048</t>
  </si>
  <si>
    <t>[LD048] DESPUMAROL PORRON 50 KG INC</t>
  </si>
  <si>
    <t>LD051</t>
  </si>
  <si>
    <t>[LD051] EDTA SACO 25 KG</t>
  </si>
  <si>
    <t>LD070</t>
  </si>
  <si>
    <t>[LD070] JUEGO DE SELLOS Y ESPACIADORES</t>
  </si>
  <si>
    <t>LD018-4</t>
  </si>
  <si>
    <t>[LD018-4] ADBS (TAMBOR PLASTICO 220 KG INC)</t>
  </si>
  <si>
    <t>LD019-2</t>
  </si>
  <si>
    <t>[LD019-2] ALCOHOL BUTILICO (TAMBOR LAMINA 200 L INC)</t>
  </si>
  <si>
    <t>LD052-2</t>
  </si>
  <si>
    <t>[LD052-2] ESTIREN ACRILICA (TAMBOR LAMINA 180 KG INC)</t>
  </si>
  <si>
    <t>LD089</t>
  </si>
  <si>
    <t>[LD089] PIGMENTO AMARILLO IOX Y 02 SACO 20 KG</t>
  </si>
  <si>
    <t>LD091</t>
  </si>
  <si>
    <t>[LD091] PISTON PARA AQT-275 Y AQT-290 HWBP</t>
  </si>
  <si>
    <t>LD030-2</t>
  </si>
  <si>
    <t>[LD030-2] BICARBONATO DE SODIO USP (SACO 50 KG)</t>
  </si>
  <si>
    <t>LD039</t>
  </si>
  <si>
    <t>[LD039] CARBONATO DE SODIO LIGERO SACO 25 KG</t>
  </si>
  <si>
    <t>LD069-2</t>
  </si>
  <si>
    <t>[LD069-2] ISOPROPANOL (TAMBOR LAMINA 200 L INC)</t>
  </si>
  <si>
    <t>LD104-2</t>
  </si>
  <si>
    <t>[LD104-2] SOSA CAUSTICA LIQUIDA 50% (TOTE 1500 KG INC)</t>
  </si>
  <si>
    <t>LD110-2</t>
  </si>
  <si>
    <t>[LD110-2] THINNER ACRILICO (TAMBOR LAMINA 200 L INC)</t>
  </si>
  <si>
    <t>LD042-2</t>
  </si>
  <si>
    <t>[LD042-2] CLORURO DE CALCIO ALIMENTICIO (SACO 36.3 KG)</t>
  </si>
  <si>
    <t>SS002</t>
  </si>
  <si>
    <t>[SS002] HIPOCLORITO DE CALCIO GRANULAR HTH SKU 30034 CUÑETE 45 KG</t>
  </si>
  <si>
    <t>LD054</t>
  </si>
  <si>
    <t>[LD054] FILTRO BOLSA 7X32 10 MICRAS</t>
  </si>
  <si>
    <t>LD002-2</t>
  </si>
  <si>
    <t>[LD002-2] ACEITE DE PINO L (TAMBOR LAMINA 200 L INC)</t>
  </si>
  <si>
    <t>LD067</t>
  </si>
  <si>
    <t>[LD067] HYDRONIX NSF FILTROS DE CARBON EN BLOQUE DE 2.5_ X 9 7/8_ 0.5M</t>
  </si>
  <si>
    <t>LD056-3</t>
  </si>
  <si>
    <t>[LD056-3] FORMOL 37.7 (TAMBOR PLASTICO 200 KG INC)</t>
  </si>
  <si>
    <t>LD026</t>
  </si>
  <si>
    <t>[LD026] ARBOCEL CE 30MST SACO 25 KG</t>
  </si>
  <si>
    <t>LD057</t>
  </si>
  <si>
    <t>[LD057] FOSFATO DIAMONICO SACO 25 KG</t>
  </si>
  <si>
    <t>LD097</t>
  </si>
  <si>
    <t>[LD097] PROTEINA VEGETAL PVH 11307 SACO 30 KG</t>
  </si>
  <si>
    <t>LD008-2</t>
  </si>
  <si>
    <t>[LD008-2] ACIDO ACETICO GLACIAL ALIMENTICIO (PORRON NATURAL 20 KG INC)</t>
  </si>
  <si>
    <t>LD012</t>
  </si>
  <si>
    <t>[LD012] ACIDO CITRICO WEIFANG SACO 25 KG</t>
  </si>
  <si>
    <t>LD035</t>
  </si>
  <si>
    <t>[LD035] CARBON ACTIVADO SACO 25 KG</t>
  </si>
  <si>
    <t>LD112-2</t>
  </si>
  <si>
    <t>[LD112-2] THINNER STD (TAMBOR LAMINA 200 L INC)</t>
  </si>
  <si>
    <t>LD101</t>
  </si>
  <si>
    <t>[LD101] SORBATO DE POTASIO CAJA 25 KG</t>
  </si>
  <si>
    <t>LD111-2</t>
  </si>
  <si>
    <t>[LD111-2] THINNER AMERICANO (TAMBOR LAMINA 200 L INC)</t>
  </si>
  <si>
    <t>LD016-2</t>
  </si>
  <si>
    <t>[LD016-2] ACIDO FOSFORICO CLARIFICADO 85% (PORRON NATURAL 35 KG INC)</t>
  </si>
  <si>
    <t>LD050-4</t>
  </si>
  <si>
    <t>[LD050-4] DIETILENGLICOL (TAMBOR LAMINA 223.8 KG INC)</t>
  </si>
  <si>
    <t>LD078</t>
  </si>
  <si>
    <t>[LD078] METASILICATO DE SODIO PENTASIL SACO 25 KG</t>
  </si>
  <si>
    <t>LD068</t>
  </si>
  <si>
    <t>[LD068] HYDRONIX NSF FILTROS DE CARBON EN BLOQUE DE 4.5_ X 20_ 10M</t>
  </si>
  <si>
    <t>LD041-2</t>
  </si>
  <si>
    <t>[LD041-2] CICLOHEXANONA (TAMBOR LAMINA 189 KG INC)</t>
  </si>
  <si>
    <t>LD028-2</t>
  </si>
  <si>
    <t>[LD028-2] AROMINA 150 (TAMBOR LAMINA 200 L INC)</t>
  </si>
  <si>
    <t>LD021-2</t>
  </si>
  <si>
    <t>[LD021-2] ALCOHOL N PROPILICO (TAMBOR LAMINA 200 L INC)</t>
  </si>
  <si>
    <t>LD093</t>
  </si>
  <si>
    <t>[LD093] POLIMERO CATIONICO TAMBOR 210 KG INC</t>
  </si>
  <si>
    <t>LD042-1</t>
  </si>
  <si>
    <t>[LD042-1] CLORURO DE CALCIO ALIMENTICIO (SACO 25 KG)</t>
  </si>
  <si>
    <t>LD107</t>
  </si>
  <si>
    <t>[LD107] SULFATO DE COBRE PENOLES SACO 25 KG</t>
  </si>
  <si>
    <t>LD122-2</t>
  </si>
  <si>
    <t>[LD122-2] XILOL (TAMBOR LAMINA 200 L INC)</t>
  </si>
  <si>
    <t>LD010</t>
  </si>
  <si>
    <t>[LD010] ACIDO ASCORBICO CAJA 25 KG</t>
  </si>
  <si>
    <t>LD109</t>
  </si>
  <si>
    <t>[LD109] SULFATO DE ZINC (ZN) SACO 25 KG</t>
  </si>
  <si>
    <t>LD103</t>
  </si>
  <si>
    <t>LD060</t>
  </si>
  <si>
    <t>LD083-4</t>
  </si>
  <si>
    <t>LD023-2</t>
  </si>
  <si>
    <t>[LD023-2] ALCOHOL TRIDECILICO 8 MOLES (TAMBOR LAMINA 200 KG INC)</t>
  </si>
  <si>
    <t>SS007</t>
  </si>
  <si>
    <t>[SS007] TRICLORO POLVO CUÑETE 50 KG</t>
  </si>
  <si>
    <t>LD116</t>
  </si>
  <si>
    <t>[LD116] TRICLORO POLVO CUÑETE 50 KG</t>
  </si>
  <si>
    <t>SS005</t>
  </si>
  <si>
    <t>[SS005] HIPOCLORITO DE CALCIO TABLETA 2&amp;5/8 CCH SKU 23220E CUNETE 22.7 KG</t>
  </si>
  <si>
    <t>SS006</t>
  </si>
  <si>
    <t>[SS006] TRICLORO GRANULAR CUÑETE 50 KG</t>
  </si>
  <si>
    <t>SS008</t>
  </si>
  <si>
    <t>LD115</t>
  </si>
  <si>
    <t>[LD115] TRICLORO GRANULAR CUÑETE 50 KG</t>
  </si>
  <si>
    <t>SS004</t>
  </si>
  <si>
    <t>[SS004] HIPOCLORITO DE CALCIO GRANULAR CCH SKU 30229 CUÑETE 45 KG</t>
  </si>
  <si>
    <t>LD117</t>
  </si>
  <si>
    <t>E001</t>
  </si>
  <si>
    <t>LD065</t>
  </si>
  <si>
    <t>LD064</t>
  </si>
  <si>
    <t>[LD064] HIPOCLORITO DE CALCIO GRANULAR HTH SKU 21205 CUÑETE 45 KG</t>
  </si>
  <si>
    <t>73433</t>
  </si>
  <si>
    <t>[73433] PULSAR CONTROLLER M720</t>
  </si>
  <si>
    <t>79214</t>
  </si>
  <si>
    <t>[79214] PUL BOOSTER PUMP</t>
  </si>
  <si>
    <t>73435</t>
  </si>
  <si>
    <t>[73435] ORP SENSOR (SXORP)</t>
  </si>
  <si>
    <t>79664</t>
  </si>
  <si>
    <t>[79664] COMPOSITE SOLENOID VALVE</t>
  </si>
  <si>
    <t>73389</t>
  </si>
  <si>
    <t>[73389] HCE 30 - ORP KIT</t>
  </si>
  <si>
    <t>79669</t>
  </si>
  <si>
    <t>"[79669] FLOW SWITCH 24VAC/DC,SS 1/2""NPT (SC050R)"</t>
  </si>
  <si>
    <t>73434</t>
  </si>
  <si>
    <t>[73434] PH SENSOR (SXPH)</t>
  </si>
  <si>
    <t>887181</t>
  </si>
  <si>
    <t>[887181] PULSAR SUNSCREEN 20 FEEDER (CYA)</t>
  </si>
  <si>
    <t>73350</t>
  </si>
  <si>
    <t>[73350] PULSAR ACID PLUS FEEDER (pH)</t>
  </si>
  <si>
    <t>73250</t>
  </si>
  <si>
    <t>[73250] PULSAR PRECISION</t>
  </si>
  <si>
    <t>73379</t>
  </si>
  <si>
    <t>[73379] PULSAR PRECISION 30 (mini)</t>
  </si>
  <si>
    <t>73371</t>
  </si>
  <si>
    <t>[73371] PULSAR PRECISION 30 (with install kit)</t>
  </si>
  <si>
    <t>[E001] PULSAR PRECISION (completo)</t>
  </si>
  <si>
    <t>"[SS008] TRICLORO TABLETA 3"" CUÑETE 50 KG"</t>
  </si>
  <si>
    <t>79830</t>
  </si>
  <si>
    <t>[79830] PRECISION FEEDER INSTALL KIT (venturi)</t>
  </si>
  <si>
    <t>LD127</t>
  </si>
  <si>
    <t>[LD127] METABISULFITO DE POTASIO FG SACO 25 KG</t>
  </si>
  <si>
    <t>LD097-1</t>
  </si>
  <si>
    <t>[LD097-1] PROTEINA VEGETAL PVH 11307 (SACO 30 KG)</t>
  </si>
  <si>
    <t>[LD083-4] NONIL FENOL 10 MOLES (TAMBOR PLASTICO 210 KG INC)</t>
  </si>
  <si>
    <t>LD016-9</t>
  </si>
  <si>
    <t>[LD016-9] ACIDO FOSFORICO CLARIFICADO 85% (TOTE 1650 KG INC)</t>
  </si>
  <si>
    <t>[LD103] SOSA CAUSTICA EN ESCAMA IQUISA SACO 25 KG</t>
  </si>
  <si>
    <t>LD104-3</t>
  </si>
  <si>
    <t>[LD104-3] SOSA CAUSTICA LIQUIDA 50% (PORRON NATURAL 60 KG INC)</t>
  </si>
  <si>
    <t>"[LD117] TRICLORO TABLETA 3"" CUÑETE 50 KG"</t>
  </si>
  <si>
    <t>LD072-3</t>
  </si>
  <si>
    <t>[LD072-3] LESS 28% (TAMBOR PLASTICO 200 KG INC)</t>
  </si>
  <si>
    <t>[LD074] LIGNOSULFONATO DE SODIO S10 DOMSJO SACO 25 KG</t>
  </si>
  <si>
    <t>LD129-2</t>
  </si>
  <si>
    <t>[LD129-2] GAS NAFTA (TAMBOR LAMINA 200 L INC)</t>
  </si>
  <si>
    <t>LD126</t>
  </si>
  <si>
    <t>[LD126] BENZOATO DE SODIO EXTRUIDO CHINO SACO 25 KG</t>
  </si>
  <si>
    <t>[LD060] HEXAMETAFOSFATO DE SODIO GRANULAR TECNICO SACO 25 KG</t>
  </si>
  <si>
    <t>LD124-2</t>
  </si>
  <si>
    <t>[LD124-2] CLORURO DE BENZALCONIO 80% (TAMBOR PLASTICO 200 KG INC)</t>
  </si>
  <si>
    <t>[LD065] HIPOCLORITO DE CALCIO GRANULAR HTH SKU 30034 CUÑETE 45 KG</t>
  </si>
  <si>
    <t>LD081-6</t>
  </si>
  <si>
    <t>[LD081-6] MONOPROPILENGLICOL USP (TAMBOR PLASTICO 207 KG INC)</t>
  </si>
  <si>
    <t>LD021-3</t>
  </si>
  <si>
    <t>[LD021-3] ALCOHOL N PROPILICO (PORRON NATURAL 50 L INC)</t>
  </si>
  <si>
    <t>LD128-2</t>
  </si>
  <si>
    <t>[LD128-2] TWEEN 20 (TAMBOR PLASTICO 220 KG INC)</t>
  </si>
  <si>
    <t>LD087-1</t>
  </si>
  <si>
    <t>[LD087-1] PEROXIDO DE HIDROGENO 35% FG (PORRON 65 KG INC)</t>
  </si>
  <si>
    <t>LD125</t>
  </si>
  <si>
    <t>[LD125] ACIDO OXALICO SACO 25 KG</t>
  </si>
  <si>
    <t>LD073-5</t>
  </si>
  <si>
    <t>[LD073-5] LESS 70% (TAMBOR PLASTICO 220 KG INC)</t>
  </si>
  <si>
    <t>E002</t>
  </si>
  <si>
    <t>[E002] PULSAR PRECISION 30+ (completo)</t>
  </si>
  <si>
    <t>SS009</t>
  </si>
  <si>
    <t>[SS009] ACIDO CIANURICO - SUNSCREEN STABILIZER PULSAR SKU 30210E CUÑETE 18.2 KG</t>
  </si>
  <si>
    <t>SS010</t>
  </si>
  <si>
    <t>[SS010] BISULFATO DE SODIO - pH DOWN PULSAR SKU 30557E CUÑETE 20.4 KG</t>
  </si>
  <si>
    <t>LD049-7</t>
  </si>
  <si>
    <t>[LD049-7] DIETANOLAMIDA DE COCO (TAMBOR PLASTICO 215 KG INC)</t>
  </si>
  <si>
    <t>LD133-3</t>
  </si>
  <si>
    <t>[LD133-3] MONOETANOLAMINA (TAMBOR PLASTICO 203.6 KG INC)</t>
  </si>
  <si>
    <t>LD046-7</t>
  </si>
  <si>
    <t>[LD046-7] COCOBETAINA (TAMBOR PLASTICO 230 KG INC)</t>
  </si>
  <si>
    <t>LD134</t>
  </si>
  <si>
    <t>[LD134] TRICLORO TABLETA 1_ ENV. 50 KG</t>
  </si>
  <si>
    <t>LD041-6</t>
  </si>
  <si>
    <t>[LD041-6] CICLOHEXANONA (TAMBOR LAMINA 190 KG INC)</t>
  </si>
  <si>
    <t>LD135</t>
  </si>
  <si>
    <t>[LD135] LIGNOSULFONATO DE SODIO BORREGAARD SACO 25 KG</t>
  </si>
  <si>
    <t>LD087-3</t>
  </si>
  <si>
    <t>[LD087-3] PEROXIDO DE HIDROGENO 35% FG (PORRON AZUL 70 KG INC)</t>
  </si>
  <si>
    <t>Producto</t>
  </si>
  <si>
    <t>Empresa</t>
  </si>
  <si>
    <t>ACIDO ACETICO GLACIAL ALIMENTICIO</t>
  </si>
  <si>
    <t>BIOXIDO DE TITANIO</t>
  </si>
  <si>
    <t>THINNER AMERICANO</t>
  </si>
  <si>
    <t>XILOL</t>
  </si>
  <si>
    <t>POTASA CAUSTICA EN ESCAMA CHINA</t>
  </si>
  <si>
    <t>ACIDO FOSFORICO CLARIFICADO 85%</t>
  </si>
  <si>
    <t>NONIL FENOL 10 MOLES</t>
  </si>
  <si>
    <t>THINNER ACRILICO</t>
  </si>
  <si>
    <t>ALCOHOL N PROPILICO</t>
  </si>
  <si>
    <t>SULFATO DE ALUMINIO GRANULAR</t>
  </si>
  <si>
    <t>ACIDO ASCORBICO</t>
  </si>
  <si>
    <t>ALCOHOL TRIDECILICO 8 MOLES</t>
  </si>
  <si>
    <t>FORMOL 37.7</t>
  </si>
  <si>
    <t>CARBONATO DE POTASIO LIGERO ROT</t>
  </si>
  <si>
    <t>NITRATO DE SODIO CHILENO SACO 25 KG</t>
  </si>
  <si>
    <t>SULFATO DE COBRE PENOLES SACO 25 KG</t>
  </si>
  <si>
    <t>PERCARBONATO DE SODIO SOLVAY</t>
  </si>
  <si>
    <t>TRICLORO GRANULAR</t>
  </si>
  <si>
    <t>ACIDO CITRICO WEIFANG</t>
  </si>
  <si>
    <t>SOSA CAUSTICA EN ESCAMA IQUISA</t>
  </si>
  <si>
    <t>METANOL</t>
  </si>
  <si>
    <t>METASILICATO DE SODIO PENTASIL</t>
  </si>
  <si>
    <t>VARSOL</t>
  </si>
  <si>
    <t>SOSA CAUSTICA LIQUIDA 50%</t>
  </si>
  <si>
    <t>CICLOHEXANONA</t>
  </si>
  <si>
    <t>ACETATO N PROPILO</t>
  </si>
  <si>
    <t>ARBOCEL CE 30MST</t>
  </si>
  <si>
    <t>LESS 28%</t>
  </si>
  <si>
    <t>LIGNOSULFONATO DE SODIO S10 DOMSJO</t>
  </si>
  <si>
    <t>MONOPROPILENGLICOL USP</t>
  </si>
  <si>
    <t>DIETILENGLICOL</t>
  </si>
  <si>
    <t>DIETANOLAMIDA DE COCO</t>
  </si>
  <si>
    <t>ALCOHOL POLIVINILICO PVOH 08850</t>
  </si>
  <si>
    <t>METABISULFITO DE SODIO FG ESSECO</t>
  </si>
  <si>
    <t>ADBS</t>
  </si>
  <si>
    <t>BENZOATO DE SODIO EXTRUIDO CHINO</t>
  </si>
  <si>
    <t>ESTIREN ACRILICA</t>
  </si>
  <si>
    <t>BICARBONATO DE SODIO USP</t>
  </si>
  <si>
    <t>CARBONATO DE SODIO LIGERO</t>
  </si>
  <si>
    <t>CLORURO DE BENZALCONIO 80%</t>
  </si>
  <si>
    <t>SULFATO DE ZINC</t>
  </si>
  <si>
    <t>TRICLORO POLVO</t>
  </si>
  <si>
    <t>HEXAMETAFOSFATO DE SODIO GRANULAR TECNICO</t>
  </si>
  <si>
    <t>SORBATO DE POTASIO</t>
  </si>
  <si>
    <t>THINNER STD</t>
  </si>
  <si>
    <t>PEROXIDO DE HIDROGENO 50% STD</t>
  </si>
  <si>
    <t>BUTIL CELLOSOLVE</t>
  </si>
  <si>
    <t>DESPUMAROL</t>
  </si>
  <si>
    <t>EDTA</t>
  </si>
  <si>
    <t>ISOPROPANOL</t>
  </si>
  <si>
    <t>COMPLENAY B12</t>
  </si>
  <si>
    <t>TWEEN 20</t>
  </si>
  <si>
    <t>ACIDO OXALICO</t>
  </si>
  <si>
    <t>TRIPOLIFOSFATO DE SODIO GRANULAR FOODGRADE</t>
  </si>
  <si>
    <t>LESS 70%</t>
  </si>
  <si>
    <t>GAS NAFTA</t>
  </si>
  <si>
    <t>COCOBETAINA</t>
  </si>
  <si>
    <t>PEROXIDO DE HIDROGENO 35% FG</t>
  </si>
  <si>
    <t>FOSFATO DIAMONICO</t>
  </si>
  <si>
    <t>MONOETANOLAMINA</t>
  </si>
  <si>
    <t>TRICLORO TABLETA 1</t>
  </si>
  <si>
    <t>Liderza</t>
  </si>
  <si>
    <t>Grupo Arom</t>
  </si>
  <si>
    <t>Supra System</t>
  </si>
  <si>
    <t>HIPOCLORITO DE CALCIO TABLETA 2&amp;5/8 CCH</t>
  </si>
  <si>
    <t>ALCOHOL BUTILICO</t>
  </si>
  <si>
    <t>AROMINA 150</t>
  </si>
  <si>
    <t>BORAX ANHIDRO</t>
  </si>
  <si>
    <t>CARBON ACTIVADO</t>
  </si>
  <si>
    <t>CARBON ACTIVADO DE COCO</t>
  </si>
  <si>
    <t>CLORURO DE CALCIO ALIMENTICIO</t>
  </si>
  <si>
    <t>EXXSOL D-40</t>
  </si>
  <si>
    <t>FILTRO BOLSA 7X32 10 MICRAS</t>
  </si>
  <si>
    <t>FILTRO DE SEDIMENTO 4.5_ X 20_ X 20 MICRAS</t>
  </si>
  <si>
    <t>HYDRONIX FLUJOMETRO DE PANEL</t>
  </si>
  <si>
    <t>HYDRONIX NSF FILTROS DE CARBON EN BLOQUE DE 2.5_ X 9 7/8_ 0.5M</t>
  </si>
  <si>
    <t>HYDRONIX NSF FILTROS DE CARBON EN BLOQUE DE 4.5_ X 20_ 10M</t>
  </si>
  <si>
    <t>JUEGO DE SELLOS Y ESPACIADORES</t>
  </si>
  <si>
    <t>PIGMENTO AMARILLO</t>
  </si>
  <si>
    <t>PIGMENTO ROJO</t>
  </si>
  <si>
    <t>POLIMERO CATIONICO</t>
  </si>
  <si>
    <t>PISTON PARA AQT-275 Y 290</t>
  </si>
  <si>
    <t>PROTEINA VEGETAL PVH 11318</t>
  </si>
  <si>
    <t>PROTEINA VEGETAL PVH 11307</t>
  </si>
  <si>
    <t>SULFATO DE ALUMINIO LIQUIDO</t>
  </si>
  <si>
    <t>TRICLORO TABLETA 3"</t>
  </si>
  <si>
    <t>TWEEN 80</t>
  </si>
  <si>
    <t>METABISULFITO DE POTASIO FG</t>
  </si>
  <si>
    <t>LIGNOSULFONATO DE SODIO BORREGAARD</t>
  </si>
  <si>
    <t>HIPOCLORITO DE CALCIO BRIQUETA</t>
  </si>
  <si>
    <t>HIPOCLORITO DE CALCIO GRANULAR HTH</t>
  </si>
  <si>
    <t>HIPOCLORITO DE CALCIO GRANULAR CCH</t>
  </si>
  <si>
    <t>ACIDO CIANURICO - SUNSCREEN STABILIZER PULSAR</t>
  </si>
  <si>
    <t>BISULFATO DE SODIO - pH DOWN PULSAR</t>
  </si>
  <si>
    <t>[73434] PH SENSOR</t>
  </si>
  <si>
    <t>[73435] ORP SENSOR</t>
  </si>
  <si>
    <t>[79669] FLOW SWITCH 24VAC/DC,SS 1/2"</t>
  </si>
  <si>
    <t>Etiquetas de fila</t>
  </si>
  <si>
    <t>Total general</t>
  </si>
  <si>
    <t>Fecha</t>
  </si>
  <si>
    <t>Mes</t>
  </si>
  <si>
    <t>Semana</t>
  </si>
  <si>
    <t>LD046-6</t>
  </si>
  <si>
    <t>[LD046-6] COCOBETAINA (TAMBOR PLASTICO 220 KG INC)</t>
  </si>
  <si>
    <t>[LD097-2] PROTEINA VEGETAL PVH 11307 (SACO 25 KG)</t>
  </si>
  <si>
    <t>[LD117] TRICLORO TABLETA 3" CUÑETE 50 KG</t>
  </si>
  <si>
    <t>[QP0253-3] PEROXIDO DE HIDROGENO 35% FG (PORRON AZUL 70 KG INC)</t>
  </si>
  <si>
    <t>[QP0007-7] ACIDO ACETICO GLACIAL ALIMENTICIO (PORRON NATURAL 20 KG INC)</t>
  </si>
  <si>
    <t>[QP0241-6] NONIL FENOL 10 MOLES (TAMBOR PLASTICO 210 KG INC)</t>
  </si>
  <si>
    <t>Asiento contable/Número</t>
  </si>
  <si>
    <t>Asiento contable/Nombre del partner para mostrar en la factura.</t>
  </si>
  <si>
    <t>Asiento contable/Fecha de factura</t>
  </si>
  <si>
    <t>Asiento contable/Partner/Términos de pago del cliente</t>
  </si>
  <si>
    <t>Asiento contable/Fecha de vencimiento</t>
  </si>
  <si>
    <t>Líneas de la orden de venta/Vendedor</t>
  </si>
  <si>
    <t>Líneas de la orden de venta/Producto</t>
  </si>
  <si>
    <t>Líneas de la orden de venta/Unidad de medida</t>
  </si>
  <si>
    <t>Líneas de la orden de venta/Cantidad facturada</t>
  </si>
  <si>
    <t>Líneas de la orden de venta/Costo</t>
  </si>
  <si>
    <t>Líneas de la orden de venta/Precio unitario</t>
  </si>
  <si>
    <t>Líneas de la orden de venta/Margen</t>
  </si>
  <si>
    <t>Líneas de la orden de venta/Margen (%)</t>
  </si>
  <si>
    <t>Líneas de la orden de venta/Divisa</t>
  </si>
  <si>
    <t>Crédito</t>
  </si>
  <si>
    <t>Producto 2</t>
  </si>
  <si>
    <t>Ut Bruta MN</t>
  </si>
  <si>
    <t>TC</t>
  </si>
  <si>
    <t>30 Días</t>
  </si>
  <si>
    <t>GALO CASTRO</t>
  </si>
  <si>
    <t>KG</t>
  </si>
  <si>
    <t>MXN</t>
  </si>
  <si>
    <t>JULIO CESAR DUEÑAS LEYVA</t>
  </si>
  <si>
    <t>ILSE GARCÍA</t>
  </si>
  <si>
    <t>Pago inmediato</t>
  </si>
  <si>
    <t>ERIC SAAVEDRA</t>
  </si>
  <si>
    <t>NRW CHEMIE MEXICANA</t>
  </si>
  <si>
    <t>USD</t>
  </si>
  <si>
    <t>SAUL AYON REYNA</t>
  </si>
  <si>
    <t>L</t>
  </si>
  <si>
    <t>GUADALUPE PARRA</t>
  </si>
  <si>
    <t>EMILY MEZA</t>
  </si>
  <si>
    <t>JESUS FRANCISCO OLMOS CASTRO</t>
  </si>
  <si>
    <t>QMX4</t>
  </si>
  <si>
    <t>PINTURAS DE CAJEME</t>
  </si>
  <si>
    <t>PRODUCTORES DE SACOS DEL NOROESTE</t>
  </si>
  <si>
    <t>AGROBIOLIFE</t>
  </si>
  <si>
    <t>JESUS ESTEBAN CHAVEZ PRECIADO</t>
  </si>
  <si>
    <t>INSECTICIDAS DEL PACIFICO</t>
  </si>
  <si>
    <t>MARIA GUADALUPE OLGUIN SIQUEIROS</t>
  </si>
  <si>
    <t>MAXICHEMICAL</t>
  </si>
  <si>
    <t>SALSAS CASTILLO</t>
  </si>
  <si>
    <t>Vendedor / Cliente / Producto</t>
  </si>
  <si>
    <t>Cantidad</t>
  </si>
  <si>
    <t>Ut. Unit.</t>
  </si>
  <si>
    <t>Venta MN</t>
  </si>
  <si>
    <t>Ut Bruta MN.</t>
  </si>
  <si>
    <t>Producto / Cliente</t>
  </si>
  <si>
    <t xml:space="preserve"> Ut. Unit.</t>
  </si>
  <si>
    <t xml:space="preserve"> Ut Bruta MN</t>
  </si>
  <si>
    <t>Cliente / Producto</t>
  </si>
  <si>
    <t>Fecha corte</t>
  </si>
  <si>
    <t>PROVEEDOR</t>
  </si>
  <si>
    <t>DIAS DE CREDITO</t>
  </si>
  <si>
    <t>GRUPO NOVEM SA DE CV</t>
  </si>
  <si>
    <t>CONTADO</t>
  </si>
  <si>
    <t>MOLIENDAS TIZAYUCA SA DE CV</t>
  </si>
  <si>
    <t>INDUSTRIAS MONFEL</t>
  </si>
  <si>
    <t>AROMATICOS Y QUIMICO DEL CENTRO</t>
  </si>
  <si>
    <t>MATERIAS QUIMICAS DE MEXICO SA DE CV</t>
  </si>
  <si>
    <t>AQUALIFE LATINAMERICAN SA DE CV</t>
  </si>
  <si>
    <t>OMYA MEXICO S.A. DE C.V.</t>
  </si>
  <si>
    <t>QUIMICA BOSS</t>
  </si>
  <si>
    <t>PREMEZCLAS VETERINARIAS DE SONORA S.A. DE C.V.</t>
  </si>
  <si>
    <t>CALIDRA DE OCCIDENTE</t>
  </si>
  <si>
    <t>WEGOCHEM MEXICANA S.R.L. DE C.V.</t>
  </si>
  <si>
    <t>QUIMICOS INDUSTRIALES BASA S.A. DE C.V.</t>
  </si>
  <si>
    <t>FENIX HHC SA DE CV</t>
  </si>
  <si>
    <t>PROVEEDORA DE INSUMOS ACUICOLAS SA DE CV</t>
  </si>
  <si>
    <t>ARCHROMA MEXICO S DE RL DE CV</t>
  </si>
  <si>
    <t>LIBERADO</t>
  </si>
  <si>
    <t>PLASTI-ENVASES S.A. DE C.V.</t>
  </si>
  <si>
    <t>ALVEG DISTRIBUCION QUIMICA SA DE CV</t>
  </si>
  <si>
    <t>AUROQUIM SA DE CV</t>
  </si>
  <si>
    <t>GRUPO PROSTASA DE MEXICO S.A. DE C.V.</t>
  </si>
  <si>
    <t>INHERQUIM S DE RL DE CV</t>
  </si>
  <si>
    <t>INNOVACIONES ACUICOLAS S.A. DE C.V.</t>
  </si>
  <si>
    <t>ION SPECIALTIES SAPI DE CV</t>
  </si>
  <si>
    <t>POLIOLES SA DE CV</t>
  </si>
  <si>
    <t>DETENIDO</t>
  </si>
  <si>
    <t>PROVEEDORA DE TENSOACTIVOS S. DE R.L. DE C.V.</t>
  </si>
  <si>
    <t>MAXICHEMICAL S.A. DE C.V.</t>
  </si>
  <si>
    <t>NRW CHEMIE MEXICANA S DE RL DE CV</t>
  </si>
  <si>
    <t>NUEVA AGROINDUSTRIAS DEL NORTE SA DE CV</t>
  </si>
  <si>
    <t>BARNICES Y RESINAS SA DE CV</t>
  </si>
  <si>
    <t>CHEMIK S.A DE C.V.</t>
  </si>
  <si>
    <t>COMERCIAL VIOSMA DEL NOROESTE SA DE CV</t>
  </si>
  <si>
    <t>COMERCIALIZADORA COSTA BELLA S DE RL DE CV</t>
  </si>
  <si>
    <t>ECO-TECHNOLOGY SOLUTIONS S.A. DE C.V.</t>
  </si>
  <si>
    <t>FABRICANTE Y COMEERCIALIZADORA BETA SA DE CV</t>
  </si>
  <si>
    <t>GERARDO RAFAEL FLORES SALINAS</t>
  </si>
  <si>
    <t>HELM DE MEXICO SA</t>
  </si>
  <si>
    <t>HENKO DISTRIBUCION QUIMICA S.A. DE C.V.</t>
  </si>
  <si>
    <t>MANUCHAR INTERNACIONAL S.A. DE C.V.</t>
  </si>
  <si>
    <t>PEROXYCHEM MEXICO S DE RL DE CV</t>
  </si>
  <si>
    <t>RAFAEL PELAEZ GUTIERREZ</t>
  </si>
  <si>
    <t>UNIVAR SOLUTIONS MEXICO S. DE R.L. DE C.V.</t>
  </si>
  <si>
    <t>WATER TEC DE MEXICO S.A. DE C.V.</t>
  </si>
  <si>
    <t>ZINC NACIONAL</t>
  </si>
  <si>
    <t>QUIMICA PIMA S.A. DE C.V.</t>
  </si>
  <si>
    <t>INDUSTRIA QUIMICA DEL ISTMO SA DE CV</t>
  </si>
  <si>
    <t>INSUMOS QUIMICOS AZTECA S.A. DE C.V.</t>
  </si>
  <si>
    <t>POCHTECA MATERIAS PRIMAS SA DE CV</t>
  </si>
  <si>
    <t>NATRIUM DE MEXICO SA DE CV</t>
  </si>
  <si>
    <t>ALKEM INDUSTRIAS S.A. DE C.V.</t>
  </si>
  <si>
    <t>DISTRIBUIDORA DE SOSA Y ACIDOS, S.A. DE C.V.</t>
  </si>
  <si>
    <t>3Q GLOBAL SOLUTIONS</t>
  </si>
  <si>
    <t>ROT QUIMICA S.A. DE C.V.</t>
  </si>
  <si>
    <t>[QP0019-20] ACIDO FOSFORICO CLARIFICADO 85% (PORRON NATURAL 30 KG INC)</t>
  </si>
  <si>
    <t>[LD014-4] ACIDO FOSFORICO 52% VERDE (TOTE 1680 KG A/C)</t>
  </si>
  <si>
    <t>SEILSIN/PROVELIM</t>
  </si>
  <si>
    <t>ACIDO FOSFORICO 52% VERDE</t>
  </si>
  <si>
    <t>LD075</t>
  </si>
  <si>
    <t>[LD075] METABISULFITO DE SODIO FG BASF SACO 25 KG</t>
  </si>
  <si>
    <t>[LD083-6] NONIL FENOL 10 MOLES (TAMBOR PLASTICO 220 KG INC)</t>
  </si>
  <si>
    <t>METABISULFITO DE SODIO FG BASF</t>
  </si>
  <si>
    <t>Fecha de factura</t>
  </si>
  <si>
    <t>Número</t>
  </si>
  <si>
    <t>Clientes</t>
  </si>
  <si>
    <t xml:space="preserve">Importe </t>
  </si>
  <si>
    <t>IVA</t>
  </si>
  <si>
    <t xml:space="preserve">Total </t>
  </si>
  <si>
    <t>Total pendiente</t>
  </si>
  <si>
    <t>Importe pendiente</t>
  </si>
  <si>
    <t>Fecha de vencimiento</t>
  </si>
  <si>
    <t>Estatus</t>
  </si>
  <si>
    <t>Estado de pago</t>
  </si>
  <si>
    <t>Vendedor</t>
  </si>
  <si>
    <t>Términos de pago</t>
  </si>
  <si>
    <t>Vigente</t>
  </si>
  <si>
    <t>Sin pagar</t>
  </si>
  <si>
    <t>Por vencer</t>
  </si>
  <si>
    <t>Vencido</t>
  </si>
  <si>
    <t>ILSE GARCIA</t>
  </si>
  <si>
    <t>WALBRO LOS MOCHIS</t>
  </si>
  <si>
    <t>ELVIA GRACIELA REYNA LIMAS</t>
  </si>
  <si>
    <t>Pagado parcialmente</t>
  </si>
  <si>
    <t>Contado</t>
  </si>
  <si>
    <t>KESECOME ALIMENTARIA</t>
  </si>
  <si>
    <t>MARIA ALICIA VIRIDIANA TOSCANO GAMBOA</t>
  </si>
  <si>
    <t>GUADALUPE BALVANEDA CORRAL FELIX</t>
  </si>
  <si>
    <t>CLN/2024/00057</t>
  </si>
  <si>
    <t>Etiquetas de columna</t>
  </si>
  <si>
    <t>Cliente</t>
  </si>
  <si>
    <t>Fecha último pago</t>
  </si>
  <si>
    <t xml:space="preserve">Semana </t>
  </si>
  <si>
    <t>Pagado</t>
  </si>
  <si>
    <t>Semana 1</t>
  </si>
  <si>
    <t>RENACER 2001</t>
  </si>
  <si>
    <t>YERALDIN CASTRO CADENA</t>
  </si>
  <si>
    <t xml:space="preserve">Suma de Importe </t>
  </si>
  <si>
    <t>Origen</t>
  </si>
  <si>
    <t>Proveedor</t>
  </si>
  <si>
    <t>Referencia</t>
  </si>
  <si>
    <t>Fecha vencimiento</t>
  </si>
  <si>
    <t>Divisa</t>
  </si>
  <si>
    <t>Importe</t>
  </si>
  <si>
    <t>Impuesto</t>
  </si>
  <si>
    <t>Total</t>
  </si>
  <si>
    <t xml:space="preserve">Total en divisa </t>
  </si>
  <si>
    <t>Importe adeudado</t>
  </si>
  <si>
    <t>Fecha pago</t>
  </si>
  <si>
    <t>Dias de crédito</t>
  </si>
  <si>
    <t>Condición</t>
  </si>
  <si>
    <t>Día vencimiento</t>
  </si>
  <si>
    <t>Mes vencimiento</t>
  </si>
  <si>
    <t>Año vencimiento</t>
  </si>
  <si>
    <t>Día factura</t>
  </si>
  <si>
    <t>Mes factura</t>
  </si>
  <si>
    <t>Año factura</t>
  </si>
  <si>
    <t>IRLANDA ROJO</t>
  </si>
  <si>
    <t>HENKO DISTRIBUCION QUIMICA</t>
  </si>
  <si>
    <t>DISTRIBUIDORA DE SOSA Y ACIDOS</t>
  </si>
  <si>
    <t>ALKEM INDUSTRIAS</t>
  </si>
  <si>
    <t>AUROQUIM</t>
  </si>
  <si>
    <t>INHERQUIM</t>
  </si>
  <si>
    <t>LD123</t>
  </si>
  <si>
    <t>[LD123] METABISULFITO DE SODIO TEC. ESSECO SACO 25 KG</t>
  </si>
  <si>
    <t>LD137-2</t>
  </si>
  <si>
    <t>[LD137-2] ACEITE MINERAL LTS (TAMBOR PLASTICO 200 L INC)</t>
  </si>
  <si>
    <t>LD141</t>
  </si>
  <si>
    <t>[LD141] GOMA XANTHANA SACO 25 KG</t>
  </si>
  <si>
    <t>LD061-3</t>
  </si>
  <si>
    <t>[LD061-3] HEXANO S/B (TAMBOR LAMINA 200 L INC)</t>
  </si>
  <si>
    <t>METABISULFITO DE SODIO TEC. ESSECO</t>
  </si>
  <si>
    <t>GOMA XANTHANA</t>
  </si>
  <si>
    <t>ACEITE MINERAL</t>
  </si>
  <si>
    <t>HEXANO S/B</t>
  </si>
  <si>
    <t>COMERCIALIZADORA COSTA BELLA</t>
  </si>
  <si>
    <t>EULALIO MOLINA TERAN</t>
  </si>
  <si>
    <t>[LD063] HIPOCLORITO DE CALCIO BRIQUETA PULSAR SKU 72305 CUÑETE 22.7 KG</t>
  </si>
  <si>
    <t>[LD140] PERCARBONATO DE SODIO PROVOX SACO 25 KG</t>
  </si>
  <si>
    <t>PERCARBONATO DE SODIO PROVOX</t>
  </si>
  <si>
    <t>Margen%</t>
  </si>
  <si>
    <t>Dias vencido</t>
  </si>
  <si>
    <t>Vencido 0-30 días</t>
  </si>
  <si>
    <t>Vencido 31-60 días</t>
  </si>
  <si>
    <t>Vencido 61-90 días</t>
  </si>
  <si>
    <t>Vencido &gt;90 días</t>
  </si>
  <si>
    <t xml:space="preserve"> Vencido 0-30 días</t>
  </si>
  <si>
    <t xml:space="preserve"> Vencido 31-60 días</t>
  </si>
  <si>
    <t xml:space="preserve"> Vencido 61-90 días</t>
  </si>
  <si>
    <t xml:space="preserve"> Vencido &gt;90 días</t>
  </si>
  <si>
    <t xml:space="preserve"> Por vencer</t>
  </si>
  <si>
    <t xml:space="preserve"> Vigente</t>
  </si>
  <si>
    <t>Total Cartera</t>
  </si>
  <si>
    <r>
      <t xml:space="preserve">ESTADO DE PAGO: SOLO SIN PAGAR,  </t>
    </r>
    <r>
      <rPr>
        <b/>
        <sz val="11"/>
        <color rgb="FFFF0000"/>
        <rFont val="Calibri"/>
        <family val="2"/>
      </rPr>
      <t>las abonadas se eliminan de las cuentas por pagar?</t>
    </r>
  </si>
  <si>
    <t>Vencido &gt;60 días</t>
  </si>
  <si>
    <t xml:space="preserve"> Vencido &gt;60 días</t>
  </si>
  <si>
    <t>Total Saldo prov</t>
  </si>
  <si>
    <t>SOLENIS SOLO LAS DE LIDERZA</t>
  </si>
  <si>
    <t>SE BAJA TODO EL MES</t>
  </si>
  <si>
    <t>ECOTERRA N.V.</t>
  </si>
  <si>
    <t>[LD043-2] CLORURO DE CALCIO TEC. GRANULAR (SACO 25 KG)</t>
  </si>
  <si>
    <t>CLORURO DE CALCIO TEC. GRANULAR</t>
  </si>
  <si>
    <t>LD120-3</t>
  </si>
  <si>
    <t>[LD120-3] TWEEN 80 (TAMBOR PLASTICO 210 KG INC)</t>
  </si>
  <si>
    <t>LD140</t>
  </si>
  <si>
    <t>LD043-2</t>
  </si>
  <si>
    <t>LDE02</t>
  </si>
  <si>
    <t xml:space="preserve">[LDE02] PORRON AZUL CON VALVULA GORE 50 L </t>
  </si>
  <si>
    <t>LD023-4</t>
  </si>
  <si>
    <t>[LD023-4] ALCOHOL TRIDECILICO 8 MOLES (TAMBOR PLASTICO 200 KG INC)</t>
  </si>
  <si>
    <t>LD097-2</t>
  </si>
  <si>
    <t>PORRON AZUL CON VALVULA GORE 50 L</t>
  </si>
  <si>
    <t>[LD001-4] ACEITE DE PINO KG (TAMBOR PLASTICO 180 KG INC)</t>
  </si>
  <si>
    <t>[LD003-4] ACEITE MINERAL 85% (TAMBOR PLASTICO 170 KG INC)</t>
  </si>
  <si>
    <t>[LD016-8] ACIDO FOSFORICO CLARIFICADO 85% (TOTE 1690 KG INC)</t>
  </si>
  <si>
    <t>[LD018-2] ADBS (TAMBOR PLASTICO 200 KG INC)</t>
  </si>
  <si>
    <t>[LD020-3] ALCOHOL ETILICO (TAMBOR LAMINA 200 L INC)</t>
  </si>
  <si>
    <t>[LD027] ARENA SILICA MALLA 10/20 SACO 50 KG</t>
  </si>
  <si>
    <t>[LD029] BENZOATO DE SODIO EXTRUIDO KALAMA SACO 25 KG</t>
  </si>
  <si>
    <t>[LD037] CARBONATO DE CALCIO MALLA 325 SACO 25 KG</t>
  </si>
  <si>
    <t>[LD045] CLORURO DE POTASIO SACO 25 KG</t>
  </si>
  <si>
    <t>[LD049-4] DIETANOLAMIDA DE COCO (TAMBOR PLASTICO 210 KG INC)</t>
  </si>
  <si>
    <t>[LD056-4] FORMOL 37.7 (TOTE 1100 KG INC)</t>
  </si>
  <si>
    <t>[LD062] HEXANO S/B KG</t>
  </si>
  <si>
    <t>[LD071] LANDUCOLL SACO 25 KG</t>
  </si>
  <si>
    <t>[LD072-2] LESS 28% (TAMBOR PLASTICO 220 KG INC)</t>
  </si>
  <si>
    <t>[LD073-2] LESS 70% (TAMBOR PLASTICO 170 KG INC)</t>
  </si>
  <si>
    <t>[LD086-3] PERCLOROETILENO (TAMBOR LAMINA 300 KG INC)</t>
  </si>
  <si>
    <t>[LD088-5] PEROXIDO DE HIDROGENO 50% STD (PORRON AZUL 60 KG CON VALVULA GORE A/C)</t>
  </si>
  <si>
    <t>[LD095] POTASA CAUSTICA EN ESCAMA ROT SACO 25 KG</t>
  </si>
  <si>
    <t>[LD096] POTASA CAUSTICA EN ESCAMAS COREANA SACO 25 KG</t>
  </si>
  <si>
    <t>[LD100] SAL PELLET SACO 20 KG</t>
  </si>
  <si>
    <t>[LD108] SULFATO DE MAGNESIO SACO 50 KG</t>
  </si>
  <si>
    <t>[LD130] CAROSEN C</t>
  </si>
  <si>
    <t>[LD131] ACIDO BORICO POLVO SACO 25 KG</t>
  </si>
  <si>
    <t>[LD136] BOMBA DOSIFICADORA DE CLORO AQUATROL 38 GPD FLUJO MAX 110V/50HZ</t>
  </si>
  <si>
    <t>[LD138] ENROQUEEN 10% GAL. 4 L</t>
  </si>
  <si>
    <t>ACEITE DE PINO KG</t>
  </si>
  <si>
    <t>ACEITE MINERAL 85%</t>
  </si>
  <si>
    <t>ALCOHOL ETILICO</t>
  </si>
  <si>
    <t>BENZOATO DE SODIO EXTRUIDO KALAMA</t>
  </si>
  <si>
    <t>ARENA SILICA MALLA 10/20</t>
  </si>
  <si>
    <t>CARBONATO DE CALCIO MALLA 325</t>
  </si>
  <si>
    <t>CLORURO DE POTASIO</t>
  </si>
  <si>
    <t>LANDUCOLL</t>
  </si>
  <si>
    <t>PERCLOROETILENO</t>
  </si>
  <si>
    <t>POTASA CAUSTICA EN ESCAMA ROT</t>
  </si>
  <si>
    <t>POTASA CAUSTICA EN ESCAMAS COREANA</t>
  </si>
  <si>
    <t>SAL PELLET</t>
  </si>
  <si>
    <t>SULFATO DE MAGNESIO</t>
  </si>
  <si>
    <t>ACIDO BORICO POLVO</t>
  </si>
  <si>
    <t>CAROSEN C</t>
  </si>
  <si>
    <t>BOMBA DOSIFICADORA DE CLORO AQUATROL</t>
  </si>
  <si>
    <t>ENROQUEEN 10%</t>
  </si>
  <si>
    <t>CREDITO</t>
  </si>
  <si>
    <t>CRÉDITO</t>
  </si>
  <si>
    <t>HMO/2024/00568</t>
  </si>
  <si>
    <t>AQUA DUX DE MEXICO</t>
  </si>
  <si>
    <t>[QP0406] SUPERQUIM (DICLORO) 50 KG- 401085</t>
  </si>
  <si>
    <t>SUPERQUIM (DICLORO)</t>
  </si>
  <si>
    <t>LD083-6</t>
  </si>
  <si>
    <t>CONEXIÓN QUIMICA NACIONAL</t>
  </si>
  <si>
    <t>CONTADO, EN TRAMITE PARA CREDITO</t>
  </si>
  <si>
    <t>DRIM INTERNACIONAL</t>
  </si>
  <si>
    <t>LD006-1</t>
  </si>
  <si>
    <t>[LD006-1] ACETATO N PROPILO (TAMBOR LAMINA 200 L A/C)</t>
  </si>
  <si>
    <t>LD021-1</t>
  </si>
  <si>
    <t>[LD021-1] ALCOHOL N PROPILICO (TAMBOR LAMINA 200 L A/C)</t>
  </si>
  <si>
    <t>[LD028-1] AROMINA 150 (TAMBOR LAMINA 200 L A/C)</t>
  </si>
  <si>
    <t>[LD069-1] ISOPROPANOL (TAMBOR LAMINA 200 L A/C)</t>
  </si>
  <si>
    <t>[LD122-1] XILOL (TAMBOR LAMINA 200 L A/C)</t>
  </si>
  <si>
    <t>LDE03</t>
  </si>
  <si>
    <t>[LDE03] TAMBOR DE LAMINA 200 L</t>
  </si>
  <si>
    <t>TAMBOR DE LAMINA</t>
  </si>
  <si>
    <t>CLN/2024/00600</t>
  </si>
  <si>
    <t>[LDE07] PORRON AZUL CON VALVULA GORE 50 L (USADO)</t>
  </si>
  <si>
    <t>DIAS DE GRACIA</t>
  </si>
  <si>
    <t>5 DIAS</t>
  </si>
  <si>
    <t>15 DIAS EN PIPA DE POLIETILENGLICOL</t>
  </si>
  <si>
    <t xml:space="preserve">15 DIAS  </t>
  </si>
  <si>
    <t>LD030-1</t>
  </si>
  <si>
    <t>[LD030-1] BICARBONATO DE SODIO USP (SACO 25 KG)</t>
  </si>
  <si>
    <t>LD072-2</t>
  </si>
  <si>
    <t>LD095</t>
  </si>
  <si>
    <t>LD073-2</t>
  </si>
  <si>
    <t>LD133-4</t>
  </si>
  <si>
    <t>[LD133-4] MONOETANOLAMINA (TAMBOR PLASTICO 204 KG INC)</t>
  </si>
  <si>
    <t>ORBEX CHEMICAL</t>
  </si>
  <si>
    <t>CLN/2024/00680</t>
  </si>
  <si>
    <t>CON VENCIMIENTOS, LIBERA CON COMPROMISO DE PAGO</t>
  </si>
  <si>
    <t>SS019</t>
  </si>
  <si>
    <t>[SS019] FILTRO BOLSA 7X32 10 MICRAS</t>
  </si>
  <si>
    <t>SS020</t>
  </si>
  <si>
    <t>[SS020] HYDRONIX FLUJOMETRO DE PANEL</t>
  </si>
  <si>
    <t>SS021</t>
  </si>
  <si>
    <t>[SS021] HYDRONIX NSF FILTROS DE CARBON EN BLOQUE DE 2.5_ X 9 7/8_ 0.5M</t>
  </si>
  <si>
    <t>SS022</t>
  </si>
  <si>
    <t>[SS022] FILTRO DE SEDIMENTO 4.5_ X 20_ X 20 MICRAS</t>
  </si>
  <si>
    <t>LD131</t>
  </si>
  <si>
    <t>[LD137-1] ACEITE MINERAL LTS (TAMBOR PLASTICO 200 L A/C)</t>
  </si>
  <si>
    <t>[LDE04] TAMBOR DE PLASTICO 200 L</t>
  </si>
  <si>
    <t>[LD142] HEXAMETAFOSFATO DE SODIO POLVO TECNICO SACO 25 KG</t>
  </si>
  <si>
    <t>TAMBOR DE PLASTICO</t>
  </si>
  <si>
    <t>HEXAMETAFOSFATO DE SODIO POLVO TECNICO</t>
  </si>
  <si>
    <t>Vendedor / Producto</t>
  </si>
  <si>
    <t>LD001-4</t>
  </si>
  <si>
    <t>[LD044] CLORURO DE MAGNESIO EN ESCAMA SACO 25 KG</t>
  </si>
  <si>
    <t>CLORURO DE MAGNESIO EN ESCAMA</t>
  </si>
  <si>
    <t>LD020-3</t>
  </si>
  <si>
    <t>[LD133-5] MONOETANOLAMINA (TAMBOR PLASTICO 200 KG INC)</t>
  </si>
  <si>
    <t>HERIBERTO LOYA ARCE</t>
  </si>
  <si>
    <t xml:space="preserve">LIBERADO </t>
  </si>
  <si>
    <t xml:space="preserve">DETENIDO </t>
  </si>
  <si>
    <t xml:space="preserve">CON RAZON SOCIAL LIDERZA </t>
  </si>
  <si>
    <t xml:space="preserve">CONTADO </t>
  </si>
  <si>
    <t xml:space="preserve">CONTADO   </t>
  </si>
  <si>
    <t>ACIDO CITRICO WEIFANG SACO 25 KG</t>
  </si>
  <si>
    <t>BIOXIDO DE TITANIO SACO 25 KG</t>
  </si>
  <si>
    <t>CARBON ACTIVADO SACO 25 KG</t>
  </si>
  <si>
    <t>CARBON ACTIVADO DE COCO CG900 4X10 SACO 25 KG</t>
  </si>
  <si>
    <t>CARBONATO DE SODIO LIGERO SACO 25 KG</t>
  </si>
  <si>
    <t>DESPUMAROL PORRON 50 KG INC</t>
  </si>
  <si>
    <t>EDTA SACO 25 KG</t>
  </si>
  <si>
    <t xml:space="preserve">NONIL FENOL 10 MOLES </t>
  </si>
  <si>
    <t>PIGMENTO AMARILLO IOX Y 02 SACO 20 KG</t>
  </si>
  <si>
    <t>PIGMENTO ROJO IOX R 02 SACO 25 KG</t>
  </si>
  <si>
    <t>PISTON PARA AQT-275 Y AQT-290 HWBP</t>
  </si>
  <si>
    <t>POTASA CAUSTICA EN ESCAMA CHINA SACO 25 KG</t>
  </si>
  <si>
    <t>POTASA CAUSTICA EN ESCAMA ROT SACO 25 KG</t>
  </si>
  <si>
    <t>SULFATO DE ZINC (ZN) SACO 25 KG</t>
  </si>
  <si>
    <t>BENZOATO DE SODIO EXTRUIDO CHINO SACO 25 KG</t>
  </si>
  <si>
    <t>PERCARBONATO DE SODIO PROVOX SACO 25 KG</t>
  </si>
  <si>
    <t xml:space="preserve">SOSA CAUSTICA EN ESCAMA IQUISA SACO 25 KG </t>
  </si>
  <si>
    <t>METABISULFITO DE SODIO TEC. ESSECO SACO 25 KG</t>
  </si>
  <si>
    <t>ACIDO OXALICO SACO 25 KG</t>
  </si>
  <si>
    <t>CARBONATO DE POTASIO LIGERO ROT SACO 25 KG</t>
  </si>
  <si>
    <t xml:space="preserve">HIPOCLORITO DE CALCIO GRANULAR HTH SKU 30034 CUÑETE 45 KG </t>
  </si>
  <si>
    <t>TRICLORO GRANULAR CUÑETE 50 KG</t>
  </si>
  <si>
    <t>"TRICLORO TABLETA 3"" CUÑETE 50 KG"</t>
  </si>
  <si>
    <t>METABISULFITO DE SODIO FG ESSECO SACO 25 KG</t>
  </si>
  <si>
    <t>TRICLORO POLVO CUÑETE 50 KG</t>
  </si>
  <si>
    <t>LD133-2</t>
  </si>
  <si>
    <t>BORAX ANHIDRO SACO 25 KG</t>
  </si>
  <si>
    <t>METABISULFITO DE SODIO FG BASF SACO 25 KG</t>
  </si>
  <si>
    <t>METASILICATO DE SODIO PENTASIL SACO 25 KG</t>
  </si>
  <si>
    <t>SORBATO DE POTASIO CAJA 25 KG</t>
  </si>
  <si>
    <t>SULFATO DE ALUMINIO LIQUIDO PORRON 60 KG INC</t>
  </si>
  <si>
    <t>METABISULFITO DE POTASIO FG SACO 25 KG</t>
  </si>
  <si>
    <t>CLORURO DE CALCIO TEC. GRANULAR SACO 36.3 KG</t>
  </si>
  <si>
    <t>ARBOCEL CE 30MST SACO 25 KG</t>
  </si>
  <si>
    <t>ACEITE DE PINO</t>
  </si>
  <si>
    <t xml:space="preserve">HIDRONIX NSF FILTROS DE CARBON EN BLOQUE </t>
  </si>
  <si>
    <t>SULFATO DE COBRE PEÑOLES</t>
  </si>
  <si>
    <t>[LD133-2] MONOETANOLAMINA (TAMBOR LAMINA 203.6 KG INC)</t>
  </si>
  <si>
    <t>HMO/2024/00910</t>
  </si>
  <si>
    <t>[LD001-2] ACEITE DE PINO KG (TAMBOR LAMINA 180.4 KG INC)</t>
  </si>
  <si>
    <t>[LD092-3] POLIETILENGLICOL 300 (TAMBOR PLASTICO 230 KG INC)</t>
  </si>
  <si>
    <t>POLIETILENGLICOL 300</t>
  </si>
  <si>
    <t>JULIO CESAR SEPULVEDA LOPEZ</t>
  </si>
  <si>
    <t>LDLMO/Existencias</t>
  </si>
  <si>
    <t>HMO/2024/00961</t>
  </si>
  <si>
    <t xml:space="preserve">Margen % </t>
  </si>
  <si>
    <t>QUIMLOGIC</t>
  </si>
  <si>
    <t>Costo Venta MN</t>
  </si>
  <si>
    <t>BILL/2024/11/0003</t>
  </si>
  <si>
    <t>OC00693</t>
  </si>
  <si>
    <t>A6786</t>
  </si>
  <si>
    <t>BILL/2024/11/0007</t>
  </si>
  <si>
    <t>OC00687</t>
  </si>
  <si>
    <t>A6782</t>
  </si>
  <si>
    <t>BILL/2024/11/0006</t>
  </si>
  <si>
    <t>OC00686</t>
  </si>
  <si>
    <t>A6781</t>
  </si>
  <si>
    <t>HMO/2024/00987</t>
  </si>
  <si>
    <t>JESUS MANUEL MOLINA SOTO</t>
  </si>
  <si>
    <t>LDOBR/Existencias</t>
  </si>
  <si>
    <t>ESTATUS AL 15 DE NOVIEMBRE 2024</t>
  </si>
  <si>
    <t>BILL/2024/12/0015</t>
  </si>
  <si>
    <t>OC00791</t>
  </si>
  <si>
    <t>A - 994</t>
  </si>
  <si>
    <t>VID ELABORACION Y SUSTENTO PREEMINENTE</t>
  </si>
  <si>
    <t>JOCLA PRODUCTOS DE LIMPIEZA</t>
  </si>
  <si>
    <t>ACIDO NITRICO 55% (PORRON NATURAL 50 KG INC)</t>
  </si>
  <si>
    <t>[LD149] BUFFER DE REFERENCIA PH 4 500ML</t>
  </si>
  <si>
    <t>[LD150] BUFFER DE REFERENCIA PH 7 500ML</t>
  </si>
  <si>
    <t>[LD151] BUFFER DE REFERENCIA PH 10.01 CLARO 500ML</t>
  </si>
  <si>
    <t>[LD147] ALCOHOL LAURICO ETOXILADO 9 MOLES (TAMBOR PLASTICO 210 KG INC)</t>
  </si>
  <si>
    <t>ACIDO NITRICO</t>
  </si>
  <si>
    <t>BUFFER REFERENCIA</t>
  </si>
  <si>
    <t>ALCOHOL LAURICO</t>
  </si>
  <si>
    <t>[LD139] HIPOCLORITO DE CALCIO TABLETA 2&amp;5/8 CCH SKU 23220E CUNETE 22.7 KG</t>
  </si>
  <si>
    <t>[LD016-7] ACIDO FOSFORICO CLARIFICADO 85% (TOTE 1690 KG A/C)</t>
  </si>
  <si>
    <t>LD016-7</t>
  </si>
  <si>
    <t>HIPOCLORITO DE CALCIO TABLETA CCH</t>
  </si>
  <si>
    <t>LD139</t>
  </si>
  <si>
    <t>PEDRO CASTAÑEDA SALAZAR</t>
  </si>
  <si>
    <t>HMO/2025/00002</t>
  </si>
  <si>
    <t>HMO/2025/00003</t>
  </si>
  <si>
    <t>[S002] ASESORAMIENTO EN EL MANEJO DE PRODUCTOS QUIMICOS</t>
  </si>
  <si>
    <t>FLETE LITRA</t>
  </si>
  <si>
    <t>[LD153] METANOL KG</t>
  </si>
  <si>
    <t>ELIA GABRIELA GARCIA MORALES</t>
  </si>
  <si>
    <t>MIGUEL ANGEL TORRES BURGOS</t>
  </si>
  <si>
    <t>JESUS ALFREDO AYON REYNA</t>
  </si>
  <si>
    <t>[LD154-2] POLIETILENGLICOL 400 (TAMBOR PLASTICO 230 KG INC)</t>
  </si>
  <si>
    <t>ALTERA PUBLICIDAD</t>
  </si>
  <si>
    <t>[LD083-2] NONIL FENOL 10 MOLES (TAMBOR PLASTICO 200 KG INC)</t>
  </si>
  <si>
    <t>ROBERTO ROJO CHAN</t>
  </si>
  <si>
    <t>LEONARDITA  (SACO 22.68 KG)</t>
  </si>
  <si>
    <t>LEONARDITA</t>
  </si>
  <si>
    <t>POLIETILENGLICOL 400</t>
  </si>
  <si>
    <t>RITA MARIA OLGUIN SERRANO</t>
  </si>
  <si>
    <t>CLN/2025/00101</t>
  </si>
  <si>
    <t>JOSE MANUEL BERRELLEZA FIERRO</t>
  </si>
  <si>
    <t>REACCIONES QUIMICAS</t>
  </si>
  <si>
    <t>[LD128-3] TWEEN 20 (TAMBOR PLASTICO 225 KG INC)</t>
  </si>
  <si>
    <t>EDITH CABRERA GARCIA</t>
  </si>
  <si>
    <t>CLN/2025/00127</t>
  </si>
  <si>
    <t>SOLENIS TECHNOLOGIES MEXICO</t>
  </si>
  <si>
    <t>CLN/2025/00143</t>
  </si>
  <si>
    <t>[LD161] AQT TANQUE HIDRONEUMATICO VERTICAL 20 GAL/80 LTS</t>
  </si>
  <si>
    <t xml:space="preserve">[LD162] 2.5" MANOMETRO 0-100PSI </t>
  </si>
  <si>
    <t xml:space="preserve">[LD163] TANQUE AQUATROL 1054 PG 2.5"T BASE NORMAL AZUL </t>
  </si>
  <si>
    <t>[LD164] AQUATROL DISTRIBUIDOR INFERIOR DE CANASTILLA 1.05"</t>
  </si>
  <si>
    <t>[LD165] AQUATROL DISTRIBUIDOR SUPERIOR DE CANASTILLA 1.05"</t>
  </si>
  <si>
    <t>[LD166] AQUATROL AQT-56 VALVULA FILTRO/CONTROL DE TIEMPO 110V/60HZ</t>
  </si>
  <si>
    <t xml:space="preserve">[LD167] AQUATROL AQT-56 VALVULA SUAVIZADOR/CONTROL DE TIEMPO </t>
  </si>
  <si>
    <t xml:space="preserve">[LD146] AQUATROL 16 X16 X 33 100 L NEGRO CUADRADO </t>
  </si>
  <si>
    <t>[LD168] POLARIS UV 12 GPM 39W 110V/220V</t>
  </si>
  <si>
    <t xml:space="preserve">[LD171] AQUATROL RESINA CATIONICA ACIDO FUERTE </t>
  </si>
  <si>
    <t>ZEOLITA  (SACO 20.6 KG)</t>
  </si>
  <si>
    <t>MANOMETRO</t>
  </si>
  <si>
    <t>TANQUE HIDRONEUMATICO</t>
  </si>
  <si>
    <t>TANQUE AQUATROL</t>
  </si>
  <si>
    <t>POLARIS UV</t>
  </si>
  <si>
    <t>AQUATROL</t>
  </si>
  <si>
    <t>ZEOLITA</t>
  </si>
  <si>
    <t xml:space="preserve">[LD170] AQUATROL CARBON COCO 8" X 30" </t>
  </si>
  <si>
    <t>HMO/2025/00236</t>
  </si>
  <si>
    <t>CLORURO DE METILENO  (TAMBOR LAMINA 264.40 KG INC)</t>
  </si>
  <si>
    <t>HMO/2025/00235</t>
  </si>
  <si>
    <t>[LD049-1] DIETANOLAMIDA DE COCO (TAMBOR PLASTICO 200 KG A/C)</t>
  </si>
  <si>
    <t>CLORURO DE METILENO</t>
  </si>
  <si>
    <t>ION SPECIALTIES</t>
  </si>
  <si>
    <t>AGROPECUARIA MONTE SINAI</t>
  </si>
  <si>
    <t>HMO/2025/00276</t>
  </si>
  <si>
    <t>[LD175] FOSFATO DIAMONICO TECNICO SACO 25 KG</t>
  </si>
  <si>
    <t>WEGOCHEM MEXICANA</t>
  </si>
  <si>
    <t>FREDY SALAS</t>
  </si>
  <si>
    <t>CLN/2025/00223</t>
  </si>
  <si>
    <t>[LD102] SOSA CAUSTICA EN ESCAMA ROT QUIMICA SACO 25 KG</t>
  </si>
  <si>
    <t>CLN/2025/00237</t>
  </si>
  <si>
    <t>SOSA CAUSTICA EN ESCAMA</t>
  </si>
  <si>
    <t>CLN/2025/00253</t>
  </si>
  <si>
    <t>CLN/2025/00250</t>
  </si>
  <si>
    <t>CLN/2025/00248</t>
  </si>
  <si>
    <t>CLN/2025/00246</t>
  </si>
  <si>
    <t>CLN/2025/00256</t>
  </si>
  <si>
    <t>CLN/2025/00282</t>
  </si>
  <si>
    <t>[LD001-5] ACEITE DE PINO KG (TAMBOR LAMINA 180 KG INC)</t>
  </si>
  <si>
    <t>[LD002-6] ACEITE DE PINO L (PORRON NATURAL 50 L INC)</t>
  </si>
  <si>
    <t>[LD176-2] RESINA MOWILITH LDM 6485     (TAMBOR LAMINA 200 KG INC)</t>
  </si>
  <si>
    <t>[LD002-4] ACEITE DE PINO L (TAMBOR PLASTICO 200 L INC)</t>
  </si>
  <si>
    <t xml:space="preserve">[LD173] INTERRUPTOR DE PRESION AQUEX </t>
  </si>
  <si>
    <t xml:space="preserve">[LD174] INTERRUPTOR DE NIVEL NO/NC </t>
  </si>
  <si>
    <t>INTERRUPTOR</t>
  </si>
  <si>
    <t>RESINA</t>
  </si>
  <si>
    <t>CLN/2025/00296</t>
  </si>
  <si>
    <t>BILL/2025/06/0030</t>
  </si>
  <si>
    <t>OC01343</t>
  </si>
  <si>
    <t>0134270334</t>
  </si>
  <si>
    <t>RAUL IVAN VAZQUEZ ALVAREZ</t>
  </si>
  <si>
    <t>[LD001-7] ACEITE DE PINO KG (TAMBOR PLASTICO 190 KG INC)</t>
  </si>
  <si>
    <t>BILL/2025/06/0041</t>
  </si>
  <si>
    <t>OC01416</t>
  </si>
  <si>
    <t>9AE6E535-1E51-478E-9B2A-58D915BF45ED</t>
  </si>
  <si>
    <t>CLN/2025/00317</t>
  </si>
  <si>
    <t>[LD088-6] PEROXIDO DE HIDROGENO 50% STD (PORRON 50 KG INC)</t>
  </si>
  <si>
    <t>PEROXIDO DE HIDROGENO</t>
  </si>
  <si>
    <t>[LD006-3] ACETATO N PROPILO (PORRON NATURAL 50 L INC)</t>
  </si>
  <si>
    <t>[LD128-1] TWEEN 20 (TAMBOR PLASTICO 200 KG INC)</t>
  </si>
  <si>
    <t>BILL/2025/07/0030</t>
  </si>
  <si>
    <t>OC01489</t>
  </si>
  <si>
    <t>3524</t>
  </si>
  <si>
    <t>BILL/2025/07/0029</t>
  </si>
  <si>
    <t>OC01488</t>
  </si>
  <si>
    <t>3523</t>
  </si>
  <si>
    <t>BILL/2025/07/0041</t>
  </si>
  <si>
    <t>OC01504</t>
  </si>
  <si>
    <t>3529</t>
  </si>
  <si>
    <t>BILL/2025/07/0040</t>
  </si>
  <si>
    <t>OC01491</t>
  </si>
  <si>
    <t>CLN-362</t>
  </si>
  <si>
    <t>POLAQUIMIA</t>
  </si>
  <si>
    <t>BILL/2025/07/0052</t>
  </si>
  <si>
    <t>OC01492</t>
  </si>
  <si>
    <t>0134472053</t>
  </si>
  <si>
    <t>CLN/2025/00350</t>
  </si>
  <si>
    <t>[LD018-5] ADBS (TOTE 1000 KG A/C)</t>
  </si>
  <si>
    <t>CLN/2025/00356</t>
  </si>
  <si>
    <t>BILL/2025/07/0066</t>
  </si>
  <si>
    <t>OC01551</t>
  </si>
  <si>
    <t>3605</t>
  </si>
  <si>
    <t>[LD128-4] TWEEN 20 (TAMBOR PLASTICO 230 KG INC)</t>
  </si>
  <si>
    <t>BILL/2025/08/0026</t>
  </si>
  <si>
    <t>OC01591</t>
  </si>
  <si>
    <t>A  787</t>
  </si>
  <si>
    <t>BILL/2025/08/0019</t>
  </si>
  <si>
    <t>OC01571</t>
  </si>
  <si>
    <t>3684</t>
  </si>
  <si>
    <t>BILL/2025/08/0018</t>
  </si>
  <si>
    <t>OC01574</t>
  </si>
  <si>
    <t>3686</t>
  </si>
  <si>
    <t>BILL/2025/08/0017</t>
  </si>
  <si>
    <t>OC01577</t>
  </si>
  <si>
    <t>3687</t>
  </si>
  <si>
    <t>Valor</t>
  </si>
  <si>
    <t>LDDIR/Existencias</t>
  </si>
  <si>
    <t>BILL/2025/08/0063</t>
  </si>
  <si>
    <t>OC01631</t>
  </si>
  <si>
    <t>3756</t>
  </si>
  <si>
    <t>BILL/2025/08/0062</t>
  </si>
  <si>
    <t>OC01632</t>
  </si>
  <si>
    <t>3757</t>
  </si>
  <si>
    <t>BILL/2025/08/0040</t>
  </si>
  <si>
    <t>OC01600</t>
  </si>
  <si>
    <t>3703</t>
  </si>
  <si>
    <t>BILL/2025/08/0036</t>
  </si>
  <si>
    <t>OC01615</t>
  </si>
  <si>
    <t>3725</t>
  </si>
  <si>
    <t>BILL/2025/08/0035</t>
  </si>
  <si>
    <t>OC01616</t>
  </si>
  <si>
    <t>3726</t>
  </si>
  <si>
    <t>SERVICIOS Y SOLUCIONES ACUICOLAS</t>
  </si>
  <si>
    <t>HMO/2025/00683</t>
  </si>
  <si>
    <t>CLN/2025/00385</t>
  </si>
  <si>
    <t>BILL/2025/09/0008</t>
  </si>
  <si>
    <t>OC01683</t>
  </si>
  <si>
    <t>3844</t>
  </si>
  <si>
    <t>DALILA GUADALUPE VALDEZ RENDON</t>
  </si>
  <si>
    <t>BILL/2025/09/0031</t>
  </si>
  <si>
    <t>OC01684</t>
  </si>
  <si>
    <t>3858</t>
  </si>
  <si>
    <t>BILL/2025/09/0030</t>
  </si>
  <si>
    <t>3851</t>
  </si>
  <si>
    <t>BILL/2025/09/0021</t>
  </si>
  <si>
    <t>OC01696</t>
  </si>
  <si>
    <t>CLN/2025/0066</t>
  </si>
  <si>
    <t>HMO/2025/00727</t>
  </si>
  <si>
    <t>Unidad</t>
  </si>
  <si>
    <t>HIPOCLORITO DE CALCIO GRANULAR HTH TAPA AMARILLA</t>
  </si>
  <si>
    <t>BILL/2025/09/0065</t>
  </si>
  <si>
    <t>OC01751</t>
  </si>
  <si>
    <t>3957</t>
  </si>
  <si>
    <t>CLN/2025/00425</t>
  </si>
  <si>
    <t>[LD178] ARBOCEL 50MST SACO 25 KG</t>
  </si>
  <si>
    <t>ARBOCEL CE 50MST</t>
  </si>
  <si>
    <t>CLN/2025/00440</t>
  </si>
  <si>
    <t>[LD143] HIPOCLORITO DE CALCIO GRANULAR AQUALIFE 65%</t>
  </si>
  <si>
    <t>HIPOCLORITO DE CALCIO GRANULAR AQUALIFE 65%</t>
  </si>
  <si>
    <t>BILL/2025/09/0116</t>
  </si>
  <si>
    <t>OC01773</t>
  </si>
  <si>
    <t>3998</t>
  </si>
  <si>
    <t>BILL/2025/09/0092</t>
  </si>
  <si>
    <t>OC01742</t>
  </si>
  <si>
    <t>CLN/2025/0086</t>
  </si>
  <si>
    <t>CLN/2025/00449</t>
  </si>
  <si>
    <t>CLN/2025/00442</t>
  </si>
  <si>
    <t>BILL/2025/10/0003</t>
  </si>
  <si>
    <t>OC01792</t>
  </si>
  <si>
    <t>4074</t>
  </si>
  <si>
    <t>[LD050-7] DIETILENGLICOL (TAMBOR LAMINA 224 KG INC)</t>
  </si>
  <si>
    <t>CLN/2025/00465</t>
  </si>
  <si>
    <t>CLN/2025/00474</t>
  </si>
  <si>
    <t>[LD050-11] DIETILENGLICOL (TAMBOR PLASTICO 200 KG INC)</t>
  </si>
  <si>
    <t>BILL/2025/10/0065</t>
  </si>
  <si>
    <t>OC01694</t>
  </si>
  <si>
    <t>[LD180] MOLIBDATO DE SODIO SACO 25 KG</t>
  </si>
  <si>
    <t>MOLIBDATO DE SODIO</t>
  </si>
  <si>
    <t>ANTONIO ROMAN PEÑA</t>
  </si>
  <si>
    <t>BILL/2025/11/0039</t>
  </si>
  <si>
    <t>OC01916</t>
  </si>
  <si>
    <t>MET4269</t>
  </si>
  <si>
    <t>CLN/2025/00501</t>
  </si>
  <si>
    <t>CLN/2025/00500</t>
  </si>
  <si>
    <t>[LD081-7] MONOPROPILENGLICOL USP (PORRON 50 KG INC)</t>
  </si>
  <si>
    <t>[LD181] CLORURO DE SODIO SACO 22.68 KG</t>
  </si>
  <si>
    <t>CLN/2025/00494</t>
  </si>
  <si>
    <t>CLORURO DE CALCIO</t>
  </si>
  <si>
    <t>HMO/2025/00919</t>
  </si>
  <si>
    <t>CLN/2025/00505</t>
  </si>
  <si>
    <t>CLN/2025/00504</t>
  </si>
  <si>
    <t>HMO/2025/00916</t>
  </si>
  <si>
    <t>HMO/2025/00915</t>
  </si>
  <si>
    <t>CLN/2025/00503</t>
  </si>
  <si>
    <t>CLN/2025/00502</t>
  </si>
  <si>
    <t>HMO/2025/00932</t>
  </si>
  <si>
    <t>HMO/2025/00930</t>
  </si>
  <si>
    <t>HMO/2025/00927</t>
  </si>
  <si>
    <t>HMO/2025/00925</t>
  </si>
  <si>
    <t>BILL/2025/12/0018</t>
  </si>
  <si>
    <t>OC01964</t>
  </si>
  <si>
    <t>12001892</t>
  </si>
  <si>
    <t>BILL/2025/12/0014</t>
  </si>
  <si>
    <t>OC01971</t>
  </si>
  <si>
    <t>OBR36375</t>
  </si>
  <si>
    <t>BILL/2025/12/0044</t>
  </si>
  <si>
    <t>OC01970</t>
  </si>
  <si>
    <t>61188</t>
  </si>
  <si>
    <t>BILL/2025/12/0043</t>
  </si>
  <si>
    <t>OC01969</t>
  </si>
  <si>
    <t>61189</t>
  </si>
  <si>
    <t>BILL/2025/12/0042</t>
  </si>
  <si>
    <t>OC01981</t>
  </si>
  <si>
    <t>61193</t>
  </si>
  <si>
    <t>BILL/2025/12/0041</t>
  </si>
  <si>
    <t>OC01988</t>
  </si>
  <si>
    <t>61194</t>
  </si>
  <si>
    <t>BILL/2025/12/0040</t>
  </si>
  <si>
    <t>OC01960</t>
  </si>
  <si>
    <t>222798</t>
  </si>
  <si>
    <t>BILL/2025/12/0039</t>
  </si>
  <si>
    <t>OC01965</t>
  </si>
  <si>
    <t>222801</t>
  </si>
  <si>
    <t>BILL/2025/12/0038</t>
  </si>
  <si>
    <t>OC01984</t>
  </si>
  <si>
    <t>DSA 236367</t>
  </si>
  <si>
    <t>BILL/2025/12/0037</t>
  </si>
  <si>
    <t>OC01967</t>
  </si>
  <si>
    <t>MET4411</t>
  </si>
  <si>
    <t>BILL/2025/12/0036</t>
  </si>
  <si>
    <t>OC01925</t>
  </si>
  <si>
    <t>AA 15855</t>
  </si>
  <si>
    <t>BILL/2025/12/0035</t>
  </si>
  <si>
    <t>OC01838</t>
  </si>
  <si>
    <t>BILL/2025/12/0034</t>
  </si>
  <si>
    <t>OC01979</t>
  </si>
  <si>
    <t>HMO-23750</t>
  </si>
  <si>
    <t>BILL/2025/12/0033</t>
  </si>
  <si>
    <t>OC01978</t>
  </si>
  <si>
    <t>HMO-23748</t>
  </si>
  <si>
    <t>BILL/2025/12/0023</t>
  </si>
  <si>
    <t>OC01959</t>
  </si>
  <si>
    <t>DR JOSE POLAK</t>
  </si>
  <si>
    <t>88579</t>
  </si>
  <si>
    <t>HMO/2025/00949</t>
  </si>
  <si>
    <t>HMO/2025/00948</t>
  </si>
  <si>
    <t>HMO/2025/00947</t>
  </si>
  <si>
    <t>HMO/2025/00946</t>
  </si>
  <si>
    <t>CLN/2025/00519</t>
  </si>
  <si>
    <t>CLN/2025/00518</t>
  </si>
  <si>
    <t>CLN/2025/00516</t>
  </si>
  <si>
    <t>CLN/2025/00515</t>
  </si>
  <si>
    <t>CLN/2025/00514</t>
  </si>
  <si>
    <t>HMO/2025/00942</t>
  </si>
  <si>
    <t>HMO/2025/00940</t>
  </si>
  <si>
    <t>HMO/2025/00939</t>
  </si>
  <si>
    <t>HMO/2025/00936</t>
  </si>
  <si>
    <t>HMO/2025/00935</t>
  </si>
  <si>
    <t>CLN/2025/00511</t>
  </si>
  <si>
    <t>CLN/2025/00509</t>
  </si>
  <si>
    <t>[LD133-6] MONOETANOLAMINA (TAMBOR PLASTICO 220 KG INC)</t>
  </si>
  <si>
    <t>VARIOS</t>
  </si>
  <si>
    <t>PRODUCTO</t>
  </si>
  <si>
    <t xml:space="preserve">PROYECCION </t>
  </si>
  <si>
    <t>FACTURADO</t>
  </si>
  <si>
    <t>TOTAL</t>
  </si>
  <si>
    <t>DIFERENCIA</t>
  </si>
  <si>
    <t>UTILIDAD</t>
  </si>
  <si>
    <t>UTIL UNIT</t>
  </si>
  <si>
    <t>BILL/2025/12/0046</t>
  </si>
  <si>
    <t>OC01990</t>
  </si>
  <si>
    <t>222856</t>
  </si>
  <si>
    <t>CLN/2025/00526</t>
  </si>
  <si>
    <t>CLN/2025/00525</t>
  </si>
  <si>
    <t>CLN/2025/00524</t>
  </si>
  <si>
    <t>HMO/2025/00954</t>
  </si>
  <si>
    <t>HMO/2025/00953</t>
  </si>
  <si>
    <t>CLN/2025/00522</t>
  </si>
  <si>
    <t>CLN/2025/00521</t>
  </si>
  <si>
    <t>CLN/2025/00520</t>
  </si>
  <si>
    <t>[LD182] ACIDO MALICO SACO 25 KG</t>
  </si>
  <si>
    <t>ACIDO MALICO</t>
  </si>
  <si>
    <t>HMO/2025/00976</t>
  </si>
  <si>
    <t>HMO/2025/00975</t>
  </si>
  <si>
    <t>HMO/2025/00972</t>
  </si>
  <si>
    <t>HMO/2025/00971</t>
  </si>
  <si>
    <t>HMO/2025/00968</t>
  </si>
  <si>
    <t>HMO/2025/00967</t>
  </si>
  <si>
    <t>HMO/2025/00964</t>
  </si>
  <si>
    <t>BILL/2025/12/0052</t>
  </si>
  <si>
    <t>OC01983</t>
  </si>
  <si>
    <t>M 67521</t>
  </si>
  <si>
    <t>BILL/2025/12/0051</t>
  </si>
  <si>
    <t>OC01974</t>
  </si>
  <si>
    <t>DSA 236956</t>
  </si>
  <si>
    <t>HMO/2026/00018</t>
  </si>
  <si>
    <t>HMO/2026/00017</t>
  </si>
  <si>
    <t>HMO/2026/00016</t>
  </si>
  <si>
    <t>HMO/2026/00015</t>
  </si>
  <si>
    <t>HMO/2026/00014</t>
  </si>
  <si>
    <t>HMO/2026/00013</t>
  </si>
  <si>
    <t>HMO/2026/00012</t>
  </si>
  <si>
    <t>HMO/2026/00011</t>
  </si>
  <si>
    <t>HMO/2026/00010</t>
  </si>
  <si>
    <t>HMO/2026/00009</t>
  </si>
  <si>
    <t>HMO/2026/00008</t>
  </si>
  <si>
    <t>HMO/2026/00006</t>
  </si>
  <si>
    <t>HMO/2026/00005</t>
  </si>
  <si>
    <t>CLN/2026/00007</t>
  </si>
  <si>
    <t>CLN/2026/00006</t>
  </si>
  <si>
    <t>CLN/2026/00005</t>
  </si>
  <si>
    <t>CLN/2026/00004</t>
  </si>
  <si>
    <t>HMO/2026/00003</t>
  </si>
  <si>
    <t>HMO/2026/00002</t>
  </si>
  <si>
    <t>HMO/2026/00001</t>
  </si>
  <si>
    <t>CLN/2026/00008</t>
  </si>
  <si>
    <t>CLN/2026/00003</t>
  </si>
  <si>
    <t>CLN/2026/00002</t>
  </si>
  <si>
    <t>HMO/2026/00007</t>
  </si>
  <si>
    <t>HMO/2026/00004</t>
  </si>
  <si>
    <t>CLN/2026/00001</t>
  </si>
  <si>
    <t>[LD081-8] MONOPROPILENGLICOL USP (TAMBOR PLASTICO 212 KG INC)</t>
  </si>
  <si>
    <t>AVANCE</t>
  </si>
  <si>
    <t>BILL/2026/01/0013</t>
  </si>
  <si>
    <t>OC02041</t>
  </si>
  <si>
    <t>A - 35913</t>
  </si>
  <si>
    <t>BILL/2026/01/0012</t>
  </si>
  <si>
    <t>OC02033</t>
  </si>
  <si>
    <t>61287</t>
  </si>
  <si>
    <t>BILL/2026/01/0011</t>
  </si>
  <si>
    <t>OC02028</t>
  </si>
  <si>
    <t>223077</t>
  </si>
  <si>
    <t>BILL/2026/01/0010</t>
  </si>
  <si>
    <t>OC02012</t>
  </si>
  <si>
    <t>61286</t>
  </si>
  <si>
    <t>BILL/2026/01/0009</t>
  </si>
  <si>
    <t>OC02013</t>
  </si>
  <si>
    <t>61285</t>
  </si>
  <si>
    <t>BILL/2026/01/0008</t>
  </si>
  <si>
    <t>OC02006</t>
  </si>
  <si>
    <t>OBR36536</t>
  </si>
  <si>
    <t>BILL/2025/12/0064</t>
  </si>
  <si>
    <t>OC02014</t>
  </si>
  <si>
    <t>A - 35830</t>
  </si>
  <si>
    <t>BILL/2025/12/0061</t>
  </si>
  <si>
    <t>OC01973</t>
  </si>
  <si>
    <t>DSA 237143</t>
  </si>
  <si>
    <t>HMO/2026/00033</t>
  </si>
  <si>
    <t>ABASTECEDORA HIGIENICA DE SONORA</t>
  </si>
  <si>
    <t>HMO/2026/00032</t>
  </si>
  <si>
    <t>CLN/2026/00018</t>
  </si>
  <si>
    <t>CLN/2026/00017</t>
  </si>
  <si>
    <t>HMO/2026/00031</t>
  </si>
  <si>
    <t>HMO/2026/00030</t>
  </si>
  <si>
    <t>CLN/2026/00016</t>
  </si>
  <si>
    <t>CLN/2026/00015</t>
  </si>
  <si>
    <t>CLN/2026/00014</t>
  </si>
  <si>
    <t>BRENDA CRISTAL VALDEZ PALAFOX</t>
  </si>
  <si>
    <t>MATEO LÓPEZ</t>
  </si>
  <si>
    <t>CLN/2026/00013</t>
  </si>
  <si>
    <t>HMO/2026/00029</t>
  </si>
  <si>
    <t>HMO/2026/00028</t>
  </si>
  <si>
    <t>ZAYDA CAMILA GARCIA GARCIA</t>
  </si>
  <si>
    <t>HMO/2026/00027</t>
  </si>
  <si>
    <t>HMO/2026/00026</t>
  </si>
  <si>
    <t>HMO/2026/00025</t>
  </si>
  <si>
    <t>CARLOS ALBERTO LUGO VALDEZ</t>
  </si>
  <si>
    <t>CLN/2026/00010</t>
  </si>
  <si>
    <t>BRAULIO ARIAS URIAS</t>
  </si>
  <si>
    <t>HMO/2026/00024</t>
  </si>
  <si>
    <t>HMO/2026/00023</t>
  </si>
  <si>
    <t>CLN/2026/00009</t>
  </si>
  <si>
    <t>HMO/2026/00021</t>
  </si>
  <si>
    <t>ABQUIM</t>
  </si>
  <si>
    <t>15 Días</t>
  </si>
  <si>
    <t>HMO/2026/00020</t>
  </si>
  <si>
    <t>LABORATORIOS AEQ</t>
  </si>
  <si>
    <t>HMO/2026/00019</t>
  </si>
  <si>
    <t>DISTRIBUIDORA EQUINA SMC</t>
  </si>
  <si>
    <t>BILL/2026/01/0034</t>
  </si>
  <si>
    <t>OC02001</t>
  </si>
  <si>
    <t>AA 15906</t>
  </si>
  <si>
    <t>BILL/2026/01/0033</t>
  </si>
  <si>
    <t>OC02050</t>
  </si>
  <si>
    <t>A - 35990</t>
  </si>
  <si>
    <t>BILL/2026/01/0032</t>
  </si>
  <si>
    <t>A - 35987</t>
  </si>
  <si>
    <t>BILL/2026/01/0031</t>
  </si>
  <si>
    <t>OC02042</t>
  </si>
  <si>
    <t>59357</t>
  </si>
  <si>
    <t>BILL/2026/01/0030</t>
  </si>
  <si>
    <t>OC02032</t>
  </si>
  <si>
    <t>12002067</t>
  </si>
  <si>
    <t>BILL/2026/01/0025</t>
  </si>
  <si>
    <t>OC02029</t>
  </si>
  <si>
    <t>NATRIUM DE MEXICO</t>
  </si>
  <si>
    <t>1489</t>
  </si>
  <si>
    <t>HMO/2026/00034</t>
  </si>
  <si>
    <t>Semana 2</t>
  </si>
  <si>
    <t>HMO/2026/00035</t>
  </si>
  <si>
    <t>CLN/2026/00019</t>
  </si>
  <si>
    <t>ORGANICA SUPPLIERS</t>
  </si>
  <si>
    <t>HMO/2026/00051</t>
  </si>
  <si>
    <t>HMO/2026/00049</t>
  </si>
  <si>
    <t>HMO/2026/00048</t>
  </si>
  <si>
    <t>"PUBLICO EN GENERAL"</t>
  </si>
  <si>
    <t>HMO/2026/00047</t>
  </si>
  <si>
    <t>CLN/2026/00022</t>
  </si>
  <si>
    <t>HMO/2026/00046</t>
  </si>
  <si>
    <t>HMO/2026/00045</t>
  </si>
  <si>
    <t>HMO/2026/00044</t>
  </si>
  <si>
    <t>HMO/2026/00043</t>
  </si>
  <si>
    <t>MARCO ANTONIO MORALES FERNANDEZ</t>
  </si>
  <si>
    <t>HMO/2026/00042</t>
  </si>
  <si>
    <t>HMO/2026/00041</t>
  </si>
  <si>
    <t>HMO/2026/00040</t>
  </si>
  <si>
    <t>FERRO MATERIALES CABANILLAS</t>
  </si>
  <si>
    <t>HMO/2026/00039</t>
  </si>
  <si>
    <t>HMO/2026/00038</t>
  </si>
  <si>
    <t>HMO/2026/00037</t>
  </si>
  <si>
    <t>HMO/2026/00036</t>
  </si>
  <si>
    <t>CLN/2026/00020</t>
  </si>
  <si>
    <t>BILL/2026/01/0063</t>
  </si>
  <si>
    <t>OC02079</t>
  </si>
  <si>
    <t>DSA 238840</t>
  </si>
  <si>
    <t>BILL/2026/01/0062</t>
  </si>
  <si>
    <t>OC02045</t>
  </si>
  <si>
    <t>DSA 238841</t>
  </si>
  <si>
    <t>BILL/2026/01/0061</t>
  </si>
  <si>
    <t>OC02046</t>
  </si>
  <si>
    <t>DSA 238842</t>
  </si>
  <si>
    <t>BILL/2026/01/0056</t>
  </si>
  <si>
    <t>OC02073</t>
  </si>
  <si>
    <t>MET4536</t>
  </si>
  <si>
    <t>BILL/2026/01/0053</t>
  </si>
  <si>
    <t>OC02055</t>
  </si>
  <si>
    <t>DSA 238185</t>
  </si>
  <si>
    <t>BILL/2026/01/0052</t>
  </si>
  <si>
    <t>OC01999</t>
  </si>
  <si>
    <t>AA 15908</t>
  </si>
  <si>
    <t>BILL/2026/01/0051</t>
  </si>
  <si>
    <t>OC02061</t>
  </si>
  <si>
    <t>M 67732-</t>
  </si>
  <si>
    <t>BILL/2026/01/0050</t>
  </si>
  <si>
    <t>OC02060</t>
  </si>
  <si>
    <t>M 67732</t>
  </si>
  <si>
    <t>BILL/2026/01/0047</t>
  </si>
  <si>
    <t>OC02049</t>
  </si>
  <si>
    <t>12002056</t>
  </si>
  <si>
    <t>BILL/2026/01/0046</t>
  </si>
  <si>
    <t>OC02069</t>
  </si>
  <si>
    <t>MET4527</t>
  </si>
  <si>
    <t>BILL/2026/01/0045</t>
  </si>
  <si>
    <t>OC02056</t>
  </si>
  <si>
    <t>DSA 238184</t>
  </si>
  <si>
    <t>BILL/2026/01/0044</t>
  </si>
  <si>
    <t>OC02053</t>
  </si>
  <si>
    <t>DSA 238186</t>
  </si>
  <si>
    <t>BILL/2026/01/0043</t>
  </si>
  <si>
    <t>OC02076</t>
  </si>
  <si>
    <t>OBR36649</t>
  </si>
  <si>
    <t>BILL/2026/01/0042</t>
  </si>
  <si>
    <t>OC02062</t>
  </si>
  <si>
    <t>A - 36050</t>
  </si>
  <si>
    <t>BILL/2026/01/0041</t>
  </si>
  <si>
    <t>OC02048</t>
  </si>
  <si>
    <t>12002055</t>
  </si>
  <si>
    <t>BILL/2026/01/0039</t>
  </si>
  <si>
    <t>OC02064</t>
  </si>
  <si>
    <t>AA 15907</t>
  </si>
  <si>
    <t>Semana 3</t>
  </si>
  <si>
    <t>HMO/2026/00061</t>
  </si>
  <si>
    <t>CLN/2026/00034</t>
  </si>
  <si>
    <t>CLN/2026/00033</t>
  </si>
  <si>
    <t>HMO/2026/00060</t>
  </si>
  <si>
    <t>CLN/2026/00032</t>
  </si>
  <si>
    <t>CLN/2026/00031</t>
  </si>
  <si>
    <t>CLN/2026/00030</t>
  </si>
  <si>
    <t>CLN/2026/00028</t>
  </si>
  <si>
    <t>CLN/2026/00027</t>
  </si>
  <si>
    <t>HMO/2026/00059</t>
  </si>
  <si>
    <t>HMO/2026/00058</t>
  </si>
  <si>
    <t>PROQUISON</t>
  </si>
  <si>
    <t>HMO/2026/00057</t>
  </si>
  <si>
    <t>ACUAGRO</t>
  </si>
  <si>
    <t>HMO/2026/00055</t>
  </si>
  <si>
    <t>LUIS ALFONSO KNAPP NAVARRO</t>
  </si>
  <si>
    <t>HMO/2026/00054</t>
  </si>
  <si>
    <t>HMO/2026/00053</t>
  </si>
  <si>
    <t>CLN/2026/00025</t>
  </si>
  <si>
    <t>CLN/2026/00024</t>
  </si>
  <si>
    <t>CLN/2026/00023</t>
  </si>
  <si>
    <t>HMO/2026/00063</t>
  </si>
  <si>
    <t>HMO/2026/00062</t>
  </si>
  <si>
    <t>BILL/2026/01/0084</t>
  </si>
  <si>
    <t>OC02083</t>
  </si>
  <si>
    <t>223357</t>
  </si>
  <si>
    <t>BILL/2026/01/0083</t>
  </si>
  <si>
    <t>OC02099</t>
  </si>
  <si>
    <t>223358</t>
  </si>
  <si>
    <t>BILL/2026/01/0082</t>
  </si>
  <si>
    <t>OC02058</t>
  </si>
  <si>
    <t>61469</t>
  </si>
  <si>
    <t>BILL/2026/01/0079</t>
  </si>
  <si>
    <t>OC02100</t>
  </si>
  <si>
    <t>DSA 239360</t>
  </si>
  <si>
    <t>BILL/2026/01/0069</t>
  </si>
  <si>
    <t>OC02091</t>
  </si>
  <si>
    <t>KOPRIMO</t>
  </si>
  <si>
    <t>FV101108</t>
  </si>
  <si>
    <t>BILL/2026/01/0068</t>
  </si>
  <si>
    <t>OC02085</t>
  </si>
  <si>
    <t>DSA 238709</t>
  </si>
  <si>
    <t>Semana 4</t>
  </si>
  <si>
    <t>CLN/2026/00026</t>
  </si>
  <si>
    <t>BILL/2026/01/0088</t>
  </si>
  <si>
    <t>OC02102</t>
  </si>
  <si>
    <t>DSA 239359</t>
  </si>
  <si>
    <t>BILL/2026/01/0087</t>
  </si>
  <si>
    <t>OC02059</t>
  </si>
  <si>
    <t>61470</t>
  </si>
  <si>
    <t>HMO/2026/00071</t>
  </si>
  <si>
    <t>HMO/2026/00067</t>
  </si>
  <si>
    <t>JESUS ALAN AMAVIZCA VALDEZ</t>
  </si>
  <si>
    <t>HMO/2026/00070</t>
  </si>
  <si>
    <t>HMO/2026/00069</t>
  </si>
  <si>
    <t>HMO/2026/00068</t>
  </si>
  <si>
    <t>CLN/2026/00036</t>
  </si>
  <si>
    <t>CLN/2026/00035</t>
  </si>
  <si>
    <t>HMO/2026/00066</t>
  </si>
  <si>
    <t>HMO/2026/00065</t>
  </si>
  <si>
    <t>HMO/2026/00064</t>
  </si>
  <si>
    <t>HMO/2026/00073</t>
  </si>
  <si>
    <t>HMO/2026/00072</t>
  </si>
  <si>
    <t>[LD124-6] CLORURO DE BENZALCONIO 80% (TAMBOR PLASTICO 190 KG INC)</t>
  </si>
  <si>
    <t>CLORURO DE BENZALCONIO</t>
  </si>
  <si>
    <t>BILL/2026/02/0036</t>
  </si>
  <si>
    <t>OC02158</t>
  </si>
  <si>
    <t>A - 36545</t>
  </si>
  <si>
    <t>BILL/2026/02/0035</t>
  </si>
  <si>
    <t>OC02156</t>
  </si>
  <si>
    <t>COMERCIALIZADORA LAFEL DE CULIACAN</t>
  </si>
  <si>
    <t>F9079</t>
  </si>
  <si>
    <t>BILL/2026/02/0034</t>
  </si>
  <si>
    <t>OC02149</t>
  </si>
  <si>
    <t>61571</t>
  </si>
  <si>
    <t>BILL/2026/02/0032</t>
  </si>
  <si>
    <t>OC02120</t>
  </si>
  <si>
    <t>M 68028</t>
  </si>
  <si>
    <t>BILL/2026/02/0030</t>
  </si>
  <si>
    <t>OC02047</t>
  </si>
  <si>
    <t>BILL/2026/02/0029</t>
  </si>
  <si>
    <t>OC02161</t>
  </si>
  <si>
    <t>61570</t>
  </si>
  <si>
    <t>BILL/2026/02/0028</t>
  </si>
  <si>
    <t>OC02154</t>
  </si>
  <si>
    <t>A - 36548</t>
  </si>
  <si>
    <t>BILL/2026/02/0027</t>
  </si>
  <si>
    <t>OC02160</t>
  </si>
  <si>
    <t>F9080</t>
  </si>
  <si>
    <t>BILL/2026/02/0026</t>
  </si>
  <si>
    <t>OC02131</t>
  </si>
  <si>
    <t>DSA 240038</t>
  </si>
  <si>
    <t>BILL/2026/02/0025</t>
  </si>
  <si>
    <t>OC02130</t>
  </si>
  <si>
    <t>DSA 240039</t>
  </si>
  <si>
    <t>BILL/2026/02/0024</t>
  </si>
  <si>
    <t>OC02121</t>
  </si>
  <si>
    <t>61505</t>
  </si>
  <si>
    <t>BILL/2026/02/0023</t>
  </si>
  <si>
    <t>OC02126</t>
  </si>
  <si>
    <t>61532</t>
  </si>
  <si>
    <t>BILL/2026/02/0022</t>
  </si>
  <si>
    <t>OC02125</t>
  </si>
  <si>
    <t>61533</t>
  </si>
  <si>
    <t>BILL/2026/02/0021</t>
  </si>
  <si>
    <t>OC02128</t>
  </si>
  <si>
    <t>MET4643</t>
  </si>
  <si>
    <t>BILL/2026/02/0020</t>
  </si>
  <si>
    <t>OC02122</t>
  </si>
  <si>
    <t>12002196</t>
  </si>
  <si>
    <t>BILL/2026/02/0019</t>
  </si>
  <si>
    <t>OC02116</t>
  </si>
  <si>
    <t>88794</t>
  </si>
  <si>
    <t>BILL/2026/01/0095</t>
  </si>
  <si>
    <t>OC02111</t>
  </si>
  <si>
    <t>HMO57722</t>
  </si>
  <si>
    <t>BILL/2026/01/0094</t>
  </si>
  <si>
    <t>OC02112</t>
  </si>
  <si>
    <t>HMO57723</t>
  </si>
  <si>
    <t>BILL/2026/01/0093</t>
  </si>
  <si>
    <t>OC02113</t>
  </si>
  <si>
    <t>OBR36820</t>
  </si>
  <si>
    <t>HMO/2026/00093</t>
  </si>
  <si>
    <t>DIEGO ESTRADA HOLGUIN</t>
  </si>
  <si>
    <t>HMO/2026/00092</t>
  </si>
  <si>
    <t>HMO/2026/00091</t>
  </si>
  <si>
    <t>HMO/2026/00090</t>
  </si>
  <si>
    <t>HMO/2026/00089</t>
  </si>
  <si>
    <t>HMO/2026/00088</t>
  </si>
  <si>
    <t>HMO/2026/00087</t>
  </si>
  <si>
    <t>ABEL DANIEL MONTENEGRO IZAGUIRRE</t>
  </si>
  <si>
    <t>HMO/2026/00086</t>
  </si>
  <si>
    <t>HMO/2026/00085</t>
  </si>
  <si>
    <t>HMO/2026/00084</t>
  </si>
  <si>
    <t>LITRA</t>
  </si>
  <si>
    <t>45 Días</t>
  </si>
  <si>
    <t>HMO/2026/00083</t>
  </si>
  <si>
    <t>HMO/2026/00082</t>
  </si>
  <si>
    <t>PAPAS RAYGOZA DE CAJEME</t>
  </si>
  <si>
    <t>CLN/2026/00040</t>
  </si>
  <si>
    <t>CLN/2026/00039</t>
  </si>
  <si>
    <t>CARLOS ROMAN ESQUIVEL</t>
  </si>
  <si>
    <t>HMO/2026/00081</t>
  </si>
  <si>
    <t>JUAN HERMENEGILDO OLIVAS MENDOZA</t>
  </si>
  <si>
    <t>HMO/2026/00080</t>
  </si>
  <si>
    <t>HMO/2026/00079</t>
  </si>
  <si>
    <t>CLN/2026/00038</t>
  </si>
  <si>
    <t>HMO/2026/00078</t>
  </si>
  <si>
    <t>HMO/2026/00077</t>
  </si>
  <si>
    <t>HMO/2026/00076</t>
  </si>
  <si>
    <t>HMO/2026/00075</t>
  </si>
  <si>
    <t>CLN/2026/00037</t>
  </si>
  <si>
    <t>HORTIKEM</t>
  </si>
  <si>
    <t>HMO/2026/00074</t>
  </si>
  <si>
    <t>ADALBERTO PEREZ MORALES</t>
  </si>
  <si>
    <t>BILL/2026/02/0056</t>
  </si>
  <si>
    <t>OC02168</t>
  </si>
  <si>
    <t>223590</t>
  </si>
  <si>
    <t>BILL/2026/02/0055</t>
  </si>
  <si>
    <t>OC02166</t>
  </si>
  <si>
    <t>223589</t>
  </si>
  <si>
    <t>BILL/2026/02/0054</t>
  </si>
  <si>
    <t>OC02173</t>
  </si>
  <si>
    <t>DSA 240820</t>
  </si>
  <si>
    <t>BILL/2026/02/0053</t>
  </si>
  <si>
    <t>OC02177</t>
  </si>
  <si>
    <t>DSA 240819</t>
  </si>
  <si>
    <t>BILL/2026/02/0052</t>
  </si>
  <si>
    <t>OC02174</t>
  </si>
  <si>
    <t>DSA 240818</t>
  </si>
  <si>
    <t>BILL/2026/02/0051</t>
  </si>
  <si>
    <t>OC02180</t>
  </si>
  <si>
    <t>61609</t>
  </si>
  <si>
    <t>BILL/2026/02/0048</t>
  </si>
  <si>
    <t>OC02185</t>
  </si>
  <si>
    <t>OBR36989</t>
  </si>
  <si>
    <t>BILL/2026/02/0047</t>
  </si>
  <si>
    <t>OC02184</t>
  </si>
  <si>
    <t>OBR36988</t>
  </si>
  <si>
    <t>BILL/2026/02/0046</t>
  </si>
  <si>
    <t>OC02159</t>
  </si>
  <si>
    <t>M 68100</t>
  </si>
  <si>
    <t>BILL/2026/02/0057</t>
  </si>
  <si>
    <t>OC02170</t>
  </si>
  <si>
    <t>DSA 241092</t>
  </si>
  <si>
    <t>CLN/2026/00049</t>
  </si>
  <si>
    <t>HMO/2026/00107</t>
  </si>
  <si>
    <t>HMO/2026/00106</t>
  </si>
  <si>
    <t>CLN/2026/00048</t>
  </si>
  <si>
    <t>AQUASTORE SUMINISTROS ACUICOLAS DEL PACIFICO</t>
  </si>
  <si>
    <t>CLN/2026/00047</t>
  </si>
  <si>
    <t>CLN/2026/00046</t>
  </si>
  <si>
    <t>CLN/2026/00045</t>
  </si>
  <si>
    <t>HMO/2026/00105</t>
  </si>
  <si>
    <t>[LD184] LIGNOSULFONATO DE CALCIO SACO 25 KG</t>
  </si>
  <si>
    <t>HMO/2026/00104</t>
  </si>
  <si>
    <t>HMO/2026/00103</t>
  </si>
  <si>
    <t>HMO/2026/00102</t>
  </si>
  <si>
    <t>CLN/2026/00044</t>
  </si>
  <si>
    <t>CLN/2026/00043</t>
  </si>
  <si>
    <t>HMO/2026/00101</t>
  </si>
  <si>
    <t>HMO/2026/00100</t>
  </si>
  <si>
    <t>HMO/2026/00099</t>
  </si>
  <si>
    <t>HMO/2026/00098</t>
  </si>
  <si>
    <t>HMO/2026/00097</t>
  </si>
  <si>
    <t>GEZ ACUICOLA</t>
  </si>
  <si>
    <t>HMO/2026/00096</t>
  </si>
  <si>
    <t>HMO/2026/00095</t>
  </si>
  <si>
    <t>HMO/2026/00094</t>
  </si>
  <si>
    <t>BIOSEED</t>
  </si>
  <si>
    <t>CLN/2026/00042</t>
  </si>
  <si>
    <t>CLN/2026/00041</t>
  </si>
  <si>
    <t>LIGNOSULFONATO DE CALCIO</t>
  </si>
  <si>
    <t>ALCOHOL TRIDECILICO 9 MOLES (TAMBOR PLASTICO 210 KG INC)</t>
  </si>
  <si>
    <t>ALCOHOL LAURICO ETOXILADO 9 MOLES (TAMBOR LAMINA 200 KG INC)</t>
  </si>
  <si>
    <t>[LD-185] SULFATO FERROSO HEPTAHIDRATADO SACO 25KG</t>
  </si>
  <si>
    <t>TOTAL INVENTARIO</t>
  </si>
  <si>
    <t>BILL/2026/02/0070</t>
  </si>
  <si>
    <t>OC02143</t>
  </si>
  <si>
    <t>HMO-24159</t>
  </si>
  <si>
    <t>BILL/2026/02/0069</t>
  </si>
  <si>
    <t>OC02142</t>
  </si>
  <si>
    <t>HMO-24158</t>
  </si>
  <si>
    <t>BILL/2026/02/0068</t>
  </si>
  <si>
    <t>OC02195</t>
  </si>
  <si>
    <t>OBR37060</t>
  </si>
  <si>
    <t>BILL/2026/02/0067</t>
  </si>
  <si>
    <t>OC02175</t>
  </si>
  <si>
    <t>61608</t>
  </si>
  <si>
    <t>BILL/2026/02/0066</t>
  </si>
  <si>
    <t>OC02172</t>
  </si>
  <si>
    <t>12002282</t>
  </si>
  <si>
    <t>HMO/2026/00127</t>
  </si>
  <si>
    <t>HMO/2026/00126</t>
  </si>
  <si>
    <t>JORGE EDUARDO FRANCO BRACAMONTE</t>
  </si>
  <si>
    <t>HMO/2026/00125</t>
  </si>
  <si>
    <t>HMO/2026/00124</t>
  </si>
  <si>
    <t>CLN/2026/00055</t>
  </si>
  <si>
    <t>HMO/2026/00123</t>
  </si>
  <si>
    <t>HMO/2026/00122</t>
  </si>
  <si>
    <t>HMO/2026/00121</t>
  </si>
  <si>
    <t>GRUPO OMC DEL NOROESTE</t>
  </si>
  <si>
    <t>HMO/2026/00120</t>
  </si>
  <si>
    <t>HMO/2026/00119</t>
  </si>
  <si>
    <t>ACUICOLA BOCA</t>
  </si>
  <si>
    <t>HMO/2026/00118</t>
  </si>
  <si>
    <t>HMO/2026/00117</t>
  </si>
  <si>
    <t>CLN/2026/00054</t>
  </si>
  <si>
    <t>HMO/2026/00116</t>
  </si>
  <si>
    <t>HMO/2026/00115</t>
  </si>
  <si>
    <t>HMO/2026/00114</t>
  </si>
  <si>
    <t>CLN/2026/00053</t>
  </si>
  <si>
    <t>HMO/2026/00113</t>
  </si>
  <si>
    <t>HMO/2026/00112</t>
  </si>
  <si>
    <t>CLN/2026/00052</t>
  </si>
  <si>
    <t>HMO/2026/00111</t>
  </si>
  <si>
    <t>HMO/2026/00110</t>
  </si>
  <si>
    <t>HMO/2026/00109</t>
  </si>
  <si>
    <t>CLN/2026/00051</t>
  </si>
  <si>
    <t>INDUSTRIAL AGROBIOLOGICOS DEL NOROESTE</t>
  </si>
  <si>
    <t>CLN/2026/00050</t>
  </si>
  <si>
    <t>HMO/2026/00108</t>
  </si>
  <si>
    <t>ALCOHOL TRIDECILICO 9 MOLES</t>
  </si>
  <si>
    <t>ALCOHOL LAURICO ETOXILADO 9 MOLES</t>
  </si>
  <si>
    <t>SULFATO FERROSO HEPTAHIDRATADO</t>
  </si>
  <si>
    <t>CLN/2026/00056</t>
  </si>
  <si>
    <t>BILL/2026/02/0074</t>
  </si>
  <si>
    <t>OC02194</t>
  </si>
  <si>
    <t>DSA 241490</t>
  </si>
  <si>
    <t>BILL/2026/02/0073</t>
  </si>
  <si>
    <t>OC02196</t>
  </si>
  <si>
    <t>DSA 241491</t>
  </si>
  <si>
    <t>BILL/2026/03/0010</t>
  </si>
  <si>
    <t>OC02209</t>
  </si>
  <si>
    <t>DSA 242129</t>
  </si>
  <si>
    <t>BILL/2026/03/0008</t>
  </si>
  <si>
    <t>OC02211</t>
  </si>
  <si>
    <t>HMO-24273</t>
  </si>
  <si>
    <t>BILL/2026/03/0007</t>
  </si>
  <si>
    <t>OC02210</t>
  </si>
  <si>
    <t>HMO-24272</t>
  </si>
  <si>
    <t>BILL/2026/03/0006</t>
  </si>
  <si>
    <t>OC02198</t>
  </si>
  <si>
    <t>CLN/2026/0103</t>
  </si>
  <si>
    <t>HMO/2026/00144</t>
  </si>
  <si>
    <t>HMO/2026/00143</t>
  </si>
  <si>
    <t>HMO/2026/00142</t>
  </si>
  <si>
    <t>HMO/2026/00141</t>
  </si>
  <si>
    <t>HMO/2026/00140</t>
  </si>
  <si>
    <t>CLN/2026/00059</t>
  </si>
  <si>
    <t>HMO/2026/00138</t>
  </si>
  <si>
    <t>HMO/2026/00137</t>
  </si>
  <si>
    <t>CLN/2026/00058</t>
  </si>
  <si>
    <t>HMO/2026/00136</t>
  </si>
  <si>
    <t>CLN/2026/00057</t>
  </si>
  <si>
    <t>HMO/2026/00146</t>
  </si>
  <si>
    <t>YOLANDA GUTIERREZ BERNAL</t>
  </si>
  <si>
    <t>HMO/2026/00145</t>
  </si>
  <si>
    <t>CLN/2026/00062</t>
  </si>
  <si>
    <t>CLN/2026/00061</t>
  </si>
  <si>
    <t>CONGELADORA CAPYTAN</t>
  </si>
  <si>
    <t>HMO/2026/00139</t>
  </si>
  <si>
    <t>HMO/2026/00135</t>
  </si>
  <si>
    <t>ACUICOLA SANTA INES</t>
  </si>
  <si>
    <t>HMO/2026/00134</t>
  </si>
  <si>
    <t>HMO/2026/00133</t>
  </si>
  <si>
    <t>HMO/2026/00132</t>
  </si>
  <si>
    <t>HMO/2026/00129</t>
  </si>
  <si>
    <t>ACUICOLA CALIFUS</t>
  </si>
  <si>
    <t>HMO/2026/00167</t>
  </si>
  <si>
    <t>HMO/2026/00166</t>
  </si>
  <si>
    <t>HMO/2026/00165</t>
  </si>
  <si>
    <t>HMO/2026/00164</t>
  </si>
  <si>
    <t>HMO/2026/00163</t>
  </si>
  <si>
    <t>HMO/2026/00162</t>
  </si>
  <si>
    <t>HMO/2026/00161</t>
  </si>
  <si>
    <t>HMO/2026/00160</t>
  </si>
  <si>
    <t>HMO/2026/00159</t>
  </si>
  <si>
    <t>HMO/2026/00158</t>
  </si>
  <si>
    <t>HMO/2026/00157</t>
  </si>
  <si>
    <t>HMO/2026/00156</t>
  </si>
  <si>
    <t>HMO/2026/00155</t>
  </si>
  <si>
    <t>HMO/2026/00154</t>
  </si>
  <si>
    <t>HMO/2026/00153</t>
  </si>
  <si>
    <t>HMO/2026/00152</t>
  </si>
  <si>
    <t>HMO/2026/00151</t>
  </si>
  <si>
    <t>HMO/2026/00150</t>
  </si>
  <si>
    <t>CLN/2026/00066</t>
  </si>
  <si>
    <t>CLN/2026/00065</t>
  </si>
  <si>
    <t>CLN/2026/00064</t>
  </si>
  <si>
    <t>CESAR ROSARIO ARELLANES RAMOS</t>
  </si>
  <si>
    <t>HMO/2026/00149</t>
  </si>
  <si>
    <t>HMO/2026/00147</t>
  </si>
  <si>
    <t>CLN/2026/00063</t>
  </si>
  <si>
    <t>BILL/2026/03/0037</t>
  </si>
  <si>
    <t>OC02230</t>
  </si>
  <si>
    <t>61844</t>
  </si>
  <si>
    <t>BILL/2026/03/0033</t>
  </si>
  <si>
    <t>OC02218</t>
  </si>
  <si>
    <t>CLN/2026/0110--</t>
  </si>
  <si>
    <t>BILL/2026/03/0032</t>
  </si>
  <si>
    <t>OC02213</t>
  </si>
  <si>
    <t>CLN/2026/0110-</t>
  </si>
  <si>
    <t>BILL/2026/03/0031</t>
  </si>
  <si>
    <t>OC02219</t>
  </si>
  <si>
    <t>CLN/2026/0110</t>
  </si>
  <si>
    <t>BILL/2026/03/0030</t>
  </si>
  <si>
    <t>OC02240</t>
  </si>
  <si>
    <t>A - 36948</t>
  </si>
  <si>
    <t>BILL/2026/03/0028</t>
  </si>
  <si>
    <t>OC02222</t>
  </si>
  <si>
    <t>12002406</t>
  </si>
  <si>
    <t>BILL/2026/03/0021</t>
  </si>
  <si>
    <t>OC02212</t>
  </si>
  <si>
    <t>DSA 242223</t>
  </si>
  <si>
    <t>BILL/2026/03/0017</t>
  </si>
  <si>
    <t>OC02221</t>
  </si>
  <si>
    <t>HMO-24319</t>
  </si>
  <si>
    <t>BILL/2026/03/0016</t>
  </si>
  <si>
    <t>OC02229</t>
  </si>
  <si>
    <t>HMO-24317</t>
  </si>
  <si>
    <t>BILL/2026/03/0048</t>
  </si>
  <si>
    <t>OC02226</t>
  </si>
  <si>
    <t>HMO58626</t>
  </si>
  <si>
    <t>BILL/2026/03/0047</t>
  </si>
  <si>
    <t>OC02256</t>
  </si>
  <si>
    <t>A - 37011</t>
  </si>
  <si>
    <t>BILL/2026/03/0046</t>
  </si>
  <si>
    <t>OC02258</t>
  </si>
  <si>
    <t>A - 37021</t>
  </si>
  <si>
    <t>BILL/2026/03/0043</t>
  </si>
  <si>
    <t>OC02253</t>
  </si>
  <si>
    <t>CLN/2026/0131</t>
  </si>
  <si>
    <t>BILL/2026/03/0040</t>
  </si>
  <si>
    <t>OC02237</t>
  </si>
  <si>
    <t>1718</t>
  </si>
  <si>
    <t>BILL/2026/03/0039</t>
  </si>
  <si>
    <t>OC02236</t>
  </si>
  <si>
    <t>61845</t>
  </si>
  <si>
    <t>BILL/2026/02/0075</t>
  </si>
  <si>
    <t>OC02225</t>
  </si>
  <si>
    <t>HMO57965</t>
  </si>
  <si>
    <t>CLN/2026/00069</t>
  </si>
  <si>
    <t>CLN/2026/00068</t>
  </si>
  <si>
    <t>MARIA DEL CARMEN RIVERA QUINTERO</t>
  </si>
  <si>
    <t>HMO/2026/00182</t>
  </si>
  <si>
    <t>DAVID FRANCISCO MIRAMONTES IRIBE</t>
  </si>
  <si>
    <t>HMO/2026/00181</t>
  </si>
  <si>
    <t>HMO/2026/00180</t>
  </si>
  <si>
    <t>HMO/2026/00179</t>
  </si>
  <si>
    <t>HMO/2026/00178</t>
  </si>
  <si>
    <t>HMO/2026/00177</t>
  </si>
  <si>
    <t>HMO/2026/00176</t>
  </si>
  <si>
    <t>HMO/2026/00175</t>
  </si>
  <si>
    <t>HMO/2026/00174</t>
  </si>
  <si>
    <t>HMO/2026/00173</t>
  </si>
  <si>
    <t>HMO/2026/00172</t>
  </si>
  <si>
    <t>HMO/2026/00171</t>
  </si>
  <si>
    <t>HMO/2026/00170</t>
  </si>
  <si>
    <t>HMO/2026/00169</t>
  </si>
  <si>
    <t>CLN/2026/00067</t>
  </si>
  <si>
    <t>HMO/2026/00168</t>
  </si>
  <si>
    <t>BILL/2026/03/0057</t>
  </si>
  <si>
    <t>OC02274</t>
  </si>
  <si>
    <t>BILL/2026/03/0056</t>
  </si>
  <si>
    <t>OC02252</t>
  </si>
  <si>
    <t>M 68558</t>
  </si>
  <si>
    <t>HMO/2026/00197</t>
  </si>
  <si>
    <t>HMO/2026/00196</t>
  </si>
  <si>
    <t>HMO/2026/00195</t>
  </si>
  <si>
    <t>HMO/2026/00194</t>
  </si>
  <si>
    <t>CLN/2026/00085</t>
  </si>
  <si>
    <t>FRANCISCO JAVIER GERARDO SOLIS</t>
  </si>
  <si>
    <t>CLN/2026/00084</t>
  </si>
  <si>
    <t>CARLOS ENRIQUE CHAIN MENDOZA</t>
  </si>
  <si>
    <t>CLN/2026/00083</t>
  </si>
  <si>
    <t>JIMMY JAVIER VITE QUIMIZ</t>
  </si>
  <si>
    <t>HMO/2026/00193</t>
  </si>
  <si>
    <t>CLN/2026/00082</t>
  </si>
  <si>
    <t>CLN/2026/00081</t>
  </si>
  <si>
    <t>AGRO PRODUCTOS BALEY</t>
  </si>
  <si>
    <t>HMO/2026/00192</t>
  </si>
  <si>
    <t>HMO/2026/00191</t>
  </si>
  <si>
    <t>HMO/2026/00190</t>
  </si>
  <si>
    <t>HMO/2026/00189</t>
  </si>
  <si>
    <t>HMO/2026/00188</t>
  </si>
  <si>
    <t>HMO/2026/00187</t>
  </si>
  <si>
    <t>HMO/2026/00186</t>
  </si>
  <si>
    <t>HMO/2026/00185</t>
  </si>
  <si>
    <t>CLN/2026/00080</t>
  </si>
  <si>
    <t>CLN/2026/00079</t>
  </si>
  <si>
    <t>MARTHA PAOLA TAPIA ALCARAZ</t>
  </si>
  <si>
    <t>CLN/2026/00078</t>
  </si>
  <si>
    <t>CLN/2026/00077</t>
  </si>
  <si>
    <t>HMO/2026/00184</t>
  </si>
  <si>
    <t>CLN/2026/00076</t>
  </si>
  <si>
    <t>ERIC DE JESUS SAAVEDRA BARRON</t>
  </si>
  <si>
    <t>CLN/2026/00075</t>
  </si>
  <si>
    <t>CLN/2026/00074</t>
  </si>
  <si>
    <t>CLN/2026/00072</t>
  </si>
  <si>
    <t>CLN/2026/00071</t>
  </si>
  <si>
    <t>CLN/2026/00070</t>
  </si>
  <si>
    <t>HMO/2026/00214</t>
  </si>
  <si>
    <t>HMO/2026/00213</t>
  </si>
  <si>
    <t>HMO/2026/00212</t>
  </si>
  <si>
    <t>HMO/2026/00211</t>
  </si>
  <si>
    <t>HMO/2026/00210</t>
  </si>
  <si>
    <t>HMO/2026/00209</t>
  </si>
  <si>
    <t>CLN/2026/00087</t>
  </si>
  <si>
    <t>HMO/2026/00208</t>
  </si>
  <si>
    <t>HMO/2026/00207</t>
  </si>
  <si>
    <t>HMO/2026/00206</t>
  </si>
  <si>
    <t>HMO/2026/00205</t>
  </si>
  <si>
    <t>CLN/2026/00086</t>
  </si>
  <si>
    <t>CRISTHIAN OMAR OLAIS RUIZ</t>
  </si>
  <si>
    <t>HMO/2026/00204</t>
  </si>
  <si>
    <t>HMO/2026/00203</t>
  </si>
  <si>
    <t>[LD016-12] ACIDO FOSFORICO CLARIFICADO 85% (TOTE 1575 KG INC)</t>
  </si>
  <si>
    <t>HMO/2026/00202</t>
  </si>
  <si>
    <t>HMO/2026/00201</t>
  </si>
  <si>
    <t>HMO/2026/00200</t>
  </si>
  <si>
    <t>BILL/2026/03/0075</t>
  </si>
  <si>
    <t>OC02289</t>
  </si>
  <si>
    <t>HMO-24470</t>
  </si>
  <si>
    <t>BILL/2026/03/0074</t>
  </si>
  <si>
    <t>OC02288</t>
  </si>
  <si>
    <t>HMO-24469</t>
  </si>
  <si>
    <t>BILL/2026/03/0073</t>
  </si>
  <si>
    <t>OC02263</t>
  </si>
  <si>
    <t>HMO-24397</t>
  </si>
  <si>
    <t>BILL/2026/03/0072</t>
  </si>
  <si>
    <t>OC02270</t>
  </si>
  <si>
    <t>A - 37088</t>
  </si>
  <si>
    <t>BILL/2026/03/0071</t>
  </si>
  <si>
    <t>OC02284</t>
  </si>
  <si>
    <t>A - 37147</t>
  </si>
  <si>
    <t>BILL/2026/03/0070</t>
  </si>
  <si>
    <t>OC02257</t>
  </si>
  <si>
    <t>12002472</t>
  </si>
  <si>
    <t>BILL/2026/03/0068</t>
  </si>
  <si>
    <t>OC02277</t>
  </si>
  <si>
    <t>1767</t>
  </si>
  <si>
    <t>BILL/2026/03/0067</t>
  </si>
  <si>
    <t>OC02183</t>
  </si>
  <si>
    <t>BILL/2026/03/0066</t>
  </si>
  <si>
    <t>OC02261</t>
  </si>
  <si>
    <t>AA 16068</t>
  </si>
  <si>
    <t>BILL/2026/03/0065</t>
  </si>
  <si>
    <t>OC02264</t>
  </si>
  <si>
    <t>FC86205</t>
  </si>
  <si>
    <t>[LD072-5] LESS 28% (PORRON 50 KG INC)</t>
  </si>
  <si>
    <t>BILL/2026/03/0077</t>
  </si>
  <si>
    <t>OC02290</t>
  </si>
  <si>
    <t>HMO-24474</t>
  </si>
  <si>
    <t>BILL/2026/03/0083</t>
  </si>
  <si>
    <t>OC02300</t>
  </si>
  <si>
    <t>62047</t>
  </si>
  <si>
    <t>BILL/2026/03/0082</t>
  </si>
  <si>
    <t>OC02296</t>
  </si>
  <si>
    <t>HMO-24318--</t>
  </si>
  <si>
    <t>BILL/2026/03/0081</t>
  </si>
  <si>
    <t>OC02294</t>
  </si>
  <si>
    <t>HMO-24318-</t>
  </si>
  <si>
    <t>BILL/2026/03/0080</t>
  </si>
  <si>
    <t>OC02291</t>
  </si>
  <si>
    <t>HMO-24318</t>
  </si>
  <si>
    <t>BILL/2026/03/0079</t>
  </si>
  <si>
    <t>OC02301</t>
  </si>
  <si>
    <t>62048</t>
  </si>
  <si>
    <t>BILL/2026/04/0017</t>
  </si>
  <si>
    <t>OC02319</t>
  </si>
  <si>
    <t>F9320</t>
  </si>
  <si>
    <t>BILL/2026/04/0016</t>
  </si>
  <si>
    <t>OC02318</t>
  </si>
  <si>
    <t>F9319</t>
  </si>
  <si>
    <t>BILL/2026/04/0015</t>
  </si>
  <si>
    <t>OC02317</t>
  </si>
  <si>
    <t>F9318</t>
  </si>
  <si>
    <t>BILL/2026/04/0014</t>
  </si>
  <si>
    <t>OC02295</t>
  </si>
  <si>
    <t>HMO-24545</t>
  </si>
  <si>
    <t>BILL/2026/04/0013</t>
  </si>
  <si>
    <t>OC02292</t>
  </si>
  <si>
    <t>HMO-24544</t>
  </si>
  <si>
    <t>BILL/2026/04/0012</t>
  </si>
  <si>
    <t>OC02313</t>
  </si>
  <si>
    <t>A - 37267</t>
  </si>
  <si>
    <t>BILL/2026/04/0011</t>
  </si>
  <si>
    <t>OC02320</t>
  </si>
  <si>
    <t>62092</t>
  </si>
  <si>
    <t>BILL/2026/04/0004</t>
  </si>
  <si>
    <t>OC02306</t>
  </si>
  <si>
    <t>A - 37243</t>
  </si>
  <si>
    <t>BILL/2026/04/0003</t>
  </si>
  <si>
    <t>OC02305</t>
  </si>
  <si>
    <t>FC86324</t>
  </si>
  <si>
    <t>BILL/2026/02/0077</t>
  </si>
  <si>
    <t>OC02337</t>
  </si>
  <si>
    <t>12002351</t>
  </si>
  <si>
    <t>BILL/2026/02/0076</t>
  </si>
  <si>
    <t>12002348</t>
  </si>
  <si>
    <t>HMO/2026/00240</t>
  </si>
  <si>
    <t>HMO/2026/00239</t>
  </si>
  <si>
    <t>HMO/2026/00238</t>
  </si>
  <si>
    <t>JESUS ANTONIO PACHECO NIEBLAS</t>
  </si>
  <si>
    <t>HMO/2026/00237</t>
  </si>
  <si>
    <t>HMO/2026/00236</t>
  </si>
  <si>
    <t>CLN/2026/00096</t>
  </si>
  <si>
    <t>CLN/2026/00095</t>
  </si>
  <si>
    <t>HMO/2026/00235</t>
  </si>
  <si>
    <t>HMO/2026/00234</t>
  </si>
  <si>
    <t>HMO/2026/00233</t>
  </si>
  <si>
    <t>HMO/2026/00232</t>
  </si>
  <si>
    <t>HMO/2026/00231</t>
  </si>
  <si>
    <t>HMO/2026/00230</t>
  </si>
  <si>
    <t>HMO/2026/00229</t>
  </si>
  <si>
    <t>HMO/2026/00228</t>
  </si>
  <si>
    <t>HMO/2026/00227</t>
  </si>
  <si>
    <t>CLN/2026/00094</t>
  </si>
  <si>
    <t>CLN/2026/00093</t>
  </si>
  <si>
    <t>HMO/2026/00226</t>
  </si>
  <si>
    <t>HMO/2026/00225</t>
  </si>
  <si>
    <t>GENITECH</t>
  </si>
  <si>
    <t>CLN/2026/00092</t>
  </si>
  <si>
    <t>HMO/2026/00224</t>
  </si>
  <si>
    <t>HMO/2026/00223</t>
  </si>
  <si>
    <t>HMO/2026/00222</t>
  </si>
  <si>
    <t>HMO/2026/00221</t>
  </si>
  <si>
    <t>HMO/2026/00220</t>
  </si>
  <si>
    <t>HMO/2026/00219</t>
  </si>
  <si>
    <t>HMO/2026/00218</t>
  </si>
  <si>
    <t>CESAR AUGUSTO VEGA MADRID</t>
  </si>
  <si>
    <t>HMO/2026/00217</t>
  </si>
  <si>
    <t>CLN/2026/00090</t>
  </si>
  <si>
    <t>CLN/2026/00089</t>
  </si>
  <si>
    <t>CLN/2026/00088</t>
  </si>
  <si>
    <t>HMO/2026/00216</t>
  </si>
  <si>
    <t>HMO/2026/00215</t>
  </si>
  <si>
    <t>PROGENMAR</t>
  </si>
  <si>
    <t>BILL/2026/04/0056</t>
  </si>
  <si>
    <t>OC02331</t>
  </si>
  <si>
    <t>12002638</t>
  </si>
  <si>
    <t>BILL/2026/04/0055</t>
  </si>
  <si>
    <t>OC02349</t>
  </si>
  <si>
    <t>355</t>
  </si>
  <si>
    <t>BILL/2026/04/0051</t>
  </si>
  <si>
    <t>OC02335</t>
  </si>
  <si>
    <t>354</t>
  </si>
  <si>
    <t>BILL/2026/04/0049</t>
  </si>
  <si>
    <t>OC02338</t>
  </si>
  <si>
    <t>62116</t>
  </si>
  <si>
    <t>BILL/2026/04/0035</t>
  </si>
  <si>
    <t>OC02297</t>
  </si>
  <si>
    <t>HMO-24557</t>
  </si>
  <si>
    <t>BILL/2026/04/0034</t>
  </si>
  <si>
    <t>OC02298</t>
  </si>
  <si>
    <t>HMO-24558</t>
  </si>
  <si>
    <t>BILL/2026/04/0033</t>
  </si>
  <si>
    <t>OC02315</t>
  </si>
  <si>
    <t>HMO-24571</t>
  </si>
  <si>
    <t>BILL/2026/04/0032</t>
  </si>
  <si>
    <t>OC02343</t>
  </si>
  <si>
    <t>HMO59240</t>
  </si>
  <si>
    <t>BILL/2026/04/0031</t>
  </si>
  <si>
    <t>HMO59239</t>
  </si>
  <si>
    <t>BILL/2026/04/0030</t>
  </si>
  <si>
    <t>OC02342</t>
  </si>
  <si>
    <t>HMO59241</t>
  </si>
  <si>
    <t>BILL/2026/04/0029</t>
  </si>
  <si>
    <t>OC02344</t>
  </si>
  <si>
    <t>HMO59238</t>
  </si>
  <si>
    <t>BILL/2026/04/0028</t>
  </si>
  <si>
    <t>OC02340</t>
  </si>
  <si>
    <t>A - 37364</t>
  </si>
  <si>
    <t>BILL/2026/04/0027</t>
  </si>
  <si>
    <t>OC02334</t>
  </si>
  <si>
    <t>A - 37340</t>
  </si>
  <si>
    <t>BILL/2026/04/0018</t>
  </si>
  <si>
    <t>OC02329</t>
  </si>
  <si>
    <t>F9327</t>
  </si>
  <si>
    <t>HMO/2026/00256</t>
  </si>
  <si>
    <t>ADQUISICIONES PADRE KINO</t>
  </si>
  <si>
    <t>[LD118-4] TRIETANOLAMINA (TOTE 1150 KG INC)</t>
  </si>
  <si>
    <t>HMO/2026/00255</t>
  </si>
  <si>
    <t>HMO/2026/00254</t>
  </si>
  <si>
    <t>HMO/2026/00253</t>
  </si>
  <si>
    <t>PORCICULTORES DE CAJEME</t>
  </si>
  <si>
    <t>HMO/2026/00252</t>
  </si>
  <si>
    <t>HMO/2026/00251</t>
  </si>
  <si>
    <t>HMO/2026/00250</t>
  </si>
  <si>
    <t>HMO/2026/00249</t>
  </si>
  <si>
    <t>HMO/2026/00248</t>
  </si>
  <si>
    <t>HMO/2026/00247</t>
  </si>
  <si>
    <t>HMO/2026/00246</t>
  </si>
  <si>
    <t>FERNANDO NIÑO ORTIZ</t>
  </si>
  <si>
    <t>HMO/2026/00245</t>
  </si>
  <si>
    <t>HMO/2026/00244</t>
  </si>
  <si>
    <t>LUCINA YARLIN OCHOA QUIÑONEZ</t>
  </si>
  <si>
    <t>HMO/2026/00243</t>
  </si>
  <si>
    <t>CLN/2026/00100</t>
  </si>
  <si>
    <t>CLN/2026/00099</t>
  </si>
  <si>
    <t>CLN/2026/00098</t>
  </si>
  <si>
    <t>CLN/2026/00097</t>
  </si>
  <si>
    <t>HMO/2026/00242</t>
  </si>
  <si>
    <t>HMO/2026/00241</t>
  </si>
  <si>
    <t>TRIETANOLAMINA</t>
  </si>
  <si>
    <t>HMO/2026/00257</t>
  </si>
  <si>
    <t>BILL/2026/04/0084</t>
  </si>
  <si>
    <t>OC02371</t>
  </si>
  <si>
    <t>A - 37465</t>
  </si>
  <si>
    <t>BILL/2026/04/0083</t>
  </si>
  <si>
    <t>OC02386</t>
  </si>
  <si>
    <t>A - 37501</t>
  </si>
  <si>
    <t>BILL/2026/04/0082</t>
  </si>
  <si>
    <t>OC02392</t>
  </si>
  <si>
    <t>A - 37533</t>
  </si>
  <si>
    <t>BILL/2026/04/0081</t>
  </si>
  <si>
    <t>OC02403</t>
  </si>
  <si>
    <t>A - 37551</t>
  </si>
  <si>
    <t>BILL/2026/04/0080</t>
  </si>
  <si>
    <t>OC02368</t>
  </si>
  <si>
    <t>F9362</t>
  </si>
  <si>
    <t>BILL/2026/04/0079</t>
  </si>
  <si>
    <t>OC02316</t>
  </si>
  <si>
    <t>HMO-24677</t>
  </si>
  <si>
    <t>BILL/2026/04/0077</t>
  </si>
  <si>
    <t>OC02307</t>
  </si>
  <si>
    <t>BILL/2026/04/0071</t>
  </si>
  <si>
    <t>OC02364</t>
  </si>
  <si>
    <t>A - 37432</t>
  </si>
  <si>
    <t>BILL/2026/04/0070</t>
  </si>
  <si>
    <t>OC02323</t>
  </si>
  <si>
    <t>12002637</t>
  </si>
  <si>
    <t>BILL/2026/04/0069</t>
  </si>
  <si>
    <t>OC02356</t>
  </si>
  <si>
    <t>M 68960</t>
  </si>
  <si>
    <t>BILL/2026/04/0068</t>
  </si>
  <si>
    <t>OC02357</t>
  </si>
  <si>
    <t>224760</t>
  </si>
  <si>
    <t>BILL/2026/04/0061</t>
  </si>
  <si>
    <t>OC02336</t>
  </si>
  <si>
    <t>356</t>
  </si>
  <si>
    <t>BILL/2026/04/0060</t>
  </si>
  <si>
    <t>OC02345</t>
  </si>
  <si>
    <t>12002630</t>
  </si>
  <si>
    <t>BILL/2026/04/0059</t>
  </si>
  <si>
    <t>OC02347</t>
  </si>
  <si>
    <t>62137</t>
  </si>
  <si>
    <t>HMO/2026/00279</t>
  </si>
  <si>
    <t>HMO/2026/00278</t>
  </si>
  <si>
    <t>HMO/2026/00277</t>
  </si>
  <si>
    <t>HMO/2026/00276</t>
  </si>
  <si>
    <t>HMO/2026/00275</t>
  </si>
  <si>
    <t>HMO/2026/00274</t>
  </si>
  <si>
    <t>HMO/2026/00273</t>
  </si>
  <si>
    <t>HMO/2026/00272</t>
  </si>
  <si>
    <t>CLN/2026/00110</t>
  </si>
  <si>
    <t>CLN/2026/00109</t>
  </si>
  <si>
    <t>CLN/2026/00108</t>
  </si>
  <si>
    <t>HMO/2026/00271</t>
  </si>
  <si>
    <t>HMO/2026/00270</t>
  </si>
  <si>
    <t>HMO/2026/00269</t>
  </si>
  <si>
    <t>HMO/2026/00268</t>
  </si>
  <si>
    <t>HMO/2026/00267</t>
  </si>
  <si>
    <t>CLN/2026/00107</t>
  </si>
  <si>
    <t>HMO/2026/00266</t>
  </si>
  <si>
    <t>HMO/2026/00265</t>
  </si>
  <si>
    <t>HMO/2026/00264</t>
  </si>
  <si>
    <t>CLN/2026/00106</t>
  </si>
  <si>
    <t>GRUBOSA COMERCIAL</t>
  </si>
  <si>
    <t>HMO/2026/00263</t>
  </si>
  <si>
    <t>HMO/2026/00262</t>
  </si>
  <si>
    <t>HMO/2026/00261</t>
  </si>
  <si>
    <t>CLN/2026/00105</t>
  </si>
  <si>
    <t>SYME AGROINSUMOS INNOVADORES DE MEXICO</t>
  </si>
  <si>
    <t>CLN/2026/00104</t>
  </si>
  <si>
    <t>CLN/2026/00103</t>
  </si>
  <si>
    <t>HMO/2026/00260</t>
  </si>
  <si>
    <t>CLN/2026/00101</t>
  </si>
  <si>
    <t>HMO/2026/00259</t>
  </si>
  <si>
    <t>HMO/2026/00258</t>
  </si>
  <si>
    <t>(Todas)</t>
  </si>
  <si>
    <t>BILL/2026/04/0110</t>
  </si>
  <si>
    <t>OC02382</t>
  </si>
  <si>
    <t>62190</t>
  </si>
  <si>
    <t>BILL/2026/04/0109</t>
  </si>
  <si>
    <t>OC02381</t>
  </si>
  <si>
    <t>62230</t>
  </si>
  <si>
    <t>BILL/2026/04/0108</t>
  </si>
  <si>
    <t>OC02390</t>
  </si>
  <si>
    <t>12002723</t>
  </si>
  <si>
    <t>BILL/2026/04/0107</t>
  </si>
  <si>
    <t>OC02395</t>
  </si>
  <si>
    <t>A - 37550</t>
  </si>
  <si>
    <t>BILL/2026/04/0106</t>
  </si>
  <si>
    <t>OC02402</t>
  </si>
  <si>
    <t>F9408</t>
  </si>
  <si>
    <t>BILL/2026/04/0105</t>
  </si>
  <si>
    <t>OC02406</t>
  </si>
  <si>
    <t>F9409</t>
  </si>
  <si>
    <t>BILL/2026/04/0104</t>
  </si>
  <si>
    <t>OC02401</t>
  </si>
  <si>
    <t>F9424</t>
  </si>
  <si>
    <t>BILL/2026/04/0103</t>
  </si>
  <si>
    <t>OC02405</t>
  </si>
  <si>
    <t>F9425</t>
  </si>
  <si>
    <t>BILL/2026/04/0102</t>
  </si>
  <si>
    <t>OC02396</t>
  </si>
  <si>
    <t>A - 37570</t>
  </si>
  <si>
    <t>BILL/2026/04/0101</t>
  </si>
  <si>
    <t>OC02393</t>
  </si>
  <si>
    <t>A - 37614</t>
  </si>
  <si>
    <t>BILL/2026/04/0090</t>
  </si>
  <si>
    <t>OC02398</t>
  </si>
  <si>
    <t>F9407</t>
  </si>
  <si>
    <t>BILL/2026/04/0088</t>
  </si>
  <si>
    <t>OC02397</t>
  </si>
  <si>
    <t>HMO-24689</t>
  </si>
  <si>
    <t>HMO/2026/00304</t>
  </si>
  <si>
    <t>CLN/2026/00116</t>
  </si>
  <si>
    <t>HMO/2026/00303</t>
  </si>
  <si>
    <t>HMO/2026/00302</t>
  </si>
  <si>
    <t>HMO/2026/00301</t>
  </si>
  <si>
    <t>HMO/2026/00300</t>
  </si>
  <si>
    <t>HMO/2026/00299</t>
  </si>
  <si>
    <t>HMO/2026/00298</t>
  </si>
  <si>
    <t>HMO/2026/00297</t>
  </si>
  <si>
    <t>[LD049-6] DIETANOLAMIDA DE COCO (TAMBOR LAMINA 200 KG INC)</t>
  </si>
  <si>
    <t>HMO/2026/00296</t>
  </si>
  <si>
    <t>CLN/2026/00115</t>
  </si>
  <si>
    <t>HMO/2026/00295</t>
  </si>
  <si>
    <t>HMO/2026/00294</t>
  </si>
  <si>
    <t>HMO/2026/00293</t>
  </si>
  <si>
    <t>HMO/2026/00292</t>
  </si>
  <si>
    <t>HMO/2026/00291</t>
  </si>
  <si>
    <t>HMO/2026/00290</t>
  </si>
  <si>
    <t>CLN/2026/00114</t>
  </si>
  <si>
    <t>KAREY ALIMENTOS</t>
  </si>
  <si>
    <t>CLN/2026/00113</t>
  </si>
  <si>
    <t>HMO/2026/00289</t>
  </si>
  <si>
    <t>HMO/2026/00288</t>
  </si>
  <si>
    <t>HMO/2026/00286</t>
  </si>
  <si>
    <t>HMO/2026/00285</t>
  </si>
  <si>
    <t>HECTOR SAU ESPINOZA</t>
  </si>
  <si>
    <t>HMO/2026/00284</t>
  </si>
  <si>
    <t>HMO/2026/00283</t>
  </si>
  <si>
    <t>JESUS ALEJANDRO GOMEZ ESPINOZA</t>
  </si>
  <si>
    <t>CLN/2026/00112</t>
  </si>
  <si>
    <t>CLN/2026/00111</t>
  </si>
  <si>
    <t>HMO/2026/00282</t>
  </si>
  <si>
    <t>HMO/2026/00281</t>
  </si>
  <si>
    <t>HMO/2026/00280</t>
  </si>
  <si>
    <t>POTASA CAUSTICA EN ESCAMA</t>
  </si>
  <si>
    <t>BILL/2026/04/0114</t>
  </si>
  <si>
    <t>OC02416</t>
  </si>
  <si>
    <t>M 69136</t>
  </si>
  <si>
    <t>HMO/2026/00322</t>
  </si>
  <si>
    <t>HMO/2026/00321</t>
  </si>
  <si>
    <t>CLN/2026/00124</t>
  </si>
  <si>
    <t>CLN/2026/00123</t>
  </si>
  <si>
    <t>INDUSTRIAS VEPINSA</t>
  </si>
  <si>
    <t>CLN/2026/00122</t>
  </si>
  <si>
    <t>HMO/2026/00320</t>
  </si>
  <si>
    <t>HMO/2026/00319</t>
  </si>
  <si>
    <t>HMO/2026/00318</t>
  </si>
  <si>
    <t>CLN/2026/00121</t>
  </si>
  <si>
    <t>HMO/2026/00317</t>
  </si>
  <si>
    <t>HMO/2026/00316</t>
  </si>
  <si>
    <t>HMO/2026/00315</t>
  </si>
  <si>
    <t>CLN/2026/00120</t>
  </si>
  <si>
    <t>HMO/2026/00314</t>
  </si>
  <si>
    <t>HMO/2026/00313</t>
  </si>
  <si>
    <t>[LD113] TIOSULFATO DE SODIO SACO 25 KG</t>
  </si>
  <si>
    <t>HMO/2026/00312</t>
  </si>
  <si>
    <t>HMO/2026/00311</t>
  </si>
  <si>
    <t>HMO/2026/00310</t>
  </si>
  <si>
    <t>HMO/2026/00309</t>
  </si>
  <si>
    <t>CLN/2026/00119</t>
  </si>
  <si>
    <t>HMO/2026/00308</t>
  </si>
  <si>
    <t>HMO/2026/00307</t>
  </si>
  <si>
    <t>HMO/2026/00306</t>
  </si>
  <si>
    <t>HMO/2026/00305</t>
  </si>
  <si>
    <t>CLN/2026/00118</t>
  </si>
  <si>
    <t>CLN/2026/00117</t>
  </si>
  <si>
    <t>TIOSULFATO DE SODIO</t>
  </si>
  <si>
    <t>BILL/2026/05/0026</t>
  </si>
  <si>
    <t>OC02448</t>
  </si>
  <si>
    <t>A - 37774</t>
  </si>
  <si>
    <t>BILL/2026/05/0022</t>
  </si>
  <si>
    <t>OC02450</t>
  </si>
  <si>
    <t>BILL/2026/05/0021</t>
  </si>
  <si>
    <t>OC02444</t>
  </si>
  <si>
    <t>A - 37761</t>
  </si>
  <si>
    <t>BILL/2026/05/0020</t>
  </si>
  <si>
    <t>OC02435</t>
  </si>
  <si>
    <t>A - 37710</t>
  </si>
  <si>
    <t>BILL/2026/05/0019</t>
  </si>
  <si>
    <t>OC02441</t>
  </si>
  <si>
    <t>A - 37735</t>
  </si>
  <si>
    <t>BILL/2026/05/0018</t>
  </si>
  <si>
    <t>OC02442</t>
  </si>
  <si>
    <t>A - 37736</t>
  </si>
  <si>
    <t>BILL/2026/05/0016</t>
  </si>
  <si>
    <t>OC02434</t>
  </si>
  <si>
    <t>F9473</t>
  </si>
  <si>
    <t>BILL/2026/05/0015</t>
  </si>
  <si>
    <t>OC02426</t>
  </si>
  <si>
    <t>GL 62301</t>
  </si>
  <si>
    <t>BILL/2026/05/0012</t>
  </si>
  <si>
    <t>OC02421</t>
  </si>
  <si>
    <t>89329</t>
  </si>
  <si>
    <t>HMO/2026/00334</t>
  </si>
  <si>
    <t>HMO/2026/00333</t>
  </si>
  <si>
    <t>HMO/2026/00332</t>
  </si>
  <si>
    <t>HMO/2026/00331</t>
  </si>
  <si>
    <t>HMO/2026/00330</t>
  </si>
  <si>
    <t>HMO/2026/00329</t>
  </si>
  <si>
    <t>ABEL LOPEZ ROJO</t>
  </si>
  <si>
    <t>HMO/2026/00328</t>
  </si>
  <si>
    <t>HMO/2026/00327</t>
  </si>
  <si>
    <t>CLN/2026/00126</t>
  </si>
  <si>
    <t>HMO/2026/00326</t>
  </si>
  <si>
    <t>HMO/2026/00325</t>
  </si>
  <si>
    <t>HMO/2026/00324</t>
  </si>
  <si>
    <t>HMO/2026/00323</t>
  </si>
  <si>
    <t>CLN/2026/00125</t>
  </si>
  <si>
    <t>BILL/2026/05/0055</t>
  </si>
  <si>
    <t>OC02478</t>
  </si>
  <si>
    <t>A - 37855</t>
  </si>
  <si>
    <t>BILL/2026/05/0054</t>
  </si>
  <si>
    <t>OC02469</t>
  </si>
  <si>
    <t>A - 37806</t>
  </si>
  <si>
    <t>BILL/2026/05/0053</t>
  </si>
  <si>
    <t>OC02483</t>
  </si>
  <si>
    <t>F9547</t>
  </si>
  <si>
    <t>BILL/2026/05/0052</t>
  </si>
  <si>
    <t>OC02488</t>
  </si>
  <si>
    <t>F9554</t>
  </si>
  <si>
    <t>BILL/2026/05/0051</t>
  </si>
  <si>
    <t>OC02452</t>
  </si>
  <si>
    <t>225319</t>
  </si>
  <si>
    <t>BILL/2026/05/0050</t>
  </si>
  <si>
    <t>OC02440</t>
  </si>
  <si>
    <t>12002830</t>
  </si>
  <si>
    <t>BILL/2026/05/0049</t>
  </si>
  <si>
    <t>OC02487</t>
  </si>
  <si>
    <t>HMO-24900</t>
  </si>
  <si>
    <t>BILL/2026/05/0048</t>
  </si>
  <si>
    <t>OC02454</t>
  </si>
  <si>
    <t>62364</t>
  </si>
  <si>
    <t>BILL/2026/05/0047</t>
  </si>
  <si>
    <t>OC02456</t>
  </si>
  <si>
    <t>62365</t>
  </si>
  <si>
    <t>BILL/2026/05/0046</t>
  </si>
  <si>
    <t>OC02477</t>
  </si>
  <si>
    <t>62401</t>
  </si>
  <si>
    <t>BILL/2026/05/0045</t>
  </si>
  <si>
    <t>OC02453</t>
  </si>
  <si>
    <t>AA 16197</t>
  </si>
  <si>
    <t>BILL/2026/05/0034</t>
  </si>
  <si>
    <t>OC02460</t>
  </si>
  <si>
    <t>A - 37788</t>
  </si>
  <si>
    <t>BILL/2026/05/0033</t>
  </si>
  <si>
    <t>OC02437</t>
  </si>
  <si>
    <t>62329</t>
  </si>
  <si>
    <t>BILL/2026/05/0032</t>
  </si>
  <si>
    <t>OC02432</t>
  </si>
  <si>
    <t>AA 16187</t>
  </si>
  <si>
    <t>HMO/2026/00347</t>
  </si>
  <si>
    <t>HMO/2026/00346</t>
  </si>
  <si>
    <t>SANITARIOS SANIMAR</t>
  </si>
  <si>
    <t>CLN/2026/00135</t>
  </si>
  <si>
    <t>PLANTA PROCESADORA CAMARONEX</t>
  </si>
  <si>
    <t>CLN/2026/00134</t>
  </si>
  <si>
    <t>HMO/2026/00345</t>
  </si>
  <si>
    <t>BIOMA FORMULACIONES</t>
  </si>
  <si>
    <t>CLN/2026/00133</t>
  </si>
  <si>
    <t>CLN/2026/00132</t>
  </si>
  <si>
    <t>HMO/2026/00344</t>
  </si>
  <si>
    <t>ALBA CIRA APODACA SOLIS</t>
  </si>
  <si>
    <t>HMO/2026/00343</t>
  </si>
  <si>
    <t>CLN/2026/00131</t>
  </si>
  <si>
    <t>HMO/2026/00342</t>
  </si>
  <si>
    <t>HMO/2026/00341</t>
  </si>
  <si>
    <t>HMO/2026/00340</t>
  </si>
  <si>
    <t>LABORATORIOS ARDSON</t>
  </si>
  <si>
    <t>CLN/2026/00130</t>
  </si>
  <si>
    <t>HMO/2026/00339</t>
  </si>
  <si>
    <t>HMO/2026/00338</t>
  </si>
  <si>
    <t>HMO/2026/00337</t>
  </si>
  <si>
    <t>HMO/2026/00336</t>
  </si>
  <si>
    <t>CLN/2026/00129</t>
  </si>
  <si>
    <t>CLN/2026/00128</t>
  </si>
  <si>
    <t>HMO/2026/00335</t>
  </si>
  <si>
    <t>CLN/2026/00127</t>
  </si>
  <si>
    <t>BILL/2026/05/0080</t>
  </si>
  <si>
    <t>OC02512</t>
  </si>
  <si>
    <t>A - 37973</t>
  </si>
  <si>
    <t>BILL/2026/05/0078</t>
  </si>
  <si>
    <t>OC02501</t>
  </si>
  <si>
    <t>F9575</t>
  </si>
  <si>
    <t>BILL/2026/05/0077</t>
  </si>
  <si>
    <t>OC02500</t>
  </si>
  <si>
    <t>A - 37942</t>
  </si>
  <si>
    <t>BILL/2026/05/0074</t>
  </si>
  <si>
    <t>OC02498</t>
  </si>
  <si>
    <t>A116</t>
  </si>
  <si>
    <t>BILL/2026/05/0073</t>
  </si>
  <si>
    <t>OC02481</t>
  </si>
  <si>
    <t>HMO-24891</t>
  </si>
  <si>
    <t>BILL/2026/05/0072</t>
  </si>
  <si>
    <t>OC02455</t>
  </si>
  <si>
    <t>M 69507</t>
  </si>
  <si>
    <t>BILL/2026/05/0066</t>
  </si>
  <si>
    <t>OC02457</t>
  </si>
  <si>
    <t>1998</t>
  </si>
  <si>
    <t>BILL/2026/05/0065</t>
  </si>
  <si>
    <t>OC02446</t>
  </si>
  <si>
    <t>M 69506</t>
  </si>
  <si>
    <t>BILL/2026/05/0064</t>
  </si>
  <si>
    <t>OC02422</t>
  </si>
  <si>
    <t>HMO59725</t>
  </si>
  <si>
    <t>BILL/2026/05/0063</t>
  </si>
  <si>
    <t>OC02423</t>
  </si>
  <si>
    <t>HMO59724</t>
  </si>
  <si>
    <t>BILL/2026/05/0062</t>
  </si>
  <si>
    <t>OC02419</t>
  </si>
  <si>
    <t>OBR37888</t>
  </si>
  <si>
    <t>BILL/2026/05/0061</t>
  </si>
  <si>
    <t>OC02420</t>
  </si>
  <si>
    <t>OBR37889</t>
  </si>
  <si>
    <t>BILL/2026/05/0060</t>
  </si>
  <si>
    <t>OC02464</t>
  </si>
  <si>
    <t>12002883</t>
  </si>
  <si>
    <t>BILL/2026/05/0059</t>
  </si>
  <si>
    <t>OC02482</t>
  </si>
  <si>
    <t>12002902</t>
  </si>
  <si>
    <t>BILL/2026/05/0058</t>
  </si>
  <si>
    <t>OC02480</t>
  </si>
  <si>
    <t>A - 37871</t>
  </si>
  <si>
    <t>BILL/2026/05/0057</t>
  </si>
  <si>
    <t>OC02458</t>
  </si>
  <si>
    <t>HMO59936</t>
  </si>
  <si>
    <t>BILL/2026/05/0056</t>
  </si>
  <si>
    <t>OC02459</t>
  </si>
  <si>
    <t>HMO59937</t>
  </si>
  <si>
    <t>HMO/2026/00368</t>
  </si>
  <si>
    <t>HMO/2026/00363</t>
  </si>
  <si>
    <t>[LD189] SULFATO DE COBRE FERTIAZUL SACO 25 KG</t>
  </si>
  <si>
    <t>CLN/2026/00143</t>
  </si>
  <si>
    <t>HMO/2026/00362</t>
  </si>
  <si>
    <t>CLN/2026/00141</t>
  </si>
  <si>
    <t>HMO/2026/00361</t>
  </si>
  <si>
    <t>HMO/2026/00360</t>
  </si>
  <si>
    <t>HMO/2026/00359</t>
  </si>
  <si>
    <t>CLN/2026/00140</t>
  </si>
  <si>
    <t>CLN/2026/00139</t>
  </si>
  <si>
    <t>HMO/2026/00358</t>
  </si>
  <si>
    <t>HMO/2026/00357</t>
  </si>
  <si>
    <t>HMO/2026/00350</t>
  </si>
  <si>
    <t>HMO/2026/00349</t>
  </si>
  <si>
    <t>HMO/2026/00348</t>
  </si>
  <si>
    <t>CLN/2026/00137</t>
  </si>
  <si>
    <t>CLN/2026/00136</t>
  </si>
  <si>
    <t>SULFATO DE COBRE FERTIAZUL</t>
  </si>
  <si>
    <t>HMO/2026/00367</t>
  </si>
  <si>
    <t>HMO/2026/00366</t>
  </si>
  <si>
    <t>HMO/2026/00365</t>
  </si>
  <si>
    <t>HMO/2026/00364</t>
  </si>
  <si>
    <t>Revertido</t>
  </si>
  <si>
    <t>BILL/2026/05/0089</t>
  </si>
  <si>
    <t>OC02471</t>
  </si>
  <si>
    <t>FV103932</t>
  </si>
  <si>
    <t>BILL/2026/05/0091</t>
  </si>
  <si>
    <t>OC02513</t>
  </si>
  <si>
    <t>62475</t>
  </si>
  <si>
    <t>BILL/2026/05/0090</t>
  </si>
  <si>
    <t>OC02511</t>
  </si>
  <si>
    <t>HMO-24947</t>
  </si>
  <si>
    <t>BILL/2026/06/0013</t>
  </si>
  <si>
    <t>OC02531</t>
  </si>
  <si>
    <t>A - 38031</t>
  </si>
  <si>
    <t>BILL/2026/06/0012</t>
  </si>
  <si>
    <t>OC02527</t>
  </si>
  <si>
    <t>A - 38018</t>
  </si>
  <si>
    <t>BILL/2026/06/0011</t>
  </si>
  <si>
    <t>OC02522</t>
  </si>
  <si>
    <t>62509</t>
  </si>
  <si>
    <t>BILL/2026/06/0010</t>
  </si>
  <si>
    <t>OC02525</t>
  </si>
  <si>
    <t>F9608</t>
  </si>
  <si>
    <t>BILL/2026/06/0009</t>
  </si>
  <si>
    <t>OC02517</t>
  </si>
  <si>
    <t>225770</t>
  </si>
  <si>
    <t>BILL/2026/06/0008</t>
  </si>
  <si>
    <t>OC02526</t>
  </si>
  <si>
    <t>FC86924</t>
  </si>
  <si>
    <t>BILL/2026/05/0095</t>
  </si>
  <si>
    <t>OC02547</t>
  </si>
  <si>
    <t>12002931--</t>
  </si>
  <si>
    <t>BILL/2026/05/0094</t>
  </si>
  <si>
    <t>OC02546</t>
  </si>
  <si>
    <t>12002931-</t>
  </si>
  <si>
    <t>BILL/2026/05/0093</t>
  </si>
  <si>
    <t>OC02496</t>
  </si>
  <si>
    <t>12002931</t>
  </si>
  <si>
    <t>BILL/2026/05/0092</t>
  </si>
  <si>
    <t>OC02506</t>
  </si>
  <si>
    <t>HMO-24944</t>
  </si>
  <si>
    <t>HMO/2026/00383</t>
  </si>
  <si>
    <t>HMO/2026/00382</t>
  </si>
  <si>
    <t>HMO/2026/00381</t>
  </si>
  <si>
    <t>HMO/2026/00380</t>
  </si>
  <si>
    <t>HMO/2026/00379</t>
  </si>
  <si>
    <t>HMO/2026/00378</t>
  </si>
  <si>
    <t>HMO/2026/00377</t>
  </si>
  <si>
    <t>CLN/2026/00146</t>
  </si>
  <si>
    <t>HMO/2026/00376</t>
  </si>
  <si>
    <t>HMO/2026/00375</t>
  </si>
  <si>
    <t>CLN/2026/00145</t>
  </si>
  <si>
    <t>RODIEZMO DE LA TERCIA</t>
  </si>
  <si>
    <t>CLN/2026/00144</t>
  </si>
  <si>
    <t>HMO/2026/00374</t>
  </si>
  <si>
    <t>HMO/2026/00373</t>
  </si>
  <si>
    <t>HMO/2026/00372</t>
  </si>
  <si>
    <t>HMO/2026/00371</t>
  </si>
  <si>
    <t>HMO/2026/00370</t>
  </si>
  <si>
    <t>HMO/2026/00369</t>
  </si>
  <si>
    <t xml:space="preserve">LDCLN/Existencias </t>
  </si>
  <si>
    <t>NONIL FENOL</t>
  </si>
  <si>
    <t>BILL/2026/06/0021</t>
  </si>
  <si>
    <t>OC02514</t>
  </si>
  <si>
    <t>24680</t>
  </si>
  <si>
    <t>BILL/2026/06/0020</t>
  </si>
  <si>
    <t>OC02515</t>
  </si>
  <si>
    <t>24681</t>
  </si>
  <si>
    <t>BILL/2026/06/0019</t>
  </si>
  <si>
    <t>OC02411</t>
  </si>
  <si>
    <t>0135775783</t>
  </si>
  <si>
    <t>BILL/2026/06/0018</t>
  </si>
  <si>
    <t>OC02470</t>
  </si>
  <si>
    <t>HMO-25050</t>
  </si>
  <si>
    <t>BILL/2026/06/0017</t>
  </si>
  <si>
    <t>OC02523</t>
  </si>
  <si>
    <t>225801</t>
  </si>
  <si>
    <t>HMO/2026/00406</t>
  </si>
  <si>
    <t>HMO/2026/00405</t>
  </si>
  <si>
    <t>HMO/2026/00404</t>
  </si>
  <si>
    <t>HMO/2026/00403</t>
  </si>
  <si>
    <t>HMO/2026/00402</t>
  </si>
  <si>
    <t>HMO/2026/00401</t>
  </si>
  <si>
    <t>HMO/2026/00400</t>
  </si>
  <si>
    <t>HMO/2026/00399</t>
  </si>
  <si>
    <t>CLN/2026/00152</t>
  </si>
  <si>
    <t>HMO/2026/00398</t>
  </si>
  <si>
    <t>HMO/2026/00397</t>
  </si>
  <si>
    <t>HMO/2026/00396</t>
  </si>
  <si>
    <t>HMO/2026/00395</t>
  </si>
  <si>
    <t>HMO/2026/00394</t>
  </si>
  <si>
    <t>CLN/2026/00151</t>
  </si>
  <si>
    <t>HMO/2026/00393</t>
  </si>
  <si>
    <t>HMO/2026/00392</t>
  </si>
  <si>
    <t>HMO/2026/00391</t>
  </si>
  <si>
    <t>HMO/2026/00390</t>
  </si>
  <si>
    <t>HMO/2026/00389</t>
  </si>
  <si>
    <t>HMO/2026/00388</t>
  </si>
  <si>
    <t>HMO/2026/00387</t>
  </si>
  <si>
    <t>HMO/2026/00386</t>
  </si>
  <si>
    <t>HMO/2026/00385</t>
  </si>
  <si>
    <t>CLN/2026/00150</t>
  </si>
  <si>
    <t>HMO/2026/00384</t>
  </si>
  <si>
    <t>CLN/2026/00149</t>
  </si>
  <si>
    <t>CLN/2026/00148</t>
  </si>
  <si>
    <t>CLN/2026/00147</t>
  </si>
  <si>
    <t>BILL/2026/06/0054</t>
  </si>
  <si>
    <t>OC02572</t>
  </si>
  <si>
    <t>12003081-</t>
  </si>
  <si>
    <t>BILL/2026/06/0053</t>
  </si>
  <si>
    <t>OC02563</t>
  </si>
  <si>
    <t>12003081</t>
  </si>
  <si>
    <t>BILL/2026/06/0052</t>
  </si>
  <si>
    <t>OC02559</t>
  </si>
  <si>
    <t>62616</t>
  </si>
  <si>
    <t>BILL/2026/06/0051</t>
  </si>
  <si>
    <t>OC02567</t>
  </si>
  <si>
    <t>62617</t>
  </si>
  <si>
    <t>BILL/2026/06/0050</t>
  </si>
  <si>
    <t>OC02575</t>
  </si>
  <si>
    <t>62628</t>
  </si>
  <si>
    <t>BILL/2026/06/0049</t>
  </si>
  <si>
    <t>OC02587</t>
  </si>
  <si>
    <t>OBR38398</t>
  </si>
  <si>
    <t>BILL/2026/06/0044</t>
  </si>
  <si>
    <t>OC02530</t>
  </si>
  <si>
    <t>62529</t>
  </si>
  <si>
    <t>BILL/2026/06/0043</t>
  </si>
  <si>
    <t>OC02532</t>
  </si>
  <si>
    <t>62530</t>
  </si>
  <si>
    <t>BILL/2026/06/0042</t>
  </si>
  <si>
    <t>OC02554</t>
  </si>
  <si>
    <t>M 69787-</t>
  </si>
  <si>
    <t>BILL/2026/06/0041</t>
  </si>
  <si>
    <t>OC02544</t>
  </si>
  <si>
    <t>M 69787</t>
  </si>
  <si>
    <t>BILL/2026/06/0040</t>
  </si>
  <si>
    <t>OC02564</t>
  </si>
  <si>
    <t>HMO-25081</t>
  </si>
  <si>
    <t>BILL/2026/06/0039</t>
  </si>
  <si>
    <t>OC02565</t>
  </si>
  <si>
    <t>HMO-25082</t>
  </si>
  <si>
    <t>BILL/2026/06/0038</t>
  </si>
  <si>
    <t>OC02562</t>
  </si>
  <si>
    <t>HMO60556</t>
  </si>
  <si>
    <t>BILL/2026/06/0037</t>
  </si>
  <si>
    <t>OC02570</t>
  </si>
  <si>
    <t>A - 38148</t>
  </si>
  <si>
    <t>BILL/2026/06/0036</t>
  </si>
  <si>
    <t>OC02556</t>
  </si>
  <si>
    <t>12003050-</t>
  </si>
  <si>
    <t>BILL/2026/06/0035</t>
  </si>
  <si>
    <t>OC02555</t>
  </si>
  <si>
    <t>12003050</t>
  </si>
  <si>
    <t>BILL/2026/06/0034</t>
  </si>
  <si>
    <t>OC02560</t>
  </si>
  <si>
    <t>F9667</t>
  </si>
  <si>
    <t>BILL/2026/06/0033</t>
  </si>
  <si>
    <t>OC02545</t>
  </si>
  <si>
    <t>398</t>
  </si>
  <si>
    <t>HMO/2026/00426</t>
  </si>
  <si>
    <t>HMO/2026/00425</t>
  </si>
  <si>
    <t>HMO/2026/00424</t>
  </si>
  <si>
    <t>HMO/2026/00423</t>
  </si>
  <si>
    <t>CLN/2026/00157</t>
  </si>
  <si>
    <t>HMO/2026/00421</t>
  </si>
  <si>
    <t>HMO/2026/00418</t>
  </si>
  <si>
    <t>HMO/2026/00417</t>
  </si>
  <si>
    <t>CLN/2026/00156</t>
  </si>
  <si>
    <t>HMO/2026/00413</t>
  </si>
  <si>
    <t>HMO/2026/00411</t>
  </si>
  <si>
    <t>HMO/2026/00410</t>
  </si>
  <si>
    <t>CLN/2026/00155</t>
  </si>
  <si>
    <t>AGRONATURART BIO TECH</t>
  </si>
  <si>
    <t>HMO/2026/00409</t>
  </si>
  <si>
    <t>HMO/2026/00408</t>
  </si>
  <si>
    <t>HMO/2026/00407</t>
  </si>
  <si>
    <t>CLN/2026/00153</t>
  </si>
  <si>
    <t>HMO/2026/00431</t>
  </si>
  <si>
    <t>HMO/2026/00430</t>
  </si>
  <si>
    <t>HMO/2026/00429</t>
  </si>
  <si>
    <t>HMO/2026/00428</t>
  </si>
  <si>
    <t>HMO/2026/00420</t>
  </si>
  <si>
    <t>HMO/2026/00419</t>
  </si>
  <si>
    <t>HMO/2026/00416</t>
  </si>
  <si>
    <t>HMO/2026/00415</t>
  </si>
  <si>
    <t>HMO/2026/00414</t>
  </si>
  <si>
    <t>HMO/2026/00412</t>
  </si>
  <si>
    <t>CLN/2026/00154</t>
  </si>
  <si>
    <t>OSWALDO GARCIA MARTINEZ</t>
  </si>
  <si>
    <t>BILL/2026/06/0061</t>
  </si>
  <si>
    <t>OC02585</t>
  </si>
  <si>
    <t>HMO-25156</t>
  </si>
  <si>
    <t>BILL/2026/06/0060</t>
  </si>
  <si>
    <t>OC02591</t>
  </si>
  <si>
    <t>HMO-25157</t>
  </si>
  <si>
    <t>BILL/2026/06/0059</t>
  </si>
  <si>
    <t>OC02590</t>
  </si>
  <si>
    <t>AA 16301</t>
  </si>
  <si>
    <t>HMO/2026/00454</t>
  </si>
  <si>
    <t>HMO/2026/00453</t>
  </si>
  <si>
    <t>HMO/2026/00452</t>
  </si>
  <si>
    <t>HMO/2026/00451</t>
  </si>
  <si>
    <t>HMO/2026/00450</t>
  </si>
  <si>
    <t>HMO/2026/00449</t>
  </si>
  <si>
    <t>HMO/2026/00448</t>
  </si>
  <si>
    <t>CLN/2026/00163</t>
  </si>
  <si>
    <t>HMO/2026/00447</t>
  </si>
  <si>
    <t>HMO/2026/00446</t>
  </si>
  <si>
    <t>HMO/2026/00444</t>
  </si>
  <si>
    <t>HMO/2026/00442</t>
  </si>
  <si>
    <t>[LD097-3] PROTEINA VEGETAL PVH 11307 (SACO 22.68 KG)</t>
  </si>
  <si>
    <t>HMO/2026/00441</t>
  </si>
  <si>
    <t>CLN/2026/00162</t>
  </si>
  <si>
    <t>CLN/2026/00161</t>
  </si>
  <si>
    <t>CLN/2026/00160</t>
  </si>
  <si>
    <t>HMO/2026/00440</t>
  </si>
  <si>
    <t>HMO/2026/00439</t>
  </si>
  <si>
    <t>HMO/2026/00438</t>
  </si>
  <si>
    <t>HMO/2026/00437</t>
  </si>
  <si>
    <t>HMO/2026/00436</t>
  </si>
  <si>
    <t>HMO/2026/00435</t>
  </si>
  <si>
    <t>CLN/2026/00159</t>
  </si>
  <si>
    <t>ACUICOLA MOREMAR</t>
  </si>
  <si>
    <t>CLN/2026/00158</t>
  </si>
  <si>
    <t>GRANJA ACUICOLA MAYA</t>
  </si>
  <si>
    <t>HMO/2026/00433</t>
  </si>
  <si>
    <t>HMO/2026/00432</t>
  </si>
  <si>
    <t>[LD053-4] EXXSOL D-40 (TAMBOR LAMINA 210.8 L INC)</t>
  </si>
  <si>
    <t>HMO/2026/00445</t>
  </si>
  <si>
    <t>vencido</t>
  </si>
  <si>
    <t>INVENTARIO AL 26 DE JUNIO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</si>
</sst>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$&quot;#,##0;[Red]\-&quot;$&quot;#,##0"/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&quot;$&quot;* #,##0_-;\-&quot;$&quot;* #,##0_-;_-&quot;$&quot;* &quot;-&quot;??_-;_-@_-"/>
    <numFmt numFmtId="165" formatCode="yyyy\-mm\-dd"/>
    <numFmt numFmtId="166" formatCode="_-&quot;$&quot;* #,##0.0000_-;\-&quot;$&quot;* #,##0.0000_-;_-&quot;$&quot;* &quot;-&quot;??_-;_-@_-"/>
    <numFmt numFmtId="167" formatCode="&quot;$&quot;#,##0"/>
    <numFmt numFmtId="168" formatCode="0.0%"/>
    <numFmt numFmtId="169" formatCode="_-* #,##0_-;\-* #,##0_-;_-* &quot;-&quot;??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8"/>
      <color rgb="FF00206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9ECE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1">
    <xf numFmtId="0" fontId="0" fillId="0" borderId="0" xfId="0"/>
    <xf numFmtId="0" fontId="3" fillId="2" borderId="0" xfId="0" applyFont="1" applyFill="1"/>
    <xf numFmtId="0" fontId="3" fillId="0" borderId="0" xfId="0" applyFont="1"/>
    <xf numFmtId="0" fontId="4" fillId="3" borderId="0" xfId="0" applyFont="1" applyFill="1"/>
    <xf numFmtId="0" fontId="0" fillId="0" borderId="0" xfId="0" pivotButton="1"/>
    <xf numFmtId="42" fontId="0" fillId="0" borderId="0" xfId="0" applyNumberFormat="1"/>
    <xf numFmtId="44" fontId="0" fillId="0" borderId="0" xfId="0" applyNumberFormat="1"/>
    <xf numFmtId="15" fontId="0" fillId="0" borderId="0" xfId="0" applyNumberFormat="1"/>
    <xf numFmtId="0" fontId="3" fillId="6" borderId="0" xfId="0" applyFont="1" applyFill="1"/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4" fontId="0" fillId="0" borderId="0" xfId="0" applyNumberFormat="1" applyAlignment="1">
      <alignment wrapText="1"/>
    </xf>
    <xf numFmtId="0" fontId="5" fillId="0" borderId="0" xfId="0" applyFont="1"/>
    <xf numFmtId="0" fontId="2" fillId="3" borderId="0" xfId="0" applyFont="1" applyFill="1"/>
    <xf numFmtId="164" fontId="0" fillId="0" borderId="0" xfId="1" applyNumberFormat="1" applyFont="1" applyAlignment="1">
      <alignment wrapText="1"/>
    </xf>
    <xf numFmtId="44" fontId="0" fillId="0" borderId="0" xfId="1" applyFont="1" applyAlignment="1">
      <alignment wrapText="1"/>
    </xf>
    <xf numFmtId="0" fontId="0" fillId="0" borderId="0" xfId="0" applyAlignment="1">
      <alignment horizontal="left"/>
    </xf>
    <xf numFmtId="3" fontId="0" fillId="0" borderId="0" xfId="0" applyNumberFormat="1"/>
    <xf numFmtId="167" fontId="0" fillId="0" borderId="0" xfId="0" applyNumberFormat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7" borderId="1" xfId="0" applyFont="1" applyFill="1" applyBorder="1" applyAlignment="1">
      <alignment horizontal="center" vertical="center"/>
    </xf>
    <xf numFmtId="0" fontId="5" fillId="3" borderId="1" xfId="0" applyFont="1" applyFill="1" applyBorder="1"/>
    <xf numFmtId="0" fontId="5" fillId="8" borderId="1" xfId="0" applyFont="1" applyFill="1" applyBorder="1"/>
    <xf numFmtId="0" fontId="5" fillId="8" borderId="1" xfId="0" applyFont="1" applyFill="1" applyBorder="1" applyAlignment="1">
      <alignment horizontal="center"/>
    </xf>
    <xf numFmtId="0" fontId="5" fillId="9" borderId="1" xfId="0" applyFont="1" applyFill="1" applyBorder="1"/>
    <xf numFmtId="0" fontId="0" fillId="10" borderId="0" xfId="0" applyFill="1"/>
    <xf numFmtId="165" fontId="0" fillId="0" borderId="0" xfId="0" applyNumberFormat="1"/>
    <xf numFmtId="4" fontId="0" fillId="0" borderId="0" xfId="0" applyNumberFormat="1"/>
    <xf numFmtId="0" fontId="2" fillId="4" borderId="0" xfId="0" applyFont="1" applyFill="1"/>
    <xf numFmtId="0" fontId="0" fillId="0" borderId="0" xfId="0" applyAlignment="1">
      <alignment horizontal="center"/>
    </xf>
    <xf numFmtId="0" fontId="7" fillId="11" borderId="0" xfId="0" applyFont="1" applyFill="1" applyAlignment="1">
      <alignment horizontal="center"/>
    </xf>
    <xf numFmtId="0" fontId="8" fillId="12" borderId="0" xfId="0" applyFont="1" applyFill="1" applyAlignment="1">
      <alignment horizontal="center"/>
    </xf>
    <xf numFmtId="169" fontId="0" fillId="0" borderId="0" xfId="3" applyNumberFormat="1" applyFont="1"/>
    <xf numFmtId="43" fontId="0" fillId="0" borderId="0" xfId="3" applyFont="1"/>
    <xf numFmtId="0" fontId="8" fillId="3" borderId="0" xfId="0" applyFont="1" applyFill="1" applyAlignment="1">
      <alignment horizontal="center"/>
    </xf>
    <xf numFmtId="14" fontId="0" fillId="0" borderId="0" xfId="0" applyNumberFormat="1" applyAlignment="1">
      <alignment horizontal="center"/>
    </xf>
    <xf numFmtId="0" fontId="8" fillId="3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42" fontId="0" fillId="5" borderId="0" xfId="0" applyNumberFormat="1" applyFill="1"/>
    <xf numFmtId="0" fontId="0" fillId="6" borderId="0" xfId="0" applyFill="1" applyAlignment="1">
      <alignment horizontal="left"/>
    </xf>
    <xf numFmtId="42" fontId="0" fillId="6" borderId="0" xfId="0" applyNumberFormat="1" applyFill="1"/>
    <xf numFmtId="168" fontId="2" fillId="6" borderId="0" xfId="2" applyNumberFormat="1" applyFont="1" applyFill="1"/>
    <xf numFmtId="168" fontId="0" fillId="0" borderId="0" xfId="0" applyNumberFormat="1"/>
    <xf numFmtId="168" fontId="0" fillId="6" borderId="0" xfId="0" applyNumberFormat="1" applyFill="1"/>
    <xf numFmtId="1" fontId="2" fillId="3" borderId="0" xfId="3" applyNumberFormat="1" applyFont="1" applyFill="1" applyAlignment="1">
      <alignment horizontal="center"/>
    </xf>
    <xf numFmtId="0" fontId="2" fillId="3" borderId="0" xfId="0" applyFont="1" applyFill="1" applyAlignment="1">
      <alignment horizontal="center"/>
    </xf>
    <xf numFmtId="1" fontId="2" fillId="3" borderId="0" xfId="3" applyNumberFormat="1" applyFont="1" applyFill="1" applyAlignment="1"/>
    <xf numFmtId="0" fontId="2" fillId="3" borderId="0" xfId="3" applyNumberFormat="1" applyFont="1" applyFill="1" applyAlignment="1">
      <alignment horizontal="center"/>
    </xf>
    <xf numFmtId="0" fontId="0" fillId="0" borderId="0" xfId="3" applyNumberFormat="1" applyFont="1" applyAlignment="1">
      <alignment horizontal="center"/>
    </xf>
    <xf numFmtId="0" fontId="8" fillId="4" borderId="0" xfId="0" applyFont="1" applyFill="1" applyAlignment="1">
      <alignment horizontal="center"/>
    </xf>
    <xf numFmtId="0" fontId="10" fillId="3" borderId="0" xfId="0" applyFont="1" applyFill="1"/>
    <xf numFmtId="6" fontId="0" fillId="0" borderId="0" xfId="0" applyNumberFormat="1"/>
    <xf numFmtId="0" fontId="5" fillId="0" borderId="1" xfId="0" applyFont="1" applyBorder="1" applyAlignment="1">
      <alignment horizontal="left"/>
    </xf>
    <xf numFmtId="0" fontId="3" fillId="0" borderId="0" xfId="0" applyFont="1" applyAlignment="1">
      <alignment wrapText="1"/>
    </xf>
    <xf numFmtId="0" fontId="3" fillId="6" borderId="0" xfId="0" applyFont="1" applyFill="1" applyAlignment="1">
      <alignment wrapText="1"/>
    </xf>
    <xf numFmtId="43" fontId="0" fillId="0" borderId="0" xfId="3" applyFont="1" applyAlignment="1"/>
    <xf numFmtId="0" fontId="0" fillId="0" borderId="0" xfId="0" applyAlignment="1">
      <alignment wrapText="1"/>
    </xf>
    <xf numFmtId="0" fontId="11" fillId="0" borderId="0" xfId="0" applyFont="1" applyAlignment="1">
      <alignment wrapText="1"/>
    </xf>
    <xf numFmtId="0" fontId="5" fillId="14" borderId="1" xfId="0" applyFont="1" applyFill="1" applyBorder="1"/>
    <xf numFmtId="0" fontId="3" fillId="13" borderId="0" xfId="0" applyFont="1" applyFill="1" applyAlignment="1">
      <alignment wrapText="1"/>
    </xf>
    <xf numFmtId="0" fontId="12" fillId="4" borderId="1" xfId="0" applyFont="1" applyFill="1" applyBorder="1"/>
    <xf numFmtId="169" fontId="0" fillId="0" borderId="0" xfId="3" applyNumberFormat="1" applyFont="1" applyAlignment="1"/>
    <xf numFmtId="44" fontId="2" fillId="0" borderId="0" xfId="1" applyFont="1" applyAlignment="1"/>
    <xf numFmtId="164" fontId="2" fillId="3" borderId="0" xfId="1" applyNumberFormat="1" applyFont="1" applyFill="1" applyAlignment="1"/>
    <xf numFmtId="164" fontId="0" fillId="0" borderId="0" xfId="1" applyNumberFormat="1" applyFont="1" applyAlignment="1"/>
    <xf numFmtId="166" fontId="0" fillId="0" borderId="0" xfId="1" applyNumberFormat="1" applyFont="1" applyAlignment="1"/>
    <xf numFmtId="165" fontId="0" fillId="0" borderId="0" xfId="0" applyNumberFormat="1" applyAlignment="1">
      <alignment wrapText="1"/>
    </xf>
    <xf numFmtId="3" fontId="0" fillId="6" borderId="0" xfId="0" applyNumberFormat="1" applyFill="1"/>
    <xf numFmtId="44" fontId="0" fillId="6" borderId="0" xfId="0" applyNumberFormat="1" applyFill="1"/>
    <xf numFmtId="0" fontId="2" fillId="16" borderId="0" xfId="0" applyFont="1" applyFill="1" applyAlignment="1">
      <alignment horizontal="center"/>
    </xf>
    <xf numFmtId="0" fontId="13" fillId="0" borderId="0" xfId="0" applyFont="1"/>
    <xf numFmtId="0" fontId="2" fillId="0" borderId="0" xfId="0" applyFont="1" applyAlignment="1">
      <alignment horizontal="left"/>
    </xf>
    <xf numFmtId="43" fontId="0" fillId="0" borderId="0" xfId="3" applyFont="1" applyBorder="1"/>
    <xf numFmtId="43" fontId="2" fillId="0" borderId="0" xfId="3" applyFont="1" applyBorder="1"/>
    <xf numFmtId="43" fontId="0" fillId="0" borderId="2" xfId="3" applyFont="1" applyBorder="1"/>
    <xf numFmtId="0" fontId="14" fillId="17" borderId="0" xfId="0" applyFont="1" applyFill="1" applyAlignment="1">
      <alignment horizontal="center"/>
    </xf>
    <xf numFmtId="43" fontId="0" fillId="0" borderId="0" xfId="3" applyFont="1" applyBorder="1" applyAlignment="1">
      <alignment horizontal="center"/>
    </xf>
    <xf numFmtId="43" fontId="0" fillId="0" borderId="2" xfId="3" applyFont="1" applyBorder="1" applyAlignment="1">
      <alignment horizontal="center"/>
    </xf>
    <xf numFmtId="43" fontId="2" fillId="0" borderId="0" xfId="3" applyFont="1" applyBorder="1" applyAlignment="1">
      <alignment horizontal="center"/>
    </xf>
    <xf numFmtId="14" fontId="0" fillId="0" borderId="0" xfId="0" applyNumberFormat="1"/>
    <xf numFmtId="43" fontId="0" fillId="0" borderId="0" xfId="3" applyFont="1" applyFill="1"/>
    <xf numFmtId="10" fontId="0" fillId="0" borderId="0" xfId="2" applyNumberFormat="1" applyFont="1" applyBorder="1"/>
    <xf numFmtId="9" fontId="2" fillId="0" borderId="0" xfId="2" applyFont="1" applyBorder="1" applyAlignment="1">
      <alignment horizontal="center"/>
    </xf>
    <xf numFmtId="0" fontId="0" fillId="0" borderId="0" xfId="0" applyAlignment="1">
      <alignment horizontal="right"/>
    </xf>
    <xf numFmtId="43" fontId="2" fillId="0" borderId="0" xfId="3" applyFont="1"/>
    <xf numFmtId="4" fontId="0" fillId="0" borderId="0" xfId="0" applyNumberFormat="1" applyAlignment="1">
      <alignment horizontal="center" wrapText="1"/>
    </xf>
    <xf numFmtId="4" fontId="0" fillId="0" borderId="0" xfId="0" applyNumberFormat="1" applyAlignment="1">
      <alignment horizontal="center"/>
    </xf>
    <xf numFmtId="0" fontId="0" fillId="0" borderId="2" xfId="0" applyBorder="1"/>
    <xf numFmtId="43" fontId="0" fillId="0" borderId="2" xfId="3" applyFont="1" applyFill="1" applyBorder="1"/>
    <xf numFmtId="0" fontId="2" fillId="15" borderId="0" xfId="0" applyFont="1" applyFill="1" applyAlignment="1">
      <alignment vertical="center"/>
    </xf>
    <xf numFmtId="4" fontId="2" fillId="15" borderId="0" xfId="0" applyNumberFormat="1" applyFont="1" applyFill="1" applyAlignment="1">
      <alignment vertical="center"/>
    </xf>
    <xf numFmtId="43" fontId="2" fillId="15" borderId="0" xfId="3" applyFont="1" applyFill="1" applyBorder="1" applyAlignment="1">
      <alignment vertical="center"/>
    </xf>
    <xf numFmtId="0" fontId="0" fillId="0" borderId="0" xfId="0" applyAlignment="1">
      <alignment vertical="center"/>
    </xf>
    <xf numFmtId="4" fontId="2" fillId="0" borderId="0" xfId="0" applyNumberFormat="1" applyFont="1" applyAlignment="1">
      <alignment wrapText="1"/>
    </xf>
    <xf numFmtId="4" fontId="2" fillId="0" borderId="0" xfId="0" applyNumberFormat="1" applyFont="1" applyAlignment="1">
      <alignment horizontal="right"/>
    </xf>
    <xf numFmtId="0" fontId="2" fillId="15" borderId="0" xfId="0" applyFont="1" applyFill="1" applyAlignment="1">
      <alignment horizontal="center" vertical="center"/>
    </xf>
    <xf numFmtId="4" fontId="2" fillId="0" borderId="0" xfId="0" applyNumberFormat="1" applyFont="1" applyAlignment="1">
      <alignment horizontal="center" wrapText="1"/>
    </xf>
  </cellXfs>
  <cellStyles count="5">
    <cellStyle name="Millares" xfId="3" builtinId="3"/>
    <cellStyle name="Millares 2" xfId="4" xr:uid="{31776081-2773-40AC-80C6-5EA995433AEE}"/>
    <cellStyle name="Moneda" xfId="1" builtinId="4"/>
    <cellStyle name="Normal" xfId="0" builtinId="0"/>
    <cellStyle name="Porcentaje" xfId="2" builtinId="5"/>
  </cellStyles>
  <dxfs count="179">
    <dxf>
      <font>
        <color rgb="FF9C0006"/>
      </font>
    </dxf>
    <dxf>
      <font>
        <strike val="0"/>
        <color rgb="FFFF0000"/>
      </font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>
          <fgColor indexed="64"/>
          <bgColor theme="7" tint="0.59999389629810485"/>
        </patternFill>
      </fill>
    </dxf>
    <dxf>
      <fill>
        <patternFill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>
          <f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>
          <bgColor theme="7" tint="0.59999389629810485"/>
        </patternFill>
      </fill>
    </dxf>
    <dxf>
      <alignment horizontal="center"/>
    </dxf>
    <dxf>
      <alignment horizontal="center"/>
    </dxf>
    <dxf>
      <numFmt numFmtId="32" formatCode="_-&quot;$&quot;* #,##0_-;\-&quot;$&quot;* #,##0_-;_-&quot;$&quot;* &quot;-&quot;_-;_-@_-"/>
    </dxf>
    <dxf>
      <numFmt numFmtId="32" formatCode="_-&quot;$&quot;* #,##0_-;\-&quot;$&quot;* #,##0_-;_-&quot;$&quot;* &quot;-&quot;_-;_-@_-"/>
    </dxf>
    <dxf>
      <numFmt numFmtId="32" formatCode="_-&quot;$&quot;* #,##0_-;\-&quot;$&quot;* #,##0_-;_-&quot;$&quot;* &quot;-&quot;_-;_-@_-"/>
    </dxf>
    <dxf>
      <numFmt numFmtId="32" formatCode="_-&quot;$&quot;* #,##0_-;\-&quot;$&quot;* #,##0_-;_-&quot;$&quot;* &quot;-&quot;_-;_-@_-"/>
    </dxf>
    <dxf>
      <numFmt numFmtId="32" formatCode="_-&quot;$&quot;* #,##0_-;\-&quot;$&quot;* #,##0_-;_-&quot;$&quot;* &quot;-&quot;_-;_-@_-"/>
    </dxf>
    <dxf>
      <numFmt numFmtId="32" formatCode="_-&quot;$&quot;* #,##0_-;\-&quot;$&quot;* #,##0_-;_-&quot;$&quot;* &quot;-&quot;_-;_-@_-"/>
    </dxf>
    <dxf>
      <numFmt numFmtId="32" formatCode="_-&quot;$&quot;* #,##0_-;\-&quot;$&quot;* #,##0_-;_-&quot;$&quot;* &quot;-&quot;_-;_-@_-"/>
    </dxf>
    <dxf>
      <fill>
        <patternFill patternType="solid">
          <bgColor theme="5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>
          <fgColor indexed="64"/>
          <bgColor theme="9" tint="0.59999389629810485"/>
        </patternFill>
      </fill>
    </dxf>
    <dxf>
      <fill>
        <patternFill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>
          <fgColor indexed="64"/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alignment horizontal="center"/>
    </dxf>
    <dxf>
      <alignment horizontal="center"/>
    </dxf>
    <dxf>
      <fill>
        <patternFill patternType="solid">
          <bgColor theme="4" tint="0.39997558519241921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numFmt numFmtId="168" formatCode="0.0%"/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 patternType="none">
          <bgColor auto="1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ont>
        <color rgb="FFFF0000"/>
      </font>
    </dxf>
    <dxf>
      <font>
        <color rgb="FFFF0000"/>
      </font>
    </dxf>
    <dxf>
      <font>
        <b/>
      </font>
    </dxf>
    <dxf>
      <font>
        <b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ont>
        <b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ont>
        <color rgb="FFFF0000"/>
      </font>
    </dxf>
    <dxf>
      <font>
        <color rgb="FFFF0000"/>
      </font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numFmt numFmtId="168" formatCode="0.0%"/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4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8" formatCode="0.0%"/>
    </dxf>
    <dxf>
      <numFmt numFmtId="168" formatCode="0.0%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ill>
        <patternFill patternType="solid">
          <bgColor theme="4" tint="0.39997558519241921"/>
        </patternFill>
      </fill>
    </dxf>
  </dxfs>
  <tableStyles count="0" defaultTableStyle="TableStyleMedium2" defaultPivotStyle="PivotStyleLight16"/>
  <colors>
    <mruColors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microsoft.com/office/2007/relationships/slicerCache" Target="slicerCaches/slicerCache2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07/relationships/slicerCache" Target="slicerCaches/slicerCache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07/relationships/slicerCache" Target="slicerCaches/slicerCache1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microsoft.com/office/2007/relationships/slicerCache" Target="slicerCaches/slicerCache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07/relationships/slicerCache" Target="slicerCaches/slicerCache8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23" Type="http://schemas.microsoft.com/office/2007/relationships/slicerCache" Target="slicerCaches/slicerCache7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microsoft.com/office/2007/relationships/slicerCache" Target="slicerCaches/slicerCache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microsoft.com/office/2007/relationships/slicerCache" Target="slicerCaches/slicerCache6.xml"/><Relationship Id="rId27" Type="http://schemas.openxmlformats.org/officeDocument/2006/relationships/sharedStrings" Target="sharedStrings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222250</xdr:colOff>
      <xdr:row>3</xdr:row>
      <xdr:rowOff>69851</xdr:rowOff>
    </xdr:from>
    <xdr:to>
      <xdr:col>8</xdr:col>
      <xdr:colOff>809625</xdr:colOff>
      <xdr:row>8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Mes 1">
              <a:extLst>
                <a:ext uri="{FF2B5EF4-FFF2-40B4-BE49-F238E27FC236}">
                  <a16:creationId xmlns:a16="http://schemas.microsoft.com/office/drawing/2014/main" id="{C9E3BC8D-6904-4356-B584-D1849BBE0AE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05650" y="622301"/>
              <a:ext cx="2228850" cy="8699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228600</xdr:colOff>
      <xdr:row>9</xdr:row>
      <xdr:rowOff>63501</xdr:rowOff>
    </xdr:from>
    <xdr:to>
      <xdr:col>9</xdr:col>
      <xdr:colOff>9525</xdr:colOff>
      <xdr:row>16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Semana 1">
              <a:extLst>
                <a:ext uri="{FF2B5EF4-FFF2-40B4-BE49-F238E27FC236}">
                  <a16:creationId xmlns:a16="http://schemas.microsoft.com/office/drawing/2014/main" id="{FC763C76-F251-4E03-A2C0-FD89B45A985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man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12000" y="1720851"/>
              <a:ext cx="2228850" cy="11239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800100</xdr:colOff>
      <xdr:row>5</xdr:row>
      <xdr:rowOff>38100</xdr:rowOff>
    </xdr:from>
    <xdr:to>
      <xdr:col>9</xdr:col>
      <xdr:colOff>63500</xdr:colOff>
      <xdr:row>10</xdr:row>
      <xdr:rowOff>44450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Mes 3">
              <a:extLst>
                <a:ext uri="{FF2B5EF4-FFF2-40B4-BE49-F238E27FC236}">
                  <a16:creationId xmlns:a16="http://schemas.microsoft.com/office/drawing/2014/main" id="{81C47FA3-6405-48F3-9D2B-374F70AEEE2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50150" y="958850"/>
              <a:ext cx="2260600" cy="933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812800</xdr:colOff>
      <xdr:row>11</xdr:row>
      <xdr:rowOff>38100</xdr:rowOff>
    </xdr:from>
    <xdr:to>
      <xdr:col>9</xdr:col>
      <xdr:colOff>323850</xdr:colOff>
      <xdr:row>17</xdr:row>
      <xdr:rowOff>76199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mana 3">
              <a:extLst>
                <a:ext uri="{FF2B5EF4-FFF2-40B4-BE49-F238E27FC236}">
                  <a16:creationId xmlns:a16="http://schemas.microsoft.com/office/drawing/2014/main" id="{D0148773-C5CE-439F-A579-C50730394C8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mana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62850" y="2063750"/>
              <a:ext cx="2508250" cy="11429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120650</xdr:colOff>
      <xdr:row>3</xdr:row>
      <xdr:rowOff>158750</xdr:rowOff>
    </xdr:from>
    <xdr:to>
      <xdr:col>12</xdr:col>
      <xdr:colOff>190500</xdr:colOff>
      <xdr:row>9</xdr:row>
      <xdr:rowOff>19050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Mes 5">
              <a:extLst>
                <a:ext uri="{FF2B5EF4-FFF2-40B4-BE49-F238E27FC236}">
                  <a16:creationId xmlns:a16="http://schemas.microsoft.com/office/drawing/2014/main" id="{BB894118-87F6-47B6-A047-B08259C7694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 5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47400" y="711200"/>
              <a:ext cx="2355850" cy="965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292101</xdr:colOff>
      <xdr:row>9</xdr:row>
      <xdr:rowOff>139702</xdr:rowOff>
    </xdr:from>
    <xdr:to>
      <xdr:col>12</xdr:col>
      <xdr:colOff>657226</xdr:colOff>
      <xdr:row>17</xdr:row>
      <xdr:rowOff>123826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mana 5">
              <a:extLst>
                <a:ext uri="{FF2B5EF4-FFF2-40B4-BE49-F238E27FC236}">
                  <a16:creationId xmlns:a16="http://schemas.microsoft.com/office/drawing/2014/main" id="{4569841F-395C-4E38-8F85-46CBECFEB43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mana 5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64850" y="1797051"/>
              <a:ext cx="2406650" cy="1200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635000</xdr:colOff>
      <xdr:row>4</xdr:row>
      <xdr:rowOff>38101</xdr:rowOff>
    </xdr:from>
    <xdr:to>
      <xdr:col>9</xdr:col>
      <xdr:colOff>635000</xdr:colOff>
      <xdr:row>9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Mes 6">
              <a:extLst>
                <a:ext uri="{FF2B5EF4-FFF2-40B4-BE49-F238E27FC236}">
                  <a16:creationId xmlns:a16="http://schemas.microsoft.com/office/drawing/2014/main" id="{15068473-C00D-4E57-8DD3-A9BDF5905FE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 6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12250" y="774701"/>
              <a:ext cx="1828800" cy="977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641350</xdr:colOff>
      <xdr:row>10</xdr:row>
      <xdr:rowOff>6351</xdr:rowOff>
    </xdr:from>
    <xdr:to>
      <xdr:col>10</xdr:col>
      <xdr:colOff>158750</xdr:colOff>
      <xdr:row>16</xdr:row>
      <xdr:rowOff>101601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mana 6">
              <a:extLst>
                <a:ext uri="{FF2B5EF4-FFF2-40B4-BE49-F238E27FC236}">
                  <a16:creationId xmlns:a16="http://schemas.microsoft.com/office/drawing/2014/main" id="{24739FBB-5065-47B2-9EB6-94D31BFE7B4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mana 6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18600" y="1847851"/>
              <a:ext cx="2565400" cy="1206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</xdr:colOff>
      <xdr:row>0</xdr:row>
      <xdr:rowOff>0</xdr:rowOff>
    </xdr:from>
    <xdr:to>
      <xdr:col>1</xdr:col>
      <xdr:colOff>419100</xdr:colOff>
      <xdr:row>1</xdr:row>
      <xdr:rowOff>20025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FAFA6F2-3E92-6326-08C2-EB3F653B85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727" t="32612" r="7391" b="32151"/>
        <a:stretch>
          <a:fillRect/>
        </a:stretch>
      </xdr:blipFill>
      <xdr:spPr>
        <a:xfrm>
          <a:off x="6350" y="0"/>
          <a:ext cx="1930400" cy="450766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blo Espinoza Lopez" refreshedDate="46200.523816550929" createdVersion="6" refreshedVersion="8" minRefreshableVersion="3" recordCount="525" xr:uid="{C80B3CB3-8D32-40F0-98DB-71A34649CDF0}">
  <cacheSource type="worksheet">
    <worksheetSource ref="A1:O526" sheet="BD Cobranza"/>
  </cacheSource>
  <cacheFields count="15">
    <cacheField name="Fecha de factura" numFmtId="165">
      <sharedItems containsSemiMixedTypes="0" containsNonDate="0" containsDate="1" containsString="0" minDate="2024-10-31T00:00:00" maxDate="2026-06-27T00:00:00"/>
    </cacheField>
    <cacheField name="Número" numFmtId="4">
      <sharedItems/>
    </cacheField>
    <cacheField name="Cliente" numFmtId="4">
      <sharedItems containsBlank="1" count="312">
        <s v="&quot;PUBLICO EN GENERAL&quot;"/>
        <s v="SAUL AYON REYNA"/>
        <s v="ELIA GABRIELA GARCIA MORALES"/>
        <s v="JESUS FRANCISCO OLMOS CASTRO"/>
        <s v="ABEL DANIEL MONTENEGRO IZAGUIRRE"/>
        <s v="ACUICOLA MOREMAR"/>
        <s v="GRANJA ACUICOLA MAYA"/>
        <s v="ZAYDA CAMILA GARCIA GARCIA"/>
        <s v="QMX4"/>
        <s v="OSWALDO GARCIA MARTINEZ"/>
        <s v="JESUS ALFREDO AYON REYNA"/>
        <s v="JOCLA PRODUCTOS DE LIMPIEZA"/>
        <s v="ADQUISICIONES PADRE KINO"/>
        <s v="ALKEM INDUSTRIAS"/>
        <s v="JESUS ALAN AMAVIZCA VALDEZ"/>
        <s v="JIMMY JAVIER VITE QUIMIZ"/>
        <s v="RODIEZMO DE LA TERCIA"/>
        <s v="SYME AGROINSUMOS INNOVADORES DE MEXICO"/>
        <s v="ABASTECEDORA HIGIENICA DE SONORA"/>
        <s v="INSECTICIDAS DEL PACIFICO"/>
        <s v="PLANTA PROCESADORA CAMARONEX"/>
        <s v="JULIO CESAR SEPULVEDA LOPEZ"/>
        <s v="GRUBOSA COMERCIAL"/>
        <s v="ALTERA PUBLICIDAD"/>
        <s v="ANTONIO ROMAN PEÑA"/>
        <s v="AGROBIOLIFE"/>
        <s v="DISTRIBUIDORA EQUINA SMC"/>
        <s v="MARIA DEL CARMEN RIVERA QUINTERO"/>
        <s v="SALSAS CASTILLO"/>
        <s v="INDUSTRIAS VEPINSA"/>
        <s v="RENACER 2001"/>
        <s v="AGROPECUARIA MONTE SINAI"/>
        <s v="JESUS ESTEBAN CHAVEZ PRECIADO"/>
        <s v="SEILSIN/PROVELIM"/>
        <s v="EDITH CABRERA GARCIA"/>
        <s v="LABORATORIOS AEQ"/>
        <s v="JESUS ALEJANDRO GOMEZ ESPINOZA"/>
        <s v="PROQUISON"/>
        <s v="PINTURAS DE CAJEME"/>
        <s v="EULALIO MOLINA TERAN"/>
        <s v="AQUASTORE SUMINISTROS ACUICOLAS DEL PACIFICO"/>
        <s v="YERALDIN CASTRO CADENA"/>
        <s v="COMERCIALIZADORA COSTA BELLA"/>
        <s v="SANITARIOS SANIMAR"/>
        <s v="ALBA CIRA APODACA SOLIS"/>
        <s v="ACUAGRO"/>
        <s v="LABORATORIOS ARDSON"/>
        <s v="JUAN HERMENEGILDO OLIVAS MENDOZA"/>
        <s v="ABEL LOPEZ ROJO"/>
        <s v="NRW CHEMIE MEXICANA"/>
        <s v="WALBRO LOS MOCHIS"/>
        <s v="ABQUIM"/>
        <s v="HECTOR SAU ESPINOZA"/>
        <s v="PORCICULTORES DE CAJEME"/>
        <s v="AGRO PRODUCTOS BALEY"/>
        <s v="AQUA DUX DE MEXICO"/>
        <s v="FERRO MATERIALES CABANILLAS"/>
        <s v="ECOTERRA N.V."/>
        <s v="LUCINA YARLIN OCHOA QUIÑONEZ"/>
        <s v="JESUS ANTONIO PACHECO NIEBLAS"/>
        <s v="ACUICOLA BOCA"/>
        <s v="ORBEX CHEMICAL"/>
        <s v="GENITECH"/>
        <s v="ERIC DE JESUS SAAVEDRA BARRON"/>
        <s v="KESECOME ALIMENTARIA"/>
        <s v="CESAR AUGUSTO VEGA MADRID"/>
        <s v="PROGENMAR"/>
        <s v="FRANCISCO JAVIER GERARDO SOLIS"/>
        <s v="VID ELABORACION Y SUSTENTO PREEMINENTE"/>
        <s v="SERVICIOS Y SOLUCIONES ACUICOLAS"/>
        <s v="KAREY ALIMENTOS"/>
        <s v="BRAULIO ARIAS URIAS"/>
        <s v="PAPAS RAYGOZA DE CAJEME"/>
        <s v="MAXICHEMICAL"/>
        <s v="GRUPO OMC DEL NOROESTE"/>
        <s v="DIEGO ESTRADA HOLGUIN"/>
        <s v="CARLOS ROMAN ESQUIVEL"/>
        <s v="FERNANDO NIÑO ORTIZ"/>
        <s v="HERIBERTO LOYA ARCE"/>
        <s v="YOLANDA GUTIERREZ BERNAL"/>
        <s v="DAVID FRANCISCO MIRAMONTES IRIBE"/>
        <s v="ROBERTO ROJO CHAN"/>
        <s v="LITRA"/>
        <s v="MARIA GUADALUPE OLGUIN SIQUEIROS"/>
        <s v="CRISTHIAN OMAR OLAIS RUIZ"/>
        <s v="LUIS ALFONSO KNAPP NAVARRO"/>
        <s v="CARLOS ENRIQUE CHAIN MENDOZA"/>
        <s v="MARTHA PAOLA TAPIA ALCARAZ"/>
        <s v="CESAR ROSARIO ARELLANES RAMOS"/>
        <s v="CONGELADORA CAPYTAN"/>
        <s v="ACUICOLA SANTA INES"/>
        <s v="ACUICOLA CALIFUS"/>
        <s v="CARLOS ALBERTO LUGO VALDEZ"/>
        <s v="HORTIKEM"/>
        <s v="JORGE EDUARDO FRANCO BRACAMONTE"/>
        <s v="INDUSTRIAL AGROBIOLOGICOS DEL NOROESTE"/>
        <s v="GEZ ACUICOLA"/>
        <s v="BIOSEED"/>
        <s v="ADALBERTO PEREZ MORALES"/>
        <s v="BRENDA CRISTAL VALDEZ PALAFOX"/>
        <s v="PRODUCTORES DE SACOS DEL NOROESTE"/>
        <s v="DALILA GUADALUPE VALDEZ RENDON"/>
        <s v="MARCO ANTONIO MORALES FERNANDEZ"/>
        <s v="JESUS MANUEL MOLINA SOTO"/>
        <s v="MIGUEL ANGEL TORRES BURGOS"/>
        <s v="JOSE MANUEL BERRELLEZA FIERRO"/>
        <s v="D&amp;H DISTRIBUCION Y SERVICIOS" u="1"/>
        <s v="FRANCISCO JAVIER MORENO AMARILLAS" u="1"/>
        <s v="SURTENCANTO" u="1"/>
        <s v="COMERCIALIZADORA LAFEL DE CULIACAN" u="1"/>
        <s v="XATTAB" u="1"/>
        <s v="JOSE FABIAN VEJAR AGUIRRE" u="1"/>
        <s v="ALEIDA PEREZ QUINTERO" u="1"/>
        <s v="PRODUCTOS QUIMICOS COSTA DEL MAR" u="1"/>
        <s v="CAROLINA FERNANDA ZAMORA BRICEÑO" u="1"/>
        <s v="RITA MARIA OLGUIN SERRANO" u="1"/>
        <s v="COMERCIALIZADORA CONTROL AGUA" u="1"/>
        <s v="RAUL IVAN VAZQUEZ ALVAREZ" u="1"/>
        <s v="ROSARIO PATRICIA VEGA MENDIVIL" u="1"/>
        <s v="BRAYAN ARIEL GAMEZ ROMAN" u="1"/>
        <s v="GRECIA PAOLA CASTELO BARRON" u="1"/>
        <s v="CINTHIA MARGARITA HOLGUIN ZAZUETA" u="1"/>
        <s v="FAVELAB" u="1"/>
        <s v="DISTRIBUCLEAN DEL NOROESTE" u="1"/>
        <s v="BIOPRON" u="1"/>
        <s v="GUADALUPE BALVANEDA CORRAL FELIX" u="1"/>
        <s v="ERNESTO VALDEZ BALTAZAR" u="1"/>
        <s v="ATUN P3" u="1"/>
        <s v="CARMEN BEATRIZ GRAJEDA DEGOLLADO" u="1"/>
        <s v="IMPORTADORA Y EXPORTADORA REHOBOT" u="1"/>
        <s v="GENASE" u="1"/>
        <s v="ADRIAN CASTELLANOS BAY" u="1"/>
        <s v="PRODUCTOS PESQUEROS DE CULIACAN" u="1"/>
        <s v="IMPORTADORA Y EXPORTADORA DEL BRINCO" u="1"/>
        <s v="ENRIQUE EFREN VEGA QUINTERO" u="1"/>
        <s v="FERTILIZANTES MJ" u="1"/>
        <s v="DISTRIBUIDORA DE SOSA Y ACIDOS" u="1"/>
        <s v="AGROPRODUCTO DIAZTECA" u="1"/>
        <s v="FAVELA PRO" u="1"/>
        <s v="ORGANICA SUPPLIERS" u="1"/>
        <s v="RIGO ANDRES TIRADO MUÑOZ" u="1"/>
        <s v="QUICK 03" u="1"/>
        <s v="OLGA DAENA GARATE MACIAS" u="1"/>
        <s v="CONGELADORA EL TREBOL" u="1"/>
        <s v="ALLPLANT AGRICULTURA SUSTENTABLE" u="1"/>
        <s v="EDGAR DAVID LIZARRAGA VEGA" u="1"/>
        <s v="GERARDO JOAB ORTIZ HERRERA" u="1"/>
        <s v="PECUARIUS LABORATORIOS" u="1"/>
        <s v="QUI LAB" u="1"/>
        <s v="MARTIN ALBERTO SERRANO SALAZAR" u="1"/>
        <s v="DORA ELIA FULLER GARCIA" u="1"/>
        <s v="MARTIN JAVIER RIOS VAZQUEZ" u="1"/>
        <s v="BRENDA MUÑOZ ESPINOZA" u="1"/>
        <s v="OLGA LLUVIAN BELTRAN BELTRAN" u="1"/>
        <s v="ELOISA ALVARADO VELAZQUES" u="1"/>
        <s v="ENVASES DE SINALOA" u="1"/>
        <s v="DANACHEM DE SONORA" u="1"/>
        <s v="FERQUINA" u="1"/>
        <s v="ISAAC ARTURO MORA CAMPOS" u="1"/>
        <s v="GUADALUPE VELARDE MANCILLAS" u="1"/>
        <s v="PRODUCTOS INDUSTRIALIZADOS DEL NOROESTE" u="1"/>
        <s v="LUZ MARIA HERNANDEZ BELTRAN" u="1"/>
        <s v="PERLA ROCIO CABRERA VALENZUELA" u="1"/>
        <s v="JOSE MIGUEL GUZMAN MERCADO" u="1"/>
        <s v="EBER EMIGDIO ROMERO ALDANA" u="1"/>
        <s v="RIGOBERTO RODRIGUEZ FREEMAN" u="1"/>
        <s v="WALQUIM" u="1"/>
        <s v="GRUINDAG ALIMENTOS" u="1"/>
        <s v="REFRESCOS EL MANANTIAL" u="1"/>
        <s v="PROMOTORA AMBIENTAL SERVICIOS" u="1"/>
        <s v="SERVICIOS ADMINISTRATIVOS CASIA" u="1"/>
        <s v="AGRONATURART BIO TECH" u="1"/>
        <s v="JC INDUSTRIAL &amp; SERVICES" u="1"/>
        <s v="ACCION ACUACULTURA" u="1"/>
        <s v="EBIPAC" u="1"/>
        <s v="INMOBILIARIA OSIBA" u="1"/>
        <s v="INDUSTRIAS MARINO" u="1"/>
        <s v="PEDRO CASTAÑEDA SALAZAR" u="1"/>
        <s v="ALBERTO JAVIER ARIAS ESPINOSA" u="1"/>
        <s v="STORELAB" u="1"/>
        <s v="DISTRIBUIDORA RALOY SUR DE SONORA" u="1"/>
        <s v="ISMAEL SALVADOR ZAMORA DOMINGUEZ" u="1"/>
        <s v="ELIA DEL CARMEN TORRES GUIZAR" u="1"/>
        <s v="CESAR TORRES ARMENTA" u="1"/>
        <s v="PRODUCTORA DE CERAMICA" u="1"/>
        <s v="JAZMIN GUADALUPE CISNEROS ANDRADE" u="1"/>
        <s v="OPERADORA QUIMICA MENLUN" u="1"/>
        <s v="HECTOR CANO VALENZUELA" u="1"/>
        <s v="CREMERIA DEL YAQUI" u="1"/>
        <s v="ELIAB SANTOS RAMIREZ" u="1"/>
        <s v="NUTRICION PARA GRANOS Y HORTALIZAS DEL NOROESTE" u="1"/>
        <s v="JUAN CARLOS VELAZQUEZ CASTRO" u="1"/>
        <s v="INDUSTRIAS TETAKAWI" u="1"/>
        <s v="IAC DE MEXICO" u="1"/>
        <s v="MARTIN ALBERTO SERRANO MONTENEGRO" u="1"/>
        <s v="QUIPRON" u="1"/>
        <m u="1"/>
        <s v="HARINERA DE SINALOA" u="1"/>
        <s v="AGROPECUARIA VALLE HERMOSO" u="1"/>
        <s v="JESUS GABRIEL TRUJILLO HIGUERA" u="1"/>
        <s v="SWP" u="1"/>
        <s v="JOSE LUIS TELLEZ RODRIGUEZ" u="1"/>
        <s v="LUIS ALBERTO LARES PONCE" u="1"/>
        <s v="SAN DIEGO CLEAN" u="1"/>
        <s v="AGROQUIMICOS Y BIOLOGICOS" u="1"/>
        <s v="REYNA FRANCELY VALENZUELA RODRIGUEZ" u="1"/>
        <s v="OLGA LIZETH JUAREZ FELIX" u="1"/>
        <s v="FRANCISCO VALENZUELA NAVARRETE" u="1"/>
        <s v="ACUICOLA SELECTA" u="1"/>
        <s v="JUAN PABLO ESTRADA RAMIREZ" u="1"/>
        <s v="DIEGO MAGALLANES LOPEZ" u="1"/>
        <s v="ALEXIS JHOANNA CRUZ AMADO" u="1"/>
        <s v="LARVAS GENESIS" u="1"/>
        <s v="EDWIN CASTILLO CRUZ" u="1"/>
        <s v="CRUZ SANCHEZ MORAN" u="1"/>
        <s v="QUIMICA INDUSTRIAL Y ANALITICA" u="1"/>
        <s v="LILIANA MORALES ANGULO" u="1"/>
        <s v="SI XPRESS" u="1"/>
        <s v="MARIA DOLORES GALAZ AYALA" u="1"/>
        <s v="CREMERIA LOS PIONEROS" u="1"/>
        <s v="JUAN DE DIOS LUNA ALVAREZ" u="1"/>
        <s v="HUMBERTO MURILLO HERNANDEZ" u="1"/>
        <s v="GLADIACLEAN" u="1"/>
        <s v="LABORATORIOS QUIVER" u="1"/>
        <s v="PROLIMPH QUIMICOS EN GENERAL" u="1"/>
        <s v="NACIDOS EN EL FUERTE" u="1"/>
        <s v="BRUNO RODRIGUEZ HUERTA" u="1"/>
        <s v="LETICIA GUTIERREZ ROCHA" u="1"/>
        <s v="AROMATIZANTES Y QUIMICOS DE MEXICO" u="1"/>
        <s v="BORCO AGROINDUSTRIAL" u="1"/>
        <s v="BYLSA DRILLING" u="1"/>
        <s v="MOISES GARCIA TIRADO" u="1"/>
        <s v="AMPARO ALICIA CASTAÑOS ZAZUETA" u="1"/>
        <s v="OSCAR ALBERTO FLORES NAVARRO" u="1"/>
        <s v="ABRAHAM NAVARRO CABRERA" u="1"/>
        <s v="BEROL GUADALUPE RUIZ REYES" u="1"/>
        <s v="YOSSEF TORRES TAMBO" u="1"/>
        <s v="PRODUCTOS Y SERVICIOS JAR DEL NOROESTE" u="1"/>
        <s v="PRODUCTORA Y COMERCIALIZADORA ACUICOLA AGUARUTO" u="1"/>
        <s v="GABRIEL EDUARDO CHINCHILLAS CERVANTES" u="1"/>
        <s v="EDSON IVAN CARDENAS NAVARRO" u="1"/>
        <s v="MARICULTURA DEL PACIFICO" u="1"/>
        <s v="IGNACIO RIVERA BERNAL" u="1"/>
        <s v="PRODUCTOS BOGAMAR" u="1"/>
        <s v="DIMATSA AXVAI" u="1"/>
        <s v="PMPS QUIMICOS" u="1"/>
        <s v="HENKO DISTRIBUCION QUIMICA" u="1"/>
        <s v="DAVID RESENDIZ GONZALEZ" u="1"/>
        <s v="GABRIEL LLANES VAZQUEZ" u="1"/>
        <s v="INEPO TEKIPANOA MOBILAB" u="1"/>
        <s v="CARLOS GALAVIZ BOJORQUEZ" u="1"/>
        <s v="HECTOR VICENTE ACEVES LOPEZ" u="1"/>
        <s v="JUAN CARLOS FRANCO RAMIREZ" u="1"/>
        <s v="IDOLINA GASTELUM LOPEZ" u="1"/>
        <s v="JOEL ERNESTO CAZARES TREJO" u="1"/>
        <s v="ANNA SOFIA RUBIO GARCIA" u="1"/>
        <s v="PESQUERA JALILI" u="1"/>
        <s v="YESICA LIVINE GONZALEZ SALAZAR" u="1"/>
        <s v="JOSE LUIS RUEDA FRAGOSO" u="1"/>
        <s v="ALINSUMOS" u="1"/>
        <s v="DULCERIA DON JUAN" u="1"/>
        <s v="PINTURAS AGLOS" u="1"/>
        <s v="REY GUADALUPE MIRANDA VALENZUELA" u="1"/>
        <s v="SERCONOMAR" u="1"/>
        <s v="VICTOR MANUEL MONTES LUJAN" u="1"/>
        <s v="GERARDO VALDIVIA URREA" u="1"/>
        <s v="IGNACIO ENRIQUE ROGEL GONZALEZ" u="1"/>
        <s v="BIOFUSION" u="1"/>
        <s v="RICARDO GUILLERMO PITTER GONZALEZ" u="1"/>
        <s v="JOSE GUADALUPE AGUILAR LARA" u="1"/>
        <s v="MAGDALENA ESCALANTE ROMERO" u="1"/>
        <s v="GUILLERMINA FELIX COTA" u="1"/>
        <s v="INSUMOS GUISMA" u="1"/>
        <s v="AGROPEX" u="1"/>
        <s v="MARITIMA INTERCONTINENTAL" u="1"/>
        <s v="CAJOMA" u="1"/>
        <s v="ELIZABETH LOPEZ RENTERIA" u="1"/>
        <s v="SOFIA MOLINA SALAZAR" u="1"/>
        <s v="LA PEDREGOZA PACKING" u="1"/>
        <s v="CONSERVAS LA COSTEÑA" u="1"/>
        <s v="HECTOR MANUEL VAZQUEZ ROMERO" u="1"/>
        <s v="JULIO CESAR DUEÑAS LEYVA" u="1"/>
        <s v="MEXIFRUTAS" u="1"/>
        <s v="ECOAGRO GDL INSUMOS" u="1"/>
        <s v="ARACELY BONILLA RUIZ" u="1"/>
        <s v="GERARDO DE JESUS OBREGON ESPINOZA" u="1"/>
        <s v="GUAYMAS PROTEIN COMPANY" u="1"/>
        <s v="MARTIN ESCALANTE" u="1"/>
        <s v="LUIS EDUARDO MEZA CAMPOS" u="1"/>
        <s v="FABRICACIONES DICA" u="1"/>
        <s v="CAMPO LAS ANIMAS" u="1"/>
        <s v="PRODUCTOS AGRICOLAS BACRAY" u="1"/>
        <s v="HYMA AGROINDUSTRIAL" u="1"/>
        <s v="&quot;JORAS INTERNACIONAL CORPORATION&quot;" u="1"/>
        <s v="LUCIO RUIZ MENDEZ" u="1"/>
        <s v="MARIA ALICIA VIRIDIANA TOSCANO GAMBOA" u="1"/>
        <s v="SRY LABORATORIO" u="1"/>
        <s v="ELVIA GRACIELA REYNA LIMAS" u="1"/>
        <s v="ESTEBAN JAVIER AGUILAR DUARTE" u="1"/>
        <s v="LILIANA RIOS LUGO" u="1"/>
        <s v="BARBARA KARINA CASTRO ORTIZ" u="1"/>
        <s v="OCTAVIO ANDRADE CONTRERAS" u="1"/>
        <s v="PROTEINAS MARINAS Y HARINAS DE SINALOA" u="1"/>
        <s v="GARICON" u="1"/>
        <s v="MARCELA ISABEL ORDOÑEZ VEGA" u="1"/>
        <s v="SERVI-INDUSTRIAS DEL NOROESTE" u="1"/>
        <s v="JORGE ENCINAS CASTILLO" u="1"/>
        <s v="GUADALUPE VELARDE MANCILLAS " u="1"/>
        <s v="FEDERICO ALBERTO VAZQUEZ VALDEZ" u="1"/>
        <s v="LAP SOLUCIONES" u="1"/>
        <s v="LIDERZA" u="1"/>
        <s v="HIGATA" u="1"/>
      </sharedItems>
    </cacheField>
    <cacheField name="Importe " numFmtId="4">
      <sharedItems containsSemiMixedTypes="0" containsString="0" containsNumber="1" minValue="875" maxValue="709944"/>
    </cacheField>
    <cacheField name="IVA" numFmtId="4">
      <sharedItems containsString="0" containsBlank="1" containsNumber="1" minValue="140" maxValue="83284.27"/>
    </cacheField>
    <cacheField name="Total " numFmtId="4">
      <sharedItems containsSemiMixedTypes="0" containsString="0" containsNumber="1" minValue="1015" maxValue="709944"/>
    </cacheField>
    <cacheField name="Fecha de vencimiento" numFmtId="165">
      <sharedItems containsSemiMixedTypes="0" containsNonDate="0" containsDate="1" containsString="0" minDate="2024-11-30T00:00:00" maxDate="2026-07-26T00:00:00"/>
    </cacheField>
    <cacheField name="Estatus" numFmtId="165">
      <sharedItems containsBlank="1" count="4">
        <s v="Vigente"/>
        <s v="vencido"/>
        <s v="Estatus" u="1"/>
        <m u="1"/>
      </sharedItems>
    </cacheField>
    <cacheField name="Estado de pago" numFmtId="4">
      <sharedItems/>
    </cacheField>
    <cacheField name="Fecha último pago" numFmtId="165">
      <sharedItems containsSemiMixedTypes="0" containsNonDate="0" containsDate="1" containsString="0" minDate="2026-01-06T00:00:00" maxDate="2026-06-27T00:00:00"/>
    </cacheField>
    <cacheField name="Semana " numFmtId="165">
      <sharedItems/>
    </cacheField>
    <cacheField name="Vendedor" numFmtId="4">
      <sharedItems containsBlank="1" count="18">
        <s v="ILSE GARCÍA"/>
        <s v="FREDY SALAS"/>
        <s v="MATEO LÓPEZ"/>
        <s v="EMILY MEZA" u="1"/>
        <s v="GALO CASTRO" u="1"/>
        <s v="CARLOS PATRÓN" u="1"/>
        <s v="ERIC SAAVEDRA" u="1"/>
        <s v="KENIA CASTAÑEDA" u="1"/>
        <s v="GRACIELA SANCHEZ" u="1"/>
        <m u="1"/>
        <s v="VIANNEY POLANCO" u="1"/>
        <s v="GUADALUPE PARRA" u="1"/>
        <s v="ALEJANDRA PÉREZ" u="1"/>
        <s v="GIOVANNI AYALA" u="1"/>
        <s v="ANEL RENDÓN" u="1"/>
        <s v="MANUEL CAÑEZ" u="1"/>
        <s v="ALEJANDRA PEREZ" u="1"/>
        <s v="ILSE GARCIA" u="1"/>
      </sharedItems>
    </cacheField>
    <cacheField name="Términos de pago" numFmtId="4">
      <sharedItems containsBlank="1" count="4">
        <s v="Contado"/>
        <s v="Crédito"/>
        <s v="Credito" u="1"/>
        <m u="1"/>
      </sharedItems>
    </cacheField>
    <cacheField name="Mes" numFmtId="0">
      <sharedItems containsSemiMixedTypes="0" containsString="0" containsNumber="1" containsInteger="1" minValue="1" maxValue="12" count="12">
        <n v="6"/>
        <n v="5"/>
        <n v="4"/>
        <n v="3"/>
        <n v="2"/>
        <n v="1"/>
        <n v="12" u="1"/>
        <n v="11" u="1"/>
        <n v="10" u="1"/>
        <n v="9" u="1"/>
        <n v="8" u="1"/>
        <n v="7" u="1"/>
      </sharedItems>
    </cacheField>
    <cacheField name="Semana" numFmtId="0">
      <sharedItems containsSemiMixedTypes="0" containsString="0" containsNumber="1" containsInteger="1" minValue="1" maxValue="53" count="53">
        <n v="26"/>
        <n v="25"/>
        <n v="24"/>
        <n v="23"/>
        <n v="22"/>
        <n v="21"/>
        <n v="20"/>
        <n v="19"/>
        <n v="17"/>
        <n v="18"/>
        <n v="16"/>
        <n v="15"/>
        <n v="14"/>
        <n v="13"/>
        <n v="11"/>
        <n v="12"/>
        <n v="10"/>
        <n v="9"/>
        <n v="8"/>
        <n v="7"/>
        <n v="6"/>
        <n v="5"/>
        <n v="4"/>
        <n v="3"/>
        <n v="2"/>
        <n v="53" u="1"/>
        <n v="52" u="1"/>
        <n v="51" u="1"/>
        <n v="50" u="1"/>
        <n v="49" u="1"/>
        <n v="48" u="1"/>
        <n v="45" u="1"/>
        <n v="47" u="1"/>
        <n v="46" u="1"/>
        <n v="44" u="1"/>
        <n v="43" u="1"/>
        <n v="42" u="1"/>
        <n v="41" u="1"/>
        <n v="40" u="1"/>
        <n v="39" u="1"/>
        <n v="38" u="1"/>
        <n v="36" u="1"/>
        <n v="37" u="1"/>
        <n v="35" u="1"/>
        <n v="34" u="1"/>
        <n v="32" u="1"/>
        <n v="33" u="1"/>
        <n v="31" u="1"/>
        <n v="30" u="1"/>
        <n v="29" u="1"/>
        <n v="28" u="1"/>
        <n v="27" u="1"/>
        <n v="1" u="1"/>
      </sharedItems>
    </cacheField>
  </cacheFields>
  <extLst>
    <ext xmlns:x14="http://schemas.microsoft.com/office/spreadsheetml/2009/9/main" uri="{725AE2AE-9491-48be-B2B4-4EB974FC3084}">
      <x14:pivotCacheDefinition pivotCacheId="869006418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blo Espinoza Lopez" refreshedDate="46200.523817361114" createdVersion="6" refreshedVersion="8" minRefreshableVersion="3" recordCount="2653" xr:uid="{0B3EFA72-0B5D-4EE2-A2AD-54C185CC6939}">
  <cacheSource type="worksheet">
    <worksheetSource ref="A1:W2654" sheet="BD Cartera"/>
  </cacheSource>
  <cacheFields count="23">
    <cacheField name="Fecha de factura" numFmtId="165">
      <sharedItems containsSemiMixedTypes="0" containsNonDate="0" containsDate="1" containsString="0" minDate="2024-03-01T00:00:00" maxDate="2026-06-27T00:00:00"/>
    </cacheField>
    <cacheField name="Número" numFmtId="4">
      <sharedItems/>
    </cacheField>
    <cacheField name="Clientes" numFmtId="4">
      <sharedItems containsBlank="1" count="253">
        <s v="GRUBOSA COMERCIAL"/>
        <s v="JESUS ALFREDO AYON REYNA"/>
        <s v="ALTERA PUBLICIDAD"/>
        <s v="AGRO PRODUCTOS BALEY"/>
        <s v="PROQUISON"/>
        <s v="SEILSIN/PROVELIM"/>
        <s v="EDITH CABRERA GARCIA"/>
        <s v="YERALDIN CASTRO CADENA"/>
        <s v="HECTOR SAU ESPINOZA"/>
        <s v="JESUS ESTEBAN CHAVEZ PRECIADO"/>
        <s v="FERRO MATERIALES CABANILLAS"/>
        <s v="JUAN HERMENEGILDO OLIVAS MENDOZA"/>
        <s v="MARIA DEL CARMEN RIVERA QUINTERO"/>
        <s v="ANTONIO ROMAN PEÑA"/>
        <s v="KESECOME ALIMENTARIA"/>
        <s v="ABQUIM"/>
        <s v="AGRONATURART BIO TECH"/>
        <s v="AQUASTORE SUMINISTROS ACUICOLAS DEL PACIFICO"/>
        <s v="INDUSTRIAL AGROBIOLOGICOS DEL NOROESTE"/>
        <s v="GRUPO OMC DEL NOROESTE"/>
        <s v="PORCICULTORES DE CAJEME"/>
        <s v="JULIO CESAR SEPULVEDA LOPEZ"/>
        <s v="EULALIO MOLINA TERAN"/>
        <s v="PINTURAS DE CAJEME"/>
        <s v="JOSE MANUEL BERRELLEZA FIERRO"/>
        <s v="ERIC DE JESUS SAAVEDRA BARRON"/>
        <s v="PLANTA PROCESADORA CAMARONEX"/>
        <s v="LUCINA YARLIN OCHOA QUIÑONEZ"/>
        <s v="ACUICOLA BOCA"/>
        <s v="&quot;PUBLICO EN GENERAL&quot;"/>
        <s v="WALBRO LOS MOCHIS"/>
        <s v="AGROPECUARIA MONTE SINAI"/>
        <s v="NRW CHEMIE MEXICANA"/>
        <s v="QMX4"/>
        <s v="BIOMA FORMULACIONES"/>
        <s v="AQUA DUX DE MEXICO"/>
        <s v="SERVICIOS Y SOLUCIONES ACUICOLAS"/>
        <s v="DALILA GUADALUPE VALDEZ RENDON"/>
        <s v="RAUL IVAN VAZQUEZ ALVAREZ"/>
        <s v="GUADALUPE BALVANEDA CORRAL FELIX"/>
        <s v="HENKO DISTRIBUCION QUIMICA"/>
        <s v="3Q GLOBAL SOLUTIONS"/>
        <s v="JESUS FRANCISCO OLMOS CASTRO"/>
        <s v="RITA MARIA OLGUIN SERRANO"/>
        <s v="PEDRO CASTAÑEDA SALAZAR"/>
        <s v="MARIA GUADALUPE OLGUIN SIQUEIROS"/>
        <s v="MARIA ALICIA VIRIDIANA TOSCANO GAMBOA"/>
        <s v="JULIO CESAR DUEÑAS LEYVA"/>
        <s v="ELVIA GRACIELA REYNA LIMAS"/>
        <s v="JIMMY JAVIER VITE QUIMIZ"/>
        <s v="ACUAGRO"/>
        <s v="ABASTECEDORA HIGIENICA DE SONORA"/>
        <s v="INSECTICIDAS DEL PACIFICO"/>
        <s v="JOCLA PRODUCTOS DE LIMPIEZA"/>
        <s v="RODIEZMO DE LA TERCIA"/>
        <s v="SAUL AYON REYNA"/>
        <s v="DISTRIBUIDORA EQUINA SMC"/>
        <s v="INDUSTRIAS VEPINSA"/>
        <s v="RENACER 2001"/>
        <s v="SYME AGROINSUMOS INNOVADORES DE MEXICO"/>
        <s v="AGROBIOLIFE"/>
        <s v="SALSAS CASTILLO"/>
        <s v="LABORATORIOS AEQ"/>
        <s v="JESUS ALEJANDRO GOMEZ ESPINOZA"/>
        <s v="ECOTERRA N.V."/>
        <s v="ZAYDA CAMILA GARCIA GARCIA"/>
        <s v="JESUS ANTONIO PACHECO NIEBLAS"/>
        <s v="GENITECH"/>
        <s v="PROGENMAR"/>
        <s v="ORBEX CHEMICAL"/>
        <s v="CESAR AUGUSTO VEGA MADRID"/>
        <s v="VID ELABORACION Y SUSTENTO PREEMINENTE"/>
        <s v="COMERCIALIZADORA COSTA BELLA"/>
        <s v="FRANCISCO JAVIER GERARDO SOLIS"/>
        <s v="PAPAS RAYGOZA DE CAJEME"/>
        <s v="MAXICHEMICAL"/>
        <s v="JESUS ALAN AMAVIZCA VALDEZ"/>
        <s v="LUIS ALFONSO KNAPP NAVARRO"/>
        <s v="DAVID FRANCISCO MIRAMONTES IRIBE"/>
        <s v="DIEGO ESTRADA HOLGUIN"/>
        <s v="ROBERTO ROJO CHAN"/>
        <s v="LITRA"/>
        <s v="CARLOS ENRIQUE CHAIN MENDOZA"/>
        <s v="ELIA GABRIELA GARCIA MORALES"/>
        <s v="HORTIKEM"/>
        <s v="CARLOS ALBERTO LUGO VALDEZ"/>
        <s v="PRODUCTORES DE SACOS DEL NOROESTE"/>
        <s v="ORGANICA SUPPLIERS"/>
        <s v="BRENDA CRISTAL VALDEZ PALAFOX"/>
        <s v="JESUS MANUEL MOLINA SOTO"/>
        <s v="COMERCIALIZADORA LAFEL DE CULIACAN" u="1"/>
        <s v="FRANCISCO JAVIER MORENO AMARILLAS" u="1"/>
        <s v="SURTENCANTO" u="1"/>
        <s v="JOSE FABIAN VEJAR AGUIRRE" u="1"/>
        <s v="PRODUCTOS QUIMICOS COSTA DEL MAR" u="1"/>
        <s v="COMERCIALIZADORA CONTROL AGUA" u="1"/>
        <s v="ALEIDA PEREZ QUINTERO" u="1"/>
        <s v="CAROLINA FERNANDA ZAMORA BRICEÑO" u="1"/>
        <s v="ROSARIO PATRICIA VEGA MENDIVIL" u="1"/>
        <s v="BRAYAN ARIEL GAMEZ ROMAN" u="1"/>
        <s v="CINTHIA MARGARITA HOLGUIN ZAZUETA" u="1"/>
        <s v="FAVELAB" u="1"/>
        <s v="DISTRIBUCLEAN DEL NOROESTE" u="1"/>
        <s v="MARTHA PAOLA TAPIA ALCARAZ" u="1"/>
        <s v="FAVELA PRO" u="1"/>
        <s v="QUI LAB" u="1"/>
        <s v="BIOPRON" u="1"/>
        <s v="ENRIQUE EFREN VEGA QUINTERO" u="1"/>
        <s v="FERTILIZANTES MJ" u="1"/>
        <s v="GENASE" u="1"/>
        <s v="CARLOS ROMAN ESQUIVEL" u="1"/>
        <s v="DISTRIBUIDORA DE SOSA Y ACIDOS" u="1"/>
        <s v="AGROPRODUCTO DIAZTECA" u="1"/>
        <s v="JORGE EDUARDO FRANCO BRACAMONTE" u="1"/>
        <s v="EDGAR DAVID LIZARRAGA VEGA" u="1"/>
        <s v="ACUICOLA SANTA INES" u="1"/>
        <s v="CONGELADORA EL TREBOL" u="1"/>
        <s v="GERARDO JOAB ORTIZ HERRERA" u="1"/>
        <s v="PECUARIUS LABORATORIOS" u="1"/>
        <s v="MARTIN ALBERTO SERRANO SALAZAR" u="1"/>
        <s v="DORA ELIA FULLER GARCIA" u="1"/>
        <s v="ADRIAN CASTELLANOS BAY" u="1"/>
        <s v="SANITARIOS SANIMAR" u="1"/>
        <s v="DANACHEM DE SONORA" u="1"/>
        <s v="BRENDA MUÑOZ ESPINOZA" u="1"/>
        <s v="OLGA LLUVIAN BELTRAN BELTRAN" u="1"/>
        <s v="FERQUINA" u="1"/>
        <s v="ELOISA ALVARADO VELAZQUES" u="1"/>
        <s v="ENVASES DE SINALOA" u="1"/>
        <s v="PRODUCTOS PESQUEROS DE CULIACAN" u="1"/>
        <s v="GUADALUPE VELARDE MANCILLAS" u="1"/>
        <s v="PRODUCTOS INDUSTRIALIZADOS DEL NOROESTE" u="1"/>
        <s v="HERIBERTO LOYA ARCE" u="1"/>
        <s v="LUZ MARIA HERNANDEZ BELTRAN" u="1"/>
        <s v="EBER EMIGDIO ROMERO ALDANA" u="1"/>
        <s v="RIGOBERTO RODRIGUEZ FREEMAN" u="1"/>
        <s v="MIGUEL ANGEL TORRES BURGOS" u="1"/>
        <s v="GRUINDAG ALIMENTOS" u="1"/>
        <s v="PROMOTORA AMBIENTAL SERVICIOS" u="1"/>
        <s v="BIOSEED" u="1"/>
        <s v="WALQUIM" u="1"/>
        <s v="REFRESCOS EL MANANTIAL" u="1"/>
        <s v="ERIC DE JESUS SAAVEDRA BARRON, Dirección de factura" u="1"/>
        <s v="EBIPAC" u="1"/>
        <s v="SERVICIOS ADMINISTRATIVOS CASIA" u="1"/>
        <s v="OLGA DAENA GARATE MACIAS" u="1"/>
        <s v="PRODUCTOS AGRICOLAS BACRAY" u="1"/>
        <s v="INDUSTRIAS MARINO" u="1"/>
        <s v="INMOBILIARIA OSIBA" u="1"/>
        <s v="ALBERTO JAVIER ARIAS ESPINOSA" u="1"/>
        <s v="STORELAB" u="1"/>
        <s v="DISTRIBUIDORA RALOY SUR DE SONORA" u="1"/>
        <s v="ISMAEL SALVADOR ZAMORA DOMINGUEZ" u="1"/>
        <s v="ISAAC ARTURO MORA CAMPOS" u="1"/>
        <s v="ELIA DEL CARMEN TORRES GUIZAR" u="1"/>
        <s v="CESAR TORRES ARMENTA" u="1"/>
        <s v="HECTOR CANO VALENZUELA" u="1"/>
        <s v="JAZMIN GUADALUPE CISNEROS ANDRADE" u="1"/>
        <s v="OPERADORA QUIMICA MENLUN" u="1"/>
        <s v="QUIPRON" u="1"/>
        <s v="ADALBERTO PEREZ MORALES" u="1"/>
        <s v="ABEL DANIEL MONTENEGRO IZAGUIRRE" u="1"/>
        <s v="ALBA CIRA APODACA SOLIS" u="1"/>
        <s v="LABORATORIOS ARDSON" u="1"/>
        <s v="ELIAB SANTOS RAMIREZ" u="1"/>
        <s v="JUAN CARLOS VELAZQUEZ CASTRO" u="1"/>
        <s v="IAC DE MEXICO" u="1"/>
        <s v="GRUPO AROM QUIMICOS" u="1"/>
        <s v="INDUSTRIAS TETAKAWI" u="1"/>
        <s v="CAROLINA CASTRO URIBE" u="1"/>
        <s v="JAIME ALEJANDRO PARADA GAMEZ" u="1"/>
        <s v="HARINERA DE SINALOA" u="1"/>
        <s v="JOSE MIGUEL GUZMAN MERCADO" u="1"/>
        <s v="OLGA LIZETH JUAREZ FELIX" u="1"/>
        <s v="JUAN PABLO ESTRADA RAMIREZ" u="1"/>
        <s v="RIGO ANDRES TIRADO MUÑOZ" u="1"/>
        <s v="JOSE LUIS TELLEZ RODRIGUEZ" u="1"/>
        <s v="SAN DIEGO CLEAN" u="1"/>
        <s v="SWP" u="1"/>
        <s v="DIEGO MAGALLANES LOPEZ" u="1"/>
        <s v="LARVAS GENESIS" u="1"/>
        <s v="AGROQUIMICOS Y BIOLOGICOS" u="1"/>
        <s v="REYNA FRANCELY VALENZUELA RODRIGUEZ" u="1"/>
        <s v="FRANCISCO VALENZUELA NAVARRETE" u="1"/>
        <s v="IMPORTADORA Y EXPORTADORA DEL BRINCO" u="1"/>
        <s v="ALEXIS JHOANNA CRUZ AMADO" u="1"/>
        <s v="CARMEN BEATRIZ GRAJEDA DEGOLLADO" u="1"/>
        <s v="ACUICOLA SELECTA" u="1"/>
        <s v="QUIMICA INDUSTRIAL Y ANALITICA" u="1"/>
        <s v="JUAN DE DIOS LUNA ALVAREZ" u="1"/>
        <s v="GLADIACLEAN" u="1"/>
        <s v="LILIANA MORALES ANGULO" u="1"/>
        <s v="SI XPRESS" u="1"/>
        <s v="HUMBERTO MURILLO HERNANDEZ" u="1"/>
        <s v="LABORATORIOS QUIVER" u="1"/>
        <s v="PROLIMPH QUIMICOS EN GENERAL" u="1"/>
        <s v="MARIA DOLORES GALAZ AYALA" u="1"/>
        <s v="CREMERIA LOS PIONEROS" u="1"/>
        <s v="BORCO AGROINDUSTRIAL" u="1"/>
        <s v="BYLSA DRILLING" u="1"/>
        <s v="MOISES GARCIA TIRADO" u="1"/>
        <s v="EDSON IVAN CARDENAS NAVARRO" u="1"/>
        <s v="PRODUCTOS BOGAMAR" u="1"/>
        <s v="DAVID RESENDIZ GONZALEZ" u="1"/>
        <s v="YOSSEF TORRES TAMBO" u="1"/>
        <s v="CONGELADORA CAPYTAN" u="1"/>
        <s v="IGNACIO RIVERA BERNAL" u="1"/>
        <s v="DIMATSA AXVAI" u="1"/>
        <s v="FERNANDO NIÑO ORTIZ" u="1"/>
        <s v="MARICULTURA DEL PACIFICO" u="1"/>
        <s v="PMPS QUIMICOS" u="1"/>
        <s v="CARLOS GALAVIZ BOJORQUEZ" u="1"/>
        <s v="JUAN CARLOS FRANCO RAMIREZ" u="1"/>
        <s v="IDOLINA GASTELUM LOPEZ" u="1"/>
        <s v="PESQUERA JALILI" u="1"/>
        <s v="YESICA LIVINE GONZALEZ SALAZAR" u="1"/>
        <s v="JOSE LUIS RUEDA FRAGOSO" u="1"/>
        <s v="PINTURAS AGLOS" u="1"/>
        <s v="VICTOR MANUEL MONTES LUJAN" u="1"/>
        <s v="GERARDO VALDIVIA URREA" u="1"/>
        <s v="JOEL ERNESTO CAZARES TREJO" u="1"/>
        <s v="ANNA SOFIA RUBIO GARCIA" u="1"/>
        <s v="REY GUADALUPE MIRANDA VALENZUELA" u="1"/>
        <s v="ALINSUMOS" u="1"/>
        <s v="IMPORTADORA Y EXPORTADORA REHOBOT" u="1"/>
        <s v="SERCONOMAR" u="1"/>
        <s v="IGNACIO ENRIQUE ROGEL GONZALEZ" u="1"/>
        <s v="ACCION ACUACULTURA" u="1"/>
        <s v="GABRIEL EDUARDO CHINCHILLAS CERVANTES" u="1"/>
        <s v="DULCERIA DON JUAN" u="1"/>
        <s v="BIOFUSION" u="1"/>
        <s v="ALLPLANT AGRICULTURA SUSTENTABLE" u="1"/>
        <s v="GUILLERMINA FELIX COTA" u="1"/>
        <s v="ELIZABETH LOPEZ RENTERIA" u="1"/>
        <s v="CONSERVAS LA COSTEÑA" u="1"/>
        <s v="ECOAGRO GDL INSUMOS" u="1"/>
        <s v="HECTOR MANUEL VAZQUEZ ROMERO" u="1"/>
        <s v="MEXIFRUTAS" u="1"/>
        <s v="GUAYMAS PROTEIN COMPANY" u="1"/>
        <s v="MARCO ANTONIO MORALES FERNANDEZ" u="1"/>
        <s v="FABRICACIONES DICA" u="1"/>
        <s v="GRECIA PAOLA CASTELO BARRON" u="1"/>
        <s v="SOFIA MOLINA SALAZAR" u="1"/>
        <s v="CREMERIA DEL YAQUI" u="1"/>
        <s v="&quot;JORAS INTERNACIONAL CORPORATION&quot;" u="1"/>
        <s v="HYMA AGROINDUSTRIAL" u="1"/>
        <s v="SRY LABORATORIO" u="1"/>
        <s v="LUCIO RUIZ MENDEZ" u="1"/>
        <s v="HOTELES EL CID MAZATLAN" u="1"/>
        <s v="LILIANA RIOS LUGO" u="1"/>
        <s v="OCTAVIO ANDRADE CONTRERAS" u="1"/>
        <m u="1"/>
        <s v="LIDERZA" u="1"/>
      </sharedItems>
    </cacheField>
    <cacheField name="Importe " numFmtId="4">
      <sharedItems containsSemiMixedTypes="0" containsString="0" containsNumber="1" minValue="1100" maxValue="761801.88"/>
    </cacheField>
    <cacheField name="IVA" numFmtId="4">
      <sharedItems containsString="0" containsBlank="1" containsNumber="1" minValue="176" maxValue="121888.3"/>
    </cacheField>
    <cacheField name="Total " numFmtId="4">
      <sharedItems containsSemiMixedTypes="0" containsString="0" containsNumber="1" minValue="1230" maxValue="883690.18"/>
    </cacheField>
    <cacheField name="Total pendiente" numFmtId="4">
      <sharedItems containsSemiMixedTypes="0" containsString="0" containsNumber="1" minValue="154.22999999999999" maxValue="476371.61"/>
    </cacheField>
    <cacheField name="Importe pendiente" numFmtId="4">
      <sharedItems containsSemiMixedTypes="0" containsString="0" containsNumber="1" minValue="132.95689655172413" maxValue="410665.18"/>
    </cacheField>
    <cacheField name="Fecha de vencimiento" numFmtId="165">
      <sharedItems containsSemiMixedTypes="0" containsNonDate="0" containsDate="1" containsString="0" minDate="2024-03-31T00:00:00" maxDate="2026-08-10T00:00:00"/>
    </cacheField>
    <cacheField name="Estatus" numFmtId="165">
      <sharedItems/>
    </cacheField>
    <cacheField name="Estado de pago" numFmtId="4">
      <sharedItems/>
    </cacheField>
    <cacheField name="Vendedor" numFmtId="4">
      <sharedItems containsBlank="1" count="17">
        <s v="MATEO LÓPEZ"/>
        <s v="ILSE GARCÍA"/>
        <s v="FREDY SALAS"/>
        <s v="EMILY MEZA"/>
        <s v="GALO CASTRO"/>
        <s v="ERIC SAAVEDRA"/>
        <s v="GUADALUPE PARRA"/>
        <s v="GRACIELA SANCHEZ" u="1"/>
        <s v="CARLOS PATRÓN" u="1"/>
        <s v="KENIA CASTAÑEDA" u="1"/>
        <s v="JAIME HIGUERA" u="1"/>
        <s v="VIANNEY POLANCO" u="1"/>
        <s v="MANUEL CAÑEZ" u="1"/>
        <s v="Administrator" u="1"/>
        <m u="1"/>
        <s v="ANEL RENDÓN" u="1"/>
        <s v="ILSE GARCIA" u="1"/>
      </sharedItems>
    </cacheField>
    <cacheField name="Términos de pago" numFmtId="4">
      <sharedItems containsBlank="1" count="4">
        <s v="Crédito"/>
        <s v="Contado"/>
        <s v="Credito" u="1"/>
        <m u="1"/>
      </sharedItems>
    </cacheField>
    <cacheField name="Fecha" numFmtId="15">
      <sharedItems containsSemiMixedTypes="0" containsNonDate="0" containsDate="1" containsString="0" minDate="2026-01-09T00:00:00" maxDate="2026-06-27T00:00:00"/>
    </cacheField>
    <cacheField name="Mes" numFmtId="0">
      <sharedItems containsSemiMixedTypes="0" containsString="0" containsNumber="1" containsInteger="1" minValue="1" maxValue="12" count="12">
        <n v="6"/>
        <n v="5"/>
        <n v="4"/>
        <n v="3"/>
        <n v="2"/>
        <n v="1"/>
        <n v="12" u="1"/>
        <n v="11" u="1"/>
        <n v="10" u="1"/>
        <n v="9" u="1"/>
        <n v="8" u="1"/>
        <n v="7" u="1"/>
      </sharedItems>
    </cacheField>
    <cacheField name="Semana" numFmtId="0">
      <sharedItems containsSemiMixedTypes="0" containsString="0" containsNumber="1" containsInteger="1" minValue="2" maxValue="53" count="52">
        <n v="26"/>
        <n v="25"/>
        <n v="24"/>
        <n v="23"/>
        <n v="22"/>
        <n v="21"/>
        <n v="20"/>
        <n v="19"/>
        <n v="18"/>
        <n v="17"/>
        <n v="16"/>
        <n v="15"/>
        <n v="14"/>
        <n v="13"/>
        <n v="12"/>
        <n v="11"/>
        <n v="10"/>
        <n v="9"/>
        <n v="8"/>
        <n v="7"/>
        <n v="6"/>
        <n v="5"/>
        <n v="4"/>
        <n v="3"/>
        <n v="2"/>
        <n v="53" u="1"/>
        <n v="52" u="1"/>
        <n v="51" u="1"/>
        <n v="50" u="1"/>
        <n v="49" u="1"/>
        <n v="47" u="1"/>
        <n v="46" u="1"/>
        <n v="45" u="1"/>
        <n v="44" u="1"/>
        <n v="43" u="1"/>
        <n v="42" u="1"/>
        <n v="41" u="1"/>
        <n v="40" u="1"/>
        <n v="39" u="1"/>
        <n v="38" u="1"/>
        <n v="37" u="1"/>
        <n v="36" u="1"/>
        <n v="34" u="1"/>
        <n v="33" u="1"/>
        <n v="32" u="1"/>
        <n v="31" u="1"/>
        <n v="30" u="1"/>
        <n v="29" u="1"/>
        <n v="28" u="1"/>
        <n v="27" u="1"/>
        <n v="48" u="1"/>
        <n v="35" u="1"/>
      </sharedItems>
    </cacheField>
    <cacheField name="Dias vencido" numFmtId="0">
      <sharedItems containsSemiMixedTypes="0" containsString="0" containsNumber="1" containsInteger="1" minValue="0" maxValue="818"/>
    </cacheField>
    <cacheField name="Vencido 0-30 días" numFmtId="43">
      <sharedItems containsSemiMixedTypes="0" containsString="0" containsNumber="1" minValue="0" maxValue="410665.18"/>
    </cacheField>
    <cacheField name="Vencido 31-60 días" numFmtId="43">
      <sharedItems containsSemiMixedTypes="0" containsString="0" containsNumber="1" minValue="0" maxValue="63321.09482758621"/>
    </cacheField>
    <cacheField name="Vencido 61-90 días" numFmtId="43">
      <sharedItems containsSemiMixedTypes="0" containsString="0" containsNumber="1" minValue="0" maxValue="115800"/>
    </cacheField>
    <cacheField name="Vencido &gt;90 días" numFmtId="43">
      <sharedItems containsSemiMixedTypes="0" containsString="0" containsNumber="1" minValue="0" maxValue="200844.33620689655"/>
    </cacheField>
    <cacheField name="Por vencer" numFmtId="43">
      <sharedItems containsSemiMixedTypes="0" containsString="0" containsNumber="1" minValue="0" maxValue="410665.18"/>
    </cacheField>
    <cacheField name="Vigente" numFmtId="43">
      <sharedItems containsSemiMixedTypes="0" containsString="0" containsNumber="1" minValue="0" maxValue="410665.18"/>
    </cacheField>
  </cacheFields>
  <extLst>
    <ext xmlns:x14="http://schemas.microsoft.com/office/spreadsheetml/2009/9/main" uri="{725AE2AE-9491-48be-B2B4-4EB974FC3084}">
      <x14:pivotCacheDefinition pivotCacheId="2023152477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blo Espinoza Lopez" refreshedDate="46200.523817939815" createdVersion="6" refreshedVersion="8" minRefreshableVersion="3" recordCount="1804" xr:uid="{7810658E-E522-4CA6-B8DC-BCE9BB0CF2CF}">
  <cacheSource type="worksheet">
    <worksheetSource ref="A1:AH1805" sheet="BD CxP"/>
  </cacheSource>
  <cacheFields count="34">
    <cacheField name="Número" numFmtId="4">
      <sharedItems/>
    </cacheField>
    <cacheField name="Origen" numFmtId="4">
      <sharedItems/>
    </cacheField>
    <cacheField name="Proveedor" numFmtId="4">
      <sharedItems count="61">
        <s v="ORBEX CHEMICAL"/>
        <s v="AUROQUIM"/>
        <s v="WEGOCHEM MEXICANA"/>
        <s v="REACCIONES QUIMICAS"/>
        <s v="NRW CHEMIE MEXICANA"/>
        <s v="ALKEM INDUSTRIAS"/>
        <s v="MAXICHEMICAL"/>
        <s v="COMERCIALIZADORA LAFEL DE CULIACAN"/>
        <s v="NATRIUM DE MEXICO"/>
        <s v="SOLENIS TECHNOLOGIES MEXICO"/>
        <s v="POLAQUIMIA"/>
        <s v="QMX4"/>
        <s v="KOPRIMO"/>
        <s v="AQUA DUX DE MEXICO"/>
        <s v="SERVICIOS Y SOLUCIONES ACUICOLAS"/>
        <s v="DISTRIBUIDORA DE SOSA Y ACIDOS"/>
        <s v="HENKO DISTRIBUCION QUIMICA"/>
        <s v="JESUS FRANCISCO OLMOS CASTRO"/>
        <s v="RITA MARIA OLGUIN SERRANO"/>
        <s v="QUIMLOGIC"/>
        <s v="INHERQUIM"/>
        <s v="GRUPO OMC DEL NOROESTE"/>
        <s v="DR JOSE POLAK"/>
        <s v="ION SPECIALTIES"/>
        <s v="COMERCIALIZADORA COSTA BELLA"/>
        <s v="SILCOMER" u="1"/>
        <s v="QUIMICA PIMA" u="1"/>
        <s v="POCHTECA MATERIAS PRIMAS" u="1"/>
        <s v="ALVEG DISTRIBUCION QUIMICA" u="1"/>
        <s v="ROT QUIMICA" u="1"/>
        <s v="POLIOLES" u="1"/>
        <s v="GERARDO RAFAEL FLORES SALINAS" u="1"/>
        <s v="FABRICANTE Y COMERCIALIZADORA BETA" u="1"/>
        <s v="NUEVA AGROINDUSTRIAS DEL NORTE" u="1"/>
        <s v="PROVEEDORA DE TENSOACTIVOS" u="1"/>
        <s v="BARNICES Y RESINAS" u="1"/>
        <s v="AUSTRAL COSMETICA" u="1"/>
        <s v="PLASTICOS Y RESINAS TRES RIOS" u="1"/>
        <s v="BIOPRON" u="1"/>
        <s v="QUIPRON" u="1"/>
        <s v="PRODUCTOS KIMIMAR" u="1"/>
        <s v="HIGATA" u="1"/>
        <s v="ESSECO SRL" u="1"/>
        <s v="INDUSTRIA QUIMICA DEL ISTMO SA DE CV" u="1"/>
        <s v="ROSIN TRADE &amp; DERIVADOS" u="1"/>
        <s v="UNIVAR SOLUTIONS MEXICO" u="1"/>
        <s v="POCHTECA MATERIAS PRIMAS SA DE CV" u="1"/>
        <s v="FORESTAL QUIMICA ECATEPEC" u="1"/>
        <s v="INSUMOS QUIMICOS AZTECA S.A. DE C.V." u="1"/>
        <s v="ALVEG DISTRIBUCION QUIMICA SA DE CV" u="1"/>
        <s v="ION SPECIALTIES SAPI DE CV" u="1"/>
        <s v="JUAN DE DIOS LUNA ALVAREZ" u="1"/>
        <s v="QUIMICOS INDUSTRIALES BASA" u="1"/>
        <s v="ZINC NACIONAL S.A." u="1"/>
        <s v="LIDERZA" u="1"/>
        <s v="GRUPO AROM QUIMICOS" u="1"/>
        <s v="FABRICANTE Y COMERCIALIZADORA BETA SA DE CV" u="1"/>
        <s v="ALKEM INDUSTRIAS S.A. DE C.V." u="1"/>
        <s v="POLIOLES S.A. DE C.V." u="1"/>
        <s v="MANUCHAR INTERNACIONAL S.A. DE C.V." u="1"/>
        <s v="NATRIUM DE MEXICO SA DE CV" u="1"/>
      </sharedItems>
    </cacheField>
    <cacheField name="Referencia" numFmtId="4">
      <sharedItems/>
    </cacheField>
    <cacheField name="Fecha de factura" numFmtId="165">
      <sharedItems containsSemiMixedTypes="0" containsNonDate="0" containsDate="1" containsString="0" minDate="2024-11-01T00:00:00" maxDate="2026-06-23T00:00:00"/>
    </cacheField>
    <cacheField name="Fecha vencimiento" numFmtId="165">
      <sharedItems containsSemiMixedTypes="0" containsNonDate="0" containsDate="1" containsString="0" minDate="2024-12-01T00:00:00" maxDate="2026-08-08T00:00:00"/>
    </cacheField>
    <cacheField name="Divisa" numFmtId="4">
      <sharedItems/>
    </cacheField>
    <cacheField name="Importe" numFmtId="4">
      <sharedItems containsSemiMixedTypes="0" containsString="0" containsNumber="1" minValue="-1125529.2" maxValue="-475"/>
    </cacheField>
    <cacheField name="Impuesto" numFmtId="4">
      <sharedItems containsString="0" containsBlank="1" containsNumber="1" minValue="-180084.67" maxValue="151.9"/>
    </cacheField>
    <cacheField name="Total" numFmtId="4">
      <sharedItems containsSemiMixedTypes="0" containsString="0" containsNumber="1" minValue="-1305613.8700000001" maxValue="-551"/>
    </cacheField>
    <cacheField name="Total en divisa " numFmtId="4">
      <sharedItems containsSemiMixedTypes="0" containsString="0" containsNumber="1" minValue="-645000" maxValue="-43.5"/>
    </cacheField>
    <cacheField name="Importe adeudado" numFmtId="4">
      <sharedItems containsSemiMixedTypes="0" containsString="0" containsNumber="1" minValue="43.5" maxValue="645000"/>
    </cacheField>
    <cacheField name="Estado de pago" numFmtId="4">
      <sharedItems/>
    </cacheField>
    <cacheField name="Vendedor" numFmtId="4">
      <sharedItems/>
    </cacheField>
    <cacheField name="Fecha pago" numFmtId="0">
      <sharedItems containsNonDate="0" containsString="0" containsBlank="1"/>
    </cacheField>
    <cacheField name="Dias de crédito" numFmtId="169">
      <sharedItems containsSemiMixedTypes="0" containsString="0" containsNumber="1" containsInteger="1" minValue="15" maxValue="60"/>
    </cacheField>
    <cacheField name="Condición" numFmtId="0">
      <sharedItems/>
    </cacheField>
    <cacheField name="Día vencimiento" numFmtId="0">
      <sharedItems containsSemiMixedTypes="0" containsString="0" containsNumber="1" containsInteger="1" minValue="1" maxValue="30"/>
    </cacheField>
    <cacheField name="Mes vencimiento" numFmtId="0">
      <sharedItems containsSemiMixedTypes="0" containsString="0" containsNumber="1" containsInteger="1" minValue="1" maxValue="12"/>
    </cacheField>
    <cacheField name="Año vencimiento" numFmtId="0">
      <sharedItems containsSemiMixedTypes="0" containsString="0" containsNumber="1" containsInteger="1" minValue="2024" maxValue="2026"/>
    </cacheField>
    <cacheField name="Día factura" numFmtId="0">
      <sharedItems containsSemiMixedTypes="0" containsString="0" containsNumber="1" containsInteger="1" minValue="1" maxValue="31"/>
    </cacheField>
    <cacheField name="Mes factura" numFmtId="0">
      <sharedItems containsSemiMixedTypes="0" containsString="0" containsNumber="1" containsInteger="1" minValue="1" maxValue="12"/>
    </cacheField>
    <cacheField name="Año factura" numFmtId="0">
      <sharedItems containsSemiMixedTypes="0" containsString="0" containsNumber="1" containsInteger="1" minValue="2024" maxValue="2026"/>
    </cacheField>
    <cacheField name="Importe2" numFmtId="43">
      <sharedItems containsSemiMixedTypes="0" containsString="0" containsNumber="1" minValue="475" maxValue="1125529.2"/>
    </cacheField>
    <cacheField name="Total2" numFmtId="43">
      <sharedItems containsSemiMixedTypes="0" containsString="0" containsNumber="1" minValue="551" maxValue="1305613.8700000001"/>
    </cacheField>
    <cacheField name="Estatus" numFmtId="0">
      <sharedItems/>
    </cacheField>
    <cacheField name="Fecha" numFmtId="14">
      <sharedItems containsSemiMixedTypes="0" containsNonDate="0" containsDate="1" containsString="0" minDate="2026-01-09T00:00:00" maxDate="2026-06-27T00:00:00"/>
    </cacheField>
    <cacheField name="Mes" numFmtId="0">
      <sharedItems containsSemiMixedTypes="0" containsString="0" containsNumber="1" containsInteger="1" minValue="1" maxValue="12" count="12">
        <n v="6"/>
        <n v="5"/>
        <n v="4"/>
        <n v="3"/>
        <n v="2"/>
        <n v="1"/>
        <n v="12" u="1"/>
        <n v="11" u="1"/>
        <n v="10" u="1"/>
        <n v="9" u="1"/>
        <n v="8" u="1"/>
        <n v="7" u="1"/>
      </sharedItems>
    </cacheField>
    <cacheField name="Semana" numFmtId="0">
      <sharedItems containsSemiMixedTypes="0" containsString="0" containsNumber="1" containsInteger="1" minValue="2" maxValue="53" count="52">
        <n v="26"/>
        <n v="25"/>
        <n v="24"/>
        <n v="23"/>
        <n v="22"/>
        <n v="21"/>
        <n v="20"/>
        <n v="19"/>
        <n v="18"/>
        <n v="17"/>
        <n v="16"/>
        <n v="15"/>
        <n v="14"/>
        <n v="13"/>
        <n v="12"/>
        <n v="11"/>
        <n v="10"/>
        <n v="9"/>
        <n v="8"/>
        <n v="7"/>
        <n v="6"/>
        <n v="5"/>
        <n v="4"/>
        <n v="3"/>
        <n v="2"/>
        <n v="53" u="1"/>
        <n v="52" u="1"/>
        <n v="51" u="1"/>
        <n v="50" u="1"/>
        <n v="49" u="1"/>
        <n v="47" u="1"/>
        <n v="46" u="1"/>
        <n v="45" u="1"/>
        <n v="44" u="1"/>
        <n v="43" u="1"/>
        <n v="42" u="1"/>
        <n v="41" u="1"/>
        <n v="40" u="1"/>
        <n v="39" u="1"/>
        <n v="38" u="1"/>
        <n v="37" u="1"/>
        <n v="36" u="1"/>
        <n v="34" u="1"/>
        <n v="33" u="1"/>
        <n v="32" u="1"/>
        <n v="31" u="1"/>
        <n v="30" u="1"/>
        <n v="29" u="1"/>
        <n v="28" u="1"/>
        <n v="27" u="1"/>
        <n v="48" u="1"/>
        <n v="35" u="1"/>
      </sharedItems>
    </cacheField>
    <cacheField name="Dias vencido" numFmtId="0">
      <sharedItems containsSemiMixedTypes="0" containsString="0" containsNumber="1" containsInteger="1" minValue="0" maxValue="573"/>
    </cacheField>
    <cacheField name="Vencido 0-30 días" numFmtId="169">
      <sharedItems containsSemiMixedTypes="0" containsString="0" containsNumber="1" minValue="0" maxValue="1084224.3999999999"/>
    </cacheField>
    <cacheField name="Vencido 31-60 días" numFmtId="169">
      <sharedItems containsSemiMixedTypes="0" containsString="0" containsNumber="1" minValue="0" maxValue="495038"/>
    </cacheField>
    <cacheField name="Vencido &gt;60 días" numFmtId="169">
      <sharedItems containsSemiMixedTypes="0" containsString="0" containsNumber="1" minValue="0" maxValue="1103265.8999999999"/>
    </cacheField>
    <cacheField name="Vigente" numFmtId="169">
      <sharedItems containsSemiMixedTypes="0" containsString="0" containsNumber="1" minValue="0" maxValue="1125529.2"/>
    </cacheField>
  </cacheFields>
  <extLst>
    <ext xmlns:x14="http://schemas.microsoft.com/office/spreadsheetml/2009/9/main" uri="{725AE2AE-9491-48be-B2B4-4EB974FC3084}">
      <x14:pivotCacheDefinition pivotCacheId="244859994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blo Espinoza Lopez" refreshedDate="46200.523818287038" createdVersion="6" refreshedVersion="8" minRefreshableVersion="3" recordCount="589" xr:uid="{B6752AAC-2A1A-4FA5-A518-3F2D6939F831}">
  <cacheSource type="worksheet">
    <worksheetSource ref="A1:S590" sheet="BD Ventas"/>
  </cacheSource>
  <cacheFields count="22">
    <cacheField name="Asiento contable/Número" numFmtId="4">
      <sharedItems/>
    </cacheField>
    <cacheField name="Asiento contable/Nombre del partner para mostrar en la factura." numFmtId="4">
      <sharedItems count="300">
        <s v="&quot;PUBLICO EN GENERAL&quot;"/>
        <s v="ACUAGRO"/>
        <s v="GRUBOSA COMERCIAL"/>
        <s v="SAUL AYON REYNA"/>
        <s v="JESUS ALFREDO AYON REYNA"/>
        <s v="JESUS FRANCISCO OLMOS CASTRO"/>
        <s v="ALTERA PUBLICIDAD"/>
        <s v="ABEL DANIEL MONTENEGRO IZAGUIRRE"/>
        <s v="AGRO PRODUCTOS BALEY"/>
        <s v="PROQUISON"/>
        <s v="SEILSIN/PROVELIM"/>
        <s v="ACUICOLA MOREMAR"/>
        <s v="GRANJA ACUICOLA MAYA"/>
        <s v="EDITH CABRERA GARCIA"/>
        <s v="ZAYDA CAMILA GARCIA GARCIA"/>
        <s v="YERALDIN CASTRO CADENA"/>
        <s v="HECTOR SAU ESPINOZA"/>
        <s v="JESUS ESTEBAN CHAVEZ PRECIADO"/>
        <s v="FERRO MATERIALES CABANILLAS"/>
        <s v="JUAN HERMENEGILDO OLIVAS MENDOZA"/>
        <s v="MARIA DEL CARMEN RIVERA QUINTERO"/>
        <s v="QMX4"/>
        <s v="ANTONIO ROMAN PEÑA"/>
        <s v="KESECOME ALIMENTARIA"/>
        <s v="ABQUIM"/>
        <s v="AGRONATURART BIO TECH"/>
        <s v="OSWALDO GARCIA MARTINEZ"/>
        <s v="AQUASTORE SUMINISTROS ACUICOLAS DEL PACIFICO"/>
        <s v="INDUSTRIAL AGROBIOLOGICOS DEL NOROESTE"/>
        <s v="GRUPO OMC DEL NOROESTE"/>
        <s v="JOCLA PRODUCTOS DE LIMPIEZA"/>
        <s v="ADQUISICIONES PADRE KINO"/>
        <s v="PORCICULTORES DE CAJEME"/>
        <s v="JULIO CESAR SEPULVEDA LOPEZ"/>
        <s v="ALKEM INDUSTRIAS"/>
        <s v="EULALIO MOLINA TERAN"/>
        <s v="PINTURAS DE CAJEME"/>
        <s v="JESUS ALAN AMAVIZCA VALDEZ"/>
        <s v="JOSE MANUEL BERRELLEZA FIERRO"/>
        <s v="ERIC DE JESUS SAAVEDRA BARRON"/>
        <s v="JIMMY JAVIER VITE QUIMIZ"/>
        <s v="PLANTA PROCESADORA CAMARONEX"/>
        <s v="LUCINA YARLIN OCHOA QUIÑONEZ"/>
        <s v="ACUICOLA BOCA"/>
        <s v="RODIEZMO DE LA TERCIA"/>
        <s v="SYME AGROINSUMOS INNOVADORES DE MEXICO"/>
        <s v="ABASTECEDORA HIGIENICA DE SONORA"/>
        <s v="COMERCIALIZADORA COSTA BELLA"/>
        <s v="WALBRO LOS MOCHIS"/>
        <s v="AGROPECUARIA MONTE SINAI"/>
        <s v="INSECTICIDAS DEL PACIFICO"/>
        <s v="NRW CHEMIE MEXICANA"/>
        <s v="SANITARIOS SANIMAR"/>
        <s v="BIOMA FORMULACIONES"/>
        <s v="ALBA CIRA APODACA SOLIS"/>
        <s v="AQUA DUX DE MEXICO"/>
        <s v="LABORATORIOS ARDSON"/>
        <s v="SERVICIOS Y SOLUCIONES ACUICOLAS"/>
        <s v="AGROBIOLIFE"/>
        <s v="ABEL LOPEZ ROJO"/>
        <s v="DISTRIBUIDORA EQUINA SMC"/>
        <s v="SALSAS CASTILLO"/>
        <s v="INDUSTRIAS VEPINSA"/>
        <s v="RENACER 2001"/>
        <s v="ELIA GABRIELA GARCIA MORALES"/>
        <s v="LABORATORIOS AEQ"/>
        <s v="KAREY ALIMENTOS"/>
        <s v="JESUS ALEJANDRO GOMEZ ESPINOZA"/>
        <s v="BRAULIO ARIAS URIAS"/>
        <s v="PAPAS RAYGOZA DE CAJEME"/>
        <s v="MAXICHEMICAL"/>
        <s v="DIEGO ESTRADA HOLGUIN"/>
        <s v="CARLOS ROMAN ESQUIVEL"/>
        <s v="ECOTERRA N.V."/>
        <s v="FERNANDO NIÑO ORTIZ"/>
        <s v="HERIBERTO LOYA ARCE"/>
        <s v="JESUS ANTONIO PACHECO NIEBLAS"/>
        <s v="ORBEX CHEMICAL"/>
        <s v="YOLANDA GUTIERREZ BERNAL"/>
        <s v="GENITECH"/>
        <s v="DAVID FRANCISCO MIRAMONTES IRIBE"/>
        <s v="CESAR AUGUSTO VEGA MADRID"/>
        <s v="PROGENMAR"/>
        <s v="LUIS ALFONSO KNAPP NAVARRO"/>
        <s v="CRISTHIAN OMAR OLAIS RUIZ"/>
        <s v="FRANCISCO JAVIER GERARDO SOLIS"/>
        <s v="CARLOS ENRIQUE CHAIN MENDOZA"/>
        <s v="MARTHA PAOLA TAPIA ALCARAZ"/>
        <s v="VID ELABORACION Y SUSTENTO PREEMINENTE"/>
        <s v="CESAR ROSARIO ARELLANES RAMOS"/>
        <s v="CONGELADORA CAPYTAN"/>
        <s v="ACUICOLA SANTA INES"/>
        <s v="ACUICOLA CALIFUS"/>
        <s v="JORGE EDUARDO FRANCO BRACAMONTE"/>
        <s v="ROBERTO ROJO CHAN"/>
        <s v="DALILA GUADALUPE VALDEZ RENDON"/>
        <s v="GEZ ACUICOLA"/>
        <s v="BIOSEED"/>
        <s v="CARLOS ALBERTO LUGO VALDEZ"/>
        <s v="LITRA"/>
        <s v="HORTIKEM"/>
        <s v="ADALBERTO PEREZ MORALES"/>
        <s v="BRENDA CRISTAL VALDEZ PALAFOX"/>
        <s v="PRODUCTORES DE SACOS DEL NOROESTE"/>
        <s v="MARCO ANTONIO MORALES FERNANDEZ"/>
        <s v="JESUS MANUEL MOLINA SOTO"/>
        <s v="MIGUEL ANGEL TORRES BURGOS"/>
        <s v="ORGANICA SUPPLIERS" u="1"/>
        <s v="D&amp;H DISTRIBUCION Y SERVICIOS" u="1"/>
        <s v="XATTAB" u="1"/>
        <s v="FRANCISCO JAVIER MORENO AMARILLAS" u="1"/>
        <s v="RAUL IVAN VAZQUEZ ALVAREZ" u="1"/>
        <s v="ROSARIO PATRICIA VEGA MENDIVIL" u="1"/>
        <s v="BRAYAN ARIEL GAMEZ ROMAN" u="1"/>
        <s v="SURTENCANTO" u="1"/>
        <s v="JOSE FABIAN VEJAR AGUIRRE" u="1"/>
        <s v="ALEIDA PEREZ QUINTERO" u="1"/>
        <s v="GRECIA PAOLA CASTELO BARRON" u="1"/>
        <s v="PRODUCTOS QUIMICOS COSTA DEL MAR" u="1"/>
        <s v="ERNESTO VALDEZ BALTAZAR" u="1"/>
        <s v="CAROLINA FERNANDA ZAMORA BRICEÑO" u="1"/>
        <s v="ATUN P3" u="1"/>
        <s v="CINTHIA MARGARITA HOLGUIN ZAZUETA" u="1"/>
        <s v="CARMEN BEATRIZ GRAJEDA DEGOLLADO" u="1"/>
        <s v="IMPORTADORA Y EXPORTADORA REHOBOT" u="1"/>
        <s v="FAVELAB" u="1"/>
        <s v="GUADALUPE BALVANEDA CORRAL FELIX" u="1"/>
        <s v="GENASE" u="1"/>
        <s v="DISTRIBUCLEAN DEL NOROESTE" u="1"/>
        <s v="ADRIAN CASTELLANOS BAY" u="1"/>
        <s v="PRODUCTOS PESQUEROS DE CULIACAN" u="1"/>
        <s v="BIOPRON" u="1"/>
        <s v="IMPORTADORA Y EXPORTADORA DEL BRINCO" u="1"/>
        <s v="RIGO ANDRES TIRADO MUÑOZ" u="1"/>
        <s v="HENKO DISTRIBUCION QUIMICA" u="1"/>
        <s v="ENRIQUE EFREN VEGA QUINTERO" u="1"/>
        <s v="QUICK 03" u="1"/>
        <s v="OLGA DAENA GARATE MACIAS" u="1"/>
        <s v="CONGELADORA EL TREBOL" u="1"/>
        <s v="ALLPLANT AGRICULTURA SUSTENTABLE" u="1"/>
        <s v="RITA MARIA OLGUIN SERRANO" u="1"/>
        <s v="FERTILIZANTES MJ" u="1"/>
        <s v="3Q GLOBAL SOLUTIONS" u="1"/>
        <s v="COMERCIALIZADORA LAFEL DE CULIACAN" u="1"/>
        <s v="DISTRIBUIDORA DE SOSA Y ACIDOS" u="1"/>
        <s v="MARTIN ALBERTO SERRANO SALAZAR" u="1"/>
        <s v="AGROPRODUCTO DIAZTECA" u="1"/>
        <s v="DORA ELIA FULLER GARCIA" u="1"/>
        <s v="FAVELA PRO" u="1"/>
        <s v="EDGAR DAVID LIZARRAGA VEGA" u="1"/>
        <s v="MARTIN JAVIER RIOS VAZQUEZ" u="1"/>
        <s v="BRENDA MUÑOZ ESPINOZA" u="1"/>
        <s v="GERARDO JOAB ORTIZ HERRERA" u="1"/>
        <s v="PECUARIUS LABORATORIOS" u="1"/>
        <s v="OLGA LLUVIAN BELTRAN BELTRAN" u="1"/>
        <s v="ISAAC ARTURO MORA CAMPOS" u="1"/>
        <s v="ELOISA ALVARADO VELAZQUES" u="1"/>
        <s v="ENVASES DE SINALOA" u="1"/>
        <s v="QUI LAB" u="1"/>
        <s v="PERLA ROCIO CABRERA VALENZUELA" u="1"/>
        <s v="GUADALUPE VELARDE MANCILLAS" u="1"/>
        <s v="DANACHEM DE SONORA" u="1"/>
        <s v="PRODUCTOS INDUSTRIALIZADOS DEL NOROESTE" u="1"/>
        <s v="LUZ MARIA HERNANDEZ BELTRAN" u="1"/>
        <s v="FERQUINA" u="1"/>
        <s v="JOSE MIGUEL GUZMAN MERCADO" u="1"/>
        <s v="EBER EMIGDIO ROMERO ALDANA" u="1"/>
        <s v="RIGOBERTO RODRIGUEZ FREEMAN" u="1"/>
        <s v="SERVICIOS ADMINISTRATIVOS CASIA" u="1"/>
        <s v="JC INDUSTRIAL &amp; SERVICES" u="1"/>
        <s v="QUIPRON" u="1"/>
        <s v="ACCION ACUACULTURA" u="1"/>
        <s v="EBIPAC" u="1"/>
        <s v="WALQUIM" u="1"/>
        <s v="GRUINDAG ALIMENTOS" u="1"/>
        <s v="INMOBILIARIA OSIBA" u="1"/>
        <s v="INDUSTRIAS MARINO" u="1"/>
        <s v="PEDRO CASTAÑEDA SALAZAR" u="1"/>
        <s v="STORELAB" u="1"/>
        <s v="DISTRIBUIDORA RALOY SUR DE SONORA" u="1"/>
        <s v="COMERCIALIZADORA CONTROL AGUA" u="1"/>
        <s v="CESAR TORRES ARMENTA" u="1"/>
        <s v="ISMAEL SALVADOR ZAMORA DOMINGUEZ" u="1"/>
        <s v="ELIA DEL CARMEN TORRES GUIZAR" u="1"/>
        <s v="PRODUCTORA DE CERAMICA" u="1"/>
        <s v="JAZMIN GUADALUPE CISNEROS ANDRADE" u="1"/>
        <s v="MINERALES DE TARACHI" u="1"/>
        <s v="CREMERIA DEL YAQUI" u="1"/>
        <s v="ELIAB SANTOS RAMIREZ" u="1"/>
        <s v="REFUGIO TRINIDAD GARZON CANCHOLA" u="1"/>
        <s v="NUTRICION PARA GRANOS Y HORTALIZAS DEL NOROESTE" u="1"/>
        <s v="OPERADORA QUIMICA MENLUN" u="1"/>
        <s v="MARTIN ALBERTO SERRANO MONTENEGRO" u="1"/>
        <s v="ERIC DE JESUS SAAVEDRA BARRON, Dirección de factura" u="1"/>
        <s v="PRODUCTOS AGRICOLAS BACRAY" u="1"/>
        <s v=" " u="1"/>
        <s v="HARINERA DE SINALOA" u="1"/>
        <s v="IAC DE MEXICO" u="1"/>
        <s v="JUAN CARLOS VELAZQUEZ CASTRO" u="1"/>
        <s v="AGROPECUARIA VALLE HERMOSO" u="1"/>
        <s v="ALBERTO JAVIER ARIAS ESPINOSA" u="1"/>
        <s v="JESUS GABRIEL TRUJILLO HIGUERA" u="1"/>
        <s v="SWP" u="1"/>
        <s v="JOSE LUIS TELLEZ RODRIGUEZ" u="1"/>
        <s v="INDUSTRIAS TETAKAWI" u="1"/>
        <s v="LUIS ALBERTO LARES PONCE" u="1"/>
        <s v="SAN DIEGO CLEAN" u="1"/>
        <s v="AGROQUIMICOS Y BIOLOGICOS" u="1"/>
        <s v="REYNA FRANCELY VALENZUELA RODRIGUEZ" u="1"/>
        <s v="JOSE GUADALUPE AGUILAR LARA" u="1"/>
        <s v="HECTOR CANO VALENZUELA" u="1"/>
        <s v="EDWIN CASTILLO CRUZ" u="1"/>
        <s v="OLGA LIZETH JUAREZ FELIX" u="1"/>
        <s v="FRANCISCO VALENZUELA NAVARRETE" u="1"/>
        <s v="CRUZ SANCHEZ MORAN" u="1"/>
        <s v="MARIA GUADALUPE OLGUIN SIQUEIROS" u="1"/>
        <s v="ACUICOLA SELECTA" u="1"/>
        <s v="JUAN PABLO ESTRADA RAMIREZ" u="1"/>
        <s v="QUIMICA INDUSTRIAL Y ANALITICA" u="1"/>
        <s v="REFRESCOS EL MANANTIAL" u="1"/>
        <s v="LILIANA MORALES ANGULO" u="1"/>
        <s v="BORCO AGROINDUSTRIAL" u="1"/>
        <s v="BYLSA DRILLING" u="1"/>
        <s v="DIEGO MAGALLANES LOPEZ" u="1"/>
        <s v="MOISES GARCIA TIRADO" u="1"/>
        <s v="AMPARO ALICIA CASTAÑOS ZAZUETA" u="1"/>
        <s v="OSCAR ALBERTO FLORES NAVARRO" u="1"/>
        <s v="SI XPRESS" u="1"/>
        <s v="ABRAHAM NAVARRO CABRERA" u="1"/>
        <s v="BEROL GUADALUPE RUIZ REYES" u="1"/>
        <s v="YOSSEF TORRES TAMBO" u="1"/>
        <s v="PRODUCTOS Y SERVICIOS JAR DEL NOROESTE" u="1"/>
        <s v="MARIA DOLORES GALAZ AYALA" u="1"/>
        <s v="PRODUCTORA Y COMERCIALIZADORA ACUICOLA AGUARUTO" u="1"/>
        <s v="GABRIEL EDUARDO CHINCHILLAS CERVANTES" u="1"/>
        <s v="CREMERIA LOS PIONEROS" u="1"/>
        <s v="GABRIEL LLANES VAZQUEZ" u="1"/>
        <s v="EDSON IVAN CARDENAS NAVARRO" u="1"/>
        <s v="JUAN DE DIOS LUNA ALVAREZ" u="1"/>
        <s v="INEPO TEKIPANOA MOBILAB" u="1"/>
        <s v="PROMOTORA AMBIENTAL SERVICIOS" u="1"/>
        <s v="CARLOS GALAVIZ BOJORQUEZ" u="1"/>
        <s v="HECTOR VICENTE ACEVES LOPEZ" u="1"/>
        <s v="ALEXIS JHOANNA CRUZ AMADO" u="1"/>
        <s v="JUAN CARLOS FRANCO RAMIREZ" u="1"/>
        <s v="IDOLINA GASTELUM LOPEZ" u="1"/>
        <s v="JOEL ERNESTO CAZARES TREJO" u="1"/>
        <s v="ANNA SOFIA RUBIO GARCIA" u="1"/>
        <s v="MARICULTURA DEL PACIFICO" u="1"/>
        <s v="PESQUERA JALILI" u="1"/>
        <s v="HUMBERTO MURILLO HERNANDEZ" u="1"/>
        <s v="YESICA LIVINE GONZALEZ SALAZAR" u="1"/>
        <s v="JOSE LUIS RUEDA FRAGOSO" u="1"/>
        <s v="ALINSUMOS" u="1"/>
        <s v="DULCERIA DON JUAN" u="1"/>
        <s v="PINTURAS AGLOS" u="1"/>
        <s v="GLADIACLEAN" u="1"/>
        <s v="IGNACIO RIVERA BERNAL" u="1"/>
        <s v="REY GUADALUPE MIRANDA VALENZUELA" u="1"/>
        <s v="SERCONOMAR" u="1"/>
        <s v="VICTOR MANUEL MONTES LUJAN" u="1"/>
        <s v="PRODUCTOS BOGAMAR" u="1"/>
        <s v="DIMATSA AXVAI" u="1"/>
        <s v="PMPS QUIMICOS" u="1"/>
        <s v="LABORATORIOS QUIVER" u="1"/>
        <s v="GERARDO VALDIVIA URREA" u="1"/>
        <s v="MAGDALENA ESCALANTE ROMERO" u="1"/>
        <s v="MARIA ALICIA VIRIDIANA TOSCANO GAMBOA" u="1"/>
        <s v="GUILLERMINA FELIX COTA" u="1"/>
        <s v="INSUMOS GUISMA" u="1"/>
        <s v="AGROPEX" u="1"/>
        <s v="MARITIMA INTERCONTINENTAL" u="1"/>
        <s v="IGNACIO ENRIQUE ROGEL GONZALEZ" u="1"/>
        <s v="CAJOMA" u="1"/>
        <s v="PROLIMPH QUIMICOS EN GENERAL" u="1"/>
        <s v="LARVAS GENESIS" u="1"/>
        <s v="SOFIA MOLINA SALAZAR" u="1"/>
        <s v="LA PEDREGOZA PACKING" u="1"/>
        <s v="ELIZABETH LOPEZ RENTERIA" u="1"/>
        <s v="GERARDO DE JESUS OBREGON ESPINOZA" u="1"/>
        <s v="DAVID RESENDIZ GONZALEZ" u="1"/>
        <s v="BIOFUSION" u="1"/>
        <s v="CONSERVAS LA COSTEÑA" u="1"/>
        <s v="JULIO CESAR DUEÑAS LEYVA" u="1"/>
        <s v="GUAYMAS PROTEIN COMPANY" u="1"/>
        <s v="MARTIN ESCALANTE" u="1"/>
        <s v="LUIS EDUARDO MEZA CAMPOS" u="1"/>
        <s v="HECTOR MANUEL VAZQUEZ ROMERO" u="1"/>
        <s v="FABRICACIONES DICA" u="1"/>
        <s v="CAMPO LAS ANIMAS" u="1"/>
        <s v="ESTEBAN JAVIER AGUILAR DUARTE" u="1"/>
        <s v="LILIANA RIOS LUGO" u="1"/>
        <s v="MEXIFRUTAS" u="1"/>
        <s v="BARBARA KARINA CASTRO ORTIZ" u="1"/>
        <s v="OCTAVIO ANDRADE CONTRERAS" u="1"/>
        <s v="PROTEINAS MARINAS Y HARINAS DE SINALOA" u="1"/>
        <s v="GARICON" u="1"/>
        <s v="ECOAGRO GDL INSUMOS" u="1"/>
        <s v="HYMA AGROINDUSTRIAL" u="1"/>
        <s v="&quot;JORAS INTERNACIONAL CORPORATION&quot;" u="1"/>
      </sharedItems>
    </cacheField>
    <cacheField name="Asiento contable/Fecha de factura" numFmtId="165">
      <sharedItems containsSemiMixedTypes="0" containsNonDate="0" containsDate="1" containsString="0" minDate="2026-01-02T00:00:00" maxDate="2026-06-27T00:00:00"/>
    </cacheField>
    <cacheField name="Asiento contable/Partner/Términos de pago del cliente" numFmtId="4">
      <sharedItems containsBlank="1"/>
    </cacheField>
    <cacheField name="Asiento contable/Fecha de vencimiento" numFmtId="165">
      <sharedItems containsSemiMixedTypes="0" containsNonDate="0" containsDate="1" containsString="0" minDate="2026-01-05T00:00:00" maxDate="2026-08-10T00:00:00"/>
    </cacheField>
    <cacheField name="Líneas de la orden de venta/Vendedor" numFmtId="4">
      <sharedItems count="13">
        <s v="ILSE GARCÍA"/>
        <s v="MATEO LÓPEZ"/>
        <s v="FREDY SALAS"/>
        <s v="GALO CASTRO" u="1"/>
        <s v="EMILY MEZA" u="1"/>
        <s v="VIANNEY POLANCO" u="1"/>
        <s v="GRACIELA SANCHEZ" u="1"/>
        <s v="CARLOS PATRÓN" u="1"/>
        <s v="MANUEL CAÑEZ" u="1"/>
        <s v="KENIA CASTAÑEDA" u="1"/>
        <s v="ERIC SAAVEDRA" u="1"/>
        <s v="Administrator" u="1"/>
        <s v="GUADALUPE PARRA" u="1"/>
      </sharedItems>
    </cacheField>
    <cacheField name="Líneas de la orden de venta/Producto" numFmtId="4">
      <sharedItems/>
    </cacheField>
    <cacheField name="Líneas de la orden de venta/Unidad de medida" numFmtId="4">
      <sharedItems/>
    </cacheField>
    <cacheField name="Líneas de la orden de venta/Cantidad facturada" numFmtId="4">
      <sharedItems containsSemiMixedTypes="0" containsString="0" containsNumber="1" minValue="5" maxValue="14500"/>
    </cacheField>
    <cacheField name="Líneas de la orden de venta/Costo" numFmtId="4">
      <sharedItems containsSemiMixedTypes="0" containsString="0" containsNumber="1" minValue="0.75753300000000001" maxValue="1788.991"/>
    </cacheField>
    <cacheField name="Líneas de la orden de venta/Precio unitario" numFmtId="4">
      <sharedItems containsSemiMixedTypes="0" containsString="0" containsNumber="1" minValue="1.1025" maxValue="2100"/>
    </cacheField>
    <cacheField name="Líneas de la orden de venta/Margen" numFmtId="4">
      <sharedItems containsSemiMixedTypes="0" containsString="0" containsNumber="1" minValue="-1367.180073" maxValue="92740.55"/>
    </cacheField>
    <cacheField name="Líneas de la orden de venta/Margen (%)" numFmtId="4">
      <sharedItems containsSemiMixedTypes="0" containsString="0" containsNumber="1" minValue="-0.17643309756097561" maxValue="0.59512786885245894"/>
    </cacheField>
    <cacheField name="Líneas de la orden de venta/Divisa" numFmtId="4">
      <sharedItems/>
    </cacheField>
    <cacheField name="Crédito" numFmtId="4">
      <sharedItems containsSemiMixedTypes="0" containsString="0" containsNumber="1" minValue="875" maxValue="652964"/>
    </cacheField>
    <cacheField name="Mes" numFmtId="0">
      <sharedItems containsSemiMixedTypes="0" containsString="0" containsNumber="1" containsInteger="1" minValue="1" maxValue="12" count="12">
        <n v="6"/>
        <n v="5"/>
        <n v="4"/>
        <n v="3"/>
        <n v="2"/>
        <n v="1"/>
        <n v="12" u="1"/>
        <n v="11" u="1"/>
        <n v="10" u="1"/>
        <n v="9" u="1"/>
        <n v="8" u="1"/>
        <n v="7" u="1"/>
      </sharedItems>
    </cacheField>
    <cacheField name="Semana" numFmtId="0">
      <sharedItems containsSemiMixedTypes="0" containsString="0" containsNumber="1" containsInteger="1" minValue="1" maxValue="53" count="53">
        <n v="26"/>
        <n v="25"/>
        <n v="24"/>
        <n v="23"/>
        <n v="22"/>
        <n v="21"/>
        <n v="20"/>
        <n v="19"/>
        <n v="18"/>
        <n v="17"/>
        <n v="16"/>
        <n v="15"/>
        <n v="14"/>
        <n v="13"/>
        <n v="12"/>
        <n v="11"/>
        <n v="10"/>
        <n v="9"/>
        <n v="8"/>
        <n v="7"/>
        <n v="6"/>
        <n v="5"/>
        <n v="4"/>
        <n v="3"/>
        <n v="2"/>
        <n v="1"/>
        <n v="53" u="1"/>
        <n v="52" u="1"/>
        <n v="51" u="1"/>
        <n v="50" u="1"/>
        <n v="49" u="1"/>
        <n v="48" u="1"/>
        <n v="47" u="1"/>
        <n v="46" u="1"/>
        <n v="45" u="1"/>
        <n v="44" u="1"/>
        <n v="43" u="1"/>
        <n v="42" u="1"/>
        <n v="41" u="1"/>
        <n v="40" u="1"/>
        <n v="39" u="1"/>
        <n v="38" u="1"/>
        <n v="37" u="1"/>
        <n v="36" u="1"/>
        <n v="35" u="1"/>
        <n v="34" u="1"/>
        <n v="33" u="1"/>
        <n v="32" u="1"/>
        <n v="31" u="1"/>
        <n v="30" u="1"/>
        <n v="29" u="1"/>
        <n v="28" u="1"/>
        <n v="27" u="1"/>
      </sharedItems>
    </cacheField>
    <cacheField name="Producto 2" numFmtId="4">
      <sharedItems containsBlank="1" count="139">
        <s v="ESTIREN ACRILICA"/>
        <s v="ALCOHOL POLIVINILICO PVOH 08850"/>
        <s v="ACIDO ACETICO GLACIAL ALIMENTICIO"/>
        <s v="ACIDO CITRICO WEIFANG"/>
        <s v="ACIDO FOSFORICO CLARIFICADO 85%"/>
        <s v="ACIDO FOSFORICO 52% VERDE"/>
        <s v="LESS 70%"/>
        <s v="HIPOCLORITO DE CALCIO GRANULAR HTH"/>
        <s v="PROTEINA VEGETAL PVH 11307"/>
        <s v="ALCOHOL TRIDECILICO 8 MOLES"/>
        <s v="TRICLORO POLVO"/>
        <s v="TRICLORO GRANULAR"/>
        <s v="HIPOCLORITO DE CALCIO GRANULAR AQUALIFE 65%"/>
        <s v="LESS 28%"/>
        <s v="ACIDO ASCORBICO"/>
        <s v="BIOXIDO DE TITANIO"/>
        <s v="TRICLORO TABLETA 3&quot;"/>
        <s v="POTASA CAUSTICA EN ESCAMA CHINA"/>
        <s v="NONIL FENOL 10 MOLES"/>
        <s v="ARBOCEL CE 30MST"/>
        <s v="XILOL"/>
        <s v="THINNER AMERICANO"/>
        <s v="CARBON ACTIVADO DE COCO"/>
        <s v="EDTA"/>
        <s v="METABISULFITO DE SODIO FG ESSECO"/>
        <s v="SULFATO DE COBRE PEÑOLES"/>
        <s v="SULFATO DE ZINC"/>
        <s v="CARBONATO DE SODIO LIGERO"/>
        <s v="MONOPROPILENGLICOL USP"/>
        <s v="ADBS"/>
        <s v="NITRATO DE SODIO CHILENO SACO 25 KG"/>
        <s v="SULFATO DE COBRE FERTIAZUL"/>
        <s v="EXXSOL D-40"/>
        <s v="TWEEN 20"/>
        <s v="BICARBONATO DE SODIO USP"/>
        <s v="FOSFATO DIAMONICO"/>
        <s v="TIOSULFATO DE SODIO"/>
        <s v="DESPUMAROL"/>
        <s v="POTASA CAUSTICA EN ESCAMAS COREANA"/>
        <s v="ACEITE MINERAL"/>
        <s v="CARBONATO DE POTASIO LIGERO ROT"/>
        <s v="HEXAMETAFOSFATO DE SODIO POLVO TECNICO"/>
        <s v="ACIDO MALICO"/>
        <s v="DIETANOLAMIDA DE COCO"/>
        <s v="METASILICATO DE SODIO PENTASIL"/>
        <s v="COMPLENAY B12"/>
        <s v="TRIETANOLAMINA"/>
        <s v="LIGNOSULFONATO DE SODIO S10 DOMSJO"/>
        <s v="CAROSEN C"/>
        <s v="TWEEN 80"/>
        <s v="CARBONATO DE CALCIO MALLA 325"/>
        <s v="BENZOATO DE SODIO EXTRUIDO KALAMA"/>
        <s v="CLORURO DE CALCIO TEC. GRANULAR"/>
        <s v="ALCOHOL TRIDECILICO 9 MOLES"/>
        <s v="ALCOHOL LAURICO ETOXILADO 9 MOLES"/>
        <s v="SULFATO FERROSO HEPTAHIDRATADO"/>
        <s v="LIGNOSULFONATO DE CALCIO"/>
        <s v="TRICLORO TABLETA 1"/>
        <s v="ACIDO BORICO POLVO"/>
        <s v="CLORURO DE BENZALCONIO"/>
        <s v="ACETATO N PROPILO"/>
        <s v="PERCARBONATO DE SODIO PROVOX"/>
        <s v="ALCOHOL N PROPILICO"/>
        <s v="CICLOHEXANONA"/>
        <s v="MONOETANOLAMINA"/>
        <e v="#N/A" u="1"/>
        <s v="SULFATO DE ALUMINIO LIQUIDO" u="1"/>
        <s v="GAS NAFTA" u="1"/>
        <s v="POTASA CAUSTICA EN ESCAMA ROT" u="1"/>
        <s v="CLORURO DE CALCIO" u="1"/>
        <s v="CLORURO DE CALCIO ALIMENTICIO" u="1"/>
        <s v="MOLIBDATO DE SODIO" u="1"/>
        <s v="COCOBETAINA" u="1"/>
        <s v="HIPOCLORITO DE CALCIO GRANULAR HTH TAPA AMARILLA" u="1"/>
        <s v="DIETILENGLICOL" u="1"/>
        <s v="PEROXIDO DE HIDROGENO 50% STD" u="1"/>
        <s v="SOSA CAUSTICA EN ESCAMA IQUISA" u="1"/>
        <s v="PERCLOROETILENO" u="1"/>
        <s v="ACEITE DE PINO" u="1"/>
        <s v="ISOPROPANOL" u="1"/>
        <s v="THINNER ACRILICO" u="1"/>
        <s v="LANDUCOLL" u="1"/>
        <s v="ARBOCEL CE 50MST" u="1"/>
        <s v="SULFATO DE ALUMINIO GRANULAR" u="1"/>
        <s v="SORBATO DE POTASIO" u="1"/>
        <s v="BUTIL CELLOSOLVE" u="1"/>
        <s v="GOMA XANTHANA" u="1"/>
        <s v="FORMOL 37.7" u="1"/>
        <s v="PEROXIDO DE HIDROGENO" u="1"/>
        <s v="RESINA" u="1"/>
        <s v="INTERRUPTOR" u="1"/>
        <s v="AQUATROL" u="1"/>
        <s v="AROMINA 150" u="1"/>
        <s v="SOSA CAUSTICA EN ESCAMA" u="1"/>
        <s v="THINNER STD" u="1"/>
        <s v="ALCOHOL ETILICO" u="1"/>
        <s v="VARSOL" u="1"/>
        <s v="CLORURO DE METILENO" u="1"/>
        <s v="ACIDO OXALICO" u="1"/>
        <s v="CLORURO DE POTASIO" u="1"/>
        <s v="SAL PELLET" u="1"/>
        <s v="HIPOCLORITO DE CALCIO BRIQUETA" u="1"/>
        <s v="LEONARDITA" u="1"/>
        <s v="FLETE LITRA" u="1"/>
        <s v="HIPOCLORITO DE CALCIO TABLETA CCH" u="1"/>
        <s v="METABISULFITO DE SODIO TEC. ESSECO" u="1"/>
        <s v="METANOL" u="1"/>
        <s v="POLIETILENGLICOL 400" u="1"/>
        <s v="PEROXIDO DE HIDROGENO 35% FG" u="1"/>
        <m u="1"/>
        <s v="TANQUE HIDRONEUMATICO" u="1"/>
        <s v="MANOMETRO" u="1"/>
        <s v="TANQUE AQUATROL" u="1"/>
        <s v="POLARIS UV" u="1"/>
        <s v="ZEOLITA" u="1"/>
        <s v="BOMBA DOSIFICADORA DE CLORO AQUATROL" u="1"/>
        <s v="ACIDO NITRICO" u="1"/>
        <s v="BUFFER REFERENCIA" u="1"/>
        <s v="BORAX ANHIDRO" u="1"/>
        <s v="ALCOHOL LAURICO" u="1"/>
        <s v="POLIETILENGLICOL 300" u="1"/>
        <s v="SOSA CAUSTICA LIQUIDA 50%" u="1"/>
        <s v="METABISULFITO DE SODIO FG BASF" u="1"/>
        <s v="BENZOATO DE SODIO EXTRUIDO CHINO" u="1"/>
        <s v="HEXAMETAFOSFATO DE SODIO GRANULAR TECNICO" u="1"/>
        <s v="PERCARBONATO DE SODIO SOLVAY" u="1"/>
        <s v="TRIPOLIFOSFATO DE SODIO GRANULAR FOODGRADE" u="1"/>
        <s v="LIGNOSULFONATO DE SODIO BORREGAARD" u="1"/>
        <s v="CLORURO DE MAGNESIO EN ESCAMA" u="1"/>
        <s v="FILTRO BOLSA 7X32 10 MICRAS" u="1"/>
        <s v="HYDRONIX FLUJOMETRO DE PANEL" u="1"/>
        <s v="HYDRONIX NSF FILTROS DE CARBON EN BLOQUE DE 2.5_ X 9 7/8_ 0.5M" u="1"/>
        <s v="FILTRO DE SEDIMENTO 4.5_ X 20_ X 20 MICRAS" u="1"/>
        <s v="HEXANO S/B" u="1"/>
        <s v="SUPERQUIM (DICLORO)" u="1"/>
        <s v="HIPOCLORITO DE CALCIO GRANULAR HTH SKU 30034" u="1"/>
        <s v="SULFATO DE COBRE PENOLES SACO 25 KG" u="1"/>
        <s v="ACEITE DE PINO L" u="1"/>
        <s v="ACEITE DE PINO KG" u="1"/>
      </sharedItems>
    </cacheField>
    <cacheField name="Ut Bruta MN" numFmtId="164">
      <sharedItems containsSemiMixedTypes="0" containsString="0" containsNumber="1" minValue="-1367.1800729999995" maxValue="92740.549999999959"/>
    </cacheField>
    <cacheField name="Ut. Unit" numFmtId="0" formula="'Ut Bruta MN'/'Líneas de la orden de venta/Cantidad facturada'" databaseField="0"/>
    <cacheField name="Margen %" numFmtId="0" formula="'Ut Bruta MN'/Crédito" databaseField="0"/>
    <cacheField name="Margen" numFmtId="0" formula="'Ut Bruta MN'/Crédito" databaseField="0"/>
  </cacheFields>
  <extLst>
    <ext xmlns:x14="http://schemas.microsoft.com/office/spreadsheetml/2009/9/main" uri="{725AE2AE-9491-48be-B2B4-4EB974FC3084}">
      <x14:pivotCacheDefinition pivotCacheId="114760526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5">
  <r>
    <d v="2026-06-26T00:00:00"/>
    <s v="HMO/2026/00454"/>
    <x v="0"/>
    <n v="70200"/>
    <n v="11232"/>
    <n v="81432"/>
    <d v="2026-06-26T00:00:00"/>
    <x v="0"/>
    <s v="Pagado"/>
    <d v="2026-06-26T00:00:00"/>
    <s v="Semana 4"/>
    <x v="0"/>
    <x v="0"/>
    <x v="0"/>
    <x v="0"/>
  </r>
  <r>
    <d v="2026-06-26T00:00:00"/>
    <s v="HMO/2026/00453"/>
    <x v="0"/>
    <n v="70200"/>
    <n v="11232"/>
    <n v="81432"/>
    <d v="2026-06-26T00:00:00"/>
    <x v="0"/>
    <s v="Pagado"/>
    <d v="2026-06-26T00:00:00"/>
    <s v="Semana 4"/>
    <x v="0"/>
    <x v="0"/>
    <x v="0"/>
    <x v="0"/>
  </r>
  <r>
    <d v="2026-06-26T00:00:00"/>
    <s v="HMO/2026/00452"/>
    <x v="0"/>
    <n v="35100"/>
    <n v="5616"/>
    <n v="40716"/>
    <d v="2026-06-26T00:00:00"/>
    <x v="0"/>
    <s v="Pagado"/>
    <d v="2026-06-26T00:00:00"/>
    <s v="Semana 4"/>
    <x v="0"/>
    <x v="0"/>
    <x v="0"/>
    <x v="0"/>
  </r>
  <r>
    <d v="2026-06-26T00:00:00"/>
    <s v="HMO/2026/00451"/>
    <x v="0"/>
    <n v="58000"/>
    <n v="9280"/>
    <n v="67280"/>
    <d v="2026-06-26T00:00:00"/>
    <x v="0"/>
    <s v="Pagado"/>
    <d v="2026-06-26T00:00:00"/>
    <s v="Semana 4"/>
    <x v="0"/>
    <x v="0"/>
    <x v="0"/>
    <x v="0"/>
  </r>
  <r>
    <d v="2026-06-25T00:00:00"/>
    <s v="HMO/2026/00447"/>
    <x v="1"/>
    <n v="70200"/>
    <n v="11232"/>
    <n v="81432"/>
    <d v="2026-06-25T00:00:00"/>
    <x v="0"/>
    <s v="Pagado"/>
    <d v="2026-06-25T00:00:00"/>
    <s v="Semana 4"/>
    <x v="0"/>
    <x v="0"/>
    <x v="0"/>
    <x v="0"/>
  </r>
  <r>
    <d v="2026-06-25T00:00:00"/>
    <s v="HMO/2026/00445"/>
    <x v="2"/>
    <n v="59910"/>
    <m/>
    <n v="59910"/>
    <d v="2026-06-25T00:00:00"/>
    <x v="0"/>
    <s v="Pagado"/>
    <d v="2026-06-25T00:00:00"/>
    <s v="Semana 4"/>
    <x v="0"/>
    <x v="0"/>
    <x v="0"/>
    <x v="0"/>
  </r>
  <r>
    <d v="2026-06-25T00:00:00"/>
    <s v="HMO/2026/00444"/>
    <x v="3"/>
    <n v="11893.5"/>
    <n v="1902.96"/>
    <n v="13796.46"/>
    <d v="2026-07-25T00:00:00"/>
    <x v="0"/>
    <s v="Pagado"/>
    <d v="2026-06-25T00:00:00"/>
    <s v="Semana 4"/>
    <x v="1"/>
    <x v="1"/>
    <x v="0"/>
    <x v="0"/>
  </r>
  <r>
    <d v="2026-06-25T00:00:00"/>
    <s v="HMO/2026/00441"/>
    <x v="4"/>
    <n v="14866.2"/>
    <n v="2378.59"/>
    <n v="17244.79"/>
    <d v="2026-06-25T00:00:00"/>
    <x v="0"/>
    <s v="Pagado"/>
    <d v="2026-06-25T00:00:00"/>
    <s v="Semana 4"/>
    <x v="0"/>
    <x v="0"/>
    <x v="0"/>
    <x v="0"/>
  </r>
  <r>
    <d v="2026-06-24T00:00:00"/>
    <s v="CLN/2026/00161"/>
    <x v="0"/>
    <n v="2500"/>
    <n v="400"/>
    <n v="2900"/>
    <d v="2026-06-24T00:00:00"/>
    <x v="0"/>
    <s v="Pagado"/>
    <d v="2026-06-23T00:00:00"/>
    <s v="Semana 4"/>
    <x v="2"/>
    <x v="0"/>
    <x v="0"/>
    <x v="0"/>
  </r>
  <r>
    <d v="2026-06-24T00:00:00"/>
    <s v="CLN/2026/00160"/>
    <x v="0"/>
    <n v="2750"/>
    <n v="440"/>
    <n v="3190"/>
    <d v="2026-06-24T00:00:00"/>
    <x v="0"/>
    <s v="Pagado"/>
    <d v="2026-06-22T00:00:00"/>
    <s v="Semana 4"/>
    <x v="1"/>
    <x v="0"/>
    <x v="0"/>
    <x v="0"/>
  </r>
  <r>
    <d v="2026-06-23T00:00:00"/>
    <s v="CLN/2026/00159"/>
    <x v="5"/>
    <n v="11407.5"/>
    <n v="1825.2"/>
    <n v="13232.7"/>
    <d v="2026-06-23T00:00:00"/>
    <x v="0"/>
    <s v="Pagado"/>
    <d v="2026-06-23T00:00:00"/>
    <s v="Semana 4"/>
    <x v="2"/>
    <x v="0"/>
    <x v="0"/>
    <x v="0"/>
  </r>
  <r>
    <d v="2026-06-23T00:00:00"/>
    <s v="CLN/2026/00158"/>
    <x v="6"/>
    <n v="11407.5"/>
    <n v="1825.2"/>
    <n v="13232.7"/>
    <d v="2026-06-23T00:00:00"/>
    <x v="0"/>
    <s v="Pagado"/>
    <d v="2026-06-23T00:00:00"/>
    <s v="Semana 4"/>
    <x v="2"/>
    <x v="0"/>
    <x v="0"/>
    <x v="0"/>
  </r>
  <r>
    <d v="2026-06-22T00:00:00"/>
    <s v="HMO/2026/00432"/>
    <x v="7"/>
    <n v="16320"/>
    <n v="2611.1999999999998"/>
    <n v="18931.2"/>
    <d v="2026-06-22T00:00:00"/>
    <x v="0"/>
    <s v="Pagado"/>
    <d v="2026-06-22T00:00:00"/>
    <s v="Semana 4"/>
    <x v="0"/>
    <x v="0"/>
    <x v="0"/>
    <x v="0"/>
  </r>
  <r>
    <d v="2026-06-19T00:00:00"/>
    <s v="HMO/2026/00431"/>
    <x v="1"/>
    <n v="35100"/>
    <n v="5616"/>
    <n v="40716"/>
    <d v="2026-07-19T00:00:00"/>
    <x v="0"/>
    <s v="Pagado"/>
    <d v="2026-06-19T00:00:00"/>
    <s v="Semana 3"/>
    <x v="0"/>
    <x v="1"/>
    <x v="0"/>
    <x v="1"/>
  </r>
  <r>
    <d v="2026-06-19T00:00:00"/>
    <s v="HMO/2026/00430"/>
    <x v="0"/>
    <n v="70200"/>
    <n v="11232"/>
    <n v="81432"/>
    <d v="2026-06-19T00:00:00"/>
    <x v="0"/>
    <s v="Pagado"/>
    <d v="2026-06-19T00:00:00"/>
    <s v="Semana 3"/>
    <x v="0"/>
    <x v="0"/>
    <x v="0"/>
    <x v="1"/>
  </r>
  <r>
    <d v="2026-06-19T00:00:00"/>
    <s v="HMO/2026/00429"/>
    <x v="0"/>
    <n v="70200"/>
    <n v="11232"/>
    <n v="81432"/>
    <d v="2026-06-19T00:00:00"/>
    <x v="0"/>
    <s v="Pagado"/>
    <d v="2026-06-19T00:00:00"/>
    <s v="Semana 3"/>
    <x v="0"/>
    <x v="0"/>
    <x v="0"/>
    <x v="1"/>
  </r>
  <r>
    <d v="2026-06-19T00:00:00"/>
    <s v="HMO/2026/00428"/>
    <x v="1"/>
    <n v="63180"/>
    <n v="10108.799999999999"/>
    <n v="73288.800000000003"/>
    <d v="2026-06-19T00:00:00"/>
    <x v="0"/>
    <s v="Pagado"/>
    <d v="2026-06-19T00:00:00"/>
    <s v="Semana 3"/>
    <x v="0"/>
    <x v="0"/>
    <x v="0"/>
    <x v="1"/>
  </r>
  <r>
    <d v="2026-06-17T00:00:00"/>
    <s v="HMO/2026/00420"/>
    <x v="4"/>
    <n v="7433.1"/>
    <n v="1189.3"/>
    <n v="8622.4"/>
    <d v="2026-06-17T00:00:00"/>
    <x v="0"/>
    <s v="Pagado"/>
    <d v="2026-06-17T00:00:00"/>
    <s v="Semana 3"/>
    <x v="0"/>
    <x v="0"/>
    <x v="0"/>
    <x v="1"/>
  </r>
  <r>
    <d v="2026-06-17T00:00:00"/>
    <s v="HMO/2026/00419"/>
    <x v="1"/>
    <n v="56160"/>
    <n v="8985.6"/>
    <n v="65145.599999999999"/>
    <d v="2026-07-17T00:00:00"/>
    <x v="0"/>
    <s v="Pagado"/>
    <d v="2026-06-17T00:00:00"/>
    <s v="Semana 3"/>
    <x v="0"/>
    <x v="1"/>
    <x v="0"/>
    <x v="1"/>
  </r>
  <r>
    <d v="2026-06-16T00:00:00"/>
    <s v="HMO/2026/00416"/>
    <x v="0"/>
    <n v="60480"/>
    <n v="9676.7999999999993"/>
    <n v="70156.800000000003"/>
    <d v="2026-06-16T00:00:00"/>
    <x v="0"/>
    <s v="Pagado"/>
    <d v="2026-06-19T00:00:00"/>
    <s v="Semana 3"/>
    <x v="0"/>
    <x v="0"/>
    <x v="0"/>
    <x v="1"/>
  </r>
  <r>
    <d v="2026-06-16T00:00:00"/>
    <s v="HMO/2026/00415"/>
    <x v="8"/>
    <n v="21363.39"/>
    <n v="3418.14"/>
    <n v="24781.53"/>
    <d v="2026-07-16T00:00:00"/>
    <x v="0"/>
    <s v="Pagado"/>
    <d v="2026-06-16T00:00:00"/>
    <s v="Semana 3"/>
    <x v="1"/>
    <x v="1"/>
    <x v="0"/>
    <x v="1"/>
  </r>
  <r>
    <d v="2026-06-16T00:00:00"/>
    <s v="HMO/2026/00414"/>
    <x v="8"/>
    <n v="21363.39"/>
    <n v="3418.14"/>
    <n v="24781.53"/>
    <d v="2026-07-16T00:00:00"/>
    <x v="0"/>
    <s v="Pagado"/>
    <d v="2026-06-16T00:00:00"/>
    <s v="Semana 3"/>
    <x v="1"/>
    <x v="1"/>
    <x v="0"/>
    <x v="1"/>
  </r>
  <r>
    <d v="2026-06-16T00:00:00"/>
    <s v="HMO/2026/00412"/>
    <x v="7"/>
    <n v="16320"/>
    <n v="2611.1999999999998"/>
    <n v="18931.2"/>
    <d v="2026-06-16T00:00:00"/>
    <x v="0"/>
    <s v="Pagado"/>
    <d v="2026-06-15T00:00:00"/>
    <s v="Semana 3"/>
    <x v="0"/>
    <x v="0"/>
    <x v="0"/>
    <x v="1"/>
  </r>
  <r>
    <d v="2026-06-15T00:00:00"/>
    <s v="CLN/2026/00154"/>
    <x v="9"/>
    <n v="18787.5"/>
    <n v="3006"/>
    <n v="21793.5"/>
    <d v="2026-06-15T00:00:00"/>
    <x v="0"/>
    <s v="Pagado"/>
    <d v="2026-06-15T00:00:00"/>
    <s v="Semana 3"/>
    <x v="2"/>
    <x v="0"/>
    <x v="0"/>
    <x v="1"/>
  </r>
  <r>
    <d v="2026-06-12T00:00:00"/>
    <s v="HMO/2026/00406"/>
    <x v="0"/>
    <n v="70200"/>
    <n v="11232"/>
    <n v="81432"/>
    <d v="2026-06-12T00:00:00"/>
    <x v="0"/>
    <s v="Pagado"/>
    <d v="2026-06-16T00:00:00"/>
    <s v="Semana 3"/>
    <x v="0"/>
    <x v="0"/>
    <x v="0"/>
    <x v="1"/>
  </r>
  <r>
    <d v="2026-06-12T00:00:00"/>
    <s v="HMO/2026/00404"/>
    <x v="10"/>
    <n v="58000"/>
    <n v="9280"/>
    <n v="67280"/>
    <d v="2026-07-12T00:00:00"/>
    <x v="0"/>
    <s v="Pagado"/>
    <d v="2026-06-25T00:00:00"/>
    <s v="Semana 4"/>
    <x v="0"/>
    <x v="1"/>
    <x v="0"/>
    <x v="0"/>
  </r>
  <r>
    <d v="2026-06-12T00:00:00"/>
    <s v="HMO/2026/00403"/>
    <x v="10"/>
    <n v="58000"/>
    <n v="9280"/>
    <n v="67280"/>
    <d v="2026-07-12T00:00:00"/>
    <x v="0"/>
    <s v="Pagado"/>
    <d v="2026-06-23T00:00:00"/>
    <s v="Semana 4"/>
    <x v="0"/>
    <x v="1"/>
    <x v="0"/>
    <x v="0"/>
  </r>
  <r>
    <d v="2026-06-12T00:00:00"/>
    <s v="HMO/2026/00402"/>
    <x v="10"/>
    <n v="58000"/>
    <n v="9280"/>
    <n v="67280"/>
    <d v="2026-07-12T00:00:00"/>
    <x v="0"/>
    <s v="Pagado"/>
    <d v="2026-06-23T00:00:00"/>
    <s v="Semana 4"/>
    <x v="0"/>
    <x v="1"/>
    <x v="0"/>
    <x v="0"/>
  </r>
  <r>
    <d v="2026-06-12T00:00:00"/>
    <s v="HMO/2026/00401"/>
    <x v="11"/>
    <n v="15810"/>
    <n v="2529.6"/>
    <n v="18339.599999999999"/>
    <d v="2026-06-12T00:00:00"/>
    <x v="0"/>
    <s v="Pagado"/>
    <d v="2026-06-13T00:00:00"/>
    <s v="Semana 3"/>
    <x v="2"/>
    <x v="0"/>
    <x v="0"/>
    <x v="2"/>
  </r>
  <r>
    <d v="2026-06-12T00:00:00"/>
    <s v="HMO/2026/00400"/>
    <x v="0"/>
    <n v="84240"/>
    <n v="13478.4"/>
    <n v="97718.399999999994"/>
    <d v="2026-06-12T00:00:00"/>
    <x v="0"/>
    <s v="Pagado"/>
    <d v="2026-06-12T00:00:00"/>
    <s v="Semana 2"/>
    <x v="0"/>
    <x v="0"/>
    <x v="0"/>
    <x v="2"/>
  </r>
  <r>
    <d v="2026-06-12T00:00:00"/>
    <s v="HMO/2026/00399"/>
    <x v="12"/>
    <n v="99084.81"/>
    <n v="15853.57"/>
    <n v="114938.38"/>
    <d v="2026-06-12T00:00:00"/>
    <x v="0"/>
    <s v="Pagado"/>
    <d v="2026-06-11T00:00:00"/>
    <s v="Semana 2"/>
    <x v="0"/>
    <x v="0"/>
    <x v="0"/>
    <x v="2"/>
  </r>
  <r>
    <d v="2026-06-12T00:00:00"/>
    <s v="CLN/2026/00152"/>
    <x v="11"/>
    <n v="15810"/>
    <n v="2529.6"/>
    <n v="18339.599999999999"/>
    <d v="2026-06-12T00:00:00"/>
    <x v="0"/>
    <s v="Pagado"/>
    <d v="2026-06-12T00:00:00"/>
    <s v="Semana 2"/>
    <x v="2"/>
    <x v="0"/>
    <x v="0"/>
    <x v="2"/>
  </r>
  <r>
    <d v="2026-06-11T00:00:00"/>
    <s v="HMO/2026/00394"/>
    <x v="3"/>
    <n v="19575"/>
    <n v="3132"/>
    <n v="22707"/>
    <d v="2026-07-11T00:00:00"/>
    <x v="0"/>
    <s v="Pagado"/>
    <d v="2026-06-10T00:00:00"/>
    <s v="Semana 2"/>
    <x v="1"/>
    <x v="1"/>
    <x v="0"/>
    <x v="2"/>
  </r>
  <r>
    <d v="2026-06-11T00:00:00"/>
    <s v="CLN/2026/00151"/>
    <x v="13"/>
    <n v="39127.050000000003"/>
    <n v="6260.33"/>
    <n v="45387.38"/>
    <d v="2026-06-11T00:00:00"/>
    <x v="0"/>
    <s v="Pagado"/>
    <d v="2026-06-11T00:00:00"/>
    <s v="Semana 2"/>
    <x v="2"/>
    <x v="0"/>
    <x v="0"/>
    <x v="2"/>
  </r>
  <r>
    <d v="2026-06-10T00:00:00"/>
    <s v="HMO/2026/00389"/>
    <x v="14"/>
    <n v="3925.19"/>
    <n v="628.03"/>
    <n v="4553.22"/>
    <d v="2026-06-10T00:00:00"/>
    <x v="0"/>
    <s v="Pagado"/>
    <d v="2026-06-09T00:00:00"/>
    <s v="Semana 2"/>
    <x v="1"/>
    <x v="0"/>
    <x v="0"/>
    <x v="2"/>
  </r>
  <r>
    <d v="2026-06-10T00:00:00"/>
    <s v="HMO/2026/00388"/>
    <x v="8"/>
    <n v="7530.28"/>
    <n v="1204.8399999999999"/>
    <n v="8735.1200000000008"/>
    <d v="2026-07-10T00:00:00"/>
    <x v="0"/>
    <s v="Pagado"/>
    <d v="2026-06-09T00:00:00"/>
    <s v="Semana 2"/>
    <x v="1"/>
    <x v="1"/>
    <x v="0"/>
    <x v="2"/>
  </r>
  <r>
    <d v="2026-06-10T00:00:00"/>
    <s v="HMO/2026/00387"/>
    <x v="8"/>
    <n v="61340.39"/>
    <n v="9814.4599999999991"/>
    <n v="71154.850000000006"/>
    <d v="2026-07-10T00:00:00"/>
    <x v="0"/>
    <s v="Pagado"/>
    <d v="2026-06-10T00:00:00"/>
    <s v="Semana 2"/>
    <x v="1"/>
    <x v="1"/>
    <x v="0"/>
    <x v="2"/>
  </r>
  <r>
    <d v="2026-06-10T00:00:00"/>
    <s v="HMO/2026/00385"/>
    <x v="14"/>
    <n v="3925.19"/>
    <n v="628.03"/>
    <n v="4553.22"/>
    <d v="2026-06-10T00:00:00"/>
    <x v="0"/>
    <s v="Pagado"/>
    <d v="2026-06-09T00:00:00"/>
    <s v="Semana 2"/>
    <x v="1"/>
    <x v="0"/>
    <x v="0"/>
    <x v="2"/>
  </r>
  <r>
    <d v="2026-06-10T00:00:00"/>
    <s v="CLN/2026/00150"/>
    <x v="0"/>
    <n v="98280"/>
    <n v="15724.8"/>
    <n v="114004.8"/>
    <d v="2026-06-10T00:00:00"/>
    <x v="0"/>
    <s v="Pagado"/>
    <d v="2026-06-10T00:00:00"/>
    <s v="Semana 2"/>
    <x v="0"/>
    <x v="0"/>
    <x v="0"/>
    <x v="2"/>
  </r>
  <r>
    <d v="2026-06-09T00:00:00"/>
    <s v="HMO/2026/00384"/>
    <x v="7"/>
    <n v="16320"/>
    <n v="2611.1999999999998"/>
    <n v="18931.2"/>
    <d v="2026-06-09T00:00:00"/>
    <x v="0"/>
    <s v="Pagado"/>
    <d v="2026-06-08T00:00:00"/>
    <s v="Semana 2"/>
    <x v="0"/>
    <x v="0"/>
    <x v="0"/>
    <x v="2"/>
  </r>
  <r>
    <d v="2026-06-09T00:00:00"/>
    <s v="CLN/2026/00149"/>
    <x v="0"/>
    <n v="6243.5"/>
    <n v="998.96"/>
    <n v="7242.46"/>
    <d v="2026-06-09T00:00:00"/>
    <x v="0"/>
    <s v="Pagado"/>
    <d v="2026-06-04T00:00:00"/>
    <s v="Semana 1"/>
    <x v="2"/>
    <x v="0"/>
    <x v="0"/>
    <x v="3"/>
  </r>
  <r>
    <d v="2026-06-08T00:00:00"/>
    <s v="CLN/2026/00147"/>
    <x v="15"/>
    <n v="2200"/>
    <n v="352"/>
    <n v="2552"/>
    <d v="2026-06-08T00:00:00"/>
    <x v="0"/>
    <s v="Pagado"/>
    <d v="2026-06-25T00:00:00"/>
    <s v="Semana 4"/>
    <x v="2"/>
    <x v="0"/>
    <x v="0"/>
    <x v="0"/>
  </r>
  <r>
    <d v="2026-06-05T00:00:00"/>
    <s v="HMO/2026/00382"/>
    <x v="10"/>
    <n v="58000"/>
    <n v="9280"/>
    <n v="67280"/>
    <d v="2026-07-05T00:00:00"/>
    <x v="0"/>
    <s v="Pagado"/>
    <d v="2026-06-18T00:00:00"/>
    <s v="Semana 3"/>
    <x v="0"/>
    <x v="1"/>
    <x v="0"/>
    <x v="1"/>
  </r>
  <r>
    <d v="2026-06-05T00:00:00"/>
    <s v="HMO/2026/00381"/>
    <x v="10"/>
    <n v="58000"/>
    <n v="9280"/>
    <n v="67280"/>
    <d v="2026-07-05T00:00:00"/>
    <x v="0"/>
    <s v="Pagado"/>
    <d v="2026-06-16T00:00:00"/>
    <s v="Semana 3"/>
    <x v="0"/>
    <x v="1"/>
    <x v="0"/>
    <x v="1"/>
  </r>
  <r>
    <d v="2026-06-05T00:00:00"/>
    <s v="HMO/2026/00380"/>
    <x v="10"/>
    <n v="58000"/>
    <n v="9280"/>
    <n v="67280"/>
    <d v="2026-07-05T00:00:00"/>
    <x v="0"/>
    <s v="Pagado"/>
    <d v="2026-06-12T00:00:00"/>
    <s v="Semana 2"/>
    <x v="0"/>
    <x v="1"/>
    <x v="0"/>
    <x v="2"/>
  </r>
  <r>
    <d v="2026-06-05T00:00:00"/>
    <s v="HMO/2026/00379"/>
    <x v="10"/>
    <n v="58500"/>
    <n v="9360"/>
    <n v="67860"/>
    <d v="2026-07-05T00:00:00"/>
    <x v="0"/>
    <s v="Pagado"/>
    <d v="2026-06-10T00:00:00"/>
    <s v="Semana 2"/>
    <x v="0"/>
    <x v="1"/>
    <x v="0"/>
    <x v="2"/>
  </r>
  <r>
    <d v="2026-06-05T00:00:00"/>
    <s v="HMO/2026/00378"/>
    <x v="0"/>
    <n v="56160"/>
    <n v="8985.6"/>
    <n v="65145.599999999999"/>
    <d v="2026-06-05T00:00:00"/>
    <x v="0"/>
    <s v="Pagado"/>
    <d v="2026-06-03T00:00:00"/>
    <s v="Semana 1"/>
    <x v="0"/>
    <x v="0"/>
    <x v="0"/>
    <x v="3"/>
  </r>
  <r>
    <d v="2026-06-05T00:00:00"/>
    <s v="HMO/2026/00377"/>
    <x v="0"/>
    <n v="56160"/>
    <n v="8985.6"/>
    <n v="65145.599999999999"/>
    <d v="2026-06-05T00:00:00"/>
    <x v="0"/>
    <s v="Pagado"/>
    <d v="2026-06-04T00:00:00"/>
    <s v="Semana 1"/>
    <x v="0"/>
    <x v="0"/>
    <x v="0"/>
    <x v="3"/>
  </r>
  <r>
    <d v="2026-06-04T00:00:00"/>
    <s v="CLN/2026/00145"/>
    <x v="16"/>
    <n v="2950"/>
    <n v="472"/>
    <n v="3422"/>
    <d v="2026-06-04T00:00:00"/>
    <x v="0"/>
    <s v="Pagado"/>
    <d v="2026-06-16T00:00:00"/>
    <s v="Semana 3"/>
    <x v="1"/>
    <x v="0"/>
    <x v="0"/>
    <x v="1"/>
  </r>
  <r>
    <d v="2026-06-04T00:00:00"/>
    <s v="CLN/2026/00144"/>
    <x v="17"/>
    <n v="2050"/>
    <n v="328"/>
    <n v="2378"/>
    <d v="2026-06-04T00:00:00"/>
    <x v="0"/>
    <s v="Pagado"/>
    <d v="2026-06-10T00:00:00"/>
    <s v="Semana 2"/>
    <x v="2"/>
    <x v="0"/>
    <x v="0"/>
    <x v="2"/>
  </r>
  <r>
    <d v="2026-06-03T00:00:00"/>
    <s v="HMO/2026/00374"/>
    <x v="14"/>
    <n v="3195"/>
    <n v="511.2"/>
    <n v="3706.2"/>
    <d v="2026-06-03T00:00:00"/>
    <x v="0"/>
    <s v="Pagado"/>
    <d v="2026-06-01T00:00:00"/>
    <s v="Semana 1"/>
    <x v="1"/>
    <x v="0"/>
    <x v="0"/>
    <x v="3"/>
  </r>
  <r>
    <d v="2026-06-03T00:00:00"/>
    <s v="HMO/2026/00373"/>
    <x v="18"/>
    <n v="875"/>
    <n v="140"/>
    <n v="1015"/>
    <d v="2026-07-03T00:00:00"/>
    <x v="0"/>
    <s v="Pagado"/>
    <d v="2026-06-04T00:00:00"/>
    <s v="Semana 1"/>
    <x v="0"/>
    <x v="1"/>
    <x v="0"/>
    <x v="3"/>
  </r>
  <r>
    <d v="2026-06-03T00:00:00"/>
    <s v="HMO/2026/00372"/>
    <x v="0"/>
    <n v="21552.7"/>
    <n v="3448.43"/>
    <n v="25001.13"/>
    <d v="2026-06-03T00:00:00"/>
    <x v="0"/>
    <s v="Pagado"/>
    <d v="2026-06-01T00:00:00"/>
    <s v="Semana 1"/>
    <x v="0"/>
    <x v="0"/>
    <x v="0"/>
    <x v="3"/>
  </r>
  <r>
    <d v="2026-06-03T00:00:00"/>
    <s v="HMO/2026/00371"/>
    <x v="7"/>
    <n v="32820"/>
    <n v="5251.2"/>
    <n v="38071.199999999997"/>
    <d v="2026-06-03T00:00:00"/>
    <x v="0"/>
    <s v="Pagado"/>
    <d v="2026-06-01T00:00:00"/>
    <s v="Semana 1"/>
    <x v="0"/>
    <x v="0"/>
    <x v="0"/>
    <x v="3"/>
  </r>
  <r>
    <d v="2026-05-26T00:00:00"/>
    <s v="HMO/2026/00358"/>
    <x v="10"/>
    <n v="58000"/>
    <n v="9280"/>
    <n v="67280"/>
    <d v="2026-06-25T00:00:00"/>
    <x v="0"/>
    <s v="Pagado"/>
    <d v="2026-06-09T00:00:00"/>
    <s v="Semana 2"/>
    <x v="0"/>
    <x v="1"/>
    <x v="0"/>
    <x v="2"/>
  </r>
  <r>
    <d v="2026-05-26T00:00:00"/>
    <s v="HMO/2026/00357"/>
    <x v="18"/>
    <n v="17099.28"/>
    <n v="2735.88"/>
    <n v="19835.16"/>
    <d v="2026-06-25T00:00:00"/>
    <x v="0"/>
    <s v="Pagado"/>
    <d v="2026-06-25T00:00:00"/>
    <s v="Semana 4"/>
    <x v="0"/>
    <x v="1"/>
    <x v="0"/>
    <x v="0"/>
  </r>
  <r>
    <d v="2026-05-26T00:00:00"/>
    <s v="HMO/2026/00350"/>
    <x v="19"/>
    <n v="9689.59"/>
    <n v="1550.33"/>
    <n v="11239.92"/>
    <d v="2026-06-25T00:00:00"/>
    <x v="0"/>
    <s v="Pagado"/>
    <d v="2026-06-25T00:00:00"/>
    <s v="Semana 4"/>
    <x v="0"/>
    <x v="1"/>
    <x v="0"/>
    <x v="0"/>
  </r>
  <r>
    <d v="2026-05-22T00:00:00"/>
    <s v="CLN/2026/00135"/>
    <x v="20"/>
    <n v="27000"/>
    <n v="4320"/>
    <n v="31320"/>
    <d v="2026-06-21T00:00:00"/>
    <x v="0"/>
    <s v="Pagado"/>
    <d v="2026-06-22T00:00:00"/>
    <s v="Semana 4"/>
    <x v="2"/>
    <x v="1"/>
    <x v="0"/>
    <x v="0"/>
  </r>
  <r>
    <d v="2026-05-21T00:00:00"/>
    <s v="CLN/2026/00133"/>
    <x v="21"/>
    <n v="46693.26"/>
    <n v="7470.92"/>
    <n v="54164.18"/>
    <d v="2026-06-20T00:00:00"/>
    <x v="0"/>
    <s v="Pagado"/>
    <d v="2026-06-16T00:00:00"/>
    <s v="Semana 3"/>
    <x v="1"/>
    <x v="1"/>
    <x v="0"/>
    <x v="1"/>
  </r>
  <r>
    <d v="2026-05-19T00:00:00"/>
    <s v="HMO/2026/00342"/>
    <x v="22"/>
    <n v="7905"/>
    <n v="1264.8"/>
    <n v="9169.7999999999993"/>
    <d v="2026-06-18T00:00:00"/>
    <x v="0"/>
    <s v="Pagado"/>
    <d v="2026-06-22T00:00:00"/>
    <s v="Semana 4"/>
    <x v="2"/>
    <x v="1"/>
    <x v="0"/>
    <x v="0"/>
  </r>
  <r>
    <d v="2026-05-18T00:00:00"/>
    <s v="HMO/2026/00338"/>
    <x v="23"/>
    <n v="82000"/>
    <n v="13120"/>
    <n v="95120"/>
    <d v="2026-07-02T00:00:00"/>
    <x v="0"/>
    <s v="Pagado"/>
    <d v="2026-06-24T00:00:00"/>
    <s v="Semana 4"/>
    <x v="0"/>
    <x v="1"/>
    <x v="0"/>
    <x v="0"/>
  </r>
  <r>
    <d v="2026-05-18T00:00:00"/>
    <s v="HMO/2026/00337"/>
    <x v="1"/>
    <n v="73800"/>
    <n v="11808"/>
    <n v="85608"/>
    <d v="2026-06-17T00:00:00"/>
    <x v="0"/>
    <s v="Pagado"/>
    <d v="2026-06-09T00:00:00"/>
    <s v="Semana 2"/>
    <x v="0"/>
    <x v="1"/>
    <x v="0"/>
    <x v="2"/>
  </r>
  <r>
    <d v="2026-05-18T00:00:00"/>
    <s v="CLN/2026/00129"/>
    <x v="24"/>
    <n v="69134.05"/>
    <n v="11061.45"/>
    <n v="80195.5"/>
    <d v="2026-06-17T00:00:00"/>
    <x v="0"/>
    <s v="Pagado"/>
    <d v="2026-06-16T00:00:00"/>
    <s v="Semana 3"/>
    <x v="0"/>
    <x v="1"/>
    <x v="0"/>
    <x v="1"/>
  </r>
  <r>
    <d v="2026-05-16T00:00:00"/>
    <s v="HMO/2026/00335"/>
    <x v="1"/>
    <n v="29000"/>
    <n v="4640"/>
    <n v="33640"/>
    <d v="2026-06-15T00:00:00"/>
    <x v="0"/>
    <s v="Pagado"/>
    <d v="2026-06-16T00:00:00"/>
    <s v="Semana 3"/>
    <x v="0"/>
    <x v="1"/>
    <x v="0"/>
    <x v="1"/>
  </r>
  <r>
    <d v="2026-05-15T00:00:00"/>
    <s v="HMO/2026/00334"/>
    <x v="1"/>
    <n v="73800"/>
    <n v="11808"/>
    <n v="85608"/>
    <d v="2026-06-14T00:00:00"/>
    <x v="0"/>
    <s v="Pagado"/>
    <d v="2026-06-01T00:00:00"/>
    <s v="Semana 1"/>
    <x v="0"/>
    <x v="1"/>
    <x v="0"/>
    <x v="3"/>
  </r>
  <r>
    <d v="2026-05-15T00:00:00"/>
    <s v="HMO/2026/00332"/>
    <x v="25"/>
    <n v="13600"/>
    <n v="2176"/>
    <n v="15776"/>
    <d v="2026-06-14T00:00:00"/>
    <x v="0"/>
    <s v="Pagado"/>
    <d v="2026-06-12T00:00:00"/>
    <s v="Semana 2"/>
    <x v="0"/>
    <x v="1"/>
    <x v="0"/>
    <x v="2"/>
  </r>
  <r>
    <d v="2026-05-15T00:00:00"/>
    <s v="HMO/2026/00331"/>
    <x v="25"/>
    <n v="78000"/>
    <n v="12480"/>
    <n v="90480"/>
    <d v="2026-06-14T00:00:00"/>
    <x v="0"/>
    <s v="Pagado"/>
    <d v="2026-06-12T00:00:00"/>
    <s v="Semana 2"/>
    <x v="0"/>
    <x v="1"/>
    <x v="0"/>
    <x v="2"/>
  </r>
  <r>
    <d v="2026-05-14T00:00:00"/>
    <s v="HMO/2026/00327"/>
    <x v="26"/>
    <n v="11600"/>
    <n v="1856"/>
    <n v="13456"/>
    <d v="2026-06-13T00:00:00"/>
    <x v="0"/>
    <s v="Pagado"/>
    <d v="2026-06-18T00:00:00"/>
    <s v="Semana 3"/>
    <x v="0"/>
    <x v="1"/>
    <x v="0"/>
    <x v="1"/>
  </r>
  <r>
    <d v="2026-05-14T00:00:00"/>
    <s v="CLN/2026/00126"/>
    <x v="27"/>
    <n v="13500"/>
    <n v="2160"/>
    <n v="15660"/>
    <d v="2026-06-13T00:00:00"/>
    <x v="0"/>
    <s v="Pagado"/>
    <d v="2026-06-15T00:00:00"/>
    <s v="Semana 3"/>
    <x v="1"/>
    <x v="1"/>
    <x v="0"/>
    <x v="1"/>
  </r>
  <r>
    <d v="2026-05-13T00:00:00"/>
    <s v="HMO/2026/00324"/>
    <x v="28"/>
    <n v="27275.41"/>
    <n v="4364.07"/>
    <n v="31639.48"/>
    <d v="2026-06-12T00:00:00"/>
    <x v="0"/>
    <s v="Pagado"/>
    <d v="2026-06-12T00:00:00"/>
    <s v="Semana 2"/>
    <x v="0"/>
    <x v="1"/>
    <x v="0"/>
    <x v="2"/>
  </r>
  <r>
    <d v="2026-05-08T00:00:00"/>
    <s v="CLN/2026/00124"/>
    <x v="8"/>
    <n v="103840"/>
    <n v="16614.400000000001"/>
    <n v="120454.39999999999"/>
    <d v="2026-06-07T00:00:00"/>
    <x v="0"/>
    <s v="Pagado"/>
    <d v="2026-06-26T00:00:00"/>
    <s v="Semana 4"/>
    <x v="1"/>
    <x v="1"/>
    <x v="0"/>
    <x v="0"/>
  </r>
  <r>
    <d v="2026-05-08T00:00:00"/>
    <s v="CLN/2026/00123"/>
    <x v="29"/>
    <n v="19250"/>
    <n v="3080"/>
    <n v="22330"/>
    <d v="2026-06-07T00:00:00"/>
    <x v="0"/>
    <s v="Pagado"/>
    <d v="2026-06-15T00:00:00"/>
    <s v="Semana 3"/>
    <x v="0"/>
    <x v="1"/>
    <x v="0"/>
    <x v="1"/>
  </r>
  <r>
    <d v="2026-05-08T00:00:00"/>
    <s v="CLN/2026/00122"/>
    <x v="30"/>
    <n v="112200"/>
    <n v="17952"/>
    <n v="130152"/>
    <d v="2026-06-07T00:00:00"/>
    <x v="0"/>
    <s v="Pagado"/>
    <d v="2026-06-19T00:00:00"/>
    <s v="Semana 3"/>
    <x v="0"/>
    <x v="1"/>
    <x v="0"/>
    <x v="1"/>
  </r>
  <r>
    <d v="2026-05-07T00:00:00"/>
    <s v="HMO/2026/00320"/>
    <x v="31"/>
    <n v="20000"/>
    <m/>
    <n v="20000"/>
    <d v="2026-06-06T00:00:00"/>
    <x v="0"/>
    <s v="Pagado"/>
    <d v="2026-06-15T00:00:00"/>
    <s v="Semana 3"/>
    <x v="0"/>
    <x v="1"/>
    <x v="0"/>
    <x v="1"/>
  </r>
  <r>
    <d v="2026-05-07T00:00:00"/>
    <s v="HMO/2026/00319"/>
    <x v="31"/>
    <n v="4600"/>
    <m/>
    <n v="4600"/>
    <d v="2026-06-06T00:00:00"/>
    <x v="0"/>
    <s v="Pagado"/>
    <d v="2026-06-15T00:00:00"/>
    <s v="Semana 3"/>
    <x v="0"/>
    <x v="1"/>
    <x v="0"/>
    <x v="1"/>
  </r>
  <r>
    <d v="2026-05-07T00:00:00"/>
    <s v="CLN/2026/00121"/>
    <x v="32"/>
    <n v="30600"/>
    <n v="4896"/>
    <n v="35496"/>
    <d v="2026-06-06T00:00:00"/>
    <x v="0"/>
    <s v="Pagado"/>
    <d v="2026-06-15T00:00:00"/>
    <s v="Semana 3"/>
    <x v="2"/>
    <x v="1"/>
    <x v="0"/>
    <x v="1"/>
  </r>
  <r>
    <d v="2026-05-06T00:00:00"/>
    <s v="HMO/2026/00316"/>
    <x v="8"/>
    <n v="38940"/>
    <n v="6230.4"/>
    <n v="45170.400000000001"/>
    <d v="2026-06-05T00:00:00"/>
    <x v="0"/>
    <s v="Pagado"/>
    <d v="2026-06-19T00:00:00"/>
    <s v="Semana 3"/>
    <x v="1"/>
    <x v="1"/>
    <x v="0"/>
    <x v="1"/>
  </r>
  <r>
    <d v="2026-05-05T00:00:00"/>
    <s v="HMO/2026/00312"/>
    <x v="10"/>
    <n v="68400"/>
    <n v="10944"/>
    <n v="79344"/>
    <d v="2026-06-04T00:00:00"/>
    <x v="0"/>
    <s v="Pagado"/>
    <d v="2026-06-04T00:00:00"/>
    <s v="Semana 1"/>
    <x v="0"/>
    <x v="1"/>
    <x v="0"/>
    <x v="3"/>
  </r>
  <r>
    <d v="2026-05-05T00:00:00"/>
    <s v="CLN/2026/00119"/>
    <x v="33"/>
    <n v="17050"/>
    <n v="2728"/>
    <n v="19778"/>
    <d v="2026-06-04T00:00:00"/>
    <x v="0"/>
    <s v="Pagado"/>
    <d v="2026-06-19T00:00:00"/>
    <s v="Semana 3"/>
    <x v="0"/>
    <x v="1"/>
    <x v="0"/>
    <x v="1"/>
  </r>
  <r>
    <d v="2026-05-04T00:00:00"/>
    <s v="HMO/2026/00305"/>
    <x v="31"/>
    <n v="12608.5"/>
    <m/>
    <n v="12608.5"/>
    <d v="2026-06-03T00:00:00"/>
    <x v="0"/>
    <s v="Pagado"/>
    <d v="2026-06-16T00:00:00"/>
    <s v="Semana 3"/>
    <x v="0"/>
    <x v="1"/>
    <x v="0"/>
    <x v="1"/>
  </r>
  <r>
    <d v="2026-04-29T00:00:00"/>
    <s v="HMO/2026/00300"/>
    <x v="34"/>
    <n v="9000"/>
    <n v="1440"/>
    <n v="10440"/>
    <d v="2026-05-29T00:00:00"/>
    <x v="1"/>
    <s v="Pagado"/>
    <d v="2026-06-16T00:00:00"/>
    <s v="Semana 3"/>
    <x v="0"/>
    <x v="1"/>
    <x v="0"/>
    <x v="1"/>
  </r>
  <r>
    <d v="2026-04-28T00:00:00"/>
    <s v="HMO/2026/00291"/>
    <x v="35"/>
    <n v="11264.7"/>
    <n v="1802.35"/>
    <n v="13067.05"/>
    <d v="2026-05-28T00:00:00"/>
    <x v="1"/>
    <s v="Pagado"/>
    <d v="2026-06-05T00:00:00"/>
    <s v="Semana 1"/>
    <x v="0"/>
    <x v="1"/>
    <x v="0"/>
    <x v="3"/>
  </r>
  <r>
    <d v="2026-04-28T00:00:00"/>
    <s v="CLN/2026/00113"/>
    <x v="32"/>
    <n v="30600"/>
    <n v="4896"/>
    <n v="35496"/>
    <d v="2026-05-28T00:00:00"/>
    <x v="1"/>
    <s v="Pagado"/>
    <d v="2026-06-08T00:00:00"/>
    <s v="Semana 2"/>
    <x v="2"/>
    <x v="1"/>
    <x v="0"/>
    <x v="2"/>
  </r>
  <r>
    <d v="2026-04-27T00:00:00"/>
    <s v="HMO/2026/00283"/>
    <x v="36"/>
    <n v="8160"/>
    <n v="1305.5999999999999"/>
    <n v="9465.6"/>
    <d v="2026-05-27T00:00:00"/>
    <x v="1"/>
    <s v="Pagado"/>
    <d v="2026-06-02T00:00:00"/>
    <s v="Semana 1"/>
    <x v="0"/>
    <x v="1"/>
    <x v="0"/>
    <x v="3"/>
  </r>
  <r>
    <d v="2026-04-24T00:00:00"/>
    <s v="HMO/2026/00278"/>
    <x v="37"/>
    <n v="3749.48"/>
    <n v="599.91999999999996"/>
    <n v="4349.3999999999996"/>
    <d v="2026-05-24T00:00:00"/>
    <x v="1"/>
    <s v="Pagado"/>
    <d v="2026-06-04T00:00:00"/>
    <s v="Semana 1"/>
    <x v="1"/>
    <x v="1"/>
    <x v="0"/>
    <x v="3"/>
  </r>
  <r>
    <d v="2026-04-24T00:00:00"/>
    <s v="HMO/2026/00273"/>
    <x v="37"/>
    <n v="3195"/>
    <n v="511.2"/>
    <n v="3706.2"/>
    <d v="2026-05-24T00:00:00"/>
    <x v="1"/>
    <s v="Pagado"/>
    <d v="2026-06-04T00:00:00"/>
    <s v="Semana 1"/>
    <x v="1"/>
    <x v="1"/>
    <x v="0"/>
    <x v="3"/>
  </r>
  <r>
    <d v="2026-04-22T00:00:00"/>
    <s v="HMO/2026/00265"/>
    <x v="38"/>
    <n v="12400"/>
    <n v="1984"/>
    <n v="14384"/>
    <d v="2026-05-22T00:00:00"/>
    <x v="1"/>
    <s v="Pagado"/>
    <d v="2026-06-04T00:00:00"/>
    <s v="Semana 1"/>
    <x v="0"/>
    <x v="1"/>
    <x v="0"/>
    <x v="3"/>
  </r>
  <r>
    <d v="2026-04-20T00:00:00"/>
    <s v="HMO/2026/00260"/>
    <x v="39"/>
    <n v="27360"/>
    <n v="4377.6000000000004"/>
    <n v="31737.599999999999"/>
    <d v="2026-05-20T00:00:00"/>
    <x v="1"/>
    <s v="Pagado"/>
    <d v="2026-06-10T00:00:00"/>
    <s v="Semana 2"/>
    <x v="0"/>
    <x v="1"/>
    <x v="0"/>
    <x v="2"/>
  </r>
  <r>
    <d v="2026-04-09T00:00:00"/>
    <s v="CLN/2026/00093"/>
    <x v="40"/>
    <n v="36050.5"/>
    <n v="5768.08"/>
    <n v="41818.58"/>
    <d v="2026-05-09T00:00:00"/>
    <x v="1"/>
    <s v="Pagado"/>
    <d v="2026-06-05T00:00:00"/>
    <s v="Semana 1"/>
    <x v="2"/>
    <x v="1"/>
    <x v="0"/>
    <x v="3"/>
  </r>
  <r>
    <d v="2026-03-27T00:00:00"/>
    <s v="HMO/2026/00195"/>
    <x v="39"/>
    <n v="4750"/>
    <n v="760"/>
    <n v="5510"/>
    <d v="2026-04-26T00:00:00"/>
    <x v="1"/>
    <s v="Pagado"/>
    <d v="2026-06-10T00:00:00"/>
    <s v="Semana 2"/>
    <x v="0"/>
    <x v="1"/>
    <x v="0"/>
    <x v="2"/>
  </r>
  <r>
    <d v="2026-03-13T00:00:00"/>
    <s v="HMO/2026/00167"/>
    <x v="39"/>
    <n v="27360"/>
    <n v="4377.6000000000004"/>
    <n v="31737.599999999999"/>
    <d v="2026-04-12T00:00:00"/>
    <x v="1"/>
    <s v="Pagado"/>
    <d v="2026-06-10T00:00:00"/>
    <s v="Semana 2"/>
    <x v="0"/>
    <x v="1"/>
    <x v="0"/>
    <x v="2"/>
  </r>
  <r>
    <d v="2025-06-06T00:00:00"/>
    <s v="CLN/2025/00282"/>
    <x v="3"/>
    <n v="19012.5"/>
    <n v="3042"/>
    <n v="22054.5"/>
    <d v="2025-07-06T00:00:00"/>
    <x v="1"/>
    <s v="Pagado"/>
    <d v="2026-06-25T00:00:00"/>
    <s v="Semana 4"/>
    <x v="1"/>
    <x v="1"/>
    <x v="0"/>
    <x v="0"/>
  </r>
  <r>
    <d v="2026-05-29T00:00:00"/>
    <s v="HMO/2026/00368"/>
    <x v="41"/>
    <n v="13800"/>
    <n v="2208"/>
    <n v="16008"/>
    <d v="2026-06-28T00:00:00"/>
    <x v="0"/>
    <s v="Pagado"/>
    <d v="2026-05-25T00:00:00"/>
    <s v="Semana 4"/>
    <x v="0"/>
    <x v="1"/>
    <x v="1"/>
    <x v="4"/>
  </r>
  <r>
    <d v="2026-05-29T00:00:00"/>
    <s v="HMO/2026/00367"/>
    <x v="41"/>
    <n v="4600"/>
    <n v="736"/>
    <n v="5336"/>
    <d v="2026-06-28T00:00:00"/>
    <x v="0"/>
    <s v="Pagado"/>
    <d v="2026-05-25T00:00:00"/>
    <s v="Semana 4"/>
    <x v="0"/>
    <x v="1"/>
    <x v="1"/>
    <x v="4"/>
  </r>
  <r>
    <d v="2026-05-29T00:00:00"/>
    <s v="HMO/2026/00366"/>
    <x v="41"/>
    <n v="10200"/>
    <n v="1632"/>
    <n v="11832"/>
    <d v="2026-06-28T00:00:00"/>
    <x v="0"/>
    <s v="Pagado"/>
    <d v="2026-05-25T00:00:00"/>
    <s v="Semana 4"/>
    <x v="0"/>
    <x v="1"/>
    <x v="1"/>
    <x v="4"/>
  </r>
  <r>
    <d v="2026-05-29T00:00:00"/>
    <s v="HMO/2026/00365"/>
    <x v="41"/>
    <n v="9200"/>
    <n v="1472"/>
    <n v="10672"/>
    <d v="2026-06-28T00:00:00"/>
    <x v="0"/>
    <s v="Pagado"/>
    <d v="2026-05-25T00:00:00"/>
    <s v="Semana 4"/>
    <x v="0"/>
    <x v="1"/>
    <x v="1"/>
    <x v="4"/>
  </r>
  <r>
    <d v="2026-05-29T00:00:00"/>
    <s v="HMO/2026/00364"/>
    <x v="41"/>
    <n v="37414.01"/>
    <n v="5986.24"/>
    <n v="43400.25"/>
    <d v="2026-06-28T00:00:00"/>
    <x v="0"/>
    <s v="Pagado"/>
    <d v="2026-05-25T00:00:00"/>
    <s v="Semana 4"/>
    <x v="0"/>
    <x v="1"/>
    <x v="1"/>
    <x v="4"/>
  </r>
  <r>
    <d v="2026-05-29T00:00:00"/>
    <s v="HMO/2026/00363"/>
    <x v="42"/>
    <n v="97865.35"/>
    <n v="15658.46"/>
    <n v="113523.81"/>
    <d v="2026-05-29T00:00:00"/>
    <x v="0"/>
    <s v="Pagado"/>
    <d v="2026-05-27T00:00:00"/>
    <s v="Semana 4"/>
    <x v="0"/>
    <x v="0"/>
    <x v="1"/>
    <x v="4"/>
  </r>
  <r>
    <d v="2026-05-27T00:00:00"/>
    <s v="HMO/2026/00361"/>
    <x v="0"/>
    <n v="14760"/>
    <n v="2361.6"/>
    <n v="17121.599999999999"/>
    <d v="2026-05-27T00:00:00"/>
    <x v="0"/>
    <s v="Pagado"/>
    <d v="2026-05-29T00:00:00"/>
    <s v="Semana 4"/>
    <x v="0"/>
    <x v="0"/>
    <x v="1"/>
    <x v="4"/>
  </r>
  <r>
    <d v="2026-05-27T00:00:00"/>
    <s v="CLN/2026/00139"/>
    <x v="0"/>
    <n v="63360"/>
    <n v="10137.6"/>
    <n v="73497.600000000006"/>
    <d v="2026-05-27T00:00:00"/>
    <x v="0"/>
    <s v="Pagado"/>
    <d v="2026-05-26T00:00:00"/>
    <s v="Semana 4"/>
    <x v="0"/>
    <x v="0"/>
    <x v="1"/>
    <x v="4"/>
  </r>
  <r>
    <d v="2026-05-25T00:00:00"/>
    <s v="HMO/2026/00349"/>
    <x v="7"/>
    <n v="16320"/>
    <n v="2611.1999999999998"/>
    <n v="18931.2"/>
    <d v="2026-05-25T00:00:00"/>
    <x v="0"/>
    <s v="Pagado"/>
    <d v="2026-05-25T00:00:00"/>
    <s v="Semana 4"/>
    <x v="0"/>
    <x v="0"/>
    <x v="1"/>
    <x v="4"/>
  </r>
  <r>
    <d v="2026-05-25T00:00:00"/>
    <s v="CLN/2026/00137"/>
    <x v="3"/>
    <n v="15660"/>
    <n v="2505.6"/>
    <n v="18165.599999999999"/>
    <d v="2026-05-25T00:00:00"/>
    <x v="0"/>
    <s v="Pagado"/>
    <d v="2026-05-25T00:00:00"/>
    <s v="Semana 4"/>
    <x v="1"/>
    <x v="0"/>
    <x v="1"/>
    <x v="4"/>
  </r>
  <r>
    <d v="2026-05-23T00:00:00"/>
    <s v="CLN/2026/00136"/>
    <x v="15"/>
    <n v="2200"/>
    <n v="352"/>
    <n v="2552"/>
    <d v="2026-05-23T00:00:00"/>
    <x v="0"/>
    <s v="Pagado"/>
    <d v="2026-05-28T00:00:00"/>
    <s v="Semana 4"/>
    <x v="2"/>
    <x v="0"/>
    <x v="1"/>
    <x v="4"/>
  </r>
  <r>
    <d v="2026-05-22T00:00:00"/>
    <s v="HMO/2026/00346"/>
    <x v="43"/>
    <n v="6820"/>
    <n v="1091.2"/>
    <n v="7911.2"/>
    <d v="2026-05-22T00:00:00"/>
    <x v="0"/>
    <s v="Pagado"/>
    <d v="2026-05-19T00:00:00"/>
    <s v="Semana 3"/>
    <x v="0"/>
    <x v="0"/>
    <x v="1"/>
    <x v="5"/>
  </r>
  <r>
    <d v="2026-05-21T00:00:00"/>
    <s v="CLN/2026/00132"/>
    <x v="8"/>
    <n v="82180.14"/>
    <n v="13148.82"/>
    <n v="95328.960000000006"/>
    <d v="2026-06-20T00:00:00"/>
    <x v="0"/>
    <s v="Pagado"/>
    <d v="2026-05-21T00:00:00"/>
    <s v="Semana 3"/>
    <x v="1"/>
    <x v="1"/>
    <x v="1"/>
    <x v="5"/>
  </r>
  <r>
    <d v="2026-05-20T00:00:00"/>
    <s v="HMO/2026/00344"/>
    <x v="44"/>
    <n v="8330"/>
    <n v="1332.8"/>
    <n v="9662.7999999999993"/>
    <d v="2026-05-20T00:00:00"/>
    <x v="0"/>
    <s v="Pagado"/>
    <d v="2026-05-19T00:00:00"/>
    <s v="Semana 3"/>
    <x v="0"/>
    <x v="0"/>
    <x v="1"/>
    <x v="5"/>
  </r>
  <r>
    <d v="2026-05-20T00:00:00"/>
    <s v="HMO/2026/00343"/>
    <x v="45"/>
    <n v="75264"/>
    <m/>
    <n v="75264"/>
    <d v="2026-05-20T00:00:00"/>
    <x v="0"/>
    <s v="Pagado"/>
    <d v="2026-05-28T00:00:00"/>
    <s v="Semana 4"/>
    <x v="0"/>
    <x v="0"/>
    <x v="1"/>
    <x v="4"/>
  </r>
  <r>
    <d v="2026-05-19T00:00:00"/>
    <s v="HMO/2026/00341"/>
    <x v="45"/>
    <n v="57000"/>
    <m/>
    <n v="57000"/>
    <d v="2026-05-19T00:00:00"/>
    <x v="0"/>
    <s v="Pagado"/>
    <d v="2026-05-28T00:00:00"/>
    <s v="Semana 4"/>
    <x v="0"/>
    <x v="0"/>
    <x v="1"/>
    <x v="4"/>
  </r>
  <r>
    <d v="2026-05-19T00:00:00"/>
    <s v="HMO/2026/00340"/>
    <x v="46"/>
    <n v="10200"/>
    <n v="1632"/>
    <n v="11832"/>
    <d v="2026-06-18T00:00:00"/>
    <x v="0"/>
    <s v="Pagado"/>
    <d v="2026-05-21T00:00:00"/>
    <s v="Semana 3"/>
    <x v="0"/>
    <x v="1"/>
    <x v="1"/>
    <x v="5"/>
  </r>
  <r>
    <d v="2026-05-19T00:00:00"/>
    <s v="CLN/2026/00130"/>
    <x v="13"/>
    <n v="38908.800000000003"/>
    <n v="6225.41"/>
    <n v="45134.21"/>
    <d v="2026-05-19T00:00:00"/>
    <x v="0"/>
    <s v="Pagado"/>
    <d v="2026-05-20T00:00:00"/>
    <s v="Semana 3"/>
    <x v="2"/>
    <x v="0"/>
    <x v="1"/>
    <x v="5"/>
  </r>
  <r>
    <d v="2026-05-18T00:00:00"/>
    <s v="HMO/2026/00339"/>
    <x v="7"/>
    <n v="16320"/>
    <n v="2611.1999999999998"/>
    <n v="18931.2"/>
    <d v="2026-05-18T00:00:00"/>
    <x v="0"/>
    <s v="Pagado"/>
    <d v="2026-05-18T00:00:00"/>
    <s v="Semana 3"/>
    <x v="0"/>
    <x v="0"/>
    <x v="1"/>
    <x v="5"/>
  </r>
  <r>
    <d v="2026-05-18T00:00:00"/>
    <s v="HMO/2026/00336"/>
    <x v="47"/>
    <n v="16200"/>
    <n v="2592"/>
    <n v="18792"/>
    <d v="2026-05-18T00:00:00"/>
    <x v="0"/>
    <s v="Pagado"/>
    <d v="2026-05-29T00:00:00"/>
    <s v="Semana 4"/>
    <x v="0"/>
    <x v="0"/>
    <x v="1"/>
    <x v="4"/>
  </r>
  <r>
    <d v="2026-05-18T00:00:00"/>
    <s v="CLN/2026/00128"/>
    <x v="3"/>
    <n v="15660"/>
    <n v="2505.6"/>
    <n v="18165.599999999999"/>
    <d v="2026-06-17T00:00:00"/>
    <x v="0"/>
    <s v="Pagado"/>
    <d v="2026-05-18T00:00:00"/>
    <s v="Semana 3"/>
    <x v="1"/>
    <x v="1"/>
    <x v="1"/>
    <x v="5"/>
  </r>
  <r>
    <d v="2026-05-15T00:00:00"/>
    <s v="HMO/2026/00329"/>
    <x v="48"/>
    <n v="3622.5"/>
    <n v="579.6"/>
    <n v="4202.1000000000004"/>
    <d v="2026-05-15T00:00:00"/>
    <x v="0"/>
    <s v="Pagado"/>
    <d v="2026-05-13T00:00:00"/>
    <s v="Semana 2"/>
    <x v="0"/>
    <x v="0"/>
    <x v="1"/>
    <x v="6"/>
  </r>
  <r>
    <d v="2026-05-13T00:00:00"/>
    <s v="HMO/2026/00326"/>
    <x v="18"/>
    <n v="12809.61"/>
    <n v="2049.54"/>
    <n v="14859.15"/>
    <d v="2026-06-12T00:00:00"/>
    <x v="0"/>
    <s v="Pagado"/>
    <d v="2026-05-26T00:00:00"/>
    <s v="Semana 4"/>
    <x v="0"/>
    <x v="1"/>
    <x v="1"/>
    <x v="4"/>
  </r>
  <r>
    <d v="2026-05-13T00:00:00"/>
    <s v="HMO/2026/00325"/>
    <x v="38"/>
    <n v="40000"/>
    <n v="6400"/>
    <n v="46400"/>
    <d v="2026-06-12T00:00:00"/>
    <x v="0"/>
    <s v="Pagado"/>
    <d v="2026-05-13T00:00:00"/>
    <s v="Semana 2"/>
    <x v="0"/>
    <x v="1"/>
    <x v="1"/>
    <x v="6"/>
  </r>
  <r>
    <d v="2026-05-13T00:00:00"/>
    <s v="HMO/2026/00323"/>
    <x v="7"/>
    <n v="16320"/>
    <n v="2611.1999999999998"/>
    <n v="18931.2"/>
    <d v="2026-05-13T00:00:00"/>
    <x v="0"/>
    <s v="Pagado"/>
    <d v="2026-05-11T00:00:00"/>
    <s v="Semana 2"/>
    <x v="0"/>
    <x v="0"/>
    <x v="1"/>
    <x v="6"/>
  </r>
  <r>
    <d v="2026-05-12T00:00:00"/>
    <s v="CLN/2026/00125"/>
    <x v="13"/>
    <n v="38679.300000000003"/>
    <n v="6188.69"/>
    <n v="44867.99"/>
    <d v="2026-05-12T00:00:00"/>
    <x v="0"/>
    <s v="Pagado"/>
    <d v="2026-05-12T00:00:00"/>
    <s v="Semana 2"/>
    <x v="2"/>
    <x v="0"/>
    <x v="1"/>
    <x v="6"/>
  </r>
  <r>
    <d v="2026-05-08T00:00:00"/>
    <s v="HMO/2026/00322"/>
    <x v="1"/>
    <n v="59040"/>
    <n v="9446.4"/>
    <n v="68486.399999999994"/>
    <d v="2026-06-07T00:00:00"/>
    <x v="0"/>
    <s v="Pagado"/>
    <d v="2026-05-27T00:00:00"/>
    <s v="Semana 4"/>
    <x v="0"/>
    <x v="1"/>
    <x v="1"/>
    <x v="4"/>
  </r>
  <r>
    <d v="2026-05-08T00:00:00"/>
    <s v="HMO/2026/00321"/>
    <x v="18"/>
    <n v="12980"/>
    <n v="2076.8000000000002"/>
    <n v="15056.8"/>
    <d v="2026-06-07T00:00:00"/>
    <x v="0"/>
    <s v="Pagado"/>
    <d v="2026-05-26T00:00:00"/>
    <s v="Semana 4"/>
    <x v="0"/>
    <x v="1"/>
    <x v="1"/>
    <x v="4"/>
  </r>
  <r>
    <d v="2026-05-07T00:00:00"/>
    <s v="HMO/2026/00318"/>
    <x v="7"/>
    <n v="16320"/>
    <n v="2611.1999999999998"/>
    <n v="18931.2"/>
    <d v="2026-05-07T00:00:00"/>
    <x v="0"/>
    <s v="Pagado"/>
    <d v="2026-05-06T00:00:00"/>
    <s v="Semana 1"/>
    <x v="0"/>
    <x v="0"/>
    <x v="1"/>
    <x v="7"/>
  </r>
  <r>
    <d v="2026-05-06T00:00:00"/>
    <s v="HMO/2026/00317"/>
    <x v="49"/>
    <n v="295552.15000000002"/>
    <n v="47288.34"/>
    <n v="342840.49"/>
    <d v="2026-06-05T00:00:00"/>
    <x v="0"/>
    <s v="Pagado"/>
    <d v="2026-05-06T00:00:00"/>
    <s v="Semana 1"/>
    <x v="0"/>
    <x v="1"/>
    <x v="1"/>
    <x v="7"/>
  </r>
  <r>
    <d v="2026-05-06T00:00:00"/>
    <s v="HMO/2026/00315"/>
    <x v="23"/>
    <n v="31000"/>
    <n v="4960"/>
    <n v="35960"/>
    <d v="2026-06-20T00:00:00"/>
    <x v="0"/>
    <s v="Pagado"/>
    <d v="2026-05-22T00:00:00"/>
    <s v="Semana 3"/>
    <x v="0"/>
    <x v="1"/>
    <x v="1"/>
    <x v="5"/>
  </r>
  <r>
    <d v="2026-05-05T00:00:00"/>
    <s v="HMO/2026/00311"/>
    <x v="10"/>
    <n v="68400"/>
    <n v="10944"/>
    <n v="79344"/>
    <d v="2026-06-04T00:00:00"/>
    <x v="0"/>
    <s v="Pagado"/>
    <d v="2026-05-29T00:00:00"/>
    <s v="Semana 4"/>
    <x v="0"/>
    <x v="1"/>
    <x v="1"/>
    <x v="4"/>
  </r>
  <r>
    <d v="2026-05-05T00:00:00"/>
    <s v="HMO/2026/00310"/>
    <x v="10"/>
    <n v="68400"/>
    <n v="10944"/>
    <n v="79344"/>
    <d v="2026-06-04T00:00:00"/>
    <x v="0"/>
    <s v="Pagado"/>
    <d v="2026-05-28T00:00:00"/>
    <s v="Semana 4"/>
    <x v="0"/>
    <x v="1"/>
    <x v="1"/>
    <x v="4"/>
  </r>
  <r>
    <d v="2026-05-05T00:00:00"/>
    <s v="HMO/2026/00309"/>
    <x v="10"/>
    <n v="68400"/>
    <n v="10944"/>
    <n v="79344"/>
    <d v="2026-06-04T00:00:00"/>
    <x v="0"/>
    <s v="Pagado"/>
    <d v="2026-05-21T00:00:00"/>
    <s v="Semana 3"/>
    <x v="0"/>
    <x v="1"/>
    <x v="1"/>
    <x v="5"/>
  </r>
  <r>
    <d v="2026-05-04T00:00:00"/>
    <s v="CLN/2026/00118"/>
    <x v="15"/>
    <n v="3150"/>
    <n v="504"/>
    <n v="3654"/>
    <d v="2026-05-04T00:00:00"/>
    <x v="0"/>
    <s v="Pagado"/>
    <d v="2026-05-12T00:00:00"/>
    <s v="Semana 2"/>
    <x v="2"/>
    <x v="0"/>
    <x v="1"/>
    <x v="6"/>
  </r>
  <r>
    <d v="2026-05-04T00:00:00"/>
    <s v="CLN/2026/00117"/>
    <x v="2"/>
    <n v="709944"/>
    <m/>
    <n v="709944"/>
    <d v="2026-05-04T00:00:00"/>
    <x v="0"/>
    <s v="Revertido"/>
    <d v="2026-05-04T00:00:00"/>
    <s v="Semana 1"/>
    <x v="0"/>
    <x v="0"/>
    <x v="1"/>
    <x v="7"/>
  </r>
  <r>
    <d v="2026-04-30T00:00:00"/>
    <s v="HMO/2026/00304"/>
    <x v="1"/>
    <n v="54720"/>
    <n v="8755.2000000000007"/>
    <n v="63475.199999999997"/>
    <d v="2026-05-30T00:00:00"/>
    <x v="0"/>
    <s v="Pagado"/>
    <d v="2026-05-23T00:00:00"/>
    <s v="Semana 4"/>
    <x v="0"/>
    <x v="1"/>
    <x v="1"/>
    <x v="5"/>
  </r>
  <r>
    <d v="2026-04-30T00:00:00"/>
    <s v="CLN/2026/00116"/>
    <x v="50"/>
    <n v="55983.360000000001"/>
    <n v="8957.34"/>
    <n v="64940.7"/>
    <d v="2026-05-30T00:00:00"/>
    <x v="0"/>
    <s v="Pagado"/>
    <d v="2026-05-29T00:00:00"/>
    <s v="Semana 4"/>
    <x v="0"/>
    <x v="1"/>
    <x v="1"/>
    <x v="4"/>
  </r>
  <r>
    <d v="2026-04-29T00:00:00"/>
    <s v="HMO/2026/00303"/>
    <x v="10"/>
    <n v="48780"/>
    <n v="7804.8"/>
    <n v="56584.800000000003"/>
    <d v="2026-05-29T00:00:00"/>
    <x v="0"/>
    <s v="Pagado"/>
    <d v="2026-05-15T00:00:00"/>
    <s v="Semana 2"/>
    <x v="0"/>
    <x v="1"/>
    <x v="1"/>
    <x v="6"/>
  </r>
  <r>
    <d v="2026-04-29T00:00:00"/>
    <s v="HMO/2026/00297"/>
    <x v="18"/>
    <n v="55240"/>
    <n v="8838.4"/>
    <n v="64078.400000000001"/>
    <d v="2026-05-29T00:00:00"/>
    <x v="0"/>
    <s v="Pagado"/>
    <d v="2026-05-26T00:00:00"/>
    <s v="Semana 4"/>
    <x v="0"/>
    <x v="1"/>
    <x v="1"/>
    <x v="4"/>
  </r>
  <r>
    <d v="2026-04-28T00:00:00"/>
    <s v="HMO/2026/00292"/>
    <x v="27"/>
    <n v="13500"/>
    <n v="2160"/>
    <n v="15660"/>
    <d v="2026-05-28T00:00:00"/>
    <x v="0"/>
    <s v="Pagado"/>
    <d v="2026-05-27T00:00:00"/>
    <s v="Semana 4"/>
    <x v="1"/>
    <x v="1"/>
    <x v="1"/>
    <x v="4"/>
  </r>
  <r>
    <d v="2026-04-28T00:00:00"/>
    <s v="HMO/2026/00290"/>
    <x v="51"/>
    <n v="59796"/>
    <n v="9567.36"/>
    <n v="69363.360000000001"/>
    <d v="2026-05-13T00:00:00"/>
    <x v="0"/>
    <s v="Pagado"/>
    <d v="2026-05-29T00:00:00"/>
    <s v="Semana 4"/>
    <x v="1"/>
    <x v="1"/>
    <x v="1"/>
    <x v="4"/>
  </r>
  <r>
    <d v="2026-04-27T00:00:00"/>
    <s v="HMO/2026/00289"/>
    <x v="18"/>
    <n v="34200"/>
    <n v="5472"/>
    <n v="39672"/>
    <d v="2026-05-27T00:00:00"/>
    <x v="0"/>
    <s v="Pagado"/>
    <d v="2026-05-26T00:00:00"/>
    <s v="Semana 4"/>
    <x v="0"/>
    <x v="1"/>
    <x v="1"/>
    <x v="4"/>
  </r>
  <r>
    <d v="2026-04-27T00:00:00"/>
    <s v="CLN/2026/00111"/>
    <x v="21"/>
    <n v="56392.85"/>
    <n v="9022.86"/>
    <n v="65415.71"/>
    <d v="2026-05-27T00:00:00"/>
    <x v="0"/>
    <s v="Pagado"/>
    <d v="2026-05-29T00:00:00"/>
    <s v="Semana 4"/>
    <x v="1"/>
    <x v="1"/>
    <x v="1"/>
    <x v="4"/>
  </r>
  <r>
    <d v="2026-04-25T00:00:00"/>
    <s v="HMO/2026/00282"/>
    <x v="1"/>
    <n v="6840"/>
    <n v="1094.4000000000001"/>
    <n v="7934.4"/>
    <d v="2026-05-25T00:00:00"/>
    <x v="0"/>
    <s v="Pagado"/>
    <d v="2026-05-18T00:00:00"/>
    <s v="Semana 3"/>
    <x v="0"/>
    <x v="1"/>
    <x v="1"/>
    <x v="5"/>
  </r>
  <r>
    <d v="2026-04-25T00:00:00"/>
    <s v="HMO/2026/00281"/>
    <x v="52"/>
    <n v="4050"/>
    <n v="648"/>
    <n v="4698"/>
    <d v="2026-05-25T00:00:00"/>
    <x v="0"/>
    <s v="Pagado"/>
    <d v="2026-05-28T00:00:00"/>
    <s v="Semana 4"/>
    <x v="0"/>
    <x v="1"/>
    <x v="1"/>
    <x v="4"/>
  </r>
  <r>
    <d v="2026-04-25T00:00:00"/>
    <s v="HMO/2026/00280"/>
    <x v="19"/>
    <n v="9738.23"/>
    <n v="1558.12"/>
    <n v="11296.35"/>
    <d v="2026-05-25T00:00:00"/>
    <x v="0"/>
    <s v="Pagado"/>
    <d v="2026-05-27T00:00:00"/>
    <s v="Semana 4"/>
    <x v="0"/>
    <x v="1"/>
    <x v="1"/>
    <x v="4"/>
  </r>
  <r>
    <d v="2026-04-24T00:00:00"/>
    <s v="CLN/2026/00108"/>
    <x v="40"/>
    <n v="12600"/>
    <n v="2016"/>
    <n v="14616"/>
    <d v="2026-05-24T00:00:00"/>
    <x v="0"/>
    <s v="Pagado"/>
    <d v="2026-05-29T00:00:00"/>
    <s v="Semana 4"/>
    <x v="2"/>
    <x v="1"/>
    <x v="1"/>
    <x v="4"/>
  </r>
  <r>
    <d v="2026-04-22T00:00:00"/>
    <s v="HMO/2026/00266"/>
    <x v="53"/>
    <n v="2850"/>
    <n v="456"/>
    <n v="3306"/>
    <d v="2026-05-22T00:00:00"/>
    <x v="0"/>
    <s v="Pagado"/>
    <d v="2026-05-18T00:00:00"/>
    <s v="Semana 3"/>
    <x v="1"/>
    <x v="1"/>
    <x v="1"/>
    <x v="5"/>
  </r>
  <r>
    <d v="2026-04-22T00:00:00"/>
    <s v="HMO/2026/00264"/>
    <x v="25"/>
    <n v="8800"/>
    <n v="1408"/>
    <n v="10208"/>
    <d v="2026-05-22T00:00:00"/>
    <x v="0"/>
    <s v="Pagado"/>
    <d v="2026-05-26T00:00:00"/>
    <s v="Semana 4"/>
    <x v="0"/>
    <x v="1"/>
    <x v="1"/>
    <x v="4"/>
  </r>
  <r>
    <d v="2026-04-22T00:00:00"/>
    <s v="CLN/2026/00106"/>
    <x v="22"/>
    <n v="7905"/>
    <n v="1264.8"/>
    <n v="9169.7999999999993"/>
    <d v="2026-05-22T00:00:00"/>
    <x v="0"/>
    <s v="Pagado"/>
    <d v="2026-05-21T00:00:00"/>
    <s v="Semana 3"/>
    <x v="2"/>
    <x v="1"/>
    <x v="1"/>
    <x v="5"/>
  </r>
  <r>
    <d v="2026-04-21T00:00:00"/>
    <s v="HMO/2026/00263"/>
    <x v="10"/>
    <n v="49750"/>
    <n v="7960"/>
    <n v="57710"/>
    <d v="2026-05-21T00:00:00"/>
    <x v="0"/>
    <s v="Pagado"/>
    <d v="2026-05-05T00:00:00"/>
    <s v="Semana 1"/>
    <x v="0"/>
    <x v="1"/>
    <x v="1"/>
    <x v="7"/>
  </r>
  <r>
    <d v="2026-04-21T00:00:00"/>
    <s v="CLN/2026/00104"/>
    <x v="54"/>
    <n v="27200"/>
    <n v="4352"/>
    <n v="31552"/>
    <d v="2026-05-21T00:00:00"/>
    <x v="0"/>
    <s v="Pagado"/>
    <d v="2026-05-29T00:00:00"/>
    <s v="Semana 4"/>
    <x v="2"/>
    <x v="1"/>
    <x v="1"/>
    <x v="4"/>
  </r>
  <r>
    <d v="2026-04-21T00:00:00"/>
    <s v="CLN/2026/00103"/>
    <x v="55"/>
    <n v="9699.2000000000007"/>
    <n v="1551.87"/>
    <n v="11251.07"/>
    <d v="2026-05-21T00:00:00"/>
    <x v="0"/>
    <s v="Pagado"/>
    <d v="2026-05-30T00:00:00"/>
    <s v="Semana 4"/>
    <x v="1"/>
    <x v="1"/>
    <x v="1"/>
    <x v="4"/>
  </r>
  <r>
    <d v="2026-04-20T00:00:00"/>
    <s v="CLN/2026/00101"/>
    <x v="40"/>
    <n v="12600"/>
    <n v="2016"/>
    <n v="14616"/>
    <d v="2026-05-20T00:00:00"/>
    <x v="0"/>
    <s v="Pagado"/>
    <d v="2026-05-27T00:00:00"/>
    <s v="Semana 4"/>
    <x v="2"/>
    <x v="1"/>
    <x v="1"/>
    <x v="4"/>
  </r>
  <r>
    <d v="2026-04-18T00:00:00"/>
    <s v="HMO/2026/00259"/>
    <x v="31"/>
    <n v="13904.2"/>
    <m/>
    <n v="13904.2"/>
    <d v="2026-05-18T00:00:00"/>
    <x v="0"/>
    <s v="Pagado"/>
    <d v="2026-05-20T00:00:00"/>
    <s v="Semana 3"/>
    <x v="0"/>
    <x v="1"/>
    <x v="1"/>
    <x v="5"/>
  </r>
  <r>
    <d v="2026-04-17T00:00:00"/>
    <s v="HMO/2026/00255"/>
    <x v="10"/>
    <n v="48780"/>
    <n v="7804.8"/>
    <n v="56584.800000000003"/>
    <d v="2026-05-17T00:00:00"/>
    <x v="0"/>
    <s v="Pagado"/>
    <d v="2026-05-05T00:00:00"/>
    <s v="Semana 1"/>
    <x v="0"/>
    <x v="1"/>
    <x v="1"/>
    <x v="7"/>
  </r>
  <r>
    <d v="2026-04-17T00:00:00"/>
    <s v="HMO/2026/00254"/>
    <x v="56"/>
    <n v="4318.08"/>
    <n v="690.89"/>
    <n v="5008.97"/>
    <d v="2026-05-17T00:00:00"/>
    <x v="0"/>
    <s v="Pagado"/>
    <d v="2026-05-25T00:00:00"/>
    <s v="Semana 4"/>
    <x v="0"/>
    <x v="1"/>
    <x v="1"/>
    <x v="4"/>
  </r>
  <r>
    <d v="2026-04-17T00:00:00"/>
    <s v="HMO/2026/00253"/>
    <x v="53"/>
    <n v="25560"/>
    <n v="4089.6"/>
    <n v="29649.599999999999"/>
    <d v="2026-05-17T00:00:00"/>
    <x v="0"/>
    <s v="Pagado"/>
    <d v="2026-05-18T00:00:00"/>
    <s v="Semana 3"/>
    <x v="1"/>
    <x v="1"/>
    <x v="1"/>
    <x v="5"/>
  </r>
  <r>
    <d v="2026-04-16T00:00:00"/>
    <s v="HMO/2026/00252"/>
    <x v="57"/>
    <n v="65000"/>
    <m/>
    <n v="65000"/>
    <d v="2026-05-16T00:00:00"/>
    <x v="0"/>
    <s v="Pagado"/>
    <d v="2026-05-23T00:00:00"/>
    <s v="Semana 4"/>
    <x v="0"/>
    <x v="1"/>
    <x v="1"/>
    <x v="5"/>
  </r>
  <r>
    <d v="2026-04-16T00:00:00"/>
    <s v="HMO/2026/00251"/>
    <x v="56"/>
    <n v="7740"/>
    <n v="1238.4000000000001"/>
    <n v="8978.4"/>
    <d v="2026-05-16T00:00:00"/>
    <x v="0"/>
    <s v="Pagado"/>
    <d v="2026-05-25T00:00:00"/>
    <s v="Semana 4"/>
    <x v="0"/>
    <x v="1"/>
    <x v="1"/>
    <x v="4"/>
  </r>
  <r>
    <d v="2026-04-16T00:00:00"/>
    <s v="HMO/2026/00250"/>
    <x v="1"/>
    <n v="61560"/>
    <n v="9849.6"/>
    <n v="71409.600000000006"/>
    <d v="2026-05-16T00:00:00"/>
    <x v="0"/>
    <s v="Pagado"/>
    <d v="2026-05-18T00:00:00"/>
    <s v="Semana 3"/>
    <x v="0"/>
    <x v="1"/>
    <x v="1"/>
    <x v="5"/>
  </r>
  <r>
    <d v="2026-04-16T00:00:00"/>
    <s v="HMO/2026/00249"/>
    <x v="31"/>
    <n v="13896.15"/>
    <m/>
    <n v="13896.15"/>
    <d v="2026-05-16T00:00:00"/>
    <x v="0"/>
    <s v="Pagado"/>
    <d v="2026-05-20T00:00:00"/>
    <s v="Semana 3"/>
    <x v="0"/>
    <x v="1"/>
    <x v="1"/>
    <x v="5"/>
  </r>
  <r>
    <d v="2026-04-14T00:00:00"/>
    <s v="HMO/2026/00244"/>
    <x v="58"/>
    <n v="15980"/>
    <n v="2556.8000000000002"/>
    <n v="18536.8"/>
    <d v="2026-05-14T00:00:00"/>
    <x v="0"/>
    <s v="Pagado"/>
    <d v="2026-05-14T00:00:00"/>
    <s v="Semana 2"/>
    <x v="1"/>
    <x v="1"/>
    <x v="1"/>
    <x v="6"/>
  </r>
  <r>
    <d v="2026-04-14T00:00:00"/>
    <s v="CLN/2026/00100"/>
    <x v="32"/>
    <n v="30600"/>
    <n v="4896"/>
    <n v="35496"/>
    <d v="2026-05-14T00:00:00"/>
    <x v="0"/>
    <s v="Pagado"/>
    <d v="2026-05-12T00:00:00"/>
    <s v="Semana 2"/>
    <x v="2"/>
    <x v="1"/>
    <x v="1"/>
    <x v="6"/>
  </r>
  <r>
    <d v="2026-04-13T00:00:00"/>
    <s v="HMO/2026/00242"/>
    <x v="35"/>
    <n v="114975"/>
    <n v="18396"/>
    <n v="133371"/>
    <d v="2026-05-13T00:00:00"/>
    <x v="0"/>
    <s v="Pagado"/>
    <d v="2026-05-13T00:00:00"/>
    <s v="Semana 2"/>
    <x v="0"/>
    <x v="1"/>
    <x v="1"/>
    <x v="6"/>
  </r>
  <r>
    <d v="2026-04-10T00:00:00"/>
    <s v="HMO/2026/00239"/>
    <x v="28"/>
    <n v="21716.48"/>
    <n v="3474.64"/>
    <n v="25191.119999999999"/>
    <d v="2026-05-10T00:00:00"/>
    <x v="0"/>
    <s v="Pagado"/>
    <d v="2026-05-15T00:00:00"/>
    <s v="Semana 2"/>
    <x v="0"/>
    <x v="1"/>
    <x v="1"/>
    <x v="6"/>
  </r>
  <r>
    <d v="2026-04-10T00:00:00"/>
    <s v="HMO/2026/00238"/>
    <x v="59"/>
    <n v="13200"/>
    <n v="2112"/>
    <n v="15312"/>
    <d v="2026-05-10T00:00:00"/>
    <x v="0"/>
    <s v="Pagado"/>
    <d v="2026-05-20T00:00:00"/>
    <s v="Semana 3"/>
    <x v="0"/>
    <x v="1"/>
    <x v="1"/>
    <x v="5"/>
  </r>
  <r>
    <d v="2026-04-09T00:00:00"/>
    <s v="HMO/2026/00234"/>
    <x v="60"/>
    <n v="7670.7"/>
    <n v="1227.31"/>
    <n v="8898.01"/>
    <d v="2026-05-09T00:00:00"/>
    <x v="0"/>
    <s v="Pagado"/>
    <d v="2026-05-08T00:00:00"/>
    <s v="Semana 1"/>
    <x v="1"/>
    <x v="1"/>
    <x v="1"/>
    <x v="7"/>
  </r>
  <r>
    <d v="2026-04-09T00:00:00"/>
    <s v="HMO/2026/00232"/>
    <x v="61"/>
    <n v="72101"/>
    <n v="11536.16"/>
    <n v="83637.16"/>
    <d v="2026-05-09T00:00:00"/>
    <x v="0"/>
    <s v="Pagado"/>
    <d v="2026-05-15T00:00:00"/>
    <s v="Semana 2"/>
    <x v="1"/>
    <x v="1"/>
    <x v="1"/>
    <x v="6"/>
  </r>
  <r>
    <d v="2026-04-09T00:00:00"/>
    <s v="HMO/2026/00229"/>
    <x v="1"/>
    <n v="61560"/>
    <n v="9849.6"/>
    <n v="71409.600000000006"/>
    <d v="2026-05-09T00:00:00"/>
    <x v="0"/>
    <s v="Pagado"/>
    <d v="2026-05-09T00:00:00"/>
    <s v="Semana 2"/>
    <x v="0"/>
    <x v="1"/>
    <x v="1"/>
    <x v="7"/>
  </r>
  <r>
    <d v="2026-04-09T00:00:00"/>
    <s v="CLN/2026/00094"/>
    <x v="33"/>
    <n v="12980"/>
    <n v="2076.8000000000002"/>
    <n v="15056.8"/>
    <d v="2026-05-09T00:00:00"/>
    <x v="0"/>
    <s v="Pagado"/>
    <d v="2026-05-22T00:00:00"/>
    <s v="Semana 3"/>
    <x v="0"/>
    <x v="1"/>
    <x v="1"/>
    <x v="5"/>
  </r>
  <r>
    <d v="2026-04-08T00:00:00"/>
    <s v="HMO/2026/00225"/>
    <x v="62"/>
    <n v="18270"/>
    <m/>
    <n v="18270"/>
    <d v="2026-05-08T00:00:00"/>
    <x v="0"/>
    <s v="Pagado"/>
    <d v="2026-05-21T00:00:00"/>
    <s v="Semana 3"/>
    <x v="0"/>
    <x v="1"/>
    <x v="1"/>
    <x v="5"/>
  </r>
  <r>
    <d v="2026-04-08T00:00:00"/>
    <s v="CLN/2026/00092"/>
    <x v="63"/>
    <n v="2000"/>
    <n v="320"/>
    <n v="2320"/>
    <d v="2026-05-08T00:00:00"/>
    <x v="0"/>
    <s v="Pagado"/>
    <d v="2026-05-08T00:00:00"/>
    <s v="Semana 1"/>
    <x v="2"/>
    <x v="1"/>
    <x v="1"/>
    <x v="7"/>
  </r>
  <r>
    <d v="2026-04-07T00:00:00"/>
    <s v="HMO/2026/00224"/>
    <x v="41"/>
    <n v="27000"/>
    <n v="4320"/>
    <n v="31320"/>
    <d v="2026-05-07T00:00:00"/>
    <x v="0"/>
    <s v="Pagado"/>
    <d v="2026-05-13T00:00:00"/>
    <s v="Semana 2"/>
    <x v="0"/>
    <x v="1"/>
    <x v="1"/>
    <x v="6"/>
  </r>
  <r>
    <d v="2026-04-07T00:00:00"/>
    <s v="HMO/2026/00223"/>
    <x v="41"/>
    <n v="57649.97"/>
    <n v="9224"/>
    <n v="66873.97"/>
    <d v="2026-05-07T00:00:00"/>
    <x v="0"/>
    <s v="Pagado"/>
    <d v="2026-05-14T00:00:00"/>
    <s v="Semana 2"/>
    <x v="0"/>
    <x v="1"/>
    <x v="1"/>
    <x v="6"/>
  </r>
  <r>
    <d v="2026-04-06T00:00:00"/>
    <s v="HMO/2026/00221"/>
    <x v="41"/>
    <n v="11900"/>
    <n v="1904"/>
    <n v="13804"/>
    <d v="2026-05-06T00:00:00"/>
    <x v="0"/>
    <s v="Pagado"/>
    <d v="2026-05-13T00:00:00"/>
    <s v="Semana 2"/>
    <x v="0"/>
    <x v="1"/>
    <x v="1"/>
    <x v="6"/>
  </r>
  <r>
    <d v="2026-04-06T00:00:00"/>
    <s v="HMO/2026/00219"/>
    <x v="64"/>
    <n v="9460"/>
    <n v="1513.6"/>
    <n v="10973.6"/>
    <d v="2026-05-06T00:00:00"/>
    <x v="0"/>
    <s v="Pagado"/>
    <d v="2026-05-14T00:00:00"/>
    <s v="Semana 2"/>
    <x v="1"/>
    <x v="1"/>
    <x v="1"/>
    <x v="6"/>
  </r>
  <r>
    <d v="2026-04-06T00:00:00"/>
    <s v="HMO/2026/00218"/>
    <x v="65"/>
    <n v="117984.7"/>
    <n v="18877.55"/>
    <n v="136862.25"/>
    <d v="2026-05-06T00:00:00"/>
    <x v="0"/>
    <s v="Pagado"/>
    <d v="2026-05-14T00:00:00"/>
    <s v="Semana 2"/>
    <x v="0"/>
    <x v="1"/>
    <x v="1"/>
    <x v="6"/>
  </r>
  <r>
    <d v="2026-04-06T00:00:00"/>
    <s v="HMO/2026/00217"/>
    <x v="1"/>
    <n v="13680"/>
    <n v="2188.8000000000002"/>
    <n v="15868.8"/>
    <d v="2026-05-06T00:00:00"/>
    <x v="0"/>
    <s v="Pagado"/>
    <d v="2026-05-06T00:00:00"/>
    <s v="Semana 1"/>
    <x v="0"/>
    <x v="1"/>
    <x v="1"/>
    <x v="7"/>
  </r>
  <r>
    <d v="2026-04-06T00:00:00"/>
    <s v="CLN/2026/00089"/>
    <x v="27"/>
    <n v="13500"/>
    <n v="2160"/>
    <n v="15660"/>
    <d v="2026-05-06T00:00:00"/>
    <x v="0"/>
    <s v="Pagado"/>
    <d v="2026-05-11T00:00:00"/>
    <s v="Semana 2"/>
    <x v="1"/>
    <x v="1"/>
    <x v="1"/>
    <x v="6"/>
  </r>
  <r>
    <d v="2026-04-06T00:00:00"/>
    <s v="CLN/2026/00088"/>
    <x v="32"/>
    <n v="7055"/>
    <n v="1128.8"/>
    <n v="8183.8"/>
    <d v="2026-05-06T00:00:00"/>
    <x v="0"/>
    <s v="Pagado"/>
    <d v="2026-05-12T00:00:00"/>
    <s v="Semana 2"/>
    <x v="2"/>
    <x v="1"/>
    <x v="1"/>
    <x v="6"/>
  </r>
  <r>
    <d v="2026-04-01T00:00:00"/>
    <s v="HMO/2026/00216"/>
    <x v="40"/>
    <n v="11180.05"/>
    <n v="1788.81"/>
    <n v="12968.86"/>
    <d v="2026-05-01T00:00:00"/>
    <x v="0"/>
    <s v="Pagado"/>
    <d v="2026-05-28T00:00:00"/>
    <s v="Semana 4"/>
    <x v="2"/>
    <x v="1"/>
    <x v="1"/>
    <x v="4"/>
  </r>
  <r>
    <d v="2026-04-01T00:00:00"/>
    <s v="HMO/2026/00215"/>
    <x v="66"/>
    <n v="88550"/>
    <m/>
    <n v="88550"/>
    <d v="2026-05-01T00:00:00"/>
    <x v="0"/>
    <s v="Pagado"/>
    <d v="2026-05-20T00:00:00"/>
    <s v="Semana 3"/>
    <x v="0"/>
    <x v="1"/>
    <x v="1"/>
    <x v="5"/>
  </r>
  <r>
    <d v="2026-03-31T00:00:00"/>
    <s v="HMO/2026/00214"/>
    <x v="42"/>
    <n v="12600"/>
    <n v="2016"/>
    <n v="14616"/>
    <d v="2026-04-30T00:00:00"/>
    <x v="1"/>
    <s v="Pagado"/>
    <d v="2026-05-04T00:00:00"/>
    <s v="Semana 1"/>
    <x v="0"/>
    <x v="1"/>
    <x v="1"/>
    <x v="7"/>
  </r>
  <r>
    <d v="2026-03-31T00:00:00"/>
    <s v="HMO/2026/00213"/>
    <x v="41"/>
    <n v="9000"/>
    <n v="1440"/>
    <n v="10440"/>
    <d v="2026-04-30T00:00:00"/>
    <x v="1"/>
    <s v="Pagado"/>
    <d v="2026-05-13T00:00:00"/>
    <s v="Semana 2"/>
    <x v="0"/>
    <x v="1"/>
    <x v="1"/>
    <x v="6"/>
  </r>
  <r>
    <d v="2026-03-31T00:00:00"/>
    <s v="HMO/2026/00211"/>
    <x v="49"/>
    <n v="179222.67"/>
    <n v="28675.63"/>
    <n v="207898.3"/>
    <d v="2026-04-30T00:00:00"/>
    <x v="1"/>
    <s v="Pagado"/>
    <d v="2026-05-08T00:00:00"/>
    <s v="Semana 1"/>
    <x v="1"/>
    <x v="1"/>
    <x v="1"/>
    <x v="7"/>
  </r>
  <r>
    <d v="2026-03-31T00:00:00"/>
    <s v="CLN/2026/00087"/>
    <x v="21"/>
    <n v="50834.07"/>
    <n v="8133.45"/>
    <n v="58967.519999999997"/>
    <d v="2026-04-30T00:00:00"/>
    <x v="1"/>
    <s v="Pagado"/>
    <d v="2026-05-08T00:00:00"/>
    <s v="Semana 1"/>
    <x v="1"/>
    <x v="1"/>
    <x v="1"/>
    <x v="7"/>
  </r>
  <r>
    <d v="2026-03-30T00:00:00"/>
    <s v="HMO/2026/00206"/>
    <x v="31"/>
    <n v="12466.02"/>
    <m/>
    <n v="12466.02"/>
    <d v="2026-04-29T00:00:00"/>
    <x v="1"/>
    <s v="Pagado"/>
    <d v="2026-05-21T00:00:00"/>
    <s v="Semana 3"/>
    <x v="0"/>
    <x v="1"/>
    <x v="1"/>
    <x v="5"/>
  </r>
  <r>
    <d v="2026-03-30T00:00:00"/>
    <s v="HMO/2026/00205"/>
    <x v="1"/>
    <n v="13680"/>
    <n v="2188.8000000000002"/>
    <n v="15868.8"/>
    <d v="2026-04-29T00:00:00"/>
    <x v="1"/>
    <s v="Pagado"/>
    <d v="2026-05-04T00:00:00"/>
    <s v="Semana 1"/>
    <x v="0"/>
    <x v="1"/>
    <x v="1"/>
    <x v="7"/>
  </r>
  <r>
    <d v="2026-03-28T00:00:00"/>
    <s v="HMO/2026/00202"/>
    <x v="40"/>
    <n v="18418.55"/>
    <n v="2946.97"/>
    <n v="21365.52"/>
    <d v="2026-04-27T00:00:00"/>
    <x v="1"/>
    <s v="Pagado"/>
    <d v="2026-05-15T00:00:00"/>
    <s v="Semana 2"/>
    <x v="2"/>
    <x v="1"/>
    <x v="1"/>
    <x v="6"/>
  </r>
  <r>
    <d v="2026-03-28T00:00:00"/>
    <s v="HMO/2026/00201"/>
    <x v="41"/>
    <n v="30750.97"/>
    <n v="4920.16"/>
    <n v="35671.129999999997"/>
    <d v="2026-04-27T00:00:00"/>
    <x v="1"/>
    <s v="Pagado"/>
    <d v="2026-05-14T00:00:00"/>
    <s v="Semana 2"/>
    <x v="0"/>
    <x v="1"/>
    <x v="1"/>
    <x v="6"/>
  </r>
  <r>
    <d v="2026-03-27T00:00:00"/>
    <s v="CLN/2026/00085"/>
    <x v="67"/>
    <n v="6380"/>
    <n v="1020.8"/>
    <n v="7400.8"/>
    <d v="2026-04-26T00:00:00"/>
    <x v="1"/>
    <s v="Pagado"/>
    <d v="2026-05-07T00:00:00"/>
    <s v="Semana 1"/>
    <x v="1"/>
    <x v="1"/>
    <x v="1"/>
    <x v="7"/>
  </r>
  <r>
    <d v="2026-03-26T00:00:00"/>
    <s v="CLN/2026/00081"/>
    <x v="54"/>
    <n v="16000"/>
    <n v="2560"/>
    <n v="18560"/>
    <d v="2026-04-25T00:00:00"/>
    <x v="1"/>
    <s v="Pagado"/>
    <d v="2026-05-14T00:00:00"/>
    <s v="Semana 2"/>
    <x v="2"/>
    <x v="1"/>
    <x v="1"/>
    <x v="6"/>
  </r>
  <r>
    <d v="2026-03-23T00:00:00"/>
    <s v="CLN/2026/00076"/>
    <x v="63"/>
    <n v="4779.75"/>
    <n v="764.76"/>
    <n v="5544.51"/>
    <d v="2026-04-22T00:00:00"/>
    <x v="1"/>
    <s v="Pagado"/>
    <d v="2026-05-08T00:00:00"/>
    <s v="Semana 1"/>
    <x v="2"/>
    <x v="1"/>
    <x v="1"/>
    <x v="7"/>
  </r>
  <r>
    <d v="2026-03-20T00:00:00"/>
    <s v="CLN/2026/00069"/>
    <x v="68"/>
    <n v="26000"/>
    <n v="4160"/>
    <n v="30160"/>
    <d v="2026-04-19T00:00:00"/>
    <x v="1"/>
    <s v="Pagado"/>
    <d v="2026-05-13T00:00:00"/>
    <s v="Semana 2"/>
    <x v="0"/>
    <x v="1"/>
    <x v="1"/>
    <x v="6"/>
  </r>
  <r>
    <d v="2025-10-03T00:00:00"/>
    <s v="CLN/2025/00449"/>
    <x v="69"/>
    <n v="24043.32"/>
    <n v="3846.93"/>
    <n v="27890.25"/>
    <d v="2025-11-02T00:00:00"/>
    <x v="1"/>
    <s v="Pagado"/>
    <d v="2026-05-05T00:00:00"/>
    <s v="Semana 1"/>
    <x v="1"/>
    <x v="1"/>
    <x v="1"/>
    <x v="7"/>
  </r>
  <r>
    <d v="2025-10-01T00:00:00"/>
    <s v="CLN/2025/00442"/>
    <x v="11"/>
    <n v="21675"/>
    <n v="3468"/>
    <n v="25143"/>
    <d v="2025-10-31T00:00:00"/>
    <x v="1"/>
    <s v="Pagado"/>
    <d v="2026-05-09T00:00:00"/>
    <s v="Semana 2"/>
    <x v="2"/>
    <x v="1"/>
    <x v="1"/>
    <x v="7"/>
  </r>
  <r>
    <d v="2026-04-29T00:00:00"/>
    <s v="HMO/2026/00301"/>
    <x v="49"/>
    <n v="328079.43"/>
    <n v="52492.71"/>
    <n v="380572.14"/>
    <d v="2026-04-29T00:00:00"/>
    <x v="0"/>
    <s v="Pagado"/>
    <d v="2026-04-24T00:00:00"/>
    <s v="Semana 3"/>
    <x v="1"/>
    <x v="0"/>
    <x v="2"/>
    <x v="8"/>
  </r>
  <r>
    <d v="2026-04-29T00:00:00"/>
    <s v="HMO/2026/00299"/>
    <x v="45"/>
    <n v="196400"/>
    <m/>
    <n v="196400"/>
    <d v="2026-04-29T00:00:00"/>
    <x v="0"/>
    <s v="Pagado"/>
    <d v="2026-04-30T00:00:00"/>
    <s v="Semana 4"/>
    <x v="0"/>
    <x v="0"/>
    <x v="2"/>
    <x v="9"/>
  </r>
  <r>
    <d v="2026-04-29T00:00:00"/>
    <s v="HMO/2026/00298"/>
    <x v="45"/>
    <n v="165001.20000000001"/>
    <m/>
    <n v="165001.20000000001"/>
    <d v="2026-04-29T00:00:00"/>
    <x v="0"/>
    <s v="Pagado"/>
    <d v="2026-04-30T00:00:00"/>
    <s v="Semana 4"/>
    <x v="0"/>
    <x v="0"/>
    <x v="2"/>
    <x v="9"/>
  </r>
  <r>
    <d v="2026-04-29T00:00:00"/>
    <s v="CLN/2026/00115"/>
    <x v="15"/>
    <n v="2200"/>
    <n v="352"/>
    <n v="2552"/>
    <d v="2026-04-29T00:00:00"/>
    <x v="0"/>
    <s v="Pagado"/>
    <d v="2026-04-29T00:00:00"/>
    <s v="Semana 4"/>
    <x v="2"/>
    <x v="0"/>
    <x v="2"/>
    <x v="9"/>
  </r>
  <r>
    <d v="2026-04-28T00:00:00"/>
    <s v="HMO/2026/00295"/>
    <x v="47"/>
    <n v="7470"/>
    <n v="1195.2"/>
    <n v="8665.2000000000007"/>
    <d v="2026-04-28T00:00:00"/>
    <x v="0"/>
    <s v="Pagado"/>
    <d v="2026-04-30T00:00:00"/>
    <s v="Semana 4"/>
    <x v="0"/>
    <x v="0"/>
    <x v="2"/>
    <x v="9"/>
  </r>
  <r>
    <d v="2026-04-28T00:00:00"/>
    <s v="CLN/2026/00114"/>
    <x v="70"/>
    <n v="23320"/>
    <n v="3731.2"/>
    <n v="27051.200000000001"/>
    <d v="2026-04-28T00:00:00"/>
    <x v="0"/>
    <s v="Pagado"/>
    <d v="2026-04-27T00:00:00"/>
    <s v="Semana 4"/>
    <x v="2"/>
    <x v="0"/>
    <x v="2"/>
    <x v="9"/>
  </r>
  <r>
    <d v="2026-04-27T00:00:00"/>
    <s v="HMO/2026/00286"/>
    <x v="18"/>
    <n v="12980"/>
    <n v="2076.8000000000002"/>
    <n v="15056.8"/>
    <d v="2026-05-27T00:00:00"/>
    <x v="0"/>
    <s v="Pagado"/>
    <d v="2026-04-24T00:00:00"/>
    <s v="Semana 3"/>
    <x v="0"/>
    <x v="1"/>
    <x v="2"/>
    <x v="8"/>
  </r>
  <r>
    <d v="2026-04-27T00:00:00"/>
    <s v="HMO/2026/00285"/>
    <x v="52"/>
    <n v="28350"/>
    <n v="4536"/>
    <n v="32886"/>
    <d v="2026-05-27T00:00:00"/>
    <x v="0"/>
    <s v="Pagado"/>
    <d v="2026-04-28T00:00:00"/>
    <s v="Semana 4"/>
    <x v="0"/>
    <x v="1"/>
    <x v="2"/>
    <x v="9"/>
  </r>
  <r>
    <d v="2026-04-27T00:00:00"/>
    <s v="HMO/2026/00284"/>
    <x v="7"/>
    <n v="16320"/>
    <n v="2611.1999999999998"/>
    <n v="18931.2"/>
    <d v="2026-04-27T00:00:00"/>
    <x v="0"/>
    <s v="Pagado"/>
    <d v="2026-04-27T00:00:00"/>
    <s v="Semana 4"/>
    <x v="0"/>
    <x v="0"/>
    <x v="2"/>
    <x v="9"/>
  </r>
  <r>
    <d v="2026-04-27T00:00:00"/>
    <s v="CLN/2026/00112"/>
    <x v="71"/>
    <n v="82696.5"/>
    <n v="13231.44"/>
    <n v="95927.94"/>
    <d v="2026-04-27T00:00:00"/>
    <x v="0"/>
    <s v="Pagado"/>
    <d v="2026-04-24T00:00:00"/>
    <s v="Semana 3"/>
    <x v="2"/>
    <x v="0"/>
    <x v="2"/>
    <x v="8"/>
  </r>
  <r>
    <d v="2026-04-24T00:00:00"/>
    <s v="HMO/2026/00279"/>
    <x v="3"/>
    <n v="11327.26"/>
    <n v="1812.36"/>
    <n v="13139.62"/>
    <d v="2026-04-24T00:00:00"/>
    <x v="0"/>
    <s v="Pagado"/>
    <d v="2026-04-24T00:00:00"/>
    <s v="Semana 3"/>
    <x v="1"/>
    <x v="0"/>
    <x v="2"/>
    <x v="8"/>
  </r>
  <r>
    <d v="2026-04-24T00:00:00"/>
    <s v="HMO/2026/00277"/>
    <x v="72"/>
    <n v="8640"/>
    <n v="1382.4"/>
    <n v="10022.4"/>
    <d v="2026-04-24T00:00:00"/>
    <x v="0"/>
    <s v="Pagado"/>
    <d v="2026-04-30T00:00:00"/>
    <s v="Semana 4"/>
    <x v="1"/>
    <x v="0"/>
    <x v="2"/>
    <x v="9"/>
  </r>
  <r>
    <d v="2026-04-24T00:00:00"/>
    <s v="HMO/2026/00276"/>
    <x v="8"/>
    <n v="76895.570000000007"/>
    <n v="12303.29"/>
    <n v="89198.86"/>
    <d v="2026-05-24T00:00:00"/>
    <x v="0"/>
    <s v="Pagado"/>
    <d v="2026-04-24T00:00:00"/>
    <s v="Semana 3"/>
    <x v="1"/>
    <x v="1"/>
    <x v="2"/>
    <x v="8"/>
  </r>
  <r>
    <d v="2026-04-24T00:00:00"/>
    <s v="HMO/2026/00275"/>
    <x v="73"/>
    <n v="171851.13"/>
    <n v="27496.18"/>
    <n v="199347.31"/>
    <d v="2026-05-24T00:00:00"/>
    <x v="0"/>
    <s v="Pagado"/>
    <d v="2026-04-29T00:00:00"/>
    <s v="Semana 4"/>
    <x v="1"/>
    <x v="1"/>
    <x v="2"/>
    <x v="9"/>
  </r>
  <r>
    <d v="2026-04-24T00:00:00"/>
    <s v="HMO/2026/00274"/>
    <x v="14"/>
    <n v="3195"/>
    <n v="511.2"/>
    <n v="3706.2"/>
    <d v="2026-04-24T00:00:00"/>
    <x v="0"/>
    <s v="Pagado"/>
    <d v="2026-04-27T00:00:00"/>
    <s v="Semana 4"/>
    <x v="1"/>
    <x v="0"/>
    <x v="2"/>
    <x v="9"/>
  </r>
  <r>
    <d v="2026-04-24T00:00:00"/>
    <s v="HMO/2026/00272"/>
    <x v="74"/>
    <n v="29374.23"/>
    <n v="4699.88"/>
    <n v="34074.11"/>
    <d v="2026-04-24T00:00:00"/>
    <x v="0"/>
    <s v="Pagado"/>
    <d v="2026-04-15T00:00:00"/>
    <s v="Semana 2"/>
    <x v="1"/>
    <x v="0"/>
    <x v="2"/>
    <x v="10"/>
  </r>
  <r>
    <d v="2026-04-24T00:00:00"/>
    <s v="CLN/2026/00109"/>
    <x v="15"/>
    <n v="2000"/>
    <n v="320"/>
    <n v="2320"/>
    <d v="2026-04-24T00:00:00"/>
    <x v="0"/>
    <s v="Pagado"/>
    <d v="2026-04-24T00:00:00"/>
    <s v="Semana 3"/>
    <x v="2"/>
    <x v="0"/>
    <x v="2"/>
    <x v="8"/>
  </r>
  <r>
    <d v="2026-04-23T00:00:00"/>
    <s v="HMO/2026/00270"/>
    <x v="75"/>
    <n v="7140"/>
    <m/>
    <n v="7140"/>
    <d v="2026-05-23T00:00:00"/>
    <x v="0"/>
    <s v="Pagado"/>
    <d v="2026-04-23T00:00:00"/>
    <s v="Semana 3"/>
    <x v="0"/>
    <x v="1"/>
    <x v="2"/>
    <x v="8"/>
  </r>
  <r>
    <d v="2026-04-23T00:00:00"/>
    <s v="HMO/2026/00269"/>
    <x v="75"/>
    <n v="7140"/>
    <m/>
    <n v="7140"/>
    <d v="2026-05-23T00:00:00"/>
    <x v="0"/>
    <s v="Pagado"/>
    <d v="2026-04-23T00:00:00"/>
    <s v="Semana 3"/>
    <x v="0"/>
    <x v="1"/>
    <x v="2"/>
    <x v="8"/>
  </r>
  <r>
    <d v="2026-04-23T00:00:00"/>
    <s v="HMO/2026/00268"/>
    <x v="38"/>
    <n v="20000"/>
    <n v="3200"/>
    <n v="23200"/>
    <d v="2026-05-23T00:00:00"/>
    <x v="0"/>
    <s v="Pagado"/>
    <d v="2026-04-22T00:00:00"/>
    <s v="Semana 3"/>
    <x v="0"/>
    <x v="1"/>
    <x v="2"/>
    <x v="8"/>
  </r>
  <r>
    <d v="2026-04-23T00:00:00"/>
    <s v="HMO/2026/00267"/>
    <x v="18"/>
    <n v="12980"/>
    <n v="2076.8000000000002"/>
    <n v="15056.8"/>
    <d v="2026-05-23T00:00:00"/>
    <x v="0"/>
    <s v="Pagado"/>
    <d v="2026-04-24T00:00:00"/>
    <s v="Semana 3"/>
    <x v="0"/>
    <x v="1"/>
    <x v="2"/>
    <x v="8"/>
  </r>
  <r>
    <d v="2026-04-23T00:00:00"/>
    <s v="CLN/2026/00107"/>
    <x v="76"/>
    <n v="41000"/>
    <m/>
    <n v="41000"/>
    <d v="2026-04-23T00:00:00"/>
    <x v="0"/>
    <s v="Pagado"/>
    <d v="2026-04-22T00:00:00"/>
    <s v="Semana 3"/>
    <x v="2"/>
    <x v="0"/>
    <x v="2"/>
    <x v="8"/>
  </r>
  <r>
    <d v="2026-04-21T00:00:00"/>
    <s v="HMO/2026/00261"/>
    <x v="7"/>
    <n v="16320"/>
    <n v="2611.1999999999998"/>
    <n v="18931.2"/>
    <d v="2026-04-21T00:00:00"/>
    <x v="0"/>
    <s v="Pagado"/>
    <d v="2026-04-21T00:00:00"/>
    <s v="Semana 3"/>
    <x v="0"/>
    <x v="0"/>
    <x v="2"/>
    <x v="8"/>
  </r>
  <r>
    <d v="2026-04-18T00:00:00"/>
    <s v="HMO/2026/00258"/>
    <x v="31"/>
    <n v="20000"/>
    <m/>
    <n v="20000"/>
    <d v="2026-05-18T00:00:00"/>
    <x v="0"/>
    <s v="Pagado"/>
    <d v="2026-04-28T00:00:00"/>
    <s v="Semana 4"/>
    <x v="0"/>
    <x v="1"/>
    <x v="2"/>
    <x v="9"/>
  </r>
  <r>
    <d v="2026-04-18T00:00:00"/>
    <s v="HMO/2026/00257"/>
    <x v="34"/>
    <n v="9000"/>
    <n v="1440"/>
    <n v="10440"/>
    <d v="2026-05-18T00:00:00"/>
    <x v="0"/>
    <s v="Pagado"/>
    <d v="2026-04-17T00:00:00"/>
    <s v="Semana 2"/>
    <x v="0"/>
    <x v="1"/>
    <x v="2"/>
    <x v="10"/>
  </r>
  <r>
    <d v="2026-04-17T00:00:00"/>
    <s v="HMO/2026/00256"/>
    <x v="12"/>
    <n v="520526.67"/>
    <n v="83284.27"/>
    <n v="603810.93999999994"/>
    <d v="2026-04-17T00:00:00"/>
    <x v="0"/>
    <s v="Pagado"/>
    <d v="2026-04-13T00:00:00"/>
    <s v="Semana 2"/>
    <x v="0"/>
    <x v="0"/>
    <x v="2"/>
    <x v="10"/>
  </r>
  <r>
    <d v="2026-04-15T00:00:00"/>
    <s v="HMO/2026/00248"/>
    <x v="41"/>
    <n v="18000"/>
    <n v="2880"/>
    <n v="20880"/>
    <d v="2026-05-15T00:00:00"/>
    <x v="0"/>
    <s v="Pagado"/>
    <d v="2026-04-15T00:00:00"/>
    <s v="Semana 2"/>
    <x v="0"/>
    <x v="1"/>
    <x v="2"/>
    <x v="10"/>
  </r>
  <r>
    <d v="2026-04-14T00:00:00"/>
    <s v="HMO/2026/00247"/>
    <x v="7"/>
    <n v="16320"/>
    <n v="2611.1999999999998"/>
    <n v="18931.2"/>
    <d v="2026-04-14T00:00:00"/>
    <x v="0"/>
    <s v="Pagado"/>
    <d v="2026-04-13T00:00:00"/>
    <s v="Semana 2"/>
    <x v="0"/>
    <x v="0"/>
    <x v="2"/>
    <x v="10"/>
  </r>
  <r>
    <d v="2026-04-14T00:00:00"/>
    <s v="HMO/2026/00246"/>
    <x v="77"/>
    <n v="5925"/>
    <n v="948"/>
    <n v="6873"/>
    <d v="2026-04-14T00:00:00"/>
    <x v="0"/>
    <s v="Pagado"/>
    <d v="2026-04-13T00:00:00"/>
    <s v="Semana 2"/>
    <x v="1"/>
    <x v="0"/>
    <x v="2"/>
    <x v="10"/>
  </r>
  <r>
    <d v="2026-04-14T00:00:00"/>
    <s v="HMO/2026/00245"/>
    <x v="78"/>
    <n v="11440"/>
    <n v="1830.4"/>
    <n v="13270.4"/>
    <d v="2026-04-14T00:00:00"/>
    <x v="0"/>
    <s v="Pagado"/>
    <d v="2026-04-16T00:00:00"/>
    <s v="Semana 2"/>
    <x v="1"/>
    <x v="0"/>
    <x v="2"/>
    <x v="10"/>
  </r>
  <r>
    <d v="2026-04-14T00:00:00"/>
    <s v="CLN/2026/00099"/>
    <x v="78"/>
    <n v="12900"/>
    <n v="2064"/>
    <n v="14964"/>
    <d v="2026-04-14T00:00:00"/>
    <x v="0"/>
    <s v="Pagado"/>
    <d v="2026-04-16T00:00:00"/>
    <s v="Semana 2"/>
    <x v="1"/>
    <x v="0"/>
    <x v="2"/>
    <x v="10"/>
  </r>
  <r>
    <d v="2026-04-14T00:00:00"/>
    <s v="CLN/2026/00098"/>
    <x v="13"/>
    <n v="35908.29"/>
    <n v="5745.33"/>
    <n v="41653.620000000003"/>
    <d v="2026-04-14T00:00:00"/>
    <x v="0"/>
    <s v="Pagado"/>
    <d v="2026-04-14T00:00:00"/>
    <s v="Semana 2"/>
    <x v="2"/>
    <x v="0"/>
    <x v="2"/>
    <x v="10"/>
  </r>
  <r>
    <d v="2026-04-14T00:00:00"/>
    <s v="CLN/2026/00097"/>
    <x v="13"/>
    <n v="7181.66"/>
    <n v="1149.07"/>
    <n v="8330.73"/>
    <d v="2026-04-14T00:00:00"/>
    <x v="0"/>
    <s v="Pagado"/>
    <d v="2026-04-16T00:00:00"/>
    <s v="Semana 2"/>
    <x v="2"/>
    <x v="0"/>
    <x v="2"/>
    <x v="10"/>
  </r>
  <r>
    <d v="2026-04-13T00:00:00"/>
    <s v="HMO/2026/00168"/>
    <x v="10"/>
    <n v="34200"/>
    <n v="5472"/>
    <n v="39672"/>
    <d v="2026-05-13T00:00:00"/>
    <x v="0"/>
    <s v="Pagado"/>
    <d v="2026-04-30T00:00:00"/>
    <s v="Semana 4"/>
    <x v="0"/>
    <x v="1"/>
    <x v="2"/>
    <x v="9"/>
  </r>
  <r>
    <d v="2026-04-10T00:00:00"/>
    <s v="HMO/2026/00240"/>
    <x v="10"/>
    <n v="59040"/>
    <n v="9446.4"/>
    <n v="68486.399999999994"/>
    <d v="2026-05-10T00:00:00"/>
    <x v="0"/>
    <s v="Pagado"/>
    <d v="2026-04-30T00:00:00"/>
    <s v="Semana 4"/>
    <x v="0"/>
    <x v="1"/>
    <x v="2"/>
    <x v="9"/>
  </r>
  <r>
    <d v="2026-04-10T00:00:00"/>
    <s v="HMO/2026/00237"/>
    <x v="10"/>
    <n v="41040"/>
    <n v="6566.4"/>
    <n v="47606.400000000001"/>
    <d v="2026-05-10T00:00:00"/>
    <x v="0"/>
    <s v="Pagado"/>
    <d v="2026-04-21T00:00:00"/>
    <s v="Semana 3"/>
    <x v="0"/>
    <x v="1"/>
    <x v="2"/>
    <x v="8"/>
  </r>
  <r>
    <d v="2026-04-10T00:00:00"/>
    <s v="HMO/2026/00236"/>
    <x v="10"/>
    <n v="41040"/>
    <n v="6566.4"/>
    <n v="47606.400000000001"/>
    <d v="2026-05-10T00:00:00"/>
    <x v="0"/>
    <s v="Pagado"/>
    <d v="2026-04-17T00:00:00"/>
    <s v="Semana 2"/>
    <x v="0"/>
    <x v="1"/>
    <x v="2"/>
    <x v="10"/>
  </r>
  <r>
    <d v="2026-04-10T00:00:00"/>
    <s v="CLN/2026/00096"/>
    <x v="8"/>
    <n v="30090.61"/>
    <n v="4814.5"/>
    <n v="34905.11"/>
    <d v="2026-05-10T00:00:00"/>
    <x v="0"/>
    <s v="Pagado"/>
    <d v="2026-04-11T00:00:00"/>
    <s v="Semana 2"/>
    <x v="1"/>
    <x v="1"/>
    <x v="2"/>
    <x v="11"/>
  </r>
  <r>
    <d v="2026-04-10T00:00:00"/>
    <s v="CLN/2026/00095"/>
    <x v="15"/>
    <n v="2200"/>
    <n v="352"/>
    <n v="2552"/>
    <d v="2026-04-10T00:00:00"/>
    <x v="0"/>
    <s v="Pagado"/>
    <d v="2026-04-09T00:00:00"/>
    <s v="Semana 1"/>
    <x v="2"/>
    <x v="0"/>
    <x v="2"/>
    <x v="11"/>
  </r>
  <r>
    <d v="2026-04-09T00:00:00"/>
    <s v="HMO/2026/00235"/>
    <x v="14"/>
    <n v="3761.55"/>
    <n v="601.85"/>
    <n v="4363.3999999999996"/>
    <d v="2026-04-09T00:00:00"/>
    <x v="0"/>
    <s v="Pagado"/>
    <d v="2026-04-09T00:00:00"/>
    <s v="Semana 1"/>
    <x v="1"/>
    <x v="0"/>
    <x v="2"/>
    <x v="11"/>
  </r>
  <r>
    <d v="2026-04-09T00:00:00"/>
    <s v="HMO/2026/00231"/>
    <x v="79"/>
    <n v="9000"/>
    <n v="1440"/>
    <n v="10440"/>
    <d v="2026-04-09T00:00:00"/>
    <x v="0"/>
    <s v="Pagado"/>
    <d v="2026-04-09T00:00:00"/>
    <s v="Semana 1"/>
    <x v="0"/>
    <x v="0"/>
    <x v="2"/>
    <x v="11"/>
  </r>
  <r>
    <d v="2026-04-09T00:00:00"/>
    <s v="HMO/2026/00230"/>
    <x v="56"/>
    <n v="7740"/>
    <n v="1238.4000000000001"/>
    <n v="8978.4"/>
    <d v="2026-05-09T00:00:00"/>
    <x v="0"/>
    <s v="Pagado"/>
    <d v="2026-04-24T00:00:00"/>
    <s v="Semana 3"/>
    <x v="0"/>
    <x v="1"/>
    <x v="2"/>
    <x v="8"/>
  </r>
  <r>
    <d v="2026-04-09T00:00:00"/>
    <s v="HMO/2026/00228"/>
    <x v="78"/>
    <n v="3350"/>
    <n v="536"/>
    <n v="3886"/>
    <d v="2026-04-09T00:00:00"/>
    <x v="0"/>
    <s v="Pagado"/>
    <d v="2026-04-09T00:00:00"/>
    <s v="Semana 1"/>
    <x v="1"/>
    <x v="0"/>
    <x v="2"/>
    <x v="11"/>
  </r>
  <r>
    <d v="2026-04-07T00:00:00"/>
    <s v="HMO/2026/00222"/>
    <x v="61"/>
    <n v="147327.70000000001"/>
    <n v="23572.43"/>
    <n v="170900.13"/>
    <d v="2026-05-07T00:00:00"/>
    <x v="0"/>
    <s v="Pagado"/>
    <d v="2026-04-30T00:00:00"/>
    <s v="Semana 4"/>
    <x v="1"/>
    <x v="1"/>
    <x v="2"/>
    <x v="9"/>
  </r>
  <r>
    <d v="2026-04-06T00:00:00"/>
    <s v="HMO/2026/00220"/>
    <x v="80"/>
    <n v="7050"/>
    <n v="1128"/>
    <n v="8178"/>
    <d v="2026-04-06T00:00:00"/>
    <x v="0"/>
    <s v="Pagado"/>
    <d v="2026-04-30T00:00:00"/>
    <s v="Semana 4"/>
    <x v="0"/>
    <x v="0"/>
    <x v="2"/>
    <x v="9"/>
  </r>
  <r>
    <d v="2026-04-06T00:00:00"/>
    <s v="CLN/2026/00090"/>
    <x v="71"/>
    <n v="81112.95"/>
    <n v="12978.07"/>
    <n v="94091.02"/>
    <d v="2026-04-06T00:00:00"/>
    <x v="0"/>
    <s v="Pagado"/>
    <d v="2026-04-06T00:00:00"/>
    <s v="Semana 1"/>
    <x v="2"/>
    <x v="0"/>
    <x v="2"/>
    <x v="11"/>
  </r>
  <r>
    <d v="2026-03-31T00:00:00"/>
    <s v="HMO/2026/00212"/>
    <x v="49"/>
    <n v="179222.67"/>
    <n v="28675.63"/>
    <n v="207898.3"/>
    <d v="2026-04-30T00:00:00"/>
    <x v="0"/>
    <s v="Pagado"/>
    <d v="2026-04-30T00:00:00"/>
    <s v="Semana 4"/>
    <x v="1"/>
    <x v="1"/>
    <x v="2"/>
    <x v="9"/>
  </r>
  <r>
    <d v="2026-03-30T00:00:00"/>
    <s v="HMO/2026/00208"/>
    <x v="61"/>
    <n v="37398.07"/>
    <n v="5983.69"/>
    <n v="43381.760000000002"/>
    <d v="2026-04-29T00:00:00"/>
    <x v="0"/>
    <s v="Pagado"/>
    <d v="2026-04-30T00:00:00"/>
    <s v="Semana 4"/>
    <x v="1"/>
    <x v="1"/>
    <x v="2"/>
    <x v="9"/>
  </r>
  <r>
    <d v="2026-03-27T00:00:00"/>
    <s v="HMO/2026/00197"/>
    <x v="1"/>
    <n v="13680"/>
    <n v="2188.8000000000002"/>
    <n v="15868.8"/>
    <d v="2026-04-26T00:00:00"/>
    <x v="0"/>
    <s v="Pagado"/>
    <d v="2026-04-30T00:00:00"/>
    <s v="Semana 4"/>
    <x v="0"/>
    <x v="1"/>
    <x v="2"/>
    <x v="9"/>
  </r>
  <r>
    <d v="2026-03-27T00:00:00"/>
    <s v="HMO/2026/00196"/>
    <x v="23"/>
    <n v="27125"/>
    <n v="4340"/>
    <n v="31465"/>
    <d v="2026-04-26T00:00:00"/>
    <x v="0"/>
    <s v="Pagado"/>
    <d v="2026-04-29T00:00:00"/>
    <s v="Semana 4"/>
    <x v="0"/>
    <x v="1"/>
    <x v="2"/>
    <x v="9"/>
  </r>
  <r>
    <d v="2026-03-27T00:00:00"/>
    <s v="HMO/2026/00194"/>
    <x v="1"/>
    <n v="13680"/>
    <n v="2188.8000000000002"/>
    <n v="15868.8"/>
    <d v="2026-04-26T00:00:00"/>
    <x v="0"/>
    <s v="Pagado"/>
    <d v="2026-04-23T00:00:00"/>
    <s v="Semana 3"/>
    <x v="0"/>
    <x v="1"/>
    <x v="2"/>
    <x v="8"/>
  </r>
  <r>
    <d v="2026-03-26T00:00:00"/>
    <s v="HMO/2026/00193"/>
    <x v="75"/>
    <n v="17640"/>
    <m/>
    <n v="17640"/>
    <d v="2026-04-25T00:00:00"/>
    <x v="0"/>
    <s v="Pagado"/>
    <d v="2026-04-30T00:00:00"/>
    <s v="Semana 4"/>
    <x v="0"/>
    <x v="1"/>
    <x v="2"/>
    <x v="9"/>
  </r>
  <r>
    <d v="2026-03-26T00:00:00"/>
    <s v="CLN/2026/00082"/>
    <x v="40"/>
    <n v="3150"/>
    <n v="504"/>
    <n v="3654"/>
    <d v="2026-04-25T00:00:00"/>
    <x v="0"/>
    <s v="Pagado"/>
    <d v="2026-04-30T00:00:00"/>
    <s v="Semana 4"/>
    <x v="2"/>
    <x v="1"/>
    <x v="2"/>
    <x v="9"/>
  </r>
  <r>
    <d v="2026-03-25T00:00:00"/>
    <s v="HMO/2026/00192"/>
    <x v="49"/>
    <n v="84216.23"/>
    <n v="13474.6"/>
    <n v="97690.83"/>
    <d v="2026-04-24T00:00:00"/>
    <x v="0"/>
    <s v="Pagado"/>
    <d v="2026-04-29T00:00:00"/>
    <s v="Semana 4"/>
    <x v="0"/>
    <x v="1"/>
    <x v="2"/>
    <x v="9"/>
  </r>
  <r>
    <d v="2026-03-25T00:00:00"/>
    <s v="HMO/2026/00191"/>
    <x v="31"/>
    <n v="4600"/>
    <m/>
    <n v="4600"/>
    <d v="2026-04-24T00:00:00"/>
    <x v="0"/>
    <s v="Pagado"/>
    <d v="2026-04-28T00:00:00"/>
    <s v="Semana 4"/>
    <x v="0"/>
    <x v="1"/>
    <x v="2"/>
    <x v="9"/>
  </r>
  <r>
    <d v="2026-03-25T00:00:00"/>
    <s v="HMO/2026/00189"/>
    <x v="25"/>
    <n v="78000"/>
    <n v="12480"/>
    <n v="90480"/>
    <d v="2026-04-24T00:00:00"/>
    <x v="0"/>
    <s v="Pagado"/>
    <d v="2026-04-24T00:00:00"/>
    <s v="Semana 3"/>
    <x v="0"/>
    <x v="1"/>
    <x v="2"/>
    <x v="8"/>
  </r>
  <r>
    <d v="2026-03-24T00:00:00"/>
    <s v="HMO/2026/00188"/>
    <x v="24"/>
    <n v="37500"/>
    <n v="6000"/>
    <n v="43500"/>
    <d v="2026-04-23T00:00:00"/>
    <x v="0"/>
    <s v="Pagado"/>
    <d v="2026-04-20T00:00:00"/>
    <s v="Semana 3"/>
    <x v="0"/>
    <x v="1"/>
    <x v="2"/>
    <x v="8"/>
  </r>
  <r>
    <d v="2026-03-24T00:00:00"/>
    <s v="HMO/2026/00187"/>
    <x v="28"/>
    <n v="24080.3"/>
    <n v="3852.85"/>
    <n v="27933.15"/>
    <d v="2026-04-23T00:00:00"/>
    <x v="0"/>
    <s v="Pagado"/>
    <d v="2026-04-29T00:00:00"/>
    <s v="Semana 4"/>
    <x v="0"/>
    <x v="1"/>
    <x v="2"/>
    <x v="9"/>
  </r>
  <r>
    <d v="2026-03-24T00:00:00"/>
    <s v="HMO/2026/00186"/>
    <x v="1"/>
    <n v="13680"/>
    <n v="2188.8000000000002"/>
    <n v="15868.8"/>
    <d v="2026-04-23T00:00:00"/>
    <x v="0"/>
    <s v="Pagado"/>
    <d v="2026-04-17T00:00:00"/>
    <s v="Semana 2"/>
    <x v="0"/>
    <x v="1"/>
    <x v="2"/>
    <x v="10"/>
  </r>
  <r>
    <d v="2026-03-24T00:00:00"/>
    <s v="CLN/2026/00080"/>
    <x v="24"/>
    <n v="76800.960000000006"/>
    <n v="12288.15"/>
    <n v="89089.11"/>
    <d v="2026-04-23T00:00:00"/>
    <x v="0"/>
    <s v="Pagado"/>
    <d v="2026-04-23T00:00:00"/>
    <s v="Semana 3"/>
    <x v="0"/>
    <x v="1"/>
    <x v="2"/>
    <x v="8"/>
  </r>
  <r>
    <d v="2026-03-23T00:00:00"/>
    <s v="CLN/2026/00075"/>
    <x v="38"/>
    <n v="21400"/>
    <n v="3424"/>
    <n v="24824"/>
    <d v="2026-04-22T00:00:00"/>
    <x v="0"/>
    <s v="Pagado"/>
    <d v="2026-04-28T00:00:00"/>
    <s v="Semana 4"/>
    <x v="0"/>
    <x v="1"/>
    <x v="2"/>
    <x v="9"/>
  </r>
  <r>
    <d v="2026-03-23T00:00:00"/>
    <s v="CLN/2026/00074"/>
    <x v="40"/>
    <n v="18526.29"/>
    <n v="2964.21"/>
    <n v="21490.5"/>
    <d v="2026-04-22T00:00:00"/>
    <x v="0"/>
    <s v="Pagado"/>
    <d v="2026-04-29T00:00:00"/>
    <s v="Semana 4"/>
    <x v="2"/>
    <x v="1"/>
    <x v="2"/>
    <x v="9"/>
  </r>
  <r>
    <d v="2026-03-23T00:00:00"/>
    <s v="CLN/2026/00072"/>
    <x v="40"/>
    <n v="12600"/>
    <n v="2016"/>
    <n v="14616"/>
    <d v="2026-04-22T00:00:00"/>
    <x v="0"/>
    <s v="Pagado"/>
    <d v="2026-04-30T00:00:00"/>
    <s v="Semana 4"/>
    <x v="2"/>
    <x v="1"/>
    <x v="2"/>
    <x v="9"/>
  </r>
  <r>
    <d v="2026-03-20T00:00:00"/>
    <s v="CLN/2026/00068"/>
    <x v="27"/>
    <n v="13500"/>
    <n v="2160"/>
    <n v="15660"/>
    <d v="2026-04-19T00:00:00"/>
    <x v="0"/>
    <s v="Pagado"/>
    <d v="2026-04-06T00:00:00"/>
    <s v="Semana 1"/>
    <x v="1"/>
    <x v="1"/>
    <x v="2"/>
    <x v="11"/>
  </r>
  <r>
    <d v="2026-03-19T00:00:00"/>
    <s v="HMO/2026/00181"/>
    <x v="41"/>
    <n v="18000"/>
    <n v="2880"/>
    <n v="20880"/>
    <d v="2026-04-18T00:00:00"/>
    <x v="0"/>
    <s v="Pagado"/>
    <d v="2026-04-27T00:00:00"/>
    <s v="Semana 4"/>
    <x v="0"/>
    <x v="1"/>
    <x v="2"/>
    <x v="9"/>
  </r>
  <r>
    <d v="2026-03-19T00:00:00"/>
    <s v="HMO/2026/00180"/>
    <x v="49"/>
    <n v="79651.850000000006"/>
    <n v="12744.3"/>
    <n v="92396.15"/>
    <d v="2026-04-18T00:00:00"/>
    <x v="0"/>
    <s v="Pagado"/>
    <d v="2026-04-23T00:00:00"/>
    <s v="Semana 3"/>
    <x v="0"/>
    <x v="1"/>
    <x v="2"/>
    <x v="8"/>
  </r>
  <r>
    <d v="2026-03-18T00:00:00"/>
    <s v="HMO/2026/00177"/>
    <x v="25"/>
    <n v="6800"/>
    <n v="1088"/>
    <n v="7888"/>
    <d v="2026-04-17T00:00:00"/>
    <x v="0"/>
    <s v="Pagado"/>
    <d v="2026-04-17T00:00:00"/>
    <s v="Semana 2"/>
    <x v="0"/>
    <x v="1"/>
    <x v="2"/>
    <x v="10"/>
  </r>
  <r>
    <d v="2026-03-17T00:00:00"/>
    <s v="HMO/2026/00173"/>
    <x v="41"/>
    <n v="17850"/>
    <m/>
    <n v="17850"/>
    <d v="2026-04-16T00:00:00"/>
    <x v="0"/>
    <s v="Pagado"/>
    <d v="2026-04-20T00:00:00"/>
    <s v="Semana 3"/>
    <x v="0"/>
    <x v="1"/>
    <x v="2"/>
    <x v="8"/>
  </r>
  <r>
    <d v="2026-03-17T00:00:00"/>
    <s v="HMO/2026/00172"/>
    <x v="60"/>
    <n v="3871.11"/>
    <n v="619.38"/>
    <n v="4490.49"/>
    <d v="2026-04-16T00:00:00"/>
    <x v="0"/>
    <s v="Pagado"/>
    <d v="2026-04-20T00:00:00"/>
    <s v="Semana 3"/>
    <x v="1"/>
    <x v="1"/>
    <x v="2"/>
    <x v="8"/>
  </r>
  <r>
    <d v="2026-03-17T00:00:00"/>
    <s v="HMO/2026/00171"/>
    <x v="60"/>
    <n v="11613.33"/>
    <n v="1858.13"/>
    <n v="13471.46"/>
    <d v="2026-04-16T00:00:00"/>
    <x v="0"/>
    <s v="Pagado"/>
    <d v="2026-04-20T00:00:00"/>
    <s v="Semana 3"/>
    <x v="1"/>
    <x v="1"/>
    <x v="2"/>
    <x v="8"/>
  </r>
  <r>
    <d v="2026-03-17T00:00:00"/>
    <s v="CLN/2026/00067"/>
    <x v="32"/>
    <n v="28220"/>
    <n v="4515.2"/>
    <n v="32735.200000000001"/>
    <d v="2026-04-16T00:00:00"/>
    <x v="0"/>
    <s v="Pagado"/>
    <d v="2026-04-21T00:00:00"/>
    <s v="Semana 3"/>
    <x v="1"/>
    <x v="1"/>
    <x v="2"/>
    <x v="8"/>
  </r>
  <r>
    <d v="2026-03-13T00:00:00"/>
    <s v="HMO/2026/00165"/>
    <x v="50"/>
    <n v="93821.57"/>
    <n v="15011.45"/>
    <n v="108833.02"/>
    <d v="2026-04-12T00:00:00"/>
    <x v="0"/>
    <s v="Pagado"/>
    <d v="2026-04-30T00:00:00"/>
    <s v="Semana 4"/>
    <x v="0"/>
    <x v="1"/>
    <x v="2"/>
    <x v="9"/>
  </r>
  <r>
    <d v="2026-03-13T00:00:00"/>
    <s v="HMO/2026/00164"/>
    <x v="60"/>
    <n v="124929.32"/>
    <n v="19988.689999999999"/>
    <n v="144918.01"/>
    <d v="2026-04-12T00:00:00"/>
    <x v="0"/>
    <s v="Pagado"/>
    <d v="2026-04-20T00:00:00"/>
    <s v="Semana 3"/>
    <x v="1"/>
    <x v="1"/>
    <x v="2"/>
    <x v="8"/>
  </r>
  <r>
    <d v="2026-03-12T00:00:00"/>
    <s v="HMO/2026/00162"/>
    <x v="41"/>
    <n v="49980"/>
    <m/>
    <n v="49980"/>
    <d v="2026-04-11T00:00:00"/>
    <x v="0"/>
    <s v="Pagado"/>
    <d v="2026-04-20T00:00:00"/>
    <s v="Semana 3"/>
    <x v="0"/>
    <x v="1"/>
    <x v="2"/>
    <x v="8"/>
  </r>
  <r>
    <d v="2026-03-12T00:00:00"/>
    <s v="HMO/2026/00161"/>
    <x v="1"/>
    <n v="48780"/>
    <n v="7804.8"/>
    <n v="56584.800000000003"/>
    <d v="2026-04-11T00:00:00"/>
    <x v="0"/>
    <s v="Pagado"/>
    <d v="2026-04-13T00:00:00"/>
    <s v="Semana 2"/>
    <x v="0"/>
    <x v="1"/>
    <x v="2"/>
    <x v="10"/>
  </r>
  <r>
    <d v="2026-03-12T00:00:00"/>
    <s v="HMO/2026/00158"/>
    <x v="31"/>
    <n v="4872.59"/>
    <m/>
    <n v="4872.59"/>
    <d v="2026-04-11T00:00:00"/>
    <x v="0"/>
    <s v="Pagado"/>
    <d v="2026-04-15T00:00:00"/>
    <s v="Semana 2"/>
    <x v="0"/>
    <x v="1"/>
    <x v="2"/>
    <x v="10"/>
  </r>
  <r>
    <d v="2026-03-10T00:00:00"/>
    <s v="HMO/2026/00154"/>
    <x v="75"/>
    <n v="31500"/>
    <m/>
    <n v="31500"/>
    <d v="2026-04-09T00:00:00"/>
    <x v="0"/>
    <s v="Pagado"/>
    <d v="2026-04-23T00:00:00"/>
    <s v="Semana 3"/>
    <x v="0"/>
    <x v="1"/>
    <x v="2"/>
    <x v="8"/>
  </r>
  <r>
    <d v="2026-03-10T00:00:00"/>
    <s v="HMO/2026/00152"/>
    <x v="49"/>
    <n v="24627.42"/>
    <n v="3940.39"/>
    <n v="28567.81"/>
    <d v="2026-04-09T00:00:00"/>
    <x v="0"/>
    <s v="Pagado"/>
    <d v="2026-04-06T00:00:00"/>
    <s v="Semana 1"/>
    <x v="1"/>
    <x v="1"/>
    <x v="2"/>
    <x v="11"/>
  </r>
  <r>
    <d v="2026-03-10T00:00:00"/>
    <s v="HMO/2026/00151"/>
    <x v="61"/>
    <n v="88274.9"/>
    <n v="14123.98"/>
    <n v="102398.88"/>
    <d v="2026-04-09T00:00:00"/>
    <x v="0"/>
    <s v="Pagado"/>
    <d v="2026-04-11T00:00:00"/>
    <s v="Semana 2"/>
    <x v="1"/>
    <x v="1"/>
    <x v="2"/>
    <x v="11"/>
  </r>
  <r>
    <d v="2026-03-10T00:00:00"/>
    <s v="HMO/2026/00150"/>
    <x v="61"/>
    <n v="77240.539999999994"/>
    <n v="12358.49"/>
    <n v="89599.03"/>
    <d v="2026-04-09T00:00:00"/>
    <x v="0"/>
    <s v="Pagado"/>
    <d v="2026-04-11T00:00:00"/>
    <s v="Semana 2"/>
    <x v="1"/>
    <x v="1"/>
    <x v="2"/>
    <x v="11"/>
  </r>
  <r>
    <d v="2026-03-10T00:00:00"/>
    <s v="CLN/2026/00065"/>
    <x v="30"/>
    <n v="14214.96"/>
    <n v="2274.39"/>
    <n v="16489.349999999999"/>
    <d v="2026-04-09T00:00:00"/>
    <x v="0"/>
    <s v="Pagado"/>
    <d v="2026-04-09T00:00:00"/>
    <s v="Semana 1"/>
    <x v="0"/>
    <x v="1"/>
    <x v="2"/>
    <x v="11"/>
  </r>
  <r>
    <d v="2026-03-06T00:00:00"/>
    <s v="HMO/2026/00142"/>
    <x v="61"/>
    <n v="58107.38"/>
    <n v="9297.18"/>
    <n v="67404.56"/>
    <d v="2026-04-05T00:00:00"/>
    <x v="0"/>
    <s v="Pagado"/>
    <d v="2026-04-11T00:00:00"/>
    <s v="Semana 2"/>
    <x v="0"/>
    <x v="1"/>
    <x v="2"/>
    <x v="11"/>
  </r>
  <r>
    <d v="2026-03-05T00:00:00"/>
    <s v="HMO/2026/00141"/>
    <x v="19"/>
    <n v="5544.06"/>
    <n v="887.05"/>
    <n v="6431.11"/>
    <d v="2026-04-04T00:00:00"/>
    <x v="0"/>
    <s v="Pagado"/>
    <d v="2026-04-06T00:00:00"/>
    <s v="Semana 1"/>
    <x v="0"/>
    <x v="1"/>
    <x v="2"/>
    <x v="11"/>
  </r>
  <r>
    <d v="2026-03-04T00:00:00"/>
    <s v="HMO/2026/00140"/>
    <x v="61"/>
    <n v="36686.199999999997"/>
    <n v="5869.79"/>
    <n v="42555.99"/>
    <d v="2026-04-03T00:00:00"/>
    <x v="0"/>
    <s v="Pagado"/>
    <d v="2026-04-11T00:00:00"/>
    <s v="Semana 2"/>
    <x v="1"/>
    <x v="1"/>
    <x v="2"/>
    <x v="11"/>
  </r>
  <r>
    <d v="2026-02-27T00:00:00"/>
    <s v="HMO/2026/00125"/>
    <x v="10"/>
    <n v="59040"/>
    <n v="9446.4"/>
    <n v="68486.399999999994"/>
    <d v="2026-03-29T00:00:00"/>
    <x v="1"/>
    <s v="Pagado"/>
    <d v="2026-04-08T00:00:00"/>
    <s v="Semana 1"/>
    <x v="0"/>
    <x v="1"/>
    <x v="2"/>
    <x v="11"/>
  </r>
  <r>
    <d v="2026-02-27T00:00:00"/>
    <s v="CLN/2026/00055"/>
    <x v="81"/>
    <n v="69000"/>
    <m/>
    <n v="69000"/>
    <d v="2026-03-29T00:00:00"/>
    <x v="1"/>
    <s v="Pagado"/>
    <d v="2026-04-29T00:00:00"/>
    <s v="Semana 4"/>
    <x v="0"/>
    <x v="1"/>
    <x v="2"/>
    <x v="9"/>
  </r>
  <r>
    <d v="2026-02-26T00:00:00"/>
    <s v="HMO/2026/00123"/>
    <x v="49"/>
    <n v="68714.34"/>
    <n v="10994.29"/>
    <n v="79708.63"/>
    <d v="2026-03-28T00:00:00"/>
    <x v="1"/>
    <s v="Pagado"/>
    <d v="2026-04-06T00:00:00"/>
    <s v="Semana 1"/>
    <x v="0"/>
    <x v="1"/>
    <x v="2"/>
    <x v="11"/>
  </r>
  <r>
    <d v="2026-02-26T00:00:00"/>
    <s v="HMO/2026/00122"/>
    <x v="34"/>
    <n v="9000"/>
    <n v="1440"/>
    <n v="10440"/>
    <d v="2026-03-28T00:00:00"/>
    <x v="1"/>
    <s v="Pagado"/>
    <d v="2026-04-15T00:00:00"/>
    <s v="Semana 2"/>
    <x v="0"/>
    <x v="1"/>
    <x v="2"/>
    <x v="10"/>
  </r>
  <r>
    <d v="2026-02-25T00:00:00"/>
    <s v="HMO/2026/00115"/>
    <x v="28"/>
    <n v="37699.86"/>
    <n v="6031.98"/>
    <n v="43731.839999999997"/>
    <d v="2026-04-11T00:00:00"/>
    <x v="0"/>
    <s v="Pagado"/>
    <d v="2026-04-14T00:00:00"/>
    <s v="Semana 2"/>
    <x v="0"/>
    <x v="1"/>
    <x v="2"/>
    <x v="10"/>
  </r>
  <r>
    <d v="2026-02-24T00:00:00"/>
    <s v="HMO/2026/00113"/>
    <x v="41"/>
    <n v="9000"/>
    <n v="1440"/>
    <n v="10440"/>
    <d v="2026-03-26T00:00:00"/>
    <x v="1"/>
    <s v="Pagado"/>
    <d v="2026-04-09T00:00:00"/>
    <s v="Semana 1"/>
    <x v="0"/>
    <x v="1"/>
    <x v="2"/>
    <x v="11"/>
  </r>
  <r>
    <d v="2026-02-13T00:00:00"/>
    <s v="HMO/2026/00090"/>
    <x v="1"/>
    <n v="68400"/>
    <n v="10944"/>
    <n v="79344"/>
    <d v="2026-03-15T00:00:00"/>
    <x v="1"/>
    <s v="Pagado"/>
    <d v="2026-04-08T00:00:00"/>
    <s v="Semana 1"/>
    <x v="0"/>
    <x v="1"/>
    <x v="2"/>
    <x v="11"/>
  </r>
  <r>
    <d v="2026-02-13T00:00:00"/>
    <s v="HMO/2026/00084"/>
    <x v="82"/>
    <n v="17802"/>
    <n v="2848.32"/>
    <n v="20650.32"/>
    <d v="2026-03-30T00:00:00"/>
    <x v="1"/>
    <s v="Pagado"/>
    <d v="2026-04-01T00:00:00"/>
    <s v="Semana 1"/>
    <x v="1"/>
    <x v="1"/>
    <x v="2"/>
    <x v="12"/>
  </r>
  <r>
    <d v="2025-09-30T00:00:00"/>
    <s v="CLN/2025/00440"/>
    <x v="69"/>
    <n v="115800"/>
    <n v="18528"/>
    <n v="134328"/>
    <d v="2025-10-30T00:00:00"/>
    <x v="1"/>
    <s v="Pagado"/>
    <d v="2026-04-28T00:00:00"/>
    <s v="Semana 4"/>
    <x v="1"/>
    <x v="1"/>
    <x v="2"/>
    <x v="9"/>
  </r>
  <r>
    <d v="2025-05-15T00:00:00"/>
    <s v="CLN/2025/00248"/>
    <x v="3"/>
    <n v="31024.799999999999"/>
    <n v="4963.97"/>
    <n v="35988.769999999997"/>
    <d v="2025-06-14T00:00:00"/>
    <x v="1"/>
    <s v="Pagado"/>
    <d v="2026-04-27T00:00:00"/>
    <s v="Semana 4"/>
    <x v="1"/>
    <x v="1"/>
    <x v="2"/>
    <x v="9"/>
  </r>
  <r>
    <d v="2024-10-31T00:00:00"/>
    <s v="HMO/2024/00961"/>
    <x v="83"/>
    <n v="3719.83"/>
    <n v="595.16999999999996"/>
    <n v="4315"/>
    <d v="2024-11-30T00:00:00"/>
    <x v="1"/>
    <s v="Pagado"/>
    <d v="2026-04-29T00:00:00"/>
    <s v="Semana 4"/>
    <x v="1"/>
    <x v="1"/>
    <x v="2"/>
    <x v="9"/>
  </r>
  <r>
    <d v="2026-03-30T00:00:00"/>
    <s v="HMO/2026/00207"/>
    <x v="4"/>
    <n v="14734.8"/>
    <n v="2357.5700000000002"/>
    <n v="17092.37"/>
    <d v="2026-03-30T00:00:00"/>
    <x v="0"/>
    <s v="Pagado"/>
    <d v="2026-03-28T00:00:00"/>
    <s v="Semana 4"/>
    <x v="0"/>
    <x v="0"/>
    <x v="3"/>
    <x v="13"/>
  </r>
  <r>
    <d v="2026-03-30T00:00:00"/>
    <s v="CLN/2026/00086"/>
    <x v="84"/>
    <n v="11215.26"/>
    <n v="1794.44"/>
    <n v="13009.7"/>
    <d v="2026-03-30T00:00:00"/>
    <x v="0"/>
    <s v="Pagado"/>
    <d v="2026-03-31T00:00:00"/>
    <s v="Semana 4"/>
    <x v="2"/>
    <x v="0"/>
    <x v="3"/>
    <x v="12"/>
  </r>
  <r>
    <d v="2026-03-28T00:00:00"/>
    <s v="HMO/2026/00204"/>
    <x v="85"/>
    <n v="78000"/>
    <m/>
    <n v="78000"/>
    <d v="2026-03-28T00:00:00"/>
    <x v="0"/>
    <s v="Pagado"/>
    <d v="2026-03-30T00:00:00"/>
    <s v="Semana 4"/>
    <x v="0"/>
    <x v="0"/>
    <x v="3"/>
    <x v="12"/>
  </r>
  <r>
    <d v="2026-03-28T00:00:00"/>
    <s v="HMO/2026/00203"/>
    <x v="85"/>
    <n v="115666.98"/>
    <m/>
    <n v="115666.98"/>
    <d v="2026-03-28T00:00:00"/>
    <x v="0"/>
    <s v="Pagado"/>
    <d v="2026-03-30T00:00:00"/>
    <s v="Semana 4"/>
    <x v="0"/>
    <x v="0"/>
    <x v="3"/>
    <x v="12"/>
  </r>
  <r>
    <d v="2026-03-28T00:00:00"/>
    <s v="HMO/2026/00200"/>
    <x v="8"/>
    <n v="102823.55"/>
    <n v="16451.77"/>
    <n v="119275.32"/>
    <d v="2026-04-27T00:00:00"/>
    <x v="0"/>
    <s v="Pagado"/>
    <d v="2026-03-27T00:00:00"/>
    <s v="Semana 4"/>
    <x v="1"/>
    <x v="0"/>
    <x v="3"/>
    <x v="13"/>
  </r>
  <r>
    <d v="2026-03-27T00:00:00"/>
    <s v="CLN/2026/00084"/>
    <x v="86"/>
    <n v="2150"/>
    <n v="344"/>
    <n v="2494"/>
    <d v="2026-03-27T00:00:00"/>
    <x v="0"/>
    <s v="Pagado"/>
    <d v="2026-03-31T00:00:00"/>
    <s v="Semana 4"/>
    <x v="1"/>
    <x v="0"/>
    <x v="3"/>
    <x v="12"/>
  </r>
  <r>
    <d v="2026-03-27T00:00:00"/>
    <s v="CLN/2026/00083"/>
    <x v="15"/>
    <n v="2200"/>
    <n v="352"/>
    <n v="2552"/>
    <d v="2026-03-27T00:00:00"/>
    <x v="0"/>
    <s v="Pagado"/>
    <d v="2026-03-27T00:00:00"/>
    <s v="Semana 4"/>
    <x v="2"/>
    <x v="0"/>
    <x v="3"/>
    <x v="13"/>
  </r>
  <r>
    <d v="2026-03-25T00:00:00"/>
    <s v="HMO/2026/00190"/>
    <x v="7"/>
    <n v="15300"/>
    <n v="2448"/>
    <n v="17748"/>
    <d v="2026-03-25T00:00:00"/>
    <x v="0"/>
    <s v="Pagado"/>
    <d v="2026-03-26T00:00:00"/>
    <s v="Semana 4"/>
    <x v="0"/>
    <x v="0"/>
    <x v="3"/>
    <x v="13"/>
  </r>
  <r>
    <d v="2026-03-24T00:00:00"/>
    <s v="CLN/2026/00079"/>
    <x v="87"/>
    <n v="1900"/>
    <n v="304"/>
    <n v="2204"/>
    <d v="2026-03-24T00:00:00"/>
    <x v="0"/>
    <s v="Pagado"/>
    <d v="2026-03-24T00:00:00"/>
    <s v="Semana 4"/>
    <x v="1"/>
    <x v="0"/>
    <x v="3"/>
    <x v="13"/>
  </r>
  <r>
    <d v="2026-03-24T00:00:00"/>
    <s v="CLN/2026/00078"/>
    <x v="8"/>
    <n v="54784.68"/>
    <n v="8765.5499999999993"/>
    <n v="63550.23"/>
    <d v="2026-04-23T00:00:00"/>
    <x v="0"/>
    <s v="Pagado"/>
    <d v="2026-03-24T00:00:00"/>
    <s v="Semana 4"/>
    <x v="1"/>
    <x v="0"/>
    <x v="3"/>
    <x v="13"/>
  </r>
  <r>
    <d v="2026-03-24T00:00:00"/>
    <s v="CLN/2026/00077"/>
    <x v="2"/>
    <n v="56889.599999999999"/>
    <m/>
    <n v="56889.599999999999"/>
    <d v="2026-03-24T00:00:00"/>
    <x v="0"/>
    <s v="Pagado"/>
    <d v="2026-03-24T00:00:00"/>
    <s v="Semana 4"/>
    <x v="0"/>
    <x v="0"/>
    <x v="3"/>
    <x v="13"/>
  </r>
  <r>
    <d v="2026-03-23T00:00:00"/>
    <s v="CLN/2026/00071"/>
    <x v="8"/>
    <n v="62055.03"/>
    <n v="9928.7999999999993"/>
    <n v="71983.83"/>
    <d v="2026-04-22T00:00:00"/>
    <x v="0"/>
    <s v="Pagado"/>
    <d v="2026-03-25T00:00:00"/>
    <s v="Semana 4"/>
    <x v="1"/>
    <x v="0"/>
    <x v="3"/>
    <x v="13"/>
  </r>
  <r>
    <d v="2026-03-21T00:00:00"/>
    <s v="CLN/2026/00070"/>
    <x v="13"/>
    <n v="18435.11"/>
    <n v="2949.62"/>
    <n v="21384.73"/>
    <d v="2026-03-21T00:00:00"/>
    <x v="0"/>
    <s v="Pagado"/>
    <d v="2026-03-13T00:00:00"/>
    <s v="Semana 2"/>
    <x v="2"/>
    <x v="0"/>
    <x v="3"/>
    <x v="14"/>
  </r>
  <r>
    <d v="2026-03-19T00:00:00"/>
    <s v="HMO/2026/00182"/>
    <x v="80"/>
    <n v="3780"/>
    <n v="604.79999999999995"/>
    <n v="4384.8"/>
    <d v="2026-03-19T00:00:00"/>
    <x v="0"/>
    <s v="Pagado"/>
    <d v="2026-03-25T00:00:00"/>
    <s v="Semana 4"/>
    <x v="0"/>
    <x v="0"/>
    <x v="3"/>
    <x v="13"/>
  </r>
  <r>
    <d v="2026-03-19T00:00:00"/>
    <s v="HMO/2026/00179"/>
    <x v="7"/>
    <n v="15300"/>
    <n v="2448"/>
    <n v="17748"/>
    <d v="2026-03-19T00:00:00"/>
    <x v="0"/>
    <s v="Pagado"/>
    <d v="2026-03-19T00:00:00"/>
    <s v="Semana 3"/>
    <x v="0"/>
    <x v="0"/>
    <x v="3"/>
    <x v="15"/>
  </r>
  <r>
    <d v="2026-03-18T00:00:00"/>
    <s v="HMO/2026/00178"/>
    <x v="80"/>
    <n v="3780"/>
    <n v="604.79999999999995"/>
    <n v="4384.8"/>
    <d v="2026-03-18T00:00:00"/>
    <x v="0"/>
    <s v="Pagado"/>
    <d v="2026-03-25T00:00:00"/>
    <s v="Semana 4"/>
    <x v="0"/>
    <x v="0"/>
    <x v="3"/>
    <x v="13"/>
  </r>
  <r>
    <d v="2026-03-18T00:00:00"/>
    <s v="HMO/2026/00176"/>
    <x v="0"/>
    <n v="8500"/>
    <n v="1360"/>
    <n v="9860"/>
    <d v="2026-03-18T00:00:00"/>
    <x v="0"/>
    <s v="Pagado"/>
    <d v="2026-03-18T00:00:00"/>
    <s v="Semana 3"/>
    <x v="0"/>
    <x v="0"/>
    <x v="3"/>
    <x v="15"/>
  </r>
  <r>
    <d v="2026-03-18T00:00:00"/>
    <s v="HMO/2026/00174"/>
    <x v="2"/>
    <n v="6020"/>
    <n v="963.2"/>
    <n v="6983.2"/>
    <d v="2026-03-18T00:00:00"/>
    <x v="0"/>
    <s v="Pagado"/>
    <d v="2026-03-27T00:00:00"/>
    <s v="Semana 4"/>
    <x v="0"/>
    <x v="0"/>
    <x v="3"/>
    <x v="13"/>
  </r>
  <r>
    <d v="2026-03-17T00:00:00"/>
    <s v="HMO/2026/00170"/>
    <x v="80"/>
    <n v="3780"/>
    <n v="604.79999999999995"/>
    <n v="4384.8"/>
    <d v="2026-03-17T00:00:00"/>
    <x v="0"/>
    <s v="Pagado"/>
    <d v="2026-03-25T00:00:00"/>
    <s v="Semana 4"/>
    <x v="0"/>
    <x v="0"/>
    <x v="3"/>
    <x v="13"/>
  </r>
  <r>
    <d v="2026-03-17T00:00:00"/>
    <s v="HMO/2026/00169"/>
    <x v="85"/>
    <n v="57000"/>
    <m/>
    <n v="57000"/>
    <d v="2026-03-17T00:00:00"/>
    <x v="0"/>
    <s v="Pagado"/>
    <d v="2026-03-30T00:00:00"/>
    <s v="Semana 4"/>
    <x v="0"/>
    <x v="0"/>
    <x v="3"/>
    <x v="12"/>
  </r>
  <r>
    <d v="2026-03-13T00:00:00"/>
    <s v="HMO/2026/00166"/>
    <x v="69"/>
    <n v="15400"/>
    <n v="2464"/>
    <n v="17864"/>
    <d v="2026-03-13T00:00:00"/>
    <x v="0"/>
    <s v="Pagado"/>
    <d v="2026-03-26T00:00:00"/>
    <s v="Semana 4"/>
    <x v="1"/>
    <x v="0"/>
    <x v="3"/>
    <x v="13"/>
  </r>
  <r>
    <d v="2026-03-12T00:00:00"/>
    <s v="HMO/2026/00163"/>
    <x v="31"/>
    <n v="6900"/>
    <m/>
    <n v="6900"/>
    <d v="2026-04-11T00:00:00"/>
    <x v="0"/>
    <s v="Pagado"/>
    <d v="2026-03-23T00:00:00"/>
    <s v="Semana 4"/>
    <x v="0"/>
    <x v="1"/>
    <x v="3"/>
    <x v="13"/>
  </r>
  <r>
    <d v="2026-03-12T00:00:00"/>
    <s v="HMO/2026/00160"/>
    <x v="0"/>
    <n v="28017.599999999999"/>
    <n v="4482.82"/>
    <n v="32500.42"/>
    <d v="2026-03-12T00:00:00"/>
    <x v="0"/>
    <s v="Pagado"/>
    <d v="2026-03-09T00:00:00"/>
    <s v="Semana 2"/>
    <x v="0"/>
    <x v="0"/>
    <x v="3"/>
    <x v="14"/>
  </r>
  <r>
    <d v="2026-03-12T00:00:00"/>
    <s v="HMO/2026/00159"/>
    <x v="0"/>
    <n v="5982.9"/>
    <n v="957.26"/>
    <n v="6940.16"/>
    <d v="2026-03-12T00:00:00"/>
    <x v="0"/>
    <s v="Pagado"/>
    <d v="2026-03-09T00:00:00"/>
    <s v="Semana 2"/>
    <x v="0"/>
    <x v="0"/>
    <x v="3"/>
    <x v="14"/>
  </r>
  <r>
    <d v="2026-03-12T00:00:00"/>
    <s v="HMO/2026/00157"/>
    <x v="0"/>
    <n v="8500"/>
    <n v="1360"/>
    <n v="9860"/>
    <d v="2026-03-12T00:00:00"/>
    <x v="0"/>
    <s v="Pagado"/>
    <d v="2026-03-18T00:00:00"/>
    <s v="Semana 3"/>
    <x v="0"/>
    <x v="0"/>
    <x v="3"/>
    <x v="15"/>
  </r>
  <r>
    <d v="2026-03-11T00:00:00"/>
    <s v="HMO/2026/00155"/>
    <x v="18"/>
    <n v="16908.57"/>
    <n v="2705.37"/>
    <n v="19613.939999999999"/>
    <d v="2026-04-10T00:00:00"/>
    <x v="0"/>
    <s v="Pagado"/>
    <d v="2026-03-19T00:00:00"/>
    <s v="Semana 3"/>
    <x v="0"/>
    <x v="1"/>
    <x v="3"/>
    <x v="15"/>
  </r>
  <r>
    <d v="2026-03-10T00:00:00"/>
    <s v="HMO/2026/00153"/>
    <x v="7"/>
    <n v="15300"/>
    <n v="2448"/>
    <n v="17748"/>
    <d v="2026-03-10T00:00:00"/>
    <x v="0"/>
    <s v="Pagado"/>
    <d v="2026-03-10T00:00:00"/>
    <s v="Semana 2"/>
    <x v="0"/>
    <x v="0"/>
    <x v="3"/>
    <x v="14"/>
  </r>
  <r>
    <d v="2026-03-10T00:00:00"/>
    <s v="CLN/2026/00066"/>
    <x v="8"/>
    <n v="54756.03"/>
    <n v="8760.9599999999991"/>
    <n v="63516.99"/>
    <d v="2026-04-09T00:00:00"/>
    <x v="0"/>
    <s v="Pagado"/>
    <d v="2026-03-10T00:00:00"/>
    <s v="Semana 2"/>
    <x v="1"/>
    <x v="0"/>
    <x v="3"/>
    <x v="14"/>
  </r>
  <r>
    <d v="2026-03-10T00:00:00"/>
    <s v="CLN/2026/00064"/>
    <x v="88"/>
    <n v="2413.5"/>
    <n v="386.16"/>
    <n v="2799.66"/>
    <d v="2026-03-10T00:00:00"/>
    <x v="0"/>
    <s v="Pagado"/>
    <d v="2026-03-10T00:00:00"/>
    <s v="Semana 2"/>
    <x v="2"/>
    <x v="0"/>
    <x v="3"/>
    <x v="14"/>
  </r>
  <r>
    <d v="2026-03-06T00:00:00"/>
    <s v="HMO/2026/00146"/>
    <x v="79"/>
    <n v="9000"/>
    <n v="1440"/>
    <n v="10440"/>
    <d v="2026-03-06T00:00:00"/>
    <x v="0"/>
    <s v="Pagado"/>
    <d v="2026-03-06T00:00:00"/>
    <s v="Semana 1"/>
    <x v="0"/>
    <x v="0"/>
    <x v="3"/>
    <x v="16"/>
  </r>
  <r>
    <d v="2026-03-06T00:00:00"/>
    <s v="HMO/2026/00145"/>
    <x v="14"/>
    <n v="3375"/>
    <n v="540"/>
    <n v="3915"/>
    <d v="2026-03-06T00:00:00"/>
    <x v="0"/>
    <s v="Pagado"/>
    <d v="2026-03-06T00:00:00"/>
    <s v="Semana 1"/>
    <x v="1"/>
    <x v="0"/>
    <x v="3"/>
    <x v="16"/>
  </r>
  <r>
    <d v="2026-03-05T00:00:00"/>
    <s v="CLN/2026/00062"/>
    <x v="3"/>
    <n v="3780"/>
    <n v="604.79999999999995"/>
    <n v="4384.8"/>
    <d v="2026-03-05T00:00:00"/>
    <x v="0"/>
    <s v="Pagado"/>
    <d v="2026-03-05T00:00:00"/>
    <s v="Semana 1"/>
    <x v="1"/>
    <x v="0"/>
    <x v="3"/>
    <x v="16"/>
  </r>
  <r>
    <d v="2026-03-04T00:00:00"/>
    <s v="CLN/2026/00061"/>
    <x v="89"/>
    <n v="11000"/>
    <n v="1760"/>
    <n v="12760"/>
    <d v="2026-03-04T00:00:00"/>
    <x v="0"/>
    <s v="Pagado"/>
    <d v="2026-03-05T00:00:00"/>
    <s v="Semana 1"/>
    <x v="2"/>
    <x v="0"/>
    <x v="3"/>
    <x v="16"/>
  </r>
  <r>
    <d v="2026-03-03T00:00:00"/>
    <s v="HMO/2026/00139"/>
    <x v="4"/>
    <n v="7128"/>
    <n v="1140.48"/>
    <n v="8268.48"/>
    <d v="2026-03-03T00:00:00"/>
    <x v="0"/>
    <s v="Pagado"/>
    <d v="2026-03-02T00:00:00"/>
    <s v="Semana 1"/>
    <x v="0"/>
    <x v="0"/>
    <x v="3"/>
    <x v="16"/>
  </r>
  <r>
    <d v="2026-03-03T00:00:00"/>
    <s v="CLN/2026/00058"/>
    <x v="21"/>
    <n v="56209.14"/>
    <n v="8993.4599999999991"/>
    <n v="65202.6"/>
    <d v="2026-04-02T00:00:00"/>
    <x v="0"/>
    <s v="Pagado"/>
    <d v="2026-03-31T00:00:00"/>
    <s v="Semana 4"/>
    <x v="1"/>
    <x v="1"/>
    <x v="3"/>
    <x v="12"/>
  </r>
  <r>
    <d v="2026-03-02T00:00:00"/>
    <s v="HMO/2026/00136"/>
    <x v="31"/>
    <n v="7128.79"/>
    <m/>
    <n v="7128.79"/>
    <d v="2026-04-01T00:00:00"/>
    <x v="0"/>
    <s v="Pagado"/>
    <d v="2026-03-30T00:00:00"/>
    <s v="Semana 4"/>
    <x v="0"/>
    <x v="1"/>
    <x v="3"/>
    <x v="12"/>
  </r>
  <r>
    <d v="2026-03-02T00:00:00"/>
    <s v="HMO/2026/00135"/>
    <x v="90"/>
    <n v="37500"/>
    <m/>
    <n v="37500"/>
    <d v="2026-03-02T00:00:00"/>
    <x v="0"/>
    <s v="Pagado"/>
    <d v="2026-03-02T00:00:00"/>
    <s v="Semana 1"/>
    <x v="0"/>
    <x v="0"/>
    <x v="3"/>
    <x v="16"/>
  </r>
  <r>
    <d v="2026-03-02T00:00:00"/>
    <s v="HMO/2026/00134"/>
    <x v="90"/>
    <n v="30000"/>
    <m/>
    <n v="30000"/>
    <d v="2026-03-02T00:00:00"/>
    <x v="0"/>
    <s v="Pagado"/>
    <d v="2026-03-02T00:00:00"/>
    <s v="Semana 1"/>
    <x v="0"/>
    <x v="0"/>
    <x v="3"/>
    <x v="16"/>
  </r>
  <r>
    <d v="2026-03-02T00:00:00"/>
    <s v="HMO/2026/00133"/>
    <x v="90"/>
    <n v="75000"/>
    <m/>
    <n v="75000"/>
    <d v="2026-03-02T00:00:00"/>
    <x v="0"/>
    <s v="Pagado"/>
    <d v="2026-03-02T00:00:00"/>
    <s v="Semana 1"/>
    <x v="0"/>
    <x v="0"/>
    <x v="3"/>
    <x v="16"/>
  </r>
  <r>
    <d v="2026-03-02T00:00:00"/>
    <s v="HMO/2026/00132"/>
    <x v="7"/>
    <n v="15300"/>
    <n v="2448"/>
    <n v="17748"/>
    <d v="2026-03-02T00:00:00"/>
    <x v="0"/>
    <s v="Pagado"/>
    <d v="2026-03-02T00:00:00"/>
    <s v="Semana 1"/>
    <x v="0"/>
    <x v="0"/>
    <x v="3"/>
    <x v="16"/>
  </r>
  <r>
    <d v="2026-03-02T00:00:00"/>
    <s v="HMO/2026/00129"/>
    <x v="91"/>
    <n v="37500"/>
    <m/>
    <n v="37500"/>
    <d v="2026-03-02T00:00:00"/>
    <x v="0"/>
    <s v="Pagado"/>
    <d v="2026-03-02T00:00:00"/>
    <s v="Semana 1"/>
    <x v="0"/>
    <x v="0"/>
    <x v="3"/>
    <x v="16"/>
  </r>
  <r>
    <d v="2026-02-28T00:00:00"/>
    <s v="CLN/2026/00056"/>
    <x v="21"/>
    <n v="37273.61"/>
    <n v="5963.78"/>
    <n v="43237.39"/>
    <d v="2026-03-30T00:00:00"/>
    <x v="0"/>
    <s v="Pagado"/>
    <d v="2026-03-24T00:00:00"/>
    <s v="Semana 4"/>
    <x v="1"/>
    <x v="1"/>
    <x v="3"/>
    <x v="13"/>
  </r>
  <r>
    <d v="2026-02-27T00:00:00"/>
    <s v="HMO/2026/00127"/>
    <x v="18"/>
    <n v="18808"/>
    <n v="3009.28"/>
    <n v="21817.279999999999"/>
    <d v="2026-03-29T00:00:00"/>
    <x v="0"/>
    <s v="Pagado"/>
    <d v="2026-03-06T00:00:00"/>
    <s v="Semana 1"/>
    <x v="0"/>
    <x v="1"/>
    <x v="3"/>
    <x v="16"/>
  </r>
  <r>
    <d v="2026-02-27T00:00:00"/>
    <s v="HMO/2026/00124"/>
    <x v="10"/>
    <n v="49750"/>
    <n v="7960"/>
    <n v="57710"/>
    <d v="2026-03-29T00:00:00"/>
    <x v="0"/>
    <s v="Pagado"/>
    <d v="2026-03-31T00:00:00"/>
    <s v="Semana 4"/>
    <x v="0"/>
    <x v="1"/>
    <x v="3"/>
    <x v="12"/>
  </r>
  <r>
    <d v="2026-02-26T00:00:00"/>
    <s v="HMO/2026/00121"/>
    <x v="74"/>
    <n v="12980.52"/>
    <n v="2076.88"/>
    <n v="15057.4"/>
    <d v="2026-03-13T00:00:00"/>
    <x v="0"/>
    <s v="Pagado"/>
    <d v="2026-03-19T00:00:00"/>
    <s v="Semana 3"/>
    <x v="1"/>
    <x v="1"/>
    <x v="3"/>
    <x v="15"/>
  </r>
  <r>
    <d v="2026-02-26T00:00:00"/>
    <s v="HMO/2026/00119"/>
    <x v="60"/>
    <n v="77000"/>
    <n v="12320"/>
    <n v="89320"/>
    <d v="2026-03-28T00:00:00"/>
    <x v="0"/>
    <s v="Pagado"/>
    <d v="2026-03-20T00:00:00"/>
    <s v="Semana 3"/>
    <x v="1"/>
    <x v="1"/>
    <x v="3"/>
    <x v="15"/>
  </r>
  <r>
    <d v="2026-02-26T00:00:00"/>
    <s v="HMO/2026/00118"/>
    <x v="81"/>
    <n v="69000"/>
    <m/>
    <n v="69000"/>
    <d v="2026-03-28T00:00:00"/>
    <x v="0"/>
    <s v="Pagado"/>
    <d v="2026-03-26T00:00:00"/>
    <s v="Semana 4"/>
    <x v="0"/>
    <x v="1"/>
    <x v="3"/>
    <x v="13"/>
  </r>
  <r>
    <d v="2026-02-26T00:00:00"/>
    <s v="CLN/2026/00054"/>
    <x v="10"/>
    <n v="43500"/>
    <n v="6960"/>
    <n v="50460"/>
    <d v="2026-03-28T00:00:00"/>
    <x v="0"/>
    <s v="Pagado"/>
    <d v="2026-03-28T00:00:00"/>
    <s v="Semana 4"/>
    <x v="0"/>
    <x v="1"/>
    <x v="3"/>
    <x v="13"/>
  </r>
  <r>
    <d v="2026-02-25T00:00:00"/>
    <s v="HMO/2026/00116"/>
    <x v="64"/>
    <n v="1100"/>
    <n v="176"/>
    <n v="1276"/>
    <d v="2026-03-27T00:00:00"/>
    <x v="0"/>
    <s v="Pagado"/>
    <d v="2026-03-24T00:00:00"/>
    <s v="Semana 4"/>
    <x v="1"/>
    <x v="1"/>
    <x v="3"/>
    <x v="13"/>
  </r>
  <r>
    <d v="2026-02-25T00:00:00"/>
    <s v="HMO/2026/00114"/>
    <x v="60"/>
    <n v="52056.9"/>
    <n v="8329.1"/>
    <n v="60386"/>
    <d v="2026-03-27T00:00:00"/>
    <x v="0"/>
    <s v="Pagado"/>
    <d v="2026-03-20T00:00:00"/>
    <s v="Semana 3"/>
    <x v="1"/>
    <x v="1"/>
    <x v="3"/>
    <x v="15"/>
  </r>
  <r>
    <d v="2026-02-25T00:00:00"/>
    <s v="CLN/2026/00053"/>
    <x v="81"/>
    <n v="69000"/>
    <m/>
    <n v="69000"/>
    <d v="2026-03-27T00:00:00"/>
    <x v="0"/>
    <s v="Pagado"/>
    <d v="2026-03-26T00:00:00"/>
    <s v="Semana 4"/>
    <x v="0"/>
    <x v="1"/>
    <x v="3"/>
    <x v="13"/>
  </r>
  <r>
    <d v="2026-02-23T00:00:00"/>
    <s v="HMO/2026/00110"/>
    <x v="49"/>
    <n v="102002.87"/>
    <n v="16320.46"/>
    <n v="118323.33"/>
    <d v="2026-03-25T00:00:00"/>
    <x v="0"/>
    <s v="Pagado"/>
    <d v="2026-03-31T00:00:00"/>
    <s v="Semana 4"/>
    <x v="1"/>
    <x v="1"/>
    <x v="3"/>
    <x v="12"/>
  </r>
  <r>
    <d v="2026-02-23T00:00:00"/>
    <s v="HMO/2026/00109"/>
    <x v="49"/>
    <n v="102002.87"/>
    <n v="16320.46"/>
    <n v="118323.33"/>
    <d v="2026-03-25T00:00:00"/>
    <x v="0"/>
    <s v="Pagado"/>
    <d v="2026-03-30T00:00:00"/>
    <s v="Semana 4"/>
    <x v="1"/>
    <x v="1"/>
    <x v="3"/>
    <x v="12"/>
  </r>
  <r>
    <d v="2026-02-21T00:00:00"/>
    <s v="HMO/2026/00108"/>
    <x v="31"/>
    <n v="33317.279999999999"/>
    <n v="5330.76"/>
    <n v="38648.04"/>
    <d v="2026-03-23T00:00:00"/>
    <x v="0"/>
    <s v="Pagado"/>
    <d v="2026-03-11T00:00:00"/>
    <s v="Semana 2"/>
    <x v="0"/>
    <x v="1"/>
    <x v="3"/>
    <x v="14"/>
  </r>
  <r>
    <d v="2026-02-19T00:00:00"/>
    <s v="HMO/2026/00107"/>
    <x v="34"/>
    <n v="9000"/>
    <n v="1440"/>
    <n v="10440"/>
    <d v="2026-03-21T00:00:00"/>
    <x v="0"/>
    <s v="Pagado"/>
    <d v="2026-03-31T00:00:00"/>
    <s v="Semana 4"/>
    <x v="0"/>
    <x v="1"/>
    <x v="3"/>
    <x v="12"/>
  </r>
  <r>
    <d v="2026-02-19T00:00:00"/>
    <s v="HMO/2026/00106"/>
    <x v="81"/>
    <n v="69000"/>
    <m/>
    <n v="69000"/>
    <d v="2026-03-21T00:00:00"/>
    <x v="0"/>
    <s v="Pagado"/>
    <d v="2026-03-26T00:00:00"/>
    <s v="Semana 4"/>
    <x v="0"/>
    <x v="1"/>
    <x v="3"/>
    <x v="13"/>
  </r>
  <r>
    <d v="2026-02-19T00:00:00"/>
    <s v="CLN/2026/00047"/>
    <x v="40"/>
    <n v="35478.14"/>
    <n v="5676.5"/>
    <n v="41154.639999999999"/>
    <d v="2026-03-21T00:00:00"/>
    <x v="0"/>
    <s v="Pagado"/>
    <d v="2026-03-26T00:00:00"/>
    <s v="Semana 4"/>
    <x v="2"/>
    <x v="1"/>
    <x v="3"/>
    <x v="13"/>
  </r>
  <r>
    <d v="2026-02-19T00:00:00"/>
    <s v="CLN/2026/00046"/>
    <x v="40"/>
    <n v="55531.01"/>
    <n v="8884.9599999999991"/>
    <n v="64415.97"/>
    <d v="2026-03-21T00:00:00"/>
    <x v="0"/>
    <s v="Pagado"/>
    <d v="2026-03-17T00:00:00"/>
    <s v="Semana 3"/>
    <x v="2"/>
    <x v="1"/>
    <x v="3"/>
    <x v="15"/>
  </r>
  <r>
    <d v="2026-02-18T00:00:00"/>
    <s v="HMO/2026/00105"/>
    <x v="31"/>
    <n v="20898.05"/>
    <n v="3343.69"/>
    <n v="24241.74"/>
    <d v="2026-03-20T00:00:00"/>
    <x v="0"/>
    <s v="Pagado"/>
    <d v="2026-03-30T00:00:00"/>
    <s v="Semana 4"/>
    <x v="0"/>
    <x v="1"/>
    <x v="3"/>
    <x v="12"/>
  </r>
  <r>
    <d v="2026-02-18T00:00:00"/>
    <s v="HMO/2026/00104"/>
    <x v="31"/>
    <n v="13500"/>
    <m/>
    <n v="13500"/>
    <d v="2026-03-20T00:00:00"/>
    <x v="0"/>
    <s v="Pagado"/>
    <d v="2026-03-23T00:00:00"/>
    <s v="Semana 4"/>
    <x v="0"/>
    <x v="1"/>
    <x v="3"/>
    <x v="13"/>
  </r>
  <r>
    <d v="2026-02-18T00:00:00"/>
    <s v="HMO/2026/00102"/>
    <x v="49"/>
    <n v="54411.35"/>
    <n v="8705.82"/>
    <n v="63117.17"/>
    <d v="2026-03-20T00:00:00"/>
    <x v="0"/>
    <s v="Pagado"/>
    <d v="2026-03-23T00:00:00"/>
    <s v="Semana 4"/>
    <x v="1"/>
    <x v="1"/>
    <x v="3"/>
    <x v="13"/>
  </r>
  <r>
    <d v="2026-02-18T00:00:00"/>
    <s v="CLN/2026/00044"/>
    <x v="32"/>
    <n v="5200"/>
    <n v="832"/>
    <n v="6032"/>
    <d v="2026-03-20T00:00:00"/>
    <x v="0"/>
    <s v="Pagado"/>
    <d v="2026-03-23T00:00:00"/>
    <s v="Semana 4"/>
    <x v="1"/>
    <x v="1"/>
    <x v="3"/>
    <x v="13"/>
  </r>
  <r>
    <d v="2026-02-17T00:00:00"/>
    <s v="HMO/2026/00101"/>
    <x v="49"/>
    <n v="27200.92"/>
    <n v="4352.1499999999996"/>
    <n v="31553.07"/>
    <d v="2026-03-19T00:00:00"/>
    <x v="0"/>
    <s v="Pagado"/>
    <d v="2026-03-18T00:00:00"/>
    <s v="Semana 3"/>
    <x v="1"/>
    <x v="1"/>
    <x v="3"/>
    <x v="15"/>
  </r>
  <r>
    <d v="2026-02-17T00:00:00"/>
    <s v="HMO/2026/00100"/>
    <x v="51"/>
    <n v="59551.199999999997"/>
    <n v="9528.19"/>
    <n v="69079.39"/>
    <d v="2026-03-04T00:00:00"/>
    <x v="0"/>
    <s v="Pagado"/>
    <d v="2026-03-05T00:00:00"/>
    <s v="Semana 1"/>
    <x v="1"/>
    <x v="1"/>
    <x v="3"/>
    <x v="16"/>
  </r>
  <r>
    <d v="2026-02-17T00:00:00"/>
    <s v="HMO/2026/00099"/>
    <x v="61"/>
    <n v="142186.64000000001"/>
    <n v="22749.86"/>
    <n v="164936.5"/>
    <d v="2026-03-19T00:00:00"/>
    <x v="0"/>
    <s v="Pagado"/>
    <d v="2026-03-25T00:00:00"/>
    <s v="Semana 4"/>
    <x v="1"/>
    <x v="1"/>
    <x v="3"/>
    <x v="13"/>
  </r>
  <r>
    <d v="2026-02-17T00:00:00"/>
    <s v="HMO/2026/00098"/>
    <x v="41"/>
    <n v="9000"/>
    <n v="1440"/>
    <n v="10440"/>
    <d v="2026-03-19T00:00:00"/>
    <x v="0"/>
    <s v="Pagado"/>
    <d v="2026-03-26T00:00:00"/>
    <s v="Semana 4"/>
    <x v="0"/>
    <x v="1"/>
    <x v="3"/>
    <x v="13"/>
  </r>
  <r>
    <d v="2026-02-13T00:00:00"/>
    <s v="HMO/2026/00091"/>
    <x v="92"/>
    <n v="37152"/>
    <n v="5944.32"/>
    <n v="43096.32"/>
    <d v="2026-03-15T00:00:00"/>
    <x v="0"/>
    <s v="Pagado"/>
    <d v="2026-03-12T00:00:00"/>
    <s v="Semana 2"/>
    <x v="0"/>
    <x v="1"/>
    <x v="3"/>
    <x v="14"/>
  </r>
  <r>
    <d v="2026-02-13T00:00:00"/>
    <s v="HMO/2026/00089"/>
    <x v="41"/>
    <n v="163400"/>
    <n v="26144"/>
    <n v="189544"/>
    <d v="2026-03-15T00:00:00"/>
    <x v="0"/>
    <s v="Pagado"/>
    <d v="2026-03-25T00:00:00"/>
    <s v="Semana 4"/>
    <x v="0"/>
    <x v="1"/>
    <x v="3"/>
    <x v="13"/>
  </r>
  <r>
    <d v="2026-02-13T00:00:00"/>
    <s v="HMO/2026/00088"/>
    <x v="41"/>
    <n v="163400"/>
    <n v="26144"/>
    <n v="189544"/>
    <d v="2026-03-15T00:00:00"/>
    <x v="0"/>
    <s v="Pagado"/>
    <d v="2026-03-19T00:00:00"/>
    <s v="Semana 3"/>
    <x v="0"/>
    <x v="1"/>
    <x v="3"/>
    <x v="15"/>
  </r>
  <r>
    <d v="2026-02-13T00:00:00"/>
    <s v="HMO/2026/00085"/>
    <x v="24"/>
    <n v="74304"/>
    <n v="11888.64"/>
    <n v="86192.639999999999"/>
    <d v="2026-03-15T00:00:00"/>
    <x v="0"/>
    <s v="Pagado"/>
    <d v="2026-03-17T00:00:00"/>
    <s v="Semana 3"/>
    <x v="0"/>
    <x v="1"/>
    <x v="3"/>
    <x v="15"/>
  </r>
  <r>
    <d v="2026-02-12T00:00:00"/>
    <s v="HMO/2026/00083"/>
    <x v="41"/>
    <n v="37185.480000000003"/>
    <n v="5949.68"/>
    <n v="43135.16"/>
    <d v="2026-03-14T00:00:00"/>
    <x v="0"/>
    <s v="Pagado"/>
    <d v="2026-03-19T00:00:00"/>
    <s v="Semana 3"/>
    <x v="0"/>
    <x v="1"/>
    <x v="3"/>
    <x v="15"/>
  </r>
  <r>
    <d v="2026-02-11T00:00:00"/>
    <s v="HMO/2026/00079"/>
    <x v="64"/>
    <n v="7020"/>
    <n v="1123.2"/>
    <n v="8143.2"/>
    <d v="2026-03-13T00:00:00"/>
    <x v="0"/>
    <s v="Pagado"/>
    <d v="2026-03-24T00:00:00"/>
    <s v="Semana 4"/>
    <x v="1"/>
    <x v="1"/>
    <x v="3"/>
    <x v="13"/>
  </r>
  <r>
    <d v="2026-02-10T00:00:00"/>
    <s v="HMO/2026/00078"/>
    <x v="28"/>
    <n v="25806.68"/>
    <n v="4129.07"/>
    <n v="29935.75"/>
    <d v="2026-03-12T00:00:00"/>
    <x v="0"/>
    <s v="Pagado"/>
    <d v="2026-03-12T00:00:00"/>
    <s v="Semana 2"/>
    <x v="0"/>
    <x v="1"/>
    <x v="3"/>
    <x v="14"/>
  </r>
  <r>
    <d v="2026-02-10T00:00:00"/>
    <s v="HMO/2026/00077"/>
    <x v="1"/>
    <n v="43500"/>
    <n v="6960"/>
    <n v="50460"/>
    <d v="2026-03-12T00:00:00"/>
    <x v="0"/>
    <s v="Pagado"/>
    <d v="2026-03-30T00:00:00"/>
    <s v="Semana 4"/>
    <x v="0"/>
    <x v="1"/>
    <x v="3"/>
    <x v="12"/>
  </r>
  <r>
    <d v="2026-02-10T00:00:00"/>
    <s v="HMO/2026/00076"/>
    <x v="41"/>
    <n v="9000"/>
    <n v="1440"/>
    <n v="10440"/>
    <d v="2026-03-12T00:00:00"/>
    <x v="0"/>
    <s v="Pagado"/>
    <d v="2026-03-10T00:00:00"/>
    <s v="Semana 2"/>
    <x v="0"/>
    <x v="1"/>
    <x v="3"/>
    <x v="14"/>
  </r>
  <r>
    <d v="2026-02-10T00:00:00"/>
    <s v="CLN/2026/00037"/>
    <x v="93"/>
    <n v="41257.68"/>
    <n v="6601.23"/>
    <n v="47858.91"/>
    <d v="2026-03-12T00:00:00"/>
    <x v="0"/>
    <s v="Pagado"/>
    <d v="2026-03-26T00:00:00"/>
    <s v="Semana 4"/>
    <x v="0"/>
    <x v="1"/>
    <x v="3"/>
    <x v="13"/>
  </r>
  <r>
    <d v="2026-02-06T00:00:00"/>
    <s v="HMO/2026/00070"/>
    <x v="10"/>
    <n v="48700"/>
    <n v="7792"/>
    <n v="56492"/>
    <d v="2026-03-08T00:00:00"/>
    <x v="0"/>
    <s v="Pagado"/>
    <d v="2026-03-09T00:00:00"/>
    <s v="Semana 2"/>
    <x v="0"/>
    <x v="1"/>
    <x v="3"/>
    <x v="14"/>
  </r>
  <r>
    <d v="2026-02-06T00:00:00"/>
    <s v="HMO/2026/00068"/>
    <x v="39"/>
    <n v="27360"/>
    <n v="4377.6000000000004"/>
    <n v="31737.599999999999"/>
    <d v="2026-03-08T00:00:00"/>
    <x v="0"/>
    <s v="Pagado"/>
    <d v="2026-03-27T00:00:00"/>
    <s v="Semana 4"/>
    <x v="0"/>
    <x v="1"/>
    <x v="3"/>
    <x v="13"/>
  </r>
  <r>
    <d v="2026-02-06T00:00:00"/>
    <s v="CLN/2026/00036"/>
    <x v="32"/>
    <n v="37020"/>
    <n v="5923.2"/>
    <n v="42943.199999999997"/>
    <d v="2026-03-08T00:00:00"/>
    <x v="0"/>
    <s v="Pagado"/>
    <d v="2026-03-23T00:00:00"/>
    <s v="Semana 4"/>
    <x v="1"/>
    <x v="1"/>
    <x v="3"/>
    <x v="13"/>
  </r>
  <r>
    <d v="2026-02-04T00:00:00"/>
    <s v="HMO/2026/00066"/>
    <x v="64"/>
    <n v="10320"/>
    <n v="1651.2"/>
    <n v="11971.2"/>
    <d v="2026-03-06T00:00:00"/>
    <x v="0"/>
    <s v="Pagado"/>
    <d v="2026-03-10T00:00:00"/>
    <s v="Semana 2"/>
    <x v="1"/>
    <x v="1"/>
    <x v="3"/>
    <x v="14"/>
  </r>
  <r>
    <d v="2026-02-04T00:00:00"/>
    <s v="HMO/2026/00065"/>
    <x v="25"/>
    <n v="13600"/>
    <n v="2176"/>
    <n v="15776"/>
    <d v="2026-03-06T00:00:00"/>
    <x v="0"/>
    <s v="Pagado"/>
    <d v="2026-03-06T00:00:00"/>
    <s v="Semana 1"/>
    <x v="0"/>
    <x v="1"/>
    <x v="3"/>
    <x v="16"/>
  </r>
  <r>
    <d v="2026-02-03T00:00:00"/>
    <s v="HMO/2026/00064"/>
    <x v="41"/>
    <n v="6750"/>
    <n v="1080"/>
    <n v="7830"/>
    <d v="2026-03-05T00:00:00"/>
    <x v="0"/>
    <s v="Pagado"/>
    <d v="2026-03-10T00:00:00"/>
    <s v="Semana 2"/>
    <x v="0"/>
    <x v="1"/>
    <x v="3"/>
    <x v="14"/>
  </r>
  <r>
    <d v="2026-01-31T00:00:00"/>
    <s v="HMO/2026/00063"/>
    <x v="1"/>
    <n v="63900"/>
    <n v="10224"/>
    <n v="74124"/>
    <d v="2026-03-02T00:00:00"/>
    <x v="0"/>
    <s v="Pagado"/>
    <d v="2026-03-23T00:00:00"/>
    <s v="Semana 4"/>
    <x v="0"/>
    <x v="1"/>
    <x v="3"/>
    <x v="13"/>
  </r>
  <r>
    <d v="2026-01-31T00:00:00"/>
    <s v="HMO/2026/00062"/>
    <x v="41"/>
    <n v="36400"/>
    <n v="5824"/>
    <n v="42224"/>
    <d v="2026-03-02T00:00:00"/>
    <x v="0"/>
    <s v="Pagado"/>
    <d v="2026-03-10T00:00:00"/>
    <s v="Semana 2"/>
    <x v="0"/>
    <x v="1"/>
    <x v="3"/>
    <x v="14"/>
  </r>
  <r>
    <d v="2026-01-28T00:00:00"/>
    <s v="HMO/2026/00060"/>
    <x v="31"/>
    <n v="20217.48"/>
    <m/>
    <n v="20217.48"/>
    <d v="2026-02-27T00:00:00"/>
    <x v="1"/>
    <s v="Pagado"/>
    <d v="2026-03-03T00:00:00"/>
    <s v="Semana 1"/>
    <x v="0"/>
    <x v="1"/>
    <x v="3"/>
    <x v="16"/>
  </r>
  <r>
    <d v="2026-01-28T00:00:00"/>
    <s v="CLN/2026/00032"/>
    <x v="30"/>
    <n v="82041.929999999993"/>
    <n v="13126.71"/>
    <n v="95168.639999999999"/>
    <d v="2026-02-27T00:00:00"/>
    <x v="1"/>
    <s v="Pagado"/>
    <d v="2026-03-20T00:00:00"/>
    <s v="Semana 3"/>
    <x v="0"/>
    <x v="1"/>
    <x v="3"/>
    <x v="15"/>
  </r>
  <r>
    <d v="2026-01-28T00:00:00"/>
    <s v="CLN/2026/00031"/>
    <x v="30"/>
    <n v="41020.97"/>
    <n v="6563.36"/>
    <n v="47584.33"/>
    <d v="2026-02-27T00:00:00"/>
    <x v="1"/>
    <s v="Pagado"/>
    <d v="2026-03-13T00:00:00"/>
    <s v="Semana 2"/>
    <x v="0"/>
    <x v="1"/>
    <x v="3"/>
    <x v="14"/>
  </r>
  <r>
    <d v="2026-01-28T00:00:00"/>
    <s v="CLN/2026/00030"/>
    <x v="30"/>
    <n v="41020.97"/>
    <n v="6563.36"/>
    <n v="47584.33"/>
    <d v="2026-02-27T00:00:00"/>
    <x v="1"/>
    <s v="Pagado"/>
    <d v="2026-03-05T00:00:00"/>
    <s v="Semana 1"/>
    <x v="0"/>
    <x v="1"/>
    <x v="3"/>
    <x v="16"/>
  </r>
  <r>
    <d v="2026-01-22T00:00:00"/>
    <s v="HMO/2026/00047"/>
    <x v="39"/>
    <n v="42750"/>
    <n v="6840"/>
    <n v="49590"/>
    <d v="2026-02-21T00:00:00"/>
    <x v="1"/>
    <s v="Pagado"/>
    <d v="2026-03-06T00:00:00"/>
    <s v="Semana 1"/>
    <x v="0"/>
    <x v="1"/>
    <x v="3"/>
    <x v="16"/>
  </r>
  <r>
    <d v="2026-02-27T00:00:00"/>
    <s v="HMO/2026/00126"/>
    <x v="94"/>
    <n v="3712.5"/>
    <n v="594"/>
    <n v="4306.5"/>
    <d v="2026-02-27T00:00:00"/>
    <x v="0"/>
    <s v="Pagado"/>
    <d v="2026-02-26T00:00:00"/>
    <s v="Semana 4"/>
    <x v="0"/>
    <x v="0"/>
    <x v="4"/>
    <x v="17"/>
  </r>
  <r>
    <d v="2026-02-26T00:00:00"/>
    <s v="HMO/2026/00120"/>
    <x v="85"/>
    <n v="165000.44"/>
    <m/>
    <n v="165000.44"/>
    <d v="2026-02-26T00:00:00"/>
    <x v="0"/>
    <s v="Pagado"/>
    <d v="2026-02-27T00:00:00"/>
    <s v="Semana 4"/>
    <x v="0"/>
    <x v="0"/>
    <x v="4"/>
    <x v="17"/>
  </r>
  <r>
    <d v="2026-02-26T00:00:00"/>
    <s v="HMO/2026/00117"/>
    <x v="85"/>
    <n v="121712.45"/>
    <m/>
    <n v="121712.45"/>
    <d v="2026-02-26T00:00:00"/>
    <x v="0"/>
    <s v="Pagado"/>
    <d v="2026-02-27T00:00:00"/>
    <s v="Semana 4"/>
    <x v="0"/>
    <x v="0"/>
    <x v="4"/>
    <x v="17"/>
  </r>
  <r>
    <d v="2026-02-24T00:00:00"/>
    <s v="HMO/2026/00112"/>
    <x v="4"/>
    <n v="7120.8"/>
    <n v="1139.33"/>
    <n v="8260.1299999999992"/>
    <d v="2026-02-24T00:00:00"/>
    <x v="0"/>
    <s v="Pagado"/>
    <d v="2026-02-24T00:00:00"/>
    <s v="Semana 4"/>
    <x v="0"/>
    <x v="0"/>
    <x v="4"/>
    <x v="17"/>
  </r>
  <r>
    <d v="2026-02-23T00:00:00"/>
    <s v="HMO/2026/00111"/>
    <x v="7"/>
    <n v="15300"/>
    <n v="2448"/>
    <n v="17748"/>
    <d v="2026-02-23T00:00:00"/>
    <x v="0"/>
    <s v="Pagado"/>
    <d v="2026-02-23T00:00:00"/>
    <s v="Semana 4"/>
    <x v="0"/>
    <x v="0"/>
    <x v="4"/>
    <x v="17"/>
  </r>
  <r>
    <d v="2026-02-23T00:00:00"/>
    <s v="CLN/2026/00051"/>
    <x v="95"/>
    <n v="42994.89"/>
    <n v="6308.38"/>
    <n v="49303.27"/>
    <d v="2026-03-10T00:00:00"/>
    <x v="0"/>
    <s v="Pagado"/>
    <d v="2026-02-27T00:00:00"/>
    <s v="Semana 4"/>
    <x v="0"/>
    <x v="1"/>
    <x v="4"/>
    <x v="17"/>
  </r>
  <r>
    <d v="2026-02-20T00:00:00"/>
    <s v="CLN/2026/00049"/>
    <x v="0"/>
    <n v="3735"/>
    <n v="597.6"/>
    <n v="4332.6000000000004"/>
    <d v="2026-02-20T00:00:00"/>
    <x v="0"/>
    <s v="Pagado"/>
    <d v="2026-02-20T00:00:00"/>
    <s v="Semana 3"/>
    <x v="2"/>
    <x v="0"/>
    <x v="4"/>
    <x v="18"/>
  </r>
  <r>
    <d v="2026-02-19T00:00:00"/>
    <s v="CLN/2026/00048"/>
    <x v="40"/>
    <n v="17739.07"/>
    <n v="2838.25"/>
    <n v="20577.32"/>
    <d v="2026-03-21T00:00:00"/>
    <x v="0"/>
    <s v="Pagado"/>
    <d v="2026-02-26T00:00:00"/>
    <s v="Semana 4"/>
    <x v="2"/>
    <x v="1"/>
    <x v="4"/>
    <x v="17"/>
  </r>
  <r>
    <d v="2026-02-18T00:00:00"/>
    <s v="HMO/2026/00103"/>
    <x v="18"/>
    <n v="37616"/>
    <n v="6018.56"/>
    <n v="43634.559999999998"/>
    <d v="2026-03-20T00:00:00"/>
    <x v="0"/>
    <s v="Pagado"/>
    <d v="2026-02-19T00:00:00"/>
    <s v="Semana 3"/>
    <x v="0"/>
    <x v="1"/>
    <x v="4"/>
    <x v="18"/>
  </r>
  <r>
    <d v="2026-02-17T00:00:00"/>
    <s v="HMO/2026/00097"/>
    <x v="96"/>
    <n v="30340.799999999999"/>
    <n v="4854.53"/>
    <n v="35195.33"/>
    <d v="2026-02-17T00:00:00"/>
    <x v="0"/>
    <s v="Pagado"/>
    <d v="2026-02-13T00:00:00"/>
    <s v="Semana 2"/>
    <x v="0"/>
    <x v="0"/>
    <x v="4"/>
    <x v="19"/>
  </r>
  <r>
    <d v="2026-02-17T00:00:00"/>
    <s v="HMO/2026/00096"/>
    <x v="96"/>
    <n v="150000"/>
    <m/>
    <n v="150000"/>
    <d v="2026-02-17T00:00:00"/>
    <x v="0"/>
    <s v="Pagado"/>
    <d v="2026-02-13T00:00:00"/>
    <s v="Semana 2"/>
    <x v="0"/>
    <x v="0"/>
    <x v="4"/>
    <x v="19"/>
  </r>
  <r>
    <d v="2026-02-16T00:00:00"/>
    <s v="HMO/2026/00095"/>
    <x v="7"/>
    <n v="15300"/>
    <n v="2448"/>
    <n v="17748"/>
    <d v="2026-02-16T00:00:00"/>
    <x v="0"/>
    <s v="Pagado"/>
    <d v="2026-02-16T00:00:00"/>
    <s v="Semana 3"/>
    <x v="0"/>
    <x v="0"/>
    <x v="4"/>
    <x v="18"/>
  </r>
  <r>
    <d v="2026-02-16T00:00:00"/>
    <s v="HMO/2026/00094"/>
    <x v="97"/>
    <n v="8160"/>
    <n v="1305.5999999999999"/>
    <n v="9465.6"/>
    <d v="2026-03-18T00:00:00"/>
    <x v="0"/>
    <s v="Pagado"/>
    <d v="2026-02-14T00:00:00"/>
    <s v="Semana 3"/>
    <x v="0"/>
    <x v="1"/>
    <x v="4"/>
    <x v="19"/>
  </r>
  <r>
    <d v="2026-02-13T00:00:00"/>
    <s v="HMO/2026/00093"/>
    <x v="75"/>
    <n v="21000"/>
    <m/>
    <n v="21000"/>
    <d v="2026-02-13T00:00:00"/>
    <x v="0"/>
    <s v="Pagado"/>
    <d v="2026-02-26T00:00:00"/>
    <s v="Semana 4"/>
    <x v="0"/>
    <x v="0"/>
    <x v="4"/>
    <x v="17"/>
  </r>
  <r>
    <d v="2026-02-13T00:00:00"/>
    <s v="HMO/2026/00092"/>
    <x v="75"/>
    <n v="6580"/>
    <m/>
    <n v="6580"/>
    <d v="2026-02-13T00:00:00"/>
    <x v="0"/>
    <s v="Pagado"/>
    <d v="2026-02-23T00:00:00"/>
    <s v="Semana 4"/>
    <x v="0"/>
    <x v="0"/>
    <x v="4"/>
    <x v="17"/>
  </r>
  <r>
    <d v="2026-02-13T00:00:00"/>
    <s v="HMO/2026/00087"/>
    <x v="4"/>
    <n v="10681.2"/>
    <n v="1708.99"/>
    <n v="12390.19"/>
    <d v="2026-02-13T00:00:00"/>
    <x v="0"/>
    <s v="Pagado"/>
    <d v="2026-02-13T00:00:00"/>
    <s v="Semana 2"/>
    <x v="0"/>
    <x v="0"/>
    <x v="4"/>
    <x v="19"/>
  </r>
  <r>
    <d v="2026-02-13T00:00:00"/>
    <s v="HMO/2026/00086"/>
    <x v="75"/>
    <n v="11145.6"/>
    <n v="1783.3"/>
    <n v="12928.9"/>
    <d v="2026-02-13T00:00:00"/>
    <x v="0"/>
    <s v="Pagado"/>
    <d v="2026-02-23T00:00:00"/>
    <s v="Semana 4"/>
    <x v="0"/>
    <x v="0"/>
    <x v="4"/>
    <x v="17"/>
  </r>
  <r>
    <d v="2026-02-12T00:00:00"/>
    <s v="HMO/2026/00082"/>
    <x v="72"/>
    <n v="8640"/>
    <n v="1382.4"/>
    <n v="10022.4"/>
    <d v="2026-02-12T00:00:00"/>
    <x v="0"/>
    <s v="Pagado"/>
    <d v="2026-02-19T00:00:00"/>
    <s v="Semana 3"/>
    <x v="1"/>
    <x v="0"/>
    <x v="4"/>
    <x v="18"/>
  </r>
  <r>
    <d v="2026-02-12T00:00:00"/>
    <s v="CLN/2026/00040"/>
    <x v="73"/>
    <n v="174306.94"/>
    <n v="27889.11"/>
    <n v="202196.05"/>
    <d v="2026-03-14T00:00:00"/>
    <x v="0"/>
    <s v="Pagado"/>
    <d v="2026-02-27T00:00:00"/>
    <s v="Semana 4"/>
    <x v="1"/>
    <x v="1"/>
    <x v="4"/>
    <x v="17"/>
  </r>
  <r>
    <d v="2026-02-12T00:00:00"/>
    <s v="CLN/2026/00039"/>
    <x v="76"/>
    <n v="41390"/>
    <m/>
    <n v="41390"/>
    <d v="2026-02-12T00:00:00"/>
    <x v="0"/>
    <s v="Pagado"/>
    <d v="2026-02-11T00:00:00"/>
    <s v="Semana 2"/>
    <x v="2"/>
    <x v="0"/>
    <x v="4"/>
    <x v="19"/>
  </r>
  <r>
    <d v="2026-02-11T00:00:00"/>
    <s v="HMO/2026/00081"/>
    <x v="47"/>
    <n v="4925"/>
    <n v="788"/>
    <n v="5713"/>
    <d v="2026-02-11T00:00:00"/>
    <x v="0"/>
    <s v="Pagado"/>
    <d v="2026-02-23T00:00:00"/>
    <s v="Semana 4"/>
    <x v="0"/>
    <x v="0"/>
    <x v="4"/>
    <x v="17"/>
  </r>
  <r>
    <d v="2026-02-10T00:00:00"/>
    <s v="HMO/2026/00075"/>
    <x v="1"/>
    <n v="25560"/>
    <n v="4089.6"/>
    <n v="29649.599999999999"/>
    <d v="2026-03-12T00:00:00"/>
    <x v="0"/>
    <s v="Pagado"/>
    <d v="2026-02-28T00:00:00"/>
    <s v="Semana 4"/>
    <x v="0"/>
    <x v="1"/>
    <x v="4"/>
    <x v="17"/>
  </r>
  <r>
    <d v="2026-02-09T00:00:00"/>
    <s v="HMO/2026/00074"/>
    <x v="98"/>
    <n v="2500"/>
    <n v="400"/>
    <n v="2900"/>
    <d v="2026-02-09T00:00:00"/>
    <x v="0"/>
    <s v="Pagado"/>
    <d v="2026-02-07T00:00:00"/>
    <s v="Semana 2"/>
    <x v="1"/>
    <x v="0"/>
    <x v="4"/>
    <x v="20"/>
  </r>
  <r>
    <d v="2026-02-06T00:00:00"/>
    <s v="HMO/2026/00073"/>
    <x v="18"/>
    <n v="34918.449999999997"/>
    <n v="5586.95"/>
    <n v="40505.4"/>
    <d v="2026-02-06T00:00:00"/>
    <x v="0"/>
    <s v="Pagado"/>
    <d v="2026-02-09T00:00:00"/>
    <s v="Semana 2"/>
    <x v="0"/>
    <x v="0"/>
    <x v="4"/>
    <x v="19"/>
  </r>
  <r>
    <d v="2026-02-06T00:00:00"/>
    <s v="HMO/2026/00072"/>
    <x v="18"/>
    <n v="58708"/>
    <n v="9393.2800000000007"/>
    <n v="68101.279999999999"/>
    <d v="2026-02-06T00:00:00"/>
    <x v="0"/>
    <s v="Pagado"/>
    <d v="2026-02-19T00:00:00"/>
    <s v="Semana 3"/>
    <x v="0"/>
    <x v="0"/>
    <x v="4"/>
    <x v="18"/>
  </r>
  <r>
    <d v="2026-02-06T00:00:00"/>
    <s v="HMO/2026/00071"/>
    <x v="7"/>
    <n v="15300"/>
    <n v="2448"/>
    <n v="17748"/>
    <d v="2026-02-06T00:00:00"/>
    <x v="0"/>
    <s v="Pagado"/>
    <d v="2026-02-06T00:00:00"/>
    <s v="Semana 1"/>
    <x v="0"/>
    <x v="0"/>
    <x v="4"/>
    <x v="20"/>
  </r>
  <r>
    <d v="2026-02-06T00:00:00"/>
    <s v="HMO/2026/00069"/>
    <x v="10"/>
    <n v="63900"/>
    <n v="10224"/>
    <n v="74124"/>
    <d v="2026-03-08T00:00:00"/>
    <x v="0"/>
    <s v="Pagado"/>
    <d v="2026-02-27T00:00:00"/>
    <s v="Semana 4"/>
    <x v="0"/>
    <x v="1"/>
    <x v="4"/>
    <x v="17"/>
  </r>
  <r>
    <d v="2026-02-06T00:00:00"/>
    <s v="CLN/2026/00035"/>
    <x v="99"/>
    <n v="6200"/>
    <n v="992"/>
    <n v="7192"/>
    <d v="2026-02-06T00:00:00"/>
    <x v="0"/>
    <s v="Pagado"/>
    <d v="2026-02-12T00:00:00"/>
    <s v="Semana 2"/>
    <x v="2"/>
    <x v="0"/>
    <x v="4"/>
    <x v="19"/>
  </r>
  <r>
    <d v="2026-02-05T00:00:00"/>
    <s v="HMO/2026/00067"/>
    <x v="14"/>
    <n v="3510"/>
    <n v="561.6"/>
    <n v="4071.6"/>
    <d v="2026-02-05T00:00:00"/>
    <x v="0"/>
    <s v="Pagado"/>
    <d v="2026-02-05T00:00:00"/>
    <s v="Semana 1"/>
    <x v="1"/>
    <x v="0"/>
    <x v="4"/>
    <x v="20"/>
  </r>
  <r>
    <d v="2026-01-30T00:00:00"/>
    <s v="CLN/2026/00033"/>
    <x v="10"/>
    <n v="63900"/>
    <n v="10224"/>
    <n v="74124"/>
    <d v="2026-03-01T00:00:00"/>
    <x v="0"/>
    <s v="Pagado"/>
    <d v="2026-02-27T00:00:00"/>
    <s v="Semana 4"/>
    <x v="0"/>
    <x v="1"/>
    <x v="4"/>
    <x v="17"/>
  </r>
  <r>
    <d v="2026-01-28T00:00:00"/>
    <s v="CLN/2026/00028"/>
    <x v="57"/>
    <n v="32500"/>
    <m/>
    <n v="32500"/>
    <d v="2026-02-27T00:00:00"/>
    <x v="0"/>
    <s v="Pagado"/>
    <d v="2026-02-07T00:00:00"/>
    <s v="Semana 2"/>
    <x v="0"/>
    <x v="1"/>
    <x v="4"/>
    <x v="20"/>
  </r>
  <r>
    <d v="2026-01-27T00:00:00"/>
    <s v="HMO/2026/00059"/>
    <x v="100"/>
    <n v="16384.28"/>
    <n v="2621.48"/>
    <n v="19005.759999999998"/>
    <d v="2026-02-26T00:00:00"/>
    <x v="0"/>
    <s v="Pagado"/>
    <d v="2026-02-27T00:00:00"/>
    <s v="Semana 4"/>
    <x v="0"/>
    <x v="1"/>
    <x v="4"/>
    <x v="17"/>
  </r>
  <r>
    <d v="2026-01-26T00:00:00"/>
    <s v="HMO/2026/00053"/>
    <x v="1"/>
    <n v="19170"/>
    <n v="3067.2"/>
    <n v="22237.200000000001"/>
    <d v="2026-02-25T00:00:00"/>
    <x v="0"/>
    <s v="Pagado"/>
    <d v="2026-02-16T00:00:00"/>
    <s v="Semana 3"/>
    <x v="0"/>
    <x v="1"/>
    <x v="4"/>
    <x v="18"/>
  </r>
  <r>
    <d v="2026-01-26T00:00:00"/>
    <s v="CLN/2026/00023"/>
    <x v="57"/>
    <n v="19500"/>
    <n v="3120"/>
    <n v="22620"/>
    <d v="2026-02-25T00:00:00"/>
    <x v="0"/>
    <s v="Pagado"/>
    <d v="2026-02-26T00:00:00"/>
    <s v="Semana 4"/>
    <x v="0"/>
    <x v="1"/>
    <x v="4"/>
    <x v="17"/>
  </r>
  <r>
    <d v="2026-01-22T00:00:00"/>
    <s v="HMO/2026/00049"/>
    <x v="18"/>
    <n v="20942.400000000001"/>
    <n v="3350.78"/>
    <n v="24293.18"/>
    <d v="2026-02-21T00:00:00"/>
    <x v="0"/>
    <s v="Pagado"/>
    <d v="2026-02-06T00:00:00"/>
    <s v="Semana 1"/>
    <x v="0"/>
    <x v="1"/>
    <x v="4"/>
    <x v="20"/>
  </r>
  <r>
    <d v="2026-01-22T00:00:00"/>
    <s v="CLN/2026/00022"/>
    <x v="99"/>
    <n v="41085"/>
    <n v="6573.6"/>
    <n v="47658.6"/>
    <d v="2026-02-06T00:00:00"/>
    <x v="0"/>
    <s v="Pagado"/>
    <d v="2026-02-19T00:00:00"/>
    <s v="Semana 3"/>
    <x v="2"/>
    <x v="1"/>
    <x v="4"/>
    <x v="18"/>
  </r>
  <r>
    <d v="2026-01-20T00:00:00"/>
    <s v="HMO/2026/00046"/>
    <x v="23"/>
    <n v="4650"/>
    <n v="744"/>
    <n v="5394"/>
    <d v="2026-02-19T00:00:00"/>
    <x v="0"/>
    <s v="Pagado"/>
    <d v="2026-02-18T00:00:00"/>
    <s v="Semana 3"/>
    <x v="0"/>
    <x v="1"/>
    <x v="4"/>
    <x v="18"/>
  </r>
  <r>
    <d v="2026-01-20T00:00:00"/>
    <s v="HMO/2026/00045"/>
    <x v="23"/>
    <n v="82000"/>
    <n v="13120"/>
    <n v="95120"/>
    <d v="2026-02-19T00:00:00"/>
    <x v="0"/>
    <s v="Pagado"/>
    <d v="2026-02-27T00:00:00"/>
    <s v="Semana 4"/>
    <x v="0"/>
    <x v="1"/>
    <x v="4"/>
    <x v="17"/>
  </r>
  <r>
    <d v="2026-01-20T00:00:00"/>
    <s v="HMO/2026/00042"/>
    <x v="41"/>
    <n v="13000"/>
    <n v="2080"/>
    <n v="15080"/>
    <d v="2026-02-19T00:00:00"/>
    <x v="0"/>
    <s v="Pagado"/>
    <d v="2026-02-23T00:00:00"/>
    <s v="Semana 4"/>
    <x v="0"/>
    <x v="1"/>
    <x v="4"/>
    <x v="17"/>
  </r>
  <r>
    <d v="2026-01-20T00:00:00"/>
    <s v="HMO/2026/00041"/>
    <x v="10"/>
    <n v="43500"/>
    <n v="6960"/>
    <n v="50460"/>
    <d v="2026-02-19T00:00:00"/>
    <x v="0"/>
    <s v="Pagado"/>
    <d v="2026-02-13T00:00:00"/>
    <s v="Semana 2"/>
    <x v="0"/>
    <x v="1"/>
    <x v="4"/>
    <x v="19"/>
  </r>
  <r>
    <d v="2026-01-20T00:00:00"/>
    <s v="HMO/2026/00040"/>
    <x v="56"/>
    <n v="7740"/>
    <n v="1238.4000000000001"/>
    <n v="8978.4"/>
    <d v="2026-02-19T00:00:00"/>
    <x v="0"/>
    <s v="Pagado"/>
    <d v="2026-02-23T00:00:00"/>
    <s v="Semana 4"/>
    <x v="0"/>
    <x v="1"/>
    <x v="4"/>
    <x v="17"/>
  </r>
  <r>
    <d v="2026-01-19T00:00:00"/>
    <s v="HMO/2026/00039"/>
    <x v="1"/>
    <n v="48700"/>
    <n v="7792"/>
    <n v="56492"/>
    <d v="2026-02-18T00:00:00"/>
    <x v="0"/>
    <s v="Pagado"/>
    <d v="2026-02-10T00:00:00"/>
    <s v="Semana 2"/>
    <x v="0"/>
    <x v="1"/>
    <x v="4"/>
    <x v="19"/>
  </r>
  <r>
    <d v="2026-01-19T00:00:00"/>
    <s v="CLN/2026/00020"/>
    <x v="55"/>
    <n v="9749.7900000000009"/>
    <n v="1559.97"/>
    <n v="11309.76"/>
    <d v="2026-02-18T00:00:00"/>
    <x v="0"/>
    <s v="Pagado"/>
    <d v="2026-02-28T00:00:00"/>
    <s v="Semana 4"/>
    <x v="1"/>
    <x v="1"/>
    <x v="4"/>
    <x v="17"/>
  </r>
  <r>
    <d v="2026-01-17T00:00:00"/>
    <s v="HMO/2026/00035"/>
    <x v="26"/>
    <n v="9906.23"/>
    <n v="1585"/>
    <n v="11491.23"/>
    <d v="2026-02-16T00:00:00"/>
    <x v="0"/>
    <s v="Pagado"/>
    <d v="2026-02-24T00:00:00"/>
    <s v="Semana 4"/>
    <x v="0"/>
    <x v="1"/>
    <x v="4"/>
    <x v="17"/>
  </r>
  <r>
    <d v="2026-01-16T00:00:00"/>
    <s v="HMO/2026/00033"/>
    <x v="18"/>
    <n v="1105.6099999999999"/>
    <n v="176.9"/>
    <n v="1282.51"/>
    <d v="2026-02-15T00:00:00"/>
    <x v="0"/>
    <s v="Pagado"/>
    <d v="2026-02-06T00:00:00"/>
    <s v="Semana 1"/>
    <x v="0"/>
    <x v="1"/>
    <x v="4"/>
    <x v="20"/>
  </r>
  <r>
    <d v="2026-01-16T00:00:00"/>
    <s v="HMO/2026/00032"/>
    <x v="18"/>
    <n v="10083.129999999999"/>
    <n v="1613.3"/>
    <n v="11696.43"/>
    <d v="2026-02-15T00:00:00"/>
    <x v="0"/>
    <s v="Pagado"/>
    <d v="2026-02-06T00:00:00"/>
    <s v="Semana 1"/>
    <x v="0"/>
    <x v="1"/>
    <x v="4"/>
    <x v="20"/>
  </r>
  <r>
    <d v="2026-01-16T00:00:00"/>
    <s v="CLN/2026/00018"/>
    <x v="10"/>
    <n v="49750"/>
    <n v="7960"/>
    <n v="57710"/>
    <d v="2026-02-15T00:00:00"/>
    <x v="0"/>
    <s v="Pagado"/>
    <d v="2026-02-11T00:00:00"/>
    <s v="Semana 2"/>
    <x v="0"/>
    <x v="1"/>
    <x v="4"/>
    <x v="19"/>
  </r>
  <r>
    <d v="2026-01-16T00:00:00"/>
    <s v="CLN/2026/00017"/>
    <x v="21"/>
    <n v="30090.18"/>
    <n v="4814.43"/>
    <n v="34904.61"/>
    <d v="2026-02-15T00:00:00"/>
    <x v="0"/>
    <s v="Pagado"/>
    <d v="2026-02-28T00:00:00"/>
    <s v="Semana 4"/>
    <x v="1"/>
    <x v="1"/>
    <x v="4"/>
    <x v="17"/>
  </r>
  <r>
    <d v="2026-01-15T00:00:00"/>
    <s v="HMO/2026/00031"/>
    <x v="25"/>
    <n v="7200"/>
    <n v="1152"/>
    <n v="8352"/>
    <d v="2026-02-14T00:00:00"/>
    <x v="0"/>
    <s v="Pagado"/>
    <d v="2026-02-13T00:00:00"/>
    <s v="Semana 2"/>
    <x v="0"/>
    <x v="1"/>
    <x v="4"/>
    <x v="19"/>
  </r>
  <r>
    <d v="2026-01-15T00:00:00"/>
    <s v="HMO/2026/00030"/>
    <x v="8"/>
    <n v="19598.37"/>
    <n v="3135.74"/>
    <n v="22734.11"/>
    <d v="2026-02-14T00:00:00"/>
    <x v="0"/>
    <s v="Pagado"/>
    <d v="2026-02-21T00:00:00"/>
    <s v="Semana 4"/>
    <x v="1"/>
    <x v="1"/>
    <x v="4"/>
    <x v="18"/>
  </r>
  <r>
    <d v="2026-01-14T00:00:00"/>
    <s v="HMO/2026/00029"/>
    <x v="41"/>
    <n v="7480"/>
    <n v="1196.8"/>
    <n v="8676.7999999999993"/>
    <d v="2026-02-13T00:00:00"/>
    <x v="0"/>
    <s v="Pagado"/>
    <d v="2026-02-23T00:00:00"/>
    <s v="Semana 4"/>
    <x v="0"/>
    <x v="1"/>
    <x v="4"/>
    <x v="17"/>
  </r>
  <r>
    <d v="2026-01-14T00:00:00"/>
    <s v="HMO/2026/00027"/>
    <x v="61"/>
    <n v="109266.48"/>
    <n v="17482.64"/>
    <n v="126749.12"/>
    <d v="2026-02-13T00:00:00"/>
    <x v="0"/>
    <s v="Pagado"/>
    <d v="2026-02-21T00:00:00"/>
    <s v="Semana 4"/>
    <x v="1"/>
    <x v="1"/>
    <x v="4"/>
    <x v="18"/>
  </r>
  <r>
    <d v="2026-01-14T00:00:00"/>
    <s v="HMO/2026/00026"/>
    <x v="41"/>
    <n v="8400"/>
    <n v="1344"/>
    <n v="9744"/>
    <d v="2026-02-13T00:00:00"/>
    <x v="0"/>
    <s v="Pagado"/>
    <d v="2026-02-23T00:00:00"/>
    <s v="Semana 4"/>
    <x v="0"/>
    <x v="1"/>
    <x v="4"/>
    <x v="17"/>
  </r>
  <r>
    <d v="2026-01-13T00:00:00"/>
    <s v="HMO/2026/00024"/>
    <x v="24"/>
    <n v="18000"/>
    <n v="2880"/>
    <n v="20880"/>
    <d v="2026-02-12T00:00:00"/>
    <x v="0"/>
    <s v="Pagado"/>
    <d v="2026-02-09T00:00:00"/>
    <s v="Semana 2"/>
    <x v="0"/>
    <x v="1"/>
    <x v="4"/>
    <x v="19"/>
  </r>
  <r>
    <d v="2026-01-13T00:00:00"/>
    <s v="HMO/2026/00023"/>
    <x v="49"/>
    <n v="91381.97"/>
    <n v="14621.12"/>
    <n v="106003.09"/>
    <d v="2026-02-12T00:00:00"/>
    <x v="0"/>
    <s v="Pagado"/>
    <d v="2026-02-18T00:00:00"/>
    <s v="Semana 3"/>
    <x v="0"/>
    <x v="1"/>
    <x v="4"/>
    <x v="18"/>
  </r>
  <r>
    <d v="2026-01-12T00:00:00"/>
    <s v="HMO/2026/00019"/>
    <x v="26"/>
    <n v="10071.15"/>
    <n v="1611.38"/>
    <n v="11682.53"/>
    <d v="2026-02-11T00:00:00"/>
    <x v="0"/>
    <s v="Pagado"/>
    <d v="2026-02-13T00:00:00"/>
    <s v="Semana 2"/>
    <x v="0"/>
    <x v="1"/>
    <x v="4"/>
    <x v="19"/>
  </r>
  <r>
    <d v="2026-01-09T00:00:00"/>
    <s v="HMO/2026/00018"/>
    <x v="61"/>
    <n v="34388.089999999997"/>
    <n v="5502.09"/>
    <n v="39890.18"/>
    <d v="2026-02-08T00:00:00"/>
    <x v="0"/>
    <s v="Pagado"/>
    <d v="2026-02-14T00:00:00"/>
    <s v="Semana 3"/>
    <x v="1"/>
    <x v="1"/>
    <x v="4"/>
    <x v="19"/>
  </r>
  <r>
    <d v="2026-01-09T00:00:00"/>
    <s v="HMO/2026/00017"/>
    <x v="38"/>
    <n v="12400"/>
    <n v="1984"/>
    <n v="14384"/>
    <d v="2026-02-08T00:00:00"/>
    <x v="0"/>
    <s v="Pagado"/>
    <d v="2026-02-12T00:00:00"/>
    <s v="Semana 2"/>
    <x v="0"/>
    <x v="1"/>
    <x v="4"/>
    <x v="19"/>
  </r>
  <r>
    <d v="2026-01-09T00:00:00"/>
    <s v="HMO/2026/00015"/>
    <x v="24"/>
    <n v="72000"/>
    <n v="11520"/>
    <n v="83520"/>
    <d v="2026-02-08T00:00:00"/>
    <x v="0"/>
    <s v="Pagado"/>
    <d v="2026-02-09T00:00:00"/>
    <s v="Semana 2"/>
    <x v="0"/>
    <x v="1"/>
    <x v="4"/>
    <x v="19"/>
  </r>
  <r>
    <d v="2026-01-08T00:00:00"/>
    <s v="HMO/2026/00010"/>
    <x v="31"/>
    <n v="45000"/>
    <m/>
    <n v="45000"/>
    <d v="2026-02-07T00:00:00"/>
    <x v="0"/>
    <s v="Pagado"/>
    <d v="2026-02-21T00:00:00"/>
    <s v="Semana 4"/>
    <x v="0"/>
    <x v="1"/>
    <x v="4"/>
    <x v="18"/>
  </r>
  <r>
    <d v="2026-01-08T00:00:00"/>
    <s v="HMO/2026/00009"/>
    <x v="42"/>
    <n v="410665.18"/>
    <n v="65706.429999999993"/>
    <n v="476371.61"/>
    <d v="2026-02-07T00:00:00"/>
    <x v="0"/>
    <s v="Pagado"/>
    <d v="2026-02-18T00:00:00"/>
    <s v="Semana 3"/>
    <x v="1"/>
    <x v="1"/>
    <x v="4"/>
    <x v="18"/>
  </r>
  <r>
    <d v="2026-01-08T00:00:00"/>
    <s v="HMO/2026/00008"/>
    <x v="1"/>
    <n v="63900"/>
    <n v="10224"/>
    <n v="74124"/>
    <d v="2026-02-07T00:00:00"/>
    <x v="0"/>
    <s v="Pagado"/>
    <d v="2026-02-09T00:00:00"/>
    <s v="Semana 2"/>
    <x v="0"/>
    <x v="1"/>
    <x v="4"/>
    <x v="19"/>
  </r>
  <r>
    <d v="2026-01-07T00:00:00"/>
    <s v="HMO/2026/00006"/>
    <x v="31"/>
    <n v="12399.09"/>
    <n v="1983.85"/>
    <n v="14382.94"/>
    <d v="2026-02-06T00:00:00"/>
    <x v="0"/>
    <s v="Pagado"/>
    <d v="2026-02-13T00:00:00"/>
    <s v="Semana 2"/>
    <x v="0"/>
    <x v="1"/>
    <x v="4"/>
    <x v="19"/>
  </r>
  <r>
    <d v="2026-01-07T00:00:00"/>
    <s v="HMO/2026/00005"/>
    <x v="49"/>
    <n v="35957.370000000003"/>
    <n v="5753.18"/>
    <n v="41710.550000000003"/>
    <d v="2026-02-06T00:00:00"/>
    <x v="0"/>
    <s v="Pagado"/>
    <d v="2026-02-11T00:00:00"/>
    <s v="Semana 2"/>
    <x v="0"/>
    <x v="1"/>
    <x v="4"/>
    <x v="19"/>
  </r>
  <r>
    <d v="2026-01-07T00:00:00"/>
    <s v="CLN/2026/00006"/>
    <x v="33"/>
    <n v="10800"/>
    <n v="1728"/>
    <n v="12528"/>
    <d v="2026-02-06T00:00:00"/>
    <x v="0"/>
    <s v="Pagado"/>
    <d v="2026-02-07T00:00:00"/>
    <s v="Semana 2"/>
    <x v="0"/>
    <x v="1"/>
    <x v="4"/>
    <x v="20"/>
  </r>
  <r>
    <d v="2026-01-07T00:00:00"/>
    <s v="CLN/2026/00005"/>
    <x v="81"/>
    <n v="7277.73"/>
    <n v="1164.44"/>
    <n v="8442.17"/>
    <d v="2026-02-06T00:00:00"/>
    <x v="0"/>
    <s v="Pagado"/>
    <d v="2026-02-23T00:00:00"/>
    <s v="Semana 4"/>
    <x v="0"/>
    <x v="1"/>
    <x v="4"/>
    <x v="17"/>
  </r>
  <r>
    <d v="2026-01-07T00:00:00"/>
    <s v="CLN/2026/00004"/>
    <x v="21"/>
    <n v="54000"/>
    <n v="8640"/>
    <n v="62640"/>
    <d v="2026-02-06T00:00:00"/>
    <x v="0"/>
    <s v="Pagado"/>
    <d v="2026-02-12T00:00:00"/>
    <s v="Semana 2"/>
    <x v="1"/>
    <x v="1"/>
    <x v="4"/>
    <x v="19"/>
  </r>
  <r>
    <d v="2026-01-05T00:00:00"/>
    <s v="HMO/2026/00003"/>
    <x v="61"/>
    <n v="34196.07"/>
    <n v="5471.37"/>
    <n v="39667.440000000002"/>
    <d v="2026-02-04T00:00:00"/>
    <x v="0"/>
    <s v="Pagado"/>
    <d v="2026-02-13T00:00:00"/>
    <s v="Semana 2"/>
    <x v="1"/>
    <x v="1"/>
    <x v="4"/>
    <x v="19"/>
  </r>
  <r>
    <d v="2026-01-02T00:00:00"/>
    <s v="HMO/2026/00002"/>
    <x v="23"/>
    <n v="26350"/>
    <n v="4216"/>
    <n v="30566"/>
    <d v="2026-02-01T00:00:00"/>
    <x v="0"/>
    <s v="Pagado"/>
    <d v="2026-02-04T00:00:00"/>
    <s v="Semana 1"/>
    <x v="0"/>
    <x v="1"/>
    <x v="4"/>
    <x v="20"/>
  </r>
  <r>
    <d v="2025-12-31T00:00:00"/>
    <s v="HMO/2025/00976"/>
    <x v="41"/>
    <n v="21700"/>
    <n v="3472"/>
    <n v="25172"/>
    <d v="2026-01-30T00:00:00"/>
    <x v="1"/>
    <s v="Pagado"/>
    <d v="2026-02-04T00:00:00"/>
    <s v="Semana 1"/>
    <x v="0"/>
    <x v="1"/>
    <x v="4"/>
    <x v="20"/>
  </r>
  <r>
    <d v="2025-12-31T00:00:00"/>
    <s v="HMO/2025/00975"/>
    <x v="41"/>
    <n v="9000"/>
    <n v="1440"/>
    <n v="10440"/>
    <d v="2026-01-30T00:00:00"/>
    <x v="1"/>
    <s v="Pagado"/>
    <d v="2026-02-04T00:00:00"/>
    <s v="Semana 1"/>
    <x v="0"/>
    <x v="1"/>
    <x v="4"/>
    <x v="20"/>
  </r>
  <r>
    <d v="2025-12-30T00:00:00"/>
    <s v="HMO/2025/00972"/>
    <x v="31"/>
    <n v="10744.09"/>
    <n v="1719.05"/>
    <n v="12463.14"/>
    <d v="2026-01-29T00:00:00"/>
    <x v="1"/>
    <s v="Pagado"/>
    <d v="2026-02-13T00:00:00"/>
    <s v="Semana 2"/>
    <x v="0"/>
    <x v="1"/>
    <x v="4"/>
    <x v="19"/>
  </r>
  <r>
    <d v="2025-12-30T00:00:00"/>
    <s v="HMO/2025/00968"/>
    <x v="28"/>
    <n v="17981.07"/>
    <n v="2876.97"/>
    <n v="20858.04"/>
    <d v="2026-01-29T00:00:00"/>
    <x v="1"/>
    <s v="Pagado"/>
    <d v="2026-02-06T00:00:00"/>
    <s v="Semana 1"/>
    <x v="0"/>
    <x v="1"/>
    <x v="4"/>
    <x v="20"/>
  </r>
  <r>
    <d v="2025-12-30T00:00:00"/>
    <s v="HMO/2025/00967"/>
    <x v="28"/>
    <n v="10488.96"/>
    <n v="1678.23"/>
    <n v="12167.19"/>
    <d v="2026-01-29T00:00:00"/>
    <x v="1"/>
    <s v="Pagado"/>
    <d v="2026-02-06T00:00:00"/>
    <s v="Semana 1"/>
    <x v="0"/>
    <x v="1"/>
    <x v="4"/>
    <x v="20"/>
  </r>
  <r>
    <d v="2025-12-29T00:00:00"/>
    <s v="HMO/2025/00964"/>
    <x v="41"/>
    <n v="54384.01"/>
    <n v="8701.44"/>
    <n v="63085.45"/>
    <d v="2026-01-28T00:00:00"/>
    <x v="1"/>
    <s v="Pagado"/>
    <d v="2026-02-09T00:00:00"/>
    <s v="Semana 2"/>
    <x v="0"/>
    <x v="1"/>
    <x v="4"/>
    <x v="19"/>
  </r>
  <r>
    <d v="2025-12-22T00:00:00"/>
    <s v="HMO/2025/00953"/>
    <x v="31"/>
    <n v="10767.89"/>
    <n v="1722.86"/>
    <n v="12490.75"/>
    <d v="2026-01-21T00:00:00"/>
    <x v="1"/>
    <s v="Pagado"/>
    <d v="2026-02-13T00:00:00"/>
    <s v="Semana 2"/>
    <x v="0"/>
    <x v="1"/>
    <x v="4"/>
    <x v="19"/>
  </r>
  <r>
    <d v="2025-12-19T00:00:00"/>
    <s v="CLN/2025/00519"/>
    <x v="101"/>
    <n v="42000"/>
    <n v="6720"/>
    <n v="48720"/>
    <d v="2026-01-18T00:00:00"/>
    <x v="1"/>
    <s v="Pagado"/>
    <d v="2026-02-23T00:00:00"/>
    <s v="Semana 4"/>
    <x v="1"/>
    <x v="1"/>
    <x v="4"/>
    <x v="17"/>
  </r>
  <r>
    <d v="2025-12-18T00:00:00"/>
    <s v="CLN/2025/00516"/>
    <x v="30"/>
    <n v="98000"/>
    <n v="15680"/>
    <n v="113680"/>
    <d v="2026-01-17T00:00:00"/>
    <x v="1"/>
    <s v="Pagado"/>
    <d v="2026-02-09T00:00:00"/>
    <s v="Semana 2"/>
    <x v="0"/>
    <x v="1"/>
    <x v="4"/>
    <x v="19"/>
  </r>
  <r>
    <d v="2025-12-17T00:00:00"/>
    <s v="HMO/2025/00942"/>
    <x v="23"/>
    <n v="82000"/>
    <n v="13120"/>
    <n v="95120"/>
    <d v="2026-01-16T00:00:00"/>
    <x v="1"/>
    <s v="Pagado"/>
    <d v="2026-02-04T00:00:00"/>
    <s v="Semana 1"/>
    <x v="0"/>
    <x v="1"/>
    <x v="4"/>
    <x v="20"/>
  </r>
  <r>
    <d v="2025-12-10T00:00:00"/>
    <s v="HMO/2025/00925"/>
    <x v="64"/>
    <n v="6880"/>
    <n v="1100.8"/>
    <n v="7980.8"/>
    <d v="2026-01-09T00:00:00"/>
    <x v="1"/>
    <s v="Pagado"/>
    <d v="2026-02-09T00:00:00"/>
    <s v="Semana 2"/>
    <x v="1"/>
    <x v="1"/>
    <x v="4"/>
    <x v="19"/>
  </r>
  <r>
    <d v="2026-01-30T00:00:00"/>
    <s v="HMO/2026/00061"/>
    <x v="7"/>
    <n v="15300"/>
    <n v="2448"/>
    <n v="17748"/>
    <d v="2026-01-30T00:00:00"/>
    <x v="0"/>
    <s v="Pagado"/>
    <d v="2026-01-30T00:00:00"/>
    <s v="Semana 4"/>
    <x v="0"/>
    <x v="0"/>
    <x v="5"/>
    <x v="21"/>
  </r>
  <r>
    <d v="2026-01-28T00:00:00"/>
    <s v="CLN/2026/00027"/>
    <x v="92"/>
    <n v="2500"/>
    <n v="400"/>
    <n v="2900"/>
    <d v="2026-01-28T00:00:00"/>
    <x v="0"/>
    <s v="Pagado"/>
    <d v="2026-01-27T00:00:00"/>
    <s v="Semana 4"/>
    <x v="0"/>
    <x v="0"/>
    <x v="5"/>
    <x v="21"/>
  </r>
  <r>
    <d v="2026-01-27T00:00:00"/>
    <s v="HMO/2026/00058"/>
    <x v="37"/>
    <n v="3510"/>
    <n v="561.6"/>
    <n v="4071.6"/>
    <d v="2026-01-27T00:00:00"/>
    <x v="0"/>
    <s v="Pagado"/>
    <d v="2026-01-27T00:00:00"/>
    <s v="Semana 4"/>
    <x v="1"/>
    <x v="0"/>
    <x v="5"/>
    <x v="21"/>
  </r>
  <r>
    <d v="2026-01-27T00:00:00"/>
    <s v="HMO/2026/00057"/>
    <x v="45"/>
    <n v="121680"/>
    <m/>
    <n v="121680"/>
    <d v="2026-01-27T00:00:00"/>
    <x v="0"/>
    <s v="Pagado"/>
    <d v="2026-01-27T00:00:00"/>
    <s v="Semana 4"/>
    <x v="0"/>
    <x v="0"/>
    <x v="5"/>
    <x v="21"/>
  </r>
  <r>
    <d v="2026-01-27T00:00:00"/>
    <s v="CLN/2026/00026"/>
    <x v="2"/>
    <n v="195872"/>
    <m/>
    <n v="195872"/>
    <d v="2026-01-27T00:00:00"/>
    <x v="0"/>
    <s v="Pagado"/>
    <d v="2026-01-27T00:00:00"/>
    <s v="Semana 4"/>
    <x v="0"/>
    <x v="0"/>
    <x v="5"/>
    <x v="21"/>
  </r>
  <r>
    <d v="2026-01-26T00:00:00"/>
    <s v="HMO/2026/00055"/>
    <x v="85"/>
    <n v="135500"/>
    <m/>
    <n v="135500"/>
    <d v="2026-01-26T00:00:00"/>
    <x v="0"/>
    <s v="Pagado"/>
    <d v="2026-01-27T00:00:00"/>
    <s v="Semana 4"/>
    <x v="0"/>
    <x v="0"/>
    <x v="5"/>
    <x v="21"/>
  </r>
  <r>
    <d v="2026-01-26T00:00:00"/>
    <s v="HMO/2026/00054"/>
    <x v="85"/>
    <n v="33000"/>
    <m/>
    <n v="33000"/>
    <d v="2026-01-26T00:00:00"/>
    <x v="0"/>
    <s v="Pagado"/>
    <d v="2026-01-30T00:00:00"/>
    <s v="Semana 4"/>
    <x v="0"/>
    <x v="0"/>
    <x v="5"/>
    <x v="21"/>
  </r>
  <r>
    <d v="2026-01-26T00:00:00"/>
    <s v="CLN/2026/00025"/>
    <x v="71"/>
    <n v="48450"/>
    <n v="7752"/>
    <n v="56202"/>
    <d v="2026-01-26T00:00:00"/>
    <x v="0"/>
    <s v="Pagado"/>
    <d v="2026-01-21T00:00:00"/>
    <s v="Semana 3"/>
    <x v="2"/>
    <x v="0"/>
    <x v="5"/>
    <x v="22"/>
  </r>
  <r>
    <d v="2026-01-22T00:00:00"/>
    <s v="HMO/2026/00051"/>
    <x v="2"/>
    <n v="1265.27"/>
    <m/>
    <n v="1265.27"/>
    <d v="2026-01-22T00:00:00"/>
    <x v="0"/>
    <s v="Pagado"/>
    <d v="2026-01-22T00:00:00"/>
    <s v="Semana 3"/>
    <x v="0"/>
    <x v="0"/>
    <x v="5"/>
    <x v="22"/>
  </r>
  <r>
    <d v="2026-01-22T00:00:00"/>
    <s v="HMO/2026/00048"/>
    <x v="0"/>
    <n v="17000"/>
    <n v="2720"/>
    <n v="19720"/>
    <d v="2026-01-22T00:00:00"/>
    <x v="0"/>
    <s v="Pagado"/>
    <d v="2026-01-29T00:00:00"/>
    <s v="Semana 4"/>
    <x v="0"/>
    <x v="0"/>
    <x v="5"/>
    <x v="21"/>
  </r>
  <r>
    <d v="2026-01-20T00:00:00"/>
    <s v="HMO/2026/00044"/>
    <x v="7"/>
    <n v="15300"/>
    <n v="2448"/>
    <n v="17748"/>
    <d v="2026-01-20T00:00:00"/>
    <x v="0"/>
    <s v="Pagado"/>
    <d v="2026-01-20T00:00:00"/>
    <s v="Semana 3"/>
    <x v="0"/>
    <x v="0"/>
    <x v="5"/>
    <x v="22"/>
  </r>
  <r>
    <d v="2026-01-20T00:00:00"/>
    <s v="HMO/2026/00043"/>
    <x v="102"/>
    <n v="1061"/>
    <n v="169.76"/>
    <n v="1230.76"/>
    <d v="2026-01-20T00:00:00"/>
    <x v="0"/>
    <s v="Pagado"/>
    <d v="2026-01-19T00:00:00"/>
    <s v="Semana 3"/>
    <x v="0"/>
    <x v="0"/>
    <x v="5"/>
    <x v="22"/>
  </r>
  <r>
    <d v="2026-01-19T00:00:00"/>
    <s v="HMO/2026/00038"/>
    <x v="0"/>
    <n v="8500"/>
    <n v="1360"/>
    <n v="9860"/>
    <d v="2026-01-19T00:00:00"/>
    <x v="0"/>
    <s v="Pagado"/>
    <d v="2026-01-29T00:00:00"/>
    <s v="Semana 4"/>
    <x v="0"/>
    <x v="0"/>
    <x v="5"/>
    <x v="21"/>
  </r>
  <r>
    <d v="2026-01-19T00:00:00"/>
    <s v="HMO/2026/00037"/>
    <x v="0"/>
    <n v="30940"/>
    <n v="4950.3999999999996"/>
    <n v="35890.400000000001"/>
    <d v="2026-01-19T00:00:00"/>
    <x v="0"/>
    <s v="Pagado"/>
    <d v="2026-01-23T00:00:00"/>
    <s v="Semana 3"/>
    <x v="0"/>
    <x v="0"/>
    <x v="5"/>
    <x v="22"/>
  </r>
  <r>
    <d v="2026-01-19T00:00:00"/>
    <s v="HMO/2026/00036"/>
    <x v="0"/>
    <n v="34850"/>
    <n v="5576"/>
    <n v="40426"/>
    <d v="2026-01-19T00:00:00"/>
    <x v="0"/>
    <s v="Pagado"/>
    <d v="2026-01-29T00:00:00"/>
    <s v="Semana 4"/>
    <x v="0"/>
    <x v="0"/>
    <x v="5"/>
    <x v="21"/>
  </r>
  <r>
    <d v="2026-01-16T00:00:00"/>
    <s v="HMO/2026/00034"/>
    <x v="2"/>
    <n v="462550"/>
    <m/>
    <n v="462550"/>
    <d v="2026-01-16T00:00:00"/>
    <x v="0"/>
    <s v="Pagado"/>
    <d v="2026-01-16T00:00:00"/>
    <s v="Semana 2"/>
    <x v="0"/>
    <x v="0"/>
    <x v="5"/>
    <x v="23"/>
  </r>
  <r>
    <d v="2026-01-15T00:00:00"/>
    <s v="CLN/2026/00014"/>
    <x v="99"/>
    <n v="36000"/>
    <n v="5760"/>
    <n v="41760"/>
    <d v="2026-01-30T00:00:00"/>
    <x v="0"/>
    <s v="Pagado"/>
    <d v="2026-01-20T00:00:00"/>
    <s v="Semana 3"/>
    <x v="2"/>
    <x v="1"/>
    <x v="5"/>
    <x v="22"/>
  </r>
  <r>
    <d v="2026-01-15T00:00:00"/>
    <s v="CLN/2026/00013"/>
    <x v="99"/>
    <n v="6000"/>
    <n v="960"/>
    <n v="6960"/>
    <d v="2026-01-15T00:00:00"/>
    <x v="0"/>
    <s v="Pagado"/>
    <d v="2026-01-13T00:00:00"/>
    <s v="Semana 2"/>
    <x v="2"/>
    <x v="0"/>
    <x v="5"/>
    <x v="23"/>
  </r>
  <r>
    <d v="2026-01-14T00:00:00"/>
    <s v="HMO/2026/00028"/>
    <x v="7"/>
    <n v="15300"/>
    <n v="2448"/>
    <n v="17748"/>
    <d v="2026-01-14T00:00:00"/>
    <x v="0"/>
    <s v="Pagado"/>
    <d v="2026-01-14T00:00:00"/>
    <s v="Semana 2"/>
    <x v="0"/>
    <x v="0"/>
    <x v="5"/>
    <x v="23"/>
  </r>
  <r>
    <d v="2026-01-14T00:00:00"/>
    <s v="HMO/2026/00025"/>
    <x v="92"/>
    <n v="2500"/>
    <n v="400"/>
    <n v="2900"/>
    <d v="2026-01-14T00:00:00"/>
    <x v="0"/>
    <s v="Pagado"/>
    <d v="2026-01-13T00:00:00"/>
    <s v="Semana 2"/>
    <x v="0"/>
    <x v="0"/>
    <x v="5"/>
    <x v="23"/>
  </r>
  <r>
    <d v="2026-01-14T00:00:00"/>
    <s v="CLN/2026/00010"/>
    <x v="71"/>
    <n v="54000"/>
    <n v="8640"/>
    <n v="62640"/>
    <d v="2026-01-14T00:00:00"/>
    <x v="0"/>
    <s v="Pagado"/>
    <d v="2026-01-14T00:00:00"/>
    <s v="Semana 2"/>
    <x v="2"/>
    <x v="0"/>
    <x v="5"/>
    <x v="23"/>
  </r>
  <r>
    <d v="2026-01-13T00:00:00"/>
    <s v="CLN/2026/00009"/>
    <x v="73"/>
    <n v="117047.9"/>
    <n v="18727.66"/>
    <n v="135775.56"/>
    <d v="2026-02-12T00:00:00"/>
    <x v="0"/>
    <s v="Pagado"/>
    <d v="2026-01-30T00:00:00"/>
    <s v="Semana 4"/>
    <x v="1"/>
    <x v="1"/>
    <x v="5"/>
    <x v="21"/>
  </r>
  <r>
    <d v="2026-01-12T00:00:00"/>
    <s v="HMO/2026/00021"/>
    <x v="51"/>
    <n v="58680"/>
    <n v="9388.7999999999993"/>
    <n v="68068.800000000003"/>
    <d v="2026-01-27T00:00:00"/>
    <x v="0"/>
    <s v="Pagado"/>
    <d v="2026-01-29T00:00:00"/>
    <s v="Semana 4"/>
    <x v="1"/>
    <x v="1"/>
    <x v="5"/>
    <x v="21"/>
  </r>
  <r>
    <d v="2026-01-12T00:00:00"/>
    <s v="HMO/2026/00020"/>
    <x v="35"/>
    <n v="10206"/>
    <n v="1632.96"/>
    <n v="11838.96"/>
    <d v="2026-01-12T00:00:00"/>
    <x v="0"/>
    <s v="Pagado"/>
    <d v="2026-01-12T00:00:00"/>
    <s v="Semana 2"/>
    <x v="0"/>
    <x v="0"/>
    <x v="5"/>
    <x v="23"/>
  </r>
  <r>
    <d v="2026-01-09T00:00:00"/>
    <s v="HMO/2026/00016"/>
    <x v="100"/>
    <n v="15930.9"/>
    <n v="2548.94"/>
    <n v="18479.84"/>
    <d v="2026-02-08T00:00:00"/>
    <x v="0"/>
    <s v="Pagado"/>
    <d v="2026-01-31T00:00:00"/>
    <s v="Semana 4"/>
    <x v="0"/>
    <x v="1"/>
    <x v="5"/>
    <x v="21"/>
  </r>
  <r>
    <d v="2026-01-08T00:00:00"/>
    <s v="HMO/2026/00014"/>
    <x v="10"/>
    <n v="48700"/>
    <n v="7792"/>
    <n v="56492"/>
    <d v="2026-02-07T00:00:00"/>
    <x v="0"/>
    <s v="Pagado"/>
    <d v="2026-01-30T00:00:00"/>
    <s v="Semana 4"/>
    <x v="0"/>
    <x v="1"/>
    <x v="5"/>
    <x v="21"/>
  </r>
  <r>
    <d v="2026-01-08T00:00:00"/>
    <s v="HMO/2026/00013"/>
    <x v="10"/>
    <n v="48700"/>
    <n v="7792"/>
    <n v="56492"/>
    <d v="2026-02-07T00:00:00"/>
    <x v="0"/>
    <s v="Pagado"/>
    <d v="2026-01-28T00:00:00"/>
    <s v="Semana 4"/>
    <x v="0"/>
    <x v="1"/>
    <x v="5"/>
    <x v="21"/>
  </r>
  <r>
    <d v="2026-01-08T00:00:00"/>
    <s v="HMO/2026/00012"/>
    <x v="10"/>
    <n v="25324"/>
    <n v="4051.84"/>
    <n v="29375.84"/>
    <d v="2026-02-07T00:00:00"/>
    <x v="0"/>
    <s v="Pagado"/>
    <d v="2026-01-13T00:00:00"/>
    <s v="Semana 2"/>
    <x v="0"/>
    <x v="1"/>
    <x v="5"/>
    <x v="23"/>
  </r>
  <r>
    <d v="2026-01-08T00:00:00"/>
    <s v="HMO/2026/00011"/>
    <x v="10"/>
    <n v="2922"/>
    <n v="467.52"/>
    <n v="3389.52"/>
    <d v="2026-02-07T00:00:00"/>
    <x v="0"/>
    <s v="Pagado"/>
    <d v="2026-01-13T00:00:00"/>
    <s v="Semana 2"/>
    <x v="0"/>
    <x v="1"/>
    <x v="5"/>
    <x v="23"/>
  </r>
  <r>
    <d v="2026-01-08T00:00:00"/>
    <s v="CLN/2026/00008"/>
    <x v="24"/>
    <n v="18000"/>
    <n v="2880"/>
    <n v="20880"/>
    <d v="2026-01-08T00:00:00"/>
    <x v="0"/>
    <s v="Pagado"/>
    <d v="2026-01-08T00:00:00"/>
    <s v="Semana 1"/>
    <x v="0"/>
    <x v="0"/>
    <x v="5"/>
    <x v="24"/>
  </r>
  <r>
    <d v="2026-01-07T00:00:00"/>
    <s v="CLN/2026/00007"/>
    <x v="103"/>
    <n v="23149"/>
    <n v="3703.84"/>
    <n v="26852.84"/>
    <d v="2026-01-07T00:00:00"/>
    <x v="0"/>
    <s v="Pagado"/>
    <d v="2026-01-15T00:00:00"/>
    <s v="Semana 2"/>
    <x v="1"/>
    <x v="0"/>
    <x v="5"/>
    <x v="23"/>
  </r>
  <r>
    <d v="2026-01-07T00:00:00"/>
    <s v="CLN/2026/00003"/>
    <x v="104"/>
    <n v="31761.599999999999"/>
    <n v="5081.8599999999997"/>
    <n v="36843.46"/>
    <d v="2026-01-07T00:00:00"/>
    <x v="0"/>
    <s v="Pagado"/>
    <d v="2026-01-07T00:00:00"/>
    <s v="Semana 1"/>
    <x v="0"/>
    <x v="0"/>
    <x v="5"/>
    <x v="24"/>
  </r>
  <r>
    <d v="2026-01-07T00:00:00"/>
    <s v="CLN/2026/00002"/>
    <x v="69"/>
    <n v="3375"/>
    <n v="540"/>
    <n v="3915"/>
    <d v="2026-01-07T00:00:00"/>
    <x v="0"/>
    <s v="Pagado"/>
    <d v="2026-01-06T00:00:00"/>
    <s v="Semana 1"/>
    <x v="1"/>
    <x v="0"/>
    <x v="5"/>
    <x v="24"/>
  </r>
  <r>
    <d v="2026-01-02T00:00:00"/>
    <s v="HMO/2026/00001"/>
    <x v="61"/>
    <n v="102066.8"/>
    <n v="16330.69"/>
    <n v="118397.49"/>
    <d v="2026-02-01T00:00:00"/>
    <x v="0"/>
    <s v="Pagado"/>
    <d v="2026-01-28T00:00:00"/>
    <s v="Semana 4"/>
    <x v="1"/>
    <x v="1"/>
    <x v="5"/>
    <x v="21"/>
  </r>
  <r>
    <d v="2025-12-30T00:00:00"/>
    <s v="HMO/2025/00971"/>
    <x v="31"/>
    <n v="7500"/>
    <m/>
    <n v="7500"/>
    <d v="2026-01-29T00:00:00"/>
    <x v="0"/>
    <s v="Pagado"/>
    <d v="2026-01-30T00:00:00"/>
    <s v="Semana 4"/>
    <x v="0"/>
    <x v="1"/>
    <x v="5"/>
    <x v="21"/>
  </r>
  <r>
    <d v="2025-12-26T00:00:00"/>
    <s v="CLN/2025/00526"/>
    <x v="8"/>
    <n v="75950.960000000006"/>
    <n v="12152.15"/>
    <n v="88103.11"/>
    <d v="2026-01-25T00:00:00"/>
    <x v="0"/>
    <s v="Pagado"/>
    <d v="2026-01-30T00:00:00"/>
    <s v="Semana 4"/>
    <x v="1"/>
    <x v="1"/>
    <x v="5"/>
    <x v="21"/>
  </r>
  <r>
    <d v="2025-12-23T00:00:00"/>
    <s v="CLN/2025/00524"/>
    <x v="68"/>
    <n v="24900"/>
    <n v="3984"/>
    <n v="28884"/>
    <d v="2026-01-22T00:00:00"/>
    <x v="0"/>
    <s v="Pagado"/>
    <d v="2026-01-21T00:00:00"/>
    <s v="Semana 3"/>
    <x v="0"/>
    <x v="1"/>
    <x v="5"/>
    <x v="22"/>
  </r>
  <r>
    <d v="2025-12-22T00:00:00"/>
    <s v="HMO/2025/00954"/>
    <x v="31"/>
    <n v="12500"/>
    <m/>
    <n v="12500"/>
    <d v="2026-01-21T00:00:00"/>
    <x v="0"/>
    <s v="Pagado"/>
    <d v="2026-01-30T00:00:00"/>
    <s v="Semana 4"/>
    <x v="0"/>
    <x v="1"/>
    <x v="5"/>
    <x v="21"/>
  </r>
  <r>
    <d v="2025-12-22T00:00:00"/>
    <s v="CLN/2025/00522"/>
    <x v="21"/>
    <n v="18000"/>
    <n v="2880"/>
    <n v="20880"/>
    <d v="2026-01-21T00:00:00"/>
    <x v="0"/>
    <s v="Pagado"/>
    <d v="2026-01-29T00:00:00"/>
    <s v="Semana 4"/>
    <x v="1"/>
    <x v="1"/>
    <x v="5"/>
    <x v="21"/>
  </r>
  <r>
    <d v="2025-12-22T00:00:00"/>
    <s v="CLN/2025/00521"/>
    <x v="30"/>
    <n v="43215.6"/>
    <m/>
    <n v="43215.6"/>
    <d v="2026-01-06T00:00:00"/>
    <x v="0"/>
    <s v="Pagado"/>
    <d v="2026-01-09T00:00:00"/>
    <s v="Semana 1"/>
    <x v="0"/>
    <x v="1"/>
    <x v="5"/>
    <x v="24"/>
  </r>
  <r>
    <d v="2025-12-22T00:00:00"/>
    <s v="CLN/2025/00520"/>
    <x v="8"/>
    <n v="31212.47"/>
    <n v="4994"/>
    <n v="36206.47"/>
    <d v="2026-01-21T00:00:00"/>
    <x v="0"/>
    <s v="Pagado"/>
    <d v="2026-01-30T00:00:00"/>
    <s v="Semana 4"/>
    <x v="1"/>
    <x v="1"/>
    <x v="5"/>
    <x v="21"/>
  </r>
  <r>
    <d v="2025-12-19T00:00:00"/>
    <s v="HMO/2025/00949"/>
    <x v="39"/>
    <n v="27360"/>
    <n v="4377.6000000000004"/>
    <n v="31737.599999999999"/>
    <d v="2026-01-18T00:00:00"/>
    <x v="0"/>
    <s v="Pagado"/>
    <d v="2026-01-28T00:00:00"/>
    <s v="Semana 4"/>
    <x v="0"/>
    <x v="1"/>
    <x v="5"/>
    <x v="21"/>
  </r>
  <r>
    <d v="2025-12-19T00:00:00"/>
    <s v="HMO/2025/00948"/>
    <x v="1"/>
    <n v="43500"/>
    <n v="6960"/>
    <n v="50460"/>
    <d v="2026-01-18T00:00:00"/>
    <x v="0"/>
    <s v="Pagado"/>
    <d v="2026-01-21T00:00:00"/>
    <s v="Semana 3"/>
    <x v="0"/>
    <x v="1"/>
    <x v="5"/>
    <x v="22"/>
  </r>
  <r>
    <d v="2025-12-19T00:00:00"/>
    <s v="HMO/2025/00947"/>
    <x v="34"/>
    <n v="9000"/>
    <n v="1440"/>
    <n v="10440"/>
    <d v="2026-01-18T00:00:00"/>
    <x v="0"/>
    <s v="Pagado"/>
    <d v="2026-01-26T00:00:00"/>
    <s v="Semana 4"/>
    <x v="0"/>
    <x v="1"/>
    <x v="5"/>
    <x v="21"/>
  </r>
  <r>
    <d v="2025-12-19T00:00:00"/>
    <s v="HMO/2025/00946"/>
    <x v="23"/>
    <n v="41000"/>
    <n v="6560"/>
    <n v="47560"/>
    <d v="2026-01-18T00:00:00"/>
    <x v="0"/>
    <s v="Pagado"/>
    <d v="2026-01-21T00:00:00"/>
    <s v="Semana 3"/>
    <x v="0"/>
    <x v="1"/>
    <x v="5"/>
    <x v="22"/>
  </r>
  <r>
    <d v="2025-12-19T00:00:00"/>
    <s v="CLN/2025/00518"/>
    <x v="32"/>
    <n v="15300"/>
    <n v="2448"/>
    <n v="17748"/>
    <d v="2026-01-18T00:00:00"/>
    <x v="0"/>
    <s v="Pagado"/>
    <d v="2026-01-26T00:00:00"/>
    <s v="Semana 4"/>
    <x v="1"/>
    <x v="1"/>
    <x v="5"/>
    <x v="21"/>
  </r>
  <r>
    <d v="2025-12-18T00:00:00"/>
    <s v="CLN/2025/00515"/>
    <x v="30"/>
    <n v="112000"/>
    <n v="17920"/>
    <n v="129920"/>
    <d v="2026-01-17T00:00:00"/>
    <x v="0"/>
    <s v="Pagado"/>
    <d v="2026-01-23T00:00:00"/>
    <s v="Semana 3"/>
    <x v="0"/>
    <x v="1"/>
    <x v="5"/>
    <x v="22"/>
  </r>
  <r>
    <d v="2025-12-18T00:00:00"/>
    <s v="CLN/2025/00514"/>
    <x v="30"/>
    <n v="249660.4"/>
    <n v="39945.660000000003"/>
    <n v="289606.06"/>
    <d v="2026-01-17T00:00:00"/>
    <x v="0"/>
    <s v="Pagado"/>
    <d v="2026-01-15T00:00:00"/>
    <s v="Semana 2"/>
    <x v="0"/>
    <x v="1"/>
    <x v="5"/>
    <x v="23"/>
  </r>
  <r>
    <d v="2025-12-17T00:00:00"/>
    <s v="HMO/2025/00940"/>
    <x v="25"/>
    <n v="43200"/>
    <n v="6912"/>
    <n v="50112"/>
    <d v="2026-01-16T00:00:00"/>
    <x v="0"/>
    <s v="Pagado"/>
    <d v="2026-01-23T00:00:00"/>
    <s v="Semana 3"/>
    <x v="0"/>
    <x v="1"/>
    <x v="5"/>
    <x v="22"/>
  </r>
  <r>
    <d v="2025-12-17T00:00:00"/>
    <s v="HMO/2025/00939"/>
    <x v="49"/>
    <n v="111485.03"/>
    <n v="17837.599999999999"/>
    <n v="129322.63"/>
    <d v="2026-01-16T00:00:00"/>
    <x v="0"/>
    <s v="Pagado"/>
    <d v="2026-01-26T00:00:00"/>
    <s v="Semana 4"/>
    <x v="0"/>
    <x v="1"/>
    <x v="5"/>
    <x v="21"/>
  </r>
  <r>
    <d v="2025-12-16T00:00:00"/>
    <s v="HMO/2025/00936"/>
    <x v="38"/>
    <n v="15200"/>
    <n v="2432"/>
    <n v="17632"/>
    <d v="2026-01-15T00:00:00"/>
    <x v="0"/>
    <s v="Pagado"/>
    <d v="2026-01-14T00:00:00"/>
    <s v="Semana 2"/>
    <x v="0"/>
    <x v="1"/>
    <x v="5"/>
    <x v="23"/>
  </r>
  <r>
    <d v="2025-12-16T00:00:00"/>
    <s v="HMO/2025/00935"/>
    <x v="25"/>
    <n v="14400"/>
    <n v="2304"/>
    <n v="16704"/>
    <d v="2026-01-15T00:00:00"/>
    <x v="0"/>
    <s v="Pagado"/>
    <d v="2026-01-23T00:00:00"/>
    <s v="Semana 3"/>
    <x v="0"/>
    <x v="1"/>
    <x v="5"/>
    <x v="22"/>
  </r>
  <r>
    <d v="2025-12-16T00:00:00"/>
    <s v="CLN/2025/00511"/>
    <x v="55"/>
    <n v="12962"/>
    <n v="2073.92"/>
    <n v="15035.92"/>
    <d v="2026-01-15T00:00:00"/>
    <x v="0"/>
    <s v="Pagado"/>
    <d v="2026-01-26T00:00:00"/>
    <s v="Semana 4"/>
    <x v="1"/>
    <x v="1"/>
    <x v="5"/>
    <x v="21"/>
  </r>
  <r>
    <d v="2025-12-15T00:00:00"/>
    <s v="CLN/2025/00509"/>
    <x v="57"/>
    <n v="39000"/>
    <m/>
    <n v="39000"/>
    <d v="2026-01-14T00:00:00"/>
    <x v="0"/>
    <s v="Pagado"/>
    <d v="2026-01-24T00:00:00"/>
    <s v="Semana 4"/>
    <x v="0"/>
    <x v="1"/>
    <x v="5"/>
    <x v="22"/>
  </r>
  <r>
    <d v="2025-12-12T00:00:00"/>
    <s v="HMO/2025/00932"/>
    <x v="41"/>
    <n v="13500"/>
    <n v="2160"/>
    <n v="15660"/>
    <d v="2026-01-11T00:00:00"/>
    <x v="0"/>
    <s v="Pagado"/>
    <d v="2026-01-16T00:00:00"/>
    <s v="Semana 2"/>
    <x v="0"/>
    <x v="1"/>
    <x v="5"/>
    <x v="23"/>
  </r>
  <r>
    <d v="2025-12-12T00:00:00"/>
    <s v="HMO/2025/00930"/>
    <x v="38"/>
    <n v="20000"/>
    <n v="3200"/>
    <n v="23200"/>
    <d v="2026-01-11T00:00:00"/>
    <x v="0"/>
    <s v="Pagado"/>
    <d v="2026-01-14T00:00:00"/>
    <s v="Semana 2"/>
    <x v="0"/>
    <x v="1"/>
    <x v="5"/>
    <x v="23"/>
  </r>
  <r>
    <d v="2025-12-11T00:00:00"/>
    <s v="HMO/2025/00927"/>
    <x v="49"/>
    <n v="89476.57"/>
    <n v="14316.25"/>
    <n v="103792.82"/>
    <d v="2026-01-10T00:00:00"/>
    <x v="0"/>
    <s v="Pagado"/>
    <d v="2026-01-16T00:00:00"/>
    <s v="Semana 2"/>
    <x v="1"/>
    <x v="1"/>
    <x v="5"/>
    <x v="23"/>
  </r>
  <r>
    <d v="2025-12-08T00:00:00"/>
    <s v="HMO/2025/00919"/>
    <x v="19"/>
    <n v="7047.08"/>
    <n v="1127.53"/>
    <n v="8174.61"/>
    <d v="2026-01-07T00:00:00"/>
    <x v="0"/>
    <s v="Pagado"/>
    <d v="2026-01-09T00:00:00"/>
    <s v="Semana 1"/>
    <x v="0"/>
    <x v="1"/>
    <x v="5"/>
    <x v="24"/>
  </r>
  <r>
    <d v="2025-12-05T00:00:00"/>
    <s v="CLN/2025/00505"/>
    <x v="57"/>
    <n v="14625"/>
    <m/>
    <n v="14625"/>
    <d v="2026-01-04T00:00:00"/>
    <x v="0"/>
    <s v="Pagado"/>
    <d v="2026-01-14T00:00:00"/>
    <s v="Semana 2"/>
    <x v="0"/>
    <x v="1"/>
    <x v="5"/>
    <x v="23"/>
  </r>
  <r>
    <d v="2025-12-03T00:00:00"/>
    <s v="CLN/2025/00504"/>
    <x v="55"/>
    <n v="16202.5"/>
    <n v="2592.4"/>
    <n v="18794.900000000001"/>
    <d v="2026-01-02T00:00:00"/>
    <x v="0"/>
    <s v="Pagado"/>
    <d v="2026-01-26T00:00:00"/>
    <s v="Semana 4"/>
    <x v="1"/>
    <x v="1"/>
    <x v="5"/>
    <x v="21"/>
  </r>
  <r>
    <d v="2025-12-02T00:00:00"/>
    <s v="HMO/2025/00916"/>
    <x v="38"/>
    <n v="12400"/>
    <n v="1984"/>
    <n v="14384"/>
    <d v="2026-01-01T00:00:00"/>
    <x v="0"/>
    <s v="Pagado"/>
    <d v="2026-01-06T00:00:00"/>
    <s v="Semana 1"/>
    <x v="0"/>
    <x v="1"/>
    <x v="5"/>
    <x v="24"/>
  </r>
  <r>
    <d v="2025-12-02T00:00:00"/>
    <s v="HMO/2025/00915"/>
    <x v="23"/>
    <n v="82000"/>
    <n v="13120"/>
    <n v="95120"/>
    <d v="2026-01-01T00:00:00"/>
    <x v="0"/>
    <s v="Pagado"/>
    <d v="2026-01-12T00:00:00"/>
    <s v="Semana 2"/>
    <x v="0"/>
    <x v="1"/>
    <x v="5"/>
    <x v="23"/>
  </r>
  <r>
    <d v="2025-12-02T00:00:00"/>
    <s v="CLN/2025/00503"/>
    <x v="101"/>
    <n v="42000"/>
    <n v="6720"/>
    <n v="48720"/>
    <d v="2026-01-01T00:00:00"/>
    <x v="0"/>
    <s v="Pagado"/>
    <d v="2026-01-21T00:00:00"/>
    <s v="Semana 3"/>
    <x v="1"/>
    <x v="1"/>
    <x v="5"/>
    <x v="22"/>
  </r>
  <r>
    <d v="2025-12-02T00:00:00"/>
    <s v="CLN/2025/00502"/>
    <x v="105"/>
    <n v="8370"/>
    <n v="1339.2"/>
    <n v="9709.2000000000007"/>
    <d v="2026-01-01T00:00:00"/>
    <x v="0"/>
    <s v="Pagado"/>
    <d v="2026-01-29T00:00:00"/>
    <s v="Semana 4"/>
    <x v="1"/>
    <x v="1"/>
    <x v="5"/>
    <x v="21"/>
  </r>
  <r>
    <d v="2025-11-28T00:00:00"/>
    <s v="CLN/2025/00501"/>
    <x v="55"/>
    <n v="9632.02"/>
    <n v="1541.12"/>
    <n v="11173.14"/>
    <d v="2025-12-28T00:00:00"/>
    <x v="1"/>
    <s v="Pagado"/>
    <d v="2026-01-28T00:00:00"/>
    <s v="Semana 4"/>
    <x v="1"/>
    <x v="1"/>
    <x v="5"/>
    <x v="21"/>
  </r>
  <r>
    <d v="2025-11-28T00:00:00"/>
    <s v="CLN/2025/00500"/>
    <x v="64"/>
    <n v="16450"/>
    <n v="2632"/>
    <n v="19082"/>
    <d v="2025-12-28T00:00:00"/>
    <x v="1"/>
    <s v="Pagado"/>
    <d v="2026-01-30T00:00:00"/>
    <s v="Semana 4"/>
    <x v="1"/>
    <x v="1"/>
    <x v="5"/>
    <x v="21"/>
  </r>
  <r>
    <d v="2025-11-25T00:00:00"/>
    <s v="CLN/2025/00494"/>
    <x v="32"/>
    <n v="30600"/>
    <n v="4896"/>
    <n v="35496"/>
    <d v="2025-12-25T00:00:00"/>
    <x v="1"/>
    <s v="Pagado"/>
    <d v="2026-01-06T00:00:00"/>
    <s v="Semana 1"/>
    <x v="1"/>
    <x v="1"/>
    <x v="5"/>
    <x v="24"/>
  </r>
  <r>
    <d v="2025-09-20T00:00:00"/>
    <s v="CLN/2025/00425"/>
    <x v="69"/>
    <n v="28965.32"/>
    <n v="4634.45"/>
    <n v="33599.769999999997"/>
    <d v="2025-10-20T00:00:00"/>
    <x v="1"/>
    <s v="Pagado"/>
    <d v="2026-01-26T00:00:00"/>
    <s v="Semana 4"/>
    <x v="1"/>
    <x v="1"/>
    <x v="5"/>
    <x v="21"/>
  </r>
  <r>
    <d v="2025-04-10T00:00:00"/>
    <s v="HMO/2025/00276"/>
    <x v="50"/>
    <n v="62545.08"/>
    <n v="10007.209999999999"/>
    <n v="72552.289999999994"/>
    <d v="2025-05-10T00:00:00"/>
    <x v="1"/>
    <s v="Pagado"/>
    <d v="2026-01-31T00:00:00"/>
    <s v="Semana 4"/>
    <x v="0"/>
    <x v="1"/>
    <x v="5"/>
    <x v="21"/>
  </r>
  <r>
    <d v="2025-03-31T00:00:00"/>
    <s v="HMO/2025/00236"/>
    <x v="50"/>
    <n v="11327.06"/>
    <n v="1812.33"/>
    <n v="13139.39"/>
    <d v="2025-04-30T00:00:00"/>
    <x v="1"/>
    <s v="Pagado"/>
    <d v="2026-01-31T00:00:00"/>
    <s v="Semana 4"/>
    <x v="0"/>
    <x v="1"/>
    <x v="5"/>
    <x v="21"/>
  </r>
  <r>
    <d v="2025-03-31T00:00:00"/>
    <s v="HMO/2025/00235"/>
    <x v="50"/>
    <n v="51204.75"/>
    <n v="8192.76"/>
    <n v="59397.51"/>
    <d v="2025-04-30T00:00:00"/>
    <x v="1"/>
    <s v="Pagado"/>
    <d v="2026-01-31T00:00:00"/>
    <s v="Semana 4"/>
    <x v="0"/>
    <x v="1"/>
    <x v="5"/>
    <x v="2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53">
  <r>
    <d v="2026-06-26T00:00:00"/>
    <s v="CLN/2026/00163"/>
    <x v="0"/>
    <n v="8160"/>
    <n v="1305.5999999999999"/>
    <n v="9465.6"/>
    <n v="9465.6"/>
    <n v="8160"/>
    <d v="2026-07-26T00:00:00"/>
    <s v="Vigente"/>
    <s v="Sin pagar"/>
    <x v="0"/>
    <x v="0"/>
    <d v="2026-06-26T00:00:00"/>
    <x v="0"/>
    <x v="0"/>
    <n v="0"/>
    <n v="0"/>
    <n v="0"/>
    <n v="0"/>
    <n v="0"/>
    <n v="0"/>
    <n v="8160"/>
  </r>
  <r>
    <d v="2026-06-25T00:00:00"/>
    <s v="HMO/2026/00446"/>
    <x v="1"/>
    <n v="60480"/>
    <n v="9676.7999999999993"/>
    <n v="70156.800000000003"/>
    <n v="70156.800000000003"/>
    <n v="60480"/>
    <d v="2026-07-25T00:00:00"/>
    <s v="Vigente"/>
    <s v="Sin pagar"/>
    <x v="1"/>
    <x v="0"/>
    <d v="2026-06-26T00:00:00"/>
    <x v="0"/>
    <x v="0"/>
    <n v="0"/>
    <n v="0"/>
    <n v="0"/>
    <n v="0"/>
    <n v="0"/>
    <n v="0"/>
    <n v="60480"/>
  </r>
  <r>
    <d v="2026-06-25T00:00:00"/>
    <s v="HMO/2026/00442"/>
    <x v="2"/>
    <n v="83689.2"/>
    <n v="13390.27"/>
    <n v="97079.47"/>
    <n v="97079.47"/>
    <n v="83689.2"/>
    <d v="2026-08-09T00:00:00"/>
    <s v="Vigente"/>
    <s v="Sin pagar"/>
    <x v="1"/>
    <x v="0"/>
    <d v="2026-06-26T00:00:00"/>
    <x v="0"/>
    <x v="0"/>
    <n v="0"/>
    <n v="0"/>
    <n v="0"/>
    <n v="0"/>
    <n v="0"/>
    <n v="0"/>
    <n v="83689.2"/>
  </r>
  <r>
    <d v="2026-06-25T00:00:00"/>
    <s v="CLN/2026/00162"/>
    <x v="3"/>
    <n v="13600"/>
    <n v="2176"/>
    <n v="15776"/>
    <n v="15776"/>
    <n v="13600"/>
    <d v="2026-07-25T00:00:00"/>
    <s v="Vigente"/>
    <s v="Sin pagar"/>
    <x v="0"/>
    <x v="0"/>
    <d v="2026-06-26T00:00:00"/>
    <x v="0"/>
    <x v="0"/>
    <n v="0"/>
    <n v="0"/>
    <n v="0"/>
    <n v="0"/>
    <n v="0"/>
    <n v="0"/>
    <n v="13600"/>
  </r>
  <r>
    <d v="2026-06-23T00:00:00"/>
    <s v="HMO/2026/00440"/>
    <x v="4"/>
    <n v="3195"/>
    <n v="511.2"/>
    <n v="3706.2"/>
    <n v="3706.2"/>
    <n v="3195"/>
    <d v="2026-07-23T00:00:00"/>
    <s v="Vigente"/>
    <s v="Sin pagar"/>
    <x v="2"/>
    <x v="0"/>
    <d v="2026-06-26T00:00:00"/>
    <x v="0"/>
    <x v="0"/>
    <n v="0"/>
    <n v="0"/>
    <n v="0"/>
    <n v="0"/>
    <n v="0"/>
    <n v="0"/>
    <n v="3195"/>
  </r>
  <r>
    <d v="2026-06-23T00:00:00"/>
    <s v="HMO/2026/00439"/>
    <x v="1"/>
    <n v="58500"/>
    <n v="9360"/>
    <n v="67860"/>
    <n v="67860"/>
    <n v="58500"/>
    <d v="2026-07-23T00:00:00"/>
    <s v="Vigente"/>
    <s v="Sin pagar"/>
    <x v="1"/>
    <x v="0"/>
    <d v="2026-06-26T00:00:00"/>
    <x v="0"/>
    <x v="0"/>
    <n v="0"/>
    <n v="0"/>
    <n v="0"/>
    <n v="0"/>
    <n v="0"/>
    <n v="0"/>
    <n v="58500"/>
  </r>
  <r>
    <d v="2026-06-23T00:00:00"/>
    <s v="HMO/2026/00438"/>
    <x v="1"/>
    <n v="58000"/>
    <n v="9280"/>
    <n v="67280"/>
    <n v="67280"/>
    <n v="58000"/>
    <d v="2026-07-23T00:00:00"/>
    <s v="Vigente"/>
    <s v="Sin pagar"/>
    <x v="1"/>
    <x v="0"/>
    <d v="2026-06-26T00:00:00"/>
    <x v="0"/>
    <x v="0"/>
    <n v="0"/>
    <n v="0"/>
    <n v="0"/>
    <n v="0"/>
    <n v="0"/>
    <n v="0"/>
    <n v="58000"/>
  </r>
  <r>
    <d v="2026-06-23T00:00:00"/>
    <s v="HMO/2026/00437"/>
    <x v="1"/>
    <n v="58000"/>
    <n v="9280"/>
    <n v="67280"/>
    <n v="67280"/>
    <n v="58000"/>
    <d v="2026-07-23T00:00:00"/>
    <s v="Vigente"/>
    <s v="Sin pagar"/>
    <x v="1"/>
    <x v="0"/>
    <d v="2026-06-26T00:00:00"/>
    <x v="0"/>
    <x v="0"/>
    <n v="0"/>
    <n v="0"/>
    <n v="0"/>
    <n v="0"/>
    <n v="0"/>
    <n v="0"/>
    <n v="58000"/>
  </r>
  <r>
    <d v="2026-06-23T00:00:00"/>
    <s v="HMO/2026/00436"/>
    <x v="1"/>
    <n v="58000"/>
    <n v="9280"/>
    <n v="67280"/>
    <n v="67280"/>
    <n v="58000"/>
    <d v="2026-07-23T00:00:00"/>
    <s v="Vigente"/>
    <s v="Sin pagar"/>
    <x v="1"/>
    <x v="0"/>
    <d v="2026-06-26T00:00:00"/>
    <x v="0"/>
    <x v="0"/>
    <n v="0"/>
    <n v="0"/>
    <n v="0"/>
    <n v="0"/>
    <n v="0"/>
    <n v="0"/>
    <n v="58000"/>
  </r>
  <r>
    <d v="2026-06-23T00:00:00"/>
    <s v="HMO/2026/00435"/>
    <x v="5"/>
    <n v="19470"/>
    <n v="3115.2"/>
    <n v="22585.200000000001"/>
    <n v="22585.200000000001"/>
    <n v="19470"/>
    <d v="2026-07-23T00:00:00"/>
    <s v="Vigente"/>
    <s v="Sin pagar"/>
    <x v="1"/>
    <x v="0"/>
    <d v="2026-06-26T00:00:00"/>
    <x v="0"/>
    <x v="0"/>
    <n v="0"/>
    <n v="0"/>
    <n v="0"/>
    <n v="0"/>
    <n v="0"/>
    <n v="0"/>
    <n v="19470"/>
  </r>
  <r>
    <d v="2026-06-22T00:00:00"/>
    <s v="HMO/2026/00433"/>
    <x v="6"/>
    <n v="6750"/>
    <n v="1080"/>
    <n v="7830"/>
    <n v="7830"/>
    <n v="6750"/>
    <d v="2026-07-22T00:00:00"/>
    <s v="Vigente"/>
    <s v="Sin pagar"/>
    <x v="1"/>
    <x v="0"/>
    <d v="2026-06-26T00:00:00"/>
    <x v="0"/>
    <x v="0"/>
    <n v="0"/>
    <n v="0"/>
    <n v="0"/>
    <n v="0"/>
    <n v="0"/>
    <n v="0"/>
    <n v="6750"/>
  </r>
  <r>
    <d v="2026-06-19T00:00:00"/>
    <s v="HMO/2026/00426"/>
    <x v="7"/>
    <n v="15631.92"/>
    <n v="2501.11"/>
    <n v="18133.03"/>
    <n v="18133.03"/>
    <n v="15631.92"/>
    <d v="2026-07-19T00:00:00"/>
    <s v="Vigente"/>
    <s v="Sin pagar"/>
    <x v="1"/>
    <x v="0"/>
    <d v="2026-06-26T00:00:00"/>
    <x v="0"/>
    <x v="0"/>
    <n v="0"/>
    <n v="0"/>
    <n v="0"/>
    <n v="0"/>
    <n v="0"/>
    <n v="0"/>
    <n v="15631.92"/>
  </r>
  <r>
    <d v="2026-06-19T00:00:00"/>
    <s v="HMO/2026/00425"/>
    <x v="7"/>
    <n v="1750"/>
    <n v="280"/>
    <n v="2030"/>
    <n v="2030"/>
    <n v="1750"/>
    <d v="2026-07-19T00:00:00"/>
    <s v="Vigente"/>
    <s v="Sin pagar"/>
    <x v="1"/>
    <x v="0"/>
    <d v="2026-06-26T00:00:00"/>
    <x v="0"/>
    <x v="0"/>
    <n v="0"/>
    <n v="0"/>
    <n v="0"/>
    <n v="0"/>
    <n v="0"/>
    <n v="0"/>
    <n v="1750"/>
  </r>
  <r>
    <d v="2026-06-18T00:00:00"/>
    <s v="HMO/2026/00424"/>
    <x v="7"/>
    <n v="7000"/>
    <n v="1120"/>
    <n v="8120"/>
    <n v="8120"/>
    <n v="7000"/>
    <d v="2026-07-18T00:00:00"/>
    <s v="Vigente"/>
    <s v="Sin pagar"/>
    <x v="1"/>
    <x v="0"/>
    <d v="2026-06-26T00:00:00"/>
    <x v="0"/>
    <x v="0"/>
    <n v="0"/>
    <n v="0"/>
    <n v="0"/>
    <n v="0"/>
    <n v="0"/>
    <n v="0"/>
    <n v="7000"/>
  </r>
  <r>
    <d v="2026-06-18T00:00:00"/>
    <s v="HMO/2026/00423"/>
    <x v="8"/>
    <n v="3867.57"/>
    <n v="618.80999999999995"/>
    <n v="4486.38"/>
    <n v="4486.38"/>
    <n v="3867.57"/>
    <d v="2026-07-18T00:00:00"/>
    <s v="Vigente"/>
    <s v="Sin pagar"/>
    <x v="1"/>
    <x v="0"/>
    <d v="2026-06-26T00:00:00"/>
    <x v="0"/>
    <x v="0"/>
    <n v="0"/>
    <n v="0"/>
    <n v="0"/>
    <n v="0"/>
    <n v="0"/>
    <n v="0"/>
    <n v="3867.57"/>
  </r>
  <r>
    <d v="2026-06-18T00:00:00"/>
    <s v="CLN/2026/00157"/>
    <x v="9"/>
    <n v="31280"/>
    <n v="5004.8"/>
    <n v="36284.800000000003"/>
    <n v="36284.800000000003"/>
    <n v="31280"/>
    <d v="2026-07-18T00:00:00"/>
    <s v="Vigente"/>
    <s v="Sin pagar"/>
    <x v="0"/>
    <x v="0"/>
    <d v="2026-06-26T00:00:00"/>
    <x v="0"/>
    <x v="0"/>
    <n v="0"/>
    <n v="0"/>
    <n v="0"/>
    <n v="0"/>
    <n v="0"/>
    <n v="0"/>
    <n v="31280"/>
  </r>
  <r>
    <d v="2026-06-17T00:00:00"/>
    <s v="HMO/2026/00421"/>
    <x v="10"/>
    <n v="10475"/>
    <n v="1676"/>
    <n v="12151"/>
    <n v="12151"/>
    <n v="10475"/>
    <d v="2026-07-17T00:00:00"/>
    <s v="Vigente"/>
    <s v="Sin pagar"/>
    <x v="1"/>
    <x v="0"/>
    <d v="2026-06-26T00:00:00"/>
    <x v="0"/>
    <x v="0"/>
    <n v="0"/>
    <n v="0"/>
    <n v="0"/>
    <n v="0"/>
    <n v="0"/>
    <n v="0"/>
    <n v="10475"/>
  </r>
  <r>
    <d v="2026-06-17T00:00:00"/>
    <s v="HMO/2026/00418"/>
    <x v="8"/>
    <n v="7741.04"/>
    <n v="1238.57"/>
    <n v="8979.61"/>
    <n v="8979.61"/>
    <n v="7741.04"/>
    <d v="2026-07-17T00:00:00"/>
    <s v="Vigente"/>
    <s v="Sin pagar"/>
    <x v="1"/>
    <x v="0"/>
    <d v="2026-06-26T00:00:00"/>
    <x v="0"/>
    <x v="0"/>
    <n v="0"/>
    <n v="0"/>
    <n v="0"/>
    <n v="0"/>
    <n v="0"/>
    <n v="0"/>
    <n v="7741.04"/>
  </r>
  <r>
    <d v="2026-06-17T00:00:00"/>
    <s v="HMO/2026/00417"/>
    <x v="11"/>
    <n v="16200"/>
    <n v="2592"/>
    <n v="18792"/>
    <n v="18792"/>
    <n v="16200"/>
    <d v="2026-06-17T00:00:00"/>
    <s v="Vencido"/>
    <s v="Sin pagar"/>
    <x v="1"/>
    <x v="1"/>
    <d v="2026-06-26T00:00:00"/>
    <x v="0"/>
    <x v="0"/>
    <n v="10"/>
    <n v="16200"/>
    <n v="0"/>
    <n v="0"/>
    <n v="0"/>
    <n v="0"/>
    <n v="0"/>
  </r>
  <r>
    <d v="2026-06-17T00:00:00"/>
    <s v="CLN/2026/00156"/>
    <x v="12"/>
    <n v="13500"/>
    <n v="2160"/>
    <n v="15660"/>
    <n v="15660"/>
    <n v="13500"/>
    <d v="2026-07-17T00:00:00"/>
    <s v="Vigente"/>
    <s v="Sin pagar"/>
    <x v="2"/>
    <x v="0"/>
    <d v="2026-06-26T00:00:00"/>
    <x v="0"/>
    <x v="0"/>
    <n v="0"/>
    <n v="0"/>
    <n v="0"/>
    <n v="0"/>
    <n v="0"/>
    <n v="0"/>
    <n v="13500"/>
  </r>
  <r>
    <d v="2026-06-16T00:00:00"/>
    <s v="HMO/2026/00413"/>
    <x v="13"/>
    <n v="74942.17"/>
    <n v="11990.75"/>
    <n v="86932.92"/>
    <n v="86932.92"/>
    <n v="74942.17"/>
    <d v="2026-07-16T00:00:00"/>
    <s v="Vigente"/>
    <s v="Sin pagar"/>
    <x v="1"/>
    <x v="0"/>
    <d v="2026-06-26T00:00:00"/>
    <x v="0"/>
    <x v="0"/>
    <n v="0"/>
    <n v="0"/>
    <n v="0"/>
    <n v="0"/>
    <n v="0"/>
    <n v="0"/>
    <n v="74942.17"/>
  </r>
  <r>
    <d v="2026-06-15T00:00:00"/>
    <s v="HMO/2026/00411"/>
    <x v="14"/>
    <n v="2850"/>
    <n v="456"/>
    <n v="3306"/>
    <n v="3306"/>
    <n v="2850"/>
    <d v="2026-07-15T00:00:00"/>
    <s v="Vigente"/>
    <s v="Sin pagar"/>
    <x v="2"/>
    <x v="0"/>
    <d v="2026-06-26T00:00:00"/>
    <x v="0"/>
    <x v="0"/>
    <n v="0"/>
    <n v="0"/>
    <n v="0"/>
    <n v="0"/>
    <n v="0"/>
    <n v="0"/>
    <n v="2850"/>
  </r>
  <r>
    <d v="2026-06-15T00:00:00"/>
    <s v="HMO/2026/00410"/>
    <x v="15"/>
    <n v="62398.080000000002"/>
    <n v="9983.69"/>
    <n v="72381.77"/>
    <n v="72381.77"/>
    <n v="62398.080000000002"/>
    <d v="2026-06-30T00:00:00"/>
    <s v="Por vencer"/>
    <s v="Sin pagar"/>
    <x v="2"/>
    <x v="0"/>
    <d v="2026-06-26T00:00:00"/>
    <x v="0"/>
    <x v="0"/>
    <n v="0"/>
    <n v="0"/>
    <n v="0"/>
    <n v="0"/>
    <n v="0"/>
    <n v="62398.080000000002"/>
    <n v="0"/>
  </r>
  <r>
    <d v="2026-06-15T00:00:00"/>
    <s v="CLN/2026/00155"/>
    <x v="16"/>
    <n v="39700"/>
    <n v="1152"/>
    <n v="40852"/>
    <n v="40852"/>
    <n v="39700"/>
    <d v="2026-07-15T00:00:00"/>
    <s v="Vigente"/>
    <s v="Sin pagar"/>
    <x v="1"/>
    <x v="0"/>
    <d v="2026-06-26T00:00:00"/>
    <x v="0"/>
    <x v="0"/>
    <n v="0"/>
    <n v="0"/>
    <n v="0"/>
    <n v="0"/>
    <n v="0"/>
    <n v="0"/>
    <n v="39700"/>
  </r>
  <r>
    <d v="2026-06-13T00:00:00"/>
    <s v="HMO/2026/00409"/>
    <x v="17"/>
    <n v="11733.73"/>
    <n v="1877.4"/>
    <n v="13611.13"/>
    <n v="13611.13"/>
    <n v="11733.73"/>
    <d v="2026-07-13T00:00:00"/>
    <s v="Vigente"/>
    <s v="Sin pagar"/>
    <x v="0"/>
    <x v="0"/>
    <d v="2026-06-26T00:00:00"/>
    <x v="0"/>
    <x v="0"/>
    <n v="0"/>
    <n v="0"/>
    <n v="0"/>
    <n v="0"/>
    <n v="0"/>
    <n v="0"/>
    <n v="11733.73"/>
  </r>
  <r>
    <d v="2026-06-13T00:00:00"/>
    <s v="HMO/2026/00408"/>
    <x v="14"/>
    <n v="9460"/>
    <n v="1513.6"/>
    <n v="10973.6"/>
    <n v="10973.6"/>
    <n v="9460"/>
    <d v="2026-07-13T00:00:00"/>
    <s v="Vigente"/>
    <s v="Sin pagar"/>
    <x v="2"/>
    <x v="0"/>
    <d v="2026-06-26T00:00:00"/>
    <x v="0"/>
    <x v="0"/>
    <n v="0"/>
    <n v="0"/>
    <n v="0"/>
    <n v="0"/>
    <n v="0"/>
    <n v="0"/>
    <n v="9460"/>
  </r>
  <r>
    <d v="2026-06-13T00:00:00"/>
    <s v="HMO/2026/00407"/>
    <x v="17"/>
    <n v="19556.21"/>
    <n v="3128.99"/>
    <n v="22685.200000000001"/>
    <n v="22685.200000000001"/>
    <n v="19556.21"/>
    <d v="2026-07-13T00:00:00"/>
    <s v="Vigente"/>
    <s v="Sin pagar"/>
    <x v="0"/>
    <x v="0"/>
    <d v="2026-06-26T00:00:00"/>
    <x v="0"/>
    <x v="0"/>
    <n v="0"/>
    <n v="0"/>
    <n v="0"/>
    <n v="0"/>
    <n v="0"/>
    <n v="0"/>
    <n v="19556.21"/>
  </r>
  <r>
    <d v="2026-06-13T00:00:00"/>
    <s v="CLN/2026/00153"/>
    <x v="18"/>
    <n v="13640"/>
    <n v="2182.4"/>
    <n v="15822.4"/>
    <n v="15822.4"/>
    <n v="13640"/>
    <d v="2026-07-13T00:00:00"/>
    <s v="Vigente"/>
    <s v="Sin pagar"/>
    <x v="1"/>
    <x v="0"/>
    <d v="2026-06-26T00:00:00"/>
    <x v="0"/>
    <x v="0"/>
    <n v="0"/>
    <n v="0"/>
    <n v="0"/>
    <n v="0"/>
    <n v="0"/>
    <n v="0"/>
    <n v="13640"/>
  </r>
  <r>
    <d v="2026-06-12T00:00:00"/>
    <s v="HMO/2026/00405"/>
    <x v="19"/>
    <n v="21590.06"/>
    <n v="3454.41"/>
    <n v="25044.47"/>
    <n v="25044.47"/>
    <n v="21590.06"/>
    <d v="2026-07-12T00:00:00"/>
    <s v="Vigente"/>
    <s v="Sin pagar"/>
    <x v="2"/>
    <x v="0"/>
    <d v="2026-06-26T00:00:00"/>
    <x v="0"/>
    <x v="0"/>
    <n v="0"/>
    <n v="0"/>
    <n v="0"/>
    <n v="0"/>
    <n v="0"/>
    <n v="0"/>
    <n v="21590.06"/>
  </r>
  <r>
    <d v="2026-06-11T00:00:00"/>
    <s v="HMO/2026/00398"/>
    <x v="7"/>
    <n v="7000"/>
    <n v="1120"/>
    <n v="8120"/>
    <n v="8120"/>
    <n v="7000"/>
    <d v="2026-07-11T00:00:00"/>
    <s v="Vigente"/>
    <s v="Sin pagar"/>
    <x v="1"/>
    <x v="0"/>
    <d v="2026-06-26T00:00:00"/>
    <x v="0"/>
    <x v="0"/>
    <n v="0"/>
    <n v="0"/>
    <n v="0"/>
    <n v="0"/>
    <n v="0"/>
    <n v="0"/>
    <n v="7000"/>
  </r>
  <r>
    <d v="2026-06-11T00:00:00"/>
    <s v="HMO/2026/00397"/>
    <x v="20"/>
    <n v="8550"/>
    <n v="1368"/>
    <n v="9918"/>
    <n v="9918"/>
    <n v="8550"/>
    <d v="2026-07-11T00:00:00"/>
    <s v="Vigente"/>
    <s v="Sin pagar"/>
    <x v="2"/>
    <x v="0"/>
    <d v="2026-06-26T00:00:00"/>
    <x v="0"/>
    <x v="0"/>
    <n v="0"/>
    <n v="0"/>
    <n v="0"/>
    <n v="0"/>
    <n v="0"/>
    <n v="0"/>
    <n v="8550"/>
  </r>
  <r>
    <d v="2026-06-11T00:00:00"/>
    <s v="HMO/2026/00396"/>
    <x v="7"/>
    <n v="10500"/>
    <n v="1680"/>
    <n v="12180"/>
    <n v="12180"/>
    <n v="10500"/>
    <d v="2026-07-11T00:00:00"/>
    <s v="Vigente"/>
    <s v="Sin pagar"/>
    <x v="1"/>
    <x v="0"/>
    <d v="2026-06-26T00:00:00"/>
    <x v="0"/>
    <x v="0"/>
    <n v="0"/>
    <n v="0"/>
    <n v="0"/>
    <n v="0"/>
    <n v="0"/>
    <n v="0"/>
    <n v="10500"/>
  </r>
  <r>
    <d v="2026-06-11T00:00:00"/>
    <s v="HMO/2026/00395"/>
    <x v="21"/>
    <n v="39127.050000000003"/>
    <n v="6260.33"/>
    <n v="45387.38"/>
    <n v="45387.38"/>
    <n v="39127.050000000003"/>
    <d v="2026-07-11T00:00:00"/>
    <s v="Vigente"/>
    <s v="Sin pagar"/>
    <x v="2"/>
    <x v="0"/>
    <d v="2026-06-26T00:00:00"/>
    <x v="0"/>
    <x v="0"/>
    <n v="0"/>
    <n v="0"/>
    <n v="0"/>
    <n v="0"/>
    <n v="0"/>
    <n v="0"/>
    <n v="39127.050000000003"/>
  </r>
  <r>
    <d v="2026-06-10T00:00:00"/>
    <s v="HMO/2026/00393"/>
    <x v="8"/>
    <n v="11766.06"/>
    <n v="1882.57"/>
    <n v="13648.63"/>
    <n v="13648.63"/>
    <n v="11766.06"/>
    <d v="2026-07-10T00:00:00"/>
    <s v="Vigente"/>
    <s v="Sin pagar"/>
    <x v="1"/>
    <x v="0"/>
    <d v="2026-06-26T00:00:00"/>
    <x v="0"/>
    <x v="0"/>
    <n v="0"/>
    <n v="0"/>
    <n v="0"/>
    <n v="0"/>
    <n v="0"/>
    <n v="0"/>
    <n v="11766.06"/>
  </r>
  <r>
    <d v="2026-06-10T00:00:00"/>
    <s v="HMO/2026/00392"/>
    <x v="22"/>
    <n v="8194.5"/>
    <n v="1311.12"/>
    <n v="9505.6200000000008"/>
    <n v="9505.6200000000008"/>
    <n v="8194.5"/>
    <d v="2026-07-10T00:00:00"/>
    <s v="Vigente"/>
    <s v="Sin pagar"/>
    <x v="1"/>
    <x v="0"/>
    <d v="2026-06-26T00:00:00"/>
    <x v="0"/>
    <x v="0"/>
    <n v="0"/>
    <n v="0"/>
    <n v="0"/>
    <n v="0"/>
    <n v="0"/>
    <n v="0"/>
    <n v="8194.5"/>
  </r>
  <r>
    <d v="2026-06-10T00:00:00"/>
    <s v="HMO/2026/00391"/>
    <x v="23"/>
    <n v="33600"/>
    <n v="5376"/>
    <n v="38976"/>
    <n v="38976"/>
    <n v="33600"/>
    <d v="2026-07-10T00:00:00"/>
    <s v="Vigente"/>
    <s v="Sin pagar"/>
    <x v="1"/>
    <x v="0"/>
    <d v="2026-06-26T00:00:00"/>
    <x v="0"/>
    <x v="0"/>
    <n v="0"/>
    <n v="0"/>
    <n v="0"/>
    <n v="0"/>
    <n v="0"/>
    <n v="0"/>
    <n v="33600"/>
  </r>
  <r>
    <d v="2026-06-10T00:00:00"/>
    <s v="HMO/2026/00390"/>
    <x v="7"/>
    <n v="15688.08"/>
    <n v="2510.09"/>
    <n v="18198.169999999998"/>
    <n v="18198.169999999998"/>
    <n v="15688.08"/>
    <d v="2026-07-10T00:00:00"/>
    <s v="Vigente"/>
    <s v="Sin pagar"/>
    <x v="1"/>
    <x v="0"/>
    <d v="2026-06-26T00:00:00"/>
    <x v="0"/>
    <x v="0"/>
    <n v="0"/>
    <n v="0"/>
    <n v="0"/>
    <n v="0"/>
    <n v="0"/>
    <n v="0"/>
    <n v="15688.08"/>
  </r>
  <r>
    <d v="2026-06-10T00:00:00"/>
    <s v="HMO/2026/00386"/>
    <x v="24"/>
    <n v="7844.04"/>
    <n v="1255.05"/>
    <n v="9099.09"/>
    <n v="9099.09"/>
    <n v="7844.04"/>
    <d v="2026-07-10T00:00:00"/>
    <s v="Vigente"/>
    <s v="Sin pagar"/>
    <x v="2"/>
    <x v="0"/>
    <d v="2026-06-26T00:00:00"/>
    <x v="0"/>
    <x v="0"/>
    <n v="0"/>
    <n v="0"/>
    <n v="0"/>
    <n v="0"/>
    <n v="0"/>
    <n v="0"/>
    <n v="7844.04"/>
  </r>
  <r>
    <d v="2026-06-08T00:00:00"/>
    <s v="CLN/2026/00148"/>
    <x v="25"/>
    <n v="12746"/>
    <n v="2039.36"/>
    <n v="14785.36"/>
    <n v="14785.36"/>
    <n v="12746"/>
    <d v="2026-07-08T00:00:00"/>
    <s v="Vigente"/>
    <s v="Sin pagar"/>
    <x v="0"/>
    <x v="0"/>
    <d v="2026-06-26T00:00:00"/>
    <x v="0"/>
    <x v="0"/>
    <n v="0"/>
    <n v="0"/>
    <n v="0"/>
    <n v="0"/>
    <n v="0"/>
    <n v="0"/>
    <n v="12746"/>
  </r>
  <r>
    <d v="2026-06-05T00:00:00"/>
    <s v="CLN/2026/00146"/>
    <x v="26"/>
    <n v="27000"/>
    <n v="4320"/>
    <n v="31320"/>
    <n v="31320"/>
    <n v="27000"/>
    <d v="2026-07-05T00:00:00"/>
    <s v="Vigente"/>
    <s v="Sin pagar"/>
    <x v="0"/>
    <x v="0"/>
    <d v="2026-06-26T00:00:00"/>
    <x v="0"/>
    <x v="0"/>
    <n v="0"/>
    <n v="0"/>
    <n v="0"/>
    <n v="0"/>
    <n v="0"/>
    <n v="0"/>
    <n v="27000"/>
  </r>
  <r>
    <d v="2026-06-04T00:00:00"/>
    <s v="HMO/2026/00376"/>
    <x v="27"/>
    <n v="16660"/>
    <n v="2665.6"/>
    <n v="19325.599999999999"/>
    <n v="19325.599999999999"/>
    <n v="16660"/>
    <d v="2026-07-04T00:00:00"/>
    <s v="Vigente"/>
    <s v="Sin pagar"/>
    <x v="2"/>
    <x v="0"/>
    <d v="2026-06-26T00:00:00"/>
    <x v="0"/>
    <x v="0"/>
    <n v="0"/>
    <n v="0"/>
    <n v="0"/>
    <n v="0"/>
    <n v="0"/>
    <n v="0"/>
    <n v="16660"/>
  </r>
  <r>
    <d v="2026-06-04T00:00:00"/>
    <s v="HMO/2026/00375"/>
    <x v="28"/>
    <n v="9900"/>
    <n v="1584"/>
    <n v="11484"/>
    <n v="11484"/>
    <n v="9900"/>
    <d v="2026-07-04T00:00:00"/>
    <s v="Vigente"/>
    <s v="Sin pagar"/>
    <x v="2"/>
    <x v="0"/>
    <d v="2026-06-26T00:00:00"/>
    <x v="0"/>
    <x v="0"/>
    <n v="0"/>
    <n v="0"/>
    <n v="0"/>
    <n v="0"/>
    <n v="0"/>
    <n v="0"/>
    <n v="9900"/>
  </r>
  <r>
    <d v="2026-06-01T00:00:00"/>
    <s v="HMO/2026/00370"/>
    <x v="29"/>
    <n v="8000"/>
    <n v="1280"/>
    <n v="9280"/>
    <n v="9280"/>
    <n v="8000"/>
    <d v="2026-06-01T00:00:00"/>
    <s v="Vencido"/>
    <s v="Sin pagar"/>
    <x v="1"/>
    <x v="1"/>
    <d v="2026-06-26T00:00:00"/>
    <x v="0"/>
    <x v="0"/>
    <n v="26"/>
    <n v="8000"/>
    <n v="0"/>
    <n v="0"/>
    <n v="0"/>
    <n v="0"/>
    <n v="0"/>
  </r>
  <r>
    <d v="2026-06-01T00:00:00"/>
    <s v="HMO/2026/00369"/>
    <x v="29"/>
    <n v="8000"/>
    <n v="1280"/>
    <n v="9280"/>
    <n v="9280"/>
    <n v="8000"/>
    <d v="2026-06-01T00:00:00"/>
    <s v="Vencido"/>
    <s v="Sin pagar"/>
    <x v="1"/>
    <x v="1"/>
    <d v="2026-06-26T00:00:00"/>
    <x v="0"/>
    <x v="0"/>
    <n v="26"/>
    <n v="8000"/>
    <n v="0"/>
    <n v="0"/>
    <n v="0"/>
    <n v="0"/>
    <n v="0"/>
  </r>
  <r>
    <d v="2026-05-29T00:00:00"/>
    <s v="CLN/2026/00143"/>
    <x v="30"/>
    <n v="381068.6"/>
    <n v="60970.98"/>
    <n v="442039.58"/>
    <n v="2511.59"/>
    <n v="2165.1637931034484"/>
    <d v="2026-06-28T00:00:00"/>
    <s v="Por vencer"/>
    <s v="Pagado parcialmente"/>
    <x v="1"/>
    <x v="0"/>
    <d v="2026-06-26T00:00:00"/>
    <x v="0"/>
    <x v="0"/>
    <n v="0"/>
    <n v="0"/>
    <n v="0"/>
    <n v="0"/>
    <n v="0"/>
    <n v="2165.1637931034484"/>
    <n v="0"/>
  </r>
  <r>
    <d v="2026-05-28T00:00:00"/>
    <s v="HMO/2026/00362"/>
    <x v="22"/>
    <n v="42750"/>
    <n v="6840"/>
    <n v="49590"/>
    <n v="49590"/>
    <n v="42750"/>
    <d v="2026-06-27T00:00:00"/>
    <s v="Por vencer"/>
    <s v="Sin pagar"/>
    <x v="1"/>
    <x v="0"/>
    <d v="2026-06-26T00:00:00"/>
    <x v="0"/>
    <x v="0"/>
    <n v="0"/>
    <n v="0"/>
    <n v="0"/>
    <n v="0"/>
    <n v="0"/>
    <n v="42750"/>
    <n v="0"/>
  </r>
  <r>
    <d v="2026-05-28T00:00:00"/>
    <s v="CLN/2026/00141"/>
    <x v="9"/>
    <n v="46680"/>
    <n v="7468.8"/>
    <n v="54148.800000000003"/>
    <n v="54148.800000000003"/>
    <n v="46680"/>
    <d v="2026-06-27T00:00:00"/>
    <s v="Por vencer"/>
    <s v="Sin pagar"/>
    <x v="0"/>
    <x v="0"/>
    <d v="2026-06-26T00:00:00"/>
    <x v="0"/>
    <x v="0"/>
    <n v="0"/>
    <n v="0"/>
    <n v="0"/>
    <n v="0"/>
    <n v="0"/>
    <n v="46680"/>
    <n v="0"/>
  </r>
  <r>
    <d v="2026-05-27T00:00:00"/>
    <s v="HMO/2026/00360"/>
    <x v="31"/>
    <n v="7015.9"/>
    <m/>
    <n v="7015.9"/>
    <n v="7015.9"/>
    <n v="7015.9"/>
    <d v="2026-06-26T00:00:00"/>
    <s v="Vencido"/>
    <s v="Sin pagar"/>
    <x v="1"/>
    <x v="0"/>
    <d v="2026-06-26T00:00:00"/>
    <x v="0"/>
    <x v="0"/>
    <n v="1"/>
    <n v="7015.9"/>
    <n v="0"/>
    <n v="0"/>
    <n v="0"/>
    <n v="0"/>
    <n v="0"/>
  </r>
  <r>
    <d v="2026-05-27T00:00:00"/>
    <s v="HMO/2026/00359"/>
    <x v="31"/>
    <n v="20000"/>
    <m/>
    <n v="20000"/>
    <n v="20000"/>
    <n v="20000"/>
    <d v="2026-06-26T00:00:00"/>
    <s v="Vencido"/>
    <s v="Sin pagar"/>
    <x v="1"/>
    <x v="0"/>
    <d v="2026-06-26T00:00:00"/>
    <x v="0"/>
    <x v="0"/>
    <n v="1"/>
    <n v="20000"/>
    <n v="0"/>
    <n v="0"/>
    <n v="0"/>
    <n v="0"/>
    <n v="0"/>
  </r>
  <r>
    <d v="2026-05-27T00:00:00"/>
    <s v="CLN/2026/00140"/>
    <x v="3"/>
    <n v="27200"/>
    <n v="4352"/>
    <n v="31552"/>
    <n v="31552"/>
    <n v="27200"/>
    <d v="2026-06-26T00:00:00"/>
    <s v="Vencido"/>
    <s v="Sin pagar"/>
    <x v="0"/>
    <x v="0"/>
    <d v="2026-06-26T00:00:00"/>
    <x v="0"/>
    <x v="0"/>
    <n v="1"/>
    <n v="27200"/>
    <n v="0"/>
    <n v="0"/>
    <n v="0"/>
    <n v="0"/>
    <n v="0"/>
  </r>
  <r>
    <d v="2026-05-25T00:00:00"/>
    <s v="HMO/2026/00348"/>
    <x v="6"/>
    <n v="9000"/>
    <n v="1440"/>
    <n v="10440"/>
    <n v="10440"/>
    <n v="9000"/>
    <d v="2026-06-24T00:00:00"/>
    <s v="Vencido"/>
    <s v="Sin pagar"/>
    <x v="1"/>
    <x v="0"/>
    <d v="2026-06-26T00:00:00"/>
    <x v="0"/>
    <x v="0"/>
    <n v="3"/>
    <n v="9000"/>
    <n v="0"/>
    <n v="0"/>
    <n v="0"/>
    <n v="0"/>
    <n v="0"/>
  </r>
  <r>
    <d v="2026-05-22T00:00:00"/>
    <s v="HMO/2026/00347"/>
    <x v="32"/>
    <n v="66167.850000000006"/>
    <n v="10586.86"/>
    <n v="76754.710000000006"/>
    <n v="76754.710000000006"/>
    <n v="66167.850000000006"/>
    <d v="2026-06-21T00:00:00"/>
    <s v="Vencido"/>
    <s v="Sin pagar"/>
    <x v="1"/>
    <x v="0"/>
    <d v="2026-06-26T00:00:00"/>
    <x v="0"/>
    <x v="0"/>
    <n v="6"/>
    <n v="66167.850000000006"/>
    <n v="0"/>
    <n v="0"/>
    <n v="0"/>
    <n v="0"/>
    <n v="0"/>
  </r>
  <r>
    <d v="2026-05-22T00:00:00"/>
    <s v="CLN/2026/00134"/>
    <x v="33"/>
    <n v="46200"/>
    <n v="7392"/>
    <n v="53592"/>
    <n v="52839.16"/>
    <n v="45551.000000000007"/>
    <d v="2026-06-21T00:00:00"/>
    <s v="Vencido"/>
    <s v="Pagado parcialmente"/>
    <x v="2"/>
    <x v="0"/>
    <d v="2026-06-26T00:00:00"/>
    <x v="0"/>
    <x v="0"/>
    <n v="6"/>
    <n v="45551.000000000007"/>
    <n v="0"/>
    <n v="0"/>
    <n v="0"/>
    <n v="0"/>
    <n v="0"/>
  </r>
  <r>
    <d v="2026-05-21T00:00:00"/>
    <s v="HMO/2026/00345"/>
    <x v="34"/>
    <n v="110611.14"/>
    <n v="17697.78"/>
    <n v="128308.92"/>
    <n v="128308.92"/>
    <n v="110611.14"/>
    <d v="2026-06-20T00:00:00"/>
    <s v="Vencido"/>
    <s v="Sin pagar"/>
    <x v="1"/>
    <x v="0"/>
    <d v="2026-06-26T00:00:00"/>
    <x v="0"/>
    <x v="0"/>
    <n v="7"/>
    <n v="110611.14"/>
    <n v="0"/>
    <n v="0"/>
    <n v="0"/>
    <n v="0"/>
    <n v="0"/>
  </r>
  <r>
    <d v="2026-05-20T00:00:00"/>
    <s v="CLN/2026/00131"/>
    <x v="35"/>
    <n v="12000"/>
    <n v="1920"/>
    <n v="13920"/>
    <n v="13920"/>
    <n v="12000"/>
    <d v="2026-06-19T00:00:00"/>
    <s v="Vencido"/>
    <s v="Sin pagar"/>
    <x v="2"/>
    <x v="0"/>
    <d v="2026-06-26T00:00:00"/>
    <x v="0"/>
    <x v="0"/>
    <n v="8"/>
    <n v="12000"/>
    <n v="0"/>
    <n v="0"/>
    <n v="0"/>
    <n v="0"/>
    <n v="0"/>
  </r>
  <r>
    <d v="2026-05-16T00:00:00"/>
    <s v="CLN/2026/00127"/>
    <x v="36"/>
    <n v="3900"/>
    <n v="624"/>
    <n v="4524"/>
    <n v="4524"/>
    <n v="3900"/>
    <d v="2026-06-15T00:00:00"/>
    <s v="Vencido"/>
    <s v="Sin pagar"/>
    <x v="2"/>
    <x v="0"/>
    <d v="2026-06-26T00:00:00"/>
    <x v="0"/>
    <x v="0"/>
    <n v="12"/>
    <n v="3900"/>
    <n v="0"/>
    <n v="0"/>
    <n v="0"/>
    <n v="0"/>
    <n v="0"/>
  </r>
  <r>
    <d v="2026-05-05T00:00:00"/>
    <s v="HMO/2026/00314"/>
    <x v="36"/>
    <n v="14000"/>
    <n v="2240"/>
    <n v="16240"/>
    <n v="16240"/>
    <n v="14000"/>
    <d v="2026-06-04T00:00:00"/>
    <s v="Vencido"/>
    <s v="Sin pagar"/>
    <x v="2"/>
    <x v="0"/>
    <d v="2026-06-26T00:00:00"/>
    <x v="0"/>
    <x v="0"/>
    <n v="23"/>
    <n v="14000"/>
    <n v="0"/>
    <n v="0"/>
    <n v="0"/>
    <n v="0"/>
    <n v="0"/>
  </r>
  <r>
    <d v="2026-05-05T00:00:00"/>
    <s v="HMO/2026/00313"/>
    <x v="36"/>
    <n v="14400"/>
    <n v="2304"/>
    <n v="16704"/>
    <n v="16704"/>
    <n v="14400"/>
    <d v="2026-06-04T00:00:00"/>
    <s v="Vencido"/>
    <s v="Sin pagar"/>
    <x v="2"/>
    <x v="0"/>
    <d v="2026-06-26T00:00:00"/>
    <x v="0"/>
    <x v="0"/>
    <n v="23"/>
    <n v="14400"/>
    <n v="0"/>
    <n v="0"/>
    <n v="0"/>
    <n v="0"/>
    <n v="0"/>
  </r>
  <r>
    <d v="2026-05-04T00:00:00"/>
    <s v="HMO/2026/00306"/>
    <x v="14"/>
    <n v="9460"/>
    <n v="1513.6"/>
    <n v="10973.6"/>
    <n v="10973.6"/>
    <n v="9460"/>
    <d v="2026-06-03T00:00:00"/>
    <s v="Vencido"/>
    <s v="Sin pagar"/>
    <x v="2"/>
    <x v="0"/>
    <d v="2026-06-26T00:00:00"/>
    <x v="0"/>
    <x v="0"/>
    <n v="24"/>
    <n v="9460"/>
    <n v="0"/>
    <n v="0"/>
    <n v="0"/>
    <n v="0"/>
    <n v="0"/>
  </r>
  <r>
    <d v="2026-04-28T00:00:00"/>
    <s v="HMO/2026/00294"/>
    <x v="36"/>
    <n v="7200"/>
    <n v="1152"/>
    <n v="8352"/>
    <n v="8352"/>
    <n v="7200"/>
    <d v="2026-05-28T00:00:00"/>
    <s v="Vencido"/>
    <s v="Sin pagar"/>
    <x v="2"/>
    <x v="0"/>
    <d v="2026-06-26T00:00:00"/>
    <x v="0"/>
    <x v="0"/>
    <n v="30"/>
    <n v="7200"/>
    <n v="0"/>
    <n v="0"/>
    <n v="0"/>
    <n v="0"/>
    <n v="0"/>
  </r>
  <r>
    <d v="2026-04-28T00:00:00"/>
    <s v="HMO/2026/00293"/>
    <x v="36"/>
    <n v="10350"/>
    <n v="1656"/>
    <n v="12006"/>
    <n v="12006"/>
    <n v="10350"/>
    <d v="2026-05-28T00:00:00"/>
    <s v="Vencido"/>
    <s v="Sin pagar"/>
    <x v="2"/>
    <x v="0"/>
    <d v="2026-06-26T00:00:00"/>
    <x v="0"/>
    <x v="0"/>
    <n v="30"/>
    <n v="10350"/>
    <n v="0"/>
    <n v="0"/>
    <n v="0"/>
    <n v="0"/>
    <n v="0"/>
  </r>
  <r>
    <d v="2026-04-24T00:00:00"/>
    <s v="CLN/2026/00110"/>
    <x v="17"/>
    <n v="114984.03"/>
    <n v="18397.439999999999"/>
    <n v="133381.47"/>
    <n v="73452.47"/>
    <n v="63321.09482758621"/>
    <d v="2026-05-24T00:00:00"/>
    <s v="Vencido"/>
    <s v="Pagado parcialmente"/>
    <x v="0"/>
    <x v="0"/>
    <d v="2026-06-26T00:00:00"/>
    <x v="0"/>
    <x v="0"/>
    <n v="34"/>
    <n v="0"/>
    <n v="63321.09482758621"/>
    <n v="0"/>
    <n v="0"/>
    <n v="0"/>
    <n v="0"/>
  </r>
  <r>
    <d v="2026-04-08T00:00:00"/>
    <s v="HMO/2026/00226"/>
    <x v="36"/>
    <n v="11047.05"/>
    <n v="1767.53"/>
    <n v="12814.58"/>
    <n v="12814.58"/>
    <n v="11047.05"/>
    <d v="2026-05-08T00:00:00"/>
    <s v="Vencido"/>
    <s v="Sin pagar"/>
    <x v="2"/>
    <x v="0"/>
    <d v="2026-06-26T00:00:00"/>
    <x v="0"/>
    <x v="0"/>
    <n v="50"/>
    <n v="0"/>
    <n v="11047.05"/>
    <n v="0"/>
    <n v="0"/>
    <n v="0"/>
    <n v="0"/>
  </r>
  <r>
    <d v="2026-03-02T00:00:00"/>
    <s v="CLN/2026/00057"/>
    <x v="36"/>
    <n v="14257.8"/>
    <n v="2281.25"/>
    <n v="16539.05"/>
    <n v="16539.05"/>
    <n v="14257.8"/>
    <d v="2026-04-01T00:00:00"/>
    <s v="Vencido"/>
    <s v="Sin pagar"/>
    <x v="2"/>
    <x v="0"/>
    <d v="2026-06-26T00:00:00"/>
    <x v="0"/>
    <x v="0"/>
    <n v="87"/>
    <n v="0"/>
    <n v="0"/>
    <n v="14257.8"/>
    <n v="0"/>
    <n v="0"/>
    <n v="0"/>
  </r>
  <r>
    <d v="2026-02-24T00:00:00"/>
    <s v="CLN/2026/00052"/>
    <x v="37"/>
    <n v="12825"/>
    <n v="2052"/>
    <n v="14877"/>
    <n v="14877"/>
    <n v="12825"/>
    <d v="2026-03-26T00:00:00"/>
    <s v="Vencido"/>
    <s v="Sin pagar"/>
    <x v="2"/>
    <x v="0"/>
    <d v="2026-06-26T00:00:00"/>
    <x v="0"/>
    <x v="0"/>
    <n v="93"/>
    <n v="0"/>
    <n v="0"/>
    <n v="0"/>
    <n v="12825"/>
    <n v="0"/>
    <n v="0"/>
  </r>
  <r>
    <d v="2026-02-23T00:00:00"/>
    <s v="CLN/2026/00050"/>
    <x v="37"/>
    <n v="12825"/>
    <n v="2052"/>
    <n v="14877"/>
    <n v="14877"/>
    <n v="12825"/>
    <d v="2026-03-25T00:00:00"/>
    <s v="Vencido"/>
    <s v="Sin pagar"/>
    <x v="2"/>
    <x v="0"/>
    <d v="2026-06-26T00:00:00"/>
    <x v="0"/>
    <x v="0"/>
    <n v="94"/>
    <n v="0"/>
    <n v="0"/>
    <n v="0"/>
    <n v="12825"/>
    <n v="0"/>
    <n v="0"/>
  </r>
  <r>
    <d v="2026-02-19T00:00:00"/>
    <s v="CLN/2026/00045"/>
    <x v="36"/>
    <n v="35478.14"/>
    <n v="5676.5"/>
    <n v="41154.639999999999"/>
    <n v="41154.639999999999"/>
    <n v="35478.14"/>
    <d v="2026-03-21T00:00:00"/>
    <s v="Vencido"/>
    <s v="Sin pagar"/>
    <x v="2"/>
    <x v="0"/>
    <d v="2026-06-26T00:00:00"/>
    <x v="0"/>
    <x v="0"/>
    <n v="98"/>
    <n v="0"/>
    <n v="0"/>
    <n v="0"/>
    <n v="35478.14"/>
    <n v="0"/>
    <n v="0"/>
  </r>
  <r>
    <d v="2026-02-18T00:00:00"/>
    <s v="CLN/2026/00043"/>
    <x v="37"/>
    <n v="8550"/>
    <n v="1368"/>
    <n v="9918"/>
    <n v="9918"/>
    <n v="8550"/>
    <d v="2026-03-20T00:00:00"/>
    <s v="Vencido"/>
    <s v="Sin pagar"/>
    <x v="2"/>
    <x v="0"/>
    <d v="2026-06-26T00:00:00"/>
    <x v="0"/>
    <x v="0"/>
    <n v="99"/>
    <n v="0"/>
    <n v="0"/>
    <n v="0"/>
    <n v="8550"/>
    <n v="0"/>
    <n v="0"/>
  </r>
  <r>
    <d v="2026-02-16T00:00:00"/>
    <s v="CLN/2026/00042"/>
    <x v="37"/>
    <n v="8550"/>
    <n v="1368"/>
    <n v="9918"/>
    <n v="9918"/>
    <n v="8550"/>
    <d v="2026-03-18T00:00:00"/>
    <s v="Vencido"/>
    <s v="Sin pagar"/>
    <x v="2"/>
    <x v="0"/>
    <d v="2026-06-26T00:00:00"/>
    <x v="0"/>
    <x v="0"/>
    <n v="101"/>
    <n v="0"/>
    <n v="0"/>
    <n v="0"/>
    <n v="8550"/>
    <n v="0"/>
    <n v="0"/>
  </r>
  <r>
    <d v="2026-02-16T00:00:00"/>
    <s v="CLN/2026/00041"/>
    <x v="36"/>
    <n v="7112.44"/>
    <n v="1137.99"/>
    <n v="8250.43"/>
    <n v="8250.43"/>
    <n v="7112.44"/>
    <d v="2026-03-18T00:00:00"/>
    <s v="Vencido"/>
    <s v="Sin pagar"/>
    <x v="2"/>
    <x v="0"/>
    <d v="2026-06-26T00:00:00"/>
    <x v="0"/>
    <x v="0"/>
    <n v="101"/>
    <n v="0"/>
    <n v="0"/>
    <n v="0"/>
    <n v="7112.44"/>
    <n v="0"/>
    <n v="0"/>
  </r>
  <r>
    <d v="2026-01-15T00:00:00"/>
    <s v="CLN/2026/00016"/>
    <x v="37"/>
    <n v="44390"/>
    <n v="7102.4"/>
    <n v="51492.4"/>
    <n v="51492.4"/>
    <n v="44390"/>
    <d v="2026-02-14T00:00:00"/>
    <s v="Vencido"/>
    <s v="Sin pagar"/>
    <x v="2"/>
    <x v="0"/>
    <d v="2026-06-26T00:00:00"/>
    <x v="0"/>
    <x v="0"/>
    <n v="133"/>
    <n v="0"/>
    <n v="0"/>
    <n v="0"/>
    <n v="44390"/>
    <n v="0"/>
    <n v="0"/>
  </r>
  <r>
    <d v="2026-01-15T00:00:00"/>
    <s v="CLN/2026/00015"/>
    <x v="36"/>
    <n v="17638.53"/>
    <n v="2822.16"/>
    <n v="20460.689999999999"/>
    <n v="20460.689999999999"/>
    <n v="17638.53"/>
    <d v="2026-02-14T00:00:00"/>
    <s v="Vencido"/>
    <s v="Sin pagar"/>
    <x v="2"/>
    <x v="0"/>
    <d v="2026-06-26T00:00:00"/>
    <x v="0"/>
    <x v="0"/>
    <n v="133"/>
    <n v="0"/>
    <n v="0"/>
    <n v="0"/>
    <n v="17638.53"/>
    <n v="0"/>
    <n v="0"/>
  </r>
  <r>
    <d v="2025-12-26T00:00:00"/>
    <s v="CLN/2025/00525"/>
    <x v="37"/>
    <n v="42000"/>
    <n v="6720"/>
    <n v="48720"/>
    <n v="31860"/>
    <n v="27465.517241379312"/>
    <d v="2026-01-25T00:00:00"/>
    <s v="Vencido"/>
    <s v="Pagado parcialmente"/>
    <x v="2"/>
    <x v="0"/>
    <d v="2026-06-26T00:00:00"/>
    <x v="0"/>
    <x v="0"/>
    <n v="153"/>
    <n v="0"/>
    <n v="0"/>
    <n v="0"/>
    <n v="27465.517241379312"/>
    <n v="0"/>
    <n v="0"/>
  </r>
  <r>
    <d v="2025-10-23T00:00:00"/>
    <s v="CLN/2025/00474"/>
    <x v="38"/>
    <n v="19694.400000000001"/>
    <n v="3151.1"/>
    <n v="22845.5"/>
    <n v="2429.5"/>
    <n v="2094.3965517241381"/>
    <d v="2025-11-07T00:00:00"/>
    <s v="Vencido"/>
    <s v="Pagado parcialmente"/>
    <x v="2"/>
    <x v="0"/>
    <d v="2026-06-26T00:00:00"/>
    <x v="0"/>
    <x v="0"/>
    <n v="232"/>
    <n v="0"/>
    <n v="0"/>
    <n v="0"/>
    <n v="2094.3965517241381"/>
    <n v="0"/>
    <n v="0"/>
  </r>
  <r>
    <d v="2025-10-14T00:00:00"/>
    <s v="CLN/2025/00465"/>
    <x v="36"/>
    <n v="14295.42"/>
    <n v="2287.27"/>
    <n v="16582.689999999999"/>
    <n v="7355.32"/>
    <n v="6340.7931034482763"/>
    <d v="2025-11-13T00:00:00"/>
    <s v="Vencido"/>
    <s v="Pagado parcialmente"/>
    <x v="2"/>
    <x v="0"/>
    <d v="2026-06-26T00:00:00"/>
    <x v="0"/>
    <x v="0"/>
    <n v="226"/>
    <n v="0"/>
    <n v="0"/>
    <n v="0"/>
    <n v="6340.7931034482763"/>
    <n v="0"/>
    <n v="0"/>
  </r>
  <r>
    <d v="2025-09-15T00:00:00"/>
    <s v="HMO/2025/00727"/>
    <x v="39"/>
    <n v="7125"/>
    <n v="1140"/>
    <n v="8265"/>
    <n v="8265"/>
    <n v="7125"/>
    <d v="2025-10-15T00:00:00"/>
    <s v="Vencido"/>
    <s v="Sin pagar"/>
    <x v="1"/>
    <x v="0"/>
    <d v="2026-06-26T00:00:00"/>
    <x v="0"/>
    <x v="0"/>
    <n v="255"/>
    <n v="0"/>
    <n v="0"/>
    <n v="0"/>
    <n v="7125"/>
    <n v="0"/>
    <n v="0"/>
  </r>
  <r>
    <d v="2025-08-27T00:00:00"/>
    <s v="HMO/2025/00683"/>
    <x v="39"/>
    <n v="4375"/>
    <n v="700"/>
    <n v="5075"/>
    <n v="5075"/>
    <n v="4375"/>
    <d v="2025-09-26T00:00:00"/>
    <s v="Vencido"/>
    <s v="Sin pagar"/>
    <x v="1"/>
    <x v="0"/>
    <d v="2026-06-26T00:00:00"/>
    <x v="0"/>
    <x v="0"/>
    <n v="274"/>
    <n v="0"/>
    <n v="0"/>
    <n v="0"/>
    <n v="4375"/>
    <n v="0"/>
    <n v="0"/>
  </r>
  <r>
    <d v="2025-08-26T00:00:00"/>
    <s v="CLN/2025/00385"/>
    <x v="40"/>
    <n v="22364.16"/>
    <m/>
    <n v="22364.16"/>
    <n v="22364.16"/>
    <n v="22364.16"/>
    <d v="2025-09-25T00:00:00"/>
    <s v="Vencido"/>
    <s v="Sin pagar"/>
    <x v="3"/>
    <x v="0"/>
    <d v="2026-06-26T00:00:00"/>
    <x v="0"/>
    <x v="0"/>
    <n v="275"/>
    <n v="0"/>
    <n v="0"/>
    <n v="0"/>
    <n v="22364.16"/>
    <n v="0"/>
    <n v="0"/>
  </r>
  <r>
    <d v="2025-08-07T00:00:00"/>
    <s v="CLN/2025/00356"/>
    <x v="40"/>
    <n v="22343.040000000001"/>
    <m/>
    <n v="22343.040000000001"/>
    <n v="22343.040000000001"/>
    <n v="22343.040000000001"/>
    <d v="2025-09-06T00:00:00"/>
    <s v="Vencido"/>
    <s v="Sin pagar"/>
    <x v="3"/>
    <x v="0"/>
    <d v="2026-06-26T00:00:00"/>
    <x v="0"/>
    <x v="0"/>
    <n v="294"/>
    <n v="0"/>
    <n v="0"/>
    <n v="0"/>
    <n v="22343.040000000001"/>
    <n v="0"/>
    <n v="0"/>
  </r>
  <r>
    <d v="2025-07-31T00:00:00"/>
    <s v="CLN/2025/00350"/>
    <x v="41"/>
    <n v="761801.88"/>
    <n v="121888.3"/>
    <n v="883690.18"/>
    <n v="203429.86"/>
    <n v="175370.56896551725"/>
    <d v="2025-08-15T00:00:00"/>
    <s v="Vencido"/>
    <s v="Pagado parcialmente"/>
    <x v="2"/>
    <x v="0"/>
    <d v="2026-06-26T00:00:00"/>
    <x v="0"/>
    <x v="0"/>
    <n v="316"/>
    <n v="0"/>
    <n v="0"/>
    <n v="0"/>
    <n v="175370.56896551725"/>
    <n v="0"/>
    <n v="0"/>
  </r>
  <r>
    <d v="2025-07-02T00:00:00"/>
    <s v="CLN/2025/00317"/>
    <x v="42"/>
    <n v="14940"/>
    <n v="2390.4"/>
    <n v="17330.400000000001"/>
    <n v="17330.400000000001"/>
    <n v="14940"/>
    <d v="2025-08-01T00:00:00"/>
    <s v="Vencido"/>
    <s v="Sin pagar"/>
    <x v="3"/>
    <x v="0"/>
    <d v="2026-06-26T00:00:00"/>
    <x v="0"/>
    <x v="0"/>
    <n v="330"/>
    <n v="0"/>
    <n v="0"/>
    <n v="0"/>
    <n v="14940"/>
    <n v="0"/>
    <n v="0"/>
  </r>
  <r>
    <d v="2025-06-19T00:00:00"/>
    <s v="CLN/2025/00296"/>
    <x v="42"/>
    <n v="22410"/>
    <n v="3585.6"/>
    <n v="25995.599999999999"/>
    <n v="22884.76"/>
    <n v="19728.241379310344"/>
    <d v="2025-07-19T00:00:00"/>
    <s v="Vencido"/>
    <s v="Pagado parcialmente"/>
    <x v="3"/>
    <x v="0"/>
    <d v="2026-06-26T00:00:00"/>
    <x v="0"/>
    <x v="0"/>
    <n v="343"/>
    <n v="0"/>
    <n v="0"/>
    <n v="0"/>
    <n v="19728.241379310344"/>
    <n v="0"/>
    <n v="0"/>
  </r>
  <r>
    <d v="2025-05-22T00:00:00"/>
    <s v="CLN/2025/00256"/>
    <x v="43"/>
    <n v="3477.15"/>
    <n v="556.34"/>
    <n v="4033.49"/>
    <n v="4033.49"/>
    <n v="3477.15"/>
    <d v="2025-06-21T00:00:00"/>
    <s v="Vencido"/>
    <s v="Sin pagar"/>
    <x v="3"/>
    <x v="0"/>
    <d v="2026-06-26T00:00:00"/>
    <x v="0"/>
    <x v="0"/>
    <n v="371"/>
    <n v="0"/>
    <n v="0"/>
    <n v="0"/>
    <n v="3477.15"/>
    <n v="0"/>
    <n v="0"/>
  </r>
  <r>
    <d v="2025-05-15T00:00:00"/>
    <s v="CLN/2025/00253"/>
    <x v="43"/>
    <n v="162680"/>
    <n v="26028.799999999999"/>
    <n v="188708.8"/>
    <n v="188708.8"/>
    <n v="162680"/>
    <d v="2025-06-14T00:00:00"/>
    <s v="Vencido"/>
    <s v="Sin pagar"/>
    <x v="3"/>
    <x v="0"/>
    <d v="2026-06-26T00:00:00"/>
    <x v="0"/>
    <x v="0"/>
    <n v="378"/>
    <n v="0"/>
    <n v="0"/>
    <n v="0"/>
    <n v="162680"/>
    <n v="0"/>
    <n v="0"/>
  </r>
  <r>
    <d v="2025-05-15T00:00:00"/>
    <s v="CLN/2025/00250"/>
    <x v="43"/>
    <n v="6970.68"/>
    <n v="1115.31"/>
    <n v="8085.99"/>
    <n v="8085.99"/>
    <n v="6970.68"/>
    <d v="2025-06-14T00:00:00"/>
    <s v="Vencido"/>
    <s v="Sin pagar"/>
    <x v="3"/>
    <x v="0"/>
    <d v="2026-06-26T00:00:00"/>
    <x v="0"/>
    <x v="0"/>
    <n v="378"/>
    <n v="0"/>
    <n v="0"/>
    <n v="0"/>
    <n v="6970.68"/>
    <n v="0"/>
    <n v="0"/>
  </r>
  <r>
    <d v="2025-05-13T00:00:00"/>
    <s v="CLN/2025/00246"/>
    <x v="43"/>
    <n v="20992.5"/>
    <n v="3358.8"/>
    <n v="24351.3"/>
    <n v="24351.3"/>
    <n v="20992.5"/>
    <d v="2025-06-12T00:00:00"/>
    <s v="Vencido"/>
    <s v="Sin pagar"/>
    <x v="3"/>
    <x v="0"/>
    <d v="2026-06-26T00:00:00"/>
    <x v="0"/>
    <x v="0"/>
    <n v="380"/>
    <n v="0"/>
    <n v="0"/>
    <n v="0"/>
    <n v="20992.5"/>
    <n v="0"/>
    <n v="0"/>
  </r>
  <r>
    <d v="2025-05-07T00:00:00"/>
    <s v="CLN/2025/00237"/>
    <x v="43"/>
    <n v="5250"/>
    <n v="840"/>
    <n v="6090"/>
    <n v="6090"/>
    <n v="5250"/>
    <d v="2025-06-06T00:00:00"/>
    <s v="Vencido"/>
    <s v="Sin pagar"/>
    <x v="3"/>
    <x v="0"/>
    <d v="2026-06-26T00:00:00"/>
    <x v="0"/>
    <x v="0"/>
    <n v="386"/>
    <n v="0"/>
    <n v="0"/>
    <n v="0"/>
    <n v="5250"/>
    <n v="0"/>
    <n v="0"/>
  </r>
  <r>
    <d v="2025-04-25T00:00:00"/>
    <s v="CLN/2025/00223"/>
    <x v="43"/>
    <n v="45500"/>
    <n v="7280"/>
    <n v="52780"/>
    <n v="52780"/>
    <n v="45500"/>
    <d v="2025-05-25T00:00:00"/>
    <s v="Vencido"/>
    <s v="Sin pagar"/>
    <x v="3"/>
    <x v="0"/>
    <d v="2026-06-26T00:00:00"/>
    <x v="0"/>
    <x v="0"/>
    <n v="398"/>
    <n v="0"/>
    <n v="0"/>
    <n v="0"/>
    <n v="45500"/>
    <n v="0"/>
    <n v="0"/>
  </r>
  <r>
    <d v="2025-03-04T00:00:00"/>
    <s v="CLN/2025/00143"/>
    <x v="43"/>
    <n v="31483.63"/>
    <n v="5037.38"/>
    <n v="36521.01"/>
    <n v="5816.12"/>
    <n v="5013.8965517241386"/>
    <d v="2025-04-03T00:00:00"/>
    <s v="Vencido"/>
    <s v="Pagado parcialmente"/>
    <x v="3"/>
    <x v="0"/>
    <d v="2026-06-26T00:00:00"/>
    <x v="0"/>
    <x v="0"/>
    <n v="450"/>
    <n v="0"/>
    <n v="0"/>
    <n v="0"/>
    <n v="5013.8965517241386"/>
    <n v="0"/>
    <n v="0"/>
  </r>
  <r>
    <d v="2025-02-21T00:00:00"/>
    <s v="CLN/2025/00127"/>
    <x v="43"/>
    <n v="23609.5"/>
    <n v="2595.6"/>
    <n v="26205.1"/>
    <n v="26205.1"/>
    <n v="23609.5"/>
    <d v="2025-05-07T00:00:00"/>
    <s v="Vencido"/>
    <s v="Sin pagar"/>
    <x v="3"/>
    <x v="0"/>
    <d v="2026-06-26T00:00:00"/>
    <x v="0"/>
    <x v="0"/>
    <n v="416"/>
    <n v="0"/>
    <n v="0"/>
    <n v="0"/>
    <n v="23609.5"/>
    <n v="0"/>
    <n v="0"/>
  </r>
  <r>
    <d v="2025-02-11T00:00:00"/>
    <s v="CLN/2025/00101"/>
    <x v="44"/>
    <n v="1230"/>
    <m/>
    <n v="1230"/>
    <n v="1230"/>
    <n v="1230"/>
    <d v="2025-02-26T00:00:00"/>
    <s v="Vencido"/>
    <s v="Sin pagar"/>
    <x v="3"/>
    <x v="0"/>
    <d v="2026-06-26T00:00:00"/>
    <x v="0"/>
    <x v="0"/>
    <n v="486"/>
    <n v="0"/>
    <n v="0"/>
    <n v="0"/>
    <n v="1230"/>
    <n v="0"/>
    <n v="0"/>
  </r>
  <r>
    <d v="2024-11-14T00:00:00"/>
    <s v="HMO/2024/00987"/>
    <x v="45"/>
    <n v="2369.29"/>
    <n v="379.09"/>
    <n v="2748.38"/>
    <n v="360.54"/>
    <n v="310.81034482758622"/>
    <d v="2024-12-14T00:00:00"/>
    <s v="Vencido"/>
    <s v="Pagado parcialmente"/>
    <x v="4"/>
    <x v="0"/>
    <d v="2026-06-26T00:00:00"/>
    <x v="0"/>
    <x v="0"/>
    <n v="560"/>
    <n v="0"/>
    <n v="0"/>
    <n v="0"/>
    <n v="310.81034482758622"/>
    <n v="0"/>
    <n v="0"/>
  </r>
  <r>
    <d v="2024-10-17T00:00:00"/>
    <s v="HMO/2024/00910"/>
    <x v="45"/>
    <n v="21120"/>
    <n v="3379.2"/>
    <n v="24499.200000000001"/>
    <n v="24499.200000000001"/>
    <n v="21120"/>
    <d v="2024-11-16T00:00:00"/>
    <s v="Vencido"/>
    <s v="Sin pagar"/>
    <x v="4"/>
    <x v="0"/>
    <d v="2026-06-26T00:00:00"/>
    <x v="0"/>
    <x v="0"/>
    <n v="588"/>
    <n v="0"/>
    <n v="0"/>
    <n v="0"/>
    <n v="21120"/>
    <n v="0"/>
    <n v="0"/>
  </r>
  <r>
    <d v="2024-08-15T00:00:00"/>
    <s v="CLN/2024/00680"/>
    <x v="46"/>
    <n v="2475"/>
    <n v="396"/>
    <n v="2871"/>
    <n v="2871"/>
    <n v="2475"/>
    <d v="2024-09-14T00:00:00"/>
    <s v="Vencido"/>
    <s v="Sin pagar"/>
    <x v="5"/>
    <x v="0"/>
    <d v="2026-06-26T00:00:00"/>
    <x v="0"/>
    <x v="0"/>
    <n v="651"/>
    <n v="0"/>
    <n v="0"/>
    <n v="0"/>
    <n v="2475"/>
    <n v="0"/>
    <n v="0"/>
  </r>
  <r>
    <d v="2024-07-25T00:00:00"/>
    <s v="CLN/2024/00600"/>
    <x v="46"/>
    <n v="2475"/>
    <n v="396"/>
    <n v="2871"/>
    <n v="2378"/>
    <n v="2050"/>
    <d v="2024-08-24T00:00:00"/>
    <s v="Vencido"/>
    <s v="Pagado parcialmente"/>
    <x v="5"/>
    <x v="0"/>
    <d v="2026-06-26T00:00:00"/>
    <x v="0"/>
    <x v="0"/>
    <n v="672"/>
    <n v="0"/>
    <n v="0"/>
    <n v="0"/>
    <n v="2050"/>
    <n v="0"/>
    <n v="0"/>
  </r>
  <r>
    <d v="2024-07-18T00:00:00"/>
    <s v="HMO/2024/00568"/>
    <x v="47"/>
    <n v="16588"/>
    <n v="2654.08"/>
    <n v="19242.080000000002"/>
    <n v="19242.080000000002"/>
    <n v="16588"/>
    <d v="2024-08-17T00:00:00"/>
    <s v="Vencido"/>
    <s v="Sin pagar"/>
    <x v="1"/>
    <x v="0"/>
    <d v="2026-06-26T00:00:00"/>
    <x v="0"/>
    <x v="0"/>
    <n v="679"/>
    <n v="0"/>
    <n v="0"/>
    <n v="0"/>
    <n v="16588"/>
    <n v="0"/>
    <n v="0"/>
  </r>
  <r>
    <d v="2024-03-01T00:00:00"/>
    <s v="CLN/2024/00057"/>
    <x v="48"/>
    <n v="8800"/>
    <n v="1408"/>
    <n v="10208"/>
    <n v="10208"/>
    <n v="8800"/>
    <d v="2024-03-31T00:00:00"/>
    <s v="Vencido"/>
    <s v="Sin pagar"/>
    <x v="6"/>
    <x v="0"/>
    <d v="2026-06-26T00:00:00"/>
    <x v="0"/>
    <x v="0"/>
    <n v="818"/>
    <n v="0"/>
    <n v="0"/>
    <n v="0"/>
    <n v="8800"/>
    <n v="0"/>
    <n v="0"/>
  </r>
  <r>
    <d v="2026-06-19T00:00:00"/>
    <s v="HMO/2026/00426"/>
    <x v="7"/>
    <n v="15631.92"/>
    <n v="2501.11"/>
    <n v="18133.03"/>
    <n v="18133.03"/>
    <n v="15631.92"/>
    <d v="2026-07-19T00:00:00"/>
    <s v="Vigente"/>
    <s v="Sin pagar"/>
    <x v="1"/>
    <x v="0"/>
    <d v="2026-06-19T00:00:00"/>
    <x v="0"/>
    <x v="1"/>
    <n v="0"/>
    <n v="0"/>
    <n v="0"/>
    <n v="0"/>
    <n v="0"/>
    <n v="0"/>
    <n v="15631.92"/>
  </r>
  <r>
    <d v="2026-06-19T00:00:00"/>
    <s v="HMO/2026/00425"/>
    <x v="7"/>
    <n v="1750"/>
    <n v="280"/>
    <n v="2030"/>
    <n v="2030"/>
    <n v="1750"/>
    <d v="2026-07-19T00:00:00"/>
    <s v="Vigente"/>
    <s v="Sin pagar"/>
    <x v="1"/>
    <x v="0"/>
    <d v="2026-06-19T00:00:00"/>
    <x v="0"/>
    <x v="1"/>
    <n v="0"/>
    <n v="0"/>
    <n v="0"/>
    <n v="0"/>
    <n v="0"/>
    <n v="0"/>
    <n v="1750"/>
  </r>
  <r>
    <d v="2026-06-18T00:00:00"/>
    <s v="HMO/2026/00424"/>
    <x v="7"/>
    <n v="7000"/>
    <n v="1120"/>
    <n v="8120"/>
    <n v="8120"/>
    <n v="7000"/>
    <d v="2026-07-18T00:00:00"/>
    <s v="Vigente"/>
    <s v="Sin pagar"/>
    <x v="1"/>
    <x v="0"/>
    <d v="2026-06-19T00:00:00"/>
    <x v="0"/>
    <x v="1"/>
    <n v="0"/>
    <n v="0"/>
    <n v="0"/>
    <n v="0"/>
    <n v="0"/>
    <n v="0"/>
    <n v="7000"/>
  </r>
  <r>
    <d v="2026-06-18T00:00:00"/>
    <s v="HMO/2026/00423"/>
    <x v="8"/>
    <n v="3867.57"/>
    <n v="618.80999999999995"/>
    <n v="4486.38"/>
    <n v="4486.38"/>
    <n v="3867.57"/>
    <d v="2026-07-18T00:00:00"/>
    <s v="Vigente"/>
    <s v="Sin pagar"/>
    <x v="1"/>
    <x v="0"/>
    <d v="2026-06-19T00:00:00"/>
    <x v="0"/>
    <x v="1"/>
    <n v="0"/>
    <n v="0"/>
    <n v="0"/>
    <n v="0"/>
    <n v="0"/>
    <n v="0"/>
    <n v="3867.57"/>
  </r>
  <r>
    <d v="2026-06-18T00:00:00"/>
    <s v="CLN/2026/00157"/>
    <x v="9"/>
    <n v="31280"/>
    <n v="5004.8"/>
    <n v="36284.800000000003"/>
    <n v="36284.800000000003"/>
    <n v="31280"/>
    <d v="2026-07-18T00:00:00"/>
    <s v="Vigente"/>
    <s v="Sin pagar"/>
    <x v="0"/>
    <x v="0"/>
    <d v="2026-06-19T00:00:00"/>
    <x v="0"/>
    <x v="1"/>
    <n v="0"/>
    <n v="0"/>
    <n v="0"/>
    <n v="0"/>
    <n v="0"/>
    <n v="0"/>
    <n v="31280"/>
  </r>
  <r>
    <d v="2026-06-17T00:00:00"/>
    <s v="HMO/2026/00421"/>
    <x v="10"/>
    <n v="10475"/>
    <n v="1676"/>
    <n v="12151"/>
    <n v="12151"/>
    <n v="10475"/>
    <d v="2026-07-17T00:00:00"/>
    <s v="Vigente"/>
    <s v="Sin pagar"/>
    <x v="1"/>
    <x v="0"/>
    <d v="2026-06-19T00:00:00"/>
    <x v="0"/>
    <x v="1"/>
    <n v="0"/>
    <n v="0"/>
    <n v="0"/>
    <n v="0"/>
    <n v="0"/>
    <n v="0"/>
    <n v="10475"/>
  </r>
  <r>
    <d v="2026-06-17T00:00:00"/>
    <s v="HMO/2026/00418"/>
    <x v="8"/>
    <n v="7741.04"/>
    <n v="1238.57"/>
    <n v="8979.61"/>
    <n v="8979.61"/>
    <n v="7741.04"/>
    <d v="2026-07-17T00:00:00"/>
    <s v="Vigente"/>
    <s v="Sin pagar"/>
    <x v="1"/>
    <x v="0"/>
    <d v="2026-06-19T00:00:00"/>
    <x v="0"/>
    <x v="1"/>
    <n v="0"/>
    <n v="0"/>
    <n v="0"/>
    <n v="0"/>
    <n v="0"/>
    <n v="0"/>
    <n v="7741.04"/>
  </r>
  <r>
    <d v="2026-06-17T00:00:00"/>
    <s v="HMO/2026/00417"/>
    <x v="11"/>
    <n v="16200"/>
    <n v="2592"/>
    <n v="18792"/>
    <n v="18792"/>
    <n v="16200"/>
    <d v="2026-06-17T00:00:00"/>
    <s v="Vencido"/>
    <s v="Sin pagar"/>
    <x v="1"/>
    <x v="1"/>
    <d v="2026-06-19T00:00:00"/>
    <x v="0"/>
    <x v="1"/>
    <n v="3"/>
    <n v="16200"/>
    <n v="0"/>
    <n v="0"/>
    <n v="0"/>
    <n v="0"/>
    <n v="0"/>
  </r>
  <r>
    <d v="2026-06-17T00:00:00"/>
    <s v="CLN/2026/00156"/>
    <x v="12"/>
    <n v="13500"/>
    <n v="2160"/>
    <n v="15660"/>
    <n v="15660"/>
    <n v="13500"/>
    <d v="2026-07-17T00:00:00"/>
    <s v="Vigente"/>
    <s v="Sin pagar"/>
    <x v="2"/>
    <x v="0"/>
    <d v="2026-06-19T00:00:00"/>
    <x v="0"/>
    <x v="1"/>
    <n v="0"/>
    <n v="0"/>
    <n v="0"/>
    <n v="0"/>
    <n v="0"/>
    <n v="0"/>
    <n v="13500"/>
  </r>
  <r>
    <d v="2026-06-16T00:00:00"/>
    <s v="HMO/2026/00413"/>
    <x v="13"/>
    <n v="74942.17"/>
    <n v="11990.75"/>
    <n v="86932.92"/>
    <n v="86932.92"/>
    <n v="74942.17"/>
    <d v="2026-07-16T00:00:00"/>
    <s v="Vigente"/>
    <s v="Sin pagar"/>
    <x v="1"/>
    <x v="0"/>
    <d v="2026-06-19T00:00:00"/>
    <x v="0"/>
    <x v="1"/>
    <n v="0"/>
    <n v="0"/>
    <n v="0"/>
    <n v="0"/>
    <n v="0"/>
    <n v="0"/>
    <n v="74942.17"/>
  </r>
  <r>
    <d v="2026-06-15T00:00:00"/>
    <s v="HMO/2026/00411"/>
    <x v="14"/>
    <n v="2850"/>
    <n v="456"/>
    <n v="3306"/>
    <n v="3306"/>
    <n v="2850"/>
    <d v="2026-07-15T00:00:00"/>
    <s v="Vigente"/>
    <s v="Sin pagar"/>
    <x v="2"/>
    <x v="0"/>
    <d v="2026-06-19T00:00:00"/>
    <x v="0"/>
    <x v="1"/>
    <n v="0"/>
    <n v="0"/>
    <n v="0"/>
    <n v="0"/>
    <n v="0"/>
    <n v="0"/>
    <n v="2850"/>
  </r>
  <r>
    <d v="2026-06-15T00:00:00"/>
    <s v="HMO/2026/00410"/>
    <x v="15"/>
    <n v="62398.080000000002"/>
    <n v="9983.69"/>
    <n v="72381.77"/>
    <n v="72381.77"/>
    <n v="62398.080000000002"/>
    <d v="2026-06-30T00:00:00"/>
    <s v="Vigente"/>
    <s v="Sin pagar"/>
    <x v="2"/>
    <x v="0"/>
    <d v="2026-06-19T00:00:00"/>
    <x v="0"/>
    <x v="1"/>
    <n v="0"/>
    <n v="0"/>
    <n v="0"/>
    <n v="0"/>
    <n v="0"/>
    <n v="0"/>
    <n v="62398.080000000002"/>
  </r>
  <r>
    <d v="2026-06-15T00:00:00"/>
    <s v="CLN/2026/00155"/>
    <x v="16"/>
    <n v="39700"/>
    <n v="1152"/>
    <n v="40852"/>
    <n v="40852"/>
    <n v="39700"/>
    <d v="2026-07-15T00:00:00"/>
    <s v="Vigente"/>
    <s v="Sin pagar"/>
    <x v="1"/>
    <x v="0"/>
    <d v="2026-06-19T00:00:00"/>
    <x v="0"/>
    <x v="1"/>
    <n v="0"/>
    <n v="0"/>
    <n v="0"/>
    <n v="0"/>
    <n v="0"/>
    <n v="0"/>
    <n v="39700"/>
  </r>
  <r>
    <d v="2026-06-13T00:00:00"/>
    <s v="HMO/2026/00409"/>
    <x v="17"/>
    <n v="11733.73"/>
    <n v="1877.4"/>
    <n v="13611.13"/>
    <n v="13611.13"/>
    <n v="11733.73"/>
    <d v="2026-07-13T00:00:00"/>
    <s v="Vigente"/>
    <s v="Sin pagar"/>
    <x v="0"/>
    <x v="0"/>
    <d v="2026-06-19T00:00:00"/>
    <x v="0"/>
    <x v="1"/>
    <n v="0"/>
    <n v="0"/>
    <n v="0"/>
    <n v="0"/>
    <n v="0"/>
    <n v="0"/>
    <n v="11733.73"/>
  </r>
  <r>
    <d v="2026-06-13T00:00:00"/>
    <s v="HMO/2026/00408"/>
    <x v="14"/>
    <n v="9460"/>
    <n v="1513.6"/>
    <n v="10973.6"/>
    <n v="10973.6"/>
    <n v="9460"/>
    <d v="2026-07-13T00:00:00"/>
    <s v="Vigente"/>
    <s v="Sin pagar"/>
    <x v="2"/>
    <x v="0"/>
    <d v="2026-06-19T00:00:00"/>
    <x v="0"/>
    <x v="1"/>
    <n v="0"/>
    <n v="0"/>
    <n v="0"/>
    <n v="0"/>
    <n v="0"/>
    <n v="0"/>
    <n v="9460"/>
  </r>
  <r>
    <d v="2026-06-13T00:00:00"/>
    <s v="HMO/2026/00407"/>
    <x v="17"/>
    <n v="19556.21"/>
    <n v="3128.99"/>
    <n v="22685.200000000001"/>
    <n v="22685.200000000001"/>
    <n v="19556.21"/>
    <d v="2026-07-13T00:00:00"/>
    <s v="Vigente"/>
    <s v="Sin pagar"/>
    <x v="0"/>
    <x v="0"/>
    <d v="2026-06-19T00:00:00"/>
    <x v="0"/>
    <x v="1"/>
    <n v="0"/>
    <n v="0"/>
    <n v="0"/>
    <n v="0"/>
    <n v="0"/>
    <n v="0"/>
    <n v="19556.21"/>
  </r>
  <r>
    <d v="2026-06-13T00:00:00"/>
    <s v="CLN/2026/00153"/>
    <x v="18"/>
    <n v="13640"/>
    <n v="2182.4"/>
    <n v="15822.4"/>
    <n v="15822.4"/>
    <n v="13640"/>
    <d v="2026-07-13T00:00:00"/>
    <s v="Vigente"/>
    <s v="Sin pagar"/>
    <x v="1"/>
    <x v="0"/>
    <d v="2026-06-19T00:00:00"/>
    <x v="0"/>
    <x v="1"/>
    <n v="0"/>
    <n v="0"/>
    <n v="0"/>
    <n v="0"/>
    <n v="0"/>
    <n v="0"/>
    <n v="13640"/>
  </r>
  <r>
    <d v="2026-06-12T00:00:00"/>
    <s v="HMO/2026/00405"/>
    <x v="19"/>
    <n v="21590.06"/>
    <n v="3454.41"/>
    <n v="25044.47"/>
    <n v="25044.47"/>
    <n v="21590.06"/>
    <d v="2026-07-12T00:00:00"/>
    <s v="Vigente"/>
    <s v="Sin pagar"/>
    <x v="2"/>
    <x v="0"/>
    <d v="2026-06-19T00:00:00"/>
    <x v="0"/>
    <x v="1"/>
    <n v="0"/>
    <n v="0"/>
    <n v="0"/>
    <n v="0"/>
    <n v="0"/>
    <n v="0"/>
    <n v="21590.06"/>
  </r>
  <r>
    <d v="2026-06-12T00:00:00"/>
    <s v="HMO/2026/00404"/>
    <x v="1"/>
    <n v="58000"/>
    <n v="9280"/>
    <n v="67280"/>
    <n v="67280"/>
    <n v="58000"/>
    <d v="2026-07-12T00:00:00"/>
    <s v="Vigente"/>
    <s v="Sin pagar"/>
    <x v="1"/>
    <x v="0"/>
    <d v="2026-06-19T00:00:00"/>
    <x v="0"/>
    <x v="1"/>
    <n v="0"/>
    <n v="0"/>
    <n v="0"/>
    <n v="0"/>
    <n v="0"/>
    <n v="0"/>
    <n v="58000"/>
  </r>
  <r>
    <d v="2026-06-12T00:00:00"/>
    <s v="HMO/2026/00403"/>
    <x v="1"/>
    <n v="58000"/>
    <n v="9280"/>
    <n v="67280"/>
    <n v="67280"/>
    <n v="58000"/>
    <d v="2026-07-12T00:00:00"/>
    <s v="Vigente"/>
    <s v="Sin pagar"/>
    <x v="1"/>
    <x v="0"/>
    <d v="2026-06-19T00:00:00"/>
    <x v="0"/>
    <x v="1"/>
    <n v="0"/>
    <n v="0"/>
    <n v="0"/>
    <n v="0"/>
    <n v="0"/>
    <n v="0"/>
    <n v="58000"/>
  </r>
  <r>
    <d v="2026-06-12T00:00:00"/>
    <s v="HMO/2026/00402"/>
    <x v="1"/>
    <n v="58000"/>
    <n v="9280"/>
    <n v="67280"/>
    <n v="67280"/>
    <n v="58000"/>
    <d v="2026-07-12T00:00:00"/>
    <s v="Vigente"/>
    <s v="Sin pagar"/>
    <x v="1"/>
    <x v="0"/>
    <d v="2026-06-19T00:00:00"/>
    <x v="0"/>
    <x v="1"/>
    <n v="0"/>
    <n v="0"/>
    <n v="0"/>
    <n v="0"/>
    <n v="0"/>
    <n v="0"/>
    <n v="58000"/>
  </r>
  <r>
    <d v="2026-06-11T00:00:00"/>
    <s v="HMO/2026/00398"/>
    <x v="7"/>
    <n v="7000"/>
    <n v="1120"/>
    <n v="8120"/>
    <n v="8120"/>
    <n v="7000"/>
    <d v="2026-07-11T00:00:00"/>
    <s v="Vigente"/>
    <s v="Sin pagar"/>
    <x v="1"/>
    <x v="0"/>
    <d v="2026-06-19T00:00:00"/>
    <x v="0"/>
    <x v="1"/>
    <n v="0"/>
    <n v="0"/>
    <n v="0"/>
    <n v="0"/>
    <n v="0"/>
    <n v="0"/>
    <n v="7000"/>
  </r>
  <r>
    <d v="2026-06-11T00:00:00"/>
    <s v="HMO/2026/00397"/>
    <x v="20"/>
    <n v="8550"/>
    <n v="1368"/>
    <n v="9918"/>
    <n v="9918"/>
    <n v="8550"/>
    <d v="2026-07-11T00:00:00"/>
    <s v="Vigente"/>
    <s v="Sin pagar"/>
    <x v="2"/>
    <x v="0"/>
    <d v="2026-06-19T00:00:00"/>
    <x v="0"/>
    <x v="1"/>
    <n v="0"/>
    <n v="0"/>
    <n v="0"/>
    <n v="0"/>
    <n v="0"/>
    <n v="0"/>
    <n v="8550"/>
  </r>
  <r>
    <d v="2026-06-11T00:00:00"/>
    <s v="HMO/2026/00396"/>
    <x v="7"/>
    <n v="10500"/>
    <n v="1680"/>
    <n v="12180"/>
    <n v="12180"/>
    <n v="10500"/>
    <d v="2026-07-11T00:00:00"/>
    <s v="Vigente"/>
    <s v="Sin pagar"/>
    <x v="1"/>
    <x v="0"/>
    <d v="2026-06-19T00:00:00"/>
    <x v="0"/>
    <x v="1"/>
    <n v="0"/>
    <n v="0"/>
    <n v="0"/>
    <n v="0"/>
    <n v="0"/>
    <n v="0"/>
    <n v="10500"/>
  </r>
  <r>
    <d v="2026-06-11T00:00:00"/>
    <s v="HMO/2026/00395"/>
    <x v="21"/>
    <n v="39127.050000000003"/>
    <n v="6260.33"/>
    <n v="45387.38"/>
    <n v="45387.38"/>
    <n v="39127.050000000003"/>
    <d v="2026-07-11T00:00:00"/>
    <s v="Vigente"/>
    <s v="Sin pagar"/>
    <x v="2"/>
    <x v="0"/>
    <d v="2026-06-19T00:00:00"/>
    <x v="0"/>
    <x v="1"/>
    <n v="0"/>
    <n v="0"/>
    <n v="0"/>
    <n v="0"/>
    <n v="0"/>
    <n v="0"/>
    <n v="39127.050000000003"/>
  </r>
  <r>
    <d v="2026-06-10T00:00:00"/>
    <s v="HMO/2026/00393"/>
    <x v="8"/>
    <n v="11766.06"/>
    <n v="1882.57"/>
    <n v="13648.63"/>
    <n v="13648.63"/>
    <n v="11766.06"/>
    <d v="2026-07-10T00:00:00"/>
    <s v="Vigente"/>
    <s v="Sin pagar"/>
    <x v="1"/>
    <x v="0"/>
    <d v="2026-06-19T00:00:00"/>
    <x v="0"/>
    <x v="1"/>
    <n v="0"/>
    <n v="0"/>
    <n v="0"/>
    <n v="0"/>
    <n v="0"/>
    <n v="0"/>
    <n v="11766.06"/>
  </r>
  <r>
    <d v="2026-06-10T00:00:00"/>
    <s v="HMO/2026/00392"/>
    <x v="22"/>
    <n v="8194.5"/>
    <n v="1311.12"/>
    <n v="9505.6200000000008"/>
    <n v="9505.6200000000008"/>
    <n v="8194.5"/>
    <d v="2026-07-10T00:00:00"/>
    <s v="Vigente"/>
    <s v="Sin pagar"/>
    <x v="1"/>
    <x v="0"/>
    <d v="2026-06-19T00:00:00"/>
    <x v="0"/>
    <x v="1"/>
    <n v="0"/>
    <n v="0"/>
    <n v="0"/>
    <n v="0"/>
    <n v="0"/>
    <n v="0"/>
    <n v="8194.5"/>
  </r>
  <r>
    <d v="2026-06-10T00:00:00"/>
    <s v="HMO/2026/00391"/>
    <x v="23"/>
    <n v="33600"/>
    <n v="5376"/>
    <n v="38976"/>
    <n v="38976"/>
    <n v="33600"/>
    <d v="2026-07-10T00:00:00"/>
    <s v="Vigente"/>
    <s v="Sin pagar"/>
    <x v="1"/>
    <x v="0"/>
    <d v="2026-06-19T00:00:00"/>
    <x v="0"/>
    <x v="1"/>
    <n v="0"/>
    <n v="0"/>
    <n v="0"/>
    <n v="0"/>
    <n v="0"/>
    <n v="0"/>
    <n v="33600"/>
  </r>
  <r>
    <d v="2026-06-10T00:00:00"/>
    <s v="HMO/2026/00390"/>
    <x v="7"/>
    <n v="15688.08"/>
    <n v="2510.09"/>
    <n v="18198.169999999998"/>
    <n v="18198.169999999998"/>
    <n v="15688.08"/>
    <d v="2026-07-10T00:00:00"/>
    <s v="Vigente"/>
    <s v="Sin pagar"/>
    <x v="1"/>
    <x v="0"/>
    <d v="2026-06-19T00:00:00"/>
    <x v="0"/>
    <x v="1"/>
    <n v="0"/>
    <n v="0"/>
    <n v="0"/>
    <n v="0"/>
    <n v="0"/>
    <n v="0"/>
    <n v="15688.08"/>
  </r>
  <r>
    <d v="2026-06-10T00:00:00"/>
    <s v="HMO/2026/00386"/>
    <x v="24"/>
    <n v="7844.04"/>
    <n v="1255.05"/>
    <n v="9099.09"/>
    <n v="9099.09"/>
    <n v="7844.04"/>
    <d v="2026-07-10T00:00:00"/>
    <s v="Vigente"/>
    <s v="Sin pagar"/>
    <x v="2"/>
    <x v="0"/>
    <d v="2026-06-19T00:00:00"/>
    <x v="0"/>
    <x v="1"/>
    <n v="0"/>
    <n v="0"/>
    <n v="0"/>
    <n v="0"/>
    <n v="0"/>
    <n v="0"/>
    <n v="7844.04"/>
  </r>
  <r>
    <d v="2026-06-08T00:00:00"/>
    <s v="CLN/2026/00148"/>
    <x v="25"/>
    <n v="12746"/>
    <n v="2039.36"/>
    <n v="14785.36"/>
    <n v="14785.36"/>
    <n v="12746"/>
    <d v="2026-07-08T00:00:00"/>
    <s v="Vigente"/>
    <s v="Sin pagar"/>
    <x v="0"/>
    <x v="0"/>
    <d v="2026-06-19T00:00:00"/>
    <x v="0"/>
    <x v="1"/>
    <n v="0"/>
    <n v="0"/>
    <n v="0"/>
    <n v="0"/>
    <n v="0"/>
    <n v="0"/>
    <n v="12746"/>
  </r>
  <r>
    <d v="2026-06-08T00:00:00"/>
    <s v="CLN/2026/00147"/>
    <x v="49"/>
    <n v="2200"/>
    <n v="352"/>
    <n v="2552"/>
    <n v="2552"/>
    <n v="2200"/>
    <d v="2026-06-08T00:00:00"/>
    <s v="Vencido"/>
    <s v="Sin pagar"/>
    <x v="0"/>
    <x v="1"/>
    <d v="2026-06-19T00:00:00"/>
    <x v="0"/>
    <x v="1"/>
    <n v="12"/>
    <n v="2200"/>
    <n v="0"/>
    <n v="0"/>
    <n v="0"/>
    <n v="0"/>
    <n v="0"/>
  </r>
  <r>
    <d v="2026-06-05T00:00:00"/>
    <s v="HMO/2026/00383"/>
    <x v="50"/>
    <n v="142000"/>
    <m/>
    <n v="142000"/>
    <n v="142000"/>
    <n v="142000"/>
    <d v="2026-06-05T00:00:00"/>
    <s v="Vencido"/>
    <s v="Sin pagar"/>
    <x v="1"/>
    <x v="1"/>
    <d v="2026-06-19T00:00:00"/>
    <x v="0"/>
    <x v="1"/>
    <n v="15"/>
    <n v="142000"/>
    <n v="0"/>
    <n v="0"/>
    <n v="0"/>
    <n v="0"/>
    <n v="0"/>
  </r>
  <r>
    <d v="2026-06-05T00:00:00"/>
    <s v="CLN/2026/00146"/>
    <x v="26"/>
    <n v="27000"/>
    <n v="4320"/>
    <n v="31320"/>
    <n v="31320"/>
    <n v="27000"/>
    <d v="2026-07-05T00:00:00"/>
    <s v="Vigente"/>
    <s v="Sin pagar"/>
    <x v="0"/>
    <x v="0"/>
    <d v="2026-06-19T00:00:00"/>
    <x v="0"/>
    <x v="1"/>
    <n v="0"/>
    <n v="0"/>
    <n v="0"/>
    <n v="0"/>
    <n v="0"/>
    <n v="0"/>
    <n v="27000"/>
  </r>
  <r>
    <d v="2026-06-04T00:00:00"/>
    <s v="HMO/2026/00376"/>
    <x v="27"/>
    <n v="16660"/>
    <n v="2665.6"/>
    <n v="19325.599999999999"/>
    <n v="19325.599999999999"/>
    <n v="16660"/>
    <d v="2026-07-04T00:00:00"/>
    <s v="Vigente"/>
    <s v="Sin pagar"/>
    <x v="2"/>
    <x v="0"/>
    <d v="2026-06-19T00:00:00"/>
    <x v="0"/>
    <x v="1"/>
    <n v="0"/>
    <n v="0"/>
    <n v="0"/>
    <n v="0"/>
    <n v="0"/>
    <n v="0"/>
    <n v="16660"/>
  </r>
  <r>
    <d v="2026-06-04T00:00:00"/>
    <s v="HMO/2026/00375"/>
    <x v="28"/>
    <n v="9900"/>
    <n v="1584"/>
    <n v="11484"/>
    <n v="11484"/>
    <n v="9900"/>
    <d v="2026-07-04T00:00:00"/>
    <s v="Vigente"/>
    <s v="Sin pagar"/>
    <x v="2"/>
    <x v="0"/>
    <d v="2026-06-19T00:00:00"/>
    <x v="0"/>
    <x v="1"/>
    <n v="0"/>
    <n v="0"/>
    <n v="0"/>
    <n v="0"/>
    <n v="0"/>
    <n v="0"/>
    <n v="9900"/>
  </r>
  <r>
    <d v="2026-06-01T00:00:00"/>
    <s v="HMO/2026/00370"/>
    <x v="29"/>
    <n v="8000"/>
    <n v="1280"/>
    <n v="9280"/>
    <n v="9280"/>
    <n v="8000"/>
    <d v="2026-06-01T00:00:00"/>
    <s v="Vencido"/>
    <s v="Sin pagar"/>
    <x v="1"/>
    <x v="1"/>
    <d v="2026-06-19T00:00:00"/>
    <x v="0"/>
    <x v="1"/>
    <n v="19"/>
    <n v="8000"/>
    <n v="0"/>
    <n v="0"/>
    <n v="0"/>
    <n v="0"/>
    <n v="0"/>
  </r>
  <r>
    <d v="2026-06-01T00:00:00"/>
    <s v="HMO/2026/00369"/>
    <x v="29"/>
    <n v="8000"/>
    <n v="1280"/>
    <n v="9280"/>
    <n v="9280"/>
    <n v="8000"/>
    <d v="2026-06-01T00:00:00"/>
    <s v="Vencido"/>
    <s v="Sin pagar"/>
    <x v="1"/>
    <x v="1"/>
    <d v="2026-06-19T00:00:00"/>
    <x v="0"/>
    <x v="1"/>
    <n v="19"/>
    <n v="8000"/>
    <n v="0"/>
    <n v="0"/>
    <n v="0"/>
    <n v="0"/>
    <n v="0"/>
  </r>
  <r>
    <d v="2026-05-29T00:00:00"/>
    <s v="CLN/2026/00143"/>
    <x v="30"/>
    <n v="381068.6"/>
    <n v="60970.98"/>
    <n v="442039.58"/>
    <n v="2511.59"/>
    <n v="2165.1637931034484"/>
    <d v="2026-06-28T00:00:00"/>
    <s v="Vigente"/>
    <s v="Pagado parcialmente"/>
    <x v="1"/>
    <x v="0"/>
    <d v="2026-06-19T00:00:00"/>
    <x v="0"/>
    <x v="1"/>
    <n v="0"/>
    <n v="0"/>
    <n v="0"/>
    <n v="0"/>
    <n v="0"/>
    <n v="0"/>
    <n v="2165.1637931034484"/>
  </r>
  <r>
    <d v="2026-05-28T00:00:00"/>
    <s v="HMO/2026/00362"/>
    <x v="22"/>
    <n v="42750"/>
    <n v="6840"/>
    <n v="49590"/>
    <n v="49590"/>
    <n v="42750"/>
    <d v="2026-06-27T00:00:00"/>
    <s v="Vigente"/>
    <s v="Sin pagar"/>
    <x v="1"/>
    <x v="0"/>
    <d v="2026-06-19T00:00:00"/>
    <x v="0"/>
    <x v="1"/>
    <n v="0"/>
    <n v="0"/>
    <n v="0"/>
    <n v="0"/>
    <n v="0"/>
    <n v="0"/>
    <n v="42750"/>
  </r>
  <r>
    <d v="2026-05-28T00:00:00"/>
    <s v="CLN/2026/00141"/>
    <x v="9"/>
    <n v="46680"/>
    <n v="7468.8"/>
    <n v="54148.800000000003"/>
    <n v="54148.800000000003"/>
    <n v="46680"/>
    <d v="2026-06-27T00:00:00"/>
    <s v="Vigente"/>
    <s v="Sin pagar"/>
    <x v="0"/>
    <x v="0"/>
    <d v="2026-06-19T00:00:00"/>
    <x v="0"/>
    <x v="1"/>
    <n v="0"/>
    <n v="0"/>
    <n v="0"/>
    <n v="0"/>
    <n v="0"/>
    <n v="0"/>
    <n v="46680"/>
  </r>
  <r>
    <d v="2026-05-27T00:00:00"/>
    <s v="HMO/2026/00360"/>
    <x v="31"/>
    <n v="7015.9"/>
    <m/>
    <n v="7015.9"/>
    <n v="7015.9"/>
    <n v="7015.9"/>
    <d v="2026-06-26T00:00:00"/>
    <s v="Por vencer"/>
    <s v="Sin pagar"/>
    <x v="1"/>
    <x v="0"/>
    <d v="2026-06-19T00:00:00"/>
    <x v="0"/>
    <x v="1"/>
    <n v="0"/>
    <n v="0"/>
    <n v="0"/>
    <n v="0"/>
    <n v="0"/>
    <n v="7015.9"/>
    <n v="0"/>
  </r>
  <r>
    <d v="2026-05-27T00:00:00"/>
    <s v="HMO/2026/00359"/>
    <x v="31"/>
    <n v="20000"/>
    <m/>
    <n v="20000"/>
    <n v="20000"/>
    <n v="20000"/>
    <d v="2026-06-26T00:00:00"/>
    <s v="Por vencer"/>
    <s v="Sin pagar"/>
    <x v="1"/>
    <x v="0"/>
    <d v="2026-06-19T00:00:00"/>
    <x v="0"/>
    <x v="1"/>
    <n v="0"/>
    <n v="0"/>
    <n v="0"/>
    <n v="0"/>
    <n v="0"/>
    <n v="20000"/>
    <n v="0"/>
  </r>
  <r>
    <d v="2026-05-27T00:00:00"/>
    <s v="CLN/2026/00140"/>
    <x v="3"/>
    <n v="27200"/>
    <n v="4352"/>
    <n v="31552"/>
    <n v="31552"/>
    <n v="27200"/>
    <d v="2026-06-26T00:00:00"/>
    <s v="Por vencer"/>
    <s v="Sin pagar"/>
    <x v="0"/>
    <x v="0"/>
    <d v="2026-06-19T00:00:00"/>
    <x v="0"/>
    <x v="1"/>
    <n v="0"/>
    <n v="0"/>
    <n v="0"/>
    <n v="0"/>
    <n v="0"/>
    <n v="27200"/>
    <n v="0"/>
  </r>
  <r>
    <d v="2026-05-26T00:00:00"/>
    <s v="HMO/2026/00357"/>
    <x v="51"/>
    <n v="17099.28"/>
    <n v="2735.88"/>
    <n v="19835.16"/>
    <n v="19835.16"/>
    <n v="17099.28"/>
    <d v="2026-06-25T00:00:00"/>
    <s v="Por vencer"/>
    <s v="Sin pagar"/>
    <x v="1"/>
    <x v="0"/>
    <d v="2026-06-19T00:00:00"/>
    <x v="0"/>
    <x v="1"/>
    <n v="0"/>
    <n v="0"/>
    <n v="0"/>
    <n v="0"/>
    <n v="0"/>
    <n v="17099.28"/>
    <n v="0"/>
  </r>
  <r>
    <d v="2026-05-26T00:00:00"/>
    <s v="HMO/2026/00350"/>
    <x v="52"/>
    <n v="9689.59"/>
    <n v="1550.33"/>
    <n v="11239.92"/>
    <n v="11239.92"/>
    <n v="9689.59"/>
    <d v="2026-06-25T00:00:00"/>
    <s v="Por vencer"/>
    <s v="Sin pagar"/>
    <x v="1"/>
    <x v="0"/>
    <d v="2026-06-19T00:00:00"/>
    <x v="0"/>
    <x v="1"/>
    <n v="0"/>
    <n v="0"/>
    <n v="0"/>
    <n v="0"/>
    <n v="0"/>
    <n v="9689.59"/>
    <n v="0"/>
  </r>
  <r>
    <d v="2026-05-25T00:00:00"/>
    <s v="HMO/2026/00348"/>
    <x v="6"/>
    <n v="9000"/>
    <n v="1440"/>
    <n v="10440"/>
    <n v="10440"/>
    <n v="9000"/>
    <d v="2026-06-24T00:00:00"/>
    <s v="Por vencer"/>
    <s v="Sin pagar"/>
    <x v="1"/>
    <x v="0"/>
    <d v="2026-06-19T00:00:00"/>
    <x v="0"/>
    <x v="1"/>
    <n v="0"/>
    <n v="0"/>
    <n v="0"/>
    <n v="0"/>
    <n v="0"/>
    <n v="9000"/>
    <n v="0"/>
  </r>
  <r>
    <d v="2026-05-22T00:00:00"/>
    <s v="HMO/2026/00347"/>
    <x v="32"/>
    <n v="66167.850000000006"/>
    <n v="10586.86"/>
    <n v="76754.710000000006"/>
    <n v="76754.710000000006"/>
    <n v="66167.850000000006"/>
    <d v="2026-06-21T00:00:00"/>
    <s v="Por vencer"/>
    <s v="Sin pagar"/>
    <x v="1"/>
    <x v="0"/>
    <d v="2026-06-19T00:00:00"/>
    <x v="0"/>
    <x v="1"/>
    <n v="0"/>
    <n v="0"/>
    <n v="0"/>
    <n v="0"/>
    <n v="0"/>
    <n v="66167.850000000006"/>
    <n v="0"/>
  </r>
  <r>
    <d v="2026-05-22T00:00:00"/>
    <s v="CLN/2026/00135"/>
    <x v="26"/>
    <n v="27000"/>
    <n v="4320"/>
    <n v="31320"/>
    <n v="31320"/>
    <n v="27000"/>
    <d v="2026-06-21T00:00:00"/>
    <s v="Por vencer"/>
    <s v="Sin pagar"/>
    <x v="0"/>
    <x v="0"/>
    <d v="2026-06-19T00:00:00"/>
    <x v="0"/>
    <x v="1"/>
    <n v="0"/>
    <n v="0"/>
    <n v="0"/>
    <n v="0"/>
    <n v="0"/>
    <n v="27000"/>
    <n v="0"/>
  </r>
  <r>
    <d v="2026-05-22T00:00:00"/>
    <s v="CLN/2026/00134"/>
    <x v="33"/>
    <n v="46200"/>
    <n v="7392"/>
    <n v="53592"/>
    <n v="53592"/>
    <n v="46200"/>
    <d v="2026-06-21T00:00:00"/>
    <s v="Por vencer"/>
    <s v="Sin pagar"/>
    <x v="2"/>
    <x v="0"/>
    <d v="2026-06-19T00:00:00"/>
    <x v="0"/>
    <x v="1"/>
    <n v="0"/>
    <n v="0"/>
    <n v="0"/>
    <n v="0"/>
    <n v="0"/>
    <n v="46200"/>
    <n v="0"/>
  </r>
  <r>
    <d v="2026-05-21T00:00:00"/>
    <s v="HMO/2026/00345"/>
    <x v="34"/>
    <n v="110611.14"/>
    <n v="17697.78"/>
    <n v="128308.92"/>
    <n v="128308.92"/>
    <n v="110611.14"/>
    <d v="2026-06-20T00:00:00"/>
    <s v="Por vencer"/>
    <s v="Sin pagar"/>
    <x v="1"/>
    <x v="0"/>
    <d v="2026-06-19T00:00:00"/>
    <x v="0"/>
    <x v="1"/>
    <n v="0"/>
    <n v="0"/>
    <n v="0"/>
    <n v="0"/>
    <n v="0"/>
    <n v="110611.14"/>
    <n v="0"/>
  </r>
  <r>
    <d v="2026-05-20T00:00:00"/>
    <s v="CLN/2026/00131"/>
    <x v="35"/>
    <n v="12000"/>
    <n v="1920"/>
    <n v="13920"/>
    <n v="13920"/>
    <n v="12000"/>
    <d v="2026-06-19T00:00:00"/>
    <s v="Vencido"/>
    <s v="Sin pagar"/>
    <x v="2"/>
    <x v="0"/>
    <d v="2026-06-19T00:00:00"/>
    <x v="0"/>
    <x v="1"/>
    <n v="1"/>
    <n v="12000"/>
    <n v="0"/>
    <n v="0"/>
    <n v="0"/>
    <n v="0"/>
    <n v="0"/>
  </r>
  <r>
    <d v="2026-05-19T00:00:00"/>
    <s v="HMO/2026/00342"/>
    <x v="0"/>
    <n v="7905"/>
    <n v="1264.8"/>
    <n v="9169.7999999999993"/>
    <n v="9169.7999999999993"/>
    <n v="7905"/>
    <d v="2026-06-18T00:00:00"/>
    <s v="Vencido"/>
    <s v="Sin pagar"/>
    <x v="0"/>
    <x v="0"/>
    <d v="2026-06-19T00:00:00"/>
    <x v="0"/>
    <x v="1"/>
    <n v="2"/>
    <n v="7905"/>
    <n v="0"/>
    <n v="0"/>
    <n v="0"/>
    <n v="0"/>
    <n v="0"/>
  </r>
  <r>
    <d v="2026-05-18T00:00:00"/>
    <s v="HMO/2026/00338"/>
    <x v="2"/>
    <n v="82000"/>
    <n v="13120"/>
    <n v="95120"/>
    <n v="95120"/>
    <n v="82000"/>
    <d v="2026-07-02T00:00:00"/>
    <s v="Vigente"/>
    <s v="Sin pagar"/>
    <x v="1"/>
    <x v="0"/>
    <d v="2026-06-19T00:00:00"/>
    <x v="0"/>
    <x v="1"/>
    <n v="0"/>
    <n v="0"/>
    <n v="0"/>
    <n v="0"/>
    <n v="0"/>
    <n v="0"/>
    <n v="82000"/>
  </r>
  <r>
    <d v="2026-05-16T00:00:00"/>
    <s v="CLN/2026/00127"/>
    <x v="36"/>
    <n v="3900"/>
    <n v="624"/>
    <n v="4524"/>
    <n v="4524"/>
    <n v="3900"/>
    <d v="2026-06-15T00:00:00"/>
    <s v="Vencido"/>
    <s v="Sin pagar"/>
    <x v="2"/>
    <x v="0"/>
    <d v="2026-06-19T00:00:00"/>
    <x v="0"/>
    <x v="1"/>
    <n v="5"/>
    <n v="3900"/>
    <n v="0"/>
    <n v="0"/>
    <n v="0"/>
    <n v="0"/>
    <n v="0"/>
  </r>
  <r>
    <d v="2026-05-08T00:00:00"/>
    <s v="CLN/2026/00124"/>
    <x v="33"/>
    <n v="103840"/>
    <n v="16614.400000000001"/>
    <n v="120454.39999999999"/>
    <n v="119701.56"/>
    <n v="103191"/>
    <d v="2026-06-07T00:00:00"/>
    <s v="Vencido"/>
    <s v="Pagado parcialmente"/>
    <x v="2"/>
    <x v="0"/>
    <d v="2026-06-19T00:00:00"/>
    <x v="0"/>
    <x v="1"/>
    <n v="13"/>
    <n v="103191"/>
    <n v="0"/>
    <n v="0"/>
    <n v="0"/>
    <n v="0"/>
    <n v="0"/>
  </r>
  <r>
    <d v="2026-05-05T00:00:00"/>
    <s v="HMO/2026/00314"/>
    <x v="36"/>
    <n v="14000"/>
    <n v="2240"/>
    <n v="16240"/>
    <n v="16240"/>
    <n v="14000"/>
    <d v="2026-06-04T00:00:00"/>
    <s v="Vencido"/>
    <s v="Sin pagar"/>
    <x v="2"/>
    <x v="0"/>
    <d v="2026-06-19T00:00:00"/>
    <x v="0"/>
    <x v="1"/>
    <n v="16"/>
    <n v="14000"/>
    <n v="0"/>
    <n v="0"/>
    <n v="0"/>
    <n v="0"/>
    <n v="0"/>
  </r>
  <r>
    <d v="2026-05-05T00:00:00"/>
    <s v="HMO/2026/00313"/>
    <x v="36"/>
    <n v="14400"/>
    <n v="2304"/>
    <n v="16704"/>
    <n v="16704"/>
    <n v="14400"/>
    <d v="2026-06-04T00:00:00"/>
    <s v="Vencido"/>
    <s v="Sin pagar"/>
    <x v="2"/>
    <x v="0"/>
    <d v="2026-06-19T00:00:00"/>
    <x v="0"/>
    <x v="1"/>
    <n v="16"/>
    <n v="14400"/>
    <n v="0"/>
    <n v="0"/>
    <n v="0"/>
    <n v="0"/>
    <n v="0"/>
  </r>
  <r>
    <d v="2026-05-04T00:00:00"/>
    <s v="HMO/2026/00306"/>
    <x v="14"/>
    <n v="9460"/>
    <n v="1513.6"/>
    <n v="10973.6"/>
    <n v="10973.6"/>
    <n v="9460"/>
    <d v="2026-06-03T00:00:00"/>
    <s v="Vencido"/>
    <s v="Sin pagar"/>
    <x v="2"/>
    <x v="0"/>
    <d v="2026-06-19T00:00:00"/>
    <x v="0"/>
    <x v="1"/>
    <n v="17"/>
    <n v="9460"/>
    <n v="0"/>
    <n v="0"/>
    <n v="0"/>
    <n v="0"/>
    <n v="0"/>
  </r>
  <r>
    <d v="2026-04-28T00:00:00"/>
    <s v="HMO/2026/00294"/>
    <x v="36"/>
    <n v="7200"/>
    <n v="1152"/>
    <n v="8352"/>
    <n v="8352"/>
    <n v="7200"/>
    <d v="2026-05-28T00:00:00"/>
    <s v="Vencido"/>
    <s v="Sin pagar"/>
    <x v="2"/>
    <x v="0"/>
    <d v="2026-06-19T00:00:00"/>
    <x v="0"/>
    <x v="1"/>
    <n v="23"/>
    <n v="7200"/>
    <n v="0"/>
    <n v="0"/>
    <n v="0"/>
    <n v="0"/>
    <n v="0"/>
  </r>
  <r>
    <d v="2026-04-28T00:00:00"/>
    <s v="HMO/2026/00293"/>
    <x v="36"/>
    <n v="10350"/>
    <n v="1656"/>
    <n v="12006"/>
    <n v="12006"/>
    <n v="10350"/>
    <d v="2026-05-28T00:00:00"/>
    <s v="Vencido"/>
    <s v="Sin pagar"/>
    <x v="2"/>
    <x v="0"/>
    <d v="2026-06-19T00:00:00"/>
    <x v="0"/>
    <x v="1"/>
    <n v="23"/>
    <n v="10350"/>
    <n v="0"/>
    <n v="0"/>
    <n v="0"/>
    <n v="0"/>
    <n v="0"/>
  </r>
  <r>
    <d v="2026-04-24T00:00:00"/>
    <s v="CLN/2026/00110"/>
    <x v="17"/>
    <n v="114984.03"/>
    <n v="18397.439999999999"/>
    <n v="133381.47"/>
    <n v="73452.47"/>
    <n v="63321.09482758621"/>
    <d v="2026-05-24T00:00:00"/>
    <s v="Vencido"/>
    <s v="Pagado parcialmente"/>
    <x v="0"/>
    <x v="0"/>
    <d v="2026-06-19T00:00:00"/>
    <x v="0"/>
    <x v="1"/>
    <n v="27"/>
    <n v="63321.09482758621"/>
    <n v="0"/>
    <n v="0"/>
    <n v="0"/>
    <n v="0"/>
    <n v="0"/>
  </r>
  <r>
    <d v="2026-04-08T00:00:00"/>
    <s v="HMO/2026/00226"/>
    <x v="36"/>
    <n v="11047.05"/>
    <n v="1767.53"/>
    <n v="12814.58"/>
    <n v="12814.58"/>
    <n v="11047.05"/>
    <d v="2026-05-08T00:00:00"/>
    <s v="Vencido"/>
    <s v="Sin pagar"/>
    <x v="2"/>
    <x v="0"/>
    <d v="2026-06-19T00:00:00"/>
    <x v="0"/>
    <x v="1"/>
    <n v="43"/>
    <n v="0"/>
    <n v="11047.05"/>
    <n v="0"/>
    <n v="0"/>
    <n v="0"/>
    <n v="0"/>
  </r>
  <r>
    <d v="2026-03-02T00:00:00"/>
    <s v="CLN/2026/00057"/>
    <x v="36"/>
    <n v="14257.8"/>
    <n v="2281.25"/>
    <n v="16539.05"/>
    <n v="16539.05"/>
    <n v="14257.8"/>
    <d v="2026-04-01T00:00:00"/>
    <s v="Vencido"/>
    <s v="Sin pagar"/>
    <x v="2"/>
    <x v="0"/>
    <d v="2026-06-19T00:00:00"/>
    <x v="0"/>
    <x v="1"/>
    <n v="80"/>
    <n v="0"/>
    <n v="0"/>
    <n v="14257.8"/>
    <n v="0"/>
    <n v="0"/>
    <n v="0"/>
  </r>
  <r>
    <d v="2026-02-24T00:00:00"/>
    <s v="CLN/2026/00052"/>
    <x v="37"/>
    <n v="12825"/>
    <n v="2052"/>
    <n v="14877"/>
    <n v="14877"/>
    <n v="12825"/>
    <d v="2026-03-26T00:00:00"/>
    <s v="Vencido"/>
    <s v="Sin pagar"/>
    <x v="2"/>
    <x v="0"/>
    <d v="2026-06-19T00:00:00"/>
    <x v="0"/>
    <x v="1"/>
    <n v="86"/>
    <n v="0"/>
    <n v="0"/>
    <n v="12825"/>
    <n v="0"/>
    <n v="0"/>
    <n v="0"/>
  </r>
  <r>
    <d v="2026-02-23T00:00:00"/>
    <s v="CLN/2026/00050"/>
    <x v="37"/>
    <n v="12825"/>
    <n v="2052"/>
    <n v="14877"/>
    <n v="14877"/>
    <n v="12825"/>
    <d v="2026-03-25T00:00:00"/>
    <s v="Vencido"/>
    <s v="Sin pagar"/>
    <x v="2"/>
    <x v="0"/>
    <d v="2026-06-19T00:00:00"/>
    <x v="0"/>
    <x v="1"/>
    <n v="87"/>
    <n v="0"/>
    <n v="0"/>
    <n v="12825"/>
    <n v="0"/>
    <n v="0"/>
    <n v="0"/>
  </r>
  <r>
    <d v="2026-02-19T00:00:00"/>
    <s v="CLN/2026/00045"/>
    <x v="36"/>
    <n v="35478.14"/>
    <n v="5676.5"/>
    <n v="41154.639999999999"/>
    <n v="41154.639999999999"/>
    <n v="35478.14"/>
    <d v="2026-03-21T00:00:00"/>
    <s v="Vencido"/>
    <s v="Sin pagar"/>
    <x v="2"/>
    <x v="0"/>
    <d v="2026-06-19T00:00:00"/>
    <x v="0"/>
    <x v="1"/>
    <n v="91"/>
    <n v="0"/>
    <n v="0"/>
    <n v="0"/>
    <n v="35478.14"/>
    <n v="0"/>
    <n v="0"/>
  </r>
  <r>
    <d v="2026-02-18T00:00:00"/>
    <s v="CLN/2026/00043"/>
    <x v="37"/>
    <n v="8550"/>
    <n v="1368"/>
    <n v="9918"/>
    <n v="9918"/>
    <n v="8550"/>
    <d v="2026-03-20T00:00:00"/>
    <s v="Vencido"/>
    <s v="Sin pagar"/>
    <x v="2"/>
    <x v="0"/>
    <d v="2026-06-19T00:00:00"/>
    <x v="0"/>
    <x v="1"/>
    <n v="92"/>
    <n v="0"/>
    <n v="0"/>
    <n v="0"/>
    <n v="8550"/>
    <n v="0"/>
    <n v="0"/>
  </r>
  <r>
    <d v="2026-02-16T00:00:00"/>
    <s v="CLN/2026/00042"/>
    <x v="37"/>
    <n v="8550"/>
    <n v="1368"/>
    <n v="9918"/>
    <n v="9918"/>
    <n v="8550"/>
    <d v="2026-03-18T00:00:00"/>
    <s v="Vencido"/>
    <s v="Sin pagar"/>
    <x v="2"/>
    <x v="0"/>
    <d v="2026-06-19T00:00:00"/>
    <x v="0"/>
    <x v="1"/>
    <n v="94"/>
    <n v="0"/>
    <n v="0"/>
    <n v="0"/>
    <n v="8550"/>
    <n v="0"/>
    <n v="0"/>
  </r>
  <r>
    <d v="2026-02-16T00:00:00"/>
    <s v="CLN/2026/00041"/>
    <x v="36"/>
    <n v="7112.44"/>
    <n v="1137.99"/>
    <n v="8250.43"/>
    <n v="8250.43"/>
    <n v="7112.44"/>
    <d v="2026-03-18T00:00:00"/>
    <s v="Vencido"/>
    <s v="Sin pagar"/>
    <x v="2"/>
    <x v="0"/>
    <d v="2026-06-19T00:00:00"/>
    <x v="0"/>
    <x v="1"/>
    <n v="94"/>
    <n v="0"/>
    <n v="0"/>
    <n v="0"/>
    <n v="7112.44"/>
    <n v="0"/>
    <n v="0"/>
  </r>
  <r>
    <d v="2026-01-15T00:00:00"/>
    <s v="CLN/2026/00016"/>
    <x v="37"/>
    <n v="44390"/>
    <n v="7102.4"/>
    <n v="51492.4"/>
    <n v="51492.4"/>
    <n v="44390"/>
    <d v="2026-02-14T00:00:00"/>
    <s v="Vencido"/>
    <s v="Sin pagar"/>
    <x v="2"/>
    <x v="0"/>
    <d v="2026-06-19T00:00:00"/>
    <x v="0"/>
    <x v="1"/>
    <n v="126"/>
    <n v="0"/>
    <n v="0"/>
    <n v="0"/>
    <n v="44390"/>
    <n v="0"/>
    <n v="0"/>
  </r>
  <r>
    <d v="2026-01-15T00:00:00"/>
    <s v="CLN/2026/00015"/>
    <x v="36"/>
    <n v="17638.53"/>
    <n v="2822.16"/>
    <n v="20460.689999999999"/>
    <n v="20460.689999999999"/>
    <n v="17638.53"/>
    <d v="2026-02-14T00:00:00"/>
    <s v="Vencido"/>
    <s v="Sin pagar"/>
    <x v="2"/>
    <x v="0"/>
    <d v="2026-06-19T00:00:00"/>
    <x v="0"/>
    <x v="1"/>
    <n v="126"/>
    <n v="0"/>
    <n v="0"/>
    <n v="0"/>
    <n v="17638.53"/>
    <n v="0"/>
    <n v="0"/>
  </r>
  <r>
    <d v="2025-12-26T00:00:00"/>
    <s v="CLN/2025/00525"/>
    <x v="37"/>
    <n v="42000"/>
    <n v="6720"/>
    <n v="48720"/>
    <n v="31860"/>
    <n v="27465.517241379312"/>
    <d v="2026-01-25T00:00:00"/>
    <s v="Vencido"/>
    <s v="Pagado parcialmente"/>
    <x v="2"/>
    <x v="0"/>
    <d v="2026-06-19T00:00:00"/>
    <x v="0"/>
    <x v="1"/>
    <n v="146"/>
    <n v="0"/>
    <n v="0"/>
    <n v="0"/>
    <n v="27465.517241379312"/>
    <n v="0"/>
    <n v="0"/>
  </r>
  <r>
    <d v="2025-10-23T00:00:00"/>
    <s v="CLN/2025/00474"/>
    <x v="38"/>
    <n v="19694.400000000001"/>
    <n v="3151.1"/>
    <n v="22845.5"/>
    <n v="2429.5"/>
    <n v="2094.3965517241381"/>
    <d v="2025-11-07T00:00:00"/>
    <s v="Vencido"/>
    <s v="Pagado parcialmente"/>
    <x v="2"/>
    <x v="0"/>
    <d v="2026-06-19T00:00:00"/>
    <x v="0"/>
    <x v="1"/>
    <n v="225"/>
    <n v="0"/>
    <n v="0"/>
    <n v="0"/>
    <n v="2094.3965517241381"/>
    <n v="0"/>
    <n v="0"/>
  </r>
  <r>
    <d v="2025-10-14T00:00:00"/>
    <s v="CLN/2025/00465"/>
    <x v="36"/>
    <n v="14295.42"/>
    <n v="2287.27"/>
    <n v="16582.689999999999"/>
    <n v="7355.32"/>
    <n v="6340.7931034482763"/>
    <d v="2025-11-13T00:00:00"/>
    <s v="Vencido"/>
    <s v="Pagado parcialmente"/>
    <x v="2"/>
    <x v="0"/>
    <d v="2026-06-19T00:00:00"/>
    <x v="0"/>
    <x v="1"/>
    <n v="219"/>
    <n v="0"/>
    <n v="0"/>
    <n v="0"/>
    <n v="6340.7931034482763"/>
    <n v="0"/>
    <n v="0"/>
  </r>
  <r>
    <d v="2025-09-15T00:00:00"/>
    <s v="HMO/2025/00727"/>
    <x v="39"/>
    <n v="7125"/>
    <n v="1140"/>
    <n v="8265"/>
    <n v="8265"/>
    <n v="7125"/>
    <d v="2025-10-15T00:00:00"/>
    <s v="Vencido"/>
    <s v="Sin pagar"/>
    <x v="1"/>
    <x v="0"/>
    <d v="2026-06-19T00:00:00"/>
    <x v="0"/>
    <x v="1"/>
    <n v="248"/>
    <n v="0"/>
    <n v="0"/>
    <n v="0"/>
    <n v="7125"/>
    <n v="0"/>
    <n v="0"/>
  </r>
  <r>
    <d v="2025-08-27T00:00:00"/>
    <s v="HMO/2025/00683"/>
    <x v="39"/>
    <n v="4375"/>
    <n v="700"/>
    <n v="5075"/>
    <n v="5075"/>
    <n v="4375"/>
    <d v="2025-09-26T00:00:00"/>
    <s v="Vencido"/>
    <s v="Sin pagar"/>
    <x v="1"/>
    <x v="0"/>
    <d v="2026-06-19T00:00:00"/>
    <x v="0"/>
    <x v="1"/>
    <n v="267"/>
    <n v="0"/>
    <n v="0"/>
    <n v="0"/>
    <n v="4375"/>
    <n v="0"/>
    <n v="0"/>
  </r>
  <r>
    <d v="2025-08-26T00:00:00"/>
    <s v="CLN/2025/00385"/>
    <x v="40"/>
    <n v="22364.16"/>
    <m/>
    <n v="22364.16"/>
    <n v="22364.16"/>
    <n v="22364.16"/>
    <d v="2025-09-25T00:00:00"/>
    <s v="Vencido"/>
    <s v="Sin pagar"/>
    <x v="3"/>
    <x v="0"/>
    <d v="2026-06-19T00:00:00"/>
    <x v="0"/>
    <x v="1"/>
    <n v="268"/>
    <n v="0"/>
    <n v="0"/>
    <n v="0"/>
    <n v="22364.16"/>
    <n v="0"/>
    <n v="0"/>
  </r>
  <r>
    <d v="2025-08-07T00:00:00"/>
    <s v="CLN/2025/00356"/>
    <x v="40"/>
    <n v="22343.040000000001"/>
    <m/>
    <n v="22343.040000000001"/>
    <n v="22343.040000000001"/>
    <n v="22343.040000000001"/>
    <d v="2025-09-06T00:00:00"/>
    <s v="Vencido"/>
    <s v="Sin pagar"/>
    <x v="3"/>
    <x v="0"/>
    <d v="2026-06-19T00:00:00"/>
    <x v="0"/>
    <x v="1"/>
    <n v="287"/>
    <n v="0"/>
    <n v="0"/>
    <n v="0"/>
    <n v="22343.040000000001"/>
    <n v="0"/>
    <n v="0"/>
  </r>
  <r>
    <d v="2025-07-31T00:00:00"/>
    <s v="CLN/2025/00350"/>
    <x v="41"/>
    <n v="761801.88"/>
    <n v="121888.3"/>
    <n v="883690.18"/>
    <n v="203429.86"/>
    <n v="175370.56896551725"/>
    <d v="2025-08-15T00:00:00"/>
    <s v="Vencido"/>
    <s v="Pagado parcialmente"/>
    <x v="2"/>
    <x v="0"/>
    <d v="2026-06-19T00:00:00"/>
    <x v="0"/>
    <x v="1"/>
    <n v="309"/>
    <n v="0"/>
    <n v="0"/>
    <n v="0"/>
    <n v="175370.56896551725"/>
    <n v="0"/>
    <n v="0"/>
  </r>
  <r>
    <d v="2025-07-02T00:00:00"/>
    <s v="CLN/2025/00317"/>
    <x v="42"/>
    <n v="14940"/>
    <n v="2390.4"/>
    <n v="17330.400000000001"/>
    <n v="17330.400000000001"/>
    <n v="14940"/>
    <d v="2025-08-01T00:00:00"/>
    <s v="Vencido"/>
    <s v="Sin pagar"/>
    <x v="3"/>
    <x v="0"/>
    <d v="2026-06-19T00:00:00"/>
    <x v="0"/>
    <x v="1"/>
    <n v="323"/>
    <n v="0"/>
    <n v="0"/>
    <n v="0"/>
    <n v="14940"/>
    <n v="0"/>
    <n v="0"/>
  </r>
  <r>
    <d v="2025-06-19T00:00:00"/>
    <s v="CLN/2025/00296"/>
    <x v="42"/>
    <n v="22410"/>
    <n v="3585.6"/>
    <n v="25995.599999999999"/>
    <n v="25995.599999999999"/>
    <n v="22410"/>
    <d v="2025-07-19T00:00:00"/>
    <s v="Vencido"/>
    <s v="Sin pagar"/>
    <x v="3"/>
    <x v="0"/>
    <d v="2026-06-19T00:00:00"/>
    <x v="0"/>
    <x v="1"/>
    <n v="336"/>
    <n v="0"/>
    <n v="0"/>
    <n v="0"/>
    <n v="22410"/>
    <n v="0"/>
    <n v="0"/>
  </r>
  <r>
    <d v="2025-06-06T00:00:00"/>
    <s v="CLN/2025/00282"/>
    <x v="42"/>
    <n v="19012.5"/>
    <n v="3042"/>
    <n v="22054.5"/>
    <n v="3092.7"/>
    <n v="2666.1206896551726"/>
    <d v="2025-07-06T00:00:00"/>
    <s v="Vencido"/>
    <s v="Pagado parcialmente"/>
    <x v="3"/>
    <x v="0"/>
    <d v="2026-06-19T00:00:00"/>
    <x v="0"/>
    <x v="1"/>
    <n v="349"/>
    <n v="0"/>
    <n v="0"/>
    <n v="0"/>
    <n v="2666.1206896551726"/>
    <n v="0"/>
    <n v="0"/>
  </r>
  <r>
    <d v="2025-05-22T00:00:00"/>
    <s v="CLN/2025/00256"/>
    <x v="43"/>
    <n v="3477.15"/>
    <n v="556.34"/>
    <n v="4033.49"/>
    <n v="4033.49"/>
    <n v="3477.15"/>
    <d v="2025-06-21T00:00:00"/>
    <s v="Vencido"/>
    <s v="Sin pagar"/>
    <x v="3"/>
    <x v="0"/>
    <d v="2026-06-19T00:00:00"/>
    <x v="0"/>
    <x v="1"/>
    <n v="364"/>
    <n v="0"/>
    <n v="0"/>
    <n v="0"/>
    <n v="3477.15"/>
    <n v="0"/>
    <n v="0"/>
  </r>
  <r>
    <d v="2025-05-15T00:00:00"/>
    <s v="CLN/2025/00253"/>
    <x v="43"/>
    <n v="162680"/>
    <n v="26028.799999999999"/>
    <n v="188708.8"/>
    <n v="188708.8"/>
    <n v="162680"/>
    <d v="2025-06-14T00:00:00"/>
    <s v="Vencido"/>
    <s v="Sin pagar"/>
    <x v="3"/>
    <x v="0"/>
    <d v="2026-06-19T00:00:00"/>
    <x v="0"/>
    <x v="1"/>
    <n v="371"/>
    <n v="0"/>
    <n v="0"/>
    <n v="0"/>
    <n v="162680"/>
    <n v="0"/>
    <n v="0"/>
  </r>
  <r>
    <d v="2025-05-15T00:00:00"/>
    <s v="CLN/2025/00250"/>
    <x v="43"/>
    <n v="6970.68"/>
    <n v="1115.31"/>
    <n v="8085.99"/>
    <n v="8085.99"/>
    <n v="6970.68"/>
    <d v="2025-06-14T00:00:00"/>
    <s v="Vencido"/>
    <s v="Sin pagar"/>
    <x v="3"/>
    <x v="0"/>
    <d v="2026-06-19T00:00:00"/>
    <x v="0"/>
    <x v="1"/>
    <n v="371"/>
    <n v="0"/>
    <n v="0"/>
    <n v="0"/>
    <n v="6970.68"/>
    <n v="0"/>
    <n v="0"/>
  </r>
  <r>
    <d v="2025-05-13T00:00:00"/>
    <s v="CLN/2025/00246"/>
    <x v="43"/>
    <n v="20992.5"/>
    <n v="3358.8"/>
    <n v="24351.3"/>
    <n v="24351.3"/>
    <n v="20992.5"/>
    <d v="2025-06-12T00:00:00"/>
    <s v="Vencido"/>
    <s v="Sin pagar"/>
    <x v="3"/>
    <x v="0"/>
    <d v="2026-06-19T00:00:00"/>
    <x v="0"/>
    <x v="1"/>
    <n v="373"/>
    <n v="0"/>
    <n v="0"/>
    <n v="0"/>
    <n v="20992.5"/>
    <n v="0"/>
    <n v="0"/>
  </r>
  <r>
    <d v="2025-05-07T00:00:00"/>
    <s v="CLN/2025/00237"/>
    <x v="43"/>
    <n v="5250"/>
    <n v="840"/>
    <n v="6090"/>
    <n v="6090"/>
    <n v="5250"/>
    <d v="2025-06-06T00:00:00"/>
    <s v="Vencido"/>
    <s v="Sin pagar"/>
    <x v="3"/>
    <x v="0"/>
    <d v="2026-06-19T00:00:00"/>
    <x v="0"/>
    <x v="1"/>
    <n v="379"/>
    <n v="0"/>
    <n v="0"/>
    <n v="0"/>
    <n v="5250"/>
    <n v="0"/>
    <n v="0"/>
  </r>
  <r>
    <d v="2025-04-25T00:00:00"/>
    <s v="CLN/2025/00223"/>
    <x v="43"/>
    <n v="45500"/>
    <n v="7280"/>
    <n v="52780"/>
    <n v="52780"/>
    <n v="45500"/>
    <d v="2025-05-25T00:00:00"/>
    <s v="Vencido"/>
    <s v="Sin pagar"/>
    <x v="3"/>
    <x v="0"/>
    <d v="2026-06-19T00:00:00"/>
    <x v="0"/>
    <x v="1"/>
    <n v="391"/>
    <n v="0"/>
    <n v="0"/>
    <n v="0"/>
    <n v="45500"/>
    <n v="0"/>
    <n v="0"/>
  </r>
  <r>
    <d v="2025-03-04T00:00:00"/>
    <s v="CLN/2025/00143"/>
    <x v="43"/>
    <n v="31483.63"/>
    <n v="5037.38"/>
    <n v="36521.01"/>
    <n v="5816.12"/>
    <n v="5013.8965517241386"/>
    <d v="2025-04-03T00:00:00"/>
    <s v="Vencido"/>
    <s v="Pagado parcialmente"/>
    <x v="3"/>
    <x v="0"/>
    <d v="2026-06-19T00:00:00"/>
    <x v="0"/>
    <x v="1"/>
    <n v="443"/>
    <n v="0"/>
    <n v="0"/>
    <n v="0"/>
    <n v="5013.8965517241386"/>
    <n v="0"/>
    <n v="0"/>
  </r>
  <r>
    <d v="2025-02-21T00:00:00"/>
    <s v="CLN/2025/00127"/>
    <x v="43"/>
    <n v="23609.5"/>
    <n v="2595.6"/>
    <n v="26205.1"/>
    <n v="26205.1"/>
    <n v="23609.5"/>
    <d v="2025-05-07T00:00:00"/>
    <s v="Vencido"/>
    <s v="Sin pagar"/>
    <x v="3"/>
    <x v="0"/>
    <d v="2026-06-19T00:00:00"/>
    <x v="0"/>
    <x v="1"/>
    <n v="409"/>
    <n v="0"/>
    <n v="0"/>
    <n v="0"/>
    <n v="23609.5"/>
    <n v="0"/>
    <n v="0"/>
  </r>
  <r>
    <d v="2025-02-11T00:00:00"/>
    <s v="CLN/2025/00101"/>
    <x v="44"/>
    <n v="1230"/>
    <m/>
    <n v="1230"/>
    <n v="1230"/>
    <n v="1230"/>
    <d v="2025-02-26T00:00:00"/>
    <s v="Vencido"/>
    <s v="Sin pagar"/>
    <x v="3"/>
    <x v="0"/>
    <d v="2026-06-19T00:00:00"/>
    <x v="0"/>
    <x v="1"/>
    <n v="479"/>
    <n v="0"/>
    <n v="0"/>
    <n v="0"/>
    <n v="1230"/>
    <n v="0"/>
    <n v="0"/>
  </r>
  <r>
    <d v="2024-11-14T00:00:00"/>
    <s v="HMO/2024/00987"/>
    <x v="45"/>
    <n v="2369.29"/>
    <n v="379.09"/>
    <n v="2748.38"/>
    <n v="360.54"/>
    <n v="310.81034482758622"/>
    <d v="2024-12-14T00:00:00"/>
    <s v="Vencido"/>
    <s v="Pagado parcialmente"/>
    <x v="4"/>
    <x v="0"/>
    <d v="2026-06-19T00:00:00"/>
    <x v="0"/>
    <x v="1"/>
    <n v="553"/>
    <n v="0"/>
    <n v="0"/>
    <n v="0"/>
    <n v="310.81034482758622"/>
    <n v="0"/>
    <n v="0"/>
  </r>
  <r>
    <d v="2024-10-17T00:00:00"/>
    <s v="HMO/2024/00910"/>
    <x v="45"/>
    <n v="21120"/>
    <n v="3379.2"/>
    <n v="24499.200000000001"/>
    <n v="24499.200000000001"/>
    <n v="21120"/>
    <d v="2024-11-16T00:00:00"/>
    <s v="Vencido"/>
    <s v="Sin pagar"/>
    <x v="4"/>
    <x v="0"/>
    <d v="2026-06-19T00:00:00"/>
    <x v="0"/>
    <x v="1"/>
    <n v="581"/>
    <n v="0"/>
    <n v="0"/>
    <n v="0"/>
    <n v="21120"/>
    <n v="0"/>
    <n v="0"/>
  </r>
  <r>
    <d v="2024-08-15T00:00:00"/>
    <s v="CLN/2024/00680"/>
    <x v="46"/>
    <n v="2475"/>
    <n v="396"/>
    <n v="2871"/>
    <n v="2871"/>
    <n v="2475"/>
    <d v="2024-09-14T00:00:00"/>
    <s v="Vencido"/>
    <s v="Sin pagar"/>
    <x v="5"/>
    <x v="0"/>
    <d v="2026-06-19T00:00:00"/>
    <x v="0"/>
    <x v="1"/>
    <n v="644"/>
    <n v="0"/>
    <n v="0"/>
    <n v="0"/>
    <n v="2475"/>
    <n v="0"/>
    <n v="0"/>
  </r>
  <r>
    <d v="2024-07-25T00:00:00"/>
    <s v="CLN/2024/00600"/>
    <x v="46"/>
    <n v="2475"/>
    <n v="396"/>
    <n v="2871"/>
    <n v="2378"/>
    <n v="2050"/>
    <d v="2024-08-24T00:00:00"/>
    <s v="Vencido"/>
    <s v="Pagado parcialmente"/>
    <x v="5"/>
    <x v="0"/>
    <d v="2026-06-19T00:00:00"/>
    <x v="0"/>
    <x v="1"/>
    <n v="665"/>
    <n v="0"/>
    <n v="0"/>
    <n v="0"/>
    <n v="2050"/>
    <n v="0"/>
    <n v="0"/>
  </r>
  <r>
    <d v="2024-07-18T00:00:00"/>
    <s v="HMO/2024/00568"/>
    <x v="47"/>
    <n v="16588"/>
    <n v="2654.08"/>
    <n v="19242.080000000002"/>
    <n v="19242.080000000002"/>
    <n v="16588"/>
    <d v="2024-08-17T00:00:00"/>
    <s v="Vencido"/>
    <s v="Sin pagar"/>
    <x v="1"/>
    <x v="0"/>
    <d v="2026-06-19T00:00:00"/>
    <x v="0"/>
    <x v="1"/>
    <n v="672"/>
    <n v="0"/>
    <n v="0"/>
    <n v="0"/>
    <n v="16588"/>
    <n v="0"/>
    <n v="0"/>
  </r>
  <r>
    <d v="2024-03-01T00:00:00"/>
    <s v="CLN/2024/00057"/>
    <x v="48"/>
    <n v="8800"/>
    <n v="1408"/>
    <n v="10208"/>
    <n v="10208"/>
    <n v="8800"/>
    <d v="2024-03-31T00:00:00"/>
    <s v="Vencido"/>
    <s v="Sin pagar"/>
    <x v="6"/>
    <x v="0"/>
    <d v="2026-06-19T00:00:00"/>
    <x v="0"/>
    <x v="1"/>
    <n v="811"/>
    <n v="0"/>
    <n v="0"/>
    <n v="0"/>
    <n v="8800"/>
    <n v="0"/>
    <n v="0"/>
  </r>
  <r>
    <d v="2026-06-12T00:00:00"/>
    <s v="HMO/2026/00405"/>
    <x v="19"/>
    <n v="21590.06"/>
    <n v="3454.41"/>
    <n v="25044.47"/>
    <n v="25044.47"/>
    <n v="21590.06"/>
    <d v="2026-07-12T00:00:00"/>
    <s v="Vigente"/>
    <s v="Sin pagar"/>
    <x v="2"/>
    <x v="0"/>
    <d v="2026-06-12T00:00:00"/>
    <x v="0"/>
    <x v="2"/>
    <n v="0"/>
    <n v="0"/>
    <n v="0"/>
    <n v="0"/>
    <n v="0"/>
    <n v="0"/>
    <n v="21590.06"/>
  </r>
  <r>
    <d v="2026-06-12T00:00:00"/>
    <s v="HMO/2026/00404"/>
    <x v="1"/>
    <n v="58000"/>
    <n v="9280"/>
    <n v="67280"/>
    <n v="67280"/>
    <n v="58000"/>
    <d v="2026-07-12T00:00:00"/>
    <s v="Vigente"/>
    <s v="Sin pagar"/>
    <x v="1"/>
    <x v="0"/>
    <d v="2026-06-12T00:00:00"/>
    <x v="0"/>
    <x v="2"/>
    <n v="0"/>
    <n v="0"/>
    <n v="0"/>
    <n v="0"/>
    <n v="0"/>
    <n v="0"/>
    <n v="58000"/>
  </r>
  <r>
    <d v="2026-06-12T00:00:00"/>
    <s v="HMO/2026/00403"/>
    <x v="1"/>
    <n v="58000"/>
    <n v="9280"/>
    <n v="67280"/>
    <n v="67280"/>
    <n v="58000"/>
    <d v="2026-07-12T00:00:00"/>
    <s v="Vigente"/>
    <s v="Sin pagar"/>
    <x v="1"/>
    <x v="0"/>
    <d v="2026-06-12T00:00:00"/>
    <x v="0"/>
    <x v="2"/>
    <n v="0"/>
    <n v="0"/>
    <n v="0"/>
    <n v="0"/>
    <n v="0"/>
    <n v="0"/>
    <n v="58000"/>
  </r>
  <r>
    <d v="2026-06-12T00:00:00"/>
    <s v="HMO/2026/00402"/>
    <x v="1"/>
    <n v="58000"/>
    <n v="9280"/>
    <n v="67280"/>
    <n v="67280"/>
    <n v="58000"/>
    <d v="2026-07-12T00:00:00"/>
    <s v="Vigente"/>
    <s v="Sin pagar"/>
    <x v="1"/>
    <x v="0"/>
    <d v="2026-06-12T00:00:00"/>
    <x v="0"/>
    <x v="2"/>
    <n v="0"/>
    <n v="0"/>
    <n v="0"/>
    <n v="0"/>
    <n v="0"/>
    <n v="0"/>
    <n v="58000"/>
  </r>
  <r>
    <d v="2026-06-12T00:00:00"/>
    <s v="HMO/2026/00401"/>
    <x v="53"/>
    <n v="15810"/>
    <n v="2529.6"/>
    <n v="18339.599999999999"/>
    <n v="18339.599999999999"/>
    <n v="15810"/>
    <d v="2026-07-12T00:00:00"/>
    <s v="Vigente"/>
    <s v="Sin pagar"/>
    <x v="0"/>
    <x v="1"/>
    <d v="2026-06-12T00:00:00"/>
    <x v="0"/>
    <x v="2"/>
    <n v="0"/>
    <n v="0"/>
    <n v="0"/>
    <n v="0"/>
    <n v="0"/>
    <n v="0"/>
    <n v="15810"/>
  </r>
  <r>
    <d v="2026-06-11T00:00:00"/>
    <s v="HMO/2026/00398"/>
    <x v="7"/>
    <n v="7000"/>
    <n v="1120"/>
    <n v="8120"/>
    <n v="8120"/>
    <n v="7000"/>
    <d v="2026-07-11T00:00:00"/>
    <s v="Vigente"/>
    <s v="Sin pagar"/>
    <x v="1"/>
    <x v="0"/>
    <d v="2026-06-12T00:00:00"/>
    <x v="0"/>
    <x v="2"/>
    <n v="0"/>
    <n v="0"/>
    <n v="0"/>
    <n v="0"/>
    <n v="0"/>
    <n v="0"/>
    <n v="7000"/>
  </r>
  <r>
    <d v="2026-06-11T00:00:00"/>
    <s v="HMO/2026/00397"/>
    <x v="20"/>
    <n v="8550"/>
    <n v="1368"/>
    <n v="9918"/>
    <n v="9918"/>
    <n v="8550"/>
    <d v="2026-07-11T00:00:00"/>
    <s v="Vigente"/>
    <s v="Sin pagar"/>
    <x v="2"/>
    <x v="0"/>
    <d v="2026-06-12T00:00:00"/>
    <x v="0"/>
    <x v="2"/>
    <n v="0"/>
    <n v="0"/>
    <n v="0"/>
    <n v="0"/>
    <n v="0"/>
    <n v="0"/>
    <n v="8550"/>
  </r>
  <r>
    <d v="2026-06-11T00:00:00"/>
    <s v="HMO/2026/00396"/>
    <x v="7"/>
    <n v="10500"/>
    <n v="1680"/>
    <n v="12180"/>
    <n v="12180"/>
    <n v="10500"/>
    <d v="2026-07-11T00:00:00"/>
    <s v="Vigente"/>
    <s v="Sin pagar"/>
    <x v="1"/>
    <x v="0"/>
    <d v="2026-06-12T00:00:00"/>
    <x v="0"/>
    <x v="2"/>
    <n v="0"/>
    <n v="0"/>
    <n v="0"/>
    <n v="0"/>
    <n v="0"/>
    <n v="0"/>
    <n v="10500"/>
  </r>
  <r>
    <d v="2026-06-11T00:00:00"/>
    <s v="HMO/2026/00395"/>
    <x v="21"/>
    <n v="39127.050000000003"/>
    <n v="6260.33"/>
    <n v="45387.38"/>
    <n v="45387.38"/>
    <n v="39127.050000000003"/>
    <d v="2026-07-11T00:00:00"/>
    <s v="Vigente"/>
    <s v="Sin pagar"/>
    <x v="2"/>
    <x v="0"/>
    <d v="2026-06-12T00:00:00"/>
    <x v="0"/>
    <x v="2"/>
    <n v="0"/>
    <n v="0"/>
    <n v="0"/>
    <n v="0"/>
    <n v="0"/>
    <n v="0"/>
    <n v="39127.050000000003"/>
  </r>
  <r>
    <d v="2026-06-10T00:00:00"/>
    <s v="HMO/2026/00393"/>
    <x v="8"/>
    <n v="11766.06"/>
    <n v="1882.57"/>
    <n v="13648.63"/>
    <n v="13648.63"/>
    <n v="11766.06"/>
    <d v="2026-07-10T00:00:00"/>
    <s v="Vigente"/>
    <s v="Sin pagar"/>
    <x v="1"/>
    <x v="0"/>
    <d v="2026-06-12T00:00:00"/>
    <x v="0"/>
    <x v="2"/>
    <n v="0"/>
    <n v="0"/>
    <n v="0"/>
    <n v="0"/>
    <n v="0"/>
    <n v="0"/>
    <n v="11766.06"/>
  </r>
  <r>
    <d v="2026-06-10T00:00:00"/>
    <s v="HMO/2026/00392"/>
    <x v="22"/>
    <n v="8194.5"/>
    <n v="1311.12"/>
    <n v="9505.6200000000008"/>
    <n v="9505.6200000000008"/>
    <n v="8194.5"/>
    <d v="2026-07-10T00:00:00"/>
    <s v="Vigente"/>
    <s v="Sin pagar"/>
    <x v="1"/>
    <x v="0"/>
    <d v="2026-06-12T00:00:00"/>
    <x v="0"/>
    <x v="2"/>
    <n v="0"/>
    <n v="0"/>
    <n v="0"/>
    <n v="0"/>
    <n v="0"/>
    <n v="0"/>
    <n v="8194.5"/>
  </r>
  <r>
    <d v="2026-06-10T00:00:00"/>
    <s v="HMO/2026/00391"/>
    <x v="23"/>
    <n v="33600"/>
    <n v="5376"/>
    <n v="38976"/>
    <n v="38976"/>
    <n v="33600"/>
    <d v="2026-07-10T00:00:00"/>
    <s v="Vigente"/>
    <s v="Sin pagar"/>
    <x v="1"/>
    <x v="0"/>
    <d v="2026-06-12T00:00:00"/>
    <x v="0"/>
    <x v="2"/>
    <n v="0"/>
    <n v="0"/>
    <n v="0"/>
    <n v="0"/>
    <n v="0"/>
    <n v="0"/>
    <n v="33600"/>
  </r>
  <r>
    <d v="2026-06-10T00:00:00"/>
    <s v="HMO/2026/00390"/>
    <x v="7"/>
    <n v="15688.08"/>
    <n v="2510.09"/>
    <n v="18198.169999999998"/>
    <n v="18198.169999999998"/>
    <n v="15688.08"/>
    <d v="2026-07-10T00:00:00"/>
    <s v="Vigente"/>
    <s v="Sin pagar"/>
    <x v="1"/>
    <x v="0"/>
    <d v="2026-06-12T00:00:00"/>
    <x v="0"/>
    <x v="2"/>
    <n v="0"/>
    <n v="0"/>
    <n v="0"/>
    <n v="0"/>
    <n v="0"/>
    <n v="0"/>
    <n v="15688.08"/>
  </r>
  <r>
    <d v="2026-06-10T00:00:00"/>
    <s v="HMO/2026/00386"/>
    <x v="24"/>
    <n v="7844.04"/>
    <n v="1255.05"/>
    <n v="9099.09"/>
    <n v="9099.09"/>
    <n v="7844.04"/>
    <d v="2026-07-10T00:00:00"/>
    <s v="Vigente"/>
    <s v="Sin pagar"/>
    <x v="2"/>
    <x v="0"/>
    <d v="2026-06-12T00:00:00"/>
    <x v="0"/>
    <x v="2"/>
    <n v="0"/>
    <n v="0"/>
    <n v="0"/>
    <n v="0"/>
    <n v="0"/>
    <n v="0"/>
    <n v="7844.04"/>
  </r>
  <r>
    <d v="2026-06-08T00:00:00"/>
    <s v="CLN/2026/00148"/>
    <x v="25"/>
    <n v="12746"/>
    <n v="2039.36"/>
    <n v="14785.36"/>
    <n v="14785.36"/>
    <n v="12746"/>
    <d v="2026-07-08T00:00:00"/>
    <s v="Vigente"/>
    <s v="Sin pagar"/>
    <x v="0"/>
    <x v="0"/>
    <d v="2026-06-12T00:00:00"/>
    <x v="0"/>
    <x v="2"/>
    <n v="0"/>
    <n v="0"/>
    <n v="0"/>
    <n v="0"/>
    <n v="0"/>
    <n v="0"/>
    <n v="12746"/>
  </r>
  <r>
    <d v="2026-06-08T00:00:00"/>
    <s v="CLN/2026/00147"/>
    <x v="49"/>
    <n v="2200"/>
    <n v="352"/>
    <n v="2552"/>
    <n v="2552"/>
    <n v="2200"/>
    <d v="2026-06-08T00:00:00"/>
    <s v="Vencido"/>
    <s v="Sin pagar"/>
    <x v="0"/>
    <x v="1"/>
    <d v="2026-06-12T00:00:00"/>
    <x v="0"/>
    <x v="2"/>
    <n v="5"/>
    <n v="2200"/>
    <n v="0"/>
    <n v="0"/>
    <n v="0"/>
    <n v="0"/>
    <n v="0"/>
  </r>
  <r>
    <d v="2026-06-05T00:00:00"/>
    <s v="HMO/2026/00383"/>
    <x v="50"/>
    <n v="142000"/>
    <m/>
    <n v="142000"/>
    <n v="142000"/>
    <n v="142000"/>
    <d v="2026-06-05T00:00:00"/>
    <s v="Vencido"/>
    <s v="Sin pagar"/>
    <x v="1"/>
    <x v="1"/>
    <d v="2026-06-12T00:00:00"/>
    <x v="0"/>
    <x v="2"/>
    <n v="8"/>
    <n v="142000"/>
    <n v="0"/>
    <n v="0"/>
    <n v="0"/>
    <n v="0"/>
    <n v="0"/>
  </r>
  <r>
    <d v="2026-06-05T00:00:00"/>
    <s v="HMO/2026/00382"/>
    <x v="1"/>
    <n v="58000"/>
    <n v="9280"/>
    <n v="67280"/>
    <n v="67280"/>
    <n v="58000"/>
    <d v="2026-07-05T00:00:00"/>
    <s v="Vigente"/>
    <s v="Sin pagar"/>
    <x v="1"/>
    <x v="0"/>
    <d v="2026-06-12T00:00:00"/>
    <x v="0"/>
    <x v="2"/>
    <n v="0"/>
    <n v="0"/>
    <n v="0"/>
    <n v="0"/>
    <n v="0"/>
    <n v="0"/>
    <n v="58000"/>
  </r>
  <r>
    <d v="2026-06-05T00:00:00"/>
    <s v="HMO/2026/00381"/>
    <x v="1"/>
    <n v="58000"/>
    <n v="9280"/>
    <n v="67280"/>
    <n v="67280"/>
    <n v="58000"/>
    <d v="2026-07-05T00:00:00"/>
    <s v="Vigente"/>
    <s v="Sin pagar"/>
    <x v="1"/>
    <x v="0"/>
    <d v="2026-06-12T00:00:00"/>
    <x v="0"/>
    <x v="2"/>
    <n v="0"/>
    <n v="0"/>
    <n v="0"/>
    <n v="0"/>
    <n v="0"/>
    <n v="0"/>
    <n v="58000"/>
  </r>
  <r>
    <d v="2026-06-05T00:00:00"/>
    <s v="CLN/2026/00146"/>
    <x v="26"/>
    <n v="27000"/>
    <n v="4320"/>
    <n v="31320"/>
    <n v="31320"/>
    <n v="27000"/>
    <d v="2026-07-05T00:00:00"/>
    <s v="Vigente"/>
    <s v="Sin pagar"/>
    <x v="0"/>
    <x v="0"/>
    <d v="2026-06-12T00:00:00"/>
    <x v="0"/>
    <x v="2"/>
    <n v="0"/>
    <n v="0"/>
    <n v="0"/>
    <n v="0"/>
    <n v="0"/>
    <n v="0"/>
    <n v="27000"/>
  </r>
  <r>
    <d v="2026-06-04T00:00:00"/>
    <s v="HMO/2026/00376"/>
    <x v="27"/>
    <n v="16660"/>
    <n v="2665.6"/>
    <n v="19325.599999999999"/>
    <n v="19325.599999999999"/>
    <n v="16660"/>
    <d v="2026-07-04T00:00:00"/>
    <s v="Vigente"/>
    <s v="Sin pagar"/>
    <x v="2"/>
    <x v="0"/>
    <d v="2026-06-12T00:00:00"/>
    <x v="0"/>
    <x v="2"/>
    <n v="0"/>
    <n v="0"/>
    <n v="0"/>
    <n v="0"/>
    <n v="0"/>
    <n v="0"/>
    <n v="16660"/>
  </r>
  <r>
    <d v="2026-06-04T00:00:00"/>
    <s v="HMO/2026/00375"/>
    <x v="28"/>
    <n v="9900"/>
    <n v="1584"/>
    <n v="11484"/>
    <n v="11484"/>
    <n v="9900"/>
    <d v="2026-07-04T00:00:00"/>
    <s v="Vigente"/>
    <s v="Sin pagar"/>
    <x v="2"/>
    <x v="0"/>
    <d v="2026-06-12T00:00:00"/>
    <x v="0"/>
    <x v="2"/>
    <n v="0"/>
    <n v="0"/>
    <n v="0"/>
    <n v="0"/>
    <n v="0"/>
    <n v="0"/>
    <n v="9900"/>
  </r>
  <r>
    <d v="2026-06-04T00:00:00"/>
    <s v="CLN/2026/00145"/>
    <x v="54"/>
    <n v="2950"/>
    <n v="472"/>
    <n v="3422"/>
    <n v="3422"/>
    <n v="2950"/>
    <d v="2026-06-04T00:00:00"/>
    <s v="Vencido"/>
    <s v="Sin pagar"/>
    <x v="2"/>
    <x v="1"/>
    <d v="2026-06-12T00:00:00"/>
    <x v="0"/>
    <x v="2"/>
    <n v="9"/>
    <n v="2950"/>
    <n v="0"/>
    <n v="0"/>
    <n v="0"/>
    <n v="0"/>
    <n v="0"/>
  </r>
  <r>
    <d v="2026-06-01T00:00:00"/>
    <s v="HMO/2026/00370"/>
    <x v="29"/>
    <n v="8000"/>
    <n v="1280"/>
    <n v="9280"/>
    <n v="9280"/>
    <n v="8000"/>
    <d v="2026-06-01T00:00:00"/>
    <s v="Vencido"/>
    <s v="Sin pagar"/>
    <x v="1"/>
    <x v="1"/>
    <d v="2026-06-12T00:00:00"/>
    <x v="0"/>
    <x v="2"/>
    <n v="12"/>
    <n v="8000"/>
    <n v="0"/>
    <n v="0"/>
    <n v="0"/>
    <n v="0"/>
    <n v="0"/>
  </r>
  <r>
    <d v="2026-06-01T00:00:00"/>
    <s v="HMO/2026/00369"/>
    <x v="29"/>
    <n v="8000"/>
    <n v="1280"/>
    <n v="9280"/>
    <n v="9280"/>
    <n v="8000"/>
    <d v="2026-06-01T00:00:00"/>
    <s v="Vencido"/>
    <s v="Sin pagar"/>
    <x v="1"/>
    <x v="1"/>
    <d v="2026-06-12T00:00:00"/>
    <x v="0"/>
    <x v="2"/>
    <n v="12"/>
    <n v="8000"/>
    <n v="0"/>
    <n v="0"/>
    <n v="0"/>
    <n v="0"/>
    <n v="0"/>
  </r>
  <r>
    <d v="2026-05-29T00:00:00"/>
    <s v="CLN/2026/00143"/>
    <x v="30"/>
    <n v="381068.6"/>
    <n v="60970.98"/>
    <n v="442039.58"/>
    <n v="2511.59"/>
    <n v="2165.1637931034484"/>
    <d v="2026-06-28T00:00:00"/>
    <s v="Vigente"/>
    <s v="Pagado parcialmente"/>
    <x v="1"/>
    <x v="0"/>
    <d v="2026-06-12T00:00:00"/>
    <x v="0"/>
    <x v="2"/>
    <n v="0"/>
    <n v="0"/>
    <n v="0"/>
    <n v="0"/>
    <n v="0"/>
    <n v="0"/>
    <n v="2165.1637931034484"/>
  </r>
  <r>
    <d v="2026-05-28T00:00:00"/>
    <s v="HMO/2026/00362"/>
    <x v="22"/>
    <n v="42750"/>
    <n v="6840"/>
    <n v="49590"/>
    <n v="49590"/>
    <n v="42750"/>
    <d v="2026-06-27T00:00:00"/>
    <s v="Vigente"/>
    <s v="Sin pagar"/>
    <x v="1"/>
    <x v="0"/>
    <d v="2026-06-12T00:00:00"/>
    <x v="0"/>
    <x v="2"/>
    <n v="0"/>
    <n v="0"/>
    <n v="0"/>
    <n v="0"/>
    <n v="0"/>
    <n v="0"/>
    <n v="42750"/>
  </r>
  <r>
    <d v="2026-05-28T00:00:00"/>
    <s v="CLN/2026/00141"/>
    <x v="9"/>
    <n v="46680"/>
    <n v="7468.8"/>
    <n v="54148.800000000003"/>
    <n v="54148.800000000003"/>
    <n v="46680"/>
    <d v="2026-06-27T00:00:00"/>
    <s v="Vigente"/>
    <s v="Sin pagar"/>
    <x v="0"/>
    <x v="0"/>
    <d v="2026-06-12T00:00:00"/>
    <x v="0"/>
    <x v="2"/>
    <n v="0"/>
    <n v="0"/>
    <n v="0"/>
    <n v="0"/>
    <n v="0"/>
    <n v="0"/>
    <n v="46680"/>
  </r>
  <r>
    <d v="2026-05-27T00:00:00"/>
    <s v="HMO/2026/00360"/>
    <x v="31"/>
    <n v="7015.9"/>
    <m/>
    <n v="7015.9"/>
    <n v="7015.9"/>
    <n v="7015.9"/>
    <d v="2026-06-26T00:00:00"/>
    <s v="Vigente"/>
    <s v="Sin pagar"/>
    <x v="1"/>
    <x v="0"/>
    <d v="2026-06-12T00:00:00"/>
    <x v="0"/>
    <x v="2"/>
    <n v="0"/>
    <n v="0"/>
    <n v="0"/>
    <n v="0"/>
    <n v="0"/>
    <n v="0"/>
    <n v="7015.9"/>
  </r>
  <r>
    <d v="2026-05-27T00:00:00"/>
    <s v="HMO/2026/00359"/>
    <x v="31"/>
    <n v="20000"/>
    <m/>
    <n v="20000"/>
    <n v="20000"/>
    <n v="20000"/>
    <d v="2026-06-26T00:00:00"/>
    <s v="Vigente"/>
    <s v="Sin pagar"/>
    <x v="1"/>
    <x v="0"/>
    <d v="2026-06-12T00:00:00"/>
    <x v="0"/>
    <x v="2"/>
    <n v="0"/>
    <n v="0"/>
    <n v="0"/>
    <n v="0"/>
    <n v="0"/>
    <n v="0"/>
    <n v="20000"/>
  </r>
  <r>
    <d v="2026-05-27T00:00:00"/>
    <s v="CLN/2026/00140"/>
    <x v="3"/>
    <n v="27200"/>
    <n v="4352"/>
    <n v="31552"/>
    <n v="31552"/>
    <n v="27200"/>
    <d v="2026-06-26T00:00:00"/>
    <s v="Vigente"/>
    <s v="Sin pagar"/>
    <x v="0"/>
    <x v="0"/>
    <d v="2026-06-12T00:00:00"/>
    <x v="0"/>
    <x v="2"/>
    <n v="0"/>
    <n v="0"/>
    <n v="0"/>
    <n v="0"/>
    <n v="0"/>
    <n v="0"/>
    <n v="27200"/>
  </r>
  <r>
    <d v="2026-05-26T00:00:00"/>
    <s v="HMO/2026/00357"/>
    <x v="51"/>
    <n v="17099.28"/>
    <n v="2735.88"/>
    <n v="19835.16"/>
    <n v="19835.16"/>
    <n v="17099.28"/>
    <d v="2026-06-25T00:00:00"/>
    <s v="Vigente"/>
    <s v="Sin pagar"/>
    <x v="1"/>
    <x v="0"/>
    <d v="2026-06-12T00:00:00"/>
    <x v="0"/>
    <x v="2"/>
    <n v="0"/>
    <n v="0"/>
    <n v="0"/>
    <n v="0"/>
    <n v="0"/>
    <n v="0"/>
    <n v="17099.28"/>
  </r>
  <r>
    <d v="2026-05-26T00:00:00"/>
    <s v="HMO/2026/00350"/>
    <x v="52"/>
    <n v="9689.59"/>
    <n v="1550.33"/>
    <n v="11239.92"/>
    <n v="11239.92"/>
    <n v="9689.59"/>
    <d v="2026-06-25T00:00:00"/>
    <s v="Vigente"/>
    <s v="Sin pagar"/>
    <x v="1"/>
    <x v="0"/>
    <d v="2026-06-12T00:00:00"/>
    <x v="0"/>
    <x v="2"/>
    <n v="0"/>
    <n v="0"/>
    <n v="0"/>
    <n v="0"/>
    <n v="0"/>
    <n v="0"/>
    <n v="9689.59"/>
  </r>
  <r>
    <d v="2026-05-25T00:00:00"/>
    <s v="HMO/2026/00348"/>
    <x v="6"/>
    <n v="9000"/>
    <n v="1440"/>
    <n v="10440"/>
    <n v="10440"/>
    <n v="9000"/>
    <d v="2026-06-24T00:00:00"/>
    <s v="Vigente"/>
    <s v="Sin pagar"/>
    <x v="1"/>
    <x v="0"/>
    <d v="2026-06-12T00:00:00"/>
    <x v="0"/>
    <x v="2"/>
    <n v="0"/>
    <n v="0"/>
    <n v="0"/>
    <n v="0"/>
    <n v="0"/>
    <n v="0"/>
    <n v="9000"/>
  </r>
  <r>
    <d v="2026-05-22T00:00:00"/>
    <s v="HMO/2026/00347"/>
    <x v="32"/>
    <n v="66167.850000000006"/>
    <n v="10586.86"/>
    <n v="76754.710000000006"/>
    <n v="76754.710000000006"/>
    <n v="66167.850000000006"/>
    <d v="2026-06-21T00:00:00"/>
    <s v="Vigente"/>
    <s v="Sin pagar"/>
    <x v="1"/>
    <x v="0"/>
    <d v="2026-06-12T00:00:00"/>
    <x v="0"/>
    <x v="2"/>
    <n v="0"/>
    <n v="0"/>
    <n v="0"/>
    <n v="0"/>
    <n v="0"/>
    <n v="0"/>
    <n v="66167.850000000006"/>
  </r>
  <r>
    <d v="2026-05-22T00:00:00"/>
    <s v="CLN/2026/00135"/>
    <x v="26"/>
    <n v="27000"/>
    <n v="4320"/>
    <n v="31320"/>
    <n v="31320"/>
    <n v="27000"/>
    <d v="2026-06-21T00:00:00"/>
    <s v="Vigente"/>
    <s v="Sin pagar"/>
    <x v="0"/>
    <x v="0"/>
    <d v="2026-06-12T00:00:00"/>
    <x v="0"/>
    <x v="2"/>
    <n v="0"/>
    <n v="0"/>
    <n v="0"/>
    <n v="0"/>
    <n v="0"/>
    <n v="0"/>
    <n v="27000"/>
  </r>
  <r>
    <d v="2026-05-22T00:00:00"/>
    <s v="CLN/2026/00134"/>
    <x v="33"/>
    <n v="46200"/>
    <n v="7392"/>
    <n v="53592"/>
    <n v="53592"/>
    <n v="46200"/>
    <d v="2026-06-21T00:00:00"/>
    <s v="Vigente"/>
    <s v="Sin pagar"/>
    <x v="2"/>
    <x v="0"/>
    <d v="2026-06-12T00:00:00"/>
    <x v="0"/>
    <x v="2"/>
    <n v="0"/>
    <n v="0"/>
    <n v="0"/>
    <n v="0"/>
    <n v="0"/>
    <n v="0"/>
    <n v="46200"/>
  </r>
  <r>
    <d v="2026-05-21T00:00:00"/>
    <s v="HMO/2026/00345"/>
    <x v="34"/>
    <n v="110611.14"/>
    <n v="17697.78"/>
    <n v="128308.92"/>
    <n v="128308.92"/>
    <n v="110611.14"/>
    <d v="2026-06-20T00:00:00"/>
    <s v="Vigente"/>
    <s v="Sin pagar"/>
    <x v="1"/>
    <x v="0"/>
    <d v="2026-06-12T00:00:00"/>
    <x v="0"/>
    <x v="2"/>
    <n v="0"/>
    <n v="0"/>
    <n v="0"/>
    <n v="0"/>
    <n v="0"/>
    <n v="0"/>
    <n v="110611.14"/>
  </r>
  <r>
    <d v="2026-05-21T00:00:00"/>
    <s v="CLN/2026/00133"/>
    <x v="21"/>
    <n v="46693.26"/>
    <n v="7470.92"/>
    <n v="54164.18"/>
    <n v="54164.18"/>
    <n v="46693.26"/>
    <d v="2026-06-20T00:00:00"/>
    <s v="Vigente"/>
    <s v="Sin pagar"/>
    <x v="2"/>
    <x v="0"/>
    <d v="2026-06-12T00:00:00"/>
    <x v="0"/>
    <x v="2"/>
    <n v="0"/>
    <n v="0"/>
    <n v="0"/>
    <n v="0"/>
    <n v="0"/>
    <n v="0"/>
    <n v="46693.26"/>
  </r>
  <r>
    <d v="2026-05-20T00:00:00"/>
    <s v="CLN/2026/00131"/>
    <x v="35"/>
    <n v="12000"/>
    <n v="1920"/>
    <n v="13920"/>
    <n v="13920"/>
    <n v="12000"/>
    <d v="2026-06-19T00:00:00"/>
    <s v="Por vencer"/>
    <s v="Sin pagar"/>
    <x v="2"/>
    <x v="0"/>
    <d v="2026-06-12T00:00:00"/>
    <x v="0"/>
    <x v="2"/>
    <n v="0"/>
    <n v="0"/>
    <n v="0"/>
    <n v="0"/>
    <n v="0"/>
    <n v="12000"/>
    <n v="0"/>
  </r>
  <r>
    <d v="2026-05-19T00:00:00"/>
    <s v="HMO/2026/00342"/>
    <x v="0"/>
    <n v="7905"/>
    <n v="1264.8"/>
    <n v="9169.7999999999993"/>
    <n v="9169.7999999999993"/>
    <n v="7905"/>
    <d v="2026-06-18T00:00:00"/>
    <s v="Por vencer"/>
    <s v="Sin pagar"/>
    <x v="0"/>
    <x v="0"/>
    <d v="2026-06-12T00:00:00"/>
    <x v="0"/>
    <x v="2"/>
    <n v="0"/>
    <n v="0"/>
    <n v="0"/>
    <n v="0"/>
    <n v="0"/>
    <n v="7905"/>
    <n v="0"/>
  </r>
  <r>
    <d v="2026-05-18T00:00:00"/>
    <s v="HMO/2026/00338"/>
    <x v="2"/>
    <n v="82000"/>
    <n v="13120"/>
    <n v="95120"/>
    <n v="95120"/>
    <n v="82000"/>
    <d v="2026-07-02T00:00:00"/>
    <s v="Vigente"/>
    <s v="Sin pagar"/>
    <x v="1"/>
    <x v="0"/>
    <d v="2026-06-12T00:00:00"/>
    <x v="0"/>
    <x v="2"/>
    <n v="0"/>
    <n v="0"/>
    <n v="0"/>
    <n v="0"/>
    <n v="0"/>
    <n v="0"/>
    <n v="82000"/>
  </r>
  <r>
    <d v="2026-05-18T00:00:00"/>
    <s v="CLN/2026/00129"/>
    <x v="13"/>
    <n v="69134.05"/>
    <n v="11061.45"/>
    <n v="80195.5"/>
    <n v="80195.5"/>
    <n v="69134.05"/>
    <d v="2026-06-17T00:00:00"/>
    <s v="Por vencer"/>
    <s v="Sin pagar"/>
    <x v="1"/>
    <x v="0"/>
    <d v="2026-06-12T00:00:00"/>
    <x v="0"/>
    <x v="2"/>
    <n v="0"/>
    <n v="0"/>
    <n v="0"/>
    <n v="0"/>
    <n v="0"/>
    <n v="69134.05"/>
    <n v="0"/>
  </r>
  <r>
    <d v="2026-05-16T00:00:00"/>
    <s v="HMO/2026/00335"/>
    <x v="55"/>
    <n v="29000"/>
    <n v="4640"/>
    <n v="33640"/>
    <n v="20000"/>
    <n v="17241.37931034483"/>
    <d v="2026-06-15T00:00:00"/>
    <s v="Por vencer"/>
    <s v="Pagado parcialmente"/>
    <x v="1"/>
    <x v="0"/>
    <d v="2026-06-12T00:00:00"/>
    <x v="0"/>
    <x v="2"/>
    <n v="0"/>
    <n v="0"/>
    <n v="0"/>
    <n v="0"/>
    <n v="0"/>
    <n v="17241.37931034483"/>
    <n v="0"/>
  </r>
  <r>
    <d v="2026-05-16T00:00:00"/>
    <s v="CLN/2026/00127"/>
    <x v="36"/>
    <n v="3900"/>
    <n v="624"/>
    <n v="4524"/>
    <n v="4524"/>
    <n v="3900"/>
    <d v="2026-06-15T00:00:00"/>
    <s v="Por vencer"/>
    <s v="Sin pagar"/>
    <x v="2"/>
    <x v="0"/>
    <d v="2026-06-12T00:00:00"/>
    <x v="0"/>
    <x v="2"/>
    <n v="0"/>
    <n v="0"/>
    <n v="0"/>
    <n v="0"/>
    <n v="0"/>
    <n v="3900"/>
    <n v="0"/>
  </r>
  <r>
    <d v="2026-05-14T00:00:00"/>
    <s v="HMO/2026/00327"/>
    <x v="56"/>
    <n v="11600"/>
    <n v="1856"/>
    <n v="13456"/>
    <n v="13456"/>
    <n v="11600"/>
    <d v="2026-06-13T00:00:00"/>
    <s v="Por vencer"/>
    <s v="Sin pagar"/>
    <x v="1"/>
    <x v="0"/>
    <d v="2026-06-12T00:00:00"/>
    <x v="0"/>
    <x v="2"/>
    <n v="0"/>
    <n v="0"/>
    <n v="0"/>
    <n v="0"/>
    <n v="0"/>
    <n v="11600"/>
    <n v="0"/>
  </r>
  <r>
    <d v="2026-05-14T00:00:00"/>
    <s v="CLN/2026/00126"/>
    <x v="12"/>
    <n v="13500"/>
    <n v="2160"/>
    <n v="15660"/>
    <n v="15660"/>
    <n v="13500"/>
    <d v="2026-06-13T00:00:00"/>
    <s v="Por vencer"/>
    <s v="Sin pagar"/>
    <x v="2"/>
    <x v="0"/>
    <d v="2026-06-12T00:00:00"/>
    <x v="0"/>
    <x v="2"/>
    <n v="0"/>
    <n v="0"/>
    <n v="0"/>
    <n v="0"/>
    <n v="0"/>
    <n v="13500"/>
    <n v="0"/>
  </r>
  <r>
    <d v="2026-05-08T00:00:00"/>
    <s v="CLN/2026/00124"/>
    <x v="33"/>
    <n v="103840"/>
    <n v="16614.400000000001"/>
    <n v="120454.39999999999"/>
    <n v="120454.39999999999"/>
    <n v="103840"/>
    <d v="2026-06-07T00:00:00"/>
    <s v="Vencido"/>
    <s v="Sin pagar"/>
    <x v="2"/>
    <x v="0"/>
    <d v="2026-06-12T00:00:00"/>
    <x v="0"/>
    <x v="2"/>
    <n v="6"/>
    <n v="103840"/>
    <n v="0"/>
    <n v="0"/>
    <n v="0"/>
    <n v="0"/>
    <n v="0"/>
  </r>
  <r>
    <d v="2026-05-08T00:00:00"/>
    <s v="CLN/2026/00123"/>
    <x v="57"/>
    <n v="19250"/>
    <n v="3080"/>
    <n v="22330"/>
    <n v="22330"/>
    <n v="19250"/>
    <d v="2026-06-07T00:00:00"/>
    <s v="Vencido"/>
    <s v="Sin pagar"/>
    <x v="1"/>
    <x v="0"/>
    <d v="2026-06-12T00:00:00"/>
    <x v="0"/>
    <x v="2"/>
    <n v="6"/>
    <n v="19250"/>
    <n v="0"/>
    <n v="0"/>
    <n v="0"/>
    <n v="0"/>
    <n v="0"/>
  </r>
  <r>
    <d v="2026-05-08T00:00:00"/>
    <s v="CLN/2026/00122"/>
    <x v="58"/>
    <n v="112200"/>
    <n v="17952"/>
    <n v="130152"/>
    <n v="60152"/>
    <n v="51855.172413793109"/>
    <d v="2026-06-07T00:00:00"/>
    <s v="Vencido"/>
    <s v="Pagado parcialmente"/>
    <x v="1"/>
    <x v="0"/>
    <d v="2026-06-12T00:00:00"/>
    <x v="0"/>
    <x v="2"/>
    <n v="6"/>
    <n v="51855.172413793109"/>
    <n v="0"/>
    <n v="0"/>
    <n v="0"/>
    <n v="0"/>
    <n v="0"/>
  </r>
  <r>
    <d v="2026-05-07T00:00:00"/>
    <s v="HMO/2026/00320"/>
    <x v="31"/>
    <n v="20000"/>
    <m/>
    <n v="20000"/>
    <n v="20000"/>
    <n v="20000"/>
    <d v="2026-06-06T00:00:00"/>
    <s v="Vencido"/>
    <s v="Sin pagar"/>
    <x v="1"/>
    <x v="0"/>
    <d v="2026-06-12T00:00:00"/>
    <x v="0"/>
    <x v="2"/>
    <n v="7"/>
    <n v="20000"/>
    <n v="0"/>
    <n v="0"/>
    <n v="0"/>
    <n v="0"/>
    <n v="0"/>
  </r>
  <r>
    <d v="2026-05-07T00:00:00"/>
    <s v="HMO/2026/00319"/>
    <x v="31"/>
    <n v="4600"/>
    <m/>
    <n v="4600"/>
    <n v="4600"/>
    <n v="4600"/>
    <d v="2026-06-06T00:00:00"/>
    <s v="Vencido"/>
    <s v="Sin pagar"/>
    <x v="1"/>
    <x v="0"/>
    <d v="2026-06-12T00:00:00"/>
    <x v="0"/>
    <x v="2"/>
    <n v="7"/>
    <n v="4600"/>
    <n v="0"/>
    <n v="0"/>
    <n v="0"/>
    <n v="0"/>
    <n v="0"/>
  </r>
  <r>
    <d v="2026-05-07T00:00:00"/>
    <s v="CLN/2026/00121"/>
    <x v="9"/>
    <n v="30600"/>
    <n v="4896"/>
    <n v="35496"/>
    <n v="10992"/>
    <n v="9475.8620689655181"/>
    <d v="2026-06-06T00:00:00"/>
    <s v="Vencido"/>
    <s v="Pagado parcialmente"/>
    <x v="0"/>
    <x v="0"/>
    <d v="2026-06-12T00:00:00"/>
    <x v="0"/>
    <x v="2"/>
    <n v="7"/>
    <n v="9475.8620689655181"/>
    <n v="0"/>
    <n v="0"/>
    <n v="0"/>
    <n v="0"/>
    <n v="0"/>
  </r>
  <r>
    <d v="2026-05-06T00:00:00"/>
    <s v="HMO/2026/00316"/>
    <x v="33"/>
    <n v="38940"/>
    <n v="6230.4"/>
    <n v="45170.400000000001"/>
    <n v="44417.56"/>
    <n v="38291"/>
    <d v="2026-06-05T00:00:00"/>
    <s v="Vencido"/>
    <s v="Pagado parcialmente"/>
    <x v="2"/>
    <x v="0"/>
    <d v="2026-06-12T00:00:00"/>
    <x v="0"/>
    <x v="2"/>
    <n v="8"/>
    <n v="38291"/>
    <n v="0"/>
    <n v="0"/>
    <n v="0"/>
    <n v="0"/>
    <n v="0"/>
  </r>
  <r>
    <d v="2026-05-05T00:00:00"/>
    <s v="HMO/2026/00314"/>
    <x v="36"/>
    <n v="14000"/>
    <n v="2240"/>
    <n v="16240"/>
    <n v="16240"/>
    <n v="14000"/>
    <d v="2026-06-04T00:00:00"/>
    <s v="Vencido"/>
    <s v="Sin pagar"/>
    <x v="2"/>
    <x v="0"/>
    <d v="2026-06-12T00:00:00"/>
    <x v="0"/>
    <x v="2"/>
    <n v="9"/>
    <n v="14000"/>
    <n v="0"/>
    <n v="0"/>
    <n v="0"/>
    <n v="0"/>
    <n v="0"/>
  </r>
  <r>
    <d v="2026-05-05T00:00:00"/>
    <s v="HMO/2026/00313"/>
    <x v="36"/>
    <n v="14400"/>
    <n v="2304"/>
    <n v="16704"/>
    <n v="16704"/>
    <n v="14400"/>
    <d v="2026-06-04T00:00:00"/>
    <s v="Vencido"/>
    <s v="Sin pagar"/>
    <x v="2"/>
    <x v="0"/>
    <d v="2026-06-12T00:00:00"/>
    <x v="0"/>
    <x v="2"/>
    <n v="9"/>
    <n v="14400"/>
    <n v="0"/>
    <n v="0"/>
    <n v="0"/>
    <n v="0"/>
    <n v="0"/>
  </r>
  <r>
    <d v="2026-05-05T00:00:00"/>
    <s v="CLN/2026/00119"/>
    <x v="5"/>
    <n v="17050"/>
    <n v="2728"/>
    <n v="19778"/>
    <n v="19778"/>
    <n v="17050"/>
    <d v="2026-06-04T00:00:00"/>
    <s v="Vencido"/>
    <s v="Sin pagar"/>
    <x v="1"/>
    <x v="0"/>
    <d v="2026-06-12T00:00:00"/>
    <x v="0"/>
    <x v="2"/>
    <n v="9"/>
    <n v="17050"/>
    <n v="0"/>
    <n v="0"/>
    <n v="0"/>
    <n v="0"/>
    <n v="0"/>
  </r>
  <r>
    <d v="2026-05-04T00:00:00"/>
    <s v="HMO/2026/00306"/>
    <x v="14"/>
    <n v="9460"/>
    <n v="1513.6"/>
    <n v="10973.6"/>
    <n v="10973.6"/>
    <n v="9460"/>
    <d v="2026-06-03T00:00:00"/>
    <s v="Vencido"/>
    <s v="Sin pagar"/>
    <x v="2"/>
    <x v="0"/>
    <d v="2026-06-12T00:00:00"/>
    <x v="0"/>
    <x v="2"/>
    <n v="10"/>
    <n v="9460"/>
    <n v="0"/>
    <n v="0"/>
    <n v="0"/>
    <n v="0"/>
    <n v="0"/>
  </r>
  <r>
    <d v="2026-05-04T00:00:00"/>
    <s v="HMO/2026/00305"/>
    <x v="31"/>
    <n v="12608.5"/>
    <m/>
    <n v="12608.5"/>
    <n v="12608.5"/>
    <n v="12608.5"/>
    <d v="2026-06-03T00:00:00"/>
    <s v="Vencido"/>
    <s v="Sin pagar"/>
    <x v="1"/>
    <x v="0"/>
    <d v="2026-06-12T00:00:00"/>
    <x v="0"/>
    <x v="2"/>
    <n v="10"/>
    <n v="12608.5"/>
    <n v="0"/>
    <n v="0"/>
    <n v="0"/>
    <n v="0"/>
    <n v="0"/>
  </r>
  <r>
    <d v="2026-04-29T00:00:00"/>
    <s v="HMO/2026/00300"/>
    <x v="6"/>
    <n v="9000"/>
    <n v="1440"/>
    <n v="10440"/>
    <n v="10440"/>
    <n v="9000"/>
    <d v="2026-05-29T00:00:00"/>
    <s v="Vencido"/>
    <s v="Sin pagar"/>
    <x v="1"/>
    <x v="0"/>
    <d v="2026-06-12T00:00:00"/>
    <x v="0"/>
    <x v="2"/>
    <n v="15"/>
    <n v="9000"/>
    <n v="0"/>
    <n v="0"/>
    <n v="0"/>
    <n v="0"/>
    <n v="0"/>
  </r>
  <r>
    <d v="2026-04-28T00:00:00"/>
    <s v="HMO/2026/00294"/>
    <x v="36"/>
    <n v="7200"/>
    <n v="1152"/>
    <n v="8352"/>
    <n v="8352"/>
    <n v="7200"/>
    <d v="2026-05-28T00:00:00"/>
    <s v="Vencido"/>
    <s v="Sin pagar"/>
    <x v="2"/>
    <x v="0"/>
    <d v="2026-06-12T00:00:00"/>
    <x v="0"/>
    <x v="2"/>
    <n v="16"/>
    <n v="7200"/>
    <n v="0"/>
    <n v="0"/>
    <n v="0"/>
    <n v="0"/>
    <n v="0"/>
  </r>
  <r>
    <d v="2026-04-28T00:00:00"/>
    <s v="HMO/2026/00293"/>
    <x v="36"/>
    <n v="10350"/>
    <n v="1656"/>
    <n v="12006"/>
    <n v="12006"/>
    <n v="10350"/>
    <d v="2026-05-28T00:00:00"/>
    <s v="Vencido"/>
    <s v="Sin pagar"/>
    <x v="2"/>
    <x v="0"/>
    <d v="2026-06-12T00:00:00"/>
    <x v="0"/>
    <x v="2"/>
    <n v="16"/>
    <n v="10350"/>
    <n v="0"/>
    <n v="0"/>
    <n v="0"/>
    <n v="0"/>
    <n v="0"/>
  </r>
  <r>
    <d v="2026-04-24T00:00:00"/>
    <s v="CLN/2026/00110"/>
    <x v="17"/>
    <n v="114984.03"/>
    <n v="18397.439999999999"/>
    <n v="133381.47"/>
    <n v="103435.11"/>
    <n v="89168.198275862072"/>
    <d v="2026-05-24T00:00:00"/>
    <s v="Vencido"/>
    <s v="Pagado parcialmente"/>
    <x v="0"/>
    <x v="0"/>
    <d v="2026-06-12T00:00:00"/>
    <x v="0"/>
    <x v="2"/>
    <n v="20"/>
    <n v="89168.198275862072"/>
    <n v="0"/>
    <n v="0"/>
    <n v="0"/>
    <n v="0"/>
    <n v="0"/>
  </r>
  <r>
    <d v="2026-04-08T00:00:00"/>
    <s v="HMO/2026/00226"/>
    <x v="36"/>
    <n v="11047.05"/>
    <n v="1767.53"/>
    <n v="12814.58"/>
    <n v="12814.58"/>
    <n v="11047.05"/>
    <d v="2026-05-08T00:00:00"/>
    <s v="Vencido"/>
    <s v="Sin pagar"/>
    <x v="2"/>
    <x v="0"/>
    <d v="2026-06-12T00:00:00"/>
    <x v="0"/>
    <x v="2"/>
    <n v="36"/>
    <n v="0"/>
    <n v="11047.05"/>
    <n v="0"/>
    <n v="0"/>
    <n v="0"/>
    <n v="0"/>
  </r>
  <r>
    <d v="2026-03-02T00:00:00"/>
    <s v="CLN/2026/00057"/>
    <x v="36"/>
    <n v="14257.8"/>
    <n v="2281.25"/>
    <n v="16539.05"/>
    <n v="16539.05"/>
    <n v="14257.8"/>
    <d v="2026-04-01T00:00:00"/>
    <s v="Vencido"/>
    <s v="Sin pagar"/>
    <x v="2"/>
    <x v="0"/>
    <d v="2026-06-12T00:00:00"/>
    <x v="0"/>
    <x v="2"/>
    <n v="73"/>
    <n v="0"/>
    <n v="0"/>
    <n v="14257.8"/>
    <n v="0"/>
    <n v="0"/>
    <n v="0"/>
  </r>
  <r>
    <d v="2026-02-24T00:00:00"/>
    <s v="CLN/2026/00052"/>
    <x v="37"/>
    <n v="12825"/>
    <n v="2052"/>
    <n v="14877"/>
    <n v="14877"/>
    <n v="12825"/>
    <d v="2026-03-26T00:00:00"/>
    <s v="Vencido"/>
    <s v="Sin pagar"/>
    <x v="2"/>
    <x v="0"/>
    <d v="2026-06-12T00:00:00"/>
    <x v="0"/>
    <x v="2"/>
    <n v="79"/>
    <n v="0"/>
    <n v="0"/>
    <n v="12825"/>
    <n v="0"/>
    <n v="0"/>
    <n v="0"/>
  </r>
  <r>
    <d v="2026-02-23T00:00:00"/>
    <s v="CLN/2026/00050"/>
    <x v="37"/>
    <n v="12825"/>
    <n v="2052"/>
    <n v="14877"/>
    <n v="14877"/>
    <n v="12825"/>
    <d v="2026-03-25T00:00:00"/>
    <s v="Vencido"/>
    <s v="Sin pagar"/>
    <x v="2"/>
    <x v="0"/>
    <d v="2026-06-12T00:00:00"/>
    <x v="0"/>
    <x v="2"/>
    <n v="80"/>
    <n v="0"/>
    <n v="0"/>
    <n v="12825"/>
    <n v="0"/>
    <n v="0"/>
    <n v="0"/>
  </r>
  <r>
    <d v="2026-02-19T00:00:00"/>
    <s v="CLN/2026/00045"/>
    <x v="36"/>
    <n v="35478.14"/>
    <n v="5676.5"/>
    <n v="41154.639999999999"/>
    <n v="41154.639999999999"/>
    <n v="35478.14"/>
    <d v="2026-03-21T00:00:00"/>
    <s v="Vencido"/>
    <s v="Sin pagar"/>
    <x v="2"/>
    <x v="0"/>
    <d v="2026-06-12T00:00:00"/>
    <x v="0"/>
    <x v="2"/>
    <n v="84"/>
    <n v="0"/>
    <n v="0"/>
    <n v="35478.14"/>
    <n v="0"/>
    <n v="0"/>
    <n v="0"/>
  </r>
  <r>
    <d v="2026-02-18T00:00:00"/>
    <s v="CLN/2026/00043"/>
    <x v="37"/>
    <n v="8550"/>
    <n v="1368"/>
    <n v="9918"/>
    <n v="9918"/>
    <n v="8550"/>
    <d v="2026-03-20T00:00:00"/>
    <s v="Vencido"/>
    <s v="Sin pagar"/>
    <x v="2"/>
    <x v="0"/>
    <d v="2026-06-12T00:00:00"/>
    <x v="0"/>
    <x v="2"/>
    <n v="85"/>
    <n v="0"/>
    <n v="0"/>
    <n v="8550"/>
    <n v="0"/>
    <n v="0"/>
    <n v="0"/>
  </r>
  <r>
    <d v="2026-02-16T00:00:00"/>
    <s v="CLN/2026/00042"/>
    <x v="37"/>
    <n v="8550"/>
    <n v="1368"/>
    <n v="9918"/>
    <n v="9918"/>
    <n v="8550"/>
    <d v="2026-03-18T00:00:00"/>
    <s v="Vencido"/>
    <s v="Sin pagar"/>
    <x v="2"/>
    <x v="0"/>
    <d v="2026-06-12T00:00:00"/>
    <x v="0"/>
    <x v="2"/>
    <n v="87"/>
    <n v="0"/>
    <n v="0"/>
    <n v="8550"/>
    <n v="0"/>
    <n v="0"/>
    <n v="0"/>
  </r>
  <r>
    <d v="2026-02-16T00:00:00"/>
    <s v="CLN/2026/00041"/>
    <x v="36"/>
    <n v="7112.44"/>
    <n v="1137.99"/>
    <n v="8250.43"/>
    <n v="8250.43"/>
    <n v="7112.44"/>
    <d v="2026-03-18T00:00:00"/>
    <s v="Vencido"/>
    <s v="Sin pagar"/>
    <x v="2"/>
    <x v="0"/>
    <d v="2026-06-12T00:00:00"/>
    <x v="0"/>
    <x v="2"/>
    <n v="87"/>
    <n v="0"/>
    <n v="0"/>
    <n v="7112.44"/>
    <n v="0"/>
    <n v="0"/>
    <n v="0"/>
  </r>
  <r>
    <d v="2026-01-15T00:00:00"/>
    <s v="CLN/2026/00016"/>
    <x v="37"/>
    <n v="44390"/>
    <n v="7102.4"/>
    <n v="51492.4"/>
    <n v="51492.4"/>
    <n v="44390"/>
    <d v="2026-02-14T00:00:00"/>
    <s v="Vencido"/>
    <s v="Sin pagar"/>
    <x v="2"/>
    <x v="0"/>
    <d v="2026-06-12T00:00:00"/>
    <x v="0"/>
    <x v="2"/>
    <n v="119"/>
    <n v="0"/>
    <n v="0"/>
    <n v="0"/>
    <n v="44390"/>
    <n v="0"/>
    <n v="0"/>
  </r>
  <r>
    <d v="2026-01-15T00:00:00"/>
    <s v="CLN/2026/00015"/>
    <x v="36"/>
    <n v="17638.53"/>
    <n v="2822.16"/>
    <n v="20460.689999999999"/>
    <n v="20460.689999999999"/>
    <n v="17638.53"/>
    <d v="2026-02-14T00:00:00"/>
    <s v="Vencido"/>
    <s v="Sin pagar"/>
    <x v="2"/>
    <x v="0"/>
    <d v="2026-06-12T00:00:00"/>
    <x v="0"/>
    <x v="2"/>
    <n v="119"/>
    <n v="0"/>
    <n v="0"/>
    <n v="0"/>
    <n v="17638.53"/>
    <n v="0"/>
    <n v="0"/>
  </r>
  <r>
    <d v="2025-12-26T00:00:00"/>
    <s v="CLN/2025/00525"/>
    <x v="37"/>
    <n v="42000"/>
    <n v="6720"/>
    <n v="48720"/>
    <n v="31860"/>
    <n v="27465.517241379312"/>
    <d v="2026-01-25T00:00:00"/>
    <s v="Vencido"/>
    <s v="Pagado parcialmente"/>
    <x v="2"/>
    <x v="0"/>
    <d v="2026-06-12T00:00:00"/>
    <x v="0"/>
    <x v="2"/>
    <n v="139"/>
    <n v="0"/>
    <n v="0"/>
    <n v="0"/>
    <n v="27465.517241379312"/>
    <n v="0"/>
    <n v="0"/>
  </r>
  <r>
    <d v="2025-10-23T00:00:00"/>
    <s v="CLN/2025/00474"/>
    <x v="38"/>
    <n v="19694.400000000001"/>
    <n v="3151.1"/>
    <n v="22845.5"/>
    <n v="2429.5"/>
    <n v="2094.3965517241381"/>
    <d v="2025-11-07T00:00:00"/>
    <s v="Vencido"/>
    <s v="Pagado parcialmente"/>
    <x v="2"/>
    <x v="0"/>
    <d v="2026-06-12T00:00:00"/>
    <x v="0"/>
    <x v="2"/>
    <n v="218"/>
    <n v="0"/>
    <n v="0"/>
    <n v="0"/>
    <n v="2094.3965517241381"/>
    <n v="0"/>
    <n v="0"/>
  </r>
  <r>
    <d v="2025-10-14T00:00:00"/>
    <s v="CLN/2025/00465"/>
    <x v="36"/>
    <n v="14295.42"/>
    <n v="2287.27"/>
    <n v="16582.689999999999"/>
    <n v="7355.32"/>
    <n v="6340.7931034482763"/>
    <d v="2025-11-13T00:00:00"/>
    <s v="Vencido"/>
    <s v="Pagado parcialmente"/>
    <x v="2"/>
    <x v="0"/>
    <d v="2026-06-12T00:00:00"/>
    <x v="0"/>
    <x v="2"/>
    <n v="212"/>
    <n v="0"/>
    <n v="0"/>
    <n v="0"/>
    <n v="6340.7931034482763"/>
    <n v="0"/>
    <n v="0"/>
  </r>
  <r>
    <d v="2025-09-15T00:00:00"/>
    <s v="HMO/2025/00727"/>
    <x v="39"/>
    <n v="7125"/>
    <n v="1140"/>
    <n v="8265"/>
    <n v="8265"/>
    <n v="7125"/>
    <d v="2025-10-15T00:00:00"/>
    <s v="Vencido"/>
    <s v="Sin pagar"/>
    <x v="1"/>
    <x v="0"/>
    <d v="2026-06-12T00:00:00"/>
    <x v="0"/>
    <x v="2"/>
    <n v="241"/>
    <n v="0"/>
    <n v="0"/>
    <n v="0"/>
    <n v="7125"/>
    <n v="0"/>
    <n v="0"/>
  </r>
  <r>
    <d v="2025-08-27T00:00:00"/>
    <s v="HMO/2025/00683"/>
    <x v="39"/>
    <n v="4375"/>
    <n v="700"/>
    <n v="5075"/>
    <n v="5075"/>
    <n v="4375"/>
    <d v="2025-09-26T00:00:00"/>
    <s v="Vencido"/>
    <s v="Sin pagar"/>
    <x v="1"/>
    <x v="0"/>
    <d v="2026-06-12T00:00:00"/>
    <x v="0"/>
    <x v="2"/>
    <n v="260"/>
    <n v="0"/>
    <n v="0"/>
    <n v="0"/>
    <n v="4375"/>
    <n v="0"/>
    <n v="0"/>
  </r>
  <r>
    <d v="2025-08-26T00:00:00"/>
    <s v="CLN/2025/00385"/>
    <x v="40"/>
    <n v="22364.16"/>
    <m/>
    <n v="22364.16"/>
    <n v="22364.16"/>
    <n v="22364.16"/>
    <d v="2025-09-25T00:00:00"/>
    <s v="Vencido"/>
    <s v="Sin pagar"/>
    <x v="3"/>
    <x v="0"/>
    <d v="2026-06-12T00:00:00"/>
    <x v="0"/>
    <x v="2"/>
    <n v="261"/>
    <n v="0"/>
    <n v="0"/>
    <n v="0"/>
    <n v="22364.16"/>
    <n v="0"/>
    <n v="0"/>
  </r>
  <r>
    <d v="2025-08-07T00:00:00"/>
    <s v="CLN/2025/00356"/>
    <x v="40"/>
    <n v="22343.040000000001"/>
    <m/>
    <n v="22343.040000000001"/>
    <n v="22343.040000000001"/>
    <n v="22343.040000000001"/>
    <d v="2025-09-06T00:00:00"/>
    <s v="Vencido"/>
    <s v="Sin pagar"/>
    <x v="3"/>
    <x v="0"/>
    <d v="2026-06-12T00:00:00"/>
    <x v="0"/>
    <x v="2"/>
    <n v="280"/>
    <n v="0"/>
    <n v="0"/>
    <n v="0"/>
    <n v="22343.040000000001"/>
    <n v="0"/>
    <n v="0"/>
  </r>
  <r>
    <d v="2025-07-31T00:00:00"/>
    <s v="CLN/2025/00350"/>
    <x v="41"/>
    <n v="761801.88"/>
    <n v="121888.3"/>
    <n v="883690.18"/>
    <n v="203429.86"/>
    <n v="175370.56896551725"/>
    <d v="2025-08-15T00:00:00"/>
    <s v="Vencido"/>
    <s v="Pagado parcialmente"/>
    <x v="2"/>
    <x v="0"/>
    <d v="2026-06-12T00:00:00"/>
    <x v="0"/>
    <x v="2"/>
    <n v="302"/>
    <n v="0"/>
    <n v="0"/>
    <n v="0"/>
    <n v="175370.56896551725"/>
    <n v="0"/>
    <n v="0"/>
  </r>
  <r>
    <d v="2025-07-02T00:00:00"/>
    <s v="CLN/2025/00317"/>
    <x v="42"/>
    <n v="14940"/>
    <n v="2390.4"/>
    <n v="17330.400000000001"/>
    <n v="17330.400000000001"/>
    <n v="14940"/>
    <d v="2025-08-01T00:00:00"/>
    <s v="Vencido"/>
    <s v="Sin pagar"/>
    <x v="3"/>
    <x v="0"/>
    <d v="2026-06-12T00:00:00"/>
    <x v="0"/>
    <x v="2"/>
    <n v="316"/>
    <n v="0"/>
    <n v="0"/>
    <n v="0"/>
    <n v="14940"/>
    <n v="0"/>
    <n v="0"/>
  </r>
  <r>
    <d v="2025-06-19T00:00:00"/>
    <s v="CLN/2025/00296"/>
    <x v="42"/>
    <n v="22410"/>
    <n v="3585.6"/>
    <n v="25995.599999999999"/>
    <n v="25995.599999999999"/>
    <n v="22410"/>
    <d v="2025-07-19T00:00:00"/>
    <s v="Vencido"/>
    <s v="Sin pagar"/>
    <x v="3"/>
    <x v="0"/>
    <d v="2026-06-12T00:00:00"/>
    <x v="0"/>
    <x v="2"/>
    <n v="329"/>
    <n v="0"/>
    <n v="0"/>
    <n v="0"/>
    <n v="22410"/>
    <n v="0"/>
    <n v="0"/>
  </r>
  <r>
    <d v="2025-06-06T00:00:00"/>
    <s v="CLN/2025/00282"/>
    <x v="42"/>
    <n v="19012.5"/>
    <n v="3042"/>
    <n v="22054.5"/>
    <n v="3092.7"/>
    <n v="2666.1206896551726"/>
    <d v="2025-07-06T00:00:00"/>
    <s v="Vencido"/>
    <s v="Pagado parcialmente"/>
    <x v="3"/>
    <x v="0"/>
    <d v="2026-06-12T00:00:00"/>
    <x v="0"/>
    <x v="2"/>
    <n v="342"/>
    <n v="0"/>
    <n v="0"/>
    <n v="0"/>
    <n v="2666.1206896551726"/>
    <n v="0"/>
    <n v="0"/>
  </r>
  <r>
    <d v="2025-05-22T00:00:00"/>
    <s v="CLN/2025/00256"/>
    <x v="43"/>
    <n v="3477.15"/>
    <n v="556.34"/>
    <n v="4033.49"/>
    <n v="4033.49"/>
    <n v="3477.15"/>
    <d v="2025-06-21T00:00:00"/>
    <s v="Vencido"/>
    <s v="Sin pagar"/>
    <x v="3"/>
    <x v="0"/>
    <d v="2026-06-12T00:00:00"/>
    <x v="0"/>
    <x v="2"/>
    <n v="357"/>
    <n v="0"/>
    <n v="0"/>
    <n v="0"/>
    <n v="3477.15"/>
    <n v="0"/>
    <n v="0"/>
  </r>
  <r>
    <d v="2025-05-15T00:00:00"/>
    <s v="CLN/2025/00253"/>
    <x v="43"/>
    <n v="162680"/>
    <n v="26028.799999999999"/>
    <n v="188708.8"/>
    <n v="188708.8"/>
    <n v="162680"/>
    <d v="2025-06-14T00:00:00"/>
    <s v="Vencido"/>
    <s v="Sin pagar"/>
    <x v="3"/>
    <x v="0"/>
    <d v="2026-06-12T00:00:00"/>
    <x v="0"/>
    <x v="2"/>
    <n v="364"/>
    <n v="0"/>
    <n v="0"/>
    <n v="0"/>
    <n v="162680"/>
    <n v="0"/>
    <n v="0"/>
  </r>
  <r>
    <d v="2025-05-15T00:00:00"/>
    <s v="CLN/2025/00250"/>
    <x v="43"/>
    <n v="6970.68"/>
    <n v="1115.31"/>
    <n v="8085.99"/>
    <n v="8085.99"/>
    <n v="6970.68"/>
    <d v="2025-06-14T00:00:00"/>
    <s v="Vencido"/>
    <s v="Sin pagar"/>
    <x v="3"/>
    <x v="0"/>
    <d v="2026-06-12T00:00:00"/>
    <x v="0"/>
    <x v="2"/>
    <n v="364"/>
    <n v="0"/>
    <n v="0"/>
    <n v="0"/>
    <n v="6970.68"/>
    <n v="0"/>
    <n v="0"/>
  </r>
  <r>
    <d v="2025-05-13T00:00:00"/>
    <s v="CLN/2025/00246"/>
    <x v="43"/>
    <n v="20992.5"/>
    <n v="3358.8"/>
    <n v="24351.3"/>
    <n v="24351.3"/>
    <n v="20992.5"/>
    <d v="2025-06-12T00:00:00"/>
    <s v="Vencido"/>
    <s v="Sin pagar"/>
    <x v="3"/>
    <x v="0"/>
    <d v="2026-06-12T00:00:00"/>
    <x v="0"/>
    <x v="2"/>
    <n v="366"/>
    <n v="0"/>
    <n v="0"/>
    <n v="0"/>
    <n v="20992.5"/>
    <n v="0"/>
    <n v="0"/>
  </r>
  <r>
    <d v="2025-05-07T00:00:00"/>
    <s v="CLN/2025/00237"/>
    <x v="43"/>
    <n v="5250"/>
    <n v="840"/>
    <n v="6090"/>
    <n v="6090"/>
    <n v="5250"/>
    <d v="2025-06-06T00:00:00"/>
    <s v="Vencido"/>
    <s v="Sin pagar"/>
    <x v="3"/>
    <x v="0"/>
    <d v="2026-06-12T00:00:00"/>
    <x v="0"/>
    <x v="2"/>
    <n v="372"/>
    <n v="0"/>
    <n v="0"/>
    <n v="0"/>
    <n v="5250"/>
    <n v="0"/>
    <n v="0"/>
  </r>
  <r>
    <d v="2025-04-25T00:00:00"/>
    <s v="CLN/2025/00223"/>
    <x v="43"/>
    <n v="45500"/>
    <n v="7280"/>
    <n v="52780"/>
    <n v="52780"/>
    <n v="45500"/>
    <d v="2025-05-25T00:00:00"/>
    <s v="Vencido"/>
    <s v="Sin pagar"/>
    <x v="3"/>
    <x v="0"/>
    <d v="2026-06-12T00:00:00"/>
    <x v="0"/>
    <x v="2"/>
    <n v="384"/>
    <n v="0"/>
    <n v="0"/>
    <n v="0"/>
    <n v="45500"/>
    <n v="0"/>
    <n v="0"/>
  </r>
  <r>
    <d v="2025-03-04T00:00:00"/>
    <s v="CLN/2025/00143"/>
    <x v="43"/>
    <n v="31483.63"/>
    <n v="5037.38"/>
    <n v="36521.01"/>
    <n v="5816.12"/>
    <n v="5013.8965517241386"/>
    <d v="2025-04-03T00:00:00"/>
    <s v="Vencido"/>
    <s v="Pagado parcialmente"/>
    <x v="3"/>
    <x v="0"/>
    <d v="2026-06-12T00:00:00"/>
    <x v="0"/>
    <x v="2"/>
    <n v="436"/>
    <n v="0"/>
    <n v="0"/>
    <n v="0"/>
    <n v="5013.8965517241386"/>
    <n v="0"/>
    <n v="0"/>
  </r>
  <r>
    <d v="2025-02-21T00:00:00"/>
    <s v="CLN/2025/00127"/>
    <x v="43"/>
    <n v="23609.5"/>
    <n v="2595.6"/>
    <n v="26205.1"/>
    <n v="26205.1"/>
    <n v="23609.5"/>
    <d v="2025-05-07T00:00:00"/>
    <s v="Vencido"/>
    <s v="Sin pagar"/>
    <x v="3"/>
    <x v="0"/>
    <d v="2026-06-12T00:00:00"/>
    <x v="0"/>
    <x v="2"/>
    <n v="402"/>
    <n v="0"/>
    <n v="0"/>
    <n v="0"/>
    <n v="23609.5"/>
    <n v="0"/>
    <n v="0"/>
  </r>
  <r>
    <d v="2025-02-11T00:00:00"/>
    <s v="CLN/2025/00101"/>
    <x v="44"/>
    <n v="1230"/>
    <m/>
    <n v="1230"/>
    <n v="1230"/>
    <n v="1230"/>
    <d v="2025-02-26T00:00:00"/>
    <s v="Vencido"/>
    <s v="Sin pagar"/>
    <x v="3"/>
    <x v="0"/>
    <d v="2026-06-12T00:00:00"/>
    <x v="0"/>
    <x v="2"/>
    <n v="472"/>
    <n v="0"/>
    <n v="0"/>
    <n v="0"/>
    <n v="1230"/>
    <n v="0"/>
    <n v="0"/>
  </r>
  <r>
    <d v="2024-11-14T00:00:00"/>
    <s v="HMO/2024/00987"/>
    <x v="45"/>
    <n v="2369.29"/>
    <n v="379.09"/>
    <n v="2748.38"/>
    <n v="360.54"/>
    <n v="310.81034482758622"/>
    <d v="2024-12-14T00:00:00"/>
    <s v="Vencido"/>
    <s v="Pagado parcialmente"/>
    <x v="4"/>
    <x v="0"/>
    <d v="2026-06-12T00:00:00"/>
    <x v="0"/>
    <x v="2"/>
    <n v="546"/>
    <n v="0"/>
    <n v="0"/>
    <n v="0"/>
    <n v="310.81034482758622"/>
    <n v="0"/>
    <n v="0"/>
  </r>
  <r>
    <d v="2024-10-17T00:00:00"/>
    <s v="HMO/2024/00910"/>
    <x v="45"/>
    <n v="21120"/>
    <n v="3379.2"/>
    <n v="24499.200000000001"/>
    <n v="24499.200000000001"/>
    <n v="21120"/>
    <d v="2024-11-16T00:00:00"/>
    <s v="Vencido"/>
    <s v="Sin pagar"/>
    <x v="4"/>
    <x v="0"/>
    <d v="2026-06-12T00:00:00"/>
    <x v="0"/>
    <x v="2"/>
    <n v="574"/>
    <n v="0"/>
    <n v="0"/>
    <n v="0"/>
    <n v="21120"/>
    <n v="0"/>
    <n v="0"/>
  </r>
  <r>
    <d v="2024-08-15T00:00:00"/>
    <s v="CLN/2024/00680"/>
    <x v="46"/>
    <n v="2475"/>
    <n v="396"/>
    <n v="2871"/>
    <n v="2871"/>
    <n v="2475"/>
    <d v="2024-09-14T00:00:00"/>
    <s v="Vencido"/>
    <s v="Sin pagar"/>
    <x v="5"/>
    <x v="0"/>
    <d v="2026-06-12T00:00:00"/>
    <x v="0"/>
    <x v="2"/>
    <n v="637"/>
    <n v="0"/>
    <n v="0"/>
    <n v="0"/>
    <n v="2475"/>
    <n v="0"/>
    <n v="0"/>
  </r>
  <r>
    <d v="2024-07-25T00:00:00"/>
    <s v="CLN/2024/00600"/>
    <x v="46"/>
    <n v="2475"/>
    <n v="396"/>
    <n v="2871"/>
    <n v="2378"/>
    <n v="2050"/>
    <d v="2024-08-24T00:00:00"/>
    <s v="Vencido"/>
    <s v="Pagado parcialmente"/>
    <x v="5"/>
    <x v="0"/>
    <d v="2026-06-12T00:00:00"/>
    <x v="0"/>
    <x v="2"/>
    <n v="658"/>
    <n v="0"/>
    <n v="0"/>
    <n v="0"/>
    <n v="2050"/>
    <n v="0"/>
    <n v="0"/>
  </r>
  <r>
    <d v="2024-07-18T00:00:00"/>
    <s v="HMO/2024/00568"/>
    <x v="47"/>
    <n v="16588"/>
    <n v="2654.08"/>
    <n v="19242.080000000002"/>
    <n v="19242.080000000002"/>
    <n v="16588"/>
    <d v="2024-08-17T00:00:00"/>
    <s v="Vencido"/>
    <s v="Sin pagar"/>
    <x v="1"/>
    <x v="0"/>
    <d v="2026-06-12T00:00:00"/>
    <x v="0"/>
    <x v="2"/>
    <n v="665"/>
    <n v="0"/>
    <n v="0"/>
    <n v="0"/>
    <n v="16588"/>
    <n v="0"/>
    <n v="0"/>
  </r>
  <r>
    <d v="2024-03-01T00:00:00"/>
    <s v="CLN/2024/00057"/>
    <x v="48"/>
    <n v="8800"/>
    <n v="1408"/>
    <n v="10208"/>
    <n v="10208"/>
    <n v="8800"/>
    <d v="2024-03-31T00:00:00"/>
    <s v="Vencido"/>
    <s v="Sin pagar"/>
    <x v="6"/>
    <x v="0"/>
    <d v="2026-06-12T00:00:00"/>
    <x v="0"/>
    <x v="2"/>
    <n v="804"/>
    <n v="0"/>
    <n v="0"/>
    <n v="0"/>
    <n v="8800"/>
    <n v="0"/>
    <n v="0"/>
  </r>
  <r>
    <d v="2026-06-05T00:00:00"/>
    <s v="HMO/2026/00383"/>
    <x v="50"/>
    <n v="142000"/>
    <m/>
    <n v="142000"/>
    <n v="142000"/>
    <n v="142000"/>
    <d v="2026-06-05T00:00:00"/>
    <s v="Vencido"/>
    <s v="Sin pagar"/>
    <x v="1"/>
    <x v="1"/>
    <d v="2026-06-05T00:00:00"/>
    <x v="0"/>
    <x v="3"/>
    <n v="1"/>
    <n v="142000"/>
    <n v="0"/>
    <n v="0"/>
    <n v="0"/>
    <n v="0"/>
    <n v="0"/>
  </r>
  <r>
    <d v="2026-06-05T00:00:00"/>
    <s v="HMO/2026/00382"/>
    <x v="1"/>
    <n v="58000"/>
    <n v="9280"/>
    <n v="67280"/>
    <n v="67280"/>
    <n v="58000"/>
    <d v="2026-07-05T00:00:00"/>
    <s v="Vigente"/>
    <s v="Sin pagar"/>
    <x v="1"/>
    <x v="0"/>
    <d v="2026-06-05T00:00:00"/>
    <x v="0"/>
    <x v="3"/>
    <n v="0"/>
    <n v="0"/>
    <n v="0"/>
    <n v="0"/>
    <n v="0"/>
    <n v="0"/>
    <n v="58000"/>
  </r>
  <r>
    <d v="2026-06-05T00:00:00"/>
    <s v="HMO/2026/00381"/>
    <x v="1"/>
    <n v="58000"/>
    <n v="9280"/>
    <n v="67280"/>
    <n v="67280"/>
    <n v="58000"/>
    <d v="2026-07-05T00:00:00"/>
    <s v="Vigente"/>
    <s v="Sin pagar"/>
    <x v="1"/>
    <x v="0"/>
    <d v="2026-06-05T00:00:00"/>
    <x v="0"/>
    <x v="3"/>
    <n v="0"/>
    <n v="0"/>
    <n v="0"/>
    <n v="0"/>
    <n v="0"/>
    <n v="0"/>
    <n v="58000"/>
  </r>
  <r>
    <d v="2026-06-05T00:00:00"/>
    <s v="HMO/2026/00380"/>
    <x v="1"/>
    <n v="58000"/>
    <n v="9280"/>
    <n v="67280"/>
    <n v="67280"/>
    <n v="58000"/>
    <d v="2026-07-05T00:00:00"/>
    <s v="Vigente"/>
    <s v="Sin pagar"/>
    <x v="1"/>
    <x v="0"/>
    <d v="2026-06-05T00:00:00"/>
    <x v="0"/>
    <x v="3"/>
    <n v="0"/>
    <n v="0"/>
    <n v="0"/>
    <n v="0"/>
    <n v="0"/>
    <n v="0"/>
    <n v="58000"/>
  </r>
  <r>
    <d v="2026-06-05T00:00:00"/>
    <s v="HMO/2026/00379"/>
    <x v="1"/>
    <n v="58500"/>
    <n v="9360"/>
    <n v="67860"/>
    <n v="67860"/>
    <n v="58500"/>
    <d v="2026-07-05T00:00:00"/>
    <s v="Vigente"/>
    <s v="Sin pagar"/>
    <x v="1"/>
    <x v="0"/>
    <d v="2026-06-05T00:00:00"/>
    <x v="0"/>
    <x v="3"/>
    <n v="0"/>
    <n v="0"/>
    <n v="0"/>
    <n v="0"/>
    <n v="0"/>
    <n v="0"/>
    <n v="58500"/>
  </r>
  <r>
    <d v="2026-06-05T00:00:00"/>
    <s v="CLN/2026/00146"/>
    <x v="26"/>
    <n v="27000"/>
    <n v="4320"/>
    <n v="31320"/>
    <n v="31320"/>
    <n v="27000"/>
    <d v="2026-07-05T00:00:00"/>
    <s v="Vigente"/>
    <s v="Sin pagar"/>
    <x v="0"/>
    <x v="0"/>
    <d v="2026-06-05T00:00:00"/>
    <x v="0"/>
    <x v="3"/>
    <n v="0"/>
    <n v="0"/>
    <n v="0"/>
    <n v="0"/>
    <n v="0"/>
    <n v="0"/>
    <n v="27000"/>
  </r>
  <r>
    <d v="2026-06-04T00:00:00"/>
    <s v="HMO/2026/00376"/>
    <x v="27"/>
    <n v="16660"/>
    <n v="2665.6"/>
    <n v="19325.599999999999"/>
    <n v="19325.599999999999"/>
    <n v="16660"/>
    <d v="2026-07-04T00:00:00"/>
    <s v="Vigente"/>
    <s v="Sin pagar"/>
    <x v="2"/>
    <x v="0"/>
    <d v="2026-06-05T00:00:00"/>
    <x v="0"/>
    <x v="3"/>
    <n v="0"/>
    <n v="0"/>
    <n v="0"/>
    <n v="0"/>
    <n v="0"/>
    <n v="0"/>
    <n v="16660"/>
  </r>
  <r>
    <d v="2026-06-04T00:00:00"/>
    <s v="HMO/2026/00375"/>
    <x v="28"/>
    <n v="9900"/>
    <n v="1584"/>
    <n v="11484"/>
    <n v="11484"/>
    <n v="9900"/>
    <d v="2026-07-04T00:00:00"/>
    <s v="Vigente"/>
    <s v="Sin pagar"/>
    <x v="2"/>
    <x v="0"/>
    <d v="2026-06-05T00:00:00"/>
    <x v="0"/>
    <x v="3"/>
    <n v="0"/>
    <n v="0"/>
    <n v="0"/>
    <n v="0"/>
    <n v="0"/>
    <n v="0"/>
    <n v="9900"/>
  </r>
  <r>
    <d v="2026-06-04T00:00:00"/>
    <s v="CLN/2026/00145"/>
    <x v="54"/>
    <n v="2950"/>
    <n v="472"/>
    <n v="3422"/>
    <n v="3422"/>
    <n v="2950"/>
    <d v="2026-06-04T00:00:00"/>
    <s v="Vencido"/>
    <s v="Sin pagar"/>
    <x v="2"/>
    <x v="1"/>
    <d v="2026-06-05T00:00:00"/>
    <x v="0"/>
    <x v="3"/>
    <n v="2"/>
    <n v="2950"/>
    <n v="0"/>
    <n v="0"/>
    <n v="0"/>
    <n v="0"/>
    <n v="0"/>
  </r>
  <r>
    <d v="2026-06-04T00:00:00"/>
    <s v="CLN/2026/00144"/>
    <x v="59"/>
    <n v="2050"/>
    <n v="328"/>
    <n v="2378"/>
    <n v="2378"/>
    <n v="2050"/>
    <d v="2026-06-04T00:00:00"/>
    <s v="Vencido"/>
    <s v="Sin pagar"/>
    <x v="0"/>
    <x v="1"/>
    <d v="2026-06-05T00:00:00"/>
    <x v="0"/>
    <x v="3"/>
    <n v="2"/>
    <n v="2050"/>
    <n v="0"/>
    <n v="0"/>
    <n v="0"/>
    <n v="0"/>
    <n v="0"/>
  </r>
  <r>
    <d v="2026-06-01T00:00:00"/>
    <s v="HMO/2026/00370"/>
    <x v="29"/>
    <n v="8000"/>
    <n v="1280"/>
    <n v="9280"/>
    <n v="9280"/>
    <n v="8000"/>
    <d v="2026-06-01T00:00:00"/>
    <s v="Vencido"/>
    <s v="Sin pagar"/>
    <x v="1"/>
    <x v="1"/>
    <d v="2026-06-05T00:00:00"/>
    <x v="0"/>
    <x v="3"/>
    <n v="5"/>
    <n v="8000"/>
    <n v="0"/>
    <n v="0"/>
    <n v="0"/>
    <n v="0"/>
    <n v="0"/>
  </r>
  <r>
    <d v="2026-06-01T00:00:00"/>
    <s v="HMO/2026/00369"/>
    <x v="29"/>
    <n v="8000"/>
    <n v="1280"/>
    <n v="9280"/>
    <n v="9280"/>
    <n v="8000"/>
    <d v="2026-06-01T00:00:00"/>
    <s v="Vencido"/>
    <s v="Sin pagar"/>
    <x v="1"/>
    <x v="1"/>
    <d v="2026-06-05T00:00:00"/>
    <x v="0"/>
    <x v="3"/>
    <n v="5"/>
    <n v="8000"/>
    <n v="0"/>
    <n v="0"/>
    <n v="0"/>
    <n v="0"/>
    <n v="0"/>
  </r>
  <r>
    <d v="2026-05-29T00:00:00"/>
    <s v="CLN/2026/00143"/>
    <x v="30"/>
    <n v="381068.6"/>
    <n v="60970.98"/>
    <n v="442039.58"/>
    <n v="2511.59"/>
    <n v="2165.1637931034484"/>
    <d v="2026-06-28T00:00:00"/>
    <s v="Vigente"/>
    <s v="Pagado parcialmente"/>
    <x v="1"/>
    <x v="0"/>
    <d v="2026-06-05T00:00:00"/>
    <x v="0"/>
    <x v="3"/>
    <n v="0"/>
    <n v="0"/>
    <n v="0"/>
    <n v="0"/>
    <n v="0"/>
    <n v="0"/>
    <n v="2165.1637931034484"/>
  </r>
  <r>
    <d v="2026-05-28T00:00:00"/>
    <s v="HMO/2026/00362"/>
    <x v="22"/>
    <n v="42750"/>
    <n v="6840"/>
    <n v="49590"/>
    <n v="49590"/>
    <n v="42750"/>
    <d v="2026-06-27T00:00:00"/>
    <s v="Vigente"/>
    <s v="Sin pagar"/>
    <x v="1"/>
    <x v="0"/>
    <d v="2026-06-05T00:00:00"/>
    <x v="0"/>
    <x v="3"/>
    <n v="0"/>
    <n v="0"/>
    <n v="0"/>
    <n v="0"/>
    <n v="0"/>
    <n v="0"/>
    <n v="42750"/>
  </r>
  <r>
    <d v="2026-05-28T00:00:00"/>
    <s v="CLN/2026/00141"/>
    <x v="9"/>
    <n v="46680"/>
    <n v="7468.8"/>
    <n v="54148.800000000003"/>
    <n v="54148.800000000003"/>
    <n v="46680"/>
    <d v="2026-06-27T00:00:00"/>
    <s v="Vigente"/>
    <s v="Sin pagar"/>
    <x v="0"/>
    <x v="0"/>
    <d v="2026-06-05T00:00:00"/>
    <x v="0"/>
    <x v="3"/>
    <n v="0"/>
    <n v="0"/>
    <n v="0"/>
    <n v="0"/>
    <n v="0"/>
    <n v="0"/>
    <n v="46680"/>
  </r>
  <r>
    <d v="2026-05-27T00:00:00"/>
    <s v="HMO/2026/00360"/>
    <x v="31"/>
    <n v="7015.9"/>
    <m/>
    <n v="7015.9"/>
    <n v="7015.9"/>
    <n v="7015.9"/>
    <d v="2026-06-26T00:00:00"/>
    <s v="Vigente"/>
    <s v="Sin pagar"/>
    <x v="1"/>
    <x v="0"/>
    <d v="2026-06-05T00:00:00"/>
    <x v="0"/>
    <x v="3"/>
    <n v="0"/>
    <n v="0"/>
    <n v="0"/>
    <n v="0"/>
    <n v="0"/>
    <n v="0"/>
    <n v="7015.9"/>
  </r>
  <r>
    <d v="2026-05-27T00:00:00"/>
    <s v="HMO/2026/00359"/>
    <x v="31"/>
    <n v="20000"/>
    <m/>
    <n v="20000"/>
    <n v="20000"/>
    <n v="20000"/>
    <d v="2026-06-26T00:00:00"/>
    <s v="Vigente"/>
    <s v="Sin pagar"/>
    <x v="1"/>
    <x v="0"/>
    <d v="2026-06-05T00:00:00"/>
    <x v="0"/>
    <x v="3"/>
    <n v="0"/>
    <n v="0"/>
    <n v="0"/>
    <n v="0"/>
    <n v="0"/>
    <n v="0"/>
    <n v="20000"/>
  </r>
  <r>
    <d v="2026-05-27T00:00:00"/>
    <s v="CLN/2026/00140"/>
    <x v="3"/>
    <n v="27200"/>
    <n v="4352"/>
    <n v="31552"/>
    <n v="31552"/>
    <n v="27200"/>
    <d v="2026-06-26T00:00:00"/>
    <s v="Vigente"/>
    <s v="Sin pagar"/>
    <x v="0"/>
    <x v="0"/>
    <d v="2026-06-05T00:00:00"/>
    <x v="0"/>
    <x v="3"/>
    <n v="0"/>
    <n v="0"/>
    <n v="0"/>
    <n v="0"/>
    <n v="0"/>
    <n v="0"/>
    <n v="27200"/>
  </r>
  <r>
    <d v="2026-05-26T00:00:00"/>
    <s v="HMO/2026/00358"/>
    <x v="1"/>
    <n v="58000"/>
    <n v="9280"/>
    <n v="67280"/>
    <n v="67280"/>
    <n v="58000"/>
    <d v="2026-06-25T00:00:00"/>
    <s v="Vigente"/>
    <s v="Sin pagar"/>
    <x v="1"/>
    <x v="0"/>
    <d v="2026-06-05T00:00:00"/>
    <x v="0"/>
    <x v="3"/>
    <n v="0"/>
    <n v="0"/>
    <n v="0"/>
    <n v="0"/>
    <n v="0"/>
    <n v="0"/>
    <n v="58000"/>
  </r>
  <r>
    <d v="2026-05-26T00:00:00"/>
    <s v="HMO/2026/00357"/>
    <x v="51"/>
    <n v="17099.28"/>
    <n v="2735.88"/>
    <n v="19835.16"/>
    <n v="19835.16"/>
    <n v="17099.28"/>
    <d v="2026-06-25T00:00:00"/>
    <s v="Vigente"/>
    <s v="Sin pagar"/>
    <x v="1"/>
    <x v="0"/>
    <d v="2026-06-05T00:00:00"/>
    <x v="0"/>
    <x v="3"/>
    <n v="0"/>
    <n v="0"/>
    <n v="0"/>
    <n v="0"/>
    <n v="0"/>
    <n v="0"/>
    <n v="17099.28"/>
  </r>
  <r>
    <d v="2026-05-26T00:00:00"/>
    <s v="HMO/2026/00350"/>
    <x v="52"/>
    <n v="9689.59"/>
    <n v="1550.33"/>
    <n v="11239.92"/>
    <n v="11239.92"/>
    <n v="9689.59"/>
    <d v="2026-06-25T00:00:00"/>
    <s v="Vigente"/>
    <s v="Sin pagar"/>
    <x v="1"/>
    <x v="0"/>
    <d v="2026-06-05T00:00:00"/>
    <x v="0"/>
    <x v="3"/>
    <n v="0"/>
    <n v="0"/>
    <n v="0"/>
    <n v="0"/>
    <n v="0"/>
    <n v="0"/>
    <n v="9689.59"/>
  </r>
  <r>
    <d v="2026-05-25T00:00:00"/>
    <s v="HMO/2026/00348"/>
    <x v="6"/>
    <n v="9000"/>
    <n v="1440"/>
    <n v="10440"/>
    <n v="10440"/>
    <n v="9000"/>
    <d v="2026-06-24T00:00:00"/>
    <s v="Vigente"/>
    <s v="Sin pagar"/>
    <x v="1"/>
    <x v="0"/>
    <d v="2026-06-05T00:00:00"/>
    <x v="0"/>
    <x v="3"/>
    <n v="0"/>
    <n v="0"/>
    <n v="0"/>
    <n v="0"/>
    <n v="0"/>
    <n v="0"/>
    <n v="9000"/>
  </r>
  <r>
    <d v="2026-05-22T00:00:00"/>
    <s v="HMO/2026/00347"/>
    <x v="32"/>
    <n v="66167.850000000006"/>
    <n v="10586.86"/>
    <n v="76754.710000000006"/>
    <n v="76754.710000000006"/>
    <n v="66167.850000000006"/>
    <d v="2026-06-21T00:00:00"/>
    <s v="Vigente"/>
    <s v="Sin pagar"/>
    <x v="1"/>
    <x v="0"/>
    <d v="2026-06-05T00:00:00"/>
    <x v="0"/>
    <x v="3"/>
    <n v="0"/>
    <n v="0"/>
    <n v="0"/>
    <n v="0"/>
    <n v="0"/>
    <n v="0"/>
    <n v="66167.850000000006"/>
  </r>
  <r>
    <d v="2026-05-22T00:00:00"/>
    <s v="CLN/2026/00135"/>
    <x v="26"/>
    <n v="27000"/>
    <n v="4320"/>
    <n v="31320"/>
    <n v="31320"/>
    <n v="27000"/>
    <d v="2026-06-21T00:00:00"/>
    <s v="Vigente"/>
    <s v="Sin pagar"/>
    <x v="0"/>
    <x v="0"/>
    <d v="2026-06-05T00:00:00"/>
    <x v="0"/>
    <x v="3"/>
    <n v="0"/>
    <n v="0"/>
    <n v="0"/>
    <n v="0"/>
    <n v="0"/>
    <n v="0"/>
    <n v="27000"/>
  </r>
  <r>
    <d v="2026-05-22T00:00:00"/>
    <s v="CLN/2026/00134"/>
    <x v="33"/>
    <n v="46200"/>
    <n v="7392"/>
    <n v="53592"/>
    <n v="53592"/>
    <n v="46200"/>
    <d v="2026-06-21T00:00:00"/>
    <s v="Vigente"/>
    <s v="Sin pagar"/>
    <x v="2"/>
    <x v="0"/>
    <d v="2026-06-05T00:00:00"/>
    <x v="0"/>
    <x v="3"/>
    <n v="0"/>
    <n v="0"/>
    <n v="0"/>
    <n v="0"/>
    <n v="0"/>
    <n v="0"/>
    <n v="46200"/>
  </r>
  <r>
    <d v="2026-05-21T00:00:00"/>
    <s v="HMO/2026/00345"/>
    <x v="34"/>
    <n v="110611.14"/>
    <n v="17697.78"/>
    <n v="128308.92"/>
    <n v="128308.92"/>
    <n v="110611.14"/>
    <d v="2026-06-20T00:00:00"/>
    <s v="Vigente"/>
    <s v="Sin pagar"/>
    <x v="1"/>
    <x v="0"/>
    <d v="2026-06-05T00:00:00"/>
    <x v="0"/>
    <x v="3"/>
    <n v="0"/>
    <n v="0"/>
    <n v="0"/>
    <n v="0"/>
    <n v="0"/>
    <n v="0"/>
    <n v="110611.14"/>
  </r>
  <r>
    <d v="2026-05-21T00:00:00"/>
    <s v="CLN/2026/00133"/>
    <x v="21"/>
    <n v="46693.26"/>
    <n v="7470.92"/>
    <n v="54164.18"/>
    <n v="54164.18"/>
    <n v="46693.26"/>
    <d v="2026-06-20T00:00:00"/>
    <s v="Vigente"/>
    <s v="Sin pagar"/>
    <x v="2"/>
    <x v="0"/>
    <d v="2026-06-05T00:00:00"/>
    <x v="0"/>
    <x v="3"/>
    <n v="0"/>
    <n v="0"/>
    <n v="0"/>
    <n v="0"/>
    <n v="0"/>
    <n v="0"/>
    <n v="46693.26"/>
  </r>
  <r>
    <d v="2026-05-20T00:00:00"/>
    <s v="CLN/2026/00131"/>
    <x v="35"/>
    <n v="12000"/>
    <n v="1920"/>
    <n v="13920"/>
    <n v="13920"/>
    <n v="12000"/>
    <d v="2026-06-19T00:00:00"/>
    <s v="Vigente"/>
    <s v="Sin pagar"/>
    <x v="2"/>
    <x v="0"/>
    <d v="2026-06-05T00:00:00"/>
    <x v="0"/>
    <x v="3"/>
    <n v="0"/>
    <n v="0"/>
    <n v="0"/>
    <n v="0"/>
    <n v="0"/>
    <n v="0"/>
    <n v="12000"/>
  </r>
  <r>
    <d v="2026-05-19T00:00:00"/>
    <s v="HMO/2026/00342"/>
    <x v="0"/>
    <n v="7905"/>
    <n v="1264.8"/>
    <n v="9169.7999999999993"/>
    <n v="9169.7999999999993"/>
    <n v="7905"/>
    <d v="2026-06-18T00:00:00"/>
    <s v="Vigente"/>
    <s v="Sin pagar"/>
    <x v="0"/>
    <x v="0"/>
    <d v="2026-06-05T00:00:00"/>
    <x v="0"/>
    <x v="3"/>
    <n v="0"/>
    <n v="0"/>
    <n v="0"/>
    <n v="0"/>
    <n v="0"/>
    <n v="0"/>
    <n v="7905"/>
  </r>
  <r>
    <d v="2026-05-18T00:00:00"/>
    <s v="HMO/2026/00338"/>
    <x v="2"/>
    <n v="82000"/>
    <n v="13120"/>
    <n v="95120"/>
    <n v="95120"/>
    <n v="82000"/>
    <d v="2026-07-02T00:00:00"/>
    <s v="Vigente"/>
    <s v="Sin pagar"/>
    <x v="1"/>
    <x v="0"/>
    <d v="2026-06-05T00:00:00"/>
    <x v="0"/>
    <x v="3"/>
    <n v="0"/>
    <n v="0"/>
    <n v="0"/>
    <n v="0"/>
    <n v="0"/>
    <n v="0"/>
    <n v="82000"/>
  </r>
  <r>
    <d v="2026-05-18T00:00:00"/>
    <s v="HMO/2026/00337"/>
    <x v="55"/>
    <n v="73800"/>
    <n v="11808"/>
    <n v="85608"/>
    <n v="85608"/>
    <n v="73800"/>
    <d v="2026-06-17T00:00:00"/>
    <s v="Vigente"/>
    <s v="Sin pagar"/>
    <x v="1"/>
    <x v="0"/>
    <d v="2026-06-05T00:00:00"/>
    <x v="0"/>
    <x v="3"/>
    <n v="0"/>
    <n v="0"/>
    <n v="0"/>
    <n v="0"/>
    <n v="0"/>
    <n v="0"/>
    <n v="73800"/>
  </r>
  <r>
    <d v="2026-05-18T00:00:00"/>
    <s v="CLN/2026/00129"/>
    <x v="13"/>
    <n v="69134.05"/>
    <n v="11061.45"/>
    <n v="80195.5"/>
    <n v="80195.5"/>
    <n v="69134.05"/>
    <d v="2026-06-17T00:00:00"/>
    <s v="Vigente"/>
    <s v="Sin pagar"/>
    <x v="1"/>
    <x v="0"/>
    <d v="2026-06-05T00:00:00"/>
    <x v="0"/>
    <x v="3"/>
    <n v="0"/>
    <n v="0"/>
    <n v="0"/>
    <n v="0"/>
    <n v="0"/>
    <n v="0"/>
    <n v="69134.05"/>
  </r>
  <r>
    <d v="2026-05-16T00:00:00"/>
    <s v="HMO/2026/00335"/>
    <x v="55"/>
    <n v="29000"/>
    <n v="4640"/>
    <n v="33640"/>
    <n v="20000"/>
    <n v="17241.37931034483"/>
    <d v="2026-06-15T00:00:00"/>
    <s v="Vigente"/>
    <s v="Pagado parcialmente"/>
    <x v="1"/>
    <x v="0"/>
    <d v="2026-06-05T00:00:00"/>
    <x v="0"/>
    <x v="3"/>
    <n v="0"/>
    <n v="0"/>
    <n v="0"/>
    <n v="0"/>
    <n v="0"/>
    <n v="0"/>
    <n v="17241.37931034483"/>
  </r>
  <r>
    <d v="2026-05-16T00:00:00"/>
    <s v="CLN/2026/00127"/>
    <x v="36"/>
    <n v="3900"/>
    <n v="624"/>
    <n v="4524"/>
    <n v="4524"/>
    <n v="3900"/>
    <d v="2026-06-15T00:00:00"/>
    <s v="Vigente"/>
    <s v="Sin pagar"/>
    <x v="2"/>
    <x v="0"/>
    <d v="2026-06-05T00:00:00"/>
    <x v="0"/>
    <x v="3"/>
    <n v="0"/>
    <n v="0"/>
    <n v="0"/>
    <n v="0"/>
    <n v="0"/>
    <n v="0"/>
    <n v="3900"/>
  </r>
  <r>
    <d v="2026-05-15T00:00:00"/>
    <s v="HMO/2026/00332"/>
    <x v="60"/>
    <n v="13600"/>
    <n v="2176"/>
    <n v="15776"/>
    <n v="15776"/>
    <n v="13600"/>
    <d v="2026-06-14T00:00:00"/>
    <s v="Vigente"/>
    <s v="Sin pagar"/>
    <x v="1"/>
    <x v="0"/>
    <d v="2026-06-05T00:00:00"/>
    <x v="0"/>
    <x v="3"/>
    <n v="0"/>
    <n v="0"/>
    <n v="0"/>
    <n v="0"/>
    <n v="0"/>
    <n v="0"/>
    <n v="13600"/>
  </r>
  <r>
    <d v="2026-05-15T00:00:00"/>
    <s v="HMO/2026/00331"/>
    <x v="60"/>
    <n v="78000"/>
    <n v="12480"/>
    <n v="90480"/>
    <n v="90480"/>
    <n v="78000"/>
    <d v="2026-06-14T00:00:00"/>
    <s v="Vigente"/>
    <s v="Sin pagar"/>
    <x v="1"/>
    <x v="0"/>
    <d v="2026-06-05T00:00:00"/>
    <x v="0"/>
    <x v="3"/>
    <n v="0"/>
    <n v="0"/>
    <n v="0"/>
    <n v="0"/>
    <n v="0"/>
    <n v="0"/>
    <n v="78000"/>
  </r>
  <r>
    <d v="2026-05-14T00:00:00"/>
    <s v="HMO/2026/00327"/>
    <x v="56"/>
    <n v="11600"/>
    <n v="1856"/>
    <n v="13456"/>
    <n v="13456"/>
    <n v="11600"/>
    <d v="2026-06-13T00:00:00"/>
    <s v="Vigente"/>
    <s v="Sin pagar"/>
    <x v="1"/>
    <x v="0"/>
    <d v="2026-06-05T00:00:00"/>
    <x v="0"/>
    <x v="3"/>
    <n v="0"/>
    <n v="0"/>
    <n v="0"/>
    <n v="0"/>
    <n v="0"/>
    <n v="0"/>
    <n v="11600"/>
  </r>
  <r>
    <d v="2026-05-14T00:00:00"/>
    <s v="CLN/2026/00126"/>
    <x v="12"/>
    <n v="13500"/>
    <n v="2160"/>
    <n v="15660"/>
    <n v="15660"/>
    <n v="13500"/>
    <d v="2026-06-13T00:00:00"/>
    <s v="Vigente"/>
    <s v="Sin pagar"/>
    <x v="2"/>
    <x v="0"/>
    <d v="2026-06-05T00:00:00"/>
    <x v="0"/>
    <x v="3"/>
    <n v="0"/>
    <n v="0"/>
    <n v="0"/>
    <n v="0"/>
    <n v="0"/>
    <n v="0"/>
    <n v="13500"/>
  </r>
  <r>
    <d v="2026-05-13T00:00:00"/>
    <s v="HMO/2026/00324"/>
    <x v="61"/>
    <n v="27275.41"/>
    <n v="4364.07"/>
    <n v="31639.48"/>
    <n v="31639.48"/>
    <n v="27275.41"/>
    <d v="2026-06-12T00:00:00"/>
    <s v="Por vencer"/>
    <s v="Sin pagar"/>
    <x v="1"/>
    <x v="0"/>
    <d v="2026-06-05T00:00:00"/>
    <x v="0"/>
    <x v="3"/>
    <n v="0"/>
    <n v="0"/>
    <n v="0"/>
    <n v="0"/>
    <n v="0"/>
    <n v="27275.41"/>
    <n v="0"/>
  </r>
  <r>
    <d v="2026-05-08T00:00:00"/>
    <s v="CLN/2026/00124"/>
    <x v="33"/>
    <n v="103840"/>
    <n v="16614.400000000001"/>
    <n v="120454.39999999999"/>
    <n v="120454.39999999999"/>
    <n v="103840"/>
    <d v="2026-06-07T00:00:00"/>
    <s v="Por vencer"/>
    <s v="Sin pagar"/>
    <x v="2"/>
    <x v="0"/>
    <d v="2026-06-05T00:00:00"/>
    <x v="0"/>
    <x v="3"/>
    <n v="0"/>
    <n v="0"/>
    <n v="0"/>
    <n v="0"/>
    <n v="0"/>
    <n v="103840"/>
    <n v="0"/>
  </r>
  <r>
    <d v="2026-05-08T00:00:00"/>
    <s v="CLN/2026/00123"/>
    <x v="57"/>
    <n v="19250"/>
    <n v="3080"/>
    <n v="22330"/>
    <n v="22330"/>
    <n v="19250"/>
    <d v="2026-06-07T00:00:00"/>
    <s v="Por vencer"/>
    <s v="Sin pagar"/>
    <x v="1"/>
    <x v="0"/>
    <d v="2026-06-05T00:00:00"/>
    <x v="0"/>
    <x v="3"/>
    <n v="0"/>
    <n v="0"/>
    <n v="0"/>
    <n v="0"/>
    <n v="0"/>
    <n v="19250"/>
    <n v="0"/>
  </r>
  <r>
    <d v="2026-05-08T00:00:00"/>
    <s v="CLN/2026/00122"/>
    <x v="58"/>
    <n v="112200"/>
    <n v="17952"/>
    <n v="130152"/>
    <n v="130152"/>
    <n v="112200"/>
    <d v="2026-06-07T00:00:00"/>
    <s v="Por vencer"/>
    <s v="Sin pagar"/>
    <x v="1"/>
    <x v="0"/>
    <d v="2026-06-05T00:00:00"/>
    <x v="0"/>
    <x v="3"/>
    <n v="0"/>
    <n v="0"/>
    <n v="0"/>
    <n v="0"/>
    <n v="0"/>
    <n v="112200"/>
    <n v="0"/>
  </r>
  <r>
    <d v="2026-05-07T00:00:00"/>
    <s v="HMO/2026/00320"/>
    <x v="31"/>
    <n v="20000"/>
    <m/>
    <n v="20000"/>
    <n v="20000"/>
    <n v="20000"/>
    <d v="2026-06-06T00:00:00"/>
    <s v="Por vencer"/>
    <s v="Sin pagar"/>
    <x v="1"/>
    <x v="0"/>
    <d v="2026-06-05T00:00:00"/>
    <x v="0"/>
    <x v="3"/>
    <n v="0"/>
    <n v="0"/>
    <n v="0"/>
    <n v="0"/>
    <n v="0"/>
    <n v="20000"/>
    <n v="0"/>
  </r>
  <r>
    <d v="2026-05-07T00:00:00"/>
    <s v="HMO/2026/00319"/>
    <x v="31"/>
    <n v="4600"/>
    <m/>
    <n v="4600"/>
    <n v="4600"/>
    <n v="4600"/>
    <d v="2026-06-06T00:00:00"/>
    <s v="Por vencer"/>
    <s v="Sin pagar"/>
    <x v="1"/>
    <x v="0"/>
    <d v="2026-06-05T00:00:00"/>
    <x v="0"/>
    <x v="3"/>
    <n v="0"/>
    <n v="0"/>
    <n v="0"/>
    <n v="0"/>
    <n v="0"/>
    <n v="4600"/>
    <n v="0"/>
  </r>
  <r>
    <d v="2026-05-07T00:00:00"/>
    <s v="CLN/2026/00121"/>
    <x v="9"/>
    <n v="30600"/>
    <n v="4896"/>
    <n v="35496"/>
    <n v="35496"/>
    <n v="30600"/>
    <d v="2026-06-06T00:00:00"/>
    <s v="Por vencer"/>
    <s v="Sin pagar"/>
    <x v="0"/>
    <x v="0"/>
    <d v="2026-06-05T00:00:00"/>
    <x v="0"/>
    <x v="3"/>
    <n v="0"/>
    <n v="0"/>
    <n v="0"/>
    <n v="0"/>
    <n v="0"/>
    <n v="30600"/>
    <n v="0"/>
  </r>
  <r>
    <d v="2026-05-06T00:00:00"/>
    <s v="HMO/2026/00316"/>
    <x v="33"/>
    <n v="38940"/>
    <n v="6230.4"/>
    <n v="45170.400000000001"/>
    <n v="44417.56"/>
    <n v="38291"/>
    <d v="2026-06-05T00:00:00"/>
    <s v="Vencido"/>
    <s v="Pagado parcialmente"/>
    <x v="2"/>
    <x v="0"/>
    <d v="2026-06-05T00:00:00"/>
    <x v="0"/>
    <x v="3"/>
    <n v="1"/>
    <n v="38291"/>
    <n v="0"/>
    <n v="0"/>
    <n v="0"/>
    <n v="0"/>
    <n v="0"/>
  </r>
  <r>
    <d v="2026-05-05T00:00:00"/>
    <s v="HMO/2026/00314"/>
    <x v="36"/>
    <n v="14000"/>
    <n v="2240"/>
    <n v="16240"/>
    <n v="16240"/>
    <n v="14000"/>
    <d v="2026-06-04T00:00:00"/>
    <s v="Vencido"/>
    <s v="Sin pagar"/>
    <x v="2"/>
    <x v="0"/>
    <d v="2026-06-05T00:00:00"/>
    <x v="0"/>
    <x v="3"/>
    <n v="2"/>
    <n v="14000"/>
    <n v="0"/>
    <n v="0"/>
    <n v="0"/>
    <n v="0"/>
    <n v="0"/>
  </r>
  <r>
    <d v="2026-05-05T00:00:00"/>
    <s v="HMO/2026/00313"/>
    <x v="36"/>
    <n v="14400"/>
    <n v="2304"/>
    <n v="16704"/>
    <n v="16704"/>
    <n v="14400"/>
    <d v="2026-06-04T00:00:00"/>
    <s v="Vencido"/>
    <s v="Sin pagar"/>
    <x v="2"/>
    <x v="0"/>
    <d v="2026-06-05T00:00:00"/>
    <x v="0"/>
    <x v="3"/>
    <n v="2"/>
    <n v="14400"/>
    <n v="0"/>
    <n v="0"/>
    <n v="0"/>
    <n v="0"/>
    <n v="0"/>
  </r>
  <r>
    <d v="2026-05-05T00:00:00"/>
    <s v="CLN/2026/00119"/>
    <x v="5"/>
    <n v="17050"/>
    <n v="2728"/>
    <n v="19778"/>
    <n v="19778"/>
    <n v="17050"/>
    <d v="2026-06-04T00:00:00"/>
    <s v="Vencido"/>
    <s v="Sin pagar"/>
    <x v="1"/>
    <x v="0"/>
    <d v="2026-06-05T00:00:00"/>
    <x v="0"/>
    <x v="3"/>
    <n v="2"/>
    <n v="17050"/>
    <n v="0"/>
    <n v="0"/>
    <n v="0"/>
    <n v="0"/>
    <n v="0"/>
  </r>
  <r>
    <d v="2026-05-04T00:00:00"/>
    <s v="HMO/2026/00306"/>
    <x v="14"/>
    <n v="9460"/>
    <n v="1513.6"/>
    <n v="10973.6"/>
    <n v="10973.6"/>
    <n v="9460"/>
    <d v="2026-06-03T00:00:00"/>
    <s v="Vencido"/>
    <s v="Sin pagar"/>
    <x v="2"/>
    <x v="0"/>
    <d v="2026-06-05T00:00:00"/>
    <x v="0"/>
    <x v="3"/>
    <n v="3"/>
    <n v="9460"/>
    <n v="0"/>
    <n v="0"/>
    <n v="0"/>
    <n v="0"/>
    <n v="0"/>
  </r>
  <r>
    <d v="2026-05-04T00:00:00"/>
    <s v="HMO/2026/00305"/>
    <x v="31"/>
    <n v="12608.5"/>
    <m/>
    <n v="12608.5"/>
    <n v="12608.5"/>
    <n v="12608.5"/>
    <d v="2026-06-03T00:00:00"/>
    <s v="Vencido"/>
    <s v="Sin pagar"/>
    <x v="1"/>
    <x v="0"/>
    <d v="2026-06-05T00:00:00"/>
    <x v="0"/>
    <x v="3"/>
    <n v="3"/>
    <n v="12608.5"/>
    <n v="0"/>
    <n v="0"/>
    <n v="0"/>
    <n v="0"/>
    <n v="0"/>
  </r>
  <r>
    <d v="2026-04-29T00:00:00"/>
    <s v="HMO/2026/00300"/>
    <x v="6"/>
    <n v="9000"/>
    <n v="1440"/>
    <n v="10440"/>
    <n v="10440"/>
    <n v="9000"/>
    <d v="2026-05-29T00:00:00"/>
    <s v="Vencido"/>
    <s v="Sin pagar"/>
    <x v="1"/>
    <x v="0"/>
    <d v="2026-06-05T00:00:00"/>
    <x v="0"/>
    <x v="3"/>
    <n v="8"/>
    <n v="9000"/>
    <n v="0"/>
    <n v="0"/>
    <n v="0"/>
    <n v="0"/>
    <n v="0"/>
  </r>
  <r>
    <d v="2026-04-28T00:00:00"/>
    <s v="HMO/2026/00294"/>
    <x v="36"/>
    <n v="7200"/>
    <n v="1152"/>
    <n v="8352"/>
    <n v="8352"/>
    <n v="7200"/>
    <d v="2026-05-28T00:00:00"/>
    <s v="Vencido"/>
    <s v="Sin pagar"/>
    <x v="2"/>
    <x v="0"/>
    <d v="2026-06-05T00:00:00"/>
    <x v="0"/>
    <x v="3"/>
    <n v="9"/>
    <n v="7200"/>
    <n v="0"/>
    <n v="0"/>
    <n v="0"/>
    <n v="0"/>
    <n v="0"/>
  </r>
  <r>
    <d v="2026-04-28T00:00:00"/>
    <s v="HMO/2026/00293"/>
    <x v="36"/>
    <n v="10350"/>
    <n v="1656"/>
    <n v="12006"/>
    <n v="12006"/>
    <n v="10350"/>
    <d v="2026-05-28T00:00:00"/>
    <s v="Vencido"/>
    <s v="Sin pagar"/>
    <x v="2"/>
    <x v="0"/>
    <d v="2026-06-05T00:00:00"/>
    <x v="0"/>
    <x v="3"/>
    <n v="9"/>
    <n v="10350"/>
    <n v="0"/>
    <n v="0"/>
    <n v="0"/>
    <n v="0"/>
    <n v="0"/>
  </r>
  <r>
    <d v="2026-04-28T00:00:00"/>
    <s v="CLN/2026/00113"/>
    <x v="9"/>
    <n v="30600"/>
    <n v="4896"/>
    <n v="35496"/>
    <n v="35496"/>
    <n v="30600"/>
    <d v="2026-05-28T00:00:00"/>
    <s v="Vencido"/>
    <s v="Sin pagar"/>
    <x v="0"/>
    <x v="0"/>
    <d v="2026-06-05T00:00:00"/>
    <x v="0"/>
    <x v="3"/>
    <n v="9"/>
    <n v="30600"/>
    <n v="0"/>
    <n v="0"/>
    <n v="0"/>
    <n v="0"/>
    <n v="0"/>
  </r>
  <r>
    <d v="2026-04-24T00:00:00"/>
    <s v="CLN/2026/00110"/>
    <x v="17"/>
    <n v="114984.03"/>
    <n v="18397.439999999999"/>
    <n v="133381.47"/>
    <n v="133381.47"/>
    <n v="114984.03"/>
    <d v="2026-05-24T00:00:00"/>
    <s v="Vencido"/>
    <s v="Sin pagar"/>
    <x v="0"/>
    <x v="0"/>
    <d v="2026-06-05T00:00:00"/>
    <x v="0"/>
    <x v="3"/>
    <n v="13"/>
    <n v="114984.03"/>
    <n v="0"/>
    <n v="0"/>
    <n v="0"/>
    <n v="0"/>
    <n v="0"/>
  </r>
  <r>
    <d v="2026-04-20T00:00:00"/>
    <s v="HMO/2026/00260"/>
    <x v="22"/>
    <n v="27360"/>
    <n v="4377.6000000000004"/>
    <n v="31737.599999999999"/>
    <n v="31737.599999999999"/>
    <n v="27360"/>
    <d v="2026-05-20T00:00:00"/>
    <s v="Vencido"/>
    <s v="Sin pagar"/>
    <x v="1"/>
    <x v="0"/>
    <d v="2026-06-05T00:00:00"/>
    <x v="0"/>
    <x v="3"/>
    <n v="17"/>
    <n v="27360"/>
    <n v="0"/>
    <n v="0"/>
    <n v="0"/>
    <n v="0"/>
    <n v="0"/>
  </r>
  <r>
    <d v="2026-04-08T00:00:00"/>
    <s v="HMO/2026/00226"/>
    <x v="36"/>
    <n v="11047.05"/>
    <n v="1767.53"/>
    <n v="12814.58"/>
    <n v="12814.58"/>
    <n v="11047.05"/>
    <d v="2026-05-08T00:00:00"/>
    <s v="Vencido"/>
    <s v="Sin pagar"/>
    <x v="2"/>
    <x v="0"/>
    <d v="2026-06-05T00:00:00"/>
    <x v="0"/>
    <x v="3"/>
    <n v="29"/>
    <n v="11047.05"/>
    <n v="0"/>
    <n v="0"/>
    <n v="0"/>
    <n v="0"/>
    <n v="0"/>
  </r>
  <r>
    <d v="2026-03-27T00:00:00"/>
    <s v="HMO/2026/00195"/>
    <x v="22"/>
    <n v="4750"/>
    <n v="760"/>
    <n v="5510"/>
    <n v="5510"/>
    <n v="4750"/>
    <d v="2026-04-26T00:00:00"/>
    <s v="Vencido"/>
    <s v="Sin pagar"/>
    <x v="1"/>
    <x v="0"/>
    <d v="2026-06-05T00:00:00"/>
    <x v="0"/>
    <x v="3"/>
    <n v="41"/>
    <n v="0"/>
    <n v="4750"/>
    <n v="0"/>
    <n v="0"/>
    <n v="0"/>
    <n v="0"/>
  </r>
  <r>
    <d v="2026-03-13T00:00:00"/>
    <s v="HMO/2026/00167"/>
    <x v="22"/>
    <n v="27360"/>
    <n v="4377.6000000000004"/>
    <n v="31737.599999999999"/>
    <n v="31737.599999999999"/>
    <n v="27360"/>
    <d v="2026-04-12T00:00:00"/>
    <s v="Vencido"/>
    <s v="Sin pagar"/>
    <x v="1"/>
    <x v="0"/>
    <d v="2026-06-05T00:00:00"/>
    <x v="0"/>
    <x v="3"/>
    <n v="55"/>
    <n v="0"/>
    <n v="27360"/>
    <n v="0"/>
    <n v="0"/>
    <n v="0"/>
    <n v="0"/>
  </r>
  <r>
    <d v="2026-03-02T00:00:00"/>
    <s v="CLN/2026/00057"/>
    <x v="36"/>
    <n v="14257.8"/>
    <n v="2281.25"/>
    <n v="16539.05"/>
    <n v="16539.05"/>
    <n v="14257.8"/>
    <d v="2026-04-01T00:00:00"/>
    <s v="Vencido"/>
    <s v="Sin pagar"/>
    <x v="2"/>
    <x v="0"/>
    <d v="2026-06-05T00:00:00"/>
    <x v="0"/>
    <x v="3"/>
    <n v="66"/>
    <n v="0"/>
    <n v="0"/>
    <n v="14257.8"/>
    <n v="0"/>
    <n v="0"/>
    <n v="0"/>
  </r>
  <r>
    <d v="2026-02-24T00:00:00"/>
    <s v="CLN/2026/00052"/>
    <x v="37"/>
    <n v="12825"/>
    <n v="2052"/>
    <n v="14877"/>
    <n v="14877"/>
    <n v="12825"/>
    <d v="2026-03-26T00:00:00"/>
    <s v="Vencido"/>
    <s v="Sin pagar"/>
    <x v="2"/>
    <x v="0"/>
    <d v="2026-06-05T00:00:00"/>
    <x v="0"/>
    <x v="3"/>
    <n v="72"/>
    <n v="0"/>
    <n v="0"/>
    <n v="12825"/>
    <n v="0"/>
    <n v="0"/>
    <n v="0"/>
  </r>
  <r>
    <d v="2026-02-23T00:00:00"/>
    <s v="CLN/2026/00050"/>
    <x v="37"/>
    <n v="12825"/>
    <n v="2052"/>
    <n v="14877"/>
    <n v="14877"/>
    <n v="12825"/>
    <d v="2026-03-25T00:00:00"/>
    <s v="Vencido"/>
    <s v="Sin pagar"/>
    <x v="2"/>
    <x v="0"/>
    <d v="2026-06-05T00:00:00"/>
    <x v="0"/>
    <x v="3"/>
    <n v="73"/>
    <n v="0"/>
    <n v="0"/>
    <n v="12825"/>
    <n v="0"/>
    <n v="0"/>
    <n v="0"/>
  </r>
  <r>
    <d v="2026-02-19T00:00:00"/>
    <s v="CLN/2026/00045"/>
    <x v="36"/>
    <n v="35478.14"/>
    <n v="5676.5"/>
    <n v="41154.639999999999"/>
    <n v="41154.639999999999"/>
    <n v="35478.14"/>
    <d v="2026-03-21T00:00:00"/>
    <s v="Vencido"/>
    <s v="Sin pagar"/>
    <x v="2"/>
    <x v="0"/>
    <d v="2026-06-05T00:00:00"/>
    <x v="0"/>
    <x v="3"/>
    <n v="77"/>
    <n v="0"/>
    <n v="0"/>
    <n v="35478.14"/>
    <n v="0"/>
    <n v="0"/>
    <n v="0"/>
  </r>
  <r>
    <d v="2026-02-18T00:00:00"/>
    <s v="CLN/2026/00043"/>
    <x v="37"/>
    <n v="8550"/>
    <n v="1368"/>
    <n v="9918"/>
    <n v="9918"/>
    <n v="8550"/>
    <d v="2026-03-20T00:00:00"/>
    <s v="Vencido"/>
    <s v="Sin pagar"/>
    <x v="2"/>
    <x v="0"/>
    <d v="2026-06-05T00:00:00"/>
    <x v="0"/>
    <x v="3"/>
    <n v="78"/>
    <n v="0"/>
    <n v="0"/>
    <n v="8550"/>
    <n v="0"/>
    <n v="0"/>
    <n v="0"/>
  </r>
  <r>
    <d v="2026-02-16T00:00:00"/>
    <s v="CLN/2026/00042"/>
    <x v="37"/>
    <n v="8550"/>
    <n v="1368"/>
    <n v="9918"/>
    <n v="9918"/>
    <n v="8550"/>
    <d v="2026-03-18T00:00:00"/>
    <s v="Vencido"/>
    <s v="Sin pagar"/>
    <x v="2"/>
    <x v="0"/>
    <d v="2026-06-05T00:00:00"/>
    <x v="0"/>
    <x v="3"/>
    <n v="80"/>
    <n v="0"/>
    <n v="0"/>
    <n v="8550"/>
    <n v="0"/>
    <n v="0"/>
    <n v="0"/>
  </r>
  <r>
    <d v="2026-02-16T00:00:00"/>
    <s v="CLN/2026/00041"/>
    <x v="36"/>
    <n v="7112.44"/>
    <n v="1137.99"/>
    <n v="8250.43"/>
    <n v="8250.43"/>
    <n v="7112.44"/>
    <d v="2026-03-18T00:00:00"/>
    <s v="Vencido"/>
    <s v="Sin pagar"/>
    <x v="2"/>
    <x v="0"/>
    <d v="2026-06-05T00:00:00"/>
    <x v="0"/>
    <x v="3"/>
    <n v="80"/>
    <n v="0"/>
    <n v="0"/>
    <n v="7112.44"/>
    <n v="0"/>
    <n v="0"/>
    <n v="0"/>
  </r>
  <r>
    <d v="2026-01-15T00:00:00"/>
    <s v="CLN/2026/00016"/>
    <x v="37"/>
    <n v="44390"/>
    <n v="7102.4"/>
    <n v="51492.4"/>
    <n v="51492.4"/>
    <n v="44390"/>
    <d v="2026-02-14T00:00:00"/>
    <s v="Vencido"/>
    <s v="Sin pagar"/>
    <x v="2"/>
    <x v="0"/>
    <d v="2026-06-05T00:00:00"/>
    <x v="0"/>
    <x v="3"/>
    <n v="112"/>
    <n v="0"/>
    <n v="0"/>
    <n v="0"/>
    <n v="44390"/>
    <n v="0"/>
    <n v="0"/>
  </r>
  <r>
    <d v="2026-01-15T00:00:00"/>
    <s v="CLN/2026/00015"/>
    <x v="36"/>
    <n v="17638.53"/>
    <n v="2822.16"/>
    <n v="20460.689999999999"/>
    <n v="20460.689999999999"/>
    <n v="17638.53"/>
    <d v="2026-02-14T00:00:00"/>
    <s v="Vencido"/>
    <s v="Sin pagar"/>
    <x v="2"/>
    <x v="0"/>
    <d v="2026-06-05T00:00:00"/>
    <x v="0"/>
    <x v="3"/>
    <n v="112"/>
    <n v="0"/>
    <n v="0"/>
    <n v="0"/>
    <n v="17638.53"/>
    <n v="0"/>
    <n v="0"/>
  </r>
  <r>
    <d v="2025-12-26T00:00:00"/>
    <s v="CLN/2025/00525"/>
    <x v="37"/>
    <n v="42000"/>
    <n v="6720"/>
    <n v="48720"/>
    <n v="31860"/>
    <n v="27465.517241379312"/>
    <d v="2026-01-25T00:00:00"/>
    <s v="Vencido"/>
    <s v="Pagado parcialmente"/>
    <x v="2"/>
    <x v="0"/>
    <d v="2026-06-05T00:00:00"/>
    <x v="0"/>
    <x v="3"/>
    <n v="132"/>
    <n v="0"/>
    <n v="0"/>
    <n v="0"/>
    <n v="27465.517241379312"/>
    <n v="0"/>
    <n v="0"/>
  </r>
  <r>
    <d v="2025-10-23T00:00:00"/>
    <s v="CLN/2025/00474"/>
    <x v="38"/>
    <n v="19694.400000000001"/>
    <n v="3151.1"/>
    <n v="22845.5"/>
    <n v="2429.5"/>
    <n v="2094.3965517241381"/>
    <d v="2025-11-07T00:00:00"/>
    <s v="Vencido"/>
    <s v="Pagado parcialmente"/>
    <x v="2"/>
    <x v="0"/>
    <d v="2026-06-05T00:00:00"/>
    <x v="0"/>
    <x v="3"/>
    <n v="211"/>
    <n v="0"/>
    <n v="0"/>
    <n v="0"/>
    <n v="2094.3965517241381"/>
    <n v="0"/>
    <n v="0"/>
  </r>
  <r>
    <d v="2025-10-14T00:00:00"/>
    <s v="CLN/2025/00465"/>
    <x v="36"/>
    <n v="14295.42"/>
    <n v="2287.27"/>
    <n v="16582.689999999999"/>
    <n v="7355.32"/>
    <n v="6340.7931034482763"/>
    <d v="2025-11-13T00:00:00"/>
    <s v="Vencido"/>
    <s v="Pagado parcialmente"/>
    <x v="2"/>
    <x v="0"/>
    <d v="2026-06-05T00:00:00"/>
    <x v="0"/>
    <x v="3"/>
    <n v="205"/>
    <n v="0"/>
    <n v="0"/>
    <n v="0"/>
    <n v="6340.7931034482763"/>
    <n v="0"/>
    <n v="0"/>
  </r>
  <r>
    <d v="2025-09-15T00:00:00"/>
    <s v="HMO/2025/00727"/>
    <x v="39"/>
    <n v="7125"/>
    <n v="1140"/>
    <n v="8265"/>
    <n v="8265"/>
    <n v="7125"/>
    <d v="2025-10-15T00:00:00"/>
    <s v="Vencido"/>
    <s v="Sin pagar"/>
    <x v="1"/>
    <x v="0"/>
    <d v="2026-06-05T00:00:00"/>
    <x v="0"/>
    <x v="3"/>
    <n v="234"/>
    <n v="0"/>
    <n v="0"/>
    <n v="0"/>
    <n v="7125"/>
    <n v="0"/>
    <n v="0"/>
  </r>
  <r>
    <d v="2025-08-27T00:00:00"/>
    <s v="HMO/2025/00683"/>
    <x v="39"/>
    <n v="4375"/>
    <n v="700"/>
    <n v="5075"/>
    <n v="5075"/>
    <n v="4375"/>
    <d v="2025-09-26T00:00:00"/>
    <s v="Vencido"/>
    <s v="Sin pagar"/>
    <x v="1"/>
    <x v="0"/>
    <d v="2026-06-05T00:00:00"/>
    <x v="0"/>
    <x v="3"/>
    <n v="253"/>
    <n v="0"/>
    <n v="0"/>
    <n v="0"/>
    <n v="4375"/>
    <n v="0"/>
    <n v="0"/>
  </r>
  <r>
    <d v="2025-08-26T00:00:00"/>
    <s v="CLN/2025/00385"/>
    <x v="40"/>
    <n v="22364.16"/>
    <m/>
    <n v="22364.16"/>
    <n v="22364.16"/>
    <n v="22364.16"/>
    <d v="2025-09-25T00:00:00"/>
    <s v="Vencido"/>
    <s v="Sin pagar"/>
    <x v="3"/>
    <x v="0"/>
    <d v="2026-06-05T00:00:00"/>
    <x v="0"/>
    <x v="3"/>
    <n v="254"/>
    <n v="0"/>
    <n v="0"/>
    <n v="0"/>
    <n v="22364.16"/>
    <n v="0"/>
    <n v="0"/>
  </r>
  <r>
    <d v="2025-08-07T00:00:00"/>
    <s v="CLN/2025/00356"/>
    <x v="40"/>
    <n v="22343.040000000001"/>
    <m/>
    <n v="22343.040000000001"/>
    <n v="22343.040000000001"/>
    <n v="22343.040000000001"/>
    <d v="2025-09-06T00:00:00"/>
    <s v="Vencido"/>
    <s v="Sin pagar"/>
    <x v="3"/>
    <x v="0"/>
    <d v="2026-06-05T00:00:00"/>
    <x v="0"/>
    <x v="3"/>
    <n v="273"/>
    <n v="0"/>
    <n v="0"/>
    <n v="0"/>
    <n v="22343.040000000001"/>
    <n v="0"/>
    <n v="0"/>
  </r>
  <r>
    <d v="2025-07-31T00:00:00"/>
    <s v="CLN/2025/00350"/>
    <x v="41"/>
    <n v="761801.88"/>
    <n v="121888.3"/>
    <n v="883690.18"/>
    <n v="203429.86"/>
    <n v="175370.56896551725"/>
    <d v="2025-08-15T00:00:00"/>
    <s v="Vencido"/>
    <s v="Pagado parcialmente"/>
    <x v="2"/>
    <x v="0"/>
    <d v="2026-06-05T00:00:00"/>
    <x v="0"/>
    <x v="3"/>
    <n v="295"/>
    <n v="0"/>
    <n v="0"/>
    <n v="0"/>
    <n v="175370.56896551725"/>
    <n v="0"/>
    <n v="0"/>
  </r>
  <r>
    <d v="2025-07-02T00:00:00"/>
    <s v="CLN/2025/00317"/>
    <x v="42"/>
    <n v="14940"/>
    <n v="2390.4"/>
    <n v="17330.400000000001"/>
    <n v="17330.400000000001"/>
    <n v="14940"/>
    <d v="2025-08-01T00:00:00"/>
    <s v="Vencido"/>
    <s v="Sin pagar"/>
    <x v="3"/>
    <x v="0"/>
    <d v="2026-06-05T00:00:00"/>
    <x v="0"/>
    <x v="3"/>
    <n v="309"/>
    <n v="0"/>
    <n v="0"/>
    <n v="0"/>
    <n v="14940"/>
    <n v="0"/>
    <n v="0"/>
  </r>
  <r>
    <d v="2025-06-19T00:00:00"/>
    <s v="CLN/2025/00296"/>
    <x v="42"/>
    <n v="22410"/>
    <n v="3585.6"/>
    <n v="25995.599999999999"/>
    <n v="25995.599999999999"/>
    <n v="22410"/>
    <d v="2025-07-19T00:00:00"/>
    <s v="Vencido"/>
    <s v="Sin pagar"/>
    <x v="3"/>
    <x v="0"/>
    <d v="2026-06-05T00:00:00"/>
    <x v="0"/>
    <x v="3"/>
    <n v="322"/>
    <n v="0"/>
    <n v="0"/>
    <n v="0"/>
    <n v="22410"/>
    <n v="0"/>
    <n v="0"/>
  </r>
  <r>
    <d v="2025-06-06T00:00:00"/>
    <s v="CLN/2025/00282"/>
    <x v="42"/>
    <n v="19012.5"/>
    <n v="3042"/>
    <n v="22054.5"/>
    <n v="10385.700000000001"/>
    <n v="8953.1896551724149"/>
    <d v="2025-07-06T00:00:00"/>
    <s v="Vencido"/>
    <s v="Pagado parcialmente"/>
    <x v="3"/>
    <x v="0"/>
    <d v="2026-06-05T00:00:00"/>
    <x v="0"/>
    <x v="3"/>
    <n v="335"/>
    <n v="0"/>
    <n v="0"/>
    <n v="0"/>
    <n v="8953.1896551724149"/>
    <n v="0"/>
    <n v="0"/>
  </r>
  <r>
    <d v="2025-05-22T00:00:00"/>
    <s v="CLN/2025/00256"/>
    <x v="43"/>
    <n v="3477.15"/>
    <n v="556.34"/>
    <n v="4033.49"/>
    <n v="4033.49"/>
    <n v="3477.15"/>
    <d v="2025-06-21T00:00:00"/>
    <s v="Vencido"/>
    <s v="Sin pagar"/>
    <x v="3"/>
    <x v="0"/>
    <d v="2026-06-05T00:00:00"/>
    <x v="0"/>
    <x v="3"/>
    <n v="350"/>
    <n v="0"/>
    <n v="0"/>
    <n v="0"/>
    <n v="3477.15"/>
    <n v="0"/>
    <n v="0"/>
  </r>
  <r>
    <d v="2025-05-15T00:00:00"/>
    <s v="CLN/2025/00253"/>
    <x v="43"/>
    <n v="162680"/>
    <n v="26028.799999999999"/>
    <n v="188708.8"/>
    <n v="188708.8"/>
    <n v="162680"/>
    <d v="2025-06-14T00:00:00"/>
    <s v="Vencido"/>
    <s v="Sin pagar"/>
    <x v="3"/>
    <x v="0"/>
    <d v="2026-06-05T00:00:00"/>
    <x v="0"/>
    <x v="3"/>
    <n v="357"/>
    <n v="0"/>
    <n v="0"/>
    <n v="0"/>
    <n v="162680"/>
    <n v="0"/>
    <n v="0"/>
  </r>
  <r>
    <d v="2025-05-15T00:00:00"/>
    <s v="CLN/2025/00250"/>
    <x v="43"/>
    <n v="6970.68"/>
    <n v="1115.31"/>
    <n v="8085.99"/>
    <n v="8085.99"/>
    <n v="6970.68"/>
    <d v="2025-06-14T00:00:00"/>
    <s v="Vencido"/>
    <s v="Sin pagar"/>
    <x v="3"/>
    <x v="0"/>
    <d v="2026-06-05T00:00:00"/>
    <x v="0"/>
    <x v="3"/>
    <n v="357"/>
    <n v="0"/>
    <n v="0"/>
    <n v="0"/>
    <n v="6970.68"/>
    <n v="0"/>
    <n v="0"/>
  </r>
  <r>
    <d v="2025-05-13T00:00:00"/>
    <s v="CLN/2025/00246"/>
    <x v="43"/>
    <n v="20992.5"/>
    <n v="3358.8"/>
    <n v="24351.3"/>
    <n v="24351.3"/>
    <n v="20992.5"/>
    <d v="2025-06-12T00:00:00"/>
    <s v="Vencido"/>
    <s v="Sin pagar"/>
    <x v="3"/>
    <x v="0"/>
    <d v="2026-06-05T00:00:00"/>
    <x v="0"/>
    <x v="3"/>
    <n v="359"/>
    <n v="0"/>
    <n v="0"/>
    <n v="0"/>
    <n v="20992.5"/>
    <n v="0"/>
    <n v="0"/>
  </r>
  <r>
    <d v="2025-05-07T00:00:00"/>
    <s v="CLN/2025/00237"/>
    <x v="43"/>
    <n v="5250"/>
    <n v="840"/>
    <n v="6090"/>
    <n v="6090"/>
    <n v="5250"/>
    <d v="2025-06-06T00:00:00"/>
    <s v="Vencido"/>
    <s v="Sin pagar"/>
    <x v="3"/>
    <x v="0"/>
    <d v="2026-06-05T00:00:00"/>
    <x v="0"/>
    <x v="3"/>
    <n v="365"/>
    <n v="0"/>
    <n v="0"/>
    <n v="0"/>
    <n v="5250"/>
    <n v="0"/>
    <n v="0"/>
  </r>
  <r>
    <d v="2025-04-25T00:00:00"/>
    <s v="CLN/2025/00223"/>
    <x v="43"/>
    <n v="45500"/>
    <n v="7280"/>
    <n v="52780"/>
    <n v="52780"/>
    <n v="45500"/>
    <d v="2025-05-25T00:00:00"/>
    <s v="Vencido"/>
    <s v="Sin pagar"/>
    <x v="3"/>
    <x v="0"/>
    <d v="2026-06-05T00:00:00"/>
    <x v="0"/>
    <x v="3"/>
    <n v="377"/>
    <n v="0"/>
    <n v="0"/>
    <n v="0"/>
    <n v="45500"/>
    <n v="0"/>
    <n v="0"/>
  </r>
  <r>
    <d v="2025-03-04T00:00:00"/>
    <s v="CLN/2025/00143"/>
    <x v="43"/>
    <n v="31483.63"/>
    <n v="5037.38"/>
    <n v="36521.01"/>
    <n v="5816.12"/>
    <n v="5013.8965517241386"/>
    <d v="2025-04-03T00:00:00"/>
    <s v="Vencido"/>
    <s v="Pagado parcialmente"/>
    <x v="3"/>
    <x v="0"/>
    <d v="2026-06-05T00:00:00"/>
    <x v="0"/>
    <x v="3"/>
    <n v="429"/>
    <n v="0"/>
    <n v="0"/>
    <n v="0"/>
    <n v="5013.8965517241386"/>
    <n v="0"/>
    <n v="0"/>
  </r>
  <r>
    <d v="2025-02-21T00:00:00"/>
    <s v="CLN/2025/00127"/>
    <x v="43"/>
    <n v="23609.5"/>
    <n v="2595.6"/>
    <n v="26205.1"/>
    <n v="26205.1"/>
    <n v="23609.5"/>
    <d v="2025-05-07T00:00:00"/>
    <s v="Vencido"/>
    <s v="Sin pagar"/>
    <x v="3"/>
    <x v="0"/>
    <d v="2026-06-05T00:00:00"/>
    <x v="0"/>
    <x v="3"/>
    <n v="395"/>
    <n v="0"/>
    <n v="0"/>
    <n v="0"/>
    <n v="23609.5"/>
    <n v="0"/>
    <n v="0"/>
  </r>
  <r>
    <d v="2025-02-11T00:00:00"/>
    <s v="CLN/2025/00101"/>
    <x v="44"/>
    <n v="1230"/>
    <m/>
    <n v="1230"/>
    <n v="1230"/>
    <n v="1230"/>
    <d v="2025-02-26T00:00:00"/>
    <s v="Vencido"/>
    <s v="Sin pagar"/>
    <x v="3"/>
    <x v="0"/>
    <d v="2026-06-05T00:00:00"/>
    <x v="0"/>
    <x v="3"/>
    <n v="465"/>
    <n v="0"/>
    <n v="0"/>
    <n v="0"/>
    <n v="1230"/>
    <n v="0"/>
    <n v="0"/>
  </r>
  <r>
    <d v="2024-11-14T00:00:00"/>
    <s v="HMO/2024/00987"/>
    <x v="45"/>
    <n v="2369.29"/>
    <n v="379.09"/>
    <n v="2748.38"/>
    <n v="360.54"/>
    <n v="310.81034482758622"/>
    <d v="2024-12-14T00:00:00"/>
    <s v="Vencido"/>
    <s v="Pagado parcialmente"/>
    <x v="4"/>
    <x v="0"/>
    <d v="2026-06-05T00:00:00"/>
    <x v="0"/>
    <x v="3"/>
    <n v="539"/>
    <n v="0"/>
    <n v="0"/>
    <n v="0"/>
    <n v="310.81034482758622"/>
    <n v="0"/>
    <n v="0"/>
  </r>
  <r>
    <d v="2024-10-17T00:00:00"/>
    <s v="HMO/2024/00910"/>
    <x v="45"/>
    <n v="21120"/>
    <n v="3379.2"/>
    <n v="24499.200000000001"/>
    <n v="24499.200000000001"/>
    <n v="21120"/>
    <d v="2024-11-16T00:00:00"/>
    <s v="Vencido"/>
    <s v="Sin pagar"/>
    <x v="4"/>
    <x v="0"/>
    <d v="2026-06-05T00:00:00"/>
    <x v="0"/>
    <x v="3"/>
    <n v="567"/>
    <n v="0"/>
    <n v="0"/>
    <n v="0"/>
    <n v="21120"/>
    <n v="0"/>
    <n v="0"/>
  </r>
  <r>
    <d v="2024-08-15T00:00:00"/>
    <s v="CLN/2024/00680"/>
    <x v="46"/>
    <n v="2475"/>
    <n v="396"/>
    <n v="2871"/>
    <n v="2871"/>
    <n v="2475"/>
    <d v="2024-09-14T00:00:00"/>
    <s v="Vencido"/>
    <s v="Sin pagar"/>
    <x v="5"/>
    <x v="0"/>
    <d v="2026-06-05T00:00:00"/>
    <x v="0"/>
    <x v="3"/>
    <n v="630"/>
    <n v="0"/>
    <n v="0"/>
    <n v="0"/>
    <n v="2475"/>
    <n v="0"/>
    <n v="0"/>
  </r>
  <r>
    <d v="2024-07-25T00:00:00"/>
    <s v="CLN/2024/00600"/>
    <x v="46"/>
    <n v="2475"/>
    <n v="396"/>
    <n v="2871"/>
    <n v="2378"/>
    <n v="2050"/>
    <d v="2024-08-24T00:00:00"/>
    <s v="Vencido"/>
    <s v="Pagado parcialmente"/>
    <x v="5"/>
    <x v="0"/>
    <d v="2026-06-05T00:00:00"/>
    <x v="0"/>
    <x v="3"/>
    <n v="651"/>
    <n v="0"/>
    <n v="0"/>
    <n v="0"/>
    <n v="2050"/>
    <n v="0"/>
    <n v="0"/>
  </r>
  <r>
    <d v="2024-07-18T00:00:00"/>
    <s v="HMO/2024/00568"/>
    <x v="47"/>
    <n v="16588"/>
    <n v="2654.08"/>
    <n v="19242.080000000002"/>
    <n v="19242.080000000002"/>
    <n v="16588"/>
    <d v="2024-08-17T00:00:00"/>
    <s v="Vencido"/>
    <s v="Sin pagar"/>
    <x v="1"/>
    <x v="0"/>
    <d v="2026-06-05T00:00:00"/>
    <x v="0"/>
    <x v="3"/>
    <n v="658"/>
    <n v="0"/>
    <n v="0"/>
    <n v="0"/>
    <n v="16588"/>
    <n v="0"/>
    <n v="0"/>
  </r>
  <r>
    <d v="2024-03-01T00:00:00"/>
    <s v="CLN/2024/00057"/>
    <x v="48"/>
    <n v="8800"/>
    <n v="1408"/>
    <n v="10208"/>
    <n v="10208"/>
    <n v="8800"/>
    <d v="2024-03-31T00:00:00"/>
    <s v="Vencido"/>
    <s v="Sin pagar"/>
    <x v="6"/>
    <x v="0"/>
    <d v="2026-06-05T00:00:00"/>
    <x v="0"/>
    <x v="3"/>
    <n v="797"/>
    <n v="0"/>
    <n v="0"/>
    <n v="0"/>
    <n v="8800"/>
    <n v="0"/>
    <n v="0"/>
  </r>
  <r>
    <d v="2026-05-29T00:00:00"/>
    <s v="CLN/2026/00143"/>
    <x v="30"/>
    <n v="381068.6"/>
    <n v="60970.98"/>
    <n v="442039.58"/>
    <n v="2511.59"/>
    <n v="2165.1637931034484"/>
    <d v="2026-06-28T00:00:00"/>
    <s v="Vigente"/>
    <s v="Pagado parcialmente"/>
    <x v="1"/>
    <x v="0"/>
    <d v="2026-05-30T00:00:00"/>
    <x v="1"/>
    <x v="4"/>
    <n v="0"/>
    <n v="0"/>
    <n v="0"/>
    <n v="0"/>
    <n v="0"/>
    <n v="0"/>
    <n v="2165.1637931034484"/>
  </r>
  <r>
    <d v="2026-05-28T00:00:00"/>
    <s v="HMO/2026/00362"/>
    <x v="22"/>
    <n v="42750"/>
    <n v="6840"/>
    <n v="49590"/>
    <n v="49590"/>
    <n v="42750"/>
    <d v="2026-06-27T00:00:00"/>
    <s v="Vigente"/>
    <s v="Sin pagar"/>
    <x v="1"/>
    <x v="0"/>
    <d v="2026-05-30T00:00:00"/>
    <x v="1"/>
    <x v="4"/>
    <n v="0"/>
    <n v="0"/>
    <n v="0"/>
    <n v="0"/>
    <n v="0"/>
    <n v="0"/>
    <n v="42750"/>
  </r>
  <r>
    <d v="2026-05-28T00:00:00"/>
    <s v="CLN/2026/00141"/>
    <x v="9"/>
    <n v="46680"/>
    <n v="7468.8"/>
    <n v="54148.800000000003"/>
    <n v="54148.800000000003"/>
    <n v="46680"/>
    <d v="2026-06-27T00:00:00"/>
    <s v="Vigente"/>
    <s v="Sin pagar"/>
    <x v="0"/>
    <x v="0"/>
    <d v="2026-05-30T00:00:00"/>
    <x v="1"/>
    <x v="4"/>
    <n v="0"/>
    <n v="0"/>
    <n v="0"/>
    <n v="0"/>
    <n v="0"/>
    <n v="0"/>
    <n v="46680"/>
  </r>
  <r>
    <d v="2026-05-27T00:00:00"/>
    <s v="HMO/2026/00360"/>
    <x v="31"/>
    <n v="7015.9"/>
    <m/>
    <n v="7015.9"/>
    <n v="7015.9"/>
    <n v="7015.9"/>
    <d v="2026-06-26T00:00:00"/>
    <s v="Vigente"/>
    <s v="Sin pagar"/>
    <x v="1"/>
    <x v="0"/>
    <d v="2026-05-30T00:00:00"/>
    <x v="1"/>
    <x v="4"/>
    <n v="0"/>
    <n v="0"/>
    <n v="0"/>
    <n v="0"/>
    <n v="0"/>
    <n v="0"/>
    <n v="7015.9"/>
  </r>
  <r>
    <d v="2026-05-27T00:00:00"/>
    <s v="HMO/2026/00359"/>
    <x v="31"/>
    <n v="20000"/>
    <m/>
    <n v="20000"/>
    <n v="20000"/>
    <n v="20000"/>
    <d v="2026-06-26T00:00:00"/>
    <s v="Vigente"/>
    <s v="Sin pagar"/>
    <x v="1"/>
    <x v="0"/>
    <d v="2026-05-30T00:00:00"/>
    <x v="1"/>
    <x v="4"/>
    <n v="0"/>
    <n v="0"/>
    <n v="0"/>
    <n v="0"/>
    <n v="0"/>
    <n v="0"/>
    <n v="20000"/>
  </r>
  <r>
    <d v="2026-05-27T00:00:00"/>
    <s v="CLN/2026/00140"/>
    <x v="3"/>
    <n v="27200"/>
    <n v="4352"/>
    <n v="31552"/>
    <n v="31552"/>
    <n v="27200"/>
    <d v="2026-06-26T00:00:00"/>
    <s v="Vigente"/>
    <s v="Sin pagar"/>
    <x v="0"/>
    <x v="0"/>
    <d v="2026-05-30T00:00:00"/>
    <x v="1"/>
    <x v="4"/>
    <n v="0"/>
    <n v="0"/>
    <n v="0"/>
    <n v="0"/>
    <n v="0"/>
    <n v="0"/>
    <n v="27200"/>
  </r>
  <r>
    <d v="2026-05-26T00:00:00"/>
    <s v="HMO/2026/00358"/>
    <x v="1"/>
    <n v="58000"/>
    <n v="9280"/>
    <n v="67280"/>
    <n v="67280"/>
    <n v="58000"/>
    <d v="2026-06-25T00:00:00"/>
    <s v="Vigente"/>
    <s v="Sin pagar"/>
    <x v="1"/>
    <x v="0"/>
    <d v="2026-05-30T00:00:00"/>
    <x v="1"/>
    <x v="4"/>
    <n v="0"/>
    <n v="0"/>
    <n v="0"/>
    <n v="0"/>
    <n v="0"/>
    <n v="0"/>
    <n v="58000"/>
  </r>
  <r>
    <d v="2026-05-26T00:00:00"/>
    <s v="HMO/2026/00357"/>
    <x v="51"/>
    <n v="17099.28"/>
    <n v="2735.88"/>
    <n v="19835.16"/>
    <n v="19835.16"/>
    <n v="17099.28"/>
    <d v="2026-06-25T00:00:00"/>
    <s v="Vigente"/>
    <s v="Sin pagar"/>
    <x v="1"/>
    <x v="0"/>
    <d v="2026-05-30T00:00:00"/>
    <x v="1"/>
    <x v="4"/>
    <n v="0"/>
    <n v="0"/>
    <n v="0"/>
    <n v="0"/>
    <n v="0"/>
    <n v="0"/>
    <n v="17099.28"/>
  </r>
  <r>
    <d v="2026-05-26T00:00:00"/>
    <s v="HMO/2026/00350"/>
    <x v="52"/>
    <n v="9689.59"/>
    <n v="1550.33"/>
    <n v="11239.92"/>
    <n v="11239.92"/>
    <n v="9689.59"/>
    <d v="2026-06-25T00:00:00"/>
    <s v="Vigente"/>
    <s v="Sin pagar"/>
    <x v="1"/>
    <x v="0"/>
    <d v="2026-05-30T00:00:00"/>
    <x v="1"/>
    <x v="4"/>
    <n v="0"/>
    <n v="0"/>
    <n v="0"/>
    <n v="0"/>
    <n v="0"/>
    <n v="0"/>
    <n v="9689.59"/>
  </r>
  <r>
    <d v="2026-05-25T00:00:00"/>
    <s v="HMO/2026/00348"/>
    <x v="6"/>
    <n v="9000"/>
    <n v="1440"/>
    <n v="10440"/>
    <n v="10440"/>
    <n v="9000"/>
    <d v="2026-06-24T00:00:00"/>
    <s v="Vigente"/>
    <s v="Sin pagar"/>
    <x v="1"/>
    <x v="0"/>
    <d v="2026-05-30T00:00:00"/>
    <x v="1"/>
    <x v="4"/>
    <n v="0"/>
    <n v="0"/>
    <n v="0"/>
    <n v="0"/>
    <n v="0"/>
    <n v="0"/>
    <n v="9000"/>
  </r>
  <r>
    <d v="2026-05-22T00:00:00"/>
    <s v="HMO/2026/00347"/>
    <x v="32"/>
    <n v="66167.850000000006"/>
    <n v="10586.86"/>
    <n v="76754.710000000006"/>
    <n v="76754.710000000006"/>
    <n v="66167.850000000006"/>
    <d v="2026-06-21T00:00:00"/>
    <s v="Vigente"/>
    <s v="Sin pagar"/>
    <x v="1"/>
    <x v="0"/>
    <d v="2026-05-30T00:00:00"/>
    <x v="1"/>
    <x v="4"/>
    <n v="0"/>
    <n v="0"/>
    <n v="0"/>
    <n v="0"/>
    <n v="0"/>
    <n v="0"/>
    <n v="66167.850000000006"/>
  </r>
  <r>
    <d v="2026-05-22T00:00:00"/>
    <s v="CLN/2026/00135"/>
    <x v="26"/>
    <n v="27000"/>
    <n v="4320"/>
    <n v="31320"/>
    <n v="31320"/>
    <n v="27000"/>
    <d v="2026-06-21T00:00:00"/>
    <s v="Vigente"/>
    <s v="Sin pagar"/>
    <x v="0"/>
    <x v="0"/>
    <d v="2026-05-30T00:00:00"/>
    <x v="1"/>
    <x v="4"/>
    <n v="0"/>
    <n v="0"/>
    <n v="0"/>
    <n v="0"/>
    <n v="0"/>
    <n v="0"/>
    <n v="27000"/>
  </r>
  <r>
    <d v="2026-05-22T00:00:00"/>
    <s v="CLN/2026/00134"/>
    <x v="33"/>
    <n v="46200"/>
    <n v="7392"/>
    <n v="53592"/>
    <n v="53592"/>
    <n v="46200"/>
    <d v="2026-06-21T00:00:00"/>
    <s v="Vigente"/>
    <s v="Sin pagar"/>
    <x v="2"/>
    <x v="0"/>
    <d v="2026-05-30T00:00:00"/>
    <x v="1"/>
    <x v="4"/>
    <n v="0"/>
    <n v="0"/>
    <n v="0"/>
    <n v="0"/>
    <n v="0"/>
    <n v="0"/>
    <n v="46200"/>
  </r>
  <r>
    <d v="2026-05-21T00:00:00"/>
    <s v="HMO/2026/00345"/>
    <x v="34"/>
    <n v="110611.14"/>
    <n v="17697.78"/>
    <n v="128308.92"/>
    <n v="128308.92"/>
    <n v="110611.14"/>
    <d v="2026-06-20T00:00:00"/>
    <s v="Vigente"/>
    <s v="Sin pagar"/>
    <x v="1"/>
    <x v="0"/>
    <d v="2026-05-30T00:00:00"/>
    <x v="1"/>
    <x v="4"/>
    <n v="0"/>
    <n v="0"/>
    <n v="0"/>
    <n v="0"/>
    <n v="0"/>
    <n v="0"/>
    <n v="110611.14"/>
  </r>
  <r>
    <d v="2026-05-21T00:00:00"/>
    <s v="CLN/2026/00133"/>
    <x v="21"/>
    <n v="46693.26"/>
    <n v="7470.92"/>
    <n v="54164.18"/>
    <n v="54164.18"/>
    <n v="46693.26"/>
    <d v="2026-06-20T00:00:00"/>
    <s v="Vigente"/>
    <s v="Sin pagar"/>
    <x v="2"/>
    <x v="0"/>
    <d v="2026-05-30T00:00:00"/>
    <x v="1"/>
    <x v="4"/>
    <n v="0"/>
    <n v="0"/>
    <n v="0"/>
    <n v="0"/>
    <n v="0"/>
    <n v="0"/>
    <n v="46693.26"/>
  </r>
  <r>
    <d v="2026-05-20T00:00:00"/>
    <s v="CLN/2026/00131"/>
    <x v="35"/>
    <n v="12000"/>
    <n v="1920"/>
    <n v="13920"/>
    <n v="13920"/>
    <n v="12000"/>
    <d v="2026-06-19T00:00:00"/>
    <s v="Vigente"/>
    <s v="Sin pagar"/>
    <x v="2"/>
    <x v="0"/>
    <d v="2026-05-30T00:00:00"/>
    <x v="1"/>
    <x v="4"/>
    <n v="0"/>
    <n v="0"/>
    <n v="0"/>
    <n v="0"/>
    <n v="0"/>
    <n v="0"/>
    <n v="12000"/>
  </r>
  <r>
    <d v="2026-05-19T00:00:00"/>
    <s v="HMO/2026/00342"/>
    <x v="0"/>
    <n v="7905"/>
    <n v="1264.8"/>
    <n v="9169.7999999999993"/>
    <n v="9169.7999999999993"/>
    <n v="7905"/>
    <d v="2026-06-18T00:00:00"/>
    <s v="Vigente"/>
    <s v="Sin pagar"/>
    <x v="0"/>
    <x v="0"/>
    <d v="2026-05-30T00:00:00"/>
    <x v="1"/>
    <x v="4"/>
    <n v="0"/>
    <n v="0"/>
    <n v="0"/>
    <n v="0"/>
    <n v="0"/>
    <n v="0"/>
    <n v="7905"/>
  </r>
  <r>
    <d v="2026-05-18T00:00:00"/>
    <s v="HMO/2026/00338"/>
    <x v="2"/>
    <n v="82000"/>
    <n v="13120"/>
    <n v="95120"/>
    <n v="95120"/>
    <n v="82000"/>
    <d v="2026-07-02T00:00:00"/>
    <s v="Vigente"/>
    <s v="Sin pagar"/>
    <x v="1"/>
    <x v="0"/>
    <d v="2026-05-30T00:00:00"/>
    <x v="1"/>
    <x v="4"/>
    <n v="0"/>
    <n v="0"/>
    <n v="0"/>
    <n v="0"/>
    <n v="0"/>
    <n v="0"/>
    <n v="82000"/>
  </r>
  <r>
    <d v="2026-05-18T00:00:00"/>
    <s v="HMO/2026/00337"/>
    <x v="55"/>
    <n v="73800"/>
    <n v="11808"/>
    <n v="85608"/>
    <n v="85608"/>
    <n v="73800"/>
    <d v="2026-06-17T00:00:00"/>
    <s v="Vigente"/>
    <s v="Sin pagar"/>
    <x v="1"/>
    <x v="0"/>
    <d v="2026-05-30T00:00:00"/>
    <x v="1"/>
    <x v="4"/>
    <n v="0"/>
    <n v="0"/>
    <n v="0"/>
    <n v="0"/>
    <n v="0"/>
    <n v="0"/>
    <n v="73800"/>
  </r>
  <r>
    <d v="2026-05-18T00:00:00"/>
    <s v="CLN/2026/00129"/>
    <x v="13"/>
    <n v="69134.05"/>
    <n v="11061.45"/>
    <n v="80195.5"/>
    <n v="80195.5"/>
    <n v="69134.05"/>
    <d v="2026-06-17T00:00:00"/>
    <s v="Vigente"/>
    <s v="Sin pagar"/>
    <x v="1"/>
    <x v="0"/>
    <d v="2026-05-30T00:00:00"/>
    <x v="1"/>
    <x v="4"/>
    <n v="0"/>
    <n v="0"/>
    <n v="0"/>
    <n v="0"/>
    <n v="0"/>
    <n v="0"/>
    <n v="69134.05"/>
  </r>
  <r>
    <d v="2026-05-16T00:00:00"/>
    <s v="HMO/2026/00335"/>
    <x v="55"/>
    <n v="29000"/>
    <n v="4640"/>
    <n v="33640"/>
    <n v="33640"/>
    <n v="29000"/>
    <d v="2026-06-15T00:00:00"/>
    <s v="Vigente"/>
    <s v="Sin pagar"/>
    <x v="1"/>
    <x v="0"/>
    <d v="2026-05-30T00:00:00"/>
    <x v="1"/>
    <x v="4"/>
    <n v="0"/>
    <n v="0"/>
    <n v="0"/>
    <n v="0"/>
    <n v="0"/>
    <n v="0"/>
    <n v="29000"/>
  </r>
  <r>
    <d v="2026-05-16T00:00:00"/>
    <s v="CLN/2026/00127"/>
    <x v="36"/>
    <n v="3900"/>
    <n v="624"/>
    <n v="4524"/>
    <n v="4524"/>
    <n v="3900"/>
    <d v="2026-06-15T00:00:00"/>
    <s v="Vigente"/>
    <s v="Sin pagar"/>
    <x v="2"/>
    <x v="0"/>
    <d v="2026-05-30T00:00:00"/>
    <x v="1"/>
    <x v="4"/>
    <n v="0"/>
    <n v="0"/>
    <n v="0"/>
    <n v="0"/>
    <n v="0"/>
    <n v="0"/>
    <n v="3900"/>
  </r>
  <r>
    <d v="2026-05-15T00:00:00"/>
    <s v="HMO/2026/00334"/>
    <x v="55"/>
    <n v="73800"/>
    <n v="11808"/>
    <n v="85608"/>
    <n v="30000"/>
    <n v="25862.068965517243"/>
    <d v="2026-06-14T00:00:00"/>
    <s v="Vigente"/>
    <s v="Pagado parcialmente"/>
    <x v="1"/>
    <x v="0"/>
    <d v="2026-05-30T00:00:00"/>
    <x v="1"/>
    <x v="4"/>
    <n v="0"/>
    <n v="0"/>
    <n v="0"/>
    <n v="0"/>
    <n v="0"/>
    <n v="0"/>
    <n v="25862.068965517243"/>
  </r>
  <r>
    <d v="2026-05-15T00:00:00"/>
    <s v="HMO/2026/00332"/>
    <x v="60"/>
    <n v="13600"/>
    <n v="2176"/>
    <n v="15776"/>
    <n v="15776"/>
    <n v="13600"/>
    <d v="2026-06-14T00:00:00"/>
    <s v="Vigente"/>
    <s v="Sin pagar"/>
    <x v="1"/>
    <x v="0"/>
    <d v="2026-05-30T00:00:00"/>
    <x v="1"/>
    <x v="4"/>
    <n v="0"/>
    <n v="0"/>
    <n v="0"/>
    <n v="0"/>
    <n v="0"/>
    <n v="0"/>
    <n v="13600"/>
  </r>
  <r>
    <d v="2026-05-15T00:00:00"/>
    <s v="HMO/2026/00331"/>
    <x v="60"/>
    <n v="78000"/>
    <n v="12480"/>
    <n v="90480"/>
    <n v="90480"/>
    <n v="78000"/>
    <d v="2026-06-14T00:00:00"/>
    <s v="Vigente"/>
    <s v="Sin pagar"/>
    <x v="1"/>
    <x v="0"/>
    <d v="2026-05-30T00:00:00"/>
    <x v="1"/>
    <x v="4"/>
    <n v="0"/>
    <n v="0"/>
    <n v="0"/>
    <n v="0"/>
    <n v="0"/>
    <n v="0"/>
    <n v="78000"/>
  </r>
  <r>
    <d v="2026-05-15T00:00:00"/>
    <s v="HMO/2026/00328"/>
    <x v="14"/>
    <n v="7700"/>
    <n v="1232"/>
    <n v="8932"/>
    <n v="8932"/>
    <n v="7700"/>
    <d v="2026-06-14T00:00:00"/>
    <s v="Vigente"/>
    <s v="Sin pagar"/>
    <x v="2"/>
    <x v="0"/>
    <d v="2026-05-30T00:00:00"/>
    <x v="1"/>
    <x v="4"/>
    <n v="0"/>
    <n v="0"/>
    <n v="0"/>
    <n v="0"/>
    <n v="0"/>
    <n v="0"/>
    <n v="7700"/>
  </r>
  <r>
    <d v="2026-05-14T00:00:00"/>
    <s v="HMO/2026/00327"/>
    <x v="56"/>
    <n v="11600"/>
    <n v="1856"/>
    <n v="13456"/>
    <n v="13456"/>
    <n v="11600"/>
    <d v="2026-06-13T00:00:00"/>
    <s v="Vigente"/>
    <s v="Sin pagar"/>
    <x v="1"/>
    <x v="0"/>
    <d v="2026-05-30T00:00:00"/>
    <x v="1"/>
    <x v="4"/>
    <n v="0"/>
    <n v="0"/>
    <n v="0"/>
    <n v="0"/>
    <n v="0"/>
    <n v="0"/>
    <n v="11600"/>
  </r>
  <r>
    <d v="2026-05-14T00:00:00"/>
    <s v="CLN/2026/00126"/>
    <x v="12"/>
    <n v="13500"/>
    <n v="2160"/>
    <n v="15660"/>
    <n v="15660"/>
    <n v="13500"/>
    <d v="2026-06-13T00:00:00"/>
    <s v="Vigente"/>
    <s v="Sin pagar"/>
    <x v="2"/>
    <x v="0"/>
    <d v="2026-05-30T00:00:00"/>
    <x v="1"/>
    <x v="4"/>
    <n v="0"/>
    <n v="0"/>
    <n v="0"/>
    <n v="0"/>
    <n v="0"/>
    <n v="0"/>
    <n v="13500"/>
  </r>
  <r>
    <d v="2026-05-13T00:00:00"/>
    <s v="HMO/2026/00324"/>
    <x v="61"/>
    <n v="27275.41"/>
    <n v="4364.07"/>
    <n v="31639.48"/>
    <n v="31639.48"/>
    <n v="27275.41"/>
    <d v="2026-06-12T00:00:00"/>
    <s v="Vigente"/>
    <s v="Sin pagar"/>
    <x v="1"/>
    <x v="0"/>
    <d v="2026-05-30T00:00:00"/>
    <x v="1"/>
    <x v="4"/>
    <n v="0"/>
    <n v="0"/>
    <n v="0"/>
    <n v="0"/>
    <n v="0"/>
    <n v="0"/>
    <n v="27275.41"/>
  </r>
  <r>
    <d v="2026-05-08T00:00:00"/>
    <s v="CLN/2026/00124"/>
    <x v="33"/>
    <n v="103840"/>
    <n v="16614.400000000001"/>
    <n v="120454.39999999999"/>
    <n v="120454.39999999999"/>
    <n v="103840"/>
    <d v="2026-06-07T00:00:00"/>
    <s v="Vigente"/>
    <s v="Sin pagar"/>
    <x v="2"/>
    <x v="0"/>
    <d v="2026-05-30T00:00:00"/>
    <x v="1"/>
    <x v="4"/>
    <n v="0"/>
    <n v="0"/>
    <n v="0"/>
    <n v="0"/>
    <n v="0"/>
    <n v="0"/>
    <n v="103840"/>
  </r>
  <r>
    <d v="2026-05-08T00:00:00"/>
    <s v="CLN/2026/00123"/>
    <x v="57"/>
    <n v="19250"/>
    <n v="3080"/>
    <n v="22330"/>
    <n v="22330"/>
    <n v="19250"/>
    <d v="2026-06-07T00:00:00"/>
    <s v="Vigente"/>
    <s v="Sin pagar"/>
    <x v="1"/>
    <x v="0"/>
    <d v="2026-05-30T00:00:00"/>
    <x v="1"/>
    <x v="4"/>
    <n v="0"/>
    <n v="0"/>
    <n v="0"/>
    <n v="0"/>
    <n v="0"/>
    <n v="0"/>
    <n v="19250"/>
  </r>
  <r>
    <d v="2026-05-08T00:00:00"/>
    <s v="CLN/2026/00122"/>
    <x v="58"/>
    <n v="112200"/>
    <n v="17952"/>
    <n v="130152"/>
    <n v="130152"/>
    <n v="112200"/>
    <d v="2026-06-07T00:00:00"/>
    <s v="Vigente"/>
    <s v="Sin pagar"/>
    <x v="1"/>
    <x v="0"/>
    <d v="2026-05-30T00:00:00"/>
    <x v="1"/>
    <x v="4"/>
    <n v="0"/>
    <n v="0"/>
    <n v="0"/>
    <n v="0"/>
    <n v="0"/>
    <n v="0"/>
    <n v="112200"/>
  </r>
  <r>
    <d v="2026-05-07T00:00:00"/>
    <s v="HMO/2026/00320"/>
    <x v="31"/>
    <n v="20000"/>
    <m/>
    <n v="20000"/>
    <n v="20000"/>
    <n v="20000"/>
    <d v="2026-06-06T00:00:00"/>
    <s v="Vigente"/>
    <s v="Sin pagar"/>
    <x v="1"/>
    <x v="0"/>
    <d v="2026-05-30T00:00:00"/>
    <x v="1"/>
    <x v="4"/>
    <n v="0"/>
    <n v="0"/>
    <n v="0"/>
    <n v="0"/>
    <n v="0"/>
    <n v="0"/>
    <n v="20000"/>
  </r>
  <r>
    <d v="2026-05-07T00:00:00"/>
    <s v="HMO/2026/00319"/>
    <x v="31"/>
    <n v="4600"/>
    <m/>
    <n v="4600"/>
    <n v="4600"/>
    <n v="4600"/>
    <d v="2026-06-06T00:00:00"/>
    <s v="Vigente"/>
    <s v="Sin pagar"/>
    <x v="1"/>
    <x v="0"/>
    <d v="2026-05-30T00:00:00"/>
    <x v="1"/>
    <x v="4"/>
    <n v="0"/>
    <n v="0"/>
    <n v="0"/>
    <n v="0"/>
    <n v="0"/>
    <n v="0"/>
    <n v="4600"/>
  </r>
  <r>
    <d v="2026-05-07T00:00:00"/>
    <s v="CLN/2026/00121"/>
    <x v="9"/>
    <n v="30600"/>
    <n v="4896"/>
    <n v="35496"/>
    <n v="35496"/>
    <n v="30600"/>
    <d v="2026-06-06T00:00:00"/>
    <s v="Vigente"/>
    <s v="Sin pagar"/>
    <x v="0"/>
    <x v="0"/>
    <d v="2026-05-30T00:00:00"/>
    <x v="1"/>
    <x v="4"/>
    <n v="0"/>
    <n v="0"/>
    <n v="0"/>
    <n v="0"/>
    <n v="0"/>
    <n v="0"/>
    <n v="30600"/>
  </r>
  <r>
    <d v="2026-05-06T00:00:00"/>
    <s v="HMO/2026/00316"/>
    <x v="33"/>
    <n v="38940"/>
    <n v="6230.4"/>
    <n v="45170.400000000001"/>
    <n v="44417.56"/>
    <n v="38291"/>
    <d v="2026-06-05T00:00:00"/>
    <s v="Por vencer"/>
    <s v="Pagado parcialmente"/>
    <x v="2"/>
    <x v="0"/>
    <d v="2026-05-30T00:00:00"/>
    <x v="1"/>
    <x v="4"/>
    <n v="0"/>
    <n v="0"/>
    <n v="0"/>
    <n v="0"/>
    <n v="0"/>
    <n v="38291"/>
    <n v="0"/>
  </r>
  <r>
    <d v="2026-05-05T00:00:00"/>
    <s v="HMO/2026/00314"/>
    <x v="36"/>
    <n v="14000"/>
    <n v="2240"/>
    <n v="16240"/>
    <n v="16240"/>
    <n v="14000"/>
    <d v="2026-06-04T00:00:00"/>
    <s v="Por vencer"/>
    <s v="Sin pagar"/>
    <x v="2"/>
    <x v="0"/>
    <d v="2026-05-30T00:00:00"/>
    <x v="1"/>
    <x v="4"/>
    <n v="0"/>
    <n v="0"/>
    <n v="0"/>
    <n v="0"/>
    <n v="0"/>
    <n v="14000"/>
    <n v="0"/>
  </r>
  <r>
    <d v="2026-05-05T00:00:00"/>
    <s v="HMO/2026/00313"/>
    <x v="36"/>
    <n v="14400"/>
    <n v="2304"/>
    <n v="16704"/>
    <n v="16704"/>
    <n v="14400"/>
    <d v="2026-06-04T00:00:00"/>
    <s v="Por vencer"/>
    <s v="Sin pagar"/>
    <x v="2"/>
    <x v="0"/>
    <d v="2026-05-30T00:00:00"/>
    <x v="1"/>
    <x v="4"/>
    <n v="0"/>
    <n v="0"/>
    <n v="0"/>
    <n v="0"/>
    <n v="0"/>
    <n v="14400"/>
    <n v="0"/>
  </r>
  <r>
    <d v="2026-05-05T00:00:00"/>
    <s v="HMO/2026/00312"/>
    <x v="1"/>
    <n v="68400"/>
    <n v="10944"/>
    <n v="79344"/>
    <n v="6724"/>
    <n v="5796.5517241379312"/>
    <d v="2026-06-04T00:00:00"/>
    <s v="Por vencer"/>
    <s v="Pagado parcialmente"/>
    <x v="1"/>
    <x v="0"/>
    <d v="2026-05-30T00:00:00"/>
    <x v="1"/>
    <x v="4"/>
    <n v="0"/>
    <n v="0"/>
    <n v="0"/>
    <n v="0"/>
    <n v="0"/>
    <n v="5796.5517241379312"/>
    <n v="0"/>
  </r>
  <r>
    <d v="2026-05-05T00:00:00"/>
    <s v="CLN/2026/00119"/>
    <x v="5"/>
    <n v="17050"/>
    <n v="2728"/>
    <n v="19778"/>
    <n v="19778"/>
    <n v="17050"/>
    <d v="2026-06-04T00:00:00"/>
    <s v="Por vencer"/>
    <s v="Sin pagar"/>
    <x v="1"/>
    <x v="0"/>
    <d v="2026-05-30T00:00:00"/>
    <x v="1"/>
    <x v="4"/>
    <n v="0"/>
    <n v="0"/>
    <n v="0"/>
    <n v="0"/>
    <n v="0"/>
    <n v="17050"/>
    <n v="0"/>
  </r>
  <r>
    <d v="2026-05-04T00:00:00"/>
    <s v="HMO/2026/00306"/>
    <x v="14"/>
    <n v="9460"/>
    <n v="1513.6"/>
    <n v="10973.6"/>
    <n v="10973.6"/>
    <n v="9460"/>
    <d v="2026-06-03T00:00:00"/>
    <s v="Por vencer"/>
    <s v="Sin pagar"/>
    <x v="2"/>
    <x v="0"/>
    <d v="2026-05-30T00:00:00"/>
    <x v="1"/>
    <x v="4"/>
    <n v="0"/>
    <n v="0"/>
    <n v="0"/>
    <n v="0"/>
    <n v="0"/>
    <n v="9460"/>
    <n v="0"/>
  </r>
  <r>
    <d v="2026-05-04T00:00:00"/>
    <s v="HMO/2026/00305"/>
    <x v="31"/>
    <n v="12608.5"/>
    <m/>
    <n v="12608.5"/>
    <n v="12608.5"/>
    <n v="12608.5"/>
    <d v="2026-06-03T00:00:00"/>
    <s v="Por vencer"/>
    <s v="Sin pagar"/>
    <x v="1"/>
    <x v="0"/>
    <d v="2026-05-30T00:00:00"/>
    <x v="1"/>
    <x v="4"/>
    <n v="0"/>
    <n v="0"/>
    <n v="0"/>
    <n v="0"/>
    <n v="0"/>
    <n v="12608.5"/>
    <n v="0"/>
  </r>
  <r>
    <d v="2026-04-29T00:00:00"/>
    <s v="HMO/2026/00300"/>
    <x v="6"/>
    <n v="9000"/>
    <n v="1440"/>
    <n v="10440"/>
    <n v="10440"/>
    <n v="9000"/>
    <d v="2026-05-29T00:00:00"/>
    <s v="Vencido"/>
    <s v="Sin pagar"/>
    <x v="1"/>
    <x v="0"/>
    <d v="2026-05-30T00:00:00"/>
    <x v="1"/>
    <x v="4"/>
    <n v="2"/>
    <n v="9000"/>
    <n v="0"/>
    <n v="0"/>
    <n v="0"/>
    <n v="0"/>
    <n v="0"/>
  </r>
  <r>
    <d v="2026-04-28T00:00:00"/>
    <s v="HMO/2026/00294"/>
    <x v="36"/>
    <n v="7200"/>
    <n v="1152"/>
    <n v="8352"/>
    <n v="8352"/>
    <n v="7200"/>
    <d v="2026-05-28T00:00:00"/>
    <s v="Vencido"/>
    <s v="Sin pagar"/>
    <x v="2"/>
    <x v="0"/>
    <d v="2026-05-30T00:00:00"/>
    <x v="1"/>
    <x v="4"/>
    <n v="3"/>
    <n v="7200"/>
    <n v="0"/>
    <n v="0"/>
    <n v="0"/>
    <n v="0"/>
    <n v="0"/>
  </r>
  <r>
    <d v="2026-04-28T00:00:00"/>
    <s v="HMO/2026/00293"/>
    <x v="36"/>
    <n v="10350"/>
    <n v="1656"/>
    <n v="12006"/>
    <n v="12006"/>
    <n v="10350"/>
    <d v="2026-05-28T00:00:00"/>
    <s v="Vencido"/>
    <s v="Sin pagar"/>
    <x v="2"/>
    <x v="0"/>
    <d v="2026-05-30T00:00:00"/>
    <x v="1"/>
    <x v="4"/>
    <n v="3"/>
    <n v="10350"/>
    <n v="0"/>
    <n v="0"/>
    <n v="0"/>
    <n v="0"/>
    <n v="0"/>
  </r>
  <r>
    <d v="2026-04-28T00:00:00"/>
    <s v="HMO/2026/00291"/>
    <x v="62"/>
    <n v="11264.7"/>
    <n v="1802.35"/>
    <n v="13067.05"/>
    <n v="13067.05"/>
    <n v="11264.7"/>
    <d v="2026-05-28T00:00:00"/>
    <s v="Vencido"/>
    <s v="Sin pagar"/>
    <x v="1"/>
    <x v="0"/>
    <d v="2026-05-30T00:00:00"/>
    <x v="1"/>
    <x v="4"/>
    <n v="3"/>
    <n v="11264.7"/>
    <n v="0"/>
    <n v="0"/>
    <n v="0"/>
    <n v="0"/>
    <n v="0"/>
  </r>
  <r>
    <d v="2026-04-28T00:00:00"/>
    <s v="CLN/2026/00113"/>
    <x v="9"/>
    <n v="30600"/>
    <n v="4896"/>
    <n v="35496"/>
    <n v="35496"/>
    <n v="30600"/>
    <d v="2026-05-28T00:00:00"/>
    <s v="Vencido"/>
    <s v="Sin pagar"/>
    <x v="0"/>
    <x v="0"/>
    <d v="2026-05-30T00:00:00"/>
    <x v="1"/>
    <x v="4"/>
    <n v="3"/>
    <n v="30600"/>
    <n v="0"/>
    <n v="0"/>
    <n v="0"/>
    <n v="0"/>
    <n v="0"/>
  </r>
  <r>
    <d v="2026-04-27T00:00:00"/>
    <s v="HMO/2026/00283"/>
    <x v="63"/>
    <n v="8160"/>
    <n v="1305.5999999999999"/>
    <n v="9465.6"/>
    <n v="9465.6"/>
    <n v="8160"/>
    <d v="2026-05-27T00:00:00"/>
    <s v="Vencido"/>
    <s v="Sin pagar"/>
    <x v="1"/>
    <x v="0"/>
    <d v="2026-05-30T00:00:00"/>
    <x v="1"/>
    <x v="4"/>
    <n v="4"/>
    <n v="8160"/>
    <n v="0"/>
    <n v="0"/>
    <n v="0"/>
    <n v="0"/>
    <n v="0"/>
  </r>
  <r>
    <d v="2026-04-24T00:00:00"/>
    <s v="HMO/2026/00278"/>
    <x v="4"/>
    <n v="3749.48"/>
    <n v="599.91999999999996"/>
    <n v="4349.3999999999996"/>
    <n v="4349.3999999999996"/>
    <n v="3749.48"/>
    <d v="2026-05-24T00:00:00"/>
    <s v="Vencido"/>
    <s v="Sin pagar"/>
    <x v="2"/>
    <x v="0"/>
    <d v="2026-05-30T00:00:00"/>
    <x v="1"/>
    <x v="4"/>
    <n v="7"/>
    <n v="3749.48"/>
    <n v="0"/>
    <n v="0"/>
    <n v="0"/>
    <n v="0"/>
    <n v="0"/>
  </r>
  <r>
    <d v="2026-04-24T00:00:00"/>
    <s v="HMO/2026/00273"/>
    <x v="4"/>
    <n v="3195"/>
    <n v="511.2"/>
    <n v="3706.2"/>
    <n v="3706.2"/>
    <n v="3195"/>
    <d v="2026-05-24T00:00:00"/>
    <s v="Vencido"/>
    <s v="Sin pagar"/>
    <x v="2"/>
    <x v="0"/>
    <d v="2026-05-30T00:00:00"/>
    <x v="1"/>
    <x v="4"/>
    <n v="7"/>
    <n v="3195"/>
    <n v="0"/>
    <n v="0"/>
    <n v="0"/>
    <n v="0"/>
    <n v="0"/>
  </r>
  <r>
    <d v="2026-04-24T00:00:00"/>
    <s v="CLN/2026/00110"/>
    <x v="17"/>
    <n v="114984.03"/>
    <n v="18397.439999999999"/>
    <n v="133381.47"/>
    <n v="133381.47"/>
    <n v="114984.03"/>
    <d v="2026-05-24T00:00:00"/>
    <s v="Vencido"/>
    <s v="Sin pagar"/>
    <x v="0"/>
    <x v="0"/>
    <d v="2026-05-30T00:00:00"/>
    <x v="1"/>
    <x v="4"/>
    <n v="7"/>
    <n v="114984.03"/>
    <n v="0"/>
    <n v="0"/>
    <n v="0"/>
    <n v="0"/>
    <n v="0"/>
  </r>
  <r>
    <d v="2026-04-22T00:00:00"/>
    <s v="HMO/2026/00265"/>
    <x v="23"/>
    <n v="12400"/>
    <n v="1984"/>
    <n v="14384"/>
    <n v="14384"/>
    <n v="12400"/>
    <d v="2026-05-22T00:00:00"/>
    <s v="Vencido"/>
    <s v="Sin pagar"/>
    <x v="1"/>
    <x v="0"/>
    <d v="2026-05-30T00:00:00"/>
    <x v="1"/>
    <x v="4"/>
    <n v="9"/>
    <n v="12400"/>
    <n v="0"/>
    <n v="0"/>
    <n v="0"/>
    <n v="0"/>
    <n v="0"/>
  </r>
  <r>
    <d v="2026-04-20T00:00:00"/>
    <s v="HMO/2026/00260"/>
    <x v="22"/>
    <n v="27360"/>
    <n v="4377.6000000000004"/>
    <n v="31737.599999999999"/>
    <n v="31737.599999999999"/>
    <n v="27360"/>
    <d v="2026-05-20T00:00:00"/>
    <s v="Vencido"/>
    <s v="Sin pagar"/>
    <x v="1"/>
    <x v="0"/>
    <d v="2026-05-30T00:00:00"/>
    <x v="1"/>
    <x v="4"/>
    <n v="11"/>
    <n v="27360"/>
    <n v="0"/>
    <n v="0"/>
    <n v="0"/>
    <n v="0"/>
    <n v="0"/>
  </r>
  <r>
    <d v="2026-04-09T00:00:00"/>
    <s v="CLN/2026/00093"/>
    <x v="17"/>
    <n v="36050.5"/>
    <n v="5768.08"/>
    <n v="41818.58"/>
    <n v="41818.58"/>
    <n v="36050.5"/>
    <d v="2026-05-09T00:00:00"/>
    <s v="Vencido"/>
    <s v="Sin pagar"/>
    <x v="0"/>
    <x v="0"/>
    <d v="2026-05-30T00:00:00"/>
    <x v="1"/>
    <x v="4"/>
    <n v="22"/>
    <n v="36050.5"/>
    <n v="0"/>
    <n v="0"/>
    <n v="0"/>
    <n v="0"/>
    <n v="0"/>
  </r>
  <r>
    <d v="2026-04-08T00:00:00"/>
    <s v="HMO/2026/00226"/>
    <x v="36"/>
    <n v="11047.05"/>
    <n v="1767.53"/>
    <n v="12814.58"/>
    <n v="12814.58"/>
    <n v="11047.05"/>
    <d v="2026-05-08T00:00:00"/>
    <s v="Vencido"/>
    <s v="Sin pagar"/>
    <x v="2"/>
    <x v="0"/>
    <d v="2026-05-30T00:00:00"/>
    <x v="1"/>
    <x v="4"/>
    <n v="23"/>
    <n v="11047.05"/>
    <n v="0"/>
    <n v="0"/>
    <n v="0"/>
    <n v="0"/>
    <n v="0"/>
  </r>
  <r>
    <d v="2026-03-27T00:00:00"/>
    <s v="HMO/2026/00195"/>
    <x v="22"/>
    <n v="4750"/>
    <n v="760"/>
    <n v="5510"/>
    <n v="5510"/>
    <n v="4750"/>
    <d v="2026-04-26T00:00:00"/>
    <s v="Vencido"/>
    <s v="Sin pagar"/>
    <x v="1"/>
    <x v="0"/>
    <d v="2026-05-30T00:00:00"/>
    <x v="1"/>
    <x v="4"/>
    <n v="35"/>
    <n v="0"/>
    <n v="4750"/>
    <n v="0"/>
    <n v="0"/>
    <n v="0"/>
    <n v="0"/>
  </r>
  <r>
    <d v="2026-03-13T00:00:00"/>
    <s v="HMO/2026/00167"/>
    <x v="22"/>
    <n v="27360"/>
    <n v="4377.6000000000004"/>
    <n v="31737.599999999999"/>
    <n v="31737.599999999999"/>
    <n v="27360"/>
    <d v="2026-04-12T00:00:00"/>
    <s v="Vencido"/>
    <s v="Sin pagar"/>
    <x v="1"/>
    <x v="0"/>
    <d v="2026-05-30T00:00:00"/>
    <x v="1"/>
    <x v="4"/>
    <n v="49"/>
    <n v="0"/>
    <n v="27360"/>
    <n v="0"/>
    <n v="0"/>
    <n v="0"/>
    <n v="0"/>
  </r>
  <r>
    <d v="2026-03-02T00:00:00"/>
    <s v="CLN/2026/00057"/>
    <x v="36"/>
    <n v="14257.8"/>
    <n v="2281.25"/>
    <n v="16539.05"/>
    <n v="16539.05"/>
    <n v="14257.8"/>
    <d v="2026-04-01T00:00:00"/>
    <s v="Vencido"/>
    <s v="Sin pagar"/>
    <x v="2"/>
    <x v="0"/>
    <d v="2026-05-30T00:00:00"/>
    <x v="1"/>
    <x v="4"/>
    <n v="60"/>
    <n v="0"/>
    <n v="14257.8"/>
    <n v="0"/>
    <n v="0"/>
    <n v="0"/>
    <n v="0"/>
  </r>
  <r>
    <d v="2026-02-24T00:00:00"/>
    <s v="CLN/2026/00052"/>
    <x v="37"/>
    <n v="12825"/>
    <n v="2052"/>
    <n v="14877"/>
    <n v="14877"/>
    <n v="12825"/>
    <d v="2026-03-26T00:00:00"/>
    <s v="Vencido"/>
    <s v="Sin pagar"/>
    <x v="2"/>
    <x v="0"/>
    <d v="2026-05-30T00:00:00"/>
    <x v="1"/>
    <x v="4"/>
    <n v="66"/>
    <n v="0"/>
    <n v="0"/>
    <n v="12825"/>
    <n v="0"/>
    <n v="0"/>
    <n v="0"/>
  </r>
  <r>
    <d v="2026-02-23T00:00:00"/>
    <s v="CLN/2026/00050"/>
    <x v="37"/>
    <n v="12825"/>
    <n v="2052"/>
    <n v="14877"/>
    <n v="14877"/>
    <n v="12825"/>
    <d v="2026-03-25T00:00:00"/>
    <s v="Vencido"/>
    <s v="Sin pagar"/>
    <x v="2"/>
    <x v="0"/>
    <d v="2026-05-30T00:00:00"/>
    <x v="1"/>
    <x v="4"/>
    <n v="67"/>
    <n v="0"/>
    <n v="0"/>
    <n v="12825"/>
    <n v="0"/>
    <n v="0"/>
    <n v="0"/>
  </r>
  <r>
    <d v="2026-02-19T00:00:00"/>
    <s v="CLN/2026/00045"/>
    <x v="36"/>
    <n v="35478.14"/>
    <n v="5676.5"/>
    <n v="41154.639999999999"/>
    <n v="41154.639999999999"/>
    <n v="35478.14"/>
    <d v="2026-03-21T00:00:00"/>
    <s v="Vencido"/>
    <s v="Sin pagar"/>
    <x v="2"/>
    <x v="0"/>
    <d v="2026-05-30T00:00:00"/>
    <x v="1"/>
    <x v="4"/>
    <n v="71"/>
    <n v="0"/>
    <n v="0"/>
    <n v="35478.14"/>
    <n v="0"/>
    <n v="0"/>
    <n v="0"/>
  </r>
  <r>
    <d v="2026-02-18T00:00:00"/>
    <s v="CLN/2026/00043"/>
    <x v="37"/>
    <n v="8550"/>
    <n v="1368"/>
    <n v="9918"/>
    <n v="9918"/>
    <n v="8550"/>
    <d v="2026-03-20T00:00:00"/>
    <s v="Vencido"/>
    <s v="Sin pagar"/>
    <x v="2"/>
    <x v="0"/>
    <d v="2026-05-30T00:00:00"/>
    <x v="1"/>
    <x v="4"/>
    <n v="72"/>
    <n v="0"/>
    <n v="0"/>
    <n v="8550"/>
    <n v="0"/>
    <n v="0"/>
    <n v="0"/>
  </r>
  <r>
    <d v="2026-02-16T00:00:00"/>
    <s v="CLN/2026/00042"/>
    <x v="37"/>
    <n v="8550"/>
    <n v="1368"/>
    <n v="9918"/>
    <n v="9918"/>
    <n v="8550"/>
    <d v="2026-03-18T00:00:00"/>
    <s v="Vencido"/>
    <s v="Sin pagar"/>
    <x v="2"/>
    <x v="0"/>
    <d v="2026-05-30T00:00:00"/>
    <x v="1"/>
    <x v="4"/>
    <n v="74"/>
    <n v="0"/>
    <n v="0"/>
    <n v="8550"/>
    <n v="0"/>
    <n v="0"/>
    <n v="0"/>
  </r>
  <r>
    <d v="2026-02-16T00:00:00"/>
    <s v="CLN/2026/00041"/>
    <x v="36"/>
    <n v="7112.44"/>
    <n v="1137.99"/>
    <n v="8250.43"/>
    <n v="8250.43"/>
    <n v="7112.44"/>
    <d v="2026-03-18T00:00:00"/>
    <s v="Vencido"/>
    <s v="Sin pagar"/>
    <x v="2"/>
    <x v="0"/>
    <d v="2026-05-30T00:00:00"/>
    <x v="1"/>
    <x v="4"/>
    <n v="74"/>
    <n v="0"/>
    <n v="0"/>
    <n v="7112.44"/>
    <n v="0"/>
    <n v="0"/>
    <n v="0"/>
  </r>
  <r>
    <d v="2026-01-15T00:00:00"/>
    <s v="CLN/2026/00016"/>
    <x v="37"/>
    <n v="44390"/>
    <n v="7102.4"/>
    <n v="51492.4"/>
    <n v="51492.4"/>
    <n v="44390"/>
    <d v="2026-02-14T00:00:00"/>
    <s v="Vencido"/>
    <s v="Sin pagar"/>
    <x v="2"/>
    <x v="0"/>
    <d v="2026-05-30T00:00:00"/>
    <x v="1"/>
    <x v="4"/>
    <n v="106"/>
    <n v="0"/>
    <n v="0"/>
    <n v="0"/>
    <n v="44390"/>
    <n v="0"/>
    <n v="0"/>
  </r>
  <r>
    <d v="2026-01-15T00:00:00"/>
    <s v="CLN/2026/00015"/>
    <x v="36"/>
    <n v="17638.53"/>
    <n v="2822.16"/>
    <n v="20460.689999999999"/>
    <n v="20460.689999999999"/>
    <n v="17638.53"/>
    <d v="2026-02-14T00:00:00"/>
    <s v="Vencido"/>
    <s v="Sin pagar"/>
    <x v="2"/>
    <x v="0"/>
    <d v="2026-05-30T00:00:00"/>
    <x v="1"/>
    <x v="4"/>
    <n v="106"/>
    <n v="0"/>
    <n v="0"/>
    <n v="0"/>
    <n v="17638.53"/>
    <n v="0"/>
    <n v="0"/>
  </r>
  <r>
    <d v="2025-12-26T00:00:00"/>
    <s v="CLN/2025/00525"/>
    <x v="37"/>
    <n v="42000"/>
    <n v="6720"/>
    <n v="48720"/>
    <n v="31860"/>
    <n v="27465.517241379312"/>
    <d v="2026-01-25T00:00:00"/>
    <s v="Vencido"/>
    <s v="Pagado parcialmente"/>
    <x v="2"/>
    <x v="0"/>
    <d v="2026-05-30T00:00:00"/>
    <x v="1"/>
    <x v="4"/>
    <n v="126"/>
    <n v="0"/>
    <n v="0"/>
    <n v="0"/>
    <n v="27465.517241379312"/>
    <n v="0"/>
    <n v="0"/>
  </r>
  <r>
    <d v="2025-10-23T00:00:00"/>
    <s v="CLN/2025/00474"/>
    <x v="38"/>
    <n v="19694.400000000001"/>
    <n v="3151.1"/>
    <n v="22845.5"/>
    <n v="2429.5"/>
    <n v="2094.3965517241381"/>
    <d v="2025-11-07T00:00:00"/>
    <s v="Vencido"/>
    <s v="Pagado parcialmente"/>
    <x v="2"/>
    <x v="0"/>
    <d v="2026-05-30T00:00:00"/>
    <x v="1"/>
    <x v="4"/>
    <n v="205"/>
    <n v="0"/>
    <n v="0"/>
    <n v="0"/>
    <n v="2094.3965517241381"/>
    <n v="0"/>
    <n v="0"/>
  </r>
  <r>
    <d v="2025-10-14T00:00:00"/>
    <s v="CLN/2025/00465"/>
    <x v="36"/>
    <n v="14295.42"/>
    <n v="2287.27"/>
    <n v="16582.689999999999"/>
    <n v="7355.32"/>
    <n v="6340.7931034482763"/>
    <d v="2025-11-13T00:00:00"/>
    <s v="Vencido"/>
    <s v="Pagado parcialmente"/>
    <x v="2"/>
    <x v="0"/>
    <d v="2026-05-30T00:00:00"/>
    <x v="1"/>
    <x v="4"/>
    <n v="199"/>
    <n v="0"/>
    <n v="0"/>
    <n v="0"/>
    <n v="6340.7931034482763"/>
    <n v="0"/>
    <n v="0"/>
  </r>
  <r>
    <d v="2025-09-15T00:00:00"/>
    <s v="HMO/2025/00727"/>
    <x v="39"/>
    <n v="7125"/>
    <n v="1140"/>
    <n v="8265"/>
    <n v="8265"/>
    <n v="7125"/>
    <d v="2025-10-15T00:00:00"/>
    <s v="Vencido"/>
    <s v="Sin pagar"/>
    <x v="1"/>
    <x v="0"/>
    <d v="2026-05-30T00:00:00"/>
    <x v="1"/>
    <x v="4"/>
    <n v="228"/>
    <n v="0"/>
    <n v="0"/>
    <n v="0"/>
    <n v="7125"/>
    <n v="0"/>
    <n v="0"/>
  </r>
  <r>
    <d v="2025-08-27T00:00:00"/>
    <s v="HMO/2025/00683"/>
    <x v="39"/>
    <n v="4375"/>
    <n v="700"/>
    <n v="5075"/>
    <n v="5075"/>
    <n v="4375"/>
    <d v="2025-09-26T00:00:00"/>
    <s v="Vencido"/>
    <s v="Sin pagar"/>
    <x v="1"/>
    <x v="0"/>
    <d v="2026-05-30T00:00:00"/>
    <x v="1"/>
    <x v="4"/>
    <n v="247"/>
    <n v="0"/>
    <n v="0"/>
    <n v="0"/>
    <n v="4375"/>
    <n v="0"/>
    <n v="0"/>
  </r>
  <r>
    <d v="2025-08-26T00:00:00"/>
    <s v="CLN/2025/00385"/>
    <x v="40"/>
    <n v="22364.16"/>
    <m/>
    <n v="22364.16"/>
    <n v="22364.16"/>
    <n v="22364.16"/>
    <d v="2025-09-25T00:00:00"/>
    <s v="Vencido"/>
    <s v="Sin pagar"/>
    <x v="3"/>
    <x v="0"/>
    <d v="2026-05-30T00:00:00"/>
    <x v="1"/>
    <x v="4"/>
    <n v="248"/>
    <n v="0"/>
    <n v="0"/>
    <n v="0"/>
    <n v="22364.16"/>
    <n v="0"/>
    <n v="0"/>
  </r>
  <r>
    <d v="2025-08-07T00:00:00"/>
    <s v="CLN/2025/00356"/>
    <x v="40"/>
    <n v="22343.040000000001"/>
    <m/>
    <n v="22343.040000000001"/>
    <n v="22343.040000000001"/>
    <n v="22343.040000000001"/>
    <d v="2025-09-06T00:00:00"/>
    <s v="Vencido"/>
    <s v="Sin pagar"/>
    <x v="3"/>
    <x v="0"/>
    <d v="2026-05-30T00:00:00"/>
    <x v="1"/>
    <x v="4"/>
    <n v="267"/>
    <n v="0"/>
    <n v="0"/>
    <n v="0"/>
    <n v="22343.040000000001"/>
    <n v="0"/>
    <n v="0"/>
  </r>
  <r>
    <d v="2025-07-31T00:00:00"/>
    <s v="CLN/2025/00350"/>
    <x v="41"/>
    <n v="761801.88"/>
    <n v="121888.3"/>
    <n v="883690.18"/>
    <n v="203429.86"/>
    <n v="175370.56896551725"/>
    <d v="2025-08-15T00:00:00"/>
    <s v="Vencido"/>
    <s v="Pagado parcialmente"/>
    <x v="2"/>
    <x v="0"/>
    <d v="2026-05-30T00:00:00"/>
    <x v="1"/>
    <x v="4"/>
    <n v="289"/>
    <n v="0"/>
    <n v="0"/>
    <n v="0"/>
    <n v="175370.56896551725"/>
    <n v="0"/>
    <n v="0"/>
  </r>
  <r>
    <d v="2025-07-02T00:00:00"/>
    <s v="CLN/2025/00317"/>
    <x v="42"/>
    <n v="14940"/>
    <n v="2390.4"/>
    <n v="17330.400000000001"/>
    <n v="17330.400000000001"/>
    <n v="14940"/>
    <d v="2025-08-01T00:00:00"/>
    <s v="Vencido"/>
    <s v="Sin pagar"/>
    <x v="3"/>
    <x v="0"/>
    <d v="2026-05-30T00:00:00"/>
    <x v="1"/>
    <x v="4"/>
    <n v="303"/>
    <n v="0"/>
    <n v="0"/>
    <n v="0"/>
    <n v="14940"/>
    <n v="0"/>
    <n v="0"/>
  </r>
  <r>
    <d v="2025-06-19T00:00:00"/>
    <s v="CLN/2025/00296"/>
    <x v="42"/>
    <n v="22410"/>
    <n v="3585.6"/>
    <n v="25995.599999999999"/>
    <n v="25995.599999999999"/>
    <n v="22410"/>
    <d v="2025-07-19T00:00:00"/>
    <s v="Vencido"/>
    <s v="Sin pagar"/>
    <x v="3"/>
    <x v="0"/>
    <d v="2026-05-30T00:00:00"/>
    <x v="1"/>
    <x v="4"/>
    <n v="316"/>
    <n v="0"/>
    <n v="0"/>
    <n v="0"/>
    <n v="22410"/>
    <n v="0"/>
    <n v="0"/>
  </r>
  <r>
    <d v="2025-06-06T00:00:00"/>
    <s v="CLN/2025/00282"/>
    <x v="42"/>
    <n v="19012.5"/>
    <n v="3042"/>
    <n v="22054.5"/>
    <n v="10385.700000000001"/>
    <n v="8953.1896551724149"/>
    <d v="2025-07-06T00:00:00"/>
    <s v="Vencido"/>
    <s v="Pagado parcialmente"/>
    <x v="3"/>
    <x v="0"/>
    <d v="2026-05-30T00:00:00"/>
    <x v="1"/>
    <x v="4"/>
    <n v="329"/>
    <n v="0"/>
    <n v="0"/>
    <n v="0"/>
    <n v="8953.1896551724149"/>
    <n v="0"/>
    <n v="0"/>
  </r>
  <r>
    <d v="2025-05-22T00:00:00"/>
    <s v="CLN/2025/00256"/>
    <x v="43"/>
    <n v="3477.15"/>
    <n v="556.34"/>
    <n v="4033.49"/>
    <n v="4033.49"/>
    <n v="3477.15"/>
    <d v="2025-06-21T00:00:00"/>
    <s v="Vencido"/>
    <s v="Sin pagar"/>
    <x v="3"/>
    <x v="0"/>
    <d v="2026-05-30T00:00:00"/>
    <x v="1"/>
    <x v="4"/>
    <n v="344"/>
    <n v="0"/>
    <n v="0"/>
    <n v="0"/>
    <n v="3477.15"/>
    <n v="0"/>
    <n v="0"/>
  </r>
  <r>
    <d v="2025-05-15T00:00:00"/>
    <s v="CLN/2025/00253"/>
    <x v="43"/>
    <n v="162680"/>
    <n v="26028.799999999999"/>
    <n v="188708.8"/>
    <n v="188708.8"/>
    <n v="162680"/>
    <d v="2025-06-14T00:00:00"/>
    <s v="Vencido"/>
    <s v="Sin pagar"/>
    <x v="3"/>
    <x v="0"/>
    <d v="2026-05-30T00:00:00"/>
    <x v="1"/>
    <x v="4"/>
    <n v="351"/>
    <n v="0"/>
    <n v="0"/>
    <n v="0"/>
    <n v="162680"/>
    <n v="0"/>
    <n v="0"/>
  </r>
  <r>
    <d v="2025-05-15T00:00:00"/>
    <s v="CLN/2025/00250"/>
    <x v="43"/>
    <n v="6970.68"/>
    <n v="1115.31"/>
    <n v="8085.99"/>
    <n v="8085.99"/>
    <n v="6970.68"/>
    <d v="2025-06-14T00:00:00"/>
    <s v="Vencido"/>
    <s v="Sin pagar"/>
    <x v="3"/>
    <x v="0"/>
    <d v="2026-05-30T00:00:00"/>
    <x v="1"/>
    <x v="4"/>
    <n v="351"/>
    <n v="0"/>
    <n v="0"/>
    <n v="0"/>
    <n v="6970.68"/>
    <n v="0"/>
    <n v="0"/>
  </r>
  <r>
    <d v="2025-05-13T00:00:00"/>
    <s v="CLN/2025/00246"/>
    <x v="43"/>
    <n v="20992.5"/>
    <n v="3358.8"/>
    <n v="24351.3"/>
    <n v="24351.3"/>
    <n v="20992.5"/>
    <d v="2025-06-12T00:00:00"/>
    <s v="Vencido"/>
    <s v="Sin pagar"/>
    <x v="3"/>
    <x v="0"/>
    <d v="2026-05-30T00:00:00"/>
    <x v="1"/>
    <x v="4"/>
    <n v="353"/>
    <n v="0"/>
    <n v="0"/>
    <n v="0"/>
    <n v="20992.5"/>
    <n v="0"/>
    <n v="0"/>
  </r>
  <r>
    <d v="2025-05-07T00:00:00"/>
    <s v="CLN/2025/00237"/>
    <x v="43"/>
    <n v="5250"/>
    <n v="840"/>
    <n v="6090"/>
    <n v="6090"/>
    <n v="5250"/>
    <d v="2025-06-06T00:00:00"/>
    <s v="Vencido"/>
    <s v="Sin pagar"/>
    <x v="3"/>
    <x v="0"/>
    <d v="2026-05-30T00:00:00"/>
    <x v="1"/>
    <x v="4"/>
    <n v="359"/>
    <n v="0"/>
    <n v="0"/>
    <n v="0"/>
    <n v="5250"/>
    <n v="0"/>
    <n v="0"/>
  </r>
  <r>
    <d v="2025-04-25T00:00:00"/>
    <s v="CLN/2025/00223"/>
    <x v="43"/>
    <n v="45500"/>
    <n v="7280"/>
    <n v="52780"/>
    <n v="52780"/>
    <n v="45500"/>
    <d v="2025-05-25T00:00:00"/>
    <s v="Vencido"/>
    <s v="Sin pagar"/>
    <x v="3"/>
    <x v="0"/>
    <d v="2026-05-30T00:00:00"/>
    <x v="1"/>
    <x v="4"/>
    <n v="371"/>
    <n v="0"/>
    <n v="0"/>
    <n v="0"/>
    <n v="45500"/>
    <n v="0"/>
    <n v="0"/>
  </r>
  <r>
    <d v="2025-03-04T00:00:00"/>
    <s v="CLN/2025/00143"/>
    <x v="43"/>
    <n v="31483.63"/>
    <n v="5037.38"/>
    <n v="36521.01"/>
    <n v="5816.12"/>
    <n v="5013.8965517241386"/>
    <d v="2025-04-03T00:00:00"/>
    <s v="Vencido"/>
    <s v="Pagado parcialmente"/>
    <x v="3"/>
    <x v="0"/>
    <d v="2026-05-30T00:00:00"/>
    <x v="1"/>
    <x v="4"/>
    <n v="423"/>
    <n v="0"/>
    <n v="0"/>
    <n v="0"/>
    <n v="5013.8965517241386"/>
    <n v="0"/>
    <n v="0"/>
  </r>
  <r>
    <d v="2025-02-21T00:00:00"/>
    <s v="CLN/2025/00127"/>
    <x v="43"/>
    <n v="23609.5"/>
    <n v="2595.6"/>
    <n v="26205.1"/>
    <n v="26205.1"/>
    <n v="23609.5"/>
    <d v="2025-05-07T00:00:00"/>
    <s v="Vencido"/>
    <s v="Sin pagar"/>
    <x v="3"/>
    <x v="0"/>
    <d v="2026-05-30T00:00:00"/>
    <x v="1"/>
    <x v="4"/>
    <n v="389"/>
    <n v="0"/>
    <n v="0"/>
    <n v="0"/>
    <n v="23609.5"/>
    <n v="0"/>
    <n v="0"/>
  </r>
  <r>
    <d v="2025-02-11T00:00:00"/>
    <s v="CLN/2025/00101"/>
    <x v="44"/>
    <n v="1230"/>
    <m/>
    <n v="1230"/>
    <n v="1230"/>
    <n v="1230"/>
    <d v="2025-02-26T00:00:00"/>
    <s v="Vencido"/>
    <s v="Sin pagar"/>
    <x v="3"/>
    <x v="0"/>
    <d v="2026-05-30T00:00:00"/>
    <x v="1"/>
    <x v="4"/>
    <n v="459"/>
    <n v="0"/>
    <n v="0"/>
    <n v="0"/>
    <n v="1230"/>
    <n v="0"/>
    <n v="0"/>
  </r>
  <r>
    <d v="2024-11-14T00:00:00"/>
    <s v="HMO/2024/00987"/>
    <x v="45"/>
    <n v="2369.29"/>
    <n v="379.09"/>
    <n v="2748.38"/>
    <n v="360.54"/>
    <n v="310.81034482758622"/>
    <d v="2024-12-14T00:00:00"/>
    <s v="Vencido"/>
    <s v="Pagado parcialmente"/>
    <x v="4"/>
    <x v="0"/>
    <d v="2026-05-30T00:00:00"/>
    <x v="1"/>
    <x v="4"/>
    <n v="533"/>
    <n v="0"/>
    <n v="0"/>
    <n v="0"/>
    <n v="310.81034482758622"/>
    <n v="0"/>
    <n v="0"/>
  </r>
  <r>
    <d v="2024-10-17T00:00:00"/>
    <s v="HMO/2024/00910"/>
    <x v="45"/>
    <n v="21120"/>
    <n v="3379.2"/>
    <n v="24499.200000000001"/>
    <n v="24499.200000000001"/>
    <n v="21120"/>
    <d v="2024-11-16T00:00:00"/>
    <s v="Vencido"/>
    <s v="Sin pagar"/>
    <x v="4"/>
    <x v="0"/>
    <d v="2026-05-30T00:00:00"/>
    <x v="1"/>
    <x v="4"/>
    <n v="561"/>
    <n v="0"/>
    <n v="0"/>
    <n v="0"/>
    <n v="21120"/>
    <n v="0"/>
    <n v="0"/>
  </r>
  <r>
    <d v="2024-08-15T00:00:00"/>
    <s v="CLN/2024/00680"/>
    <x v="46"/>
    <n v="2475"/>
    <n v="396"/>
    <n v="2871"/>
    <n v="2871"/>
    <n v="2475"/>
    <d v="2024-09-14T00:00:00"/>
    <s v="Vencido"/>
    <s v="Sin pagar"/>
    <x v="5"/>
    <x v="0"/>
    <d v="2026-05-30T00:00:00"/>
    <x v="1"/>
    <x v="4"/>
    <n v="624"/>
    <n v="0"/>
    <n v="0"/>
    <n v="0"/>
    <n v="2475"/>
    <n v="0"/>
    <n v="0"/>
  </r>
  <r>
    <d v="2024-07-25T00:00:00"/>
    <s v="CLN/2024/00600"/>
    <x v="46"/>
    <n v="2475"/>
    <n v="396"/>
    <n v="2871"/>
    <n v="2378"/>
    <n v="2050"/>
    <d v="2024-08-24T00:00:00"/>
    <s v="Vencido"/>
    <s v="Pagado parcialmente"/>
    <x v="5"/>
    <x v="0"/>
    <d v="2026-05-30T00:00:00"/>
    <x v="1"/>
    <x v="4"/>
    <n v="645"/>
    <n v="0"/>
    <n v="0"/>
    <n v="0"/>
    <n v="2050"/>
    <n v="0"/>
    <n v="0"/>
  </r>
  <r>
    <d v="2024-07-18T00:00:00"/>
    <s v="HMO/2024/00568"/>
    <x v="47"/>
    <n v="16588"/>
    <n v="2654.08"/>
    <n v="19242.080000000002"/>
    <n v="19242.080000000002"/>
    <n v="16588"/>
    <d v="2024-08-17T00:00:00"/>
    <s v="Vencido"/>
    <s v="Sin pagar"/>
    <x v="1"/>
    <x v="0"/>
    <d v="2026-05-30T00:00:00"/>
    <x v="1"/>
    <x v="4"/>
    <n v="652"/>
    <n v="0"/>
    <n v="0"/>
    <n v="0"/>
    <n v="16588"/>
    <n v="0"/>
    <n v="0"/>
  </r>
  <r>
    <d v="2024-03-01T00:00:00"/>
    <s v="CLN/2024/00057"/>
    <x v="48"/>
    <n v="8800"/>
    <n v="1408"/>
    <n v="10208"/>
    <n v="10208"/>
    <n v="8800"/>
    <d v="2024-03-31T00:00:00"/>
    <s v="Vencido"/>
    <s v="Sin pagar"/>
    <x v="6"/>
    <x v="0"/>
    <d v="2026-05-30T00:00:00"/>
    <x v="1"/>
    <x v="4"/>
    <n v="791"/>
    <n v="0"/>
    <n v="0"/>
    <n v="0"/>
    <n v="8800"/>
    <n v="0"/>
    <n v="0"/>
  </r>
  <r>
    <d v="2026-05-22T00:00:00"/>
    <s v="HMO/2026/00347"/>
    <x v="32"/>
    <n v="66167.850000000006"/>
    <n v="10586.86"/>
    <n v="76754.710000000006"/>
    <n v="76754.710000000006"/>
    <n v="66167.850000000006"/>
    <d v="2026-06-21T00:00:00"/>
    <s v="Vigente"/>
    <s v="Sin pagar"/>
    <x v="1"/>
    <x v="0"/>
    <d v="2026-05-22T00:00:00"/>
    <x v="1"/>
    <x v="5"/>
    <n v="0"/>
    <n v="0"/>
    <n v="0"/>
    <n v="0"/>
    <n v="0"/>
    <n v="0"/>
    <n v="66167.850000000006"/>
  </r>
  <r>
    <d v="2026-05-22T00:00:00"/>
    <s v="CLN/2026/00135"/>
    <x v="26"/>
    <n v="27000"/>
    <n v="4320"/>
    <n v="31320"/>
    <n v="31320"/>
    <n v="27000"/>
    <d v="2026-06-21T00:00:00"/>
    <s v="Vigente"/>
    <s v="Sin pagar"/>
    <x v="0"/>
    <x v="0"/>
    <d v="2026-05-22T00:00:00"/>
    <x v="1"/>
    <x v="5"/>
    <n v="0"/>
    <n v="0"/>
    <n v="0"/>
    <n v="0"/>
    <n v="0"/>
    <n v="0"/>
    <n v="27000"/>
  </r>
  <r>
    <d v="2026-05-22T00:00:00"/>
    <s v="CLN/2026/00134"/>
    <x v="33"/>
    <n v="46200"/>
    <n v="7392"/>
    <n v="53592"/>
    <n v="53592"/>
    <n v="46200"/>
    <d v="2026-06-21T00:00:00"/>
    <s v="Vigente"/>
    <s v="Sin pagar"/>
    <x v="2"/>
    <x v="0"/>
    <d v="2026-05-22T00:00:00"/>
    <x v="1"/>
    <x v="5"/>
    <n v="0"/>
    <n v="0"/>
    <n v="0"/>
    <n v="0"/>
    <n v="0"/>
    <n v="0"/>
    <n v="46200"/>
  </r>
  <r>
    <d v="2026-05-21T00:00:00"/>
    <s v="HMO/2026/00345"/>
    <x v="34"/>
    <n v="110611.14"/>
    <n v="17697.78"/>
    <n v="128308.92"/>
    <n v="128308.92"/>
    <n v="110611.14"/>
    <d v="2026-06-20T00:00:00"/>
    <s v="Vigente"/>
    <s v="Sin pagar"/>
    <x v="1"/>
    <x v="0"/>
    <d v="2026-05-22T00:00:00"/>
    <x v="1"/>
    <x v="5"/>
    <n v="0"/>
    <n v="0"/>
    <n v="0"/>
    <n v="0"/>
    <n v="0"/>
    <n v="0"/>
    <n v="110611.14"/>
  </r>
  <r>
    <d v="2026-05-21T00:00:00"/>
    <s v="CLN/2026/00133"/>
    <x v="21"/>
    <n v="46693.26"/>
    <n v="7470.92"/>
    <n v="54164.18"/>
    <n v="54164.18"/>
    <n v="46693.26"/>
    <d v="2026-06-20T00:00:00"/>
    <s v="Vigente"/>
    <s v="Sin pagar"/>
    <x v="2"/>
    <x v="0"/>
    <d v="2026-05-22T00:00:00"/>
    <x v="1"/>
    <x v="5"/>
    <n v="0"/>
    <n v="0"/>
    <n v="0"/>
    <n v="0"/>
    <n v="0"/>
    <n v="0"/>
    <n v="46693.26"/>
  </r>
  <r>
    <d v="2026-05-20T00:00:00"/>
    <s v="HMO/2026/00343"/>
    <x v="50"/>
    <n v="75264"/>
    <m/>
    <n v="75264"/>
    <n v="75264"/>
    <n v="75264"/>
    <d v="2026-05-20T00:00:00"/>
    <s v="Vencido"/>
    <s v="Sin pagar"/>
    <x v="1"/>
    <x v="1"/>
    <d v="2026-05-22T00:00:00"/>
    <x v="1"/>
    <x v="5"/>
    <n v="3"/>
    <n v="75264"/>
    <n v="0"/>
    <n v="0"/>
    <n v="0"/>
    <n v="0"/>
    <n v="0"/>
  </r>
  <r>
    <d v="2026-05-20T00:00:00"/>
    <s v="CLN/2026/00131"/>
    <x v="35"/>
    <n v="12000"/>
    <n v="1920"/>
    <n v="13920"/>
    <n v="13920"/>
    <n v="12000"/>
    <d v="2026-06-19T00:00:00"/>
    <s v="Vigente"/>
    <s v="Sin pagar"/>
    <x v="2"/>
    <x v="0"/>
    <d v="2026-05-22T00:00:00"/>
    <x v="1"/>
    <x v="5"/>
    <n v="0"/>
    <n v="0"/>
    <n v="0"/>
    <n v="0"/>
    <n v="0"/>
    <n v="0"/>
    <n v="12000"/>
  </r>
  <r>
    <d v="2026-05-19T00:00:00"/>
    <s v="HMO/2026/00342"/>
    <x v="0"/>
    <n v="7905"/>
    <n v="1264.8"/>
    <n v="9169.7999999999993"/>
    <n v="9169.7999999999993"/>
    <n v="7905"/>
    <d v="2026-06-18T00:00:00"/>
    <s v="Vigente"/>
    <s v="Sin pagar"/>
    <x v="0"/>
    <x v="0"/>
    <d v="2026-05-22T00:00:00"/>
    <x v="1"/>
    <x v="5"/>
    <n v="0"/>
    <n v="0"/>
    <n v="0"/>
    <n v="0"/>
    <n v="0"/>
    <n v="0"/>
    <n v="7905"/>
  </r>
  <r>
    <d v="2026-05-19T00:00:00"/>
    <s v="HMO/2026/00341"/>
    <x v="50"/>
    <n v="57000"/>
    <m/>
    <n v="57000"/>
    <n v="57000"/>
    <n v="57000"/>
    <d v="2026-05-19T00:00:00"/>
    <s v="Vencido"/>
    <s v="Sin pagar"/>
    <x v="1"/>
    <x v="1"/>
    <d v="2026-05-22T00:00:00"/>
    <x v="1"/>
    <x v="5"/>
    <n v="4"/>
    <n v="57000"/>
    <n v="0"/>
    <n v="0"/>
    <n v="0"/>
    <n v="0"/>
    <n v="0"/>
  </r>
  <r>
    <d v="2026-05-18T00:00:00"/>
    <s v="HMO/2026/00338"/>
    <x v="2"/>
    <n v="82000"/>
    <n v="13120"/>
    <n v="95120"/>
    <n v="95120"/>
    <n v="82000"/>
    <d v="2026-07-02T00:00:00"/>
    <s v="Vigente"/>
    <s v="Sin pagar"/>
    <x v="1"/>
    <x v="0"/>
    <d v="2026-05-22T00:00:00"/>
    <x v="1"/>
    <x v="5"/>
    <n v="0"/>
    <n v="0"/>
    <n v="0"/>
    <n v="0"/>
    <n v="0"/>
    <n v="0"/>
    <n v="82000"/>
  </r>
  <r>
    <d v="2026-05-18T00:00:00"/>
    <s v="HMO/2026/00337"/>
    <x v="55"/>
    <n v="73800"/>
    <n v="11808"/>
    <n v="85608"/>
    <n v="85608"/>
    <n v="73800"/>
    <d v="2026-06-17T00:00:00"/>
    <s v="Vigente"/>
    <s v="Sin pagar"/>
    <x v="1"/>
    <x v="0"/>
    <d v="2026-05-22T00:00:00"/>
    <x v="1"/>
    <x v="5"/>
    <n v="0"/>
    <n v="0"/>
    <n v="0"/>
    <n v="0"/>
    <n v="0"/>
    <n v="0"/>
    <n v="73800"/>
  </r>
  <r>
    <d v="2026-05-18T00:00:00"/>
    <s v="HMO/2026/00336"/>
    <x v="11"/>
    <n v="16200"/>
    <n v="2592"/>
    <n v="18792"/>
    <n v="18792"/>
    <n v="16200"/>
    <d v="2026-05-18T00:00:00"/>
    <s v="Vencido"/>
    <s v="Sin pagar"/>
    <x v="1"/>
    <x v="1"/>
    <d v="2026-05-22T00:00:00"/>
    <x v="1"/>
    <x v="5"/>
    <n v="5"/>
    <n v="16200"/>
    <n v="0"/>
    <n v="0"/>
    <n v="0"/>
    <n v="0"/>
    <n v="0"/>
  </r>
  <r>
    <d v="2026-05-18T00:00:00"/>
    <s v="CLN/2026/00129"/>
    <x v="13"/>
    <n v="69134.05"/>
    <n v="11061.45"/>
    <n v="80195.5"/>
    <n v="80195.5"/>
    <n v="69134.05"/>
    <d v="2026-06-17T00:00:00"/>
    <s v="Vigente"/>
    <s v="Sin pagar"/>
    <x v="1"/>
    <x v="0"/>
    <d v="2026-05-22T00:00:00"/>
    <x v="1"/>
    <x v="5"/>
    <n v="0"/>
    <n v="0"/>
    <n v="0"/>
    <n v="0"/>
    <n v="0"/>
    <n v="0"/>
    <n v="69134.05"/>
  </r>
  <r>
    <d v="2026-05-16T00:00:00"/>
    <s v="HMO/2026/00335"/>
    <x v="55"/>
    <n v="29000"/>
    <n v="4640"/>
    <n v="33640"/>
    <n v="33640"/>
    <n v="29000"/>
    <d v="2026-06-15T00:00:00"/>
    <s v="Vigente"/>
    <s v="Sin pagar"/>
    <x v="1"/>
    <x v="0"/>
    <d v="2026-05-22T00:00:00"/>
    <x v="1"/>
    <x v="5"/>
    <n v="0"/>
    <n v="0"/>
    <n v="0"/>
    <n v="0"/>
    <n v="0"/>
    <n v="0"/>
    <n v="29000"/>
  </r>
  <r>
    <d v="2026-05-16T00:00:00"/>
    <s v="CLN/2026/00127"/>
    <x v="36"/>
    <n v="3900"/>
    <n v="624"/>
    <n v="4524"/>
    <n v="4524"/>
    <n v="3900"/>
    <d v="2026-06-15T00:00:00"/>
    <s v="Vigente"/>
    <s v="Sin pagar"/>
    <x v="2"/>
    <x v="0"/>
    <d v="2026-05-22T00:00:00"/>
    <x v="1"/>
    <x v="5"/>
    <n v="0"/>
    <n v="0"/>
    <n v="0"/>
    <n v="0"/>
    <n v="0"/>
    <n v="0"/>
    <n v="3900"/>
  </r>
  <r>
    <d v="2026-05-15T00:00:00"/>
    <s v="HMO/2026/00334"/>
    <x v="55"/>
    <n v="73800"/>
    <n v="11808"/>
    <n v="85608"/>
    <n v="85608"/>
    <n v="73800"/>
    <d v="2026-06-14T00:00:00"/>
    <s v="Vigente"/>
    <s v="Sin pagar"/>
    <x v="1"/>
    <x v="0"/>
    <d v="2026-05-22T00:00:00"/>
    <x v="1"/>
    <x v="5"/>
    <n v="0"/>
    <n v="0"/>
    <n v="0"/>
    <n v="0"/>
    <n v="0"/>
    <n v="0"/>
    <n v="73800"/>
  </r>
  <r>
    <d v="2026-05-15T00:00:00"/>
    <s v="HMO/2026/00333"/>
    <x v="7"/>
    <n v="7000"/>
    <n v="1120"/>
    <n v="8120"/>
    <n v="8120"/>
    <n v="7000"/>
    <d v="2026-06-14T00:00:00"/>
    <s v="Vigente"/>
    <s v="Sin pagar"/>
    <x v="1"/>
    <x v="0"/>
    <d v="2026-05-22T00:00:00"/>
    <x v="1"/>
    <x v="5"/>
    <n v="0"/>
    <n v="0"/>
    <n v="0"/>
    <n v="0"/>
    <n v="0"/>
    <n v="0"/>
    <n v="7000"/>
  </r>
  <r>
    <d v="2026-05-15T00:00:00"/>
    <s v="HMO/2026/00332"/>
    <x v="60"/>
    <n v="13600"/>
    <n v="2176"/>
    <n v="15776"/>
    <n v="15776"/>
    <n v="13600"/>
    <d v="2026-06-14T00:00:00"/>
    <s v="Vigente"/>
    <s v="Sin pagar"/>
    <x v="1"/>
    <x v="0"/>
    <d v="2026-05-22T00:00:00"/>
    <x v="1"/>
    <x v="5"/>
    <n v="0"/>
    <n v="0"/>
    <n v="0"/>
    <n v="0"/>
    <n v="0"/>
    <n v="0"/>
    <n v="13600"/>
  </r>
  <r>
    <d v="2026-05-15T00:00:00"/>
    <s v="HMO/2026/00331"/>
    <x v="60"/>
    <n v="78000"/>
    <n v="12480"/>
    <n v="90480"/>
    <n v="90480"/>
    <n v="78000"/>
    <d v="2026-06-14T00:00:00"/>
    <s v="Vigente"/>
    <s v="Sin pagar"/>
    <x v="1"/>
    <x v="0"/>
    <d v="2026-05-22T00:00:00"/>
    <x v="1"/>
    <x v="5"/>
    <n v="0"/>
    <n v="0"/>
    <n v="0"/>
    <n v="0"/>
    <n v="0"/>
    <n v="0"/>
    <n v="78000"/>
  </r>
  <r>
    <d v="2026-05-15T00:00:00"/>
    <s v="HMO/2026/00330"/>
    <x v="7"/>
    <n v="6800"/>
    <n v="1088"/>
    <n v="7888"/>
    <n v="7888"/>
    <n v="6800"/>
    <d v="2026-06-14T00:00:00"/>
    <s v="Vigente"/>
    <s v="Sin pagar"/>
    <x v="1"/>
    <x v="0"/>
    <d v="2026-05-22T00:00:00"/>
    <x v="1"/>
    <x v="5"/>
    <n v="0"/>
    <n v="0"/>
    <n v="0"/>
    <n v="0"/>
    <n v="0"/>
    <n v="0"/>
    <n v="6800"/>
  </r>
  <r>
    <d v="2026-05-15T00:00:00"/>
    <s v="HMO/2026/00328"/>
    <x v="14"/>
    <n v="7700"/>
    <n v="1232"/>
    <n v="8932"/>
    <n v="8932"/>
    <n v="7700"/>
    <d v="2026-06-14T00:00:00"/>
    <s v="Vigente"/>
    <s v="Sin pagar"/>
    <x v="2"/>
    <x v="0"/>
    <d v="2026-05-22T00:00:00"/>
    <x v="1"/>
    <x v="5"/>
    <n v="0"/>
    <n v="0"/>
    <n v="0"/>
    <n v="0"/>
    <n v="0"/>
    <n v="0"/>
    <n v="7700"/>
  </r>
  <r>
    <d v="2026-05-14T00:00:00"/>
    <s v="HMO/2026/00327"/>
    <x v="56"/>
    <n v="11600"/>
    <n v="1856"/>
    <n v="13456"/>
    <n v="13456"/>
    <n v="11600"/>
    <d v="2026-06-13T00:00:00"/>
    <s v="Vigente"/>
    <s v="Sin pagar"/>
    <x v="1"/>
    <x v="0"/>
    <d v="2026-05-22T00:00:00"/>
    <x v="1"/>
    <x v="5"/>
    <n v="0"/>
    <n v="0"/>
    <n v="0"/>
    <n v="0"/>
    <n v="0"/>
    <n v="0"/>
    <n v="11600"/>
  </r>
  <r>
    <d v="2026-05-14T00:00:00"/>
    <s v="CLN/2026/00126"/>
    <x v="12"/>
    <n v="13500"/>
    <n v="2160"/>
    <n v="15660"/>
    <n v="15660"/>
    <n v="13500"/>
    <d v="2026-06-13T00:00:00"/>
    <s v="Vigente"/>
    <s v="Sin pagar"/>
    <x v="2"/>
    <x v="0"/>
    <d v="2026-05-22T00:00:00"/>
    <x v="1"/>
    <x v="5"/>
    <n v="0"/>
    <n v="0"/>
    <n v="0"/>
    <n v="0"/>
    <n v="0"/>
    <n v="0"/>
    <n v="13500"/>
  </r>
  <r>
    <d v="2026-05-13T00:00:00"/>
    <s v="HMO/2026/00326"/>
    <x v="51"/>
    <n v="12809.61"/>
    <n v="2049.54"/>
    <n v="14859.15"/>
    <n v="14859.15"/>
    <n v="12809.61"/>
    <d v="2026-06-12T00:00:00"/>
    <s v="Vigente"/>
    <s v="Sin pagar"/>
    <x v="1"/>
    <x v="0"/>
    <d v="2026-05-22T00:00:00"/>
    <x v="1"/>
    <x v="5"/>
    <n v="0"/>
    <n v="0"/>
    <n v="0"/>
    <n v="0"/>
    <n v="0"/>
    <n v="0"/>
    <n v="12809.61"/>
  </r>
  <r>
    <d v="2026-05-13T00:00:00"/>
    <s v="HMO/2026/00324"/>
    <x v="61"/>
    <n v="27275.41"/>
    <n v="4364.07"/>
    <n v="31639.48"/>
    <n v="31639.48"/>
    <n v="27275.41"/>
    <d v="2026-06-12T00:00:00"/>
    <s v="Vigente"/>
    <s v="Sin pagar"/>
    <x v="1"/>
    <x v="0"/>
    <d v="2026-05-22T00:00:00"/>
    <x v="1"/>
    <x v="5"/>
    <n v="0"/>
    <n v="0"/>
    <n v="0"/>
    <n v="0"/>
    <n v="0"/>
    <n v="0"/>
    <n v="27275.41"/>
  </r>
  <r>
    <d v="2026-05-08T00:00:00"/>
    <s v="HMO/2026/00322"/>
    <x v="55"/>
    <n v="59040"/>
    <n v="9446.4"/>
    <n v="68486.399999999994"/>
    <n v="68486.399999999994"/>
    <n v="59040"/>
    <d v="2026-06-07T00:00:00"/>
    <s v="Vigente"/>
    <s v="Sin pagar"/>
    <x v="1"/>
    <x v="0"/>
    <d v="2026-05-22T00:00:00"/>
    <x v="1"/>
    <x v="5"/>
    <n v="0"/>
    <n v="0"/>
    <n v="0"/>
    <n v="0"/>
    <n v="0"/>
    <n v="0"/>
    <n v="59040"/>
  </r>
  <r>
    <d v="2026-05-08T00:00:00"/>
    <s v="HMO/2026/00321"/>
    <x v="51"/>
    <n v="12980"/>
    <n v="2076.8000000000002"/>
    <n v="15056.8"/>
    <n v="15056.8"/>
    <n v="12980"/>
    <d v="2026-06-07T00:00:00"/>
    <s v="Vigente"/>
    <s v="Sin pagar"/>
    <x v="1"/>
    <x v="0"/>
    <d v="2026-05-22T00:00:00"/>
    <x v="1"/>
    <x v="5"/>
    <n v="0"/>
    <n v="0"/>
    <n v="0"/>
    <n v="0"/>
    <n v="0"/>
    <n v="0"/>
    <n v="12980"/>
  </r>
  <r>
    <d v="2026-05-08T00:00:00"/>
    <s v="CLN/2026/00124"/>
    <x v="33"/>
    <n v="103840"/>
    <n v="16614.400000000001"/>
    <n v="120454.39999999999"/>
    <n v="120454.39999999999"/>
    <n v="103840"/>
    <d v="2026-06-07T00:00:00"/>
    <s v="Vigente"/>
    <s v="Sin pagar"/>
    <x v="2"/>
    <x v="0"/>
    <d v="2026-05-22T00:00:00"/>
    <x v="1"/>
    <x v="5"/>
    <n v="0"/>
    <n v="0"/>
    <n v="0"/>
    <n v="0"/>
    <n v="0"/>
    <n v="0"/>
    <n v="103840"/>
  </r>
  <r>
    <d v="2026-05-08T00:00:00"/>
    <s v="CLN/2026/00123"/>
    <x v="57"/>
    <n v="19250"/>
    <n v="3080"/>
    <n v="22330"/>
    <n v="22330"/>
    <n v="19250"/>
    <d v="2026-06-07T00:00:00"/>
    <s v="Vigente"/>
    <s v="Sin pagar"/>
    <x v="1"/>
    <x v="0"/>
    <d v="2026-05-22T00:00:00"/>
    <x v="1"/>
    <x v="5"/>
    <n v="0"/>
    <n v="0"/>
    <n v="0"/>
    <n v="0"/>
    <n v="0"/>
    <n v="0"/>
    <n v="19250"/>
  </r>
  <r>
    <d v="2026-05-08T00:00:00"/>
    <s v="CLN/2026/00122"/>
    <x v="58"/>
    <n v="112200"/>
    <n v="17952"/>
    <n v="130152"/>
    <n v="130152"/>
    <n v="112200"/>
    <d v="2026-06-07T00:00:00"/>
    <s v="Vigente"/>
    <s v="Sin pagar"/>
    <x v="1"/>
    <x v="0"/>
    <d v="2026-05-22T00:00:00"/>
    <x v="1"/>
    <x v="5"/>
    <n v="0"/>
    <n v="0"/>
    <n v="0"/>
    <n v="0"/>
    <n v="0"/>
    <n v="0"/>
    <n v="112200"/>
  </r>
  <r>
    <d v="2026-05-07T00:00:00"/>
    <s v="HMO/2026/00320"/>
    <x v="31"/>
    <n v="20000"/>
    <m/>
    <n v="20000"/>
    <n v="20000"/>
    <n v="20000"/>
    <d v="2026-06-06T00:00:00"/>
    <s v="Vigente"/>
    <s v="Sin pagar"/>
    <x v="1"/>
    <x v="0"/>
    <d v="2026-05-22T00:00:00"/>
    <x v="1"/>
    <x v="5"/>
    <n v="0"/>
    <n v="0"/>
    <n v="0"/>
    <n v="0"/>
    <n v="0"/>
    <n v="0"/>
    <n v="20000"/>
  </r>
  <r>
    <d v="2026-05-07T00:00:00"/>
    <s v="HMO/2026/00319"/>
    <x v="31"/>
    <n v="4600"/>
    <m/>
    <n v="4600"/>
    <n v="4600"/>
    <n v="4600"/>
    <d v="2026-06-06T00:00:00"/>
    <s v="Vigente"/>
    <s v="Sin pagar"/>
    <x v="1"/>
    <x v="0"/>
    <d v="2026-05-22T00:00:00"/>
    <x v="1"/>
    <x v="5"/>
    <n v="0"/>
    <n v="0"/>
    <n v="0"/>
    <n v="0"/>
    <n v="0"/>
    <n v="0"/>
    <n v="4600"/>
  </r>
  <r>
    <d v="2026-05-07T00:00:00"/>
    <s v="CLN/2026/00121"/>
    <x v="9"/>
    <n v="30600"/>
    <n v="4896"/>
    <n v="35496"/>
    <n v="35496"/>
    <n v="30600"/>
    <d v="2026-06-06T00:00:00"/>
    <s v="Vigente"/>
    <s v="Sin pagar"/>
    <x v="0"/>
    <x v="0"/>
    <d v="2026-05-22T00:00:00"/>
    <x v="1"/>
    <x v="5"/>
    <n v="0"/>
    <n v="0"/>
    <n v="0"/>
    <n v="0"/>
    <n v="0"/>
    <n v="0"/>
    <n v="30600"/>
  </r>
  <r>
    <d v="2026-05-06T00:00:00"/>
    <s v="HMO/2026/00316"/>
    <x v="33"/>
    <n v="38940"/>
    <n v="6230.4"/>
    <n v="45170.400000000001"/>
    <n v="45170.400000000001"/>
    <n v="38940"/>
    <d v="2026-06-05T00:00:00"/>
    <s v="Vigente"/>
    <s v="Sin pagar"/>
    <x v="2"/>
    <x v="0"/>
    <d v="2026-05-22T00:00:00"/>
    <x v="1"/>
    <x v="5"/>
    <n v="0"/>
    <n v="0"/>
    <n v="0"/>
    <n v="0"/>
    <n v="0"/>
    <n v="0"/>
    <n v="38940"/>
  </r>
  <r>
    <d v="2026-05-06T00:00:00"/>
    <s v="CLN/2026/00120"/>
    <x v="59"/>
    <n v="2050"/>
    <n v="328"/>
    <n v="2378"/>
    <n v="2378"/>
    <n v="2050"/>
    <d v="2026-05-06T00:00:00"/>
    <s v="Vencido"/>
    <s v="Sin pagar"/>
    <x v="0"/>
    <x v="1"/>
    <d v="2026-05-22T00:00:00"/>
    <x v="1"/>
    <x v="5"/>
    <n v="17"/>
    <n v="2050"/>
    <n v="0"/>
    <n v="0"/>
    <n v="0"/>
    <n v="0"/>
    <n v="0"/>
  </r>
  <r>
    <d v="2026-05-05T00:00:00"/>
    <s v="HMO/2026/00314"/>
    <x v="36"/>
    <n v="14000"/>
    <n v="2240"/>
    <n v="16240"/>
    <n v="16240"/>
    <n v="14000"/>
    <d v="2026-06-04T00:00:00"/>
    <s v="Vigente"/>
    <s v="Sin pagar"/>
    <x v="2"/>
    <x v="0"/>
    <d v="2026-05-22T00:00:00"/>
    <x v="1"/>
    <x v="5"/>
    <n v="0"/>
    <n v="0"/>
    <n v="0"/>
    <n v="0"/>
    <n v="0"/>
    <n v="0"/>
    <n v="14000"/>
  </r>
  <r>
    <d v="2026-05-05T00:00:00"/>
    <s v="HMO/2026/00313"/>
    <x v="36"/>
    <n v="14400"/>
    <n v="2304"/>
    <n v="16704"/>
    <n v="16704"/>
    <n v="14400"/>
    <d v="2026-06-04T00:00:00"/>
    <s v="Vigente"/>
    <s v="Sin pagar"/>
    <x v="2"/>
    <x v="0"/>
    <d v="2026-05-22T00:00:00"/>
    <x v="1"/>
    <x v="5"/>
    <n v="0"/>
    <n v="0"/>
    <n v="0"/>
    <n v="0"/>
    <n v="0"/>
    <n v="0"/>
    <n v="14400"/>
  </r>
  <r>
    <d v="2026-05-05T00:00:00"/>
    <s v="HMO/2026/00312"/>
    <x v="1"/>
    <n v="68400"/>
    <n v="10944"/>
    <n v="79344"/>
    <n v="79344"/>
    <n v="68400"/>
    <d v="2026-06-04T00:00:00"/>
    <s v="Vigente"/>
    <s v="Sin pagar"/>
    <x v="1"/>
    <x v="0"/>
    <d v="2026-05-22T00:00:00"/>
    <x v="1"/>
    <x v="5"/>
    <n v="0"/>
    <n v="0"/>
    <n v="0"/>
    <n v="0"/>
    <n v="0"/>
    <n v="0"/>
    <n v="68400"/>
  </r>
  <r>
    <d v="2026-05-05T00:00:00"/>
    <s v="HMO/2026/00311"/>
    <x v="1"/>
    <n v="68400"/>
    <n v="10944"/>
    <n v="79344"/>
    <n v="79344"/>
    <n v="68400"/>
    <d v="2026-06-04T00:00:00"/>
    <s v="Vigente"/>
    <s v="Sin pagar"/>
    <x v="1"/>
    <x v="0"/>
    <d v="2026-05-22T00:00:00"/>
    <x v="1"/>
    <x v="5"/>
    <n v="0"/>
    <n v="0"/>
    <n v="0"/>
    <n v="0"/>
    <n v="0"/>
    <n v="0"/>
    <n v="68400"/>
  </r>
  <r>
    <d v="2026-05-05T00:00:00"/>
    <s v="HMO/2026/00310"/>
    <x v="1"/>
    <n v="68400"/>
    <n v="10944"/>
    <n v="79344"/>
    <n v="79344"/>
    <n v="68400"/>
    <d v="2026-06-04T00:00:00"/>
    <s v="Vigente"/>
    <s v="Sin pagar"/>
    <x v="1"/>
    <x v="0"/>
    <d v="2026-05-22T00:00:00"/>
    <x v="1"/>
    <x v="5"/>
    <n v="0"/>
    <n v="0"/>
    <n v="0"/>
    <n v="0"/>
    <n v="0"/>
    <n v="0"/>
    <n v="68400"/>
  </r>
  <r>
    <d v="2026-05-05T00:00:00"/>
    <s v="CLN/2026/00119"/>
    <x v="5"/>
    <n v="17050"/>
    <n v="2728"/>
    <n v="19778"/>
    <n v="19778"/>
    <n v="17050"/>
    <d v="2026-06-04T00:00:00"/>
    <s v="Vigente"/>
    <s v="Sin pagar"/>
    <x v="1"/>
    <x v="0"/>
    <d v="2026-05-22T00:00:00"/>
    <x v="1"/>
    <x v="5"/>
    <n v="0"/>
    <n v="0"/>
    <n v="0"/>
    <n v="0"/>
    <n v="0"/>
    <n v="0"/>
    <n v="17050"/>
  </r>
  <r>
    <d v="2026-05-04T00:00:00"/>
    <s v="HMO/2026/00308"/>
    <x v="29"/>
    <n v="8000"/>
    <n v="1280"/>
    <n v="9280"/>
    <n v="9280"/>
    <n v="8000"/>
    <d v="2026-05-04T00:00:00"/>
    <s v="Vencido"/>
    <s v="Sin pagar"/>
    <x v="1"/>
    <x v="1"/>
    <d v="2026-05-22T00:00:00"/>
    <x v="1"/>
    <x v="5"/>
    <n v="19"/>
    <n v="8000"/>
    <n v="0"/>
    <n v="0"/>
    <n v="0"/>
    <n v="0"/>
    <n v="0"/>
  </r>
  <r>
    <d v="2026-05-04T00:00:00"/>
    <s v="HMO/2026/00307"/>
    <x v="29"/>
    <n v="8000"/>
    <n v="1280"/>
    <n v="9280"/>
    <n v="9280"/>
    <n v="8000"/>
    <d v="2026-05-04T00:00:00"/>
    <s v="Vencido"/>
    <s v="Sin pagar"/>
    <x v="1"/>
    <x v="1"/>
    <d v="2026-05-22T00:00:00"/>
    <x v="1"/>
    <x v="5"/>
    <n v="19"/>
    <n v="8000"/>
    <n v="0"/>
    <n v="0"/>
    <n v="0"/>
    <n v="0"/>
    <n v="0"/>
  </r>
  <r>
    <d v="2026-05-04T00:00:00"/>
    <s v="HMO/2026/00306"/>
    <x v="14"/>
    <n v="9460"/>
    <n v="1513.6"/>
    <n v="10973.6"/>
    <n v="10973.6"/>
    <n v="9460"/>
    <d v="2026-06-03T00:00:00"/>
    <s v="Vigente"/>
    <s v="Sin pagar"/>
    <x v="2"/>
    <x v="0"/>
    <d v="2026-05-22T00:00:00"/>
    <x v="1"/>
    <x v="5"/>
    <n v="0"/>
    <n v="0"/>
    <n v="0"/>
    <n v="0"/>
    <n v="0"/>
    <n v="0"/>
    <n v="9460"/>
  </r>
  <r>
    <d v="2026-05-04T00:00:00"/>
    <s v="HMO/2026/00305"/>
    <x v="31"/>
    <n v="12608.5"/>
    <m/>
    <n v="12608.5"/>
    <n v="12608.5"/>
    <n v="12608.5"/>
    <d v="2026-06-03T00:00:00"/>
    <s v="Vigente"/>
    <s v="Sin pagar"/>
    <x v="1"/>
    <x v="0"/>
    <d v="2026-05-22T00:00:00"/>
    <x v="1"/>
    <x v="5"/>
    <n v="0"/>
    <n v="0"/>
    <n v="0"/>
    <n v="0"/>
    <n v="0"/>
    <n v="0"/>
    <n v="12608.5"/>
  </r>
  <r>
    <d v="2026-04-30T00:00:00"/>
    <s v="HMO/2026/00304"/>
    <x v="55"/>
    <n v="54720"/>
    <n v="8755.2000000000007"/>
    <n v="63475.199999999997"/>
    <n v="38475.199999999997"/>
    <n v="33168.275862068964"/>
    <d v="2026-05-30T00:00:00"/>
    <s v="Por vencer"/>
    <s v="Pagado parcialmente"/>
    <x v="1"/>
    <x v="0"/>
    <d v="2026-05-22T00:00:00"/>
    <x v="1"/>
    <x v="5"/>
    <n v="0"/>
    <n v="0"/>
    <n v="0"/>
    <n v="0"/>
    <n v="0"/>
    <n v="33168.275862068964"/>
    <n v="0"/>
  </r>
  <r>
    <d v="2026-04-30T00:00:00"/>
    <s v="CLN/2026/00116"/>
    <x v="30"/>
    <n v="55983.360000000001"/>
    <n v="8957.34"/>
    <n v="64940.7"/>
    <n v="1662.01"/>
    <n v="1432.7672413793105"/>
    <d v="2026-05-30T00:00:00"/>
    <s v="Por vencer"/>
    <s v="Pagado parcialmente"/>
    <x v="1"/>
    <x v="0"/>
    <d v="2026-05-22T00:00:00"/>
    <x v="1"/>
    <x v="5"/>
    <n v="0"/>
    <n v="0"/>
    <n v="0"/>
    <n v="0"/>
    <n v="0"/>
    <n v="1432.7672413793105"/>
    <n v="0"/>
  </r>
  <r>
    <d v="2026-04-29T00:00:00"/>
    <s v="HMO/2026/00302"/>
    <x v="7"/>
    <n v="37590.480000000003"/>
    <n v="6014.48"/>
    <n v="43604.959999999999"/>
    <n v="43604.959999999999"/>
    <n v="37590.480000000003"/>
    <d v="2026-05-29T00:00:00"/>
    <s v="Por vencer"/>
    <s v="Sin pagar"/>
    <x v="1"/>
    <x v="0"/>
    <d v="2026-05-22T00:00:00"/>
    <x v="1"/>
    <x v="5"/>
    <n v="0"/>
    <n v="0"/>
    <n v="0"/>
    <n v="0"/>
    <n v="0"/>
    <n v="37590.480000000003"/>
    <n v="0"/>
  </r>
  <r>
    <d v="2026-04-29T00:00:00"/>
    <s v="HMO/2026/00300"/>
    <x v="6"/>
    <n v="9000"/>
    <n v="1440"/>
    <n v="10440"/>
    <n v="10440"/>
    <n v="9000"/>
    <d v="2026-05-29T00:00:00"/>
    <s v="Por vencer"/>
    <s v="Sin pagar"/>
    <x v="1"/>
    <x v="0"/>
    <d v="2026-05-22T00:00:00"/>
    <x v="1"/>
    <x v="5"/>
    <n v="0"/>
    <n v="0"/>
    <n v="0"/>
    <n v="0"/>
    <n v="0"/>
    <n v="9000"/>
    <n v="0"/>
  </r>
  <r>
    <d v="2026-04-29T00:00:00"/>
    <s v="HMO/2026/00297"/>
    <x v="51"/>
    <n v="55240"/>
    <n v="8838.4"/>
    <n v="64078.400000000001"/>
    <n v="64078.400000000001"/>
    <n v="55240"/>
    <d v="2026-05-29T00:00:00"/>
    <s v="Por vencer"/>
    <s v="Sin pagar"/>
    <x v="1"/>
    <x v="0"/>
    <d v="2026-05-22T00:00:00"/>
    <x v="1"/>
    <x v="5"/>
    <n v="0"/>
    <n v="0"/>
    <n v="0"/>
    <n v="0"/>
    <n v="0"/>
    <n v="55240"/>
    <n v="0"/>
  </r>
  <r>
    <d v="2026-04-28T00:00:00"/>
    <s v="HMO/2026/00294"/>
    <x v="36"/>
    <n v="7200"/>
    <n v="1152"/>
    <n v="8352"/>
    <n v="8352"/>
    <n v="7200"/>
    <d v="2026-05-28T00:00:00"/>
    <s v="Por vencer"/>
    <s v="Sin pagar"/>
    <x v="2"/>
    <x v="0"/>
    <d v="2026-05-22T00:00:00"/>
    <x v="1"/>
    <x v="5"/>
    <n v="0"/>
    <n v="0"/>
    <n v="0"/>
    <n v="0"/>
    <n v="0"/>
    <n v="7200"/>
    <n v="0"/>
  </r>
  <r>
    <d v="2026-04-28T00:00:00"/>
    <s v="HMO/2026/00293"/>
    <x v="36"/>
    <n v="10350"/>
    <n v="1656"/>
    <n v="12006"/>
    <n v="12006"/>
    <n v="10350"/>
    <d v="2026-05-28T00:00:00"/>
    <s v="Por vencer"/>
    <s v="Sin pagar"/>
    <x v="2"/>
    <x v="0"/>
    <d v="2026-05-22T00:00:00"/>
    <x v="1"/>
    <x v="5"/>
    <n v="0"/>
    <n v="0"/>
    <n v="0"/>
    <n v="0"/>
    <n v="0"/>
    <n v="10350"/>
    <n v="0"/>
  </r>
  <r>
    <d v="2026-04-28T00:00:00"/>
    <s v="HMO/2026/00292"/>
    <x v="12"/>
    <n v="13500"/>
    <n v="2160"/>
    <n v="15660"/>
    <n v="15660"/>
    <n v="13500"/>
    <d v="2026-05-28T00:00:00"/>
    <s v="Por vencer"/>
    <s v="Sin pagar"/>
    <x v="2"/>
    <x v="0"/>
    <d v="2026-05-22T00:00:00"/>
    <x v="1"/>
    <x v="5"/>
    <n v="0"/>
    <n v="0"/>
    <n v="0"/>
    <n v="0"/>
    <n v="0"/>
    <n v="13500"/>
    <n v="0"/>
  </r>
  <r>
    <d v="2026-04-28T00:00:00"/>
    <s v="HMO/2026/00291"/>
    <x v="62"/>
    <n v="11264.7"/>
    <n v="1802.35"/>
    <n v="13067.05"/>
    <n v="13067.05"/>
    <n v="11264.7"/>
    <d v="2026-05-28T00:00:00"/>
    <s v="Por vencer"/>
    <s v="Sin pagar"/>
    <x v="1"/>
    <x v="0"/>
    <d v="2026-05-22T00:00:00"/>
    <x v="1"/>
    <x v="5"/>
    <n v="0"/>
    <n v="0"/>
    <n v="0"/>
    <n v="0"/>
    <n v="0"/>
    <n v="11264.7"/>
    <n v="0"/>
  </r>
  <r>
    <d v="2026-04-28T00:00:00"/>
    <s v="HMO/2026/00290"/>
    <x v="15"/>
    <n v="59796"/>
    <n v="9567.36"/>
    <n v="69363.360000000001"/>
    <n v="69363.360000000001"/>
    <n v="59796"/>
    <d v="2026-05-13T00:00:00"/>
    <s v="Vencido"/>
    <s v="Sin pagar"/>
    <x v="2"/>
    <x v="0"/>
    <d v="2026-05-22T00:00:00"/>
    <x v="1"/>
    <x v="5"/>
    <n v="10"/>
    <n v="59796"/>
    <n v="0"/>
    <n v="0"/>
    <n v="0"/>
    <n v="0"/>
    <n v="0"/>
  </r>
  <r>
    <d v="2026-04-28T00:00:00"/>
    <s v="CLN/2026/00113"/>
    <x v="9"/>
    <n v="30600"/>
    <n v="4896"/>
    <n v="35496"/>
    <n v="35496"/>
    <n v="30600"/>
    <d v="2026-05-28T00:00:00"/>
    <s v="Por vencer"/>
    <s v="Sin pagar"/>
    <x v="0"/>
    <x v="0"/>
    <d v="2026-05-22T00:00:00"/>
    <x v="1"/>
    <x v="5"/>
    <n v="0"/>
    <n v="0"/>
    <n v="0"/>
    <n v="0"/>
    <n v="0"/>
    <n v="30600"/>
    <n v="0"/>
  </r>
  <r>
    <d v="2026-04-27T00:00:00"/>
    <s v="HMO/2026/00289"/>
    <x v="51"/>
    <n v="34200"/>
    <n v="5472"/>
    <n v="39672"/>
    <n v="39672"/>
    <n v="34200"/>
    <d v="2026-05-27T00:00:00"/>
    <s v="Por vencer"/>
    <s v="Sin pagar"/>
    <x v="1"/>
    <x v="0"/>
    <d v="2026-05-22T00:00:00"/>
    <x v="1"/>
    <x v="5"/>
    <n v="0"/>
    <n v="0"/>
    <n v="0"/>
    <n v="0"/>
    <n v="0"/>
    <n v="34200"/>
    <n v="0"/>
  </r>
  <r>
    <d v="2026-04-27T00:00:00"/>
    <s v="HMO/2026/00288"/>
    <x v="51"/>
    <n v="64900"/>
    <n v="10384"/>
    <n v="75284"/>
    <n v="75284"/>
    <n v="64900"/>
    <d v="2026-05-27T00:00:00"/>
    <s v="Por vencer"/>
    <s v="Sin pagar"/>
    <x v="1"/>
    <x v="0"/>
    <d v="2026-05-22T00:00:00"/>
    <x v="1"/>
    <x v="5"/>
    <n v="0"/>
    <n v="0"/>
    <n v="0"/>
    <n v="0"/>
    <n v="0"/>
    <n v="64900"/>
    <n v="0"/>
  </r>
  <r>
    <d v="2026-04-27T00:00:00"/>
    <s v="HMO/2026/00283"/>
    <x v="63"/>
    <n v="8160"/>
    <n v="1305.5999999999999"/>
    <n v="9465.6"/>
    <n v="9465.6"/>
    <n v="8160"/>
    <d v="2026-05-27T00:00:00"/>
    <s v="Por vencer"/>
    <s v="Sin pagar"/>
    <x v="1"/>
    <x v="0"/>
    <d v="2026-05-22T00:00:00"/>
    <x v="1"/>
    <x v="5"/>
    <n v="0"/>
    <n v="0"/>
    <n v="0"/>
    <n v="0"/>
    <n v="0"/>
    <n v="8160"/>
    <n v="0"/>
  </r>
  <r>
    <d v="2026-04-27T00:00:00"/>
    <s v="CLN/2026/00111"/>
    <x v="21"/>
    <n v="56392.85"/>
    <n v="9022.86"/>
    <n v="65415.71"/>
    <n v="65415.71"/>
    <n v="56392.85"/>
    <d v="2026-05-27T00:00:00"/>
    <s v="Por vencer"/>
    <s v="Sin pagar"/>
    <x v="2"/>
    <x v="0"/>
    <d v="2026-05-22T00:00:00"/>
    <x v="1"/>
    <x v="5"/>
    <n v="0"/>
    <n v="0"/>
    <n v="0"/>
    <n v="0"/>
    <n v="0"/>
    <n v="56392.85"/>
    <n v="0"/>
  </r>
  <r>
    <d v="2026-04-25T00:00:00"/>
    <s v="HMO/2026/00281"/>
    <x v="8"/>
    <n v="4050"/>
    <n v="648"/>
    <n v="4698"/>
    <n v="4698"/>
    <n v="4050"/>
    <d v="2026-05-25T00:00:00"/>
    <s v="Por vencer"/>
    <s v="Sin pagar"/>
    <x v="1"/>
    <x v="0"/>
    <d v="2026-05-22T00:00:00"/>
    <x v="1"/>
    <x v="5"/>
    <n v="0"/>
    <n v="0"/>
    <n v="0"/>
    <n v="0"/>
    <n v="0"/>
    <n v="4050"/>
    <n v="0"/>
  </r>
  <r>
    <d v="2026-04-25T00:00:00"/>
    <s v="HMO/2026/00280"/>
    <x v="52"/>
    <n v="9738.23"/>
    <n v="1558.12"/>
    <n v="11296.35"/>
    <n v="11296.35"/>
    <n v="9738.23"/>
    <d v="2026-05-25T00:00:00"/>
    <s v="Por vencer"/>
    <s v="Sin pagar"/>
    <x v="1"/>
    <x v="0"/>
    <d v="2026-05-22T00:00:00"/>
    <x v="1"/>
    <x v="5"/>
    <n v="0"/>
    <n v="0"/>
    <n v="0"/>
    <n v="0"/>
    <n v="0"/>
    <n v="9738.23"/>
    <n v="0"/>
  </r>
  <r>
    <d v="2026-04-24T00:00:00"/>
    <s v="HMO/2026/00278"/>
    <x v="4"/>
    <n v="3749.48"/>
    <n v="599.91999999999996"/>
    <n v="4349.3999999999996"/>
    <n v="4349.3999999999996"/>
    <n v="3749.48"/>
    <d v="2026-05-24T00:00:00"/>
    <s v="Por vencer"/>
    <s v="Sin pagar"/>
    <x v="2"/>
    <x v="0"/>
    <d v="2026-05-22T00:00:00"/>
    <x v="1"/>
    <x v="5"/>
    <n v="0"/>
    <n v="0"/>
    <n v="0"/>
    <n v="0"/>
    <n v="0"/>
    <n v="3749.48"/>
    <n v="0"/>
  </r>
  <r>
    <d v="2026-04-24T00:00:00"/>
    <s v="HMO/2026/00273"/>
    <x v="4"/>
    <n v="3195"/>
    <n v="511.2"/>
    <n v="3706.2"/>
    <n v="3706.2"/>
    <n v="3195"/>
    <d v="2026-05-24T00:00:00"/>
    <s v="Por vencer"/>
    <s v="Sin pagar"/>
    <x v="2"/>
    <x v="0"/>
    <d v="2026-05-22T00:00:00"/>
    <x v="1"/>
    <x v="5"/>
    <n v="0"/>
    <n v="0"/>
    <n v="0"/>
    <n v="0"/>
    <n v="0"/>
    <n v="3195"/>
    <n v="0"/>
  </r>
  <r>
    <d v="2026-04-24T00:00:00"/>
    <s v="CLN/2026/00110"/>
    <x v="17"/>
    <n v="114984.03"/>
    <n v="18397.439999999999"/>
    <n v="133381.47"/>
    <n v="133381.47"/>
    <n v="114984.03"/>
    <d v="2026-05-24T00:00:00"/>
    <s v="Por vencer"/>
    <s v="Sin pagar"/>
    <x v="0"/>
    <x v="0"/>
    <d v="2026-05-22T00:00:00"/>
    <x v="1"/>
    <x v="5"/>
    <n v="0"/>
    <n v="0"/>
    <n v="0"/>
    <n v="0"/>
    <n v="0"/>
    <n v="114984.03"/>
    <n v="0"/>
  </r>
  <r>
    <d v="2026-04-24T00:00:00"/>
    <s v="CLN/2026/00108"/>
    <x v="17"/>
    <n v="12600"/>
    <n v="2016"/>
    <n v="14616"/>
    <n v="14616"/>
    <n v="12600"/>
    <d v="2026-05-24T00:00:00"/>
    <s v="Por vencer"/>
    <s v="Sin pagar"/>
    <x v="0"/>
    <x v="0"/>
    <d v="2026-05-22T00:00:00"/>
    <x v="1"/>
    <x v="5"/>
    <n v="0"/>
    <n v="0"/>
    <n v="0"/>
    <n v="0"/>
    <n v="0"/>
    <n v="12600"/>
    <n v="0"/>
  </r>
  <r>
    <d v="2026-04-23T00:00:00"/>
    <s v="HMO/2026/00271"/>
    <x v="7"/>
    <n v="9200"/>
    <n v="1472"/>
    <n v="10672"/>
    <n v="10672"/>
    <n v="9200"/>
    <d v="2026-05-23T00:00:00"/>
    <s v="Por vencer"/>
    <s v="Sin pagar"/>
    <x v="1"/>
    <x v="0"/>
    <d v="2026-05-22T00:00:00"/>
    <x v="1"/>
    <x v="5"/>
    <n v="0"/>
    <n v="0"/>
    <n v="0"/>
    <n v="0"/>
    <n v="0"/>
    <n v="9200"/>
    <n v="0"/>
  </r>
  <r>
    <d v="2026-04-22T00:00:00"/>
    <s v="HMO/2026/00265"/>
    <x v="23"/>
    <n v="12400"/>
    <n v="1984"/>
    <n v="14384"/>
    <n v="14384"/>
    <n v="12400"/>
    <d v="2026-05-22T00:00:00"/>
    <s v="Vencido"/>
    <s v="Sin pagar"/>
    <x v="1"/>
    <x v="0"/>
    <d v="2026-05-22T00:00:00"/>
    <x v="1"/>
    <x v="5"/>
    <n v="1"/>
    <n v="12400"/>
    <n v="0"/>
    <n v="0"/>
    <n v="0"/>
    <n v="0"/>
    <n v="0"/>
  </r>
  <r>
    <d v="2026-04-22T00:00:00"/>
    <s v="HMO/2026/00264"/>
    <x v="60"/>
    <n v="8800"/>
    <n v="1408"/>
    <n v="10208"/>
    <n v="10208"/>
    <n v="8800"/>
    <d v="2026-05-22T00:00:00"/>
    <s v="Vencido"/>
    <s v="Sin pagar"/>
    <x v="1"/>
    <x v="0"/>
    <d v="2026-05-22T00:00:00"/>
    <x v="1"/>
    <x v="5"/>
    <n v="1"/>
    <n v="8800"/>
    <n v="0"/>
    <n v="0"/>
    <n v="0"/>
    <n v="0"/>
    <n v="0"/>
  </r>
  <r>
    <d v="2026-04-21T00:00:00"/>
    <s v="HMO/2026/00262"/>
    <x v="7"/>
    <n v="10200"/>
    <n v="1632"/>
    <n v="11832"/>
    <n v="11832"/>
    <n v="10200"/>
    <d v="2026-05-21T00:00:00"/>
    <s v="Vencido"/>
    <s v="Sin pagar"/>
    <x v="1"/>
    <x v="0"/>
    <d v="2026-05-22T00:00:00"/>
    <x v="1"/>
    <x v="5"/>
    <n v="2"/>
    <n v="10200"/>
    <n v="0"/>
    <n v="0"/>
    <n v="0"/>
    <n v="0"/>
    <n v="0"/>
  </r>
  <r>
    <d v="2026-04-21T00:00:00"/>
    <s v="CLN/2026/00104"/>
    <x v="3"/>
    <n v="27200"/>
    <n v="4352"/>
    <n v="31552"/>
    <n v="31552"/>
    <n v="27200"/>
    <d v="2026-05-21T00:00:00"/>
    <s v="Vencido"/>
    <s v="Sin pagar"/>
    <x v="0"/>
    <x v="0"/>
    <d v="2026-05-22T00:00:00"/>
    <x v="1"/>
    <x v="5"/>
    <n v="2"/>
    <n v="27200"/>
    <n v="0"/>
    <n v="0"/>
    <n v="0"/>
    <n v="0"/>
    <n v="0"/>
  </r>
  <r>
    <d v="2026-04-21T00:00:00"/>
    <s v="CLN/2026/00103"/>
    <x v="35"/>
    <n v="9699.2000000000007"/>
    <n v="1551.87"/>
    <n v="11251.07"/>
    <n v="11251.07"/>
    <n v="9699.2000000000007"/>
    <d v="2026-05-21T00:00:00"/>
    <s v="Vencido"/>
    <s v="Sin pagar"/>
    <x v="2"/>
    <x v="0"/>
    <d v="2026-05-22T00:00:00"/>
    <x v="1"/>
    <x v="5"/>
    <n v="2"/>
    <n v="9699.2000000000007"/>
    <n v="0"/>
    <n v="0"/>
    <n v="0"/>
    <n v="0"/>
    <n v="0"/>
  </r>
  <r>
    <d v="2026-04-20T00:00:00"/>
    <s v="HMO/2026/00260"/>
    <x v="22"/>
    <n v="27360"/>
    <n v="4377.6000000000004"/>
    <n v="31737.599999999999"/>
    <n v="31737.599999999999"/>
    <n v="27360"/>
    <d v="2026-05-20T00:00:00"/>
    <s v="Vencido"/>
    <s v="Sin pagar"/>
    <x v="1"/>
    <x v="0"/>
    <d v="2026-05-22T00:00:00"/>
    <x v="1"/>
    <x v="5"/>
    <n v="3"/>
    <n v="27360"/>
    <n v="0"/>
    <n v="0"/>
    <n v="0"/>
    <n v="0"/>
    <n v="0"/>
  </r>
  <r>
    <d v="2026-04-20T00:00:00"/>
    <s v="CLN/2026/00101"/>
    <x v="17"/>
    <n v="12600"/>
    <n v="2016"/>
    <n v="14616"/>
    <n v="14616"/>
    <n v="12600"/>
    <d v="2026-05-20T00:00:00"/>
    <s v="Vencido"/>
    <s v="Sin pagar"/>
    <x v="0"/>
    <x v="0"/>
    <d v="2026-05-22T00:00:00"/>
    <x v="1"/>
    <x v="5"/>
    <n v="3"/>
    <n v="12600"/>
    <n v="0"/>
    <n v="0"/>
    <n v="0"/>
    <n v="0"/>
    <n v="0"/>
  </r>
  <r>
    <d v="2026-04-17T00:00:00"/>
    <s v="HMO/2026/00254"/>
    <x v="10"/>
    <n v="4318.08"/>
    <n v="690.89"/>
    <n v="5008.97"/>
    <n v="5008.97"/>
    <n v="4318.08"/>
    <d v="2026-05-17T00:00:00"/>
    <s v="Vencido"/>
    <s v="Sin pagar"/>
    <x v="1"/>
    <x v="0"/>
    <d v="2026-05-22T00:00:00"/>
    <x v="1"/>
    <x v="5"/>
    <n v="6"/>
    <n v="4318.08"/>
    <n v="0"/>
    <n v="0"/>
    <n v="0"/>
    <n v="0"/>
    <n v="0"/>
  </r>
  <r>
    <d v="2026-04-16T00:00:00"/>
    <s v="HMO/2026/00252"/>
    <x v="64"/>
    <n v="65000"/>
    <m/>
    <n v="65000"/>
    <n v="65000"/>
    <n v="65000"/>
    <d v="2026-05-16T00:00:00"/>
    <s v="Vencido"/>
    <s v="Sin pagar"/>
    <x v="1"/>
    <x v="0"/>
    <d v="2026-05-22T00:00:00"/>
    <x v="1"/>
    <x v="5"/>
    <n v="7"/>
    <n v="65000"/>
    <n v="0"/>
    <n v="0"/>
    <n v="0"/>
    <n v="0"/>
    <n v="0"/>
  </r>
  <r>
    <d v="2026-04-16T00:00:00"/>
    <s v="HMO/2026/00251"/>
    <x v="10"/>
    <n v="7740"/>
    <n v="1238.4000000000001"/>
    <n v="8978.4"/>
    <n v="4489.2"/>
    <n v="3870"/>
    <d v="2026-05-16T00:00:00"/>
    <s v="Vencido"/>
    <s v="Pagado parcialmente"/>
    <x v="1"/>
    <x v="0"/>
    <d v="2026-05-22T00:00:00"/>
    <x v="1"/>
    <x v="5"/>
    <n v="7"/>
    <n v="3870"/>
    <n v="0"/>
    <n v="0"/>
    <n v="0"/>
    <n v="0"/>
    <n v="0"/>
  </r>
  <r>
    <d v="2026-04-14T00:00:00"/>
    <s v="HMO/2026/00243"/>
    <x v="7"/>
    <n v="4600"/>
    <n v="736"/>
    <n v="5336"/>
    <n v="5336"/>
    <n v="4600"/>
    <d v="2026-05-14T00:00:00"/>
    <s v="Vencido"/>
    <s v="Sin pagar"/>
    <x v="1"/>
    <x v="0"/>
    <d v="2026-05-22T00:00:00"/>
    <x v="1"/>
    <x v="5"/>
    <n v="9"/>
    <n v="4600"/>
    <n v="0"/>
    <n v="0"/>
    <n v="0"/>
    <n v="0"/>
    <n v="0"/>
  </r>
  <r>
    <d v="2026-04-09T00:00:00"/>
    <s v="CLN/2026/00093"/>
    <x v="17"/>
    <n v="36050.5"/>
    <n v="5768.08"/>
    <n v="41818.58"/>
    <n v="41818.58"/>
    <n v="36050.5"/>
    <d v="2026-05-09T00:00:00"/>
    <s v="Vencido"/>
    <s v="Sin pagar"/>
    <x v="0"/>
    <x v="0"/>
    <d v="2026-05-22T00:00:00"/>
    <x v="1"/>
    <x v="5"/>
    <n v="14"/>
    <n v="36050.5"/>
    <n v="0"/>
    <n v="0"/>
    <n v="0"/>
    <n v="0"/>
    <n v="0"/>
  </r>
  <r>
    <d v="2026-04-08T00:00:00"/>
    <s v="HMO/2026/00226"/>
    <x v="36"/>
    <n v="11047.05"/>
    <n v="1767.53"/>
    <n v="12814.58"/>
    <n v="12814.58"/>
    <n v="11047.05"/>
    <d v="2026-05-08T00:00:00"/>
    <s v="Vencido"/>
    <s v="Sin pagar"/>
    <x v="2"/>
    <x v="0"/>
    <d v="2026-05-22T00:00:00"/>
    <x v="1"/>
    <x v="5"/>
    <n v="15"/>
    <n v="11047.05"/>
    <n v="0"/>
    <n v="0"/>
    <n v="0"/>
    <n v="0"/>
    <n v="0"/>
  </r>
  <r>
    <d v="2026-04-01T00:00:00"/>
    <s v="HMO/2026/00216"/>
    <x v="17"/>
    <n v="11180.05"/>
    <n v="1788.81"/>
    <n v="12968.86"/>
    <n v="12968.86"/>
    <n v="11180.05"/>
    <d v="2026-05-01T00:00:00"/>
    <s v="Vencido"/>
    <s v="Sin pagar"/>
    <x v="0"/>
    <x v="0"/>
    <d v="2026-05-22T00:00:00"/>
    <x v="1"/>
    <x v="5"/>
    <n v="22"/>
    <n v="11180.05"/>
    <n v="0"/>
    <n v="0"/>
    <n v="0"/>
    <n v="0"/>
    <n v="0"/>
  </r>
  <r>
    <d v="2026-03-27T00:00:00"/>
    <s v="HMO/2026/00195"/>
    <x v="22"/>
    <n v="4750"/>
    <n v="760"/>
    <n v="5510"/>
    <n v="5510"/>
    <n v="4750"/>
    <d v="2026-04-26T00:00:00"/>
    <s v="Vencido"/>
    <s v="Sin pagar"/>
    <x v="1"/>
    <x v="0"/>
    <d v="2026-05-22T00:00:00"/>
    <x v="1"/>
    <x v="5"/>
    <n v="27"/>
    <n v="4750"/>
    <n v="0"/>
    <n v="0"/>
    <n v="0"/>
    <n v="0"/>
    <n v="0"/>
  </r>
  <r>
    <d v="2026-03-13T00:00:00"/>
    <s v="HMO/2026/00167"/>
    <x v="22"/>
    <n v="27360"/>
    <n v="4377.6000000000004"/>
    <n v="31737.599999999999"/>
    <n v="31737.599999999999"/>
    <n v="27360"/>
    <d v="2026-04-12T00:00:00"/>
    <s v="Vencido"/>
    <s v="Sin pagar"/>
    <x v="1"/>
    <x v="0"/>
    <d v="2026-05-22T00:00:00"/>
    <x v="1"/>
    <x v="5"/>
    <n v="41"/>
    <n v="0"/>
    <n v="27360"/>
    <n v="0"/>
    <n v="0"/>
    <n v="0"/>
    <n v="0"/>
  </r>
  <r>
    <d v="2026-03-02T00:00:00"/>
    <s v="CLN/2026/00057"/>
    <x v="36"/>
    <n v="14257.8"/>
    <n v="2281.25"/>
    <n v="16539.05"/>
    <n v="16539.05"/>
    <n v="14257.8"/>
    <d v="2026-04-01T00:00:00"/>
    <s v="Vencido"/>
    <s v="Sin pagar"/>
    <x v="2"/>
    <x v="0"/>
    <d v="2026-05-22T00:00:00"/>
    <x v="1"/>
    <x v="5"/>
    <n v="52"/>
    <n v="0"/>
    <n v="14257.8"/>
    <n v="0"/>
    <n v="0"/>
    <n v="0"/>
    <n v="0"/>
  </r>
  <r>
    <d v="2026-02-24T00:00:00"/>
    <s v="CLN/2026/00052"/>
    <x v="37"/>
    <n v="12825"/>
    <n v="2052"/>
    <n v="14877"/>
    <n v="14877"/>
    <n v="12825"/>
    <d v="2026-03-26T00:00:00"/>
    <s v="Vencido"/>
    <s v="Sin pagar"/>
    <x v="2"/>
    <x v="0"/>
    <d v="2026-05-22T00:00:00"/>
    <x v="1"/>
    <x v="5"/>
    <n v="58"/>
    <n v="0"/>
    <n v="12825"/>
    <n v="0"/>
    <n v="0"/>
    <n v="0"/>
    <n v="0"/>
  </r>
  <r>
    <d v="2026-02-23T00:00:00"/>
    <s v="CLN/2026/00050"/>
    <x v="37"/>
    <n v="12825"/>
    <n v="2052"/>
    <n v="14877"/>
    <n v="14877"/>
    <n v="12825"/>
    <d v="2026-03-25T00:00:00"/>
    <s v="Vencido"/>
    <s v="Sin pagar"/>
    <x v="2"/>
    <x v="0"/>
    <d v="2026-05-22T00:00:00"/>
    <x v="1"/>
    <x v="5"/>
    <n v="59"/>
    <n v="0"/>
    <n v="12825"/>
    <n v="0"/>
    <n v="0"/>
    <n v="0"/>
    <n v="0"/>
  </r>
  <r>
    <d v="2026-02-19T00:00:00"/>
    <s v="CLN/2026/00045"/>
    <x v="36"/>
    <n v="35478.14"/>
    <n v="5676.5"/>
    <n v="41154.639999999999"/>
    <n v="41154.639999999999"/>
    <n v="35478.14"/>
    <d v="2026-03-21T00:00:00"/>
    <s v="Vencido"/>
    <s v="Sin pagar"/>
    <x v="2"/>
    <x v="0"/>
    <d v="2026-05-22T00:00:00"/>
    <x v="1"/>
    <x v="5"/>
    <n v="63"/>
    <n v="0"/>
    <n v="0"/>
    <n v="35478.14"/>
    <n v="0"/>
    <n v="0"/>
    <n v="0"/>
  </r>
  <r>
    <d v="2026-02-18T00:00:00"/>
    <s v="CLN/2026/00043"/>
    <x v="37"/>
    <n v="8550"/>
    <n v="1368"/>
    <n v="9918"/>
    <n v="9918"/>
    <n v="8550"/>
    <d v="2026-03-20T00:00:00"/>
    <s v="Vencido"/>
    <s v="Sin pagar"/>
    <x v="2"/>
    <x v="0"/>
    <d v="2026-05-22T00:00:00"/>
    <x v="1"/>
    <x v="5"/>
    <n v="64"/>
    <n v="0"/>
    <n v="0"/>
    <n v="8550"/>
    <n v="0"/>
    <n v="0"/>
    <n v="0"/>
  </r>
  <r>
    <d v="2026-02-16T00:00:00"/>
    <s v="CLN/2026/00042"/>
    <x v="37"/>
    <n v="8550"/>
    <n v="1368"/>
    <n v="9918"/>
    <n v="9918"/>
    <n v="8550"/>
    <d v="2026-03-18T00:00:00"/>
    <s v="Vencido"/>
    <s v="Sin pagar"/>
    <x v="2"/>
    <x v="0"/>
    <d v="2026-05-22T00:00:00"/>
    <x v="1"/>
    <x v="5"/>
    <n v="66"/>
    <n v="0"/>
    <n v="0"/>
    <n v="8550"/>
    <n v="0"/>
    <n v="0"/>
    <n v="0"/>
  </r>
  <r>
    <d v="2026-02-16T00:00:00"/>
    <s v="CLN/2026/00041"/>
    <x v="36"/>
    <n v="7112.44"/>
    <n v="1137.99"/>
    <n v="8250.43"/>
    <n v="8250.43"/>
    <n v="7112.44"/>
    <d v="2026-03-18T00:00:00"/>
    <s v="Vencido"/>
    <s v="Sin pagar"/>
    <x v="2"/>
    <x v="0"/>
    <d v="2026-05-22T00:00:00"/>
    <x v="1"/>
    <x v="5"/>
    <n v="66"/>
    <n v="0"/>
    <n v="0"/>
    <n v="7112.44"/>
    <n v="0"/>
    <n v="0"/>
    <n v="0"/>
  </r>
  <r>
    <d v="2026-01-15T00:00:00"/>
    <s v="CLN/2026/00016"/>
    <x v="37"/>
    <n v="44390"/>
    <n v="7102.4"/>
    <n v="51492.4"/>
    <n v="51492.4"/>
    <n v="44390"/>
    <d v="2026-02-14T00:00:00"/>
    <s v="Vencido"/>
    <s v="Sin pagar"/>
    <x v="2"/>
    <x v="0"/>
    <d v="2026-05-22T00:00:00"/>
    <x v="1"/>
    <x v="5"/>
    <n v="98"/>
    <n v="0"/>
    <n v="0"/>
    <n v="0"/>
    <n v="44390"/>
    <n v="0"/>
    <n v="0"/>
  </r>
  <r>
    <d v="2026-01-15T00:00:00"/>
    <s v="CLN/2026/00015"/>
    <x v="36"/>
    <n v="17638.53"/>
    <n v="2822.16"/>
    <n v="20460.689999999999"/>
    <n v="20460.689999999999"/>
    <n v="17638.53"/>
    <d v="2026-02-14T00:00:00"/>
    <s v="Vencido"/>
    <s v="Sin pagar"/>
    <x v="2"/>
    <x v="0"/>
    <d v="2026-05-22T00:00:00"/>
    <x v="1"/>
    <x v="5"/>
    <n v="98"/>
    <n v="0"/>
    <n v="0"/>
    <n v="0"/>
    <n v="17638.53"/>
    <n v="0"/>
    <n v="0"/>
  </r>
  <r>
    <d v="2025-12-26T00:00:00"/>
    <s v="CLN/2025/00525"/>
    <x v="37"/>
    <n v="42000"/>
    <n v="6720"/>
    <n v="48720"/>
    <n v="31860"/>
    <n v="27465.517241379312"/>
    <d v="2026-01-25T00:00:00"/>
    <s v="Vencido"/>
    <s v="Pagado parcialmente"/>
    <x v="2"/>
    <x v="0"/>
    <d v="2026-05-22T00:00:00"/>
    <x v="1"/>
    <x v="5"/>
    <n v="118"/>
    <n v="0"/>
    <n v="0"/>
    <n v="0"/>
    <n v="27465.517241379312"/>
    <n v="0"/>
    <n v="0"/>
  </r>
  <r>
    <d v="2025-10-23T00:00:00"/>
    <s v="CLN/2025/00474"/>
    <x v="38"/>
    <n v="19694.400000000001"/>
    <n v="3151.1"/>
    <n v="22845.5"/>
    <n v="2429.5"/>
    <n v="2094.3965517241381"/>
    <d v="2025-11-07T00:00:00"/>
    <s v="Vencido"/>
    <s v="Pagado parcialmente"/>
    <x v="2"/>
    <x v="0"/>
    <d v="2026-05-22T00:00:00"/>
    <x v="1"/>
    <x v="5"/>
    <n v="197"/>
    <n v="0"/>
    <n v="0"/>
    <n v="0"/>
    <n v="2094.3965517241381"/>
    <n v="0"/>
    <n v="0"/>
  </r>
  <r>
    <d v="2025-10-14T00:00:00"/>
    <s v="CLN/2025/00465"/>
    <x v="36"/>
    <n v="14295.42"/>
    <n v="2287.27"/>
    <n v="16582.689999999999"/>
    <n v="7355.32"/>
    <n v="6340.7931034482763"/>
    <d v="2025-11-13T00:00:00"/>
    <s v="Vencido"/>
    <s v="Pagado parcialmente"/>
    <x v="2"/>
    <x v="0"/>
    <d v="2026-05-22T00:00:00"/>
    <x v="1"/>
    <x v="5"/>
    <n v="191"/>
    <n v="0"/>
    <n v="0"/>
    <n v="0"/>
    <n v="6340.7931034482763"/>
    <n v="0"/>
    <n v="0"/>
  </r>
  <r>
    <d v="2025-09-15T00:00:00"/>
    <s v="HMO/2025/00727"/>
    <x v="39"/>
    <n v="7125"/>
    <n v="1140"/>
    <n v="8265"/>
    <n v="8265"/>
    <n v="7125"/>
    <d v="2025-10-15T00:00:00"/>
    <s v="Vencido"/>
    <s v="Sin pagar"/>
    <x v="1"/>
    <x v="0"/>
    <d v="2026-05-22T00:00:00"/>
    <x v="1"/>
    <x v="5"/>
    <n v="220"/>
    <n v="0"/>
    <n v="0"/>
    <n v="0"/>
    <n v="7125"/>
    <n v="0"/>
    <n v="0"/>
  </r>
  <r>
    <d v="2025-08-27T00:00:00"/>
    <s v="HMO/2025/00683"/>
    <x v="39"/>
    <n v="4375"/>
    <n v="700"/>
    <n v="5075"/>
    <n v="5075"/>
    <n v="4375"/>
    <d v="2025-09-26T00:00:00"/>
    <s v="Vencido"/>
    <s v="Sin pagar"/>
    <x v="1"/>
    <x v="0"/>
    <d v="2026-05-22T00:00:00"/>
    <x v="1"/>
    <x v="5"/>
    <n v="239"/>
    <n v="0"/>
    <n v="0"/>
    <n v="0"/>
    <n v="4375"/>
    <n v="0"/>
    <n v="0"/>
  </r>
  <r>
    <d v="2025-08-26T00:00:00"/>
    <s v="CLN/2025/00385"/>
    <x v="40"/>
    <n v="22364.16"/>
    <m/>
    <n v="22364.16"/>
    <n v="22364.16"/>
    <n v="22364.16"/>
    <d v="2025-09-25T00:00:00"/>
    <s v="Vencido"/>
    <s v="Sin pagar"/>
    <x v="3"/>
    <x v="0"/>
    <d v="2026-05-22T00:00:00"/>
    <x v="1"/>
    <x v="5"/>
    <n v="240"/>
    <n v="0"/>
    <n v="0"/>
    <n v="0"/>
    <n v="22364.16"/>
    <n v="0"/>
    <n v="0"/>
  </r>
  <r>
    <d v="2025-08-07T00:00:00"/>
    <s v="CLN/2025/00356"/>
    <x v="40"/>
    <n v="22343.040000000001"/>
    <m/>
    <n v="22343.040000000001"/>
    <n v="22343.040000000001"/>
    <n v="22343.040000000001"/>
    <d v="2025-09-06T00:00:00"/>
    <s v="Vencido"/>
    <s v="Sin pagar"/>
    <x v="3"/>
    <x v="0"/>
    <d v="2026-05-22T00:00:00"/>
    <x v="1"/>
    <x v="5"/>
    <n v="259"/>
    <n v="0"/>
    <n v="0"/>
    <n v="0"/>
    <n v="22343.040000000001"/>
    <n v="0"/>
    <n v="0"/>
  </r>
  <r>
    <d v="2025-07-31T00:00:00"/>
    <s v="CLN/2025/00350"/>
    <x v="41"/>
    <n v="761801.88"/>
    <n v="121888.3"/>
    <n v="883690.18"/>
    <n v="203429.86"/>
    <n v="175370.56896551725"/>
    <d v="2025-08-15T00:00:00"/>
    <s v="Vencido"/>
    <s v="Pagado parcialmente"/>
    <x v="2"/>
    <x v="0"/>
    <d v="2026-05-22T00:00:00"/>
    <x v="1"/>
    <x v="5"/>
    <n v="281"/>
    <n v="0"/>
    <n v="0"/>
    <n v="0"/>
    <n v="175370.56896551725"/>
    <n v="0"/>
    <n v="0"/>
  </r>
  <r>
    <d v="2025-07-02T00:00:00"/>
    <s v="CLN/2025/00317"/>
    <x v="42"/>
    <n v="14940"/>
    <n v="2390.4"/>
    <n v="17330.400000000001"/>
    <n v="17330.400000000001"/>
    <n v="14940"/>
    <d v="2025-08-01T00:00:00"/>
    <s v="Vencido"/>
    <s v="Sin pagar"/>
    <x v="3"/>
    <x v="0"/>
    <d v="2026-05-22T00:00:00"/>
    <x v="1"/>
    <x v="5"/>
    <n v="295"/>
    <n v="0"/>
    <n v="0"/>
    <n v="0"/>
    <n v="14940"/>
    <n v="0"/>
    <n v="0"/>
  </r>
  <r>
    <d v="2025-06-19T00:00:00"/>
    <s v="CLN/2025/00296"/>
    <x v="42"/>
    <n v="22410"/>
    <n v="3585.6"/>
    <n v="25995.599999999999"/>
    <n v="25995.599999999999"/>
    <n v="22410"/>
    <d v="2025-07-19T00:00:00"/>
    <s v="Vencido"/>
    <s v="Sin pagar"/>
    <x v="3"/>
    <x v="0"/>
    <d v="2026-05-22T00:00:00"/>
    <x v="1"/>
    <x v="5"/>
    <n v="308"/>
    <n v="0"/>
    <n v="0"/>
    <n v="0"/>
    <n v="22410"/>
    <n v="0"/>
    <n v="0"/>
  </r>
  <r>
    <d v="2025-06-06T00:00:00"/>
    <s v="CLN/2025/00282"/>
    <x v="42"/>
    <n v="19012.5"/>
    <n v="3042"/>
    <n v="22054.5"/>
    <n v="16220.1"/>
    <n v="13982.844827586208"/>
    <d v="2025-07-06T00:00:00"/>
    <s v="Vencido"/>
    <s v="Pagado parcialmente"/>
    <x v="3"/>
    <x v="0"/>
    <d v="2026-05-22T00:00:00"/>
    <x v="1"/>
    <x v="5"/>
    <n v="321"/>
    <n v="0"/>
    <n v="0"/>
    <n v="0"/>
    <n v="13982.844827586208"/>
    <n v="0"/>
    <n v="0"/>
  </r>
  <r>
    <d v="2025-05-22T00:00:00"/>
    <s v="CLN/2025/00256"/>
    <x v="43"/>
    <n v="3477.15"/>
    <n v="556.34"/>
    <n v="4033.49"/>
    <n v="4033.49"/>
    <n v="3477.15"/>
    <d v="2025-06-21T00:00:00"/>
    <s v="Vencido"/>
    <s v="Sin pagar"/>
    <x v="3"/>
    <x v="0"/>
    <d v="2026-05-22T00:00:00"/>
    <x v="1"/>
    <x v="5"/>
    <n v="336"/>
    <n v="0"/>
    <n v="0"/>
    <n v="0"/>
    <n v="3477.15"/>
    <n v="0"/>
    <n v="0"/>
  </r>
  <r>
    <d v="2025-05-15T00:00:00"/>
    <s v="CLN/2025/00253"/>
    <x v="43"/>
    <n v="162680"/>
    <n v="26028.799999999999"/>
    <n v="188708.8"/>
    <n v="188708.8"/>
    <n v="162680"/>
    <d v="2025-06-14T00:00:00"/>
    <s v="Vencido"/>
    <s v="Sin pagar"/>
    <x v="3"/>
    <x v="0"/>
    <d v="2026-05-22T00:00:00"/>
    <x v="1"/>
    <x v="5"/>
    <n v="343"/>
    <n v="0"/>
    <n v="0"/>
    <n v="0"/>
    <n v="162680"/>
    <n v="0"/>
    <n v="0"/>
  </r>
  <r>
    <d v="2025-05-15T00:00:00"/>
    <s v="CLN/2025/00250"/>
    <x v="43"/>
    <n v="6970.68"/>
    <n v="1115.31"/>
    <n v="8085.99"/>
    <n v="8085.99"/>
    <n v="6970.68"/>
    <d v="2025-06-14T00:00:00"/>
    <s v="Vencido"/>
    <s v="Sin pagar"/>
    <x v="3"/>
    <x v="0"/>
    <d v="2026-05-22T00:00:00"/>
    <x v="1"/>
    <x v="5"/>
    <n v="343"/>
    <n v="0"/>
    <n v="0"/>
    <n v="0"/>
    <n v="6970.68"/>
    <n v="0"/>
    <n v="0"/>
  </r>
  <r>
    <d v="2025-05-13T00:00:00"/>
    <s v="CLN/2025/00246"/>
    <x v="43"/>
    <n v="20992.5"/>
    <n v="3358.8"/>
    <n v="24351.3"/>
    <n v="24351.3"/>
    <n v="20992.5"/>
    <d v="2025-06-12T00:00:00"/>
    <s v="Vencido"/>
    <s v="Sin pagar"/>
    <x v="3"/>
    <x v="0"/>
    <d v="2026-05-22T00:00:00"/>
    <x v="1"/>
    <x v="5"/>
    <n v="345"/>
    <n v="0"/>
    <n v="0"/>
    <n v="0"/>
    <n v="20992.5"/>
    <n v="0"/>
    <n v="0"/>
  </r>
  <r>
    <d v="2025-05-07T00:00:00"/>
    <s v="CLN/2025/00237"/>
    <x v="43"/>
    <n v="5250"/>
    <n v="840"/>
    <n v="6090"/>
    <n v="6090"/>
    <n v="5250"/>
    <d v="2025-06-06T00:00:00"/>
    <s v="Vencido"/>
    <s v="Sin pagar"/>
    <x v="3"/>
    <x v="0"/>
    <d v="2026-05-22T00:00:00"/>
    <x v="1"/>
    <x v="5"/>
    <n v="351"/>
    <n v="0"/>
    <n v="0"/>
    <n v="0"/>
    <n v="5250"/>
    <n v="0"/>
    <n v="0"/>
  </r>
  <r>
    <d v="2025-04-25T00:00:00"/>
    <s v="CLN/2025/00223"/>
    <x v="43"/>
    <n v="45500"/>
    <n v="7280"/>
    <n v="52780"/>
    <n v="52780"/>
    <n v="45500"/>
    <d v="2025-05-25T00:00:00"/>
    <s v="Vencido"/>
    <s v="Sin pagar"/>
    <x v="3"/>
    <x v="0"/>
    <d v="2026-05-22T00:00:00"/>
    <x v="1"/>
    <x v="5"/>
    <n v="363"/>
    <n v="0"/>
    <n v="0"/>
    <n v="0"/>
    <n v="45500"/>
    <n v="0"/>
    <n v="0"/>
  </r>
  <r>
    <d v="2025-03-04T00:00:00"/>
    <s v="CLN/2025/00143"/>
    <x v="43"/>
    <n v="31483.63"/>
    <n v="5037.38"/>
    <n v="36521.01"/>
    <n v="5816.12"/>
    <n v="5013.8965517241386"/>
    <d v="2025-04-03T00:00:00"/>
    <s v="Vencido"/>
    <s v="Pagado parcialmente"/>
    <x v="3"/>
    <x v="0"/>
    <d v="2026-05-22T00:00:00"/>
    <x v="1"/>
    <x v="5"/>
    <n v="415"/>
    <n v="0"/>
    <n v="0"/>
    <n v="0"/>
    <n v="5013.8965517241386"/>
    <n v="0"/>
    <n v="0"/>
  </r>
  <r>
    <d v="2025-02-21T00:00:00"/>
    <s v="CLN/2025/00127"/>
    <x v="43"/>
    <n v="23609.5"/>
    <n v="2595.6"/>
    <n v="26205.1"/>
    <n v="26205.1"/>
    <n v="23609.5"/>
    <d v="2025-05-07T00:00:00"/>
    <s v="Vencido"/>
    <s v="Sin pagar"/>
    <x v="3"/>
    <x v="0"/>
    <d v="2026-05-22T00:00:00"/>
    <x v="1"/>
    <x v="5"/>
    <n v="381"/>
    <n v="0"/>
    <n v="0"/>
    <n v="0"/>
    <n v="23609.5"/>
    <n v="0"/>
    <n v="0"/>
  </r>
  <r>
    <d v="2025-02-11T00:00:00"/>
    <s v="CLN/2025/00101"/>
    <x v="44"/>
    <n v="1230"/>
    <m/>
    <n v="1230"/>
    <n v="1230"/>
    <n v="1230"/>
    <d v="2025-02-26T00:00:00"/>
    <s v="Vencido"/>
    <s v="Sin pagar"/>
    <x v="3"/>
    <x v="0"/>
    <d v="2026-05-22T00:00:00"/>
    <x v="1"/>
    <x v="5"/>
    <n v="451"/>
    <n v="0"/>
    <n v="0"/>
    <n v="0"/>
    <n v="1230"/>
    <n v="0"/>
    <n v="0"/>
  </r>
  <r>
    <d v="2024-11-14T00:00:00"/>
    <s v="HMO/2024/00987"/>
    <x v="45"/>
    <n v="2369.29"/>
    <n v="379.09"/>
    <n v="2748.38"/>
    <n v="955.34"/>
    <n v="823.56896551724151"/>
    <d v="2024-12-14T00:00:00"/>
    <s v="Vencido"/>
    <s v="Pagado parcialmente"/>
    <x v="4"/>
    <x v="0"/>
    <d v="2026-05-22T00:00:00"/>
    <x v="1"/>
    <x v="5"/>
    <n v="525"/>
    <n v="0"/>
    <n v="0"/>
    <n v="0"/>
    <n v="823.56896551724151"/>
    <n v="0"/>
    <n v="0"/>
  </r>
  <r>
    <d v="2024-10-17T00:00:00"/>
    <s v="HMO/2024/00910"/>
    <x v="45"/>
    <n v="21120"/>
    <n v="3379.2"/>
    <n v="24499.200000000001"/>
    <n v="24499.200000000001"/>
    <n v="21120"/>
    <d v="2024-11-16T00:00:00"/>
    <s v="Vencido"/>
    <s v="Sin pagar"/>
    <x v="4"/>
    <x v="0"/>
    <d v="2026-05-22T00:00:00"/>
    <x v="1"/>
    <x v="5"/>
    <n v="553"/>
    <n v="0"/>
    <n v="0"/>
    <n v="0"/>
    <n v="21120"/>
    <n v="0"/>
    <n v="0"/>
  </r>
  <r>
    <d v="2024-08-15T00:00:00"/>
    <s v="CLN/2024/00680"/>
    <x v="46"/>
    <n v="2475"/>
    <n v="396"/>
    <n v="2871"/>
    <n v="2871"/>
    <n v="2475"/>
    <d v="2024-09-14T00:00:00"/>
    <s v="Vencido"/>
    <s v="Sin pagar"/>
    <x v="5"/>
    <x v="0"/>
    <d v="2026-05-22T00:00:00"/>
    <x v="1"/>
    <x v="5"/>
    <n v="616"/>
    <n v="0"/>
    <n v="0"/>
    <n v="0"/>
    <n v="2475"/>
    <n v="0"/>
    <n v="0"/>
  </r>
  <r>
    <d v="2024-07-25T00:00:00"/>
    <s v="CLN/2024/00600"/>
    <x v="46"/>
    <n v="2475"/>
    <n v="396"/>
    <n v="2871"/>
    <n v="2378"/>
    <n v="2050"/>
    <d v="2024-08-24T00:00:00"/>
    <s v="Vencido"/>
    <s v="Pagado parcialmente"/>
    <x v="5"/>
    <x v="0"/>
    <d v="2026-05-22T00:00:00"/>
    <x v="1"/>
    <x v="5"/>
    <n v="637"/>
    <n v="0"/>
    <n v="0"/>
    <n v="0"/>
    <n v="2050"/>
    <n v="0"/>
    <n v="0"/>
  </r>
  <r>
    <d v="2024-07-18T00:00:00"/>
    <s v="HMO/2024/00568"/>
    <x v="47"/>
    <n v="16588"/>
    <n v="2654.08"/>
    <n v="19242.080000000002"/>
    <n v="19242.080000000002"/>
    <n v="16588"/>
    <d v="2024-08-17T00:00:00"/>
    <s v="Vencido"/>
    <s v="Sin pagar"/>
    <x v="1"/>
    <x v="0"/>
    <d v="2026-05-22T00:00:00"/>
    <x v="1"/>
    <x v="5"/>
    <n v="644"/>
    <n v="0"/>
    <n v="0"/>
    <n v="0"/>
    <n v="16588"/>
    <n v="0"/>
    <n v="0"/>
  </r>
  <r>
    <d v="2024-03-01T00:00:00"/>
    <s v="CLN/2024/00057"/>
    <x v="48"/>
    <n v="8800"/>
    <n v="1408"/>
    <n v="10208"/>
    <n v="10208"/>
    <n v="8800"/>
    <d v="2024-03-31T00:00:00"/>
    <s v="Vencido"/>
    <s v="Sin pagar"/>
    <x v="6"/>
    <x v="0"/>
    <d v="2026-05-22T00:00:00"/>
    <x v="1"/>
    <x v="5"/>
    <n v="783"/>
    <n v="0"/>
    <n v="0"/>
    <n v="0"/>
    <n v="8800"/>
    <n v="0"/>
    <n v="0"/>
  </r>
  <r>
    <d v="2026-05-15T00:00:00"/>
    <s v="HMO/2026/00334"/>
    <x v="55"/>
    <n v="73800"/>
    <n v="11808"/>
    <n v="85608"/>
    <n v="85608"/>
    <n v="73800"/>
    <d v="2026-06-14T00:00:00"/>
    <s v="Vigente"/>
    <s v="Sin pagar"/>
    <x v="1"/>
    <x v="0"/>
    <d v="2026-05-15T00:00:00"/>
    <x v="1"/>
    <x v="6"/>
    <n v="0"/>
    <n v="0"/>
    <n v="0"/>
    <n v="0"/>
    <n v="0"/>
    <n v="0"/>
    <n v="73800"/>
  </r>
  <r>
    <d v="2026-05-15T00:00:00"/>
    <s v="HMO/2026/00333"/>
    <x v="7"/>
    <n v="7000"/>
    <n v="1120"/>
    <n v="8120"/>
    <n v="8120"/>
    <n v="7000"/>
    <d v="2026-06-14T00:00:00"/>
    <s v="Vigente"/>
    <s v="Sin pagar"/>
    <x v="1"/>
    <x v="0"/>
    <d v="2026-05-15T00:00:00"/>
    <x v="1"/>
    <x v="6"/>
    <n v="0"/>
    <n v="0"/>
    <n v="0"/>
    <n v="0"/>
    <n v="0"/>
    <n v="0"/>
    <n v="7000"/>
  </r>
  <r>
    <d v="2026-05-15T00:00:00"/>
    <s v="HMO/2026/00332"/>
    <x v="60"/>
    <n v="13600"/>
    <n v="2176"/>
    <n v="15776"/>
    <n v="15776"/>
    <n v="13600"/>
    <d v="2026-06-14T00:00:00"/>
    <s v="Vigente"/>
    <s v="Sin pagar"/>
    <x v="1"/>
    <x v="0"/>
    <d v="2026-05-15T00:00:00"/>
    <x v="1"/>
    <x v="6"/>
    <n v="0"/>
    <n v="0"/>
    <n v="0"/>
    <n v="0"/>
    <n v="0"/>
    <n v="0"/>
    <n v="13600"/>
  </r>
  <r>
    <d v="2026-05-15T00:00:00"/>
    <s v="HMO/2026/00331"/>
    <x v="60"/>
    <n v="78000"/>
    <n v="12480"/>
    <n v="90480"/>
    <n v="90480"/>
    <n v="78000"/>
    <d v="2026-06-14T00:00:00"/>
    <s v="Vigente"/>
    <s v="Sin pagar"/>
    <x v="1"/>
    <x v="0"/>
    <d v="2026-05-15T00:00:00"/>
    <x v="1"/>
    <x v="6"/>
    <n v="0"/>
    <n v="0"/>
    <n v="0"/>
    <n v="0"/>
    <n v="0"/>
    <n v="0"/>
    <n v="78000"/>
  </r>
  <r>
    <d v="2026-05-15T00:00:00"/>
    <s v="HMO/2026/00330"/>
    <x v="7"/>
    <n v="6800"/>
    <n v="1088"/>
    <n v="7888"/>
    <n v="7888"/>
    <n v="6800"/>
    <d v="2026-06-14T00:00:00"/>
    <s v="Vigente"/>
    <s v="Sin pagar"/>
    <x v="1"/>
    <x v="0"/>
    <d v="2026-05-15T00:00:00"/>
    <x v="1"/>
    <x v="6"/>
    <n v="0"/>
    <n v="0"/>
    <n v="0"/>
    <n v="0"/>
    <n v="0"/>
    <n v="0"/>
    <n v="6800"/>
  </r>
  <r>
    <d v="2026-05-15T00:00:00"/>
    <s v="HMO/2026/00328"/>
    <x v="14"/>
    <n v="7700"/>
    <n v="1232"/>
    <n v="8932"/>
    <n v="8932"/>
    <n v="7700"/>
    <d v="2026-06-14T00:00:00"/>
    <s v="Vigente"/>
    <s v="Sin pagar"/>
    <x v="2"/>
    <x v="0"/>
    <d v="2026-05-15T00:00:00"/>
    <x v="1"/>
    <x v="6"/>
    <n v="0"/>
    <n v="0"/>
    <n v="0"/>
    <n v="0"/>
    <n v="0"/>
    <n v="0"/>
    <n v="7700"/>
  </r>
  <r>
    <d v="2026-05-14T00:00:00"/>
    <s v="HMO/2026/00327"/>
    <x v="56"/>
    <n v="11600"/>
    <n v="1856"/>
    <n v="13456"/>
    <n v="13456"/>
    <n v="11600"/>
    <d v="2026-06-13T00:00:00"/>
    <s v="Vigente"/>
    <s v="Sin pagar"/>
    <x v="1"/>
    <x v="0"/>
    <d v="2026-05-15T00:00:00"/>
    <x v="1"/>
    <x v="6"/>
    <n v="0"/>
    <n v="0"/>
    <n v="0"/>
    <n v="0"/>
    <n v="0"/>
    <n v="0"/>
    <n v="11600"/>
  </r>
  <r>
    <d v="2026-05-14T00:00:00"/>
    <s v="CLN/2026/00126"/>
    <x v="12"/>
    <n v="13500"/>
    <n v="2160"/>
    <n v="15660"/>
    <n v="15660"/>
    <n v="13500"/>
    <d v="2026-06-13T00:00:00"/>
    <s v="Vigente"/>
    <s v="Sin pagar"/>
    <x v="2"/>
    <x v="0"/>
    <d v="2026-05-15T00:00:00"/>
    <x v="1"/>
    <x v="6"/>
    <n v="0"/>
    <n v="0"/>
    <n v="0"/>
    <n v="0"/>
    <n v="0"/>
    <n v="0"/>
    <n v="13500"/>
  </r>
  <r>
    <d v="2026-05-13T00:00:00"/>
    <s v="HMO/2026/00326"/>
    <x v="51"/>
    <n v="12809.61"/>
    <n v="2049.54"/>
    <n v="14859.15"/>
    <n v="14859.15"/>
    <n v="12809.61"/>
    <d v="2026-06-12T00:00:00"/>
    <s v="Vigente"/>
    <s v="Sin pagar"/>
    <x v="1"/>
    <x v="0"/>
    <d v="2026-05-15T00:00:00"/>
    <x v="1"/>
    <x v="6"/>
    <n v="0"/>
    <n v="0"/>
    <n v="0"/>
    <n v="0"/>
    <n v="0"/>
    <n v="0"/>
    <n v="12809.61"/>
  </r>
  <r>
    <d v="2026-05-13T00:00:00"/>
    <s v="HMO/2026/00324"/>
    <x v="61"/>
    <n v="27275.41"/>
    <n v="4364.07"/>
    <n v="31639.48"/>
    <n v="31639.48"/>
    <n v="27275.41"/>
    <d v="2026-06-12T00:00:00"/>
    <s v="Vigente"/>
    <s v="Sin pagar"/>
    <x v="1"/>
    <x v="0"/>
    <d v="2026-05-15T00:00:00"/>
    <x v="1"/>
    <x v="6"/>
    <n v="0"/>
    <n v="0"/>
    <n v="0"/>
    <n v="0"/>
    <n v="0"/>
    <n v="0"/>
    <n v="27275.41"/>
  </r>
  <r>
    <d v="2026-05-13T00:00:00"/>
    <s v="HMO/2026/00323"/>
    <x v="65"/>
    <n v="16320"/>
    <n v="2611.1999999999998"/>
    <n v="18931.2"/>
    <n v="18931.2"/>
    <n v="16320"/>
    <d v="2026-05-13T00:00:00"/>
    <s v="Vencido"/>
    <s v="Sin pagar"/>
    <x v="1"/>
    <x v="1"/>
    <d v="2026-05-15T00:00:00"/>
    <x v="1"/>
    <x v="6"/>
    <n v="3"/>
    <n v="16320"/>
    <n v="0"/>
    <n v="0"/>
    <n v="0"/>
    <n v="0"/>
    <n v="0"/>
  </r>
  <r>
    <d v="2026-05-08T00:00:00"/>
    <s v="HMO/2026/00322"/>
    <x v="55"/>
    <n v="59040"/>
    <n v="9446.4"/>
    <n v="68486.399999999994"/>
    <n v="68486.399999999994"/>
    <n v="59040"/>
    <d v="2026-06-07T00:00:00"/>
    <s v="Vigente"/>
    <s v="Sin pagar"/>
    <x v="1"/>
    <x v="0"/>
    <d v="2026-05-15T00:00:00"/>
    <x v="1"/>
    <x v="6"/>
    <n v="0"/>
    <n v="0"/>
    <n v="0"/>
    <n v="0"/>
    <n v="0"/>
    <n v="0"/>
    <n v="59040"/>
  </r>
  <r>
    <d v="2026-05-08T00:00:00"/>
    <s v="HMO/2026/00321"/>
    <x v="51"/>
    <n v="12980"/>
    <n v="2076.8000000000002"/>
    <n v="15056.8"/>
    <n v="15056.8"/>
    <n v="12980"/>
    <d v="2026-06-07T00:00:00"/>
    <s v="Vigente"/>
    <s v="Sin pagar"/>
    <x v="1"/>
    <x v="0"/>
    <d v="2026-05-15T00:00:00"/>
    <x v="1"/>
    <x v="6"/>
    <n v="0"/>
    <n v="0"/>
    <n v="0"/>
    <n v="0"/>
    <n v="0"/>
    <n v="0"/>
    <n v="12980"/>
  </r>
  <r>
    <d v="2026-05-08T00:00:00"/>
    <s v="CLN/2026/00124"/>
    <x v="33"/>
    <n v="103840"/>
    <n v="16614.400000000001"/>
    <n v="120454.39999999999"/>
    <n v="120454.39999999999"/>
    <n v="103840"/>
    <d v="2026-06-07T00:00:00"/>
    <s v="Vigente"/>
    <s v="Sin pagar"/>
    <x v="2"/>
    <x v="0"/>
    <d v="2026-05-15T00:00:00"/>
    <x v="1"/>
    <x v="6"/>
    <n v="0"/>
    <n v="0"/>
    <n v="0"/>
    <n v="0"/>
    <n v="0"/>
    <n v="0"/>
    <n v="103840"/>
  </r>
  <r>
    <d v="2026-05-08T00:00:00"/>
    <s v="CLN/2026/00123"/>
    <x v="57"/>
    <n v="19250"/>
    <n v="3080"/>
    <n v="22330"/>
    <n v="22330"/>
    <n v="19250"/>
    <d v="2026-06-07T00:00:00"/>
    <s v="Vigente"/>
    <s v="Sin pagar"/>
    <x v="1"/>
    <x v="0"/>
    <d v="2026-05-15T00:00:00"/>
    <x v="1"/>
    <x v="6"/>
    <n v="0"/>
    <n v="0"/>
    <n v="0"/>
    <n v="0"/>
    <n v="0"/>
    <n v="0"/>
    <n v="19250"/>
  </r>
  <r>
    <d v="2026-05-08T00:00:00"/>
    <s v="CLN/2026/00122"/>
    <x v="58"/>
    <n v="112200"/>
    <n v="17952"/>
    <n v="130152"/>
    <n v="130152"/>
    <n v="112200"/>
    <d v="2026-06-07T00:00:00"/>
    <s v="Vigente"/>
    <s v="Sin pagar"/>
    <x v="1"/>
    <x v="0"/>
    <d v="2026-05-15T00:00:00"/>
    <x v="1"/>
    <x v="6"/>
    <n v="0"/>
    <n v="0"/>
    <n v="0"/>
    <n v="0"/>
    <n v="0"/>
    <n v="0"/>
    <n v="112200"/>
  </r>
  <r>
    <d v="2026-05-07T00:00:00"/>
    <s v="HMO/2026/00320"/>
    <x v="31"/>
    <n v="20000"/>
    <m/>
    <n v="20000"/>
    <n v="20000"/>
    <n v="20000"/>
    <d v="2026-06-06T00:00:00"/>
    <s v="Vigente"/>
    <s v="Sin pagar"/>
    <x v="1"/>
    <x v="0"/>
    <d v="2026-05-15T00:00:00"/>
    <x v="1"/>
    <x v="6"/>
    <n v="0"/>
    <n v="0"/>
    <n v="0"/>
    <n v="0"/>
    <n v="0"/>
    <n v="0"/>
    <n v="20000"/>
  </r>
  <r>
    <d v="2026-05-07T00:00:00"/>
    <s v="HMO/2026/00319"/>
    <x v="31"/>
    <n v="4600"/>
    <m/>
    <n v="4600"/>
    <n v="4600"/>
    <n v="4600"/>
    <d v="2026-06-06T00:00:00"/>
    <s v="Vigente"/>
    <s v="Sin pagar"/>
    <x v="1"/>
    <x v="0"/>
    <d v="2026-05-15T00:00:00"/>
    <x v="1"/>
    <x v="6"/>
    <n v="0"/>
    <n v="0"/>
    <n v="0"/>
    <n v="0"/>
    <n v="0"/>
    <n v="0"/>
    <n v="4600"/>
  </r>
  <r>
    <d v="2026-05-07T00:00:00"/>
    <s v="CLN/2026/00121"/>
    <x v="9"/>
    <n v="30600"/>
    <n v="4896"/>
    <n v="35496"/>
    <n v="35496"/>
    <n v="30600"/>
    <d v="2026-06-06T00:00:00"/>
    <s v="Vigente"/>
    <s v="Sin pagar"/>
    <x v="0"/>
    <x v="0"/>
    <d v="2026-05-15T00:00:00"/>
    <x v="1"/>
    <x v="6"/>
    <n v="0"/>
    <n v="0"/>
    <n v="0"/>
    <n v="0"/>
    <n v="0"/>
    <n v="0"/>
    <n v="30600"/>
  </r>
  <r>
    <d v="2026-05-06T00:00:00"/>
    <s v="HMO/2026/00316"/>
    <x v="33"/>
    <n v="38940"/>
    <n v="6230.4"/>
    <n v="45170.400000000001"/>
    <n v="45170.400000000001"/>
    <n v="38940"/>
    <d v="2026-06-05T00:00:00"/>
    <s v="Vigente"/>
    <s v="Sin pagar"/>
    <x v="2"/>
    <x v="0"/>
    <d v="2026-05-15T00:00:00"/>
    <x v="1"/>
    <x v="6"/>
    <n v="0"/>
    <n v="0"/>
    <n v="0"/>
    <n v="0"/>
    <n v="0"/>
    <n v="0"/>
    <n v="38940"/>
  </r>
  <r>
    <d v="2026-05-06T00:00:00"/>
    <s v="HMO/2026/00315"/>
    <x v="2"/>
    <n v="31000"/>
    <n v="4960"/>
    <n v="35960"/>
    <n v="35960"/>
    <n v="31000"/>
    <d v="2026-06-20T00:00:00"/>
    <s v="Vigente"/>
    <s v="Sin pagar"/>
    <x v="1"/>
    <x v="0"/>
    <d v="2026-05-15T00:00:00"/>
    <x v="1"/>
    <x v="6"/>
    <n v="0"/>
    <n v="0"/>
    <n v="0"/>
    <n v="0"/>
    <n v="0"/>
    <n v="0"/>
    <n v="31000"/>
  </r>
  <r>
    <d v="2026-05-06T00:00:00"/>
    <s v="CLN/2026/00120"/>
    <x v="59"/>
    <n v="2050"/>
    <n v="328"/>
    <n v="2378"/>
    <n v="2378"/>
    <n v="2050"/>
    <d v="2026-05-06T00:00:00"/>
    <s v="Vencido"/>
    <s v="Sin pagar"/>
    <x v="0"/>
    <x v="1"/>
    <d v="2026-05-15T00:00:00"/>
    <x v="1"/>
    <x v="6"/>
    <n v="10"/>
    <n v="2050"/>
    <n v="0"/>
    <n v="0"/>
    <n v="0"/>
    <n v="0"/>
    <n v="0"/>
  </r>
  <r>
    <d v="2026-05-05T00:00:00"/>
    <s v="HMO/2026/00314"/>
    <x v="36"/>
    <n v="14000"/>
    <n v="2240"/>
    <n v="16240"/>
    <n v="16240"/>
    <n v="14000"/>
    <d v="2026-06-04T00:00:00"/>
    <s v="Vigente"/>
    <s v="Sin pagar"/>
    <x v="2"/>
    <x v="0"/>
    <d v="2026-05-15T00:00:00"/>
    <x v="1"/>
    <x v="6"/>
    <n v="0"/>
    <n v="0"/>
    <n v="0"/>
    <n v="0"/>
    <n v="0"/>
    <n v="0"/>
    <n v="14000"/>
  </r>
  <r>
    <d v="2026-05-05T00:00:00"/>
    <s v="HMO/2026/00313"/>
    <x v="36"/>
    <n v="14400"/>
    <n v="2304"/>
    <n v="16704"/>
    <n v="16704"/>
    <n v="14400"/>
    <d v="2026-06-04T00:00:00"/>
    <s v="Vigente"/>
    <s v="Sin pagar"/>
    <x v="2"/>
    <x v="0"/>
    <d v="2026-05-15T00:00:00"/>
    <x v="1"/>
    <x v="6"/>
    <n v="0"/>
    <n v="0"/>
    <n v="0"/>
    <n v="0"/>
    <n v="0"/>
    <n v="0"/>
    <n v="14400"/>
  </r>
  <r>
    <d v="2026-05-05T00:00:00"/>
    <s v="HMO/2026/00312"/>
    <x v="1"/>
    <n v="68400"/>
    <n v="10944"/>
    <n v="79344"/>
    <n v="79344"/>
    <n v="68400"/>
    <d v="2026-06-04T00:00:00"/>
    <s v="Vigente"/>
    <s v="Sin pagar"/>
    <x v="1"/>
    <x v="0"/>
    <d v="2026-05-15T00:00:00"/>
    <x v="1"/>
    <x v="6"/>
    <n v="0"/>
    <n v="0"/>
    <n v="0"/>
    <n v="0"/>
    <n v="0"/>
    <n v="0"/>
    <n v="68400"/>
  </r>
  <r>
    <d v="2026-05-05T00:00:00"/>
    <s v="HMO/2026/00311"/>
    <x v="1"/>
    <n v="68400"/>
    <n v="10944"/>
    <n v="79344"/>
    <n v="79344"/>
    <n v="68400"/>
    <d v="2026-06-04T00:00:00"/>
    <s v="Vigente"/>
    <s v="Sin pagar"/>
    <x v="1"/>
    <x v="0"/>
    <d v="2026-05-15T00:00:00"/>
    <x v="1"/>
    <x v="6"/>
    <n v="0"/>
    <n v="0"/>
    <n v="0"/>
    <n v="0"/>
    <n v="0"/>
    <n v="0"/>
    <n v="68400"/>
  </r>
  <r>
    <d v="2026-05-05T00:00:00"/>
    <s v="HMO/2026/00310"/>
    <x v="1"/>
    <n v="68400"/>
    <n v="10944"/>
    <n v="79344"/>
    <n v="79344"/>
    <n v="68400"/>
    <d v="2026-06-04T00:00:00"/>
    <s v="Vigente"/>
    <s v="Sin pagar"/>
    <x v="1"/>
    <x v="0"/>
    <d v="2026-05-15T00:00:00"/>
    <x v="1"/>
    <x v="6"/>
    <n v="0"/>
    <n v="0"/>
    <n v="0"/>
    <n v="0"/>
    <n v="0"/>
    <n v="0"/>
    <n v="68400"/>
  </r>
  <r>
    <d v="2026-05-05T00:00:00"/>
    <s v="HMO/2026/00309"/>
    <x v="1"/>
    <n v="68400"/>
    <n v="10944"/>
    <n v="79344"/>
    <n v="79344"/>
    <n v="68400"/>
    <d v="2026-06-04T00:00:00"/>
    <s v="Vigente"/>
    <s v="Sin pagar"/>
    <x v="1"/>
    <x v="0"/>
    <d v="2026-05-15T00:00:00"/>
    <x v="1"/>
    <x v="6"/>
    <n v="0"/>
    <n v="0"/>
    <n v="0"/>
    <n v="0"/>
    <n v="0"/>
    <n v="0"/>
    <n v="68400"/>
  </r>
  <r>
    <d v="2026-05-05T00:00:00"/>
    <s v="CLN/2026/00119"/>
    <x v="5"/>
    <n v="17050"/>
    <n v="2728"/>
    <n v="19778"/>
    <n v="19778"/>
    <n v="17050"/>
    <d v="2026-06-04T00:00:00"/>
    <s v="Vigente"/>
    <s v="Sin pagar"/>
    <x v="1"/>
    <x v="0"/>
    <d v="2026-05-15T00:00:00"/>
    <x v="1"/>
    <x v="6"/>
    <n v="0"/>
    <n v="0"/>
    <n v="0"/>
    <n v="0"/>
    <n v="0"/>
    <n v="0"/>
    <n v="17050"/>
  </r>
  <r>
    <d v="2026-05-04T00:00:00"/>
    <s v="HMO/2026/00308"/>
    <x v="29"/>
    <n v="8000"/>
    <n v="1280"/>
    <n v="9280"/>
    <n v="9280"/>
    <n v="8000"/>
    <d v="2026-05-04T00:00:00"/>
    <s v="Vencido"/>
    <s v="Sin pagar"/>
    <x v="1"/>
    <x v="1"/>
    <d v="2026-05-15T00:00:00"/>
    <x v="1"/>
    <x v="6"/>
    <n v="12"/>
    <n v="8000"/>
    <n v="0"/>
    <n v="0"/>
    <n v="0"/>
    <n v="0"/>
    <n v="0"/>
  </r>
  <r>
    <d v="2026-05-04T00:00:00"/>
    <s v="HMO/2026/00307"/>
    <x v="29"/>
    <n v="8000"/>
    <n v="1280"/>
    <n v="9280"/>
    <n v="9280"/>
    <n v="8000"/>
    <d v="2026-05-04T00:00:00"/>
    <s v="Vencido"/>
    <s v="Sin pagar"/>
    <x v="1"/>
    <x v="1"/>
    <d v="2026-05-15T00:00:00"/>
    <x v="1"/>
    <x v="6"/>
    <n v="12"/>
    <n v="8000"/>
    <n v="0"/>
    <n v="0"/>
    <n v="0"/>
    <n v="0"/>
    <n v="0"/>
  </r>
  <r>
    <d v="2026-05-04T00:00:00"/>
    <s v="HMO/2026/00306"/>
    <x v="14"/>
    <n v="9460"/>
    <n v="1513.6"/>
    <n v="10973.6"/>
    <n v="10973.6"/>
    <n v="9460"/>
    <d v="2026-06-03T00:00:00"/>
    <s v="Vigente"/>
    <s v="Sin pagar"/>
    <x v="2"/>
    <x v="0"/>
    <d v="2026-05-15T00:00:00"/>
    <x v="1"/>
    <x v="6"/>
    <n v="0"/>
    <n v="0"/>
    <n v="0"/>
    <n v="0"/>
    <n v="0"/>
    <n v="0"/>
    <n v="9460"/>
  </r>
  <r>
    <d v="2026-05-04T00:00:00"/>
    <s v="HMO/2026/00305"/>
    <x v="31"/>
    <n v="12608.5"/>
    <m/>
    <n v="12608.5"/>
    <n v="12608.5"/>
    <n v="12608.5"/>
    <d v="2026-06-03T00:00:00"/>
    <s v="Vigente"/>
    <s v="Sin pagar"/>
    <x v="1"/>
    <x v="0"/>
    <d v="2026-05-15T00:00:00"/>
    <x v="1"/>
    <x v="6"/>
    <n v="0"/>
    <n v="0"/>
    <n v="0"/>
    <n v="0"/>
    <n v="0"/>
    <n v="0"/>
    <n v="12608.5"/>
  </r>
  <r>
    <d v="2026-04-30T00:00:00"/>
    <s v="HMO/2026/00304"/>
    <x v="55"/>
    <n v="54720"/>
    <n v="8755.2000000000007"/>
    <n v="63475.199999999997"/>
    <n v="63475.199999999997"/>
    <n v="54720"/>
    <d v="2026-05-30T00:00:00"/>
    <s v="Vigente"/>
    <s v="Sin pagar"/>
    <x v="1"/>
    <x v="0"/>
    <d v="2026-05-15T00:00:00"/>
    <x v="1"/>
    <x v="6"/>
    <n v="0"/>
    <n v="0"/>
    <n v="0"/>
    <n v="0"/>
    <n v="0"/>
    <n v="0"/>
    <n v="54720"/>
  </r>
  <r>
    <d v="2026-04-30T00:00:00"/>
    <s v="CLN/2026/00116"/>
    <x v="30"/>
    <n v="55983.360000000001"/>
    <n v="8957.34"/>
    <n v="64940.7"/>
    <n v="1662.01"/>
    <n v="1432.7672413793105"/>
    <d v="2026-05-30T00:00:00"/>
    <s v="Vigente"/>
    <s v="Pagado parcialmente"/>
    <x v="1"/>
    <x v="0"/>
    <d v="2026-05-15T00:00:00"/>
    <x v="1"/>
    <x v="6"/>
    <n v="0"/>
    <n v="0"/>
    <n v="0"/>
    <n v="0"/>
    <n v="0"/>
    <n v="0"/>
    <n v="1432.7672413793105"/>
  </r>
  <r>
    <d v="2026-04-29T00:00:00"/>
    <s v="HMO/2026/00302"/>
    <x v="7"/>
    <n v="37590.480000000003"/>
    <n v="6014.48"/>
    <n v="43604.959999999999"/>
    <n v="43604.959999999999"/>
    <n v="37590.480000000003"/>
    <d v="2026-05-29T00:00:00"/>
    <s v="Vigente"/>
    <s v="Sin pagar"/>
    <x v="1"/>
    <x v="0"/>
    <d v="2026-05-15T00:00:00"/>
    <x v="1"/>
    <x v="6"/>
    <n v="0"/>
    <n v="0"/>
    <n v="0"/>
    <n v="0"/>
    <n v="0"/>
    <n v="0"/>
    <n v="37590.480000000003"/>
  </r>
  <r>
    <d v="2026-04-29T00:00:00"/>
    <s v="HMO/2026/00300"/>
    <x v="6"/>
    <n v="9000"/>
    <n v="1440"/>
    <n v="10440"/>
    <n v="10440"/>
    <n v="9000"/>
    <d v="2026-05-29T00:00:00"/>
    <s v="Vigente"/>
    <s v="Sin pagar"/>
    <x v="1"/>
    <x v="0"/>
    <d v="2026-05-15T00:00:00"/>
    <x v="1"/>
    <x v="6"/>
    <n v="0"/>
    <n v="0"/>
    <n v="0"/>
    <n v="0"/>
    <n v="0"/>
    <n v="0"/>
    <n v="9000"/>
  </r>
  <r>
    <d v="2026-04-29T00:00:00"/>
    <s v="HMO/2026/00297"/>
    <x v="51"/>
    <n v="55240"/>
    <n v="8838.4"/>
    <n v="64078.400000000001"/>
    <n v="64078.400000000001"/>
    <n v="55240"/>
    <d v="2026-05-29T00:00:00"/>
    <s v="Vigente"/>
    <s v="Sin pagar"/>
    <x v="1"/>
    <x v="0"/>
    <d v="2026-05-15T00:00:00"/>
    <x v="1"/>
    <x v="6"/>
    <n v="0"/>
    <n v="0"/>
    <n v="0"/>
    <n v="0"/>
    <n v="0"/>
    <n v="0"/>
    <n v="55240"/>
  </r>
  <r>
    <d v="2026-04-28T00:00:00"/>
    <s v="HMO/2026/00294"/>
    <x v="36"/>
    <n v="7200"/>
    <n v="1152"/>
    <n v="8352"/>
    <n v="8352"/>
    <n v="7200"/>
    <d v="2026-05-28T00:00:00"/>
    <s v="Vigente"/>
    <s v="Sin pagar"/>
    <x v="2"/>
    <x v="0"/>
    <d v="2026-05-15T00:00:00"/>
    <x v="1"/>
    <x v="6"/>
    <n v="0"/>
    <n v="0"/>
    <n v="0"/>
    <n v="0"/>
    <n v="0"/>
    <n v="0"/>
    <n v="7200"/>
  </r>
  <r>
    <d v="2026-04-28T00:00:00"/>
    <s v="HMO/2026/00293"/>
    <x v="36"/>
    <n v="10350"/>
    <n v="1656"/>
    <n v="12006"/>
    <n v="12006"/>
    <n v="10350"/>
    <d v="2026-05-28T00:00:00"/>
    <s v="Vigente"/>
    <s v="Sin pagar"/>
    <x v="2"/>
    <x v="0"/>
    <d v="2026-05-15T00:00:00"/>
    <x v="1"/>
    <x v="6"/>
    <n v="0"/>
    <n v="0"/>
    <n v="0"/>
    <n v="0"/>
    <n v="0"/>
    <n v="0"/>
    <n v="10350"/>
  </r>
  <r>
    <d v="2026-04-28T00:00:00"/>
    <s v="HMO/2026/00292"/>
    <x v="12"/>
    <n v="13500"/>
    <n v="2160"/>
    <n v="15660"/>
    <n v="15660"/>
    <n v="13500"/>
    <d v="2026-05-28T00:00:00"/>
    <s v="Vigente"/>
    <s v="Sin pagar"/>
    <x v="2"/>
    <x v="0"/>
    <d v="2026-05-15T00:00:00"/>
    <x v="1"/>
    <x v="6"/>
    <n v="0"/>
    <n v="0"/>
    <n v="0"/>
    <n v="0"/>
    <n v="0"/>
    <n v="0"/>
    <n v="13500"/>
  </r>
  <r>
    <d v="2026-04-28T00:00:00"/>
    <s v="HMO/2026/00291"/>
    <x v="62"/>
    <n v="11264.7"/>
    <n v="1802.35"/>
    <n v="13067.05"/>
    <n v="13067.05"/>
    <n v="11264.7"/>
    <d v="2026-05-28T00:00:00"/>
    <s v="Vigente"/>
    <s v="Sin pagar"/>
    <x v="1"/>
    <x v="0"/>
    <d v="2026-05-15T00:00:00"/>
    <x v="1"/>
    <x v="6"/>
    <n v="0"/>
    <n v="0"/>
    <n v="0"/>
    <n v="0"/>
    <n v="0"/>
    <n v="0"/>
    <n v="11264.7"/>
  </r>
  <r>
    <d v="2026-04-28T00:00:00"/>
    <s v="HMO/2026/00290"/>
    <x v="15"/>
    <n v="59796"/>
    <n v="9567.36"/>
    <n v="69363.360000000001"/>
    <n v="69363.360000000001"/>
    <n v="59796"/>
    <d v="2026-05-13T00:00:00"/>
    <s v="Vencido"/>
    <s v="Sin pagar"/>
    <x v="2"/>
    <x v="0"/>
    <d v="2026-05-15T00:00:00"/>
    <x v="1"/>
    <x v="6"/>
    <n v="3"/>
    <n v="59796"/>
    <n v="0"/>
    <n v="0"/>
    <n v="0"/>
    <n v="0"/>
    <n v="0"/>
  </r>
  <r>
    <d v="2026-04-28T00:00:00"/>
    <s v="CLN/2026/00113"/>
    <x v="9"/>
    <n v="30600"/>
    <n v="4896"/>
    <n v="35496"/>
    <n v="35496"/>
    <n v="30600"/>
    <d v="2026-05-28T00:00:00"/>
    <s v="Vigente"/>
    <s v="Sin pagar"/>
    <x v="0"/>
    <x v="0"/>
    <d v="2026-05-15T00:00:00"/>
    <x v="1"/>
    <x v="6"/>
    <n v="0"/>
    <n v="0"/>
    <n v="0"/>
    <n v="0"/>
    <n v="0"/>
    <n v="0"/>
    <n v="30600"/>
  </r>
  <r>
    <d v="2026-04-27T00:00:00"/>
    <s v="HMO/2026/00289"/>
    <x v="51"/>
    <n v="34200"/>
    <n v="5472"/>
    <n v="39672"/>
    <n v="39672"/>
    <n v="34200"/>
    <d v="2026-05-27T00:00:00"/>
    <s v="Vigente"/>
    <s v="Sin pagar"/>
    <x v="1"/>
    <x v="0"/>
    <d v="2026-05-15T00:00:00"/>
    <x v="1"/>
    <x v="6"/>
    <n v="0"/>
    <n v="0"/>
    <n v="0"/>
    <n v="0"/>
    <n v="0"/>
    <n v="0"/>
    <n v="34200"/>
  </r>
  <r>
    <d v="2026-04-27T00:00:00"/>
    <s v="HMO/2026/00288"/>
    <x v="51"/>
    <n v="64900"/>
    <n v="10384"/>
    <n v="75284"/>
    <n v="75284"/>
    <n v="64900"/>
    <d v="2026-05-27T00:00:00"/>
    <s v="Vigente"/>
    <s v="Sin pagar"/>
    <x v="1"/>
    <x v="0"/>
    <d v="2026-05-15T00:00:00"/>
    <x v="1"/>
    <x v="6"/>
    <n v="0"/>
    <n v="0"/>
    <n v="0"/>
    <n v="0"/>
    <n v="0"/>
    <n v="0"/>
    <n v="64900"/>
  </r>
  <r>
    <d v="2026-04-27T00:00:00"/>
    <s v="HMO/2026/00283"/>
    <x v="63"/>
    <n v="8160"/>
    <n v="1305.5999999999999"/>
    <n v="9465.6"/>
    <n v="9465.6"/>
    <n v="8160"/>
    <d v="2026-05-27T00:00:00"/>
    <s v="Vigente"/>
    <s v="Sin pagar"/>
    <x v="1"/>
    <x v="0"/>
    <d v="2026-05-15T00:00:00"/>
    <x v="1"/>
    <x v="6"/>
    <n v="0"/>
    <n v="0"/>
    <n v="0"/>
    <n v="0"/>
    <n v="0"/>
    <n v="0"/>
    <n v="8160"/>
  </r>
  <r>
    <d v="2026-04-27T00:00:00"/>
    <s v="CLN/2026/00111"/>
    <x v="21"/>
    <n v="56392.85"/>
    <n v="9022.86"/>
    <n v="65415.71"/>
    <n v="65415.71"/>
    <n v="56392.85"/>
    <d v="2026-05-27T00:00:00"/>
    <s v="Vigente"/>
    <s v="Sin pagar"/>
    <x v="2"/>
    <x v="0"/>
    <d v="2026-05-15T00:00:00"/>
    <x v="1"/>
    <x v="6"/>
    <n v="0"/>
    <n v="0"/>
    <n v="0"/>
    <n v="0"/>
    <n v="0"/>
    <n v="0"/>
    <n v="56392.85"/>
  </r>
  <r>
    <d v="2026-04-25T00:00:00"/>
    <s v="HMO/2026/00282"/>
    <x v="55"/>
    <n v="6840"/>
    <n v="1094.4000000000001"/>
    <n v="7934.4"/>
    <n v="7934.4"/>
    <n v="6840"/>
    <d v="2026-05-25T00:00:00"/>
    <s v="Vigente"/>
    <s v="Sin pagar"/>
    <x v="1"/>
    <x v="0"/>
    <d v="2026-05-15T00:00:00"/>
    <x v="1"/>
    <x v="6"/>
    <n v="0"/>
    <n v="0"/>
    <n v="0"/>
    <n v="0"/>
    <n v="0"/>
    <n v="0"/>
    <n v="6840"/>
  </r>
  <r>
    <d v="2026-04-25T00:00:00"/>
    <s v="HMO/2026/00281"/>
    <x v="8"/>
    <n v="4050"/>
    <n v="648"/>
    <n v="4698"/>
    <n v="4698"/>
    <n v="4050"/>
    <d v="2026-05-25T00:00:00"/>
    <s v="Vigente"/>
    <s v="Sin pagar"/>
    <x v="1"/>
    <x v="0"/>
    <d v="2026-05-15T00:00:00"/>
    <x v="1"/>
    <x v="6"/>
    <n v="0"/>
    <n v="0"/>
    <n v="0"/>
    <n v="0"/>
    <n v="0"/>
    <n v="0"/>
    <n v="4050"/>
  </r>
  <r>
    <d v="2026-04-25T00:00:00"/>
    <s v="HMO/2026/00280"/>
    <x v="52"/>
    <n v="9738.23"/>
    <n v="1558.12"/>
    <n v="11296.35"/>
    <n v="11296.35"/>
    <n v="9738.23"/>
    <d v="2026-05-25T00:00:00"/>
    <s v="Vigente"/>
    <s v="Sin pagar"/>
    <x v="1"/>
    <x v="0"/>
    <d v="2026-05-15T00:00:00"/>
    <x v="1"/>
    <x v="6"/>
    <n v="0"/>
    <n v="0"/>
    <n v="0"/>
    <n v="0"/>
    <n v="0"/>
    <n v="0"/>
    <n v="9738.23"/>
  </r>
  <r>
    <d v="2026-04-24T00:00:00"/>
    <s v="HMO/2026/00278"/>
    <x v="4"/>
    <n v="3749.48"/>
    <n v="599.91999999999996"/>
    <n v="4349.3999999999996"/>
    <n v="4349.3999999999996"/>
    <n v="3749.48"/>
    <d v="2026-05-24T00:00:00"/>
    <s v="Vigente"/>
    <s v="Sin pagar"/>
    <x v="2"/>
    <x v="0"/>
    <d v="2026-05-15T00:00:00"/>
    <x v="1"/>
    <x v="6"/>
    <n v="0"/>
    <n v="0"/>
    <n v="0"/>
    <n v="0"/>
    <n v="0"/>
    <n v="0"/>
    <n v="3749.48"/>
  </r>
  <r>
    <d v="2026-04-24T00:00:00"/>
    <s v="HMO/2026/00273"/>
    <x v="4"/>
    <n v="3195"/>
    <n v="511.2"/>
    <n v="3706.2"/>
    <n v="3706.2"/>
    <n v="3195"/>
    <d v="2026-05-24T00:00:00"/>
    <s v="Vigente"/>
    <s v="Sin pagar"/>
    <x v="2"/>
    <x v="0"/>
    <d v="2026-05-15T00:00:00"/>
    <x v="1"/>
    <x v="6"/>
    <n v="0"/>
    <n v="0"/>
    <n v="0"/>
    <n v="0"/>
    <n v="0"/>
    <n v="0"/>
    <n v="3195"/>
  </r>
  <r>
    <d v="2026-04-24T00:00:00"/>
    <s v="CLN/2026/00110"/>
    <x v="17"/>
    <n v="114984.03"/>
    <n v="18397.439999999999"/>
    <n v="133381.47"/>
    <n v="133381.47"/>
    <n v="114984.03"/>
    <d v="2026-05-24T00:00:00"/>
    <s v="Vigente"/>
    <s v="Sin pagar"/>
    <x v="0"/>
    <x v="0"/>
    <d v="2026-05-15T00:00:00"/>
    <x v="1"/>
    <x v="6"/>
    <n v="0"/>
    <n v="0"/>
    <n v="0"/>
    <n v="0"/>
    <n v="0"/>
    <n v="0"/>
    <n v="114984.03"/>
  </r>
  <r>
    <d v="2026-04-24T00:00:00"/>
    <s v="CLN/2026/00108"/>
    <x v="17"/>
    <n v="12600"/>
    <n v="2016"/>
    <n v="14616"/>
    <n v="14616"/>
    <n v="12600"/>
    <d v="2026-05-24T00:00:00"/>
    <s v="Vigente"/>
    <s v="Sin pagar"/>
    <x v="0"/>
    <x v="0"/>
    <d v="2026-05-15T00:00:00"/>
    <x v="1"/>
    <x v="6"/>
    <n v="0"/>
    <n v="0"/>
    <n v="0"/>
    <n v="0"/>
    <n v="0"/>
    <n v="0"/>
    <n v="12600"/>
  </r>
  <r>
    <d v="2026-04-23T00:00:00"/>
    <s v="HMO/2026/00271"/>
    <x v="7"/>
    <n v="9200"/>
    <n v="1472"/>
    <n v="10672"/>
    <n v="10672"/>
    <n v="9200"/>
    <d v="2026-05-23T00:00:00"/>
    <s v="Vigente"/>
    <s v="Sin pagar"/>
    <x v="1"/>
    <x v="0"/>
    <d v="2026-05-15T00:00:00"/>
    <x v="1"/>
    <x v="6"/>
    <n v="0"/>
    <n v="0"/>
    <n v="0"/>
    <n v="0"/>
    <n v="0"/>
    <n v="0"/>
    <n v="9200"/>
  </r>
  <r>
    <d v="2026-04-22T00:00:00"/>
    <s v="HMO/2026/00266"/>
    <x v="20"/>
    <n v="2850"/>
    <n v="456"/>
    <n v="3306"/>
    <n v="3306"/>
    <n v="2850"/>
    <d v="2026-05-22T00:00:00"/>
    <s v="Por vencer"/>
    <s v="Sin pagar"/>
    <x v="2"/>
    <x v="0"/>
    <d v="2026-05-15T00:00:00"/>
    <x v="1"/>
    <x v="6"/>
    <n v="0"/>
    <n v="0"/>
    <n v="0"/>
    <n v="0"/>
    <n v="0"/>
    <n v="2850"/>
    <n v="0"/>
  </r>
  <r>
    <d v="2026-04-22T00:00:00"/>
    <s v="HMO/2026/00265"/>
    <x v="23"/>
    <n v="12400"/>
    <n v="1984"/>
    <n v="14384"/>
    <n v="14384"/>
    <n v="12400"/>
    <d v="2026-05-22T00:00:00"/>
    <s v="Por vencer"/>
    <s v="Sin pagar"/>
    <x v="1"/>
    <x v="0"/>
    <d v="2026-05-15T00:00:00"/>
    <x v="1"/>
    <x v="6"/>
    <n v="0"/>
    <n v="0"/>
    <n v="0"/>
    <n v="0"/>
    <n v="0"/>
    <n v="12400"/>
    <n v="0"/>
  </r>
  <r>
    <d v="2026-04-22T00:00:00"/>
    <s v="HMO/2026/00264"/>
    <x v="60"/>
    <n v="8800"/>
    <n v="1408"/>
    <n v="10208"/>
    <n v="10208"/>
    <n v="8800"/>
    <d v="2026-05-22T00:00:00"/>
    <s v="Por vencer"/>
    <s v="Sin pagar"/>
    <x v="1"/>
    <x v="0"/>
    <d v="2026-05-15T00:00:00"/>
    <x v="1"/>
    <x v="6"/>
    <n v="0"/>
    <n v="0"/>
    <n v="0"/>
    <n v="0"/>
    <n v="0"/>
    <n v="8800"/>
    <n v="0"/>
  </r>
  <r>
    <d v="2026-04-22T00:00:00"/>
    <s v="CLN/2026/00106"/>
    <x v="0"/>
    <n v="7905"/>
    <n v="1264.8"/>
    <n v="9169.7999999999993"/>
    <n v="9169.7999999999993"/>
    <n v="7905"/>
    <d v="2026-05-22T00:00:00"/>
    <s v="Por vencer"/>
    <s v="Sin pagar"/>
    <x v="0"/>
    <x v="0"/>
    <d v="2026-05-15T00:00:00"/>
    <x v="1"/>
    <x v="6"/>
    <n v="0"/>
    <n v="0"/>
    <n v="0"/>
    <n v="0"/>
    <n v="0"/>
    <n v="7905"/>
    <n v="0"/>
  </r>
  <r>
    <d v="2026-04-21T00:00:00"/>
    <s v="HMO/2026/00262"/>
    <x v="7"/>
    <n v="10200"/>
    <n v="1632"/>
    <n v="11832"/>
    <n v="11832"/>
    <n v="10200"/>
    <d v="2026-05-21T00:00:00"/>
    <s v="Por vencer"/>
    <s v="Sin pagar"/>
    <x v="1"/>
    <x v="0"/>
    <d v="2026-05-15T00:00:00"/>
    <x v="1"/>
    <x v="6"/>
    <n v="0"/>
    <n v="0"/>
    <n v="0"/>
    <n v="0"/>
    <n v="0"/>
    <n v="10200"/>
    <n v="0"/>
  </r>
  <r>
    <d v="2026-04-21T00:00:00"/>
    <s v="CLN/2026/00104"/>
    <x v="3"/>
    <n v="27200"/>
    <n v="4352"/>
    <n v="31552"/>
    <n v="31552"/>
    <n v="27200"/>
    <d v="2026-05-21T00:00:00"/>
    <s v="Por vencer"/>
    <s v="Sin pagar"/>
    <x v="0"/>
    <x v="0"/>
    <d v="2026-05-15T00:00:00"/>
    <x v="1"/>
    <x v="6"/>
    <n v="0"/>
    <n v="0"/>
    <n v="0"/>
    <n v="0"/>
    <n v="0"/>
    <n v="27200"/>
    <n v="0"/>
  </r>
  <r>
    <d v="2026-04-21T00:00:00"/>
    <s v="CLN/2026/00103"/>
    <x v="35"/>
    <n v="9699.2000000000007"/>
    <n v="1551.87"/>
    <n v="11251.07"/>
    <n v="11251.07"/>
    <n v="9699.2000000000007"/>
    <d v="2026-05-21T00:00:00"/>
    <s v="Por vencer"/>
    <s v="Sin pagar"/>
    <x v="2"/>
    <x v="0"/>
    <d v="2026-05-15T00:00:00"/>
    <x v="1"/>
    <x v="6"/>
    <n v="0"/>
    <n v="0"/>
    <n v="0"/>
    <n v="0"/>
    <n v="0"/>
    <n v="9699.2000000000007"/>
    <n v="0"/>
  </r>
  <r>
    <d v="2026-04-20T00:00:00"/>
    <s v="HMO/2026/00260"/>
    <x v="22"/>
    <n v="27360"/>
    <n v="4377.6000000000004"/>
    <n v="31737.599999999999"/>
    <n v="31737.599999999999"/>
    <n v="27360"/>
    <d v="2026-05-20T00:00:00"/>
    <s v="Por vencer"/>
    <s v="Sin pagar"/>
    <x v="1"/>
    <x v="0"/>
    <d v="2026-05-15T00:00:00"/>
    <x v="1"/>
    <x v="6"/>
    <n v="0"/>
    <n v="0"/>
    <n v="0"/>
    <n v="0"/>
    <n v="0"/>
    <n v="27360"/>
    <n v="0"/>
  </r>
  <r>
    <d v="2026-04-20T00:00:00"/>
    <s v="CLN/2026/00101"/>
    <x v="17"/>
    <n v="12600"/>
    <n v="2016"/>
    <n v="14616"/>
    <n v="14616"/>
    <n v="12600"/>
    <d v="2026-05-20T00:00:00"/>
    <s v="Por vencer"/>
    <s v="Sin pagar"/>
    <x v="0"/>
    <x v="0"/>
    <d v="2026-05-15T00:00:00"/>
    <x v="1"/>
    <x v="6"/>
    <n v="0"/>
    <n v="0"/>
    <n v="0"/>
    <n v="0"/>
    <n v="0"/>
    <n v="12600"/>
    <n v="0"/>
  </r>
  <r>
    <d v="2026-04-18T00:00:00"/>
    <s v="HMO/2026/00259"/>
    <x v="31"/>
    <n v="13904.2"/>
    <m/>
    <n v="13904.2"/>
    <n v="13904.2"/>
    <n v="13904.2"/>
    <d v="2026-05-18T00:00:00"/>
    <s v="Por vencer"/>
    <s v="Sin pagar"/>
    <x v="1"/>
    <x v="0"/>
    <d v="2026-05-15T00:00:00"/>
    <x v="1"/>
    <x v="6"/>
    <n v="0"/>
    <n v="0"/>
    <n v="0"/>
    <n v="0"/>
    <n v="0"/>
    <n v="13904.2"/>
    <n v="0"/>
  </r>
  <r>
    <d v="2026-04-17T00:00:00"/>
    <s v="HMO/2026/00254"/>
    <x v="10"/>
    <n v="4318.08"/>
    <n v="690.89"/>
    <n v="5008.97"/>
    <n v="5008.97"/>
    <n v="4318.08"/>
    <d v="2026-05-17T00:00:00"/>
    <s v="Por vencer"/>
    <s v="Sin pagar"/>
    <x v="1"/>
    <x v="0"/>
    <d v="2026-05-15T00:00:00"/>
    <x v="1"/>
    <x v="6"/>
    <n v="0"/>
    <n v="0"/>
    <n v="0"/>
    <n v="0"/>
    <n v="0"/>
    <n v="4318.08"/>
    <n v="0"/>
  </r>
  <r>
    <d v="2026-04-17T00:00:00"/>
    <s v="HMO/2026/00253"/>
    <x v="20"/>
    <n v="25560"/>
    <n v="4089.6"/>
    <n v="29649.599999999999"/>
    <n v="29649.599999999999"/>
    <n v="25560"/>
    <d v="2026-05-17T00:00:00"/>
    <s v="Por vencer"/>
    <s v="Sin pagar"/>
    <x v="2"/>
    <x v="0"/>
    <d v="2026-05-15T00:00:00"/>
    <x v="1"/>
    <x v="6"/>
    <n v="0"/>
    <n v="0"/>
    <n v="0"/>
    <n v="0"/>
    <n v="0"/>
    <n v="25560"/>
    <n v="0"/>
  </r>
  <r>
    <d v="2026-04-16T00:00:00"/>
    <s v="HMO/2026/00252"/>
    <x v="64"/>
    <n v="65000"/>
    <m/>
    <n v="65000"/>
    <n v="65000"/>
    <n v="65000"/>
    <d v="2026-05-16T00:00:00"/>
    <s v="Por vencer"/>
    <s v="Sin pagar"/>
    <x v="1"/>
    <x v="0"/>
    <d v="2026-05-15T00:00:00"/>
    <x v="1"/>
    <x v="6"/>
    <n v="0"/>
    <n v="0"/>
    <n v="0"/>
    <n v="0"/>
    <n v="0"/>
    <n v="65000"/>
    <n v="0"/>
  </r>
  <r>
    <d v="2026-04-16T00:00:00"/>
    <s v="HMO/2026/00251"/>
    <x v="10"/>
    <n v="7740"/>
    <n v="1238.4000000000001"/>
    <n v="8978.4"/>
    <n v="4489.2"/>
    <n v="3870"/>
    <d v="2026-05-16T00:00:00"/>
    <s v="Por vencer"/>
    <s v="Pagado parcialmente"/>
    <x v="1"/>
    <x v="0"/>
    <d v="2026-05-15T00:00:00"/>
    <x v="1"/>
    <x v="6"/>
    <n v="0"/>
    <n v="0"/>
    <n v="0"/>
    <n v="0"/>
    <n v="0"/>
    <n v="3870"/>
    <n v="0"/>
  </r>
  <r>
    <d v="2026-04-16T00:00:00"/>
    <s v="HMO/2026/00250"/>
    <x v="55"/>
    <n v="61560"/>
    <n v="9849.6"/>
    <n v="71409.600000000006"/>
    <n v="71409.600000000006"/>
    <n v="61560"/>
    <d v="2026-05-16T00:00:00"/>
    <s v="Por vencer"/>
    <s v="Sin pagar"/>
    <x v="1"/>
    <x v="0"/>
    <d v="2026-05-15T00:00:00"/>
    <x v="1"/>
    <x v="6"/>
    <n v="0"/>
    <n v="0"/>
    <n v="0"/>
    <n v="0"/>
    <n v="0"/>
    <n v="61560"/>
    <n v="0"/>
  </r>
  <r>
    <d v="2026-04-16T00:00:00"/>
    <s v="HMO/2026/00249"/>
    <x v="31"/>
    <n v="13896.15"/>
    <m/>
    <n v="13896.15"/>
    <n v="13896.15"/>
    <n v="13896.15"/>
    <d v="2026-05-16T00:00:00"/>
    <s v="Por vencer"/>
    <s v="Sin pagar"/>
    <x v="1"/>
    <x v="0"/>
    <d v="2026-05-15T00:00:00"/>
    <x v="1"/>
    <x v="6"/>
    <n v="0"/>
    <n v="0"/>
    <n v="0"/>
    <n v="0"/>
    <n v="0"/>
    <n v="13896.15"/>
    <n v="0"/>
  </r>
  <r>
    <d v="2026-04-14T00:00:00"/>
    <s v="HMO/2026/00243"/>
    <x v="7"/>
    <n v="4600"/>
    <n v="736"/>
    <n v="5336"/>
    <n v="5336"/>
    <n v="4600"/>
    <d v="2026-05-14T00:00:00"/>
    <s v="Vencido"/>
    <s v="Sin pagar"/>
    <x v="1"/>
    <x v="0"/>
    <d v="2026-05-15T00:00:00"/>
    <x v="1"/>
    <x v="6"/>
    <n v="2"/>
    <n v="4600"/>
    <n v="0"/>
    <n v="0"/>
    <n v="0"/>
    <n v="0"/>
    <n v="0"/>
  </r>
  <r>
    <d v="2026-04-10T00:00:00"/>
    <s v="HMO/2026/00238"/>
    <x v="66"/>
    <n v="13200"/>
    <n v="2112"/>
    <n v="15312"/>
    <n v="15312"/>
    <n v="13200"/>
    <d v="2026-05-10T00:00:00"/>
    <s v="Vencido"/>
    <s v="Sin pagar"/>
    <x v="1"/>
    <x v="0"/>
    <d v="2026-05-15T00:00:00"/>
    <x v="1"/>
    <x v="6"/>
    <n v="6"/>
    <n v="13200"/>
    <n v="0"/>
    <n v="0"/>
    <n v="0"/>
    <n v="0"/>
    <n v="0"/>
  </r>
  <r>
    <d v="2026-04-09T00:00:00"/>
    <s v="CLN/2026/00094"/>
    <x v="5"/>
    <n v="12980"/>
    <n v="2076.8000000000002"/>
    <n v="15056.8"/>
    <n v="15056.8"/>
    <n v="12980"/>
    <d v="2026-05-09T00:00:00"/>
    <s v="Vencido"/>
    <s v="Sin pagar"/>
    <x v="1"/>
    <x v="0"/>
    <d v="2026-05-15T00:00:00"/>
    <x v="1"/>
    <x v="6"/>
    <n v="7"/>
    <n v="12980"/>
    <n v="0"/>
    <n v="0"/>
    <n v="0"/>
    <n v="0"/>
    <n v="0"/>
  </r>
  <r>
    <d v="2026-04-09T00:00:00"/>
    <s v="CLN/2026/00093"/>
    <x v="17"/>
    <n v="36050.5"/>
    <n v="5768.08"/>
    <n v="41818.58"/>
    <n v="41818.58"/>
    <n v="36050.5"/>
    <d v="2026-05-09T00:00:00"/>
    <s v="Vencido"/>
    <s v="Sin pagar"/>
    <x v="0"/>
    <x v="0"/>
    <d v="2026-05-15T00:00:00"/>
    <x v="1"/>
    <x v="6"/>
    <n v="7"/>
    <n v="36050.5"/>
    <n v="0"/>
    <n v="0"/>
    <n v="0"/>
    <n v="0"/>
    <n v="0"/>
  </r>
  <r>
    <d v="2026-04-08T00:00:00"/>
    <s v="HMO/2026/00226"/>
    <x v="36"/>
    <n v="11047.05"/>
    <n v="1767.53"/>
    <n v="12814.58"/>
    <n v="12814.58"/>
    <n v="11047.05"/>
    <d v="2026-05-08T00:00:00"/>
    <s v="Vencido"/>
    <s v="Sin pagar"/>
    <x v="2"/>
    <x v="0"/>
    <d v="2026-05-15T00:00:00"/>
    <x v="1"/>
    <x v="6"/>
    <n v="8"/>
    <n v="11047.05"/>
    <n v="0"/>
    <n v="0"/>
    <n v="0"/>
    <n v="0"/>
    <n v="0"/>
  </r>
  <r>
    <d v="2026-04-08T00:00:00"/>
    <s v="HMO/2026/00225"/>
    <x v="67"/>
    <n v="18270"/>
    <m/>
    <n v="18270"/>
    <n v="18270"/>
    <n v="18270"/>
    <d v="2026-05-08T00:00:00"/>
    <s v="Vencido"/>
    <s v="Sin pagar"/>
    <x v="1"/>
    <x v="0"/>
    <d v="2026-05-15T00:00:00"/>
    <x v="1"/>
    <x v="6"/>
    <n v="8"/>
    <n v="18270"/>
    <n v="0"/>
    <n v="0"/>
    <n v="0"/>
    <n v="0"/>
    <n v="0"/>
  </r>
  <r>
    <d v="2026-04-01T00:00:00"/>
    <s v="HMO/2026/00216"/>
    <x v="17"/>
    <n v="11180.05"/>
    <n v="1788.81"/>
    <n v="12968.86"/>
    <n v="12968.86"/>
    <n v="11180.05"/>
    <d v="2026-05-01T00:00:00"/>
    <s v="Vencido"/>
    <s v="Sin pagar"/>
    <x v="0"/>
    <x v="0"/>
    <d v="2026-05-15T00:00:00"/>
    <x v="1"/>
    <x v="6"/>
    <n v="15"/>
    <n v="11180.05"/>
    <n v="0"/>
    <n v="0"/>
    <n v="0"/>
    <n v="0"/>
    <n v="0"/>
  </r>
  <r>
    <d v="2026-04-01T00:00:00"/>
    <s v="HMO/2026/00215"/>
    <x v="68"/>
    <n v="88550"/>
    <m/>
    <n v="88550"/>
    <n v="88550"/>
    <n v="88550"/>
    <d v="2026-05-01T00:00:00"/>
    <s v="Vencido"/>
    <s v="Sin pagar"/>
    <x v="1"/>
    <x v="0"/>
    <d v="2026-05-15T00:00:00"/>
    <x v="1"/>
    <x v="6"/>
    <n v="15"/>
    <n v="88550"/>
    <n v="0"/>
    <n v="0"/>
    <n v="0"/>
    <n v="0"/>
    <n v="0"/>
  </r>
  <r>
    <d v="2026-03-30T00:00:00"/>
    <s v="HMO/2026/00206"/>
    <x v="31"/>
    <n v="12466.02"/>
    <m/>
    <n v="12466.02"/>
    <n v="12466.02"/>
    <n v="12466.02"/>
    <d v="2026-04-29T00:00:00"/>
    <s v="Vencido"/>
    <s v="Sin pagar"/>
    <x v="1"/>
    <x v="0"/>
    <d v="2026-05-15T00:00:00"/>
    <x v="1"/>
    <x v="6"/>
    <n v="17"/>
    <n v="12466.02"/>
    <n v="0"/>
    <n v="0"/>
    <n v="0"/>
    <n v="0"/>
    <n v="0"/>
  </r>
  <r>
    <d v="2026-03-27T00:00:00"/>
    <s v="HMO/2026/00195"/>
    <x v="22"/>
    <n v="4750"/>
    <n v="760"/>
    <n v="5510"/>
    <n v="5510"/>
    <n v="4750"/>
    <d v="2026-04-26T00:00:00"/>
    <s v="Vencido"/>
    <s v="Sin pagar"/>
    <x v="1"/>
    <x v="0"/>
    <d v="2026-05-15T00:00:00"/>
    <x v="1"/>
    <x v="6"/>
    <n v="20"/>
    <n v="4750"/>
    <n v="0"/>
    <n v="0"/>
    <n v="0"/>
    <n v="0"/>
    <n v="0"/>
  </r>
  <r>
    <d v="2026-03-13T00:00:00"/>
    <s v="HMO/2026/00167"/>
    <x v="22"/>
    <n v="27360"/>
    <n v="4377.6000000000004"/>
    <n v="31737.599999999999"/>
    <n v="31737.599999999999"/>
    <n v="27360"/>
    <d v="2026-04-12T00:00:00"/>
    <s v="Vencido"/>
    <s v="Sin pagar"/>
    <x v="1"/>
    <x v="0"/>
    <d v="2026-05-15T00:00:00"/>
    <x v="1"/>
    <x v="6"/>
    <n v="34"/>
    <n v="0"/>
    <n v="27360"/>
    <n v="0"/>
    <n v="0"/>
    <n v="0"/>
    <n v="0"/>
  </r>
  <r>
    <d v="2026-03-02T00:00:00"/>
    <s v="CLN/2026/00057"/>
    <x v="36"/>
    <n v="14257.8"/>
    <n v="2281.25"/>
    <n v="16539.05"/>
    <n v="16539.05"/>
    <n v="14257.8"/>
    <d v="2026-04-01T00:00:00"/>
    <s v="Vencido"/>
    <s v="Sin pagar"/>
    <x v="2"/>
    <x v="0"/>
    <d v="2026-05-15T00:00:00"/>
    <x v="1"/>
    <x v="6"/>
    <n v="45"/>
    <n v="0"/>
    <n v="14257.8"/>
    <n v="0"/>
    <n v="0"/>
    <n v="0"/>
    <n v="0"/>
  </r>
  <r>
    <d v="2026-02-24T00:00:00"/>
    <s v="CLN/2026/00052"/>
    <x v="37"/>
    <n v="12825"/>
    <n v="2052"/>
    <n v="14877"/>
    <n v="14877"/>
    <n v="12825"/>
    <d v="2026-03-26T00:00:00"/>
    <s v="Vencido"/>
    <s v="Sin pagar"/>
    <x v="2"/>
    <x v="0"/>
    <d v="2026-05-15T00:00:00"/>
    <x v="1"/>
    <x v="6"/>
    <n v="51"/>
    <n v="0"/>
    <n v="12825"/>
    <n v="0"/>
    <n v="0"/>
    <n v="0"/>
    <n v="0"/>
  </r>
  <r>
    <d v="2026-02-23T00:00:00"/>
    <s v="CLN/2026/00050"/>
    <x v="37"/>
    <n v="12825"/>
    <n v="2052"/>
    <n v="14877"/>
    <n v="14877"/>
    <n v="12825"/>
    <d v="2026-03-25T00:00:00"/>
    <s v="Vencido"/>
    <s v="Sin pagar"/>
    <x v="2"/>
    <x v="0"/>
    <d v="2026-05-15T00:00:00"/>
    <x v="1"/>
    <x v="6"/>
    <n v="52"/>
    <n v="0"/>
    <n v="12825"/>
    <n v="0"/>
    <n v="0"/>
    <n v="0"/>
    <n v="0"/>
  </r>
  <r>
    <d v="2026-02-19T00:00:00"/>
    <s v="CLN/2026/00045"/>
    <x v="36"/>
    <n v="35478.14"/>
    <n v="5676.5"/>
    <n v="41154.639999999999"/>
    <n v="41154.639999999999"/>
    <n v="35478.14"/>
    <d v="2026-03-21T00:00:00"/>
    <s v="Vencido"/>
    <s v="Sin pagar"/>
    <x v="2"/>
    <x v="0"/>
    <d v="2026-05-15T00:00:00"/>
    <x v="1"/>
    <x v="6"/>
    <n v="56"/>
    <n v="0"/>
    <n v="35478.14"/>
    <n v="0"/>
    <n v="0"/>
    <n v="0"/>
    <n v="0"/>
  </r>
  <r>
    <d v="2026-02-18T00:00:00"/>
    <s v="CLN/2026/00043"/>
    <x v="37"/>
    <n v="8550"/>
    <n v="1368"/>
    <n v="9918"/>
    <n v="9918"/>
    <n v="8550"/>
    <d v="2026-03-20T00:00:00"/>
    <s v="Vencido"/>
    <s v="Sin pagar"/>
    <x v="2"/>
    <x v="0"/>
    <d v="2026-05-15T00:00:00"/>
    <x v="1"/>
    <x v="6"/>
    <n v="57"/>
    <n v="0"/>
    <n v="8550"/>
    <n v="0"/>
    <n v="0"/>
    <n v="0"/>
    <n v="0"/>
  </r>
  <r>
    <d v="2026-02-16T00:00:00"/>
    <s v="CLN/2026/00042"/>
    <x v="37"/>
    <n v="8550"/>
    <n v="1368"/>
    <n v="9918"/>
    <n v="9918"/>
    <n v="8550"/>
    <d v="2026-03-18T00:00:00"/>
    <s v="Vencido"/>
    <s v="Sin pagar"/>
    <x v="2"/>
    <x v="0"/>
    <d v="2026-05-15T00:00:00"/>
    <x v="1"/>
    <x v="6"/>
    <n v="59"/>
    <n v="0"/>
    <n v="8550"/>
    <n v="0"/>
    <n v="0"/>
    <n v="0"/>
    <n v="0"/>
  </r>
  <r>
    <d v="2026-02-16T00:00:00"/>
    <s v="CLN/2026/00041"/>
    <x v="36"/>
    <n v="7112.44"/>
    <n v="1137.99"/>
    <n v="8250.43"/>
    <n v="8250.43"/>
    <n v="7112.44"/>
    <d v="2026-03-18T00:00:00"/>
    <s v="Vencido"/>
    <s v="Sin pagar"/>
    <x v="2"/>
    <x v="0"/>
    <d v="2026-05-15T00:00:00"/>
    <x v="1"/>
    <x v="6"/>
    <n v="59"/>
    <n v="0"/>
    <n v="7112.44"/>
    <n v="0"/>
    <n v="0"/>
    <n v="0"/>
    <n v="0"/>
  </r>
  <r>
    <d v="2026-01-15T00:00:00"/>
    <s v="CLN/2026/00016"/>
    <x v="37"/>
    <n v="44390"/>
    <n v="7102.4"/>
    <n v="51492.4"/>
    <n v="51492.4"/>
    <n v="44390"/>
    <d v="2026-02-14T00:00:00"/>
    <s v="Vencido"/>
    <s v="Sin pagar"/>
    <x v="2"/>
    <x v="0"/>
    <d v="2026-05-15T00:00:00"/>
    <x v="1"/>
    <x v="6"/>
    <n v="91"/>
    <n v="0"/>
    <n v="0"/>
    <n v="0"/>
    <n v="44390"/>
    <n v="0"/>
    <n v="0"/>
  </r>
  <r>
    <d v="2026-01-15T00:00:00"/>
    <s v="CLN/2026/00015"/>
    <x v="36"/>
    <n v="17638.53"/>
    <n v="2822.16"/>
    <n v="20460.689999999999"/>
    <n v="20460.689999999999"/>
    <n v="17638.53"/>
    <d v="2026-02-14T00:00:00"/>
    <s v="Vencido"/>
    <s v="Sin pagar"/>
    <x v="2"/>
    <x v="0"/>
    <d v="2026-05-15T00:00:00"/>
    <x v="1"/>
    <x v="6"/>
    <n v="91"/>
    <n v="0"/>
    <n v="0"/>
    <n v="0"/>
    <n v="17638.53"/>
    <n v="0"/>
    <n v="0"/>
  </r>
  <r>
    <d v="2025-12-26T00:00:00"/>
    <s v="CLN/2025/00525"/>
    <x v="37"/>
    <n v="42000"/>
    <n v="6720"/>
    <n v="48720"/>
    <n v="31860"/>
    <n v="27465.517241379312"/>
    <d v="2026-01-25T00:00:00"/>
    <s v="Vencido"/>
    <s v="Pagado parcialmente"/>
    <x v="2"/>
    <x v="0"/>
    <d v="2026-05-15T00:00:00"/>
    <x v="1"/>
    <x v="6"/>
    <n v="111"/>
    <n v="0"/>
    <n v="0"/>
    <n v="0"/>
    <n v="27465.517241379312"/>
    <n v="0"/>
    <n v="0"/>
  </r>
  <r>
    <d v="2025-10-23T00:00:00"/>
    <s v="CLN/2025/00474"/>
    <x v="38"/>
    <n v="19694.400000000001"/>
    <n v="3151.1"/>
    <n v="22845.5"/>
    <n v="2429.5"/>
    <n v="2094.3965517241381"/>
    <d v="2025-11-07T00:00:00"/>
    <s v="Vencido"/>
    <s v="Pagado parcialmente"/>
    <x v="2"/>
    <x v="0"/>
    <d v="2026-05-15T00:00:00"/>
    <x v="1"/>
    <x v="6"/>
    <n v="190"/>
    <n v="0"/>
    <n v="0"/>
    <n v="0"/>
    <n v="2094.3965517241381"/>
    <n v="0"/>
    <n v="0"/>
  </r>
  <r>
    <d v="2025-10-14T00:00:00"/>
    <s v="CLN/2025/00465"/>
    <x v="36"/>
    <n v="14295.42"/>
    <n v="2287.27"/>
    <n v="16582.689999999999"/>
    <n v="7355.32"/>
    <n v="6340.7931034482763"/>
    <d v="2025-11-13T00:00:00"/>
    <s v="Vencido"/>
    <s v="Pagado parcialmente"/>
    <x v="2"/>
    <x v="0"/>
    <d v="2026-05-15T00:00:00"/>
    <x v="1"/>
    <x v="6"/>
    <n v="184"/>
    <n v="0"/>
    <n v="0"/>
    <n v="0"/>
    <n v="6340.7931034482763"/>
    <n v="0"/>
    <n v="0"/>
  </r>
  <r>
    <d v="2025-09-15T00:00:00"/>
    <s v="HMO/2025/00727"/>
    <x v="39"/>
    <n v="7125"/>
    <n v="1140"/>
    <n v="8265"/>
    <n v="8265"/>
    <n v="7125"/>
    <d v="2025-10-15T00:00:00"/>
    <s v="Vencido"/>
    <s v="Sin pagar"/>
    <x v="1"/>
    <x v="0"/>
    <d v="2026-05-15T00:00:00"/>
    <x v="1"/>
    <x v="6"/>
    <n v="213"/>
    <n v="0"/>
    <n v="0"/>
    <n v="0"/>
    <n v="7125"/>
    <n v="0"/>
    <n v="0"/>
  </r>
  <r>
    <d v="2025-08-27T00:00:00"/>
    <s v="HMO/2025/00683"/>
    <x v="39"/>
    <n v="4375"/>
    <n v="700"/>
    <n v="5075"/>
    <n v="5075"/>
    <n v="4375"/>
    <d v="2025-09-26T00:00:00"/>
    <s v="Vencido"/>
    <s v="Sin pagar"/>
    <x v="1"/>
    <x v="0"/>
    <d v="2026-05-15T00:00:00"/>
    <x v="1"/>
    <x v="6"/>
    <n v="232"/>
    <n v="0"/>
    <n v="0"/>
    <n v="0"/>
    <n v="4375"/>
    <n v="0"/>
    <n v="0"/>
  </r>
  <r>
    <d v="2025-08-26T00:00:00"/>
    <s v="CLN/2025/00385"/>
    <x v="40"/>
    <n v="22364.16"/>
    <m/>
    <n v="22364.16"/>
    <n v="22364.16"/>
    <n v="22364.16"/>
    <d v="2025-09-25T00:00:00"/>
    <s v="Vencido"/>
    <s v="Sin pagar"/>
    <x v="3"/>
    <x v="0"/>
    <d v="2026-05-15T00:00:00"/>
    <x v="1"/>
    <x v="6"/>
    <n v="233"/>
    <n v="0"/>
    <n v="0"/>
    <n v="0"/>
    <n v="22364.16"/>
    <n v="0"/>
    <n v="0"/>
  </r>
  <r>
    <d v="2025-08-07T00:00:00"/>
    <s v="CLN/2025/00356"/>
    <x v="40"/>
    <n v="22343.040000000001"/>
    <m/>
    <n v="22343.040000000001"/>
    <n v="22343.040000000001"/>
    <n v="22343.040000000001"/>
    <d v="2025-09-06T00:00:00"/>
    <s v="Vencido"/>
    <s v="Sin pagar"/>
    <x v="3"/>
    <x v="0"/>
    <d v="2026-05-15T00:00:00"/>
    <x v="1"/>
    <x v="6"/>
    <n v="252"/>
    <n v="0"/>
    <n v="0"/>
    <n v="0"/>
    <n v="22343.040000000001"/>
    <n v="0"/>
    <n v="0"/>
  </r>
  <r>
    <d v="2025-07-31T00:00:00"/>
    <s v="CLN/2025/00350"/>
    <x v="41"/>
    <n v="761801.88"/>
    <n v="121888.3"/>
    <n v="883690.18"/>
    <n v="203429.86"/>
    <n v="175370.56896551725"/>
    <d v="2025-08-15T00:00:00"/>
    <s v="Vencido"/>
    <s v="Pagado parcialmente"/>
    <x v="2"/>
    <x v="0"/>
    <d v="2026-05-15T00:00:00"/>
    <x v="1"/>
    <x v="6"/>
    <n v="274"/>
    <n v="0"/>
    <n v="0"/>
    <n v="0"/>
    <n v="175370.56896551725"/>
    <n v="0"/>
    <n v="0"/>
  </r>
  <r>
    <d v="2025-07-02T00:00:00"/>
    <s v="CLN/2025/00317"/>
    <x v="42"/>
    <n v="14940"/>
    <n v="2390.4"/>
    <n v="17330.400000000001"/>
    <n v="17330.400000000001"/>
    <n v="14940"/>
    <d v="2025-08-01T00:00:00"/>
    <s v="Vencido"/>
    <s v="Sin pagar"/>
    <x v="3"/>
    <x v="0"/>
    <d v="2026-05-15T00:00:00"/>
    <x v="1"/>
    <x v="6"/>
    <n v="288"/>
    <n v="0"/>
    <n v="0"/>
    <n v="0"/>
    <n v="14940"/>
    <n v="0"/>
    <n v="0"/>
  </r>
  <r>
    <d v="2025-06-19T00:00:00"/>
    <s v="CLN/2025/00296"/>
    <x v="42"/>
    <n v="22410"/>
    <n v="3585.6"/>
    <n v="25995.599999999999"/>
    <n v="25995.599999999999"/>
    <n v="22410"/>
    <d v="2025-07-19T00:00:00"/>
    <s v="Vencido"/>
    <s v="Sin pagar"/>
    <x v="3"/>
    <x v="0"/>
    <d v="2026-05-15T00:00:00"/>
    <x v="1"/>
    <x v="6"/>
    <n v="301"/>
    <n v="0"/>
    <n v="0"/>
    <n v="0"/>
    <n v="22410"/>
    <n v="0"/>
    <n v="0"/>
  </r>
  <r>
    <d v="2025-06-06T00:00:00"/>
    <s v="CLN/2025/00282"/>
    <x v="42"/>
    <n v="19012.5"/>
    <n v="3042"/>
    <n v="22054.5"/>
    <n v="22054.5"/>
    <n v="19012.5"/>
    <d v="2025-07-06T00:00:00"/>
    <s v="Vencido"/>
    <s v="Sin pagar"/>
    <x v="3"/>
    <x v="0"/>
    <d v="2026-05-15T00:00:00"/>
    <x v="1"/>
    <x v="6"/>
    <n v="314"/>
    <n v="0"/>
    <n v="0"/>
    <n v="0"/>
    <n v="19012.5"/>
    <n v="0"/>
    <n v="0"/>
  </r>
  <r>
    <d v="2025-05-22T00:00:00"/>
    <s v="CLN/2025/00256"/>
    <x v="43"/>
    <n v="3477.15"/>
    <n v="556.34"/>
    <n v="4033.49"/>
    <n v="4033.49"/>
    <n v="3477.15"/>
    <d v="2025-06-21T00:00:00"/>
    <s v="Vencido"/>
    <s v="Sin pagar"/>
    <x v="3"/>
    <x v="0"/>
    <d v="2026-05-15T00:00:00"/>
    <x v="1"/>
    <x v="6"/>
    <n v="329"/>
    <n v="0"/>
    <n v="0"/>
    <n v="0"/>
    <n v="3477.15"/>
    <n v="0"/>
    <n v="0"/>
  </r>
  <r>
    <d v="2025-05-15T00:00:00"/>
    <s v="CLN/2025/00253"/>
    <x v="43"/>
    <n v="162680"/>
    <n v="26028.799999999999"/>
    <n v="188708.8"/>
    <n v="188708.8"/>
    <n v="162680"/>
    <d v="2025-06-14T00:00:00"/>
    <s v="Vencido"/>
    <s v="Sin pagar"/>
    <x v="3"/>
    <x v="0"/>
    <d v="2026-05-15T00:00:00"/>
    <x v="1"/>
    <x v="6"/>
    <n v="336"/>
    <n v="0"/>
    <n v="0"/>
    <n v="0"/>
    <n v="162680"/>
    <n v="0"/>
    <n v="0"/>
  </r>
  <r>
    <d v="2025-05-15T00:00:00"/>
    <s v="CLN/2025/00250"/>
    <x v="43"/>
    <n v="6970.68"/>
    <n v="1115.31"/>
    <n v="8085.99"/>
    <n v="8085.99"/>
    <n v="6970.68"/>
    <d v="2025-06-14T00:00:00"/>
    <s v="Vencido"/>
    <s v="Sin pagar"/>
    <x v="3"/>
    <x v="0"/>
    <d v="2026-05-15T00:00:00"/>
    <x v="1"/>
    <x v="6"/>
    <n v="336"/>
    <n v="0"/>
    <n v="0"/>
    <n v="0"/>
    <n v="6970.68"/>
    <n v="0"/>
    <n v="0"/>
  </r>
  <r>
    <d v="2025-05-13T00:00:00"/>
    <s v="CLN/2025/00246"/>
    <x v="43"/>
    <n v="20992.5"/>
    <n v="3358.8"/>
    <n v="24351.3"/>
    <n v="24351.3"/>
    <n v="20992.5"/>
    <d v="2025-06-12T00:00:00"/>
    <s v="Vencido"/>
    <s v="Sin pagar"/>
    <x v="3"/>
    <x v="0"/>
    <d v="2026-05-15T00:00:00"/>
    <x v="1"/>
    <x v="6"/>
    <n v="338"/>
    <n v="0"/>
    <n v="0"/>
    <n v="0"/>
    <n v="20992.5"/>
    <n v="0"/>
    <n v="0"/>
  </r>
  <r>
    <d v="2025-05-07T00:00:00"/>
    <s v="CLN/2025/00237"/>
    <x v="43"/>
    <n v="5250"/>
    <n v="840"/>
    <n v="6090"/>
    <n v="6090"/>
    <n v="5250"/>
    <d v="2025-06-06T00:00:00"/>
    <s v="Vencido"/>
    <s v="Sin pagar"/>
    <x v="3"/>
    <x v="0"/>
    <d v="2026-05-15T00:00:00"/>
    <x v="1"/>
    <x v="6"/>
    <n v="344"/>
    <n v="0"/>
    <n v="0"/>
    <n v="0"/>
    <n v="5250"/>
    <n v="0"/>
    <n v="0"/>
  </r>
  <r>
    <d v="2025-04-25T00:00:00"/>
    <s v="CLN/2025/00223"/>
    <x v="43"/>
    <n v="45500"/>
    <n v="7280"/>
    <n v="52780"/>
    <n v="52780"/>
    <n v="45500"/>
    <d v="2025-05-25T00:00:00"/>
    <s v="Vencido"/>
    <s v="Sin pagar"/>
    <x v="3"/>
    <x v="0"/>
    <d v="2026-05-15T00:00:00"/>
    <x v="1"/>
    <x v="6"/>
    <n v="356"/>
    <n v="0"/>
    <n v="0"/>
    <n v="0"/>
    <n v="45500"/>
    <n v="0"/>
    <n v="0"/>
  </r>
  <r>
    <d v="2025-03-04T00:00:00"/>
    <s v="CLN/2025/00143"/>
    <x v="43"/>
    <n v="31483.63"/>
    <n v="5037.38"/>
    <n v="36521.01"/>
    <n v="5816.12"/>
    <n v="5013.8965517241386"/>
    <d v="2025-04-03T00:00:00"/>
    <s v="Vencido"/>
    <s v="Pagado parcialmente"/>
    <x v="3"/>
    <x v="0"/>
    <d v="2026-05-15T00:00:00"/>
    <x v="1"/>
    <x v="6"/>
    <n v="408"/>
    <n v="0"/>
    <n v="0"/>
    <n v="0"/>
    <n v="5013.8965517241386"/>
    <n v="0"/>
    <n v="0"/>
  </r>
  <r>
    <d v="2025-02-21T00:00:00"/>
    <s v="CLN/2025/00127"/>
    <x v="43"/>
    <n v="23609.5"/>
    <n v="2595.6"/>
    <n v="26205.1"/>
    <n v="26205.1"/>
    <n v="23609.5"/>
    <d v="2025-05-07T00:00:00"/>
    <s v="Vencido"/>
    <s v="Sin pagar"/>
    <x v="3"/>
    <x v="0"/>
    <d v="2026-05-15T00:00:00"/>
    <x v="1"/>
    <x v="6"/>
    <n v="374"/>
    <n v="0"/>
    <n v="0"/>
    <n v="0"/>
    <n v="23609.5"/>
    <n v="0"/>
    <n v="0"/>
  </r>
  <r>
    <d v="2025-02-11T00:00:00"/>
    <s v="CLN/2025/00101"/>
    <x v="44"/>
    <n v="1230"/>
    <m/>
    <n v="1230"/>
    <n v="1230"/>
    <n v="1230"/>
    <d v="2025-02-26T00:00:00"/>
    <s v="Vencido"/>
    <s v="Sin pagar"/>
    <x v="3"/>
    <x v="0"/>
    <d v="2026-05-15T00:00:00"/>
    <x v="1"/>
    <x v="6"/>
    <n v="444"/>
    <n v="0"/>
    <n v="0"/>
    <n v="0"/>
    <n v="1230"/>
    <n v="0"/>
    <n v="0"/>
  </r>
  <r>
    <d v="2024-11-14T00:00:00"/>
    <s v="HMO/2024/00987"/>
    <x v="45"/>
    <n v="2369.29"/>
    <n v="379.09"/>
    <n v="2748.38"/>
    <n v="1547.46"/>
    <n v="1334.0172413793105"/>
    <d v="2024-12-14T00:00:00"/>
    <s v="Vencido"/>
    <s v="Pagado parcialmente"/>
    <x v="4"/>
    <x v="0"/>
    <d v="2026-05-15T00:00:00"/>
    <x v="1"/>
    <x v="6"/>
    <n v="518"/>
    <n v="0"/>
    <n v="0"/>
    <n v="0"/>
    <n v="1334.0172413793105"/>
    <n v="0"/>
    <n v="0"/>
  </r>
  <r>
    <d v="2024-10-17T00:00:00"/>
    <s v="HMO/2024/00910"/>
    <x v="45"/>
    <n v="21120"/>
    <n v="3379.2"/>
    <n v="24499.200000000001"/>
    <n v="24499.200000000001"/>
    <n v="21120"/>
    <d v="2024-11-16T00:00:00"/>
    <s v="Vencido"/>
    <s v="Sin pagar"/>
    <x v="4"/>
    <x v="0"/>
    <d v="2026-05-15T00:00:00"/>
    <x v="1"/>
    <x v="6"/>
    <n v="546"/>
    <n v="0"/>
    <n v="0"/>
    <n v="0"/>
    <n v="21120"/>
    <n v="0"/>
    <n v="0"/>
  </r>
  <r>
    <d v="2024-08-15T00:00:00"/>
    <s v="CLN/2024/00680"/>
    <x v="46"/>
    <n v="2475"/>
    <n v="396"/>
    <n v="2871"/>
    <n v="2871"/>
    <n v="2475"/>
    <d v="2024-09-14T00:00:00"/>
    <s v="Vencido"/>
    <s v="Sin pagar"/>
    <x v="5"/>
    <x v="0"/>
    <d v="2026-05-15T00:00:00"/>
    <x v="1"/>
    <x v="6"/>
    <n v="609"/>
    <n v="0"/>
    <n v="0"/>
    <n v="0"/>
    <n v="2475"/>
    <n v="0"/>
    <n v="0"/>
  </r>
  <r>
    <d v="2024-07-25T00:00:00"/>
    <s v="CLN/2024/00600"/>
    <x v="46"/>
    <n v="2475"/>
    <n v="396"/>
    <n v="2871"/>
    <n v="2378"/>
    <n v="2050"/>
    <d v="2024-08-24T00:00:00"/>
    <s v="Vencido"/>
    <s v="Pagado parcialmente"/>
    <x v="5"/>
    <x v="0"/>
    <d v="2026-05-15T00:00:00"/>
    <x v="1"/>
    <x v="6"/>
    <n v="630"/>
    <n v="0"/>
    <n v="0"/>
    <n v="0"/>
    <n v="2050"/>
    <n v="0"/>
    <n v="0"/>
  </r>
  <r>
    <d v="2024-07-18T00:00:00"/>
    <s v="HMO/2024/00568"/>
    <x v="47"/>
    <n v="16588"/>
    <n v="2654.08"/>
    <n v="19242.080000000002"/>
    <n v="19242.080000000002"/>
    <n v="16588"/>
    <d v="2024-08-17T00:00:00"/>
    <s v="Vencido"/>
    <s v="Sin pagar"/>
    <x v="1"/>
    <x v="0"/>
    <d v="2026-05-15T00:00:00"/>
    <x v="1"/>
    <x v="6"/>
    <n v="637"/>
    <n v="0"/>
    <n v="0"/>
    <n v="0"/>
    <n v="16588"/>
    <n v="0"/>
    <n v="0"/>
  </r>
  <r>
    <d v="2024-03-01T00:00:00"/>
    <s v="CLN/2024/00057"/>
    <x v="48"/>
    <n v="8800"/>
    <n v="1408"/>
    <n v="10208"/>
    <n v="10208"/>
    <n v="8800"/>
    <d v="2024-03-31T00:00:00"/>
    <s v="Vencido"/>
    <s v="Sin pagar"/>
    <x v="6"/>
    <x v="0"/>
    <d v="2026-05-15T00:00:00"/>
    <x v="1"/>
    <x v="6"/>
    <n v="776"/>
    <n v="0"/>
    <n v="0"/>
    <n v="0"/>
    <n v="8800"/>
    <n v="0"/>
    <n v="0"/>
  </r>
  <r>
    <d v="2026-05-08T00:00:00"/>
    <s v="HMO/2026/00322"/>
    <x v="55"/>
    <n v="59040"/>
    <n v="9446.4"/>
    <n v="68486.399999999994"/>
    <n v="68486.399999999994"/>
    <n v="59040"/>
    <d v="2026-06-07T00:00:00"/>
    <s v="Vigente"/>
    <s v="Sin pagar"/>
    <x v="1"/>
    <x v="0"/>
    <d v="2026-05-08T00:00:00"/>
    <x v="1"/>
    <x v="7"/>
    <n v="0"/>
    <n v="0"/>
    <n v="0"/>
    <n v="0"/>
    <n v="0"/>
    <n v="0"/>
    <n v="59040"/>
  </r>
  <r>
    <d v="2026-05-08T00:00:00"/>
    <s v="HMO/2026/00321"/>
    <x v="51"/>
    <n v="12980"/>
    <n v="2076.8000000000002"/>
    <n v="15056.8"/>
    <n v="15056.8"/>
    <n v="12980"/>
    <d v="2026-06-07T00:00:00"/>
    <s v="Vigente"/>
    <s v="Sin pagar"/>
    <x v="1"/>
    <x v="0"/>
    <d v="2026-05-08T00:00:00"/>
    <x v="1"/>
    <x v="7"/>
    <n v="0"/>
    <n v="0"/>
    <n v="0"/>
    <n v="0"/>
    <n v="0"/>
    <n v="0"/>
    <n v="12980"/>
  </r>
  <r>
    <d v="2026-05-08T00:00:00"/>
    <s v="CLN/2026/00124"/>
    <x v="33"/>
    <n v="103840"/>
    <n v="16614.400000000001"/>
    <n v="120454.39999999999"/>
    <n v="120454.39999999999"/>
    <n v="103840"/>
    <d v="2026-06-07T00:00:00"/>
    <s v="Vigente"/>
    <s v="Sin pagar"/>
    <x v="2"/>
    <x v="0"/>
    <d v="2026-05-08T00:00:00"/>
    <x v="1"/>
    <x v="7"/>
    <n v="0"/>
    <n v="0"/>
    <n v="0"/>
    <n v="0"/>
    <n v="0"/>
    <n v="0"/>
    <n v="103840"/>
  </r>
  <r>
    <d v="2026-05-08T00:00:00"/>
    <s v="CLN/2026/00123"/>
    <x v="57"/>
    <n v="19250"/>
    <n v="3080"/>
    <n v="22330"/>
    <n v="22330"/>
    <n v="19250"/>
    <d v="2026-06-07T00:00:00"/>
    <s v="Vigente"/>
    <s v="Sin pagar"/>
    <x v="1"/>
    <x v="0"/>
    <d v="2026-05-08T00:00:00"/>
    <x v="1"/>
    <x v="7"/>
    <n v="0"/>
    <n v="0"/>
    <n v="0"/>
    <n v="0"/>
    <n v="0"/>
    <n v="0"/>
    <n v="19250"/>
  </r>
  <r>
    <d v="2026-05-08T00:00:00"/>
    <s v="CLN/2026/00122"/>
    <x v="58"/>
    <n v="112200"/>
    <n v="17952"/>
    <n v="130152"/>
    <n v="130152"/>
    <n v="112200"/>
    <d v="2026-06-07T00:00:00"/>
    <s v="Vigente"/>
    <s v="Sin pagar"/>
    <x v="1"/>
    <x v="0"/>
    <d v="2026-05-08T00:00:00"/>
    <x v="1"/>
    <x v="7"/>
    <n v="0"/>
    <n v="0"/>
    <n v="0"/>
    <n v="0"/>
    <n v="0"/>
    <n v="0"/>
    <n v="112200"/>
  </r>
  <r>
    <d v="2026-05-07T00:00:00"/>
    <s v="HMO/2026/00320"/>
    <x v="31"/>
    <n v="20000"/>
    <m/>
    <n v="20000"/>
    <n v="20000"/>
    <n v="20000"/>
    <d v="2026-06-06T00:00:00"/>
    <s v="Vigente"/>
    <s v="Sin pagar"/>
    <x v="1"/>
    <x v="0"/>
    <d v="2026-05-08T00:00:00"/>
    <x v="1"/>
    <x v="7"/>
    <n v="0"/>
    <n v="0"/>
    <n v="0"/>
    <n v="0"/>
    <n v="0"/>
    <n v="0"/>
    <n v="20000"/>
  </r>
  <r>
    <d v="2026-05-07T00:00:00"/>
    <s v="HMO/2026/00319"/>
    <x v="31"/>
    <n v="4600"/>
    <m/>
    <n v="4600"/>
    <n v="4600"/>
    <n v="4600"/>
    <d v="2026-06-06T00:00:00"/>
    <s v="Vigente"/>
    <s v="Sin pagar"/>
    <x v="1"/>
    <x v="0"/>
    <d v="2026-05-08T00:00:00"/>
    <x v="1"/>
    <x v="7"/>
    <n v="0"/>
    <n v="0"/>
    <n v="0"/>
    <n v="0"/>
    <n v="0"/>
    <n v="0"/>
    <n v="4600"/>
  </r>
  <r>
    <d v="2026-05-07T00:00:00"/>
    <s v="CLN/2026/00121"/>
    <x v="9"/>
    <n v="30600"/>
    <n v="4896"/>
    <n v="35496"/>
    <n v="35496"/>
    <n v="30600"/>
    <d v="2026-06-06T00:00:00"/>
    <s v="Vigente"/>
    <s v="Sin pagar"/>
    <x v="0"/>
    <x v="0"/>
    <d v="2026-05-08T00:00:00"/>
    <x v="1"/>
    <x v="7"/>
    <n v="0"/>
    <n v="0"/>
    <n v="0"/>
    <n v="0"/>
    <n v="0"/>
    <n v="0"/>
    <n v="30600"/>
  </r>
  <r>
    <d v="2026-05-06T00:00:00"/>
    <s v="HMO/2026/00316"/>
    <x v="33"/>
    <n v="38940"/>
    <n v="6230.4"/>
    <n v="45170.400000000001"/>
    <n v="45170.400000000001"/>
    <n v="38940"/>
    <d v="2026-06-05T00:00:00"/>
    <s v="Vigente"/>
    <s v="Sin pagar"/>
    <x v="2"/>
    <x v="0"/>
    <d v="2026-05-08T00:00:00"/>
    <x v="1"/>
    <x v="7"/>
    <n v="0"/>
    <n v="0"/>
    <n v="0"/>
    <n v="0"/>
    <n v="0"/>
    <n v="0"/>
    <n v="38940"/>
  </r>
  <r>
    <d v="2026-05-06T00:00:00"/>
    <s v="HMO/2026/00315"/>
    <x v="2"/>
    <n v="31000"/>
    <n v="4960"/>
    <n v="35960"/>
    <n v="35960"/>
    <n v="31000"/>
    <d v="2026-06-20T00:00:00"/>
    <s v="Vigente"/>
    <s v="Sin pagar"/>
    <x v="1"/>
    <x v="0"/>
    <d v="2026-05-08T00:00:00"/>
    <x v="1"/>
    <x v="7"/>
    <n v="0"/>
    <n v="0"/>
    <n v="0"/>
    <n v="0"/>
    <n v="0"/>
    <n v="0"/>
    <n v="31000"/>
  </r>
  <r>
    <d v="2026-05-06T00:00:00"/>
    <s v="CLN/2026/00120"/>
    <x v="59"/>
    <n v="2050"/>
    <n v="328"/>
    <n v="2378"/>
    <n v="2378"/>
    <n v="2050"/>
    <d v="2026-05-06T00:00:00"/>
    <s v="Vencido"/>
    <s v="Sin pagar"/>
    <x v="0"/>
    <x v="1"/>
    <d v="2026-05-08T00:00:00"/>
    <x v="1"/>
    <x v="7"/>
    <n v="3"/>
    <n v="2050"/>
    <n v="0"/>
    <n v="0"/>
    <n v="0"/>
    <n v="0"/>
    <n v="0"/>
  </r>
  <r>
    <d v="2026-05-05T00:00:00"/>
    <s v="HMO/2026/00314"/>
    <x v="36"/>
    <n v="14000"/>
    <n v="2240"/>
    <n v="16240"/>
    <n v="16240"/>
    <n v="14000"/>
    <d v="2026-06-04T00:00:00"/>
    <s v="Vigente"/>
    <s v="Sin pagar"/>
    <x v="2"/>
    <x v="0"/>
    <d v="2026-05-08T00:00:00"/>
    <x v="1"/>
    <x v="7"/>
    <n v="0"/>
    <n v="0"/>
    <n v="0"/>
    <n v="0"/>
    <n v="0"/>
    <n v="0"/>
    <n v="14000"/>
  </r>
  <r>
    <d v="2026-05-05T00:00:00"/>
    <s v="HMO/2026/00313"/>
    <x v="36"/>
    <n v="14400"/>
    <n v="2304"/>
    <n v="16704"/>
    <n v="16704"/>
    <n v="14400"/>
    <d v="2026-06-04T00:00:00"/>
    <s v="Vigente"/>
    <s v="Sin pagar"/>
    <x v="2"/>
    <x v="0"/>
    <d v="2026-05-08T00:00:00"/>
    <x v="1"/>
    <x v="7"/>
    <n v="0"/>
    <n v="0"/>
    <n v="0"/>
    <n v="0"/>
    <n v="0"/>
    <n v="0"/>
    <n v="14400"/>
  </r>
  <r>
    <d v="2026-05-05T00:00:00"/>
    <s v="HMO/2026/00312"/>
    <x v="1"/>
    <n v="68400"/>
    <n v="10944"/>
    <n v="79344"/>
    <n v="79344"/>
    <n v="68400"/>
    <d v="2026-06-04T00:00:00"/>
    <s v="Vigente"/>
    <s v="Sin pagar"/>
    <x v="1"/>
    <x v="0"/>
    <d v="2026-05-08T00:00:00"/>
    <x v="1"/>
    <x v="7"/>
    <n v="0"/>
    <n v="0"/>
    <n v="0"/>
    <n v="0"/>
    <n v="0"/>
    <n v="0"/>
    <n v="68400"/>
  </r>
  <r>
    <d v="2026-05-05T00:00:00"/>
    <s v="HMO/2026/00311"/>
    <x v="1"/>
    <n v="68400"/>
    <n v="10944"/>
    <n v="79344"/>
    <n v="79344"/>
    <n v="68400"/>
    <d v="2026-06-04T00:00:00"/>
    <s v="Vigente"/>
    <s v="Sin pagar"/>
    <x v="1"/>
    <x v="0"/>
    <d v="2026-05-08T00:00:00"/>
    <x v="1"/>
    <x v="7"/>
    <n v="0"/>
    <n v="0"/>
    <n v="0"/>
    <n v="0"/>
    <n v="0"/>
    <n v="0"/>
    <n v="68400"/>
  </r>
  <r>
    <d v="2026-05-05T00:00:00"/>
    <s v="HMO/2026/00310"/>
    <x v="1"/>
    <n v="68400"/>
    <n v="10944"/>
    <n v="79344"/>
    <n v="79344"/>
    <n v="68400"/>
    <d v="2026-06-04T00:00:00"/>
    <s v="Vigente"/>
    <s v="Sin pagar"/>
    <x v="1"/>
    <x v="0"/>
    <d v="2026-05-08T00:00:00"/>
    <x v="1"/>
    <x v="7"/>
    <n v="0"/>
    <n v="0"/>
    <n v="0"/>
    <n v="0"/>
    <n v="0"/>
    <n v="0"/>
    <n v="68400"/>
  </r>
  <r>
    <d v="2026-05-05T00:00:00"/>
    <s v="HMO/2026/00309"/>
    <x v="1"/>
    <n v="68400"/>
    <n v="10944"/>
    <n v="79344"/>
    <n v="79344"/>
    <n v="68400"/>
    <d v="2026-06-04T00:00:00"/>
    <s v="Vigente"/>
    <s v="Sin pagar"/>
    <x v="1"/>
    <x v="0"/>
    <d v="2026-05-08T00:00:00"/>
    <x v="1"/>
    <x v="7"/>
    <n v="0"/>
    <n v="0"/>
    <n v="0"/>
    <n v="0"/>
    <n v="0"/>
    <n v="0"/>
    <n v="68400"/>
  </r>
  <r>
    <d v="2026-05-05T00:00:00"/>
    <s v="CLN/2026/00119"/>
    <x v="5"/>
    <n v="17050"/>
    <n v="2728"/>
    <n v="19778"/>
    <n v="19778"/>
    <n v="17050"/>
    <d v="2026-06-04T00:00:00"/>
    <s v="Vigente"/>
    <s v="Sin pagar"/>
    <x v="1"/>
    <x v="0"/>
    <d v="2026-05-08T00:00:00"/>
    <x v="1"/>
    <x v="7"/>
    <n v="0"/>
    <n v="0"/>
    <n v="0"/>
    <n v="0"/>
    <n v="0"/>
    <n v="0"/>
    <n v="17050"/>
  </r>
  <r>
    <d v="2026-05-04T00:00:00"/>
    <s v="HMO/2026/00308"/>
    <x v="29"/>
    <n v="8000"/>
    <n v="1280"/>
    <n v="9280"/>
    <n v="9280"/>
    <n v="8000"/>
    <d v="2026-05-04T00:00:00"/>
    <s v="Vencido"/>
    <s v="Sin pagar"/>
    <x v="1"/>
    <x v="1"/>
    <d v="2026-05-08T00:00:00"/>
    <x v="1"/>
    <x v="7"/>
    <n v="5"/>
    <n v="8000"/>
    <n v="0"/>
    <n v="0"/>
    <n v="0"/>
    <n v="0"/>
    <n v="0"/>
  </r>
  <r>
    <d v="2026-05-04T00:00:00"/>
    <s v="HMO/2026/00307"/>
    <x v="29"/>
    <n v="8000"/>
    <n v="1280"/>
    <n v="9280"/>
    <n v="9280"/>
    <n v="8000"/>
    <d v="2026-05-04T00:00:00"/>
    <s v="Vencido"/>
    <s v="Sin pagar"/>
    <x v="1"/>
    <x v="1"/>
    <d v="2026-05-08T00:00:00"/>
    <x v="1"/>
    <x v="7"/>
    <n v="5"/>
    <n v="8000"/>
    <n v="0"/>
    <n v="0"/>
    <n v="0"/>
    <n v="0"/>
    <n v="0"/>
  </r>
  <r>
    <d v="2026-05-04T00:00:00"/>
    <s v="HMO/2026/00306"/>
    <x v="14"/>
    <n v="9460"/>
    <n v="1513.6"/>
    <n v="10973.6"/>
    <n v="10973.6"/>
    <n v="9460"/>
    <d v="2026-06-03T00:00:00"/>
    <s v="Vigente"/>
    <s v="Sin pagar"/>
    <x v="2"/>
    <x v="0"/>
    <d v="2026-05-08T00:00:00"/>
    <x v="1"/>
    <x v="7"/>
    <n v="0"/>
    <n v="0"/>
    <n v="0"/>
    <n v="0"/>
    <n v="0"/>
    <n v="0"/>
    <n v="9460"/>
  </r>
  <r>
    <d v="2026-05-04T00:00:00"/>
    <s v="HMO/2026/00305"/>
    <x v="31"/>
    <n v="12608.5"/>
    <m/>
    <n v="12608.5"/>
    <n v="12608.5"/>
    <n v="12608.5"/>
    <d v="2026-06-03T00:00:00"/>
    <s v="Vigente"/>
    <s v="Sin pagar"/>
    <x v="1"/>
    <x v="0"/>
    <d v="2026-05-08T00:00:00"/>
    <x v="1"/>
    <x v="7"/>
    <n v="0"/>
    <n v="0"/>
    <n v="0"/>
    <n v="0"/>
    <n v="0"/>
    <n v="0"/>
    <n v="12608.5"/>
  </r>
  <r>
    <d v="2026-05-04T00:00:00"/>
    <s v="CLN/2026/00118"/>
    <x v="49"/>
    <n v="3150"/>
    <n v="504"/>
    <n v="3654"/>
    <n v="3654"/>
    <n v="3150"/>
    <d v="2026-05-04T00:00:00"/>
    <s v="Vencido"/>
    <s v="Sin pagar"/>
    <x v="0"/>
    <x v="1"/>
    <d v="2026-05-08T00:00:00"/>
    <x v="1"/>
    <x v="7"/>
    <n v="5"/>
    <n v="3150"/>
    <n v="0"/>
    <n v="0"/>
    <n v="0"/>
    <n v="0"/>
    <n v="0"/>
  </r>
  <r>
    <d v="2026-04-30T00:00:00"/>
    <s v="HMO/2026/00304"/>
    <x v="55"/>
    <n v="54720"/>
    <n v="8755.2000000000007"/>
    <n v="63475.199999999997"/>
    <n v="63475.199999999997"/>
    <n v="54720"/>
    <d v="2026-05-30T00:00:00"/>
    <s v="Vigente"/>
    <s v="Sin pagar"/>
    <x v="1"/>
    <x v="0"/>
    <d v="2026-05-08T00:00:00"/>
    <x v="1"/>
    <x v="7"/>
    <n v="0"/>
    <n v="0"/>
    <n v="0"/>
    <n v="0"/>
    <n v="0"/>
    <n v="0"/>
    <n v="54720"/>
  </r>
  <r>
    <d v="2026-04-30T00:00:00"/>
    <s v="CLN/2026/00116"/>
    <x v="30"/>
    <n v="55983.360000000001"/>
    <n v="8957.34"/>
    <n v="64940.7"/>
    <n v="1662.01"/>
    <n v="1432.7672413793105"/>
    <d v="2026-05-30T00:00:00"/>
    <s v="Vigente"/>
    <s v="Pagado parcialmente"/>
    <x v="1"/>
    <x v="0"/>
    <d v="2026-05-08T00:00:00"/>
    <x v="1"/>
    <x v="7"/>
    <n v="0"/>
    <n v="0"/>
    <n v="0"/>
    <n v="0"/>
    <n v="0"/>
    <n v="0"/>
    <n v="1432.7672413793105"/>
  </r>
  <r>
    <d v="2026-04-29T00:00:00"/>
    <s v="HMO/2026/00303"/>
    <x v="1"/>
    <n v="48780"/>
    <n v="7804.8"/>
    <n v="56584.800000000003"/>
    <n v="56584.800000000003"/>
    <n v="48780"/>
    <d v="2026-05-29T00:00:00"/>
    <s v="Vigente"/>
    <s v="Sin pagar"/>
    <x v="1"/>
    <x v="0"/>
    <d v="2026-05-08T00:00:00"/>
    <x v="1"/>
    <x v="7"/>
    <n v="0"/>
    <n v="0"/>
    <n v="0"/>
    <n v="0"/>
    <n v="0"/>
    <n v="0"/>
    <n v="48780"/>
  </r>
  <r>
    <d v="2026-04-29T00:00:00"/>
    <s v="HMO/2026/00302"/>
    <x v="7"/>
    <n v="37590.480000000003"/>
    <n v="6014.48"/>
    <n v="43604.959999999999"/>
    <n v="43604.959999999999"/>
    <n v="37590.480000000003"/>
    <d v="2026-05-29T00:00:00"/>
    <s v="Vigente"/>
    <s v="Sin pagar"/>
    <x v="1"/>
    <x v="0"/>
    <d v="2026-05-08T00:00:00"/>
    <x v="1"/>
    <x v="7"/>
    <n v="0"/>
    <n v="0"/>
    <n v="0"/>
    <n v="0"/>
    <n v="0"/>
    <n v="0"/>
    <n v="37590.480000000003"/>
  </r>
  <r>
    <d v="2026-04-29T00:00:00"/>
    <s v="HMO/2026/00300"/>
    <x v="6"/>
    <n v="9000"/>
    <n v="1440"/>
    <n v="10440"/>
    <n v="10440"/>
    <n v="9000"/>
    <d v="2026-05-29T00:00:00"/>
    <s v="Vigente"/>
    <s v="Sin pagar"/>
    <x v="1"/>
    <x v="0"/>
    <d v="2026-05-08T00:00:00"/>
    <x v="1"/>
    <x v="7"/>
    <n v="0"/>
    <n v="0"/>
    <n v="0"/>
    <n v="0"/>
    <n v="0"/>
    <n v="0"/>
    <n v="9000"/>
  </r>
  <r>
    <d v="2026-04-29T00:00:00"/>
    <s v="HMO/2026/00297"/>
    <x v="51"/>
    <n v="55240"/>
    <n v="8838.4"/>
    <n v="64078.400000000001"/>
    <n v="64078.400000000001"/>
    <n v="55240"/>
    <d v="2026-05-29T00:00:00"/>
    <s v="Vigente"/>
    <s v="Sin pagar"/>
    <x v="1"/>
    <x v="0"/>
    <d v="2026-05-08T00:00:00"/>
    <x v="1"/>
    <x v="7"/>
    <n v="0"/>
    <n v="0"/>
    <n v="0"/>
    <n v="0"/>
    <n v="0"/>
    <n v="0"/>
    <n v="55240"/>
  </r>
  <r>
    <d v="2026-04-28T00:00:00"/>
    <s v="HMO/2026/00294"/>
    <x v="36"/>
    <n v="7200"/>
    <n v="1152"/>
    <n v="8352"/>
    <n v="8352"/>
    <n v="7200"/>
    <d v="2026-05-28T00:00:00"/>
    <s v="Vigente"/>
    <s v="Sin pagar"/>
    <x v="2"/>
    <x v="0"/>
    <d v="2026-05-08T00:00:00"/>
    <x v="1"/>
    <x v="7"/>
    <n v="0"/>
    <n v="0"/>
    <n v="0"/>
    <n v="0"/>
    <n v="0"/>
    <n v="0"/>
    <n v="7200"/>
  </r>
  <r>
    <d v="2026-04-28T00:00:00"/>
    <s v="HMO/2026/00293"/>
    <x v="36"/>
    <n v="10350"/>
    <n v="1656"/>
    <n v="12006"/>
    <n v="12006"/>
    <n v="10350"/>
    <d v="2026-05-28T00:00:00"/>
    <s v="Vigente"/>
    <s v="Sin pagar"/>
    <x v="2"/>
    <x v="0"/>
    <d v="2026-05-08T00:00:00"/>
    <x v="1"/>
    <x v="7"/>
    <n v="0"/>
    <n v="0"/>
    <n v="0"/>
    <n v="0"/>
    <n v="0"/>
    <n v="0"/>
    <n v="10350"/>
  </r>
  <r>
    <d v="2026-04-28T00:00:00"/>
    <s v="HMO/2026/00292"/>
    <x v="12"/>
    <n v="13500"/>
    <n v="2160"/>
    <n v="15660"/>
    <n v="15660"/>
    <n v="13500"/>
    <d v="2026-05-28T00:00:00"/>
    <s v="Vigente"/>
    <s v="Sin pagar"/>
    <x v="2"/>
    <x v="0"/>
    <d v="2026-05-08T00:00:00"/>
    <x v="1"/>
    <x v="7"/>
    <n v="0"/>
    <n v="0"/>
    <n v="0"/>
    <n v="0"/>
    <n v="0"/>
    <n v="0"/>
    <n v="13500"/>
  </r>
  <r>
    <d v="2026-04-28T00:00:00"/>
    <s v="HMO/2026/00291"/>
    <x v="62"/>
    <n v="11264.7"/>
    <n v="1802.35"/>
    <n v="13067.05"/>
    <n v="13067.05"/>
    <n v="11264.7"/>
    <d v="2026-05-28T00:00:00"/>
    <s v="Vigente"/>
    <s v="Sin pagar"/>
    <x v="1"/>
    <x v="0"/>
    <d v="2026-05-08T00:00:00"/>
    <x v="1"/>
    <x v="7"/>
    <n v="0"/>
    <n v="0"/>
    <n v="0"/>
    <n v="0"/>
    <n v="0"/>
    <n v="0"/>
    <n v="11264.7"/>
  </r>
  <r>
    <d v="2026-04-28T00:00:00"/>
    <s v="HMO/2026/00290"/>
    <x v="15"/>
    <n v="59796"/>
    <n v="9567.36"/>
    <n v="69363.360000000001"/>
    <n v="69363.360000000001"/>
    <n v="59796"/>
    <d v="2026-05-13T00:00:00"/>
    <s v="Por vencer"/>
    <s v="Sin pagar"/>
    <x v="2"/>
    <x v="0"/>
    <d v="2026-05-08T00:00:00"/>
    <x v="1"/>
    <x v="7"/>
    <n v="0"/>
    <n v="0"/>
    <n v="0"/>
    <n v="0"/>
    <n v="0"/>
    <n v="59796"/>
    <n v="0"/>
  </r>
  <r>
    <d v="2026-04-28T00:00:00"/>
    <s v="CLN/2026/00113"/>
    <x v="9"/>
    <n v="30600"/>
    <n v="4896"/>
    <n v="35496"/>
    <n v="35496"/>
    <n v="30600"/>
    <d v="2026-05-28T00:00:00"/>
    <s v="Vigente"/>
    <s v="Sin pagar"/>
    <x v="0"/>
    <x v="0"/>
    <d v="2026-05-08T00:00:00"/>
    <x v="1"/>
    <x v="7"/>
    <n v="0"/>
    <n v="0"/>
    <n v="0"/>
    <n v="0"/>
    <n v="0"/>
    <n v="0"/>
    <n v="30600"/>
  </r>
  <r>
    <d v="2026-04-27T00:00:00"/>
    <s v="HMO/2026/00289"/>
    <x v="51"/>
    <n v="34200"/>
    <n v="5472"/>
    <n v="39672"/>
    <n v="39672"/>
    <n v="34200"/>
    <d v="2026-05-27T00:00:00"/>
    <s v="Vigente"/>
    <s v="Sin pagar"/>
    <x v="1"/>
    <x v="0"/>
    <d v="2026-05-08T00:00:00"/>
    <x v="1"/>
    <x v="7"/>
    <n v="0"/>
    <n v="0"/>
    <n v="0"/>
    <n v="0"/>
    <n v="0"/>
    <n v="0"/>
    <n v="34200"/>
  </r>
  <r>
    <d v="2026-04-27T00:00:00"/>
    <s v="HMO/2026/00288"/>
    <x v="51"/>
    <n v="64900"/>
    <n v="10384"/>
    <n v="75284"/>
    <n v="75284"/>
    <n v="64900"/>
    <d v="2026-05-27T00:00:00"/>
    <s v="Vigente"/>
    <s v="Sin pagar"/>
    <x v="1"/>
    <x v="0"/>
    <d v="2026-05-08T00:00:00"/>
    <x v="1"/>
    <x v="7"/>
    <n v="0"/>
    <n v="0"/>
    <n v="0"/>
    <n v="0"/>
    <n v="0"/>
    <n v="0"/>
    <n v="64900"/>
  </r>
  <r>
    <d v="2026-04-27T00:00:00"/>
    <s v="HMO/2026/00283"/>
    <x v="63"/>
    <n v="8160"/>
    <n v="1305.5999999999999"/>
    <n v="9465.6"/>
    <n v="9465.6"/>
    <n v="8160"/>
    <d v="2026-05-27T00:00:00"/>
    <s v="Vigente"/>
    <s v="Sin pagar"/>
    <x v="1"/>
    <x v="0"/>
    <d v="2026-05-08T00:00:00"/>
    <x v="1"/>
    <x v="7"/>
    <n v="0"/>
    <n v="0"/>
    <n v="0"/>
    <n v="0"/>
    <n v="0"/>
    <n v="0"/>
    <n v="8160"/>
  </r>
  <r>
    <d v="2026-04-27T00:00:00"/>
    <s v="CLN/2026/00111"/>
    <x v="21"/>
    <n v="56392.85"/>
    <n v="9022.86"/>
    <n v="65415.71"/>
    <n v="65415.71"/>
    <n v="56392.85"/>
    <d v="2026-05-27T00:00:00"/>
    <s v="Vigente"/>
    <s v="Sin pagar"/>
    <x v="2"/>
    <x v="0"/>
    <d v="2026-05-08T00:00:00"/>
    <x v="1"/>
    <x v="7"/>
    <n v="0"/>
    <n v="0"/>
    <n v="0"/>
    <n v="0"/>
    <n v="0"/>
    <n v="0"/>
    <n v="56392.85"/>
  </r>
  <r>
    <d v="2026-04-25T00:00:00"/>
    <s v="HMO/2026/00282"/>
    <x v="55"/>
    <n v="6840"/>
    <n v="1094.4000000000001"/>
    <n v="7934.4"/>
    <n v="7934.4"/>
    <n v="6840"/>
    <d v="2026-05-25T00:00:00"/>
    <s v="Vigente"/>
    <s v="Sin pagar"/>
    <x v="1"/>
    <x v="0"/>
    <d v="2026-05-08T00:00:00"/>
    <x v="1"/>
    <x v="7"/>
    <n v="0"/>
    <n v="0"/>
    <n v="0"/>
    <n v="0"/>
    <n v="0"/>
    <n v="0"/>
    <n v="6840"/>
  </r>
  <r>
    <d v="2026-04-25T00:00:00"/>
    <s v="HMO/2026/00281"/>
    <x v="8"/>
    <n v="4050"/>
    <n v="648"/>
    <n v="4698"/>
    <n v="4698"/>
    <n v="4050"/>
    <d v="2026-05-25T00:00:00"/>
    <s v="Vigente"/>
    <s v="Sin pagar"/>
    <x v="1"/>
    <x v="0"/>
    <d v="2026-05-08T00:00:00"/>
    <x v="1"/>
    <x v="7"/>
    <n v="0"/>
    <n v="0"/>
    <n v="0"/>
    <n v="0"/>
    <n v="0"/>
    <n v="0"/>
    <n v="4050"/>
  </r>
  <r>
    <d v="2026-04-25T00:00:00"/>
    <s v="HMO/2026/00280"/>
    <x v="52"/>
    <n v="9738.23"/>
    <n v="1558.12"/>
    <n v="11296.35"/>
    <n v="11296.35"/>
    <n v="9738.23"/>
    <d v="2026-05-25T00:00:00"/>
    <s v="Vigente"/>
    <s v="Sin pagar"/>
    <x v="1"/>
    <x v="0"/>
    <d v="2026-05-08T00:00:00"/>
    <x v="1"/>
    <x v="7"/>
    <n v="0"/>
    <n v="0"/>
    <n v="0"/>
    <n v="0"/>
    <n v="0"/>
    <n v="0"/>
    <n v="9738.23"/>
  </r>
  <r>
    <d v="2026-04-24T00:00:00"/>
    <s v="HMO/2026/00278"/>
    <x v="4"/>
    <n v="3749.48"/>
    <n v="599.91999999999996"/>
    <n v="4349.3999999999996"/>
    <n v="4349.3999999999996"/>
    <n v="3749.48"/>
    <d v="2026-05-24T00:00:00"/>
    <s v="Vigente"/>
    <s v="Sin pagar"/>
    <x v="2"/>
    <x v="0"/>
    <d v="2026-05-08T00:00:00"/>
    <x v="1"/>
    <x v="7"/>
    <n v="0"/>
    <n v="0"/>
    <n v="0"/>
    <n v="0"/>
    <n v="0"/>
    <n v="0"/>
    <n v="3749.48"/>
  </r>
  <r>
    <d v="2026-04-24T00:00:00"/>
    <s v="HMO/2026/00273"/>
    <x v="4"/>
    <n v="3195"/>
    <n v="511.2"/>
    <n v="3706.2"/>
    <n v="3706.2"/>
    <n v="3195"/>
    <d v="2026-05-24T00:00:00"/>
    <s v="Vigente"/>
    <s v="Sin pagar"/>
    <x v="2"/>
    <x v="0"/>
    <d v="2026-05-08T00:00:00"/>
    <x v="1"/>
    <x v="7"/>
    <n v="0"/>
    <n v="0"/>
    <n v="0"/>
    <n v="0"/>
    <n v="0"/>
    <n v="0"/>
    <n v="3195"/>
  </r>
  <r>
    <d v="2026-04-24T00:00:00"/>
    <s v="CLN/2026/00110"/>
    <x v="17"/>
    <n v="114984.03"/>
    <n v="18397.439999999999"/>
    <n v="133381.47"/>
    <n v="133381.47"/>
    <n v="114984.03"/>
    <d v="2026-05-24T00:00:00"/>
    <s v="Vigente"/>
    <s v="Sin pagar"/>
    <x v="0"/>
    <x v="0"/>
    <d v="2026-05-08T00:00:00"/>
    <x v="1"/>
    <x v="7"/>
    <n v="0"/>
    <n v="0"/>
    <n v="0"/>
    <n v="0"/>
    <n v="0"/>
    <n v="0"/>
    <n v="114984.03"/>
  </r>
  <r>
    <d v="2026-04-24T00:00:00"/>
    <s v="CLN/2026/00108"/>
    <x v="17"/>
    <n v="12600"/>
    <n v="2016"/>
    <n v="14616"/>
    <n v="14616"/>
    <n v="12600"/>
    <d v="2026-05-24T00:00:00"/>
    <s v="Vigente"/>
    <s v="Sin pagar"/>
    <x v="0"/>
    <x v="0"/>
    <d v="2026-05-08T00:00:00"/>
    <x v="1"/>
    <x v="7"/>
    <n v="0"/>
    <n v="0"/>
    <n v="0"/>
    <n v="0"/>
    <n v="0"/>
    <n v="0"/>
    <n v="12600"/>
  </r>
  <r>
    <d v="2026-04-23T00:00:00"/>
    <s v="HMO/2026/00271"/>
    <x v="7"/>
    <n v="9200"/>
    <n v="1472"/>
    <n v="10672"/>
    <n v="10672"/>
    <n v="9200"/>
    <d v="2026-05-23T00:00:00"/>
    <s v="Vigente"/>
    <s v="Sin pagar"/>
    <x v="1"/>
    <x v="0"/>
    <d v="2026-05-08T00:00:00"/>
    <x v="1"/>
    <x v="7"/>
    <n v="0"/>
    <n v="0"/>
    <n v="0"/>
    <n v="0"/>
    <n v="0"/>
    <n v="0"/>
    <n v="9200"/>
  </r>
  <r>
    <d v="2026-04-22T00:00:00"/>
    <s v="HMO/2026/00266"/>
    <x v="20"/>
    <n v="2850"/>
    <n v="456"/>
    <n v="3306"/>
    <n v="3306"/>
    <n v="2850"/>
    <d v="2026-05-22T00:00:00"/>
    <s v="Vigente"/>
    <s v="Sin pagar"/>
    <x v="2"/>
    <x v="0"/>
    <d v="2026-05-08T00:00:00"/>
    <x v="1"/>
    <x v="7"/>
    <n v="0"/>
    <n v="0"/>
    <n v="0"/>
    <n v="0"/>
    <n v="0"/>
    <n v="0"/>
    <n v="2850"/>
  </r>
  <r>
    <d v="2026-04-22T00:00:00"/>
    <s v="HMO/2026/00265"/>
    <x v="23"/>
    <n v="12400"/>
    <n v="1984"/>
    <n v="14384"/>
    <n v="14384"/>
    <n v="12400"/>
    <d v="2026-05-22T00:00:00"/>
    <s v="Vigente"/>
    <s v="Sin pagar"/>
    <x v="1"/>
    <x v="0"/>
    <d v="2026-05-08T00:00:00"/>
    <x v="1"/>
    <x v="7"/>
    <n v="0"/>
    <n v="0"/>
    <n v="0"/>
    <n v="0"/>
    <n v="0"/>
    <n v="0"/>
    <n v="12400"/>
  </r>
  <r>
    <d v="2026-04-22T00:00:00"/>
    <s v="HMO/2026/00264"/>
    <x v="60"/>
    <n v="8800"/>
    <n v="1408"/>
    <n v="10208"/>
    <n v="10208"/>
    <n v="8800"/>
    <d v="2026-05-22T00:00:00"/>
    <s v="Vigente"/>
    <s v="Sin pagar"/>
    <x v="1"/>
    <x v="0"/>
    <d v="2026-05-08T00:00:00"/>
    <x v="1"/>
    <x v="7"/>
    <n v="0"/>
    <n v="0"/>
    <n v="0"/>
    <n v="0"/>
    <n v="0"/>
    <n v="0"/>
    <n v="8800"/>
  </r>
  <r>
    <d v="2026-04-22T00:00:00"/>
    <s v="CLN/2026/00106"/>
    <x v="0"/>
    <n v="7905"/>
    <n v="1264.8"/>
    <n v="9169.7999999999993"/>
    <n v="9169.7999999999993"/>
    <n v="7905"/>
    <d v="2026-05-22T00:00:00"/>
    <s v="Vigente"/>
    <s v="Sin pagar"/>
    <x v="0"/>
    <x v="0"/>
    <d v="2026-05-08T00:00:00"/>
    <x v="1"/>
    <x v="7"/>
    <n v="0"/>
    <n v="0"/>
    <n v="0"/>
    <n v="0"/>
    <n v="0"/>
    <n v="0"/>
    <n v="7905"/>
  </r>
  <r>
    <d v="2026-04-21T00:00:00"/>
    <s v="HMO/2026/00262"/>
    <x v="7"/>
    <n v="10200"/>
    <n v="1632"/>
    <n v="11832"/>
    <n v="11832"/>
    <n v="10200"/>
    <d v="2026-05-21T00:00:00"/>
    <s v="Vigente"/>
    <s v="Sin pagar"/>
    <x v="1"/>
    <x v="0"/>
    <d v="2026-05-08T00:00:00"/>
    <x v="1"/>
    <x v="7"/>
    <n v="0"/>
    <n v="0"/>
    <n v="0"/>
    <n v="0"/>
    <n v="0"/>
    <n v="0"/>
    <n v="10200"/>
  </r>
  <r>
    <d v="2026-04-21T00:00:00"/>
    <s v="CLN/2026/00104"/>
    <x v="3"/>
    <n v="27200"/>
    <n v="4352"/>
    <n v="31552"/>
    <n v="31552"/>
    <n v="27200"/>
    <d v="2026-05-21T00:00:00"/>
    <s v="Vigente"/>
    <s v="Sin pagar"/>
    <x v="0"/>
    <x v="0"/>
    <d v="2026-05-08T00:00:00"/>
    <x v="1"/>
    <x v="7"/>
    <n v="0"/>
    <n v="0"/>
    <n v="0"/>
    <n v="0"/>
    <n v="0"/>
    <n v="0"/>
    <n v="27200"/>
  </r>
  <r>
    <d v="2026-04-21T00:00:00"/>
    <s v="CLN/2026/00103"/>
    <x v="35"/>
    <n v="9699.2000000000007"/>
    <n v="1551.87"/>
    <n v="11251.07"/>
    <n v="11251.07"/>
    <n v="9699.2000000000007"/>
    <d v="2026-05-21T00:00:00"/>
    <s v="Vigente"/>
    <s v="Sin pagar"/>
    <x v="2"/>
    <x v="0"/>
    <d v="2026-05-08T00:00:00"/>
    <x v="1"/>
    <x v="7"/>
    <n v="0"/>
    <n v="0"/>
    <n v="0"/>
    <n v="0"/>
    <n v="0"/>
    <n v="0"/>
    <n v="9699.2000000000007"/>
  </r>
  <r>
    <d v="2026-04-20T00:00:00"/>
    <s v="HMO/2026/00260"/>
    <x v="22"/>
    <n v="27360"/>
    <n v="4377.6000000000004"/>
    <n v="31737.599999999999"/>
    <n v="31737.599999999999"/>
    <n v="27360"/>
    <d v="2026-05-20T00:00:00"/>
    <s v="Vigente"/>
    <s v="Sin pagar"/>
    <x v="1"/>
    <x v="0"/>
    <d v="2026-05-08T00:00:00"/>
    <x v="1"/>
    <x v="7"/>
    <n v="0"/>
    <n v="0"/>
    <n v="0"/>
    <n v="0"/>
    <n v="0"/>
    <n v="0"/>
    <n v="27360"/>
  </r>
  <r>
    <d v="2026-04-20T00:00:00"/>
    <s v="CLN/2026/00101"/>
    <x v="17"/>
    <n v="12600"/>
    <n v="2016"/>
    <n v="14616"/>
    <n v="14616"/>
    <n v="12600"/>
    <d v="2026-05-20T00:00:00"/>
    <s v="Vigente"/>
    <s v="Sin pagar"/>
    <x v="0"/>
    <x v="0"/>
    <d v="2026-05-08T00:00:00"/>
    <x v="1"/>
    <x v="7"/>
    <n v="0"/>
    <n v="0"/>
    <n v="0"/>
    <n v="0"/>
    <n v="0"/>
    <n v="0"/>
    <n v="12600"/>
  </r>
  <r>
    <d v="2026-04-18T00:00:00"/>
    <s v="HMO/2026/00259"/>
    <x v="31"/>
    <n v="13904.2"/>
    <m/>
    <n v="13904.2"/>
    <n v="13904.2"/>
    <n v="13904.2"/>
    <d v="2026-05-18T00:00:00"/>
    <s v="Vigente"/>
    <s v="Sin pagar"/>
    <x v="1"/>
    <x v="0"/>
    <d v="2026-05-08T00:00:00"/>
    <x v="1"/>
    <x v="7"/>
    <n v="0"/>
    <n v="0"/>
    <n v="0"/>
    <n v="0"/>
    <n v="0"/>
    <n v="0"/>
    <n v="13904.2"/>
  </r>
  <r>
    <d v="2026-04-17T00:00:00"/>
    <s v="HMO/2026/00254"/>
    <x v="10"/>
    <n v="4318.08"/>
    <n v="690.89"/>
    <n v="5008.97"/>
    <n v="5008.97"/>
    <n v="4318.08"/>
    <d v="2026-05-17T00:00:00"/>
    <s v="Vigente"/>
    <s v="Sin pagar"/>
    <x v="1"/>
    <x v="0"/>
    <d v="2026-05-08T00:00:00"/>
    <x v="1"/>
    <x v="7"/>
    <n v="0"/>
    <n v="0"/>
    <n v="0"/>
    <n v="0"/>
    <n v="0"/>
    <n v="0"/>
    <n v="4318.08"/>
  </r>
  <r>
    <d v="2026-04-17T00:00:00"/>
    <s v="HMO/2026/00253"/>
    <x v="20"/>
    <n v="25560"/>
    <n v="4089.6"/>
    <n v="29649.599999999999"/>
    <n v="29649.599999999999"/>
    <n v="25560"/>
    <d v="2026-05-17T00:00:00"/>
    <s v="Vigente"/>
    <s v="Sin pagar"/>
    <x v="2"/>
    <x v="0"/>
    <d v="2026-05-08T00:00:00"/>
    <x v="1"/>
    <x v="7"/>
    <n v="0"/>
    <n v="0"/>
    <n v="0"/>
    <n v="0"/>
    <n v="0"/>
    <n v="0"/>
    <n v="25560"/>
  </r>
  <r>
    <d v="2026-04-16T00:00:00"/>
    <s v="HMO/2026/00252"/>
    <x v="64"/>
    <n v="65000"/>
    <m/>
    <n v="65000"/>
    <n v="65000"/>
    <n v="65000"/>
    <d v="2026-05-16T00:00:00"/>
    <s v="Vigente"/>
    <s v="Sin pagar"/>
    <x v="1"/>
    <x v="0"/>
    <d v="2026-05-08T00:00:00"/>
    <x v="1"/>
    <x v="7"/>
    <n v="0"/>
    <n v="0"/>
    <n v="0"/>
    <n v="0"/>
    <n v="0"/>
    <n v="0"/>
    <n v="65000"/>
  </r>
  <r>
    <d v="2026-04-16T00:00:00"/>
    <s v="HMO/2026/00251"/>
    <x v="10"/>
    <n v="7740"/>
    <n v="1238.4000000000001"/>
    <n v="8978.4"/>
    <n v="4489.2"/>
    <n v="3870"/>
    <d v="2026-05-16T00:00:00"/>
    <s v="Vigente"/>
    <s v="Pagado parcialmente"/>
    <x v="1"/>
    <x v="0"/>
    <d v="2026-05-08T00:00:00"/>
    <x v="1"/>
    <x v="7"/>
    <n v="0"/>
    <n v="0"/>
    <n v="0"/>
    <n v="0"/>
    <n v="0"/>
    <n v="0"/>
    <n v="3870"/>
  </r>
  <r>
    <d v="2026-04-16T00:00:00"/>
    <s v="HMO/2026/00250"/>
    <x v="55"/>
    <n v="61560"/>
    <n v="9849.6"/>
    <n v="71409.600000000006"/>
    <n v="71409.600000000006"/>
    <n v="61560"/>
    <d v="2026-05-16T00:00:00"/>
    <s v="Vigente"/>
    <s v="Sin pagar"/>
    <x v="1"/>
    <x v="0"/>
    <d v="2026-05-08T00:00:00"/>
    <x v="1"/>
    <x v="7"/>
    <n v="0"/>
    <n v="0"/>
    <n v="0"/>
    <n v="0"/>
    <n v="0"/>
    <n v="0"/>
    <n v="61560"/>
  </r>
  <r>
    <d v="2026-04-16T00:00:00"/>
    <s v="HMO/2026/00249"/>
    <x v="31"/>
    <n v="13896.15"/>
    <m/>
    <n v="13896.15"/>
    <n v="13896.15"/>
    <n v="13896.15"/>
    <d v="2026-05-16T00:00:00"/>
    <s v="Vigente"/>
    <s v="Sin pagar"/>
    <x v="1"/>
    <x v="0"/>
    <d v="2026-05-08T00:00:00"/>
    <x v="1"/>
    <x v="7"/>
    <n v="0"/>
    <n v="0"/>
    <n v="0"/>
    <n v="0"/>
    <n v="0"/>
    <n v="0"/>
    <n v="13896.15"/>
  </r>
  <r>
    <d v="2026-04-14T00:00:00"/>
    <s v="HMO/2026/00244"/>
    <x v="27"/>
    <n v="15980"/>
    <n v="2556.8000000000002"/>
    <n v="18536.8"/>
    <n v="18536.8"/>
    <n v="15980"/>
    <d v="2026-05-14T00:00:00"/>
    <s v="Por vencer"/>
    <s v="Sin pagar"/>
    <x v="2"/>
    <x v="0"/>
    <d v="2026-05-08T00:00:00"/>
    <x v="1"/>
    <x v="7"/>
    <n v="0"/>
    <n v="0"/>
    <n v="0"/>
    <n v="0"/>
    <n v="0"/>
    <n v="15980"/>
    <n v="0"/>
  </r>
  <r>
    <d v="2026-04-14T00:00:00"/>
    <s v="HMO/2026/00243"/>
    <x v="7"/>
    <n v="4600"/>
    <n v="736"/>
    <n v="5336"/>
    <n v="5336"/>
    <n v="4600"/>
    <d v="2026-05-14T00:00:00"/>
    <s v="Por vencer"/>
    <s v="Sin pagar"/>
    <x v="1"/>
    <x v="0"/>
    <d v="2026-05-08T00:00:00"/>
    <x v="1"/>
    <x v="7"/>
    <n v="0"/>
    <n v="0"/>
    <n v="0"/>
    <n v="0"/>
    <n v="0"/>
    <n v="4600"/>
    <n v="0"/>
  </r>
  <r>
    <d v="2026-04-14T00:00:00"/>
    <s v="CLN/2026/00100"/>
    <x v="9"/>
    <n v="30600"/>
    <n v="4896"/>
    <n v="35496"/>
    <n v="35496"/>
    <n v="30600"/>
    <d v="2026-05-14T00:00:00"/>
    <s v="Por vencer"/>
    <s v="Sin pagar"/>
    <x v="0"/>
    <x v="0"/>
    <d v="2026-05-08T00:00:00"/>
    <x v="1"/>
    <x v="7"/>
    <n v="0"/>
    <n v="0"/>
    <n v="0"/>
    <n v="0"/>
    <n v="0"/>
    <n v="30600"/>
    <n v="0"/>
  </r>
  <r>
    <d v="2026-04-13T00:00:00"/>
    <s v="HMO/2026/00242"/>
    <x v="62"/>
    <n v="114975"/>
    <n v="18396"/>
    <n v="133371"/>
    <n v="133371"/>
    <n v="114975"/>
    <d v="2026-05-13T00:00:00"/>
    <s v="Por vencer"/>
    <s v="Sin pagar"/>
    <x v="1"/>
    <x v="0"/>
    <d v="2026-05-08T00:00:00"/>
    <x v="1"/>
    <x v="7"/>
    <n v="0"/>
    <n v="0"/>
    <n v="0"/>
    <n v="0"/>
    <n v="0"/>
    <n v="114975"/>
    <n v="0"/>
  </r>
  <r>
    <d v="2026-04-10T00:00:00"/>
    <s v="HMO/2026/00239"/>
    <x v="61"/>
    <n v="21716.48"/>
    <n v="3474.64"/>
    <n v="25191.119999999999"/>
    <n v="25191.119999999999"/>
    <n v="21716.48"/>
    <d v="2026-05-10T00:00:00"/>
    <s v="Por vencer"/>
    <s v="Sin pagar"/>
    <x v="1"/>
    <x v="0"/>
    <d v="2026-05-08T00:00:00"/>
    <x v="1"/>
    <x v="7"/>
    <n v="0"/>
    <n v="0"/>
    <n v="0"/>
    <n v="0"/>
    <n v="0"/>
    <n v="21716.48"/>
    <n v="0"/>
  </r>
  <r>
    <d v="2026-04-10T00:00:00"/>
    <s v="HMO/2026/00238"/>
    <x v="66"/>
    <n v="13200"/>
    <n v="2112"/>
    <n v="15312"/>
    <n v="15312"/>
    <n v="13200"/>
    <d v="2026-05-10T00:00:00"/>
    <s v="Por vencer"/>
    <s v="Sin pagar"/>
    <x v="1"/>
    <x v="0"/>
    <d v="2026-05-08T00:00:00"/>
    <x v="1"/>
    <x v="7"/>
    <n v="0"/>
    <n v="0"/>
    <n v="0"/>
    <n v="0"/>
    <n v="0"/>
    <n v="13200"/>
    <n v="0"/>
  </r>
  <r>
    <d v="2026-04-09T00:00:00"/>
    <s v="HMO/2026/00232"/>
    <x v="69"/>
    <n v="72101"/>
    <n v="11536.16"/>
    <n v="83637.16"/>
    <n v="83637.16"/>
    <n v="72101"/>
    <d v="2026-05-09T00:00:00"/>
    <s v="Por vencer"/>
    <s v="Sin pagar"/>
    <x v="2"/>
    <x v="0"/>
    <d v="2026-05-08T00:00:00"/>
    <x v="1"/>
    <x v="7"/>
    <n v="0"/>
    <n v="0"/>
    <n v="0"/>
    <n v="0"/>
    <n v="0"/>
    <n v="72101"/>
    <n v="0"/>
  </r>
  <r>
    <d v="2026-04-09T00:00:00"/>
    <s v="HMO/2026/00229"/>
    <x v="55"/>
    <n v="61560"/>
    <n v="9849.6"/>
    <n v="71409.600000000006"/>
    <n v="21409.599999999999"/>
    <n v="18456.551724137931"/>
    <d v="2026-05-09T00:00:00"/>
    <s v="Por vencer"/>
    <s v="Pagado parcialmente"/>
    <x v="1"/>
    <x v="0"/>
    <d v="2026-05-08T00:00:00"/>
    <x v="1"/>
    <x v="7"/>
    <n v="0"/>
    <n v="0"/>
    <n v="0"/>
    <n v="0"/>
    <n v="0"/>
    <n v="18456.551724137931"/>
    <n v="0"/>
  </r>
  <r>
    <d v="2026-04-09T00:00:00"/>
    <s v="CLN/2026/00094"/>
    <x v="5"/>
    <n v="12980"/>
    <n v="2076.8000000000002"/>
    <n v="15056.8"/>
    <n v="15056.8"/>
    <n v="12980"/>
    <d v="2026-05-09T00:00:00"/>
    <s v="Por vencer"/>
    <s v="Sin pagar"/>
    <x v="1"/>
    <x v="0"/>
    <d v="2026-05-08T00:00:00"/>
    <x v="1"/>
    <x v="7"/>
    <n v="0"/>
    <n v="0"/>
    <n v="0"/>
    <n v="0"/>
    <n v="0"/>
    <n v="12980"/>
    <n v="0"/>
  </r>
  <r>
    <d v="2026-04-09T00:00:00"/>
    <s v="CLN/2026/00093"/>
    <x v="17"/>
    <n v="36050.5"/>
    <n v="5768.08"/>
    <n v="41818.58"/>
    <n v="41818.58"/>
    <n v="36050.5"/>
    <d v="2026-05-09T00:00:00"/>
    <s v="Por vencer"/>
    <s v="Sin pagar"/>
    <x v="0"/>
    <x v="0"/>
    <d v="2026-05-08T00:00:00"/>
    <x v="1"/>
    <x v="7"/>
    <n v="0"/>
    <n v="0"/>
    <n v="0"/>
    <n v="0"/>
    <n v="0"/>
    <n v="36050.5"/>
    <n v="0"/>
  </r>
  <r>
    <d v="2026-04-08T00:00:00"/>
    <s v="HMO/2026/00226"/>
    <x v="36"/>
    <n v="11047.05"/>
    <n v="1767.53"/>
    <n v="12814.58"/>
    <n v="12814.58"/>
    <n v="11047.05"/>
    <d v="2026-05-08T00:00:00"/>
    <s v="Vencido"/>
    <s v="Sin pagar"/>
    <x v="2"/>
    <x v="0"/>
    <d v="2026-05-08T00:00:00"/>
    <x v="1"/>
    <x v="7"/>
    <n v="1"/>
    <n v="11047.05"/>
    <n v="0"/>
    <n v="0"/>
    <n v="0"/>
    <n v="0"/>
    <n v="0"/>
  </r>
  <r>
    <d v="2026-04-08T00:00:00"/>
    <s v="HMO/2026/00225"/>
    <x v="67"/>
    <n v="18270"/>
    <m/>
    <n v="18270"/>
    <n v="18270"/>
    <n v="18270"/>
    <d v="2026-05-08T00:00:00"/>
    <s v="Vencido"/>
    <s v="Sin pagar"/>
    <x v="1"/>
    <x v="0"/>
    <d v="2026-05-08T00:00:00"/>
    <x v="1"/>
    <x v="7"/>
    <n v="1"/>
    <n v="18270"/>
    <n v="0"/>
    <n v="0"/>
    <n v="0"/>
    <n v="0"/>
    <n v="0"/>
  </r>
  <r>
    <d v="2026-04-07T00:00:00"/>
    <s v="HMO/2026/00224"/>
    <x v="7"/>
    <n v="27000"/>
    <n v="4320"/>
    <n v="31320"/>
    <n v="31320"/>
    <n v="27000"/>
    <d v="2026-05-07T00:00:00"/>
    <s v="Vencido"/>
    <s v="Sin pagar"/>
    <x v="1"/>
    <x v="0"/>
    <d v="2026-05-08T00:00:00"/>
    <x v="1"/>
    <x v="7"/>
    <n v="2"/>
    <n v="27000"/>
    <n v="0"/>
    <n v="0"/>
    <n v="0"/>
    <n v="0"/>
    <n v="0"/>
  </r>
  <r>
    <d v="2026-04-07T00:00:00"/>
    <s v="HMO/2026/00223"/>
    <x v="7"/>
    <n v="57649.97"/>
    <n v="9224"/>
    <n v="66873.97"/>
    <n v="66873.97"/>
    <n v="57649.97"/>
    <d v="2026-05-07T00:00:00"/>
    <s v="Vencido"/>
    <s v="Sin pagar"/>
    <x v="1"/>
    <x v="0"/>
    <d v="2026-05-08T00:00:00"/>
    <x v="1"/>
    <x v="7"/>
    <n v="2"/>
    <n v="57649.97"/>
    <n v="0"/>
    <n v="0"/>
    <n v="0"/>
    <n v="0"/>
    <n v="0"/>
  </r>
  <r>
    <d v="2026-04-06T00:00:00"/>
    <s v="HMO/2026/00221"/>
    <x v="7"/>
    <n v="11900"/>
    <n v="1904"/>
    <n v="13804"/>
    <n v="13804"/>
    <n v="11900"/>
    <d v="2026-05-06T00:00:00"/>
    <s v="Vencido"/>
    <s v="Sin pagar"/>
    <x v="1"/>
    <x v="0"/>
    <d v="2026-05-08T00:00:00"/>
    <x v="1"/>
    <x v="7"/>
    <n v="3"/>
    <n v="11900"/>
    <n v="0"/>
    <n v="0"/>
    <n v="0"/>
    <n v="0"/>
    <n v="0"/>
  </r>
  <r>
    <d v="2026-04-06T00:00:00"/>
    <s v="HMO/2026/00219"/>
    <x v="14"/>
    <n v="9460"/>
    <n v="1513.6"/>
    <n v="10973.6"/>
    <n v="10973.6"/>
    <n v="9460"/>
    <d v="2026-05-06T00:00:00"/>
    <s v="Vencido"/>
    <s v="Sin pagar"/>
    <x v="2"/>
    <x v="0"/>
    <d v="2026-05-08T00:00:00"/>
    <x v="1"/>
    <x v="7"/>
    <n v="3"/>
    <n v="9460"/>
    <n v="0"/>
    <n v="0"/>
    <n v="0"/>
    <n v="0"/>
    <n v="0"/>
  </r>
  <r>
    <d v="2026-04-06T00:00:00"/>
    <s v="HMO/2026/00218"/>
    <x v="70"/>
    <n v="117984.7"/>
    <n v="18877.55"/>
    <n v="136862.25"/>
    <n v="136862.25"/>
    <n v="117984.7"/>
    <d v="2026-05-06T00:00:00"/>
    <s v="Vencido"/>
    <s v="Sin pagar"/>
    <x v="1"/>
    <x v="0"/>
    <d v="2026-05-08T00:00:00"/>
    <x v="1"/>
    <x v="7"/>
    <n v="3"/>
    <n v="117984.7"/>
    <n v="0"/>
    <n v="0"/>
    <n v="0"/>
    <n v="0"/>
    <n v="0"/>
  </r>
  <r>
    <d v="2026-04-06T00:00:00"/>
    <s v="CLN/2026/00089"/>
    <x v="12"/>
    <n v="13500"/>
    <n v="2160"/>
    <n v="15660"/>
    <n v="15239.04"/>
    <n v="13137.103448275864"/>
    <d v="2026-05-06T00:00:00"/>
    <s v="Vencido"/>
    <s v="Pagado parcialmente"/>
    <x v="2"/>
    <x v="0"/>
    <d v="2026-05-08T00:00:00"/>
    <x v="1"/>
    <x v="7"/>
    <n v="3"/>
    <n v="13137.103448275864"/>
    <n v="0"/>
    <n v="0"/>
    <n v="0"/>
    <n v="0"/>
    <n v="0"/>
  </r>
  <r>
    <d v="2026-04-06T00:00:00"/>
    <s v="CLN/2026/00088"/>
    <x v="9"/>
    <n v="7055"/>
    <n v="1128.8"/>
    <n v="8183.8"/>
    <n v="8183.8"/>
    <n v="7055"/>
    <d v="2026-05-06T00:00:00"/>
    <s v="Vencido"/>
    <s v="Sin pagar"/>
    <x v="0"/>
    <x v="0"/>
    <d v="2026-05-08T00:00:00"/>
    <x v="1"/>
    <x v="7"/>
    <n v="3"/>
    <n v="7055"/>
    <n v="0"/>
    <n v="0"/>
    <n v="0"/>
    <n v="0"/>
    <n v="0"/>
  </r>
  <r>
    <d v="2026-04-01T00:00:00"/>
    <s v="HMO/2026/00216"/>
    <x v="17"/>
    <n v="11180.05"/>
    <n v="1788.81"/>
    <n v="12968.86"/>
    <n v="12968.86"/>
    <n v="11180.05"/>
    <d v="2026-05-01T00:00:00"/>
    <s v="Vencido"/>
    <s v="Sin pagar"/>
    <x v="0"/>
    <x v="0"/>
    <d v="2026-05-08T00:00:00"/>
    <x v="1"/>
    <x v="7"/>
    <n v="8"/>
    <n v="11180.05"/>
    <n v="0"/>
    <n v="0"/>
    <n v="0"/>
    <n v="0"/>
    <n v="0"/>
  </r>
  <r>
    <d v="2026-04-01T00:00:00"/>
    <s v="HMO/2026/00215"/>
    <x v="68"/>
    <n v="88550"/>
    <m/>
    <n v="88550"/>
    <n v="88550"/>
    <n v="88550"/>
    <d v="2026-05-01T00:00:00"/>
    <s v="Vencido"/>
    <s v="Sin pagar"/>
    <x v="1"/>
    <x v="0"/>
    <d v="2026-05-08T00:00:00"/>
    <x v="1"/>
    <x v="7"/>
    <n v="8"/>
    <n v="88550"/>
    <n v="0"/>
    <n v="0"/>
    <n v="0"/>
    <n v="0"/>
    <n v="0"/>
  </r>
  <r>
    <d v="2026-03-31T00:00:00"/>
    <s v="HMO/2026/00213"/>
    <x v="7"/>
    <n v="9000"/>
    <n v="1440"/>
    <n v="10440"/>
    <n v="10440"/>
    <n v="9000"/>
    <d v="2026-04-30T00:00:00"/>
    <s v="Vencido"/>
    <s v="Sin pagar"/>
    <x v="1"/>
    <x v="0"/>
    <d v="2026-05-08T00:00:00"/>
    <x v="1"/>
    <x v="7"/>
    <n v="9"/>
    <n v="9000"/>
    <n v="0"/>
    <n v="0"/>
    <n v="0"/>
    <n v="0"/>
    <n v="0"/>
  </r>
  <r>
    <d v="2026-03-30T00:00:00"/>
    <s v="HMO/2026/00206"/>
    <x v="31"/>
    <n v="12466.02"/>
    <m/>
    <n v="12466.02"/>
    <n v="12466.02"/>
    <n v="12466.02"/>
    <d v="2026-04-29T00:00:00"/>
    <s v="Vencido"/>
    <s v="Sin pagar"/>
    <x v="1"/>
    <x v="0"/>
    <d v="2026-05-08T00:00:00"/>
    <x v="1"/>
    <x v="7"/>
    <n v="10"/>
    <n v="12466.02"/>
    <n v="0"/>
    <n v="0"/>
    <n v="0"/>
    <n v="0"/>
    <n v="0"/>
  </r>
  <r>
    <d v="2026-03-28T00:00:00"/>
    <s v="HMO/2026/00202"/>
    <x v="17"/>
    <n v="18418.55"/>
    <n v="2946.97"/>
    <n v="21365.52"/>
    <n v="21365.52"/>
    <n v="18418.55"/>
    <d v="2026-04-27T00:00:00"/>
    <s v="Vencido"/>
    <s v="Sin pagar"/>
    <x v="0"/>
    <x v="0"/>
    <d v="2026-05-08T00:00:00"/>
    <x v="1"/>
    <x v="7"/>
    <n v="12"/>
    <n v="18418.55"/>
    <n v="0"/>
    <n v="0"/>
    <n v="0"/>
    <n v="0"/>
    <n v="0"/>
  </r>
  <r>
    <d v="2026-03-28T00:00:00"/>
    <s v="HMO/2026/00201"/>
    <x v="7"/>
    <n v="30750.97"/>
    <n v="4920.16"/>
    <n v="35671.129999999997"/>
    <n v="35671.129999999997"/>
    <n v="30750.97"/>
    <d v="2026-04-27T00:00:00"/>
    <s v="Vencido"/>
    <s v="Sin pagar"/>
    <x v="1"/>
    <x v="0"/>
    <d v="2026-05-08T00:00:00"/>
    <x v="1"/>
    <x v="7"/>
    <n v="12"/>
    <n v="30750.97"/>
    <n v="0"/>
    <n v="0"/>
    <n v="0"/>
    <n v="0"/>
    <n v="0"/>
  </r>
  <r>
    <d v="2026-03-27T00:00:00"/>
    <s v="HMO/2026/00195"/>
    <x v="22"/>
    <n v="4750"/>
    <n v="760"/>
    <n v="5510"/>
    <n v="5510"/>
    <n v="4750"/>
    <d v="2026-04-26T00:00:00"/>
    <s v="Vencido"/>
    <s v="Sin pagar"/>
    <x v="1"/>
    <x v="0"/>
    <d v="2026-05-08T00:00:00"/>
    <x v="1"/>
    <x v="7"/>
    <n v="13"/>
    <n v="4750"/>
    <n v="0"/>
    <n v="0"/>
    <n v="0"/>
    <n v="0"/>
    <n v="0"/>
  </r>
  <r>
    <d v="2026-03-26T00:00:00"/>
    <s v="CLN/2026/00081"/>
    <x v="3"/>
    <n v="16000"/>
    <n v="2560"/>
    <n v="18560"/>
    <n v="18560"/>
    <n v="16000"/>
    <d v="2026-04-25T00:00:00"/>
    <s v="Vencido"/>
    <s v="Sin pagar"/>
    <x v="0"/>
    <x v="0"/>
    <d v="2026-05-08T00:00:00"/>
    <x v="1"/>
    <x v="7"/>
    <n v="14"/>
    <n v="16000"/>
    <n v="0"/>
    <n v="0"/>
    <n v="0"/>
    <n v="0"/>
    <n v="0"/>
  </r>
  <r>
    <d v="2026-03-20T00:00:00"/>
    <s v="CLN/2026/00069"/>
    <x v="71"/>
    <n v="26000"/>
    <n v="4160"/>
    <n v="30160"/>
    <n v="30160"/>
    <n v="26000"/>
    <d v="2026-04-19T00:00:00"/>
    <s v="Vencido"/>
    <s v="Sin pagar"/>
    <x v="1"/>
    <x v="0"/>
    <d v="2026-05-08T00:00:00"/>
    <x v="1"/>
    <x v="7"/>
    <n v="20"/>
    <n v="26000"/>
    <n v="0"/>
    <n v="0"/>
    <n v="0"/>
    <n v="0"/>
    <n v="0"/>
  </r>
  <r>
    <d v="2026-03-13T00:00:00"/>
    <s v="HMO/2026/00167"/>
    <x v="22"/>
    <n v="27360"/>
    <n v="4377.6000000000004"/>
    <n v="31737.599999999999"/>
    <n v="31737.599999999999"/>
    <n v="27360"/>
    <d v="2026-04-12T00:00:00"/>
    <s v="Vencido"/>
    <s v="Sin pagar"/>
    <x v="1"/>
    <x v="0"/>
    <d v="2026-05-08T00:00:00"/>
    <x v="1"/>
    <x v="7"/>
    <n v="27"/>
    <n v="27360"/>
    <n v="0"/>
    <n v="0"/>
    <n v="0"/>
    <n v="0"/>
    <n v="0"/>
  </r>
  <r>
    <d v="2026-03-02T00:00:00"/>
    <s v="CLN/2026/00057"/>
    <x v="36"/>
    <n v="14257.8"/>
    <n v="2281.25"/>
    <n v="16539.05"/>
    <n v="16539.05"/>
    <n v="14257.8"/>
    <d v="2026-04-01T00:00:00"/>
    <s v="Vencido"/>
    <s v="Sin pagar"/>
    <x v="2"/>
    <x v="0"/>
    <d v="2026-05-08T00:00:00"/>
    <x v="1"/>
    <x v="7"/>
    <n v="38"/>
    <n v="0"/>
    <n v="14257.8"/>
    <n v="0"/>
    <n v="0"/>
    <n v="0"/>
    <n v="0"/>
  </r>
  <r>
    <d v="2026-02-24T00:00:00"/>
    <s v="CLN/2026/00052"/>
    <x v="37"/>
    <n v="12825"/>
    <n v="2052"/>
    <n v="14877"/>
    <n v="14877"/>
    <n v="12825"/>
    <d v="2026-03-26T00:00:00"/>
    <s v="Vencido"/>
    <s v="Sin pagar"/>
    <x v="2"/>
    <x v="0"/>
    <d v="2026-05-08T00:00:00"/>
    <x v="1"/>
    <x v="7"/>
    <n v="44"/>
    <n v="0"/>
    <n v="12825"/>
    <n v="0"/>
    <n v="0"/>
    <n v="0"/>
    <n v="0"/>
  </r>
  <r>
    <d v="2026-02-23T00:00:00"/>
    <s v="CLN/2026/00050"/>
    <x v="37"/>
    <n v="12825"/>
    <n v="2052"/>
    <n v="14877"/>
    <n v="14877"/>
    <n v="12825"/>
    <d v="2026-03-25T00:00:00"/>
    <s v="Vencido"/>
    <s v="Sin pagar"/>
    <x v="2"/>
    <x v="0"/>
    <d v="2026-05-08T00:00:00"/>
    <x v="1"/>
    <x v="7"/>
    <n v="45"/>
    <n v="0"/>
    <n v="12825"/>
    <n v="0"/>
    <n v="0"/>
    <n v="0"/>
    <n v="0"/>
  </r>
  <r>
    <d v="2026-02-19T00:00:00"/>
    <s v="CLN/2026/00045"/>
    <x v="36"/>
    <n v="35478.14"/>
    <n v="5676.5"/>
    <n v="41154.639999999999"/>
    <n v="41154.639999999999"/>
    <n v="35478.14"/>
    <d v="2026-03-21T00:00:00"/>
    <s v="Vencido"/>
    <s v="Sin pagar"/>
    <x v="2"/>
    <x v="0"/>
    <d v="2026-05-08T00:00:00"/>
    <x v="1"/>
    <x v="7"/>
    <n v="49"/>
    <n v="0"/>
    <n v="35478.14"/>
    <n v="0"/>
    <n v="0"/>
    <n v="0"/>
    <n v="0"/>
  </r>
  <r>
    <d v="2026-02-18T00:00:00"/>
    <s v="CLN/2026/00043"/>
    <x v="37"/>
    <n v="8550"/>
    <n v="1368"/>
    <n v="9918"/>
    <n v="9918"/>
    <n v="8550"/>
    <d v="2026-03-20T00:00:00"/>
    <s v="Vencido"/>
    <s v="Sin pagar"/>
    <x v="2"/>
    <x v="0"/>
    <d v="2026-05-08T00:00:00"/>
    <x v="1"/>
    <x v="7"/>
    <n v="50"/>
    <n v="0"/>
    <n v="8550"/>
    <n v="0"/>
    <n v="0"/>
    <n v="0"/>
    <n v="0"/>
  </r>
  <r>
    <d v="2026-02-16T00:00:00"/>
    <s v="CLN/2026/00042"/>
    <x v="37"/>
    <n v="8550"/>
    <n v="1368"/>
    <n v="9918"/>
    <n v="9918"/>
    <n v="8550"/>
    <d v="2026-03-18T00:00:00"/>
    <s v="Vencido"/>
    <s v="Sin pagar"/>
    <x v="2"/>
    <x v="0"/>
    <d v="2026-05-08T00:00:00"/>
    <x v="1"/>
    <x v="7"/>
    <n v="52"/>
    <n v="0"/>
    <n v="8550"/>
    <n v="0"/>
    <n v="0"/>
    <n v="0"/>
    <n v="0"/>
  </r>
  <r>
    <d v="2026-02-16T00:00:00"/>
    <s v="CLN/2026/00041"/>
    <x v="36"/>
    <n v="7112.44"/>
    <n v="1137.99"/>
    <n v="8250.43"/>
    <n v="8250.43"/>
    <n v="7112.44"/>
    <d v="2026-03-18T00:00:00"/>
    <s v="Vencido"/>
    <s v="Sin pagar"/>
    <x v="2"/>
    <x v="0"/>
    <d v="2026-05-08T00:00:00"/>
    <x v="1"/>
    <x v="7"/>
    <n v="52"/>
    <n v="0"/>
    <n v="7112.44"/>
    <n v="0"/>
    <n v="0"/>
    <n v="0"/>
    <n v="0"/>
  </r>
  <r>
    <d v="2026-01-15T00:00:00"/>
    <s v="CLN/2026/00016"/>
    <x v="37"/>
    <n v="44390"/>
    <n v="7102.4"/>
    <n v="51492.4"/>
    <n v="51492.4"/>
    <n v="44390"/>
    <d v="2026-02-14T00:00:00"/>
    <s v="Vencido"/>
    <s v="Sin pagar"/>
    <x v="2"/>
    <x v="0"/>
    <d v="2026-05-08T00:00:00"/>
    <x v="1"/>
    <x v="7"/>
    <n v="84"/>
    <n v="0"/>
    <n v="0"/>
    <n v="44390"/>
    <n v="0"/>
    <n v="0"/>
    <n v="0"/>
  </r>
  <r>
    <d v="2026-01-15T00:00:00"/>
    <s v="CLN/2026/00015"/>
    <x v="36"/>
    <n v="17638.53"/>
    <n v="2822.16"/>
    <n v="20460.689999999999"/>
    <n v="20460.689999999999"/>
    <n v="17638.53"/>
    <d v="2026-02-14T00:00:00"/>
    <s v="Vencido"/>
    <s v="Sin pagar"/>
    <x v="2"/>
    <x v="0"/>
    <d v="2026-05-08T00:00:00"/>
    <x v="1"/>
    <x v="7"/>
    <n v="84"/>
    <n v="0"/>
    <n v="0"/>
    <n v="17638.53"/>
    <n v="0"/>
    <n v="0"/>
    <n v="0"/>
  </r>
  <r>
    <d v="2025-12-26T00:00:00"/>
    <s v="CLN/2025/00525"/>
    <x v="37"/>
    <n v="42000"/>
    <n v="6720"/>
    <n v="48720"/>
    <n v="31860"/>
    <n v="27465.517241379312"/>
    <d v="2026-01-25T00:00:00"/>
    <s v="Vencido"/>
    <s v="Pagado parcialmente"/>
    <x v="2"/>
    <x v="0"/>
    <d v="2026-05-08T00:00:00"/>
    <x v="1"/>
    <x v="7"/>
    <n v="104"/>
    <n v="0"/>
    <n v="0"/>
    <n v="0"/>
    <n v="27465.517241379312"/>
    <n v="0"/>
    <n v="0"/>
  </r>
  <r>
    <d v="2025-10-23T00:00:00"/>
    <s v="CLN/2025/00474"/>
    <x v="38"/>
    <n v="19694.400000000001"/>
    <n v="3151.1"/>
    <n v="22845.5"/>
    <n v="2429.5"/>
    <n v="2094.3965517241381"/>
    <d v="2025-11-07T00:00:00"/>
    <s v="Vencido"/>
    <s v="Pagado parcialmente"/>
    <x v="2"/>
    <x v="0"/>
    <d v="2026-05-08T00:00:00"/>
    <x v="1"/>
    <x v="7"/>
    <n v="183"/>
    <n v="0"/>
    <n v="0"/>
    <n v="0"/>
    <n v="2094.3965517241381"/>
    <n v="0"/>
    <n v="0"/>
  </r>
  <r>
    <d v="2025-10-14T00:00:00"/>
    <s v="CLN/2025/00465"/>
    <x v="36"/>
    <n v="14295.42"/>
    <n v="2287.27"/>
    <n v="16582.689999999999"/>
    <n v="7355.32"/>
    <n v="6340.7931034482763"/>
    <d v="2025-11-13T00:00:00"/>
    <s v="Vencido"/>
    <s v="Pagado parcialmente"/>
    <x v="2"/>
    <x v="0"/>
    <d v="2026-05-08T00:00:00"/>
    <x v="1"/>
    <x v="7"/>
    <n v="177"/>
    <n v="0"/>
    <n v="0"/>
    <n v="0"/>
    <n v="6340.7931034482763"/>
    <n v="0"/>
    <n v="0"/>
  </r>
  <r>
    <d v="2025-10-01T00:00:00"/>
    <s v="CLN/2025/00442"/>
    <x v="53"/>
    <n v="21675"/>
    <n v="3468"/>
    <n v="25143"/>
    <n v="25143"/>
    <n v="21675"/>
    <d v="2025-10-31T00:00:00"/>
    <s v="Vencido"/>
    <s v="Sin pagar"/>
    <x v="3"/>
    <x v="0"/>
    <d v="2026-05-08T00:00:00"/>
    <x v="1"/>
    <x v="7"/>
    <n v="190"/>
    <n v="0"/>
    <n v="0"/>
    <n v="0"/>
    <n v="21675"/>
    <n v="0"/>
    <n v="0"/>
  </r>
  <r>
    <d v="2025-09-15T00:00:00"/>
    <s v="HMO/2025/00727"/>
    <x v="39"/>
    <n v="7125"/>
    <n v="1140"/>
    <n v="8265"/>
    <n v="8265"/>
    <n v="7125"/>
    <d v="2025-10-15T00:00:00"/>
    <s v="Vencido"/>
    <s v="Sin pagar"/>
    <x v="1"/>
    <x v="0"/>
    <d v="2026-05-08T00:00:00"/>
    <x v="1"/>
    <x v="7"/>
    <n v="206"/>
    <n v="0"/>
    <n v="0"/>
    <n v="0"/>
    <n v="7125"/>
    <n v="0"/>
    <n v="0"/>
  </r>
  <r>
    <d v="2025-08-27T00:00:00"/>
    <s v="HMO/2025/00683"/>
    <x v="39"/>
    <n v="4375"/>
    <n v="700"/>
    <n v="5075"/>
    <n v="5075"/>
    <n v="4375"/>
    <d v="2025-09-26T00:00:00"/>
    <s v="Vencido"/>
    <s v="Sin pagar"/>
    <x v="1"/>
    <x v="0"/>
    <d v="2026-05-08T00:00:00"/>
    <x v="1"/>
    <x v="7"/>
    <n v="225"/>
    <n v="0"/>
    <n v="0"/>
    <n v="0"/>
    <n v="4375"/>
    <n v="0"/>
    <n v="0"/>
  </r>
  <r>
    <d v="2025-08-26T00:00:00"/>
    <s v="CLN/2025/00385"/>
    <x v="40"/>
    <n v="22364.16"/>
    <m/>
    <n v="22364.16"/>
    <n v="22364.16"/>
    <n v="22364.16"/>
    <d v="2025-09-25T00:00:00"/>
    <s v="Vencido"/>
    <s v="Sin pagar"/>
    <x v="3"/>
    <x v="0"/>
    <d v="2026-05-08T00:00:00"/>
    <x v="1"/>
    <x v="7"/>
    <n v="226"/>
    <n v="0"/>
    <n v="0"/>
    <n v="0"/>
    <n v="22364.16"/>
    <n v="0"/>
    <n v="0"/>
  </r>
  <r>
    <d v="2025-08-07T00:00:00"/>
    <s v="CLN/2025/00356"/>
    <x v="40"/>
    <n v="22343.040000000001"/>
    <m/>
    <n v="22343.040000000001"/>
    <n v="22343.040000000001"/>
    <n v="22343.040000000001"/>
    <d v="2025-09-06T00:00:00"/>
    <s v="Vencido"/>
    <s v="Sin pagar"/>
    <x v="3"/>
    <x v="0"/>
    <d v="2026-05-08T00:00:00"/>
    <x v="1"/>
    <x v="7"/>
    <n v="245"/>
    <n v="0"/>
    <n v="0"/>
    <n v="0"/>
    <n v="22343.040000000001"/>
    <n v="0"/>
    <n v="0"/>
  </r>
  <r>
    <d v="2025-07-31T00:00:00"/>
    <s v="CLN/2025/00350"/>
    <x v="41"/>
    <n v="761801.88"/>
    <n v="121888.3"/>
    <n v="883690.18"/>
    <n v="203429.86"/>
    <n v="175370.56896551725"/>
    <d v="2025-08-15T00:00:00"/>
    <s v="Vencido"/>
    <s v="Pagado parcialmente"/>
    <x v="2"/>
    <x v="0"/>
    <d v="2026-05-08T00:00:00"/>
    <x v="1"/>
    <x v="7"/>
    <n v="267"/>
    <n v="0"/>
    <n v="0"/>
    <n v="0"/>
    <n v="175370.56896551725"/>
    <n v="0"/>
    <n v="0"/>
  </r>
  <r>
    <d v="2025-07-02T00:00:00"/>
    <s v="CLN/2025/00317"/>
    <x v="42"/>
    <n v="14940"/>
    <n v="2390.4"/>
    <n v="17330.400000000001"/>
    <n v="17330.400000000001"/>
    <n v="14940"/>
    <d v="2025-08-01T00:00:00"/>
    <s v="Vencido"/>
    <s v="Sin pagar"/>
    <x v="3"/>
    <x v="0"/>
    <d v="2026-05-08T00:00:00"/>
    <x v="1"/>
    <x v="7"/>
    <n v="281"/>
    <n v="0"/>
    <n v="0"/>
    <n v="0"/>
    <n v="14940"/>
    <n v="0"/>
    <n v="0"/>
  </r>
  <r>
    <d v="2025-06-19T00:00:00"/>
    <s v="CLN/2025/00296"/>
    <x v="42"/>
    <n v="22410"/>
    <n v="3585.6"/>
    <n v="25995.599999999999"/>
    <n v="25995.599999999999"/>
    <n v="22410"/>
    <d v="2025-07-19T00:00:00"/>
    <s v="Vencido"/>
    <s v="Sin pagar"/>
    <x v="3"/>
    <x v="0"/>
    <d v="2026-05-08T00:00:00"/>
    <x v="1"/>
    <x v="7"/>
    <n v="294"/>
    <n v="0"/>
    <n v="0"/>
    <n v="0"/>
    <n v="22410"/>
    <n v="0"/>
    <n v="0"/>
  </r>
  <r>
    <d v="2025-06-06T00:00:00"/>
    <s v="CLN/2025/00282"/>
    <x v="42"/>
    <n v="19012.5"/>
    <n v="3042"/>
    <n v="22054.5"/>
    <n v="22054.5"/>
    <n v="19012.5"/>
    <d v="2025-07-06T00:00:00"/>
    <s v="Vencido"/>
    <s v="Sin pagar"/>
    <x v="3"/>
    <x v="0"/>
    <d v="2026-05-08T00:00:00"/>
    <x v="1"/>
    <x v="7"/>
    <n v="307"/>
    <n v="0"/>
    <n v="0"/>
    <n v="0"/>
    <n v="19012.5"/>
    <n v="0"/>
    <n v="0"/>
  </r>
  <r>
    <d v="2025-05-22T00:00:00"/>
    <s v="CLN/2025/00256"/>
    <x v="43"/>
    <n v="3477.15"/>
    <n v="556.34"/>
    <n v="4033.49"/>
    <n v="4033.49"/>
    <n v="3477.15"/>
    <d v="2025-06-21T00:00:00"/>
    <s v="Vencido"/>
    <s v="Sin pagar"/>
    <x v="3"/>
    <x v="0"/>
    <d v="2026-05-08T00:00:00"/>
    <x v="1"/>
    <x v="7"/>
    <n v="322"/>
    <n v="0"/>
    <n v="0"/>
    <n v="0"/>
    <n v="3477.15"/>
    <n v="0"/>
    <n v="0"/>
  </r>
  <r>
    <d v="2025-05-15T00:00:00"/>
    <s v="CLN/2025/00253"/>
    <x v="43"/>
    <n v="162680"/>
    <n v="26028.799999999999"/>
    <n v="188708.8"/>
    <n v="188708.8"/>
    <n v="162680"/>
    <d v="2025-06-14T00:00:00"/>
    <s v="Vencido"/>
    <s v="Sin pagar"/>
    <x v="3"/>
    <x v="0"/>
    <d v="2026-05-08T00:00:00"/>
    <x v="1"/>
    <x v="7"/>
    <n v="329"/>
    <n v="0"/>
    <n v="0"/>
    <n v="0"/>
    <n v="162680"/>
    <n v="0"/>
    <n v="0"/>
  </r>
  <r>
    <d v="2025-05-15T00:00:00"/>
    <s v="CLN/2025/00250"/>
    <x v="43"/>
    <n v="6970.68"/>
    <n v="1115.31"/>
    <n v="8085.99"/>
    <n v="8085.99"/>
    <n v="6970.68"/>
    <d v="2025-06-14T00:00:00"/>
    <s v="Vencido"/>
    <s v="Sin pagar"/>
    <x v="3"/>
    <x v="0"/>
    <d v="2026-05-08T00:00:00"/>
    <x v="1"/>
    <x v="7"/>
    <n v="329"/>
    <n v="0"/>
    <n v="0"/>
    <n v="0"/>
    <n v="6970.68"/>
    <n v="0"/>
    <n v="0"/>
  </r>
  <r>
    <d v="2025-05-13T00:00:00"/>
    <s v="CLN/2025/00246"/>
    <x v="43"/>
    <n v="20992.5"/>
    <n v="3358.8"/>
    <n v="24351.3"/>
    <n v="24351.3"/>
    <n v="20992.5"/>
    <d v="2025-06-12T00:00:00"/>
    <s v="Vencido"/>
    <s v="Sin pagar"/>
    <x v="3"/>
    <x v="0"/>
    <d v="2026-05-08T00:00:00"/>
    <x v="1"/>
    <x v="7"/>
    <n v="331"/>
    <n v="0"/>
    <n v="0"/>
    <n v="0"/>
    <n v="20992.5"/>
    <n v="0"/>
    <n v="0"/>
  </r>
  <r>
    <d v="2025-05-07T00:00:00"/>
    <s v="CLN/2025/00237"/>
    <x v="43"/>
    <n v="5250"/>
    <n v="840"/>
    <n v="6090"/>
    <n v="6090"/>
    <n v="5250"/>
    <d v="2025-06-06T00:00:00"/>
    <s v="Vencido"/>
    <s v="Sin pagar"/>
    <x v="3"/>
    <x v="0"/>
    <d v="2026-05-08T00:00:00"/>
    <x v="1"/>
    <x v="7"/>
    <n v="337"/>
    <n v="0"/>
    <n v="0"/>
    <n v="0"/>
    <n v="5250"/>
    <n v="0"/>
    <n v="0"/>
  </r>
  <r>
    <d v="2025-04-25T00:00:00"/>
    <s v="CLN/2025/00223"/>
    <x v="43"/>
    <n v="45500"/>
    <n v="7280"/>
    <n v="52780"/>
    <n v="52780"/>
    <n v="45500"/>
    <d v="2025-05-25T00:00:00"/>
    <s v="Vencido"/>
    <s v="Sin pagar"/>
    <x v="3"/>
    <x v="0"/>
    <d v="2026-05-08T00:00:00"/>
    <x v="1"/>
    <x v="7"/>
    <n v="349"/>
    <n v="0"/>
    <n v="0"/>
    <n v="0"/>
    <n v="45500"/>
    <n v="0"/>
    <n v="0"/>
  </r>
  <r>
    <d v="2025-03-04T00:00:00"/>
    <s v="CLN/2025/00143"/>
    <x v="43"/>
    <n v="31483.63"/>
    <n v="5037.38"/>
    <n v="36521.01"/>
    <n v="5816.12"/>
    <n v="5013.8965517241386"/>
    <d v="2025-04-03T00:00:00"/>
    <s v="Vencido"/>
    <s v="Pagado parcialmente"/>
    <x v="3"/>
    <x v="0"/>
    <d v="2026-05-08T00:00:00"/>
    <x v="1"/>
    <x v="7"/>
    <n v="401"/>
    <n v="0"/>
    <n v="0"/>
    <n v="0"/>
    <n v="5013.8965517241386"/>
    <n v="0"/>
    <n v="0"/>
  </r>
  <r>
    <d v="2025-02-21T00:00:00"/>
    <s v="CLN/2025/00127"/>
    <x v="43"/>
    <n v="23609.5"/>
    <n v="2595.6"/>
    <n v="26205.1"/>
    <n v="26205.1"/>
    <n v="23609.5"/>
    <d v="2025-05-07T00:00:00"/>
    <s v="Vencido"/>
    <s v="Sin pagar"/>
    <x v="3"/>
    <x v="0"/>
    <d v="2026-05-08T00:00:00"/>
    <x v="1"/>
    <x v="7"/>
    <n v="367"/>
    <n v="0"/>
    <n v="0"/>
    <n v="0"/>
    <n v="23609.5"/>
    <n v="0"/>
    <n v="0"/>
  </r>
  <r>
    <d v="2025-02-11T00:00:00"/>
    <s v="CLN/2025/00101"/>
    <x v="44"/>
    <n v="1230"/>
    <m/>
    <n v="1230"/>
    <n v="1230"/>
    <n v="1230"/>
    <d v="2025-02-26T00:00:00"/>
    <s v="Vencido"/>
    <s v="Sin pagar"/>
    <x v="3"/>
    <x v="0"/>
    <d v="2026-05-08T00:00:00"/>
    <x v="1"/>
    <x v="7"/>
    <n v="437"/>
    <n v="0"/>
    <n v="0"/>
    <n v="0"/>
    <n v="1230"/>
    <n v="0"/>
    <n v="0"/>
  </r>
  <r>
    <d v="2024-11-14T00:00:00"/>
    <s v="HMO/2024/00987"/>
    <x v="45"/>
    <n v="2369.29"/>
    <n v="379.09"/>
    <n v="2748.38"/>
    <n v="1547.46"/>
    <n v="1334.0172413793105"/>
    <d v="2024-12-14T00:00:00"/>
    <s v="Vencido"/>
    <s v="Pagado parcialmente"/>
    <x v="4"/>
    <x v="0"/>
    <d v="2026-05-08T00:00:00"/>
    <x v="1"/>
    <x v="7"/>
    <n v="511"/>
    <n v="0"/>
    <n v="0"/>
    <n v="0"/>
    <n v="1334.0172413793105"/>
    <n v="0"/>
    <n v="0"/>
  </r>
  <r>
    <d v="2024-10-17T00:00:00"/>
    <s v="HMO/2024/00910"/>
    <x v="45"/>
    <n v="21120"/>
    <n v="3379.2"/>
    <n v="24499.200000000001"/>
    <n v="24499.200000000001"/>
    <n v="21120"/>
    <d v="2024-11-16T00:00:00"/>
    <s v="Vencido"/>
    <s v="Sin pagar"/>
    <x v="4"/>
    <x v="0"/>
    <d v="2026-05-08T00:00:00"/>
    <x v="1"/>
    <x v="7"/>
    <n v="539"/>
    <n v="0"/>
    <n v="0"/>
    <n v="0"/>
    <n v="21120"/>
    <n v="0"/>
    <n v="0"/>
  </r>
  <r>
    <d v="2024-08-15T00:00:00"/>
    <s v="CLN/2024/00680"/>
    <x v="46"/>
    <n v="2475"/>
    <n v="396"/>
    <n v="2871"/>
    <n v="2871"/>
    <n v="2475"/>
    <d v="2024-09-14T00:00:00"/>
    <s v="Vencido"/>
    <s v="Sin pagar"/>
    <x v="5"/>
    <x v="0"/>
    <d v="2026-05-08T00:00:00"/>
    <x v="1"/>
    <x v="7"/>
    <n v="602"/>
    <n v="0"/>
    <n v="0"/>
    <n v="0"/>
    <n v="2475"/>
    <n v="0"/>
    <n v="0"/>
  </r>
  <r>
    <d v="2024-07-25T00:00:00"/>
    <s v="CLN/2024/00600"/>
    <x v="46"/>
    <n v="2475"/>
    <n v="396"/>
    <n v="2871"/>
    <n v="2378"/>
    <n v="2050"/>
    <d v="2024-08-24T00:00:00"/>
    <s v="Vencido"/>
    <s v="Pagado parcialmente"/>
    <x v="5"/>
    <x v="0"/>
    <d v="2026-05-08T00:00:00"/>
    <x v="1"/>
    <x v="7"/>
    <n v="623"/>
    <n v="0"/>
    <n v="0"/>
    <n v="0"/>
    <n v="2050"/>
    <n v="0"/>
    <n v="0"/>
  </r>
  <r>
    <d v="2024-07-18T00:00:00"/>
    <s v="HMO/2024/00568"/>
    <x v="47"/>
    <n v="16588"/>
    <n v="2654.08"/>
    <n v="19242.080000000002"/>
    <n v="19242.080000000002"/>
    <n v="16588"/>
    <d v="2024-08-17T00:00:00"/>
    <s v="Vencido"/>
    <s v="Sin pagar"/>
    <x v="1"/>
    <x v="0"/>
    <d v="2026-05-08T00:00:00"/>
    <x v="1"/>
    <x v="7"/>
    <n v="630"/>
    <n v="0"/>
    <n v="0"/>
    <n v="0"/>
    <n v="16588"/>
    <n v="0"/>
    <n v="0"/>
  </r>
  <r>
    <d v="2024-03-01T00:00:00"/>
    <s v="CLN/2024/00057"/>
    <x v="48"/>
    <n v="8800"/>
    <n v="1408"/>
    <n v="10208"/>
    <n v="10208"/>
    <n v="8800"/>
    <d v="2024-03-31T00:00:00"/>
    <s v="Vencido"/>
    <s v="Sin pagar"/>
    <x v="6"/>
    <x v="0"/>
    <d v="2026-05-08T00:00:00"/>
    <x v="1"/>
    <x v="7"/>
    <n v="769"/>
    <n v="0"/>
    <n v="0"/>
    <n v="0"/>
    <n v="8800"/>
    <n v="0"/>
    <n v="0"/>
  </r>
  <r>
    <d v="2026-04-30T00:00:00"/>
    <s v="HMO/2026/00304"/>
    <x v="55"/>
    <n v="54720"/>
    <n v="8755.2000000000007"/>
    <n v="63475.199999999997"/>
    <n v="63475.199999999997"/>
    <n v="54720"/>
    <d v="2026-05-30T00:00:00"/>
    <s v="Vigente"/>
    <s v="Sin pagar"/>
    <x v="1"/>
    <x v="0"/>
    <d v="2026-04-30T00:00:00"/>
    <x v="2"/>
    <x v="8"/>
    <n v="0"/>
    <n v="0"/>
    <n v="0"/>
    <n v="0"/>
    <n v="0"/>
    <n v="0"/>
    <n v="54720"/>
  </r>
  <r>
    <d v="2026-04-30T00:00:00"/>
    <s v="CLN/2026/00116"/>
    <x v="30"/>
    <n v="55983.360000000001"/>
    <n v="8957.34"/>
    <n v="64940.7"/>
    <n v="1662.01"/>
    <n v="1432.7672413793105"/>
    <d v="2026-05-30T00:00:00"/>
    <s v="Vigente"/>
    <s v="Pagado parcialmente"/>
    <x v="1"/>
    <x v="0"/>
    <d v="2026-04-30T00:00:00"/>
    <x v="2"/>
    <x v="8"/>
    <n v="0"/>
    <n v="0"/>
    <n v="0"/>
    <n v="0"/>
    <n v="0"/>
    <n v="0"/>
    <n v="1432.7672413793105"/>
  </r>
  <r>
    <d v="2026-04-29T00:00:00"/>
    <s v="HMO/2026/00303"/>
    <x v="1"/>
    <n v="48780"/>
    <n v="7804.8"/>
    <n v="56584.800000000003"/>
    <n v="56584.800000000003"/>
    <n v="48780"/>
    <d v="2026-05-29T00:00:00"/>
    <s v="Vigente"/>
    <s v="Sin pagar"/>
    <x v="1"/>
    <x v="0"/>
    <d v="2026-04-30T00:00:00"/>
    <x v="2"/>
    <x v="8"/>
    <n v="0"/>
    <n v="0"/>
    <n v="0"/>
    <n v="0"/>
    <n v="0"/>
    <n v="0"/>
    <n v="48780"/>
  </r>
  <r>
    <d v="2026-04-29T00:00:00"/>
    <s v="HMO/2026/00302"/>
    <x v="7"/>
    <n v="37590.480000000003"/>
    <n v="6014.48"/>
    <n v="43604.959999999999"/>
    <n v="43604.959999999999"/>
    <n v="37590.480000000003"/>
    <d v="2026-05-29T00:00:00"/>
    <s v="Vigente"/>
    <s v="Sin pagar"/>
    <x v="1"/>
    <x v="0"/>
    <d v="2026-04-30T00:00:00"/>
    <x v="2"/>
    <x v="8"/>
    <n v="0"/>
    <n v="0"/>
    <n v="0"/>
    <n v="0"/>
    <n v="0"/>
    <n v="0"/>
    <n v="37590.480000000003"/>
  </r>
  <r>
    <d v="2026-04-29T00:00:00"/>
    <s v="HMO/2026/00300"/>
    <x v="6"/>
    <n v="9000"/>
    <n v="1440"/>
    <n v="10440"/>
    <n v="10440"/>
    <n v="9000"/>
    <d v="2026-05-29T00:00:00"/>
    <s v="Vigente"/>
    <s v="Sin pagar"/>
    <x v="1"/>
    <x v="0"/>
    <d v="2026-04-30T00:00:00"/>
    <x v="2"/>
    <x v="8"/>
    <n v="0"/>
    <n v="0"/>
    <n v="0"/>
    <n v="0"/>
    <n v="0"/>
    <n v="0"/>
    <n v="9000"/>
  </r>
  <r>
    <d v="2026-04-29T00:00:00"/>
    <s v="HMO/2026/00297"/>
    <x v="51"/>
    <n v="55240"/>
    <n v="8838.4"/>
    <n v="64078.400000000001"/>
    <n v="64078.400000000001"/>
    <n v="55240"/>
    <d v="2026-05-29T00:00:00"/>
    <s v="Vigente"/>
    <s v="Sin pagar"/>
    <x v="1"/>
    <x v="0"/>
    <d v="2026-04-30T00:00:00"/>
    <x v="2"/>
    <x v="8"/>
    <n v="0"/>
    <n v="0"/>
    <n v="0"/>
    <n v="0"/>
    <n v="0"/>
    <n v="0"/>
    <n v="55240"/>
  </r>
  <r>
    <d v="2026-04-28T00:00:00"/>
    <s v="HMO/2026/00294"/>
    <x v="36"/>
    <n v="7200"/>
    <n v="1152"/>
    <n v="8352"/>
    <n v="8352"/>
    <n v="7200"/>
    <d v="2026-05-28T00:00:00"/>
    <s v="Vigente"/>
    <s v="Sin pagar"/>
    <x v="2"/>
    <x v="0"/>
    <d v="2026-04-30T00:00:00"/>
    <x v="2"/>
    <x v="8"/>
    <n v="0"/>
    <n v="0"/>
    <n v="0"/>
    <n v="0"/>
    <n v="0"/>
    <n v="0"/>
    <n v="7200"/>
  </r>
  <r>
    <d v="2026-04-28T00:00:00"/>
    <s v="HMO/2026/00293"/>
    <x v="36"/>
    <n v="10350"/>
    <n v="1656"/>
    <n v="12006"/>
    <n v="12006"/>
    <n v="10350"/>
    <d v="2026-05-28T00:00:00"/>
    <s v="Vigente"/>
    <s v="Sin pagar"/>
    <x v="2"/>
    <x v="0"/>
    <d v="2026-04-30T00:00:00"/>
    <x v="2"/>
    <x v="8"/>
    <n v="0"/>
    <n v="0"/>
    <n v="0"/>
    <n v="0"/>
    <n v="0"/>
    <n v="0"/>
    <n v="10350"/>
  </r>
  <r>
    <d v="2026-04-28T00:00:00"/>
    <s v="HMO/2026/00292"/>
    <x v="12"/>
    <n v="13500"/>
    <n v="2160"/>
    <n v="15660"/>
    <n v="15660"/>
    <n v="13500"/>
    <d v="2026-05-28T00:00:00"/>
    <s v="Vigente"/>
    <s v="Sin pagar"/>
    <x v="2"/>
    <x v="0"/>
    <d v="2026-04-30T00:00:00"/>
    <x v="2"/>
    <x v="8"/>
    <n v="0"/>
    <n v="0"/>
    <n v="0"/>
    <n v="0"/>
    <n v="0"/>
    <n v="0"/>
    <n v="13500"/>
  </r>
  <r>
    <d v="2026-04-28T00:00:00"/>
    <s v="HMO/2026/00291"/>
    <x v="62"/>
    <n v="11264.7"/>
    <n v="1802.35"/>
    <n v="13067.05"/>
    <n v="13067.05"/>
    <n v="11264.7"/>
    <d v="2026-05-28T00:00:00"/>
    <s v="Vigente"/>
    <s v="Sin pagar"/>
    <x v="1"/>
    <x v="0"/>
    <d v="2026-04-30T00:00:00"/>
    <x v="2"/>
    <x v="8"/>
    <n v="0"/>
    <n v="0"/>
    <n v="0"/>
    <n v="0"/>
    <n v="0"/>
    <n v="0"/>
    <n v="11264.7"/>
  </r>
  <r>
    <d v="2026-04-28T00:00:00"/>
    <s v="HMO/2026/00290"/>
    <x v="15"/>
    <n v="59796"/>
    <n v="9567.36"/>
    <n v="69363.360000000001"/>
    <n v="69363.360000000001"/>
    <n v="59796"/>
    <d v="2026-05-13T00:00:00"/>
    <s v="Vigente"/>
    <s v="Sin pagar"/>
    <x v="2"/>
    <x v="0"/>
    <d v="2026-04-30T00:00:00"/>
    <x v="2"/>
    <x v="8"/>
    <n v="0"/>
    <n v="0"/>
    <n v="0"/>
    <n v="0"/>
    <n v="0"/>
    <n v="0"/>
    <n v="59796"/>
  </r>
  <r>
    <d v="2026-04-28T00:00:00"/>
    <s v="CLN/2026/00113"/>
    <x v="9"/>
    <n v="30600"/>
    <n v="4896"/>
    <n v="35496"/>
    <n v="35496"/>
    <n v="30600"/>
    <d v="2026-05-28T00:00:00"/>
    <s v="Vigente"/>
    <s v="Sin pagar"/>
    <x v="0"/>
    <x v="0"/>
    <d v="2026-04-30T00:00:00"/>
    <x v="2"/>
    <x v="8"/>
    <n v="0"/>
    <n v="0"/>
    <n v="0"/>
    <n v="0"/>
    <n v="0"/>
    <n v="0"/>
    <n v="30600"/>
  </r>
  <r>
    <d v="2026-04-27T00:00:00"/>
    <s v="HMO/2026/00289"/>
    <x v="51"/>
    <n v="34200"/>
    <n v="5472"/>
    <n v="39672"/>
    <n v="39672"/>
    <n v="34200"/>
    <d v="2026-05-27T00:00:00"/>
    <s v="Vigente"/>
    <s v="Sin pagar"/>
    <x v="1"/>
    <x v="0"/>
    <d v="2026-04-30T00:00:00"/>
    <x v="2"/>
    <x v="8"/>
    <n v="0"/>
    <n v="0"/>
    <n v="0"/>
    <n v="0"/>
    <n v="0"/>
    <n v="0"/>
    <n v="34200"/>
  </r>
  <r>
    <d v="2026-04-27T00:00:00"/>
    <s v="HMO/2026/00288"/>
    <x v="51"/>
    <n v="64900"/>
    <n v="10384"/>
    <n v="75284"/>
    <n v="75284"/>
    <n v="64900"/>
    <d v="2026-05-27T00:00:00"/>
    <s v="Vigente"/>
    <s v="Sin pagar"/>
    <x v="1"/>
    <x v="0"/>
    <d v="2026-04-30T00:00:00"/>
    <x v="2"/>
    <x v="8"/>
    <n v="0"/>
    <n v="0"/>
    <n v="0"/>
    <n v="0"/>
    <n v="0"/>
    <n v="0"/>
    <n v="64900"/>
  </r>
  <r>
    <d v="2026-04-27T00:00:00"/>
    <s v="HMO/2026/00283"/>
    <x v="63"/>
    <n v="8160"/>
    <n v="1305.5999999999999"/>
    <n v="9465.6"/>
    <n v="9465.6"/>
    <n v="8160"/>
    <d v="2026-05-27T00:00:00"/>
    <s v="Vigente"/>
    <s v="Sin pagar"/>
    <x v="1"/>
    <x v="0"/>
    <d v="2026-04-30T00:00:00"/>
    <x v="2"/>
    <x v="8"/>
    <n v="0"/>
    <n v="0"/>
    <n v="0"/>
    <n v="0"/>
    <n v="0"/>
    <n v="0"/>
    <n v="8160"/>
  </r>
  <r>
    <d v="2026-04-27T00:00:00"/>
    <s v="CLN/2026/00111"/>
    <x v="21"/>
    <n v="56392.85"/>
    <n v="9022.86"/>
    <n v="65415.71"/>
    <n v="65415.71"/>
    <n v="56392.85"/>
    <d v="2026-05-27T00:00:00"/>
    <s v="Vigente"/>
    <s v="Sin pagar"/>
    <x v="2"/>
    <x v="0"/>
    <d v="2026-04-30T00:00:00"/>
    <x v="2"/>
    <x v="8"/>
    <n v="0"/>
    <n v="0"/>
    <n v="0"/>
    <n v="0"/>
    <n v="0"/>
    <n v="0"/>
    <n v="56392.85"/>
  </r>
  <r>
    <d v="2026-04-25T00:00:00"/>
    <s v="HMO/2026/00282"/>
    <x v="55"/>
    <n v="6840"/>
    <n v="1094.4000000000001"/>
    <n v="7934.4"/>
    <n v="7934.4"/>
    <n v="6840"/>
    <d v="2026-05-25T00:00:00"/>
    <s v="Vigente"/>
    <s v="Sin pagar"/>
    <x v="1"/>
    <x v="0"/>
    <d v="2026-04-30T00:00:00"/>
    <x v="2"/>
    <x v="8"/>
    <n v="0"/>
    <n v="0"/>
    <n v="0"/>
    <n v="0"/>
    <n v="0"/>
    <n v="0"/>
    <n v="6840"/>
  </r>
  <r>
    <d v="2026-04-25T00:00:00"/>
    <s v="HMO/2026/00281"/>
    <x v="8"/>
    <n v="4050"/>
    <n v="648"/>
    <n v="4698"/>
    <n v="4698"/>
    <n v="4050"/>
    <d v="2026-05-25T00:00:00"/>
    <s v="Vigente"/>
    <s v="Sin pagar"/>
    <x v="1"/>
    <x v="0"/>
    <d v="2026-04-30T00:00:00"/>
    <x v="2"/>
    <x v="8"/>
    <n v="0"/>
    <n v="0"/>
    <n v="0"/>
    <n v="0"/>
    <n v="0"/>
    <n v="0"/>
    <n v="4050"/>
  </r>
  <r>
    <d v="2026-04-25T00:00:00"/>
    <s v="HMO/2026/00280"/>
    <x v="52"/>
    <n v="9738.23"/>
    <n v="1558.12"/>
    <n v="11296.35"/>
    <n v="11296.35"/>
    <n v="9738.23"/>
    <d v="2026-05-25T00:00:00"/>
    <s v="Vigente"/>
    <s v="Sin pagar"/>
    <x v="1"/>
    <x v="0"/>
    <d v="2026-04-30T00:00:00"/>
    <x v="2"/>
    <x v="8"/>
    <n v="0"/>
    <n v="0"/>
    <n v="0"/>
    <n v="0"/>
    <n v="0"/>
    <n v="0"/>
    <n v="9738.23"/>
  </r>
  <r>
    <d v="2026-04-24T00:00:00"/>
    <s v="HMO/2026/00278"/>
    <x v="4"/>
    <n v="3749.48"/>
    <n v="599.91999999999996"/>
    <n v="4349.3999999999996"/>
    <n v="4349.3999999999996"/>
    <n v="3749.48"/>
    <d v="2026-05-24T00:00:00"/>
    <s v="Vigente"/>
    <s v="Sin pagar"/>
    <x v="2"/>
    <x v="0"/>
    <d v="2026-04-30T00:00:00"/>
    <x v="2"/>
    <x v="8"/>
    <n v="0"/>
    <n v="0"/>
    <n v="0"/>
    <n v="0"/>
    <n v="0"/>
    <n v="0"/>
    <n v="3749.48"/>
  </r>
  <r>
    <d v="2026-04-24T00:00:00"/>
    <s v="HMO/2026/00273"/>
    <x v="4"/>
    <n v="3195"/>
    <n v="511.2"/>
    <n v="3706.2"/>
    <n v="3706.2"/>
    <n v="3195"/>
    <d v="2026-05-24T00:00:00"/>
    <s v="Vigente"/>
    <s v="Sin pagar"/>
    <x v="2"/>
    <x v="0"/>
    <d v="2026-04-30T00:00:00"/>
    <x v="2"/>
    <x v="8"/>
    <n v="0"/>
    <n v="0"/>
    <n v="0"/>
    <n v="0"/>
    <n v="0"/>
    <n v="0"/>
    <n v="3195"/>
  </r>
  <r>
    <d v="2026-04-24T00:00:00"/>
    <s v="CLN/2026/00110"/>
    <x v="17"/>
    <n v="114984.03"/>
    <n v="18397.439999999999"/>
    <n v="133381.47"/>
    <n v="133381.47"/>
    <n v="114984.03"/>
    <d v="2026-05-24T00:00:00"/>
    <s v="Vigente"/>
    <s v="Sin pagar"/>
    <x v="0"/>
    <x v="0"/>
    <d v="2026-04-30T00:00:00"/>
    <x v="2"/>
    <x v="8"/>
    <n v="0"/>
    <n v="0"/>
    <n v="0"/>
    <n v="0"/>
    <n v="0"/>
    <n v="0"/>
    <n v="114984.03"/>
  </r>
  <r>
    <d v="2026-04-24T00:00:00"/>
    <s v="CLN/2026/00108"/>
    <x v="17"/>
    <n v="12600"/>
    <n v="2016"/>
    <n v="14616"/>
    <n v="14616"/>
    <n v="12600"/>
    <d v="2026-05-24T00:00:00"/>
    <s v="Vigente"/>
    <s v="Sin pagar"/>
    <x v="0"/>
    <x v="0"/>
    <d v="2026-04-30T00:00:00"/>
    <x v="2"/>
    <x v="8"/>
    <n v="0"/>
    <n v="0"/>
    <n v="0"/>
    <n v="0"/>
    <n v="0"/>
    <n v="0"/>
    <n v="12600"/>
  </r>
  <r>
    <d v="2026-04-23T00:00:00"/>
    <s v="HMO/2026/00271"/>
    <x v="7"/>
    <n v="9200"/>
    <n v="1472"/>
    <n v="10672"/>
    <n v="10672"/>
    <n v="9200"/>
    <d v="2026-05-23T00:00:00"/>
    <s v="Vigente"/>
    <s v="Sin pagar"/>
    <x v="1"/>
    <x v="0"/>
    <d v="2026-04-30T00:00:00"/>
    <x v="2"/>
    <x v="8"/>
    <n v="0"/>
    <n v="0"/>
    <n v="0"/>
    <n v="0"/>
    <n v="0"/>
    <n v="0"/>
    <n v="9200"/>
  </r>
  <r>
    <d v="2026-04-22T00:00:00"/>
    <s v="HMO/2026/00266"/>
    <x v="20"/>
    <n v="2850"/>
    <n v="456"/>
    <n v="3306"/>
    <n v="3306"/>
    <n v="2850"/>
    <d v="2026-05-22T00:00:00"/>
    <s v="Vigente"/>
    <s v="Sin pagar"/>
    <x v="2"/>
    <x v="0"/>
    <d v="2026-04-30T00:00:00"/>
    <x v="2"/>
    <x v="8"/>
    <n v="0"/>
    <n v="0"/>
    <n v="0"/>
    <n v="0"/>
    <n v="0"/>
    <n v="0"/>
    <n v="2850"/>
  </r>
  <r>
    <d v="2026-04-22T00:00:00"/>
    <s v="HMO/2026/00265"/>
    <x v="23"/>
    <n v="12400"/>
    <n v="1984"/>
    <n v="14384"/>
    <n v="14384"/>
    <n v="12400"/>
    <d v="2026-05-22T00:00:00"/>
    <s v="Vigente"/>
    <s v="Sin pagar"/>
    <x v="1"/>
    <x v="0"/>
    <d v="2026-04-30T00:00:00"/>
    <x v="2"/>
    <x v="8"/>
    <n v="0"/>
    <n v="0"/>
    <n v="0"/>
    <n v="0"/>
    <n v="0"/>
    <n v="0"/>
    <n v="12400"/>
  </r>
  <r>
    <d v="2026-04-22T00:00:00"/>
    <s v="HMO/2026/00264"/>
    <x v="60"/>
    <n v="8800"/>
    <n v="1408"/>
    <n v="10208"/>
    <n v="10208"/>
    <n v="8800"/>
    <d v="2026-05-22T00:00:00"/>
    <s v="Vigente"/>
    <s v="Sin pagar"/>
    <x v="1"/>
    <x v="0"/>
    <d v="2026-04-30T00:00:00"/>
    <x v="2"/>
    <x v="8"/>
    <n v="0"/>
    <n v="0"/>
    <n v="0"/>
    <n v="0"/>
    <n v="0"/>
    <n v="0"/>
    <n v="8800"/>
  </r>
  <r>
    <d v="2026-04-22T00:00:00"/>
    <s v="CLN/2026/00106"/>
    <x v="0"/>
    <n v="7905"/>
    <n v="1264.8"/>
    <n v="9169.7999999999993"/>
    <n v="9169.7999999999993"/>
    <n v="7905"/>
    <d v="2026-05-22T00:00:00"/>
    <s v="Vigente"/>
    <s v="Sin pagar"/>
    <x v="0"/>
    <x v="0"/>
    <d v="2026-04-30T00:00:00"/>
    <x v="2"/>
    <x v="8"/>
    <n v="0"/>
    <n v="0"/>
    <n v="0"/>
    <n v="0"/>
    <n v="0"/>
    <n v="0"/>
    <n v="7905"/>
  </r>
  <r>
    <d v="2026-04-21T00:00:00"/>
    <s v="HMO/2026/00263"/>
    <x v="1"/>
    <n v="49750"/>
    <n v="7960"/>
    <n v="57710"/>
    <n v="57710"/>
    <n v="49750"/>
    <d v="2026-05-21T00:00:00"/>
    <s v="Vigente"/>
    <s v="Sin pagar"/>
    <x v="1"/>
    <x v="0"/>
    <d v="2026-04-30T00:00:00"/>
    <x v="2"/>
    <x v="8"/>
    <n v="0"/>
    <n v="0"/>
    <n v="0"/>
    <n v="0"/>
    <n v="0"/>
    <n v="0"/>
    <n v="49750"/>
  </r>
  <r>
    <d v="2026-04-21T00:00:00"/>
    <s v="HMO/2026/00262"/>
    <x v="7"/>
    <n v="10200"/>
    <n v="1632"/>
    <n v="11832"/>
    <n v="11832"/>
    <n v="10200"/>
    <d v="2026-05-21T00:00:00"/>
    <s v="Vigente"/>
    <s v="Sin pagar"/>
    <x v="1"/>
    <x v="0"/>
    <d v="2026-04-30T00:00:00"/>
    <x v="2"/>
    <x v="8"/>
    <n v="0"/>
    <n v="0"/>
    <n v="0"/>
    <n v="0"/>
    <n v="0"/>
    <n v="0"/>
    <n v="10200"/>
  </r>
  <r>
    <d v="2026-04-21T00:00:00"/>
    <s v="CLN/2026/00104"/>
    <x v="3"/>
    <n v="27200"/>
    <n v="4352"/>
    <n v="31552"/>
    <n v="31552"/>
    <n v="27200"/>
    <d v="2026-05-21T00:00:00"/>
    <s v="Vigente"/>
    <s v="Sin pagar"/>
    <x v="0"/>
    <x v="0"/>
    <d v="2026-04-30T00:00:00"/>
    <x v="2"/>
    <x v="8"/>
    <n v="0"/>
    <n v="0"/>
    <n v="0"/>
    <n v="0"/>
    <n v="0"/>
    <n v="0"/>
    <n v="27200"/>
  </r>
  <r>
    <d v="2026-04-21T00:00:00"/>
    <s v="CLN/2026/00103"/>
    <x v="35"/>
    <n v="9699.2000000000007"/>
    <n v="1551.87"/>
    <n v="11251.07"/>
    <n v="11251.07"/>
    <n v="9699.2000000000007"/>
    <d v="2026-05-21T00:00:00"/>
    <s v="Vigente"/>
    <s v="Sin pagar"/>
    <x v="2"/>
    <x v="0"/>
    <d v="2026-04-30T00:00:00"/>
    <x v="2"/>
    <x v="8"/>
    <n v="0"/>
    <n v="0"/>
    <n v="0"/>
    <n v="0"/>
    <n v="0"/>
    <n v="0"/>
    <n v="9699.2000000000007"/>
  </r>
  <r>
    <d v="2026-04-20T00:00:00"/>
    <s v="HMO/2026/00260"/>
    <x v="22"/>
    <n v="27360"/>
    <n v="4377.6000000000004"/>
    <n v="31737.599999999999"/>
    <n v="31737.599999999999"/>
    <n v="27360"/>
    <d v="2026-05-20T00:00:00"/>
    <s v="Vigente"/>
    <s v="Sin pagar"/>
    <x v="1"/>
    <x v="0"/>
    <d v="2026-04-30T00:00:00"/>
    <x v="2"/>
    <x v="8"/>
    <n v="0"/>
    <n v="0"/>
    <n v="0"/>
    <n v="0"/>
    <n v="0"/>
    <n v="0"/>
    <n v="27360"/>
  </r>
  <r>
    <d v="2026-04-20T00:00:00"/>
    <s v="CLN/2026/00101"/>
    <x v="17"/>
    <n v="12600"/>
    <n v="2016"/>
    <n v="14616"/>
    <n v="14616"/>
    <n v="12600"/>
    <d v="2026-05-20T00:00:00"/>
    <s v="Vigente"/>
    <s v="Sin pagar"/>
    <x v="0"/>
    <x v="0"/>
    <d v="2026-04-30T00:00:00"/>
    <x v="2"/>
    <x v="8"/>
    <n v="0"/>
    <n v="0"/>
    <n v="0"/>
    <n v="0"/>
    <n v="0"/>
    <n v="0"/>
    <n v="12600"/>
  </r>
  <r>
    <d v="2026-04-18T00:00:00"/>
    <s v="HMO/2026/00259"/>
    <x v="31"/>
    <n v="13904.2"/>
    <m/>
    <n v="13904.2"/>
    <n v="13904.2"/>
    <n v="13904.2"/>
    <d v="2026-05-18T00:00:00"/>
    <s v="Vigente"/>
    <s v="Sin pagar"/>
    <x v="1"/>
    <x v="0"/>
    <d v="2026-04-30T00:00:00"/>
    <x v="2"/>
    <x v="8"/>
    <n v="0"/>
    <n v="0"/>
    <n v="0"/>
    <n v="0"/>
    <n v="0"/>
    <n v="0"/>
    <n v="13904.2"/>
  </r>
  <r>
    <d v="2026-04-17T00:00:00"/>
    <s v="HMO/2026/00255"/>
    <x v="1"/>
    <n v="48780"/>
    <n v="7804.8"/>
    <n v="56584.800000000003"/>
    <n v="3604.8"/>
    <n v="3107.5862068965521"/>
    <d v="2026-05-17T00:00:00"/>
    <s v="Vigente"/>
    <s v="Pagado parcialmente"/>
    <x v="1"/>
    <x v="0"/>
    <d v="2026-04-30T00:00:00"/>
    <x v="2"/>
    <x v="8"/>
    <n v="0"/>
    <n v="0"/>
    <n v="0"/>
    <n v="0"/>
    <n v="0"/>
    <n v="0"/>
    <n v="3107.5862068965521"/>
  </r>
  <r>
    <d v="2026-04-17T00:00:00"/>
    <s v="HMO/2026/00254"/>
    <x v="10"/>
    <n v="4318.08"/>
    <n v="690.89"/>
    <n v="5008.97"/>
    <n v="5008.97"/>
    <n v="4318.08"/>
    <d v="2026-05-17T00:00:00"/>
    <s v="Vigente"/>
    <s v="Sin pagar"/>
    <x v="1"/>
    <x v="0"/>
    <d v="2026-04-30T00:00:00"/>
    <x v="2"/>
    <x v="8"/>
    <n v="0"/>
    <n v="0"/>
    <n v="0"/>
    <n v="0"/>
    <n v="0"/>
    <n v="0"/>
    <n v="4318.08"/>
  </r>
  <r>
    <d v="2026-04-17T00:00:00"/>
    <s v="HMO/2026/00253"/>
    <x v="20"/>
    <n v="25560"/>
    <n v="4089.6"/>
    <n v="29649.599999999999"/>
    <n v="29649.599999999999"/>
    <n v="25560"/>
    <d v="2026-05-17T00:00:00"/>
    <s v="Vigente"/>
    <s v="Sin pagar"/>
    <x v="2"/>
    <x v="0"/>
    <d v="2026-04-30T00:00:00"/>
    <x v="2"/>
    <x v="8"/>
    <n v="0"/>
    <n v="0"/>
    <n v="0"/>
    <n v="0"/>
    <n v="0"/>
    <n v="0"/>
    <n v="25560"/>
  </r>
  <r>
    <d v="2026-04-16T00:00:00"/>
    <s v="HMO/2026/00252"/>
    <x v="64"/>
    <n v="65000"/>
    <m/>
    <n v="65000"/>
    <n v="65000"/>
    <n v="65000"/>
    <d v="2026-05-16T00:00:00"/>
    <s v="Vigente"/>
    <s v="Sin pagar"/>
    <x v="1"/>
    <x v="0"/>
    <d v="2026-04-30T00:00:00"/>
    <x v="2"/>
    <x v="8"/>
    <n v="0"/>
    <n v="0"/>
    <n v="0"/>
    <n v="0"/>
    <n v="0"/>
    <n v="0"/>
    <n v="65000"/>
  </r>
  <r>
    <d v="2026-04-16T00:00:00"/>
    <s v="HMO/2026/00251"/>
    <x v="10"/>
    <n v="7740"/>
    <n v="1238.4000000000001"/>
    <n v="8978.4"/>
    <n v="4489.2"/>
    <n v="3870"/>
    <d v="2026-05-16T00:00:00"/>
    <s v="Vigente"/>
    <s v="Pagado parcialmente"/>
    <x v="1"/>
    <x v="0"/>
    <d v="2026-04-30T00:00:00"/>
    <x v="2"/>
    <x v="8"/>
    <n v="0"/>
    <n v="0"/>
    <n v="0"/>
    <n v="0"/>
    <n v="0"/>
    <n v="0"/>
    <n v="3870"/>
  </r>
  <r>
    <d v="2026-04-16T00:00:00"/>
    <s v="HMO/2026/00250"/>
    <x v="55"/>
    <n v="61560"/>
    <n v="9849.6"/>
    <n v="71409.600000000006"/>
    <n v="71409.600000000006"/>
    <n v="61560"/>
    <d v="2026-05-16T00:00:00"/>
    <s v="Vigente"/>
    <s v="Sin pagar"/>
    <x v="1"/>
    <x v="0"/>
    <d v="2026-04-30T00:00:00"/>
    <x v="2"/>
    <x v="8"/>
    <n v="0"/>
    <n v="0"/>
    <n v="0"/>
    <n v="0"/>
    <n v="0"/>
    <n v="0"/>
    <n v="61560"/>
  </r>
  <r>
    <d v="2026-04-16T00:00:00"/>
    <s v="HMO/2026/00249"/>
    <x v="31"/>
    <n v="13896.15"/>
    <m/>
    <n v="13896.15"/>
    <n v="13896.15"/>
    <n v="13896.15"/>
    <d v="2026-05-16T00:00:00"/>
    <s v="Vigente"/>
    <s v="Sin pagar"/>
    <x v="1"/>
    <x v="0"/>
    <d v="2026-04-30T00:00:00"/>
    <x v="2"/>
    <x v="8"/>
    <n v="0"/>
    <n v="0"/>
    <n v="0"/>
    <n v="0"/>
    <n v="0"/>
    <n v="0"/>
    <n v="13896.15"/>
  </r>
  <r>
    <d v="2026-04-14T00:00:00"/>
    <s v="HMO/2026/00244"/>
    <x v="27"/>
    <n v="15980"/>
    <n v="2556.8000000000002"/>
    <n v="18536.8"/>
    <n v="18536.8"/>
    <n v="15980"/>
    <d v="2026-05-14T00:00:00"/>
    <s v="Vigente"/>
    <s v="Sin pagar"/>
    <x v="2"/>
    <x v="0"/>
    <d v="2026-04-30T00:00:00"/>
    <x v="2"/>
    <x v="8"/>
    <n v="0"/>
    <n v="0"/>
    <n v="0"/>
    <n v="0"/>
    <n v="0"/>
    <n v="0"/>
    <n v="15980"/>
  </r>
  <r>
    <d v="2026-04-14T00:00:00"/>
    <s v="HMO/2026/00243"/>
    <x v="7"/>
    <n v="4600"/>
    <n v="736"/>
    <n v="5336"/>
    <n v="5336"/>
    <n v="4600"/>
    <d v="2026-05-14T00:00:00"/>
    <s v="Vigente"/>
    <s v="Sin pagar"/>
    <x v="1"/>
    <x v="0"/>
    <d v="2026-04-30T00:00:00"/>
    <x v="2"/>
    <x v="8"/>
    <n v="0"/>
    <n v="0"/>
    <n v="0"/>
    <n v="0"/>
    <n v="0"/>
    <n v="0"/>
    <n v="4600"/>
  </r>
  <r>
    <d v="2026-04-14T00:00:00"/>
    <s v="CLN/2026/00100"/>
    <x v="9"/>
    <n v="30600"/>
    <n v="4896"/>
    <n v="35496"/>
    <n v="35496"/>
    <n v="30600"/>
    <d v="2026-05-14T00:00:00"/>
    <s v="Vigente"/>
    <s v="Sin pagar"/>
    <x v="0"/>
    <x v="0"/>
    <d v="2026-04-30T00:00:00"/>
    <x v="2"/>
    <x v="8"/>
    <n v="0"/>
    <n v="0"/>
    <n v="0"/>
    <n v="0"/>
    <n v="0"/>
    <n v="0"/>
    <n v="30600"/>
  </r>
  <r>
    <d v="2026-04-13T00:00:00"/>
    <s v="HMO/2026/00242"/>
    <x v="62"/>
    <n v="114975"/>
    <n v="18396"/>
    <n v="133371"/>
    <n v="133371"/>
    <n v="114975"/>
    <d v="2026-05-13T00:00:00"/>
    <s v="Vigente"/>
    <s v="Sin pagar"/>
    <x v="1"/>
    <x v="0"/>
    <d v="2026-04-30T00:00:00"/>
    <x v="2"/>
    <x v="8"/>
    <n v="0"/>
    <n v="0"/>
    <n v="0"/>
    <n v="0"/>
    <n v="0"/>
    <n v="0"/>
    <n v="114975"/>
  </r>
  <r>
    <d v="2026-04-10T00:00:00"/>
    <s v="HMO/2026/00239"/>
    <x v="61"/>
    <n v="21716.48"/>
    <n v="3474.64"/>
    <n v="25191.119999999999"/>
    <n v="25191.119999999999"/>
    <n v="21716.48"/>
    <d v="2026-05-10T00:00:00"/>
    <s v="Vigente"/>
    <s v="Sin pagar"/>
    <x v="1"/>
    <x v="0"/>
    <d v="2026-04-30T00:00:00"/>
    <x v="2"/>
    <x v="8"/>
    <n v="0"/>
    <n v="0"/>
    <n v="0"/>
    <n v="0"/>
    <n v="0"/>
    <n v="0"/>
    <n v="21716.48"/>
  </r>
  <r>
    <d v="2026-04-10T00:00:00"/>
    <s v="HMO/2026/00238"/>
    <x v="66"/>
    <n v="13200"/>
    <n v="2112"/>
    <n v="15312"/>
    <n v="15312"/>
    <n v="13200"/>
    <d v="2026-05-10T00:00:00"/>
    <s v="Vigente"/>
    <s v="Sin pagar"/>
    <x v="1"/>
    <x v="0"/>
    <d v="2026-04-30T00:00:00"/>
    <x v="2"/>
    <x v="8"/>
    <n v="0"/>
    <n v="0"/>
    <n v="0"/>
    <n v="0"/>
    <n v="0"/>
    <n v="0"/>
    <n v="13200"/>
  </r>
  <r>
    <d v="2026-04-09T00:00:00"/>
    <s v="HMO/2026/00234"/>
    <x v="28"/>
    <n v="7670.7"/>
    <n v="1227.31"/>
    <n v="8898.01"/>
    <n v="8898.01"/>
    <n v="7670.7"/>
    <d v="2026-05-09T00:00:00"/>
    <s v="Vigente"/>
    <s v="Sin pagar"/>
    <x v="2"/>
    <x v="0"/>
    <d v="2026-04-30T00:00:00"/>
    <x v="2"/>
    <x v="8"/>
    <n v="0"/>
    <n v="0"/>
    <n v="0"/>
    <n v="0"/>
    <n v="0"/>
    <n v="0"/>
    <n v="7670.7"/>
  </r>
  <r>
    <d v="2026-04-09T00:00:00"/>
    <s v="HMO/2026/00233"/>
    <x v="29"/>
    <n v="8000"/>
    <n v="1280"/>
    <n v="9280"/>
    <n v="9280"/>
    <n v="8000"/>
    <d v="2026-04-09T00:00:00"/>
    <s v="Vencido"/>
    <s v="Sin pagar"/>
    <x v="1"/>
    <x v="1"/>
    <d v="2026-04-30T00:00:00"/>
    <x v="2"/>
    <x v="8"/>
    <n v="22"/>
    <n v="8000"/>
    <n v="0"/>
    <n v="0"/>
    <n v="0"/>
    <n v="0"/>
    <n v="0"/>
  </r>
  <r>
    <d v="2026-04-09T00:00:00"/>
    <s v="HMO/2026/00232"/>
    <x v="69"/>
    <n v="72101"/>
    <n v="11536.16"/>
    <n v="83637.16"/>
    <n v="83637.16"/>
    <n v="72101"/>
    <d v="2026-05-09T00:00:00"/>
    <s v="Vigente"/>
    <s v="Sin pagar"/>
    <x v="2"/>
    <x v="0"/>
    <d v="2026-04-30T00:00:00"/>
    <x v="2"/>
    <x v="8"/>
    <n v="0"/>
    <n v="0"/>
    <n v="0"/>
    <n v="0"/>
    <n v="0"/>
    <n v="0"/>
    <n v="72101"/>
  </r>
  <r>
    <d v="2026-04-09T00:00:00"/>
    <s v="HMO/2026/00229"/>
    <x v="55"/>
    <n v="61560"/>
    <n v="9849.6"/>
    <n v="71409.600000000006"/>
    <n v="71409.600000000006"/>
    <n v="61560"/>
    <d v="2026-05-09T00:00:00"/>
    <s v="Vigente"/>
    <s v="Sin pagar"/>
    <x v="1"/>
    <x v="0"/>
    <d v="2026-04-30T00:00:00"/>
    <x v="2"/>
    <x v="8"/>
    <n v="0"/>
    <n v="0"/>
    <n v="0"/>
    <n v="0"/>
    <n v="0"/>
    <n v="0"/>
    <n v="61560"/>
  </r>
  <r>
    <d v="2026-04-09T00:00:00"/>
    <s v="HMO/2026/00227"/>
    <x v="29"/>
    <n v="8000"/>
    <n v="1280"/>
    <n v="9280"/>
    <n v="9280"/>
    <n v="8000"/>
    <d v="2026-04-09T00:00:00"/>
    <s v="Vencido"/>
    <s v="Sin pagar"/>
    <x v="1"/>
    <x v="1"/>
    <d v="2026-04-30T00:00:00"/>
    <x v="2"/>
    <x v="8"/>
    <n v="22"/>
    <n v="8000"/>
    <n v="0"/>
    <n v="0"/>
    <n v="0"/>
    <n v="0"/>
    <n v="0"/>
  </r>
  <r>
    <d v="2026-04-09T00:00:00"/>
    <s v="CLN/2026/00094"/>
    <x v="5"/>
    <n v="12980"/>
    <n v="2076.8000000000002"/>
    <n v="15056.8"/>
    <n v="15056.8"/>
    <n v="12980"/>
    <d v="2026-05-09T00:00:00"/>
    <s v="Vigente"/>
    <s v="Sin pagar"/>
    <x v="1"/>
    <x v="0"/>
    <d v="2026-04-30T00:00:00"/>
    <x v="2"/>
    <x v="8"/>
    <n v="0"/>
    <n v="0"/>
    <n v="0"/>
    <n v="0"/>
    <n v="0"/>
    <n v="0"/>
    <n v="12980"/>
  </r>
  <r>
    <d v="2026-04-09T00:00:00"/>
    <s v="CLN/2026/00093"/>
    <x v="17"/>
    <n v="36050.5"/>
    <n v="5768.08"/>
    <n v="41818.58"/>
    <n v="41818.58"/>
    <n v="36050.5"/>
    <d v="2026-05-09T00:00:00"/>
    <s v="Vigente"/>
    <s v="Sin pagar"/>
    <x v="0"/>
    <x v="0"/>
    <d v="2026-04-30T00:00:00"/>
    <x v="2"/>
    <x v="8"/>
    <n v="0"/>
    <n v="0"/>
    <n v="0"/>
    <n v="0"/>
    <n v="0"/>
    <n v="0"/>
    <n v="36050.5"/>
  </r>
  <r>
    <d v="2026-04-08T00:00:00"/>
    <s v="HMO/2026/00226"/>
    <x v="36"/>
    <n v="11047.05"/>
    <n v="1767.53"/>
    <n v="12814.58"/>
    <n v="12814.58"/>
    <n v="11047.05"/>
    <d v="2026-05-08T00:00:00"/>
    <s v="Por vencer"/>
    <s v="Sin pagar"/>
    <x v="2"/>
    <x v="0"/>
    <d v="2026-04-30T00:00:00"/>
    <x v="2"/>
    <x v="8"/>
    <n v="0"/>
    <n v="0"/>
    <n v="0"/>
    <n v="0"/>
    <n v="0"/>
    <n v="11047.05"/>
    <n v="0"/>
  </r>
  <r>
    <d v="2026-04-08T00:00:00"/>
    <s v="HMO/2026/00225"/>
    <x v="67"/>
    <n v="18270"/>
    <m/>
    <n v="18270"/>
    <n v="18270"/>
    <n v="18270"/>
    <d v="2026-05-08T00:00:00"/>
    <s v="Por vencer"/>
    <s v="Sin pagar"/>
    <x v="1"/>
    <x v="0"/>
    <d v="2026-04-30T00:00:00"/>
    <x v="2"/>
    <x v="8"/>
    <n v="0"/>
    <n v="0"/>
    <n v="0"/>
    <n v="0"/>
    <n v="0"/>
    <n v="18270"/>
    <n v="0"/>
  </r>
  <r>
    <d v="2026-04-08T00:00:00"/>
    <s v="CLN/2026/00092"/>
    <x v="25"/>
    <n v="2000"/>
    <n v="320"/>
    <n v="2320"/>
    <n v="2320"/>
    <n v="2000"/>
    <d v="2026-05-08T00:00:00"/>
    <s v="Por vencer"/>
    <s v="Sin pagar"/>
    <x v="0"/>
    <x v="0"/>
    <d v="2026-04-30T00:00:00"/>
    <x v="2"/>
    <x v="8"/>
    <n v="0"/>
    <n v="0"/>
    <n v="0"/>
    <n v="0"/>
    <n v="0"/>
    <n v="2000"/>
    <n v="0"/>
  </r>
  <r>
    <d v="2026-04-07T00:00:00"/>
    <s v="HMO/2026/00224"/>
    <x v="7"/>
    <n v="27000"/>
    <n v="4320"/>
    <n v="31320"/>
    <n v="31320"/>
    <n v="27000"/>
    <d v="2026-05-07T00:00:00"/>
    <s v="Por vencer"/>
    <s v="Sin pagar"/>
    <x v="1"/>
    <x v="0"/>
    <d v="2026-04-30T00:00:00"/>
    <x v="2"/>
    <x v="8"/>
    <n v="0"/>
    <n v="0"/>
    <n v="0"/>
    <n v="0"/>
    <n v="0"/>
    <n v="27000"/>
    <n v="0"/>
  </r>
  <r>
    <d v="2026-04-07T00:00:00"/>
    <s v="HMO/2026/00223"/>
    <x v="7"/>
    <n v="57649.97"/>
    <n v="9224"/>
    <n v="66873.97"/>
    <n v="66873.97"/>
    <n v="57649.97"/>
    <d v="2026-05-07T00:00:00"/>
    <s v="Por vencer"/>
    <s v="Sin pagar"/>
    <x v="1"/>
    <x v="0"/>
    <d v="2026-04-30T00:00:00"/>
    <x v="2"/>
    <x v="8"/>
    <n v="0"/>
    <n v="0"/>
    <n v="0"/>
    <n v="0"/>
    <n v="0"/>
    <n v="57649.97"/>
    <n v="0"/>
  </r>
  <r>
    <d v="2026-04-06T00:00:00"/>
    <s v="HMO/2026/00221"/>
    <x v="7"/>
    <n v="11900"/>
    <n v="1904"/>
    <n v="13804"/>
    <n v="13804"/>
    <n v="11900"/>
    <d v="2026-05-06T00:00:00"/>
    <s v="Por vencer"/>
    <s v="Sin pagar"/>
    <x v="1"/>
    <x v="0"/>
    <d v="2026-04-30T00:00:00"/>
    <x v="2"/>
    <x v="8"/>
    <n v="0"/>
    <n v="0"/>
    <n v="0"/>
    <n v="0"/>
    <n v="0"/>
    <n v="11900"/>
    <n v="0"/>
  </r>
  <r>
    <d v="2026-04-06T00:00:00"/>
    <s v="HMO/2026/00219"/>
    <x v="14"/>
    <n v="9460"/>
    <n v="1513.6"/>
    <n v="10973.6"/>
    <n v="10973.6"/>
    <n v="9460"/>
    <d v="2026-05-06T00:00:00"/>
    <s v="Por vencer"/>
    <s v="Sin pagar"/>
    <x v="2"/>
    <x v="0"/>
    <d v="2026-04-30T00:00:00"/>
    <x v="2"/>
    <x v="8"/>
    <n v="0"/>
    <n v="0"/>
    <n v="0"/>
    <n v="0"/>
    <n v="0"/>
    <n v="9460"/>
    <n v="0"/>
  </r>
  <r>
    <d v="2026-04-06T00:00:00"/>
    <s v="HMO/2026/00218"/>
    <x v="70"/>
    <n v="117984.7"/>
    <n v="18877.55"/>
    <n v="136862.25"/>
    <n v="136862.25"/>
    <n v="117984.7"/>
    <d v="2026-05-06T00:00:00"/>
    <s v="Por vencer"/>
    <s v="Sin pagar"/>
    <x v="1"/>
    <x v="0"/>
    <d v="2026-04-30T00:00:00"/>
    <x v="2"/>
    <x v="8"/>
    <n v="0"/>
    <n v="0"/>
    <n v="0"/>
    <n v="0"/>
    <n v="0"/>
    <n v="117984.7"/>
    <n v="0"/>
  </r>
  <r>
    <d v="2026-04-06T00:00:00"/>
    <s v="HMO/2026/00217"/>
    <x v="55"/>
    <n v="13680"/>
    <n v="2188.8000000000002"/>
    <n v="15868.8"/>
    <n v="15868.8"/>
    <n v="13680"/>
    <d v="2026-05-06T00:00:00"/>
    <s v="Por vencer"/>
    <s v="Sin pagar"/>
    <x v="1"/>
    <x v="0"/>
    <d v="2026-04-30T00:00:00"/>
    <x v="2"/>
    <x v="8"/>
    <n v="0"/>
    <n v="0"/>
    <n v="0"/>
    <n v="0"/>
    <n v="0"/>
    <n v="13680"/>
    <n v="0"/>
  </r>
  <r>
    <d v="2026-04-06T00:00:00"/>
    <s v="CLN/2026/00089"/>
    <x v="12"/>
    <n v="13500"/>
    <n v="2160"/>
    <n v="15660"/>
    <n v="15239.04"/>
    <n v="13137.103448275864"/>
    <d v="2026-05-06T00:00:00"/>
    <s v="Por vencer"/>
    <s v="Pagado parcialmente"/>
    <x v="2"/>
    <x v="0"/>
    <d v="2026-04-30T00:00:00"/>
    <x v="2"/>
    <x v="8"/>
    <n v="0"/>
    <n v="0"/>
    <n v="0"/>
    <n v="0"/>
    <n v="0"/>
    <n v="13137.103448275864"/>
    <n v="0"/>
  </r>
  <r>
    <d v="2026-04-06T00:00:00"/>
    <s v="CLN/2026/00088"/>
    <x v="9"/>
    <n v="7055"/>
    <n v="1128.8"/>
    <n v="8183.8"/>
    <n v="8183.8"/>
    <n v="7055"/>
    <d v="2026-05-06T00:00:00"/>
    <s v="Por vencer"/>
    <s v="Sin pagar"/>
    <x v="0"/>
    <x v="0"/>
    <d v="2026-04-30T00:00:00"/>
    <x v="2"/>
    <x v="8"/>
    <n v="0"/>
    <n v="0"/>
    <n v="0"/>
    <n v="0"/>
    <n v="0"/>
    <n v="7055"/>
    <n v="0"/>
  </r>
  <r>
    <d v="2026-04-01T00:00:00"/>
    <s v="HMO/2026/00216"/>
    <x v="17"/>
    <n v="11180.05"/>
    <n v="1788.81"/>
    <n v="12968.86"/>
    <n v="12968.86"/>
    <n v="11180.05"/>
    <d v="2026-05-01T00:00:00"/>
    <s v="Por vencer"/>
    <s v="Sin pagar"/>
    <x v="0"/>
    <x v="0"/>
    <d v="2026-04-30T00:00:00"/>
    <x v="2"/>
    <x v="8"/>
    <n v="0"/>
    <n v="0"/>
    <n v="0"/>
    <n v="0"/>
    <n v="0"/>
    <n v="11180.05"/>
    <n v="0"/>
  </r>
  <r>
    <d v="2026-04-01T00:00:00"/>
    <s v="HMO/2026/00215"/>
    <x v="68"/>
    <n v="88550"/>
    <m/>
    <n v="88550"/>
    <n v="88550"/>
    <n v="88550"/>
    <d v="2026-05-01T00:00:00"/>
    <s v="Por vencer"/>
    <s v="Sin pagar"/>
    <x v="1"/>
    <x v="0"/>
    <d v="2026-04-30T00:00:00"/>
    <x v="2"/>
    <x v="8"/>
    <n v="0"/>
    <n v="0"/>
    <n v="0"/>
    <n v="0"/>
    <n v="0"/>
    <n v="88550"/>
    <n v="0"/>
  </r>
  <r>
    <d v="2026-03-31T00:00:00"/>
    <s v="HMO/2026/00214"/>
    <x v="72"/>
    <n v="12600"/>
    <n v="2016"/>
    <n v="14616"/>
    <n v="14616"/>
    <n v="12600"/>
    <d v="2026-04-30T00:00:00"/>
    <s v="Vencido"/>
    <s v="Sin pagar"/>
    <x v="1"/>
    <x v="0"/>
    <d v="2026-04-30T00:00:00"/>
    <x v="2"/>
    <x v="8"/>
    <n v="1"/>
    <n v="12600"/>
    <n v="0"/>
    <n v="0"/>
    <n v="0"/>
    <n v="0"/>
    <n v="0"/>
  </r>
  <r>
    <d v="2026-03-31T00:00:00"/>
    <s v="HMO/2026/00213"/>
    <x v="7"/>
    <n v="9000"/>
    <n v="1440"/>
    <n v="10440"/>
    <n v="10440"/>
    <n v="9000"/>
    <d v="2026-04-30T00:00:00"/>
    <s v="Vencido"/>
    <s v="Sin pagar"/>
    <x v="1"/>
    <x v="0"/>
    <d v="2026-04-30T00:00:00"/>
    <x v="2"/>
    <x v="8"/>
    <n v="1"/>
    <n v="9000"/>
    <n v="0"/>
    <n v="0"/>
    <n v="0"/>
    <n v="0"/>
    <n v="0"/>
  </r>
  <r>
    <d v="2026-03-31T00:00:00"/>
    <s v="HMO/2026/00211"/>
    <x v="32"/>
    <n v="179222.67"/>
    <n v="28675.63"/>
    <n v="207898.3"/>
    <n v="58589.52"/>
    <n v="50508.206896551725"/>
    <d v="2026-04-30T00:00:00"/>
    <s v="Vencido"/>
    <s v="Sin pagar"/>
    <x v="2"/>
    <x v="0"/>
    <d v="2026-04-30T00:00:00"/>
    <x v="2"/>
    <x v="8"/>
    <n v="1"/>
    <n v="50508.206896551725"/>
    <n v="0"/>
    <n v="0"/>
    <n v="0"/>
    <n v="0"/>
    <n v="0"/>
  </r>
  <r>
    <d v="2026-03-31T00:00:00"/>
    <s v="CLN/2026/00087"/>
    <x v="21"/>
    <n v="50834.07"/>
    <n v="8133.45"/>
    <n v="58967.519999999997"/>
    <n v="58967.519999999997"/>
    <n v="50834.07"/>
    <d v="2026-04-30T00:00:00"/>
    <s v="Vencido"/>
    <s v="Sin pagar"/>
    <x v="2"/>
    <x v="0"/>
    <d v="2026-04-30T00:00:00"/>
    <x v="2"/>
    <x v="8"/>
    <n v="1"/>
    <n v="50834.07"/>
    <n v="0"/>
    <n v="0"/>
    <n v="0"/>
    <n v="0"/>
    <n v="0"/>
  </r>
  <r>
    <d v="2026-03-30T00:00:00"/>
    <s v="HMO/2026/00206"/>
    <x v="31"/>
    <n v="12466.02"/>
    <m/>
    <n v="12466.02"/>
    <n v="12466.02"/>
    <n v="12466.02"/>
    <d v="2026-04-29T00:00:00"/>
    <s v="Vencido"/>
    <s v="Sin pagar"/>
    <x v="1"/>
    <x v="0"/>
    <d v="2026-04-30T00:00:00"/>
    <x v="2"/>
    <x v="8"/>
    <n v="2"/>
    <n v="12466.02"/>
    <n v="0"/>
    <n v="0"/>
    <n v="0"/>
    <n v="0"/>
    <n v="0"/>
  </r>
  <r>
    <d v="2026-03-30T00:00:00"/>
    <s v="HMO/2026/00205"/>
    <x v="55"/>
    <n v="13680"/>
    <n v="2188.8000000000002"/>
    <n v="15868.8"/>
    <n v="15868.8"/>
    <n v="13680"/>
    <d v="2026-04-29T00:00:00"/>
    <s v="Vencido"/>
    <s v="Sin pagar"/>
    <x v="1"/>
    <x v="0"/>
    <d v="2026-04-30T00:00:00"/>
    <x v="2"/>
    <x v="8"/>
    <n v="2"/>
    <n v="13680"/>
    <n v="0"/>
    <n v="0"/>
    <n v="0"/>
    <n v="0"/>
    <n v="0"/>
  </r>
  <r>
    <d v="2026-03-28T00:00:00"/>
    <s v="HMO/2026/00202"/>
    <x v="17"/>
    <n v="18418.55"/>
    <n v="2946.97"/>
    <n v="21365.52"/>
    <n v="21365.52"/>
    <n v="18418.55"/>
    <d v="2026-04-27T00:00:00"/>
    <s v="Vencido"/>
    <s v="Sin pagar"/>
    <x v="0"/>
    <x v="0"/>
    <d v="2026-04-30T00:00:00"/>
    <x v="2"/>
    <x v="8"/>
    <n v="4"/>
    <n v="18418.55"/>
    <n v="0"/>
    <n v="0"/>
    <n v="0"/>
    <n v="0"/>
    <n v="0"/>
  </r>
  <r>
    <d v="2026-03-28T00:00:00"/>
    <s v="HMO/2026/00201"/>
    <x v="7"/>
    <n v="30750.97"/>
    <n v="4920.16"/>
    <n v="35671.129999999997"/>
    <n v="35671.129999999997"/>
    <n v="30750.97"/>
    <d v="2026-04-27T00:00:00"/>
    <s v="Vencido"/>
    <s v="Sin pagar"/>
    <x v="1"/>
    <x v="0"/>
    <d v="2026-04-30T00:00:00"/>
    <x v="2"/>
    <x v="8"/>
    <n v="4"/>
    <n v="30750.97"/>
    <n v="0"/>
    <n v="0"/>
    <n v="0"/>
    <n v="0"/>
    <n v="0"/>
  </r>
  <r>
    <d v="2026-03-27T00:00:00"/>
    <s v="HMO/2026/00195"/>
    <x v="22"/>
    <n v="4750"/>
    <n v="760"/>
    <n v="5510"/>
    <n v="5510"/>
    <n v="4750"/>
    <d v="2026-04-26T00:00:00"/>
    <s v="Vencido"/>
    <s v="Sin pagar"/>
    <x v="1"/>
    <x v="0"/>
    <d v="2026-04-30T00:00:00"/>
    <x v="2"/>
    <x v="8"/>
    <n v="5"/>
    <n v="4750"/>
    <n v="0"/>
    <n v="0"/>
    <n v="0"/>
    <n v="0"/>
    <n v="0"/>
  </r>
  <r>
    <d v="2026-03-27T00:00:00"/>
    <s v="CLN/2026/00085"/>
    <x v="73"/>
    <n v="6380"/>
    <n v="1020.8"/>
    <n v="7400.8"/>
    <n v="7400.8"/>
    <n v="6380"/>
    <d v="2026-04-26T00:00:00"/>
    <s v="Vencido"/>
    <s v="Sin pagar"/>
    <x v="2"/>
    <x v="0"/>
    <d v="2026-04-30T00:00:00"/>
    <x v="2"/>
    <x v="8"/>
    <n v="5"/>
    <n v="6380"/>
    <n v="0"/>
    <n v="0"/>
    <n v="0"/>
    <n v="0"/>
    <n v="0"/>
  </r>
  <r>
    <d v="2026-03-26T00:00:00"/>
    <s v="CLN/2026/00081"/>
    <x v="3"/>
    <n v="16000"/>
    <n v="2560"/>
    <n v="18560"/>
    <n v="18560"/>
    <n v="16000"/>
    <d v="2026-04-25T00:00:00"/>
    <s v="Vencido"/>
    <s v="Sin pagar"/>
    <x v="0"/>
    <x v="0"/>
    <d v="2026-04-30T00:00:00"/>
    <x v="2"/>
    <x v="8"/>
    <n v="6"/>
    <n v="16000"/>
    <n v="0"/>
    <n v="0"/>
    <n v="0"/>
    <n v="0"/>
    <n v="0"/>
  </r>
  <r>
    <d v="2026-03-23T00:00:00"/>
    <s v="CLN/2026/00076"/>
    <x v="25"/>
    <n v="4779.75"/>
    <n v="764.76"/>
    <n v="5544.51"/>
    <n v="5544.51"/>
    <n v="4779.75"/>
    <d v="2026-04-22T00:00:00"/>
    <s v="Vencido"/>
    <s v="Sin pagar"/>
    <x v="0"/>
    <x v="0"/>
    <d v="2026-04-30T00:00:00"/>
    <x v="2"/>
    <x v="8"/>
    <n v="9"/>
    <n v="4779.75"/>
    <n v="0"/>
    <n v="0"/>
    <n v="0"/>
    <n v="0"/>
    <n v="0"/>
  </r>
  <r>
    <d v="2026-03-20T00:00:00"/>
    <s v="CLN/2026/00069"/>
    <x v="71"/>
    <n v="26000"/>
    <n v="4160"/>
    <n v="30160"/>
    <n v="30160"/>
    <n v="26000"/>
    <d v="2026-04-19T00:00:00"/>
    <s v="Vencido"/>
    <s v="Sin pagar"/>
    <x v="1"/>
    <x v="0"/>
    <d v="2026-04-30T00:00:00"/>
    <x v="2"/>
    <x v="8"/>
    <n v="12"/>
    <n v="26000"/>
    <n v="0"/>
    <n v="0"/>
    <n v="0"/>
    <n v="0"/>
    <n v="0"/>
  </r>
  <r>
    <d v="2026-03-13T00:00:00"/>
    <s v="HMO/2026/00167"/>
    <x v="22"/>
    <n v="27360"/>
    <n v="4377.6000000000004"/>
    <n v="31737.599999999999"/>
    <n v="31737.599999999999"/>
    <n v="27360"/>
    <d v="2026-04-12T00:00:00"/>
    <s v="Vencido"/>
    <s v="Sin pagar"/>
    <x v="1"/>
    <x v="0"/>
    <d v="2026-04-30T00:00:00"/>
    <x v="2"/>
    <x v="8"/>
    <n v="19"/>
    <n v="27360"/>
    <n v="0"/>
    <n v="0"/>
    <n v="0"/>
    <n v="0"/>
    <n v="0"/>
  </r>
  <r>
    <d v="2026-03-02T00:00:00"/>
    <s v="CLN/2026/00057"/>
    <x v="36"/>
    <n v="14257.8"/>
    <n v="2281.25"/>
    <n v="16539.05"/>
    <n v="16539.05"/>
    <n v="14257.8"/>
    <d v="2026-04-01T00:00:00"/>
    <s v="Vencido"/>
    <s v="Sin pagar"/>
    <x v="2"/>
    <x v="0"/>
    <d v="2026-04-30T00:00:00"/>
    <x v="2"/>
    <x v="8"/>
    <n v="30"/>
    <n v="14257.8"/>
    <n v="0"/>
    <n v="0"/>
    <n v="0"/>
    <n v="0"/>
    <n v="0"/>
  </r>
  <r>
    <d v="2026-02-24T00:00:00"/>
    <s v="CLN/2026/00052"/>
    <x v="37"/>
    <n v="12825"/>
    <n v="2052"/>
    <n v="14877"/>
    <n v="14877"/>
    <n v="12825"/>
    <d v="2026-03-26T00:00:00"/>
    <s v="Vencido"/>
    <s v="Sin pagar"/>
    <x v="2"/>
    <x v="0"/>
    <d v="2026-04-30T00:00:00"/>
    <x v="2"/>
    <x v="8"/>
    <n v="36"/>
    <n v="0"/>
    <n v="12825"/>
    <n v="0"/>
    <n v="0"/>
    <n v="0"/>
    <n v="0"/>
  </r>
  <r>
    <d v="2026-02-23T00:00:00"/>
    <s v="CLN/2026/00050"/>
    <x v="37"/>
    <n v="12825"/>
    <n v="2052"/>
    <n v="14877"/>
    <n v="14877"/>
    <n v="12825"/>
    <d v="2026-03-25T00:00:00"/>
    <s v="Vencido"/>
    <s v="Sin pagar"/>
    <x v="2"/>
    <x v="0"/>
    <d v="2026-04-30T00:00:00"/>
    <x v="2"/>
    <x v="8"/>
    <n v="37"/>
    <n v="0"/>
    <n v="12825"/>
    <n v="0"/>
    <n v="0"/>
    <n v="0"/>
    <n v="0"/>
  </r>
  <r>
    <d v="2026-02-19T00:00:00"/>
    <s v="CLN/2026/00045"/>
    <x v="36"/>
    <n v="35478.14"/>
    <n v="5676.5"/>
    <n v="41154.639999999999"/>
    <n v="41154.639999999999"/>
    <n v="35478.14"/>
    <d v="2026-03-21T00:00:00"/>
    <s v="Vencido"/>
    <s v="Sin pagar"/>
    <x v="2"/>
    <x v="0"/>
    <d v="2026-04-30T00:00:00"/>
    <x v="2"/>
    <x v="8"/>
    <n v="41"/>
    <n v="0"/>
    <n v="35478.14"/>
    <n v="0"/>
    <n v="0"/>
    <n v="0"/>
    <n v="0"/>
  </r>
  <r>
    <d v="2026-02-18T00:00:00"/>
    <s v="CLN/2026/00043"/>
    <x v="37"/>
    <n v="8550"/>
    <n v="1368"/>
    <n v="9918"/>
    <n v="9918"/>
    <n v="8550"/>
    <d v="2026-03-20T00:00:00"/>
    <s v="Vencido"/>
    <s v="Sin pagar"/>
    <x v="2"/>
    <x v="0"/>
    <d v="2026-04-30T00:00:00"/>
    <x v="2"/>
    <x v="8"/>
    <n v="42"/>
    <n v="0"/>
    <n v="8550"/>
    <n v="0"/>
    <n v="0"/>
    <n v="0"/>
    <n v="0"/>
  </r>
  <r>
    <d v="2026-02-16T00:00:00"/>
    <s v="CLN/2026/00042"/>
    <x v="37"/>
    <n v="8550"/>
    <n v="1368"/>
    <n v="9918"/>
    <n v="9918"/>
    <n v="8550"/>
    <d v="2026-03-18T00:00:00"/>
    <s v="Vencido"/>
    <s v="Sin pagar"/>
    <x v="2"/>
    <x v="0"/>
    <d v="2026-04-30T00:00:00"/>
    <x v="2"/>
    <x v="8"/>
    <n v="44"/>
    <n v="0"/>
    <n v="8550"/>
    <n v="0"/>
    <n v="0"/>
    <n v="0"/>
    <n v="0"/>
  </r>
  <r>
    <d v="2026-02-16T00:00:00"/>
    <s v="CLN/2026/00041"/>
    <x v="36"/>
    <n v="7112.44"/>
    <n v="1137.99"/>
    <n v="8250.43"/>
    <n v="8250.43"/>
    <n v="7112.44"/>
    <d v="2026-03-18T00:00:00"/>
    <s v="Vencido"/>
    <s v="Sin pagar"/>
    <x v="2"/>
    <x v="0"/>
    <d v="2026-04-30T00:00:00"/>
    <x v="2"/>
    <x v="8"/>
    <n v="44"/>
    <n v="0"/>
    <n v="7112.44"/>
    <n v="0"/>
    <n v="0"/>
    <n v="0"/>
    <n v="0"/>
  </r>
  <r>
    <d v="2026-01-15T00:00:00"/>
    <s v="CLN/2026/00016"/>
    <x v="37"/>
    <n v="44390"/>
    <n v="7102.4"/>
    <n v="51492.4"/>
    <n v="51492.4"/>
    <n v="44390"/>
    <d v="2026-02-14T00:00:00"/>
    <s v="Vencido"/>
    <s v="Sin pagar"/>
    <x v="2"/>
    <x v="0"/>
    <d v="2026-04-30T00:00:00"/>
    <x v="2"/>
    <x v="8"/>
    <n v="76"/>
    <n v="0"/>
    <n v="0"/>
    <n v="44390"/>
    <n v="0"/>
    <n v="0"/>
    <n v="0"/>
  </r>
  <r>
    <d v="2026-01-15T00:00:00"/>
    <s v="CLN/2026/00015"/>
    <x v="36"/>
    <n v="17638.53"/>
    <n v="2822.16"/>
    <n v="20460.689999999999"/>
    <n v="20460.689999999999"/>
    <n v="17638.53"/>
    <d v="2026-02-14T00:00:00"/>
    <s v="Vencido"/>
    <s v="Sin pagar"/>
    <x v="2"/>
    <x v="0"/>
    <d v="2026-04-30T00:00:00"/>
    <x v="2"/>
    <x v="8"/>
    <n v="76"/>
    <n v="0"/>
    <n v="0"/>
    <n v="17638.53"/>
    <n v="0"/>
    <n v="0"/>
    <n v="0"/>
  </r>
  <r>
    <d v="2025-12-26T00:00:00"/>
    <s v="CLN/2025/00525"/>
    <x v="37"/>
    <n v="42000"/>
    <n v="6720"/>
    <n v="48720"/>
    <n v="31860"/>
    <n v="27465.517241379312"/>
    <d v="2026-01-25T00:00:00"/>
    <s v="Vencido"/>
    <s v="Pagado parcialmente"/>
    <x v="2"/>
    <x v="0"/>
    <d v="2026-04-30T00:00:00"/>
    <x v="2"/>
    <x v="8"/>
    <n v="96"/>
    <n v="0"/>
    <n v="0"/>
    <n v="0"/>
    <n v="27465.517241379312"/>
    <n v="0"/>
    <n v="0"/>
  </r>
  <r>
    <d v="2025-10-23T00:00:00"/>
    <s v="CLN/2025/00474"/>
    <x v="38"/>
    <n v="19694.400000000001"/>
    <n v="3151.1"/>
    <n v="22845.5"/>
    <n v="2429.5"/>
    <n v="2094.3965517241381"/>
    <d v="2025-11-07T00:00:00"/>
    <s v="Vencido"/>
    <s v="Pagado parcialmente"/>
    <x v="2"/>
    <x v="0"/>
    <d v="2026-04-30T00:00:00"/>
    <x v="2"/>
    <x v="8"/>
    <n v="175"/>
    <n v="0"/>
    <n v="0"/>
    <n v="0"/>
    <n v="2094.3965517241381"/>
    <n v="0"/>
    <n v="0"/>
  </r>
  <r>
    <d v="2025-10-14T00:00:00"/>
    <s v="CLN/2025/00465"/>
    <x v="36"/>
    <n v="14295.42"/>
    <n v="2287.27"/>
    <n v="16582.689999999999"/>
    <n v="16582.689999999999"/>
    <n v="14295.42"/>
    <d v="2025-11-13T00:00:00"/>
    <s v="Vencido"/>
    <s v="Sin pagar"/>
    <x v="2"/>
    <x v="0"/>
    <d v="2026-04-30T00:00:00"/>
    <x v="2"/>
    <x v="8"/>
    <n v="169"/>
    <n v="0"/>
    <n v="0"/>
    <n v="0"/>
    <n v="14295.42"/>
    <n v="0"/>
    <n v="0"/>
  </r>
  <r>
    <d v="2025-10-03T00:00:00"/>
    <s v="CLN/2025/00449"/>
    <x v="36"/>
    <n v="24043.32"/>
    <n v="3846.93"/>
    <n v="27890.25"/>
    <n v="11536.63"/>
    <n v="9945.3706896551721"/>
    <d v="2025-11-02T00:00:00"/>
    <s v="Vencido"/>
    <s v="Pagado parcialmente"/>
    <x v="2"/>
    <x v="0"/>
    <d v="2026-04-30T00:00:00"/>
    <x v="2"/>
    <x v="8"/>
    <n v="180"/>
    <n v="0"/>
    <n v="0"/>
    <n v="0"/>
    <n v="9945.3706896551721"/>
    <n v="0"/>
    <n v="0"/>
  </r>
  <r>
    <d v="2025-10-01T00:00:00"/>
    <s v="CLN/2025/00442"/>
    <x v="53"/>
    <n v="21675"/>
    <n v="3468"/>
    <n v="25143"/>
    <n v="25143"/>
    <n v="21675"/>
    <d v="2025-10-31T00:00:00"/>
    <s v="Vencido"/>
    <s v="Sin pagar"/>
    <x v="3"/>
    <x v="0"/>
    <d v="2026-04-30T00:00:00"/>
    <x v="2"/>
    <x v="8"/>
    <n v="182"/>
    <n v="0"/>
    <n v="0"/>
    <n v="0"/>
    <n v="21675"/>
    <n v="0"/>
    <n v="0"/>
  </r>
  <r>
    <d v="2025-09-15T00:00:00"/>
    <s v="HMO/2025/00727"/>
    <x v="39"/>
    <n v="7125"/>
    <n v="1140"/>
    <n v="8265"/>
    <n v="8265"/>
    <n v="7125"/>
    <d v="2025-10-15T00:00:00"/>
    <s v="Vencido"/>
    <s v="Sin pagar"/>
    <x v="1"/>
    <x v="0"/>
    <d v="2026-04-30T00:00:00"/>
    <x v="2"/>
    <x v="8"/>
    <n v="198"/>
    <n v="0"/>
    <n v="0"/>
    <n v="0"/>
    <n v="7125"/>
    <n v="0"/>
    <n v="0"/>
  </r>
  <r>
    <d v="2025-08-27T00:00:00"/>
    <s v="HMO/2025/00683"/>
    <x v="39"/>
    <n v="4375"/>
    <n v="700"/>
    <n v="5075"/>
    <n v="5075"/>
    <n v="4375"/>
    <d v="2025-09-26T00:00:00"/>
    <s v="Vencido"/>
    <s v="Sin pagar"/>
    <x v="1"/>
    <x v="0"/>
    <d v="2026-04-30T00:00:00"/>
    <x v="2"/>
    <x v="8"/>
    <n v="217"/>
    <n v="0"/>
    <n v="0"/>
    <n v="0"/>
    <n v="4375"/>
    <n v="0"/>
    <n v="0"/>
  </r>
  <r>
    <d v="2025-08-26T00:00:00"/>
    <s v="CLN/2025/00385"/>
    <x v="40"/>
    <n v="22364.16"/>
    <m/>
    <n v="22364.16"/>
    <n v="22364.16"/>
    <n v="22364.16"/>
    <d v="2025-09-25T00:00:00"/>
    <s v="Vencido"/>
    <s v="Sin pagar"/>
    <x v="3"/>
    <x v="0"/>
    <d v="2026-04-30T00:00:00"/>
    <x v="2"/>
    <x v="8"/>
    <n v="218"/>
    <n v="0"/>
    <n v="0"/>
    <n v="0"/>
    <n v="22364.16"/>
    <n v="0"/>
    <n v="0"/>
  </r>
  <r>
    <d v="2025-08-07T00:00:00"/>
    <s v="CLN/2025/00356"/>
    <x v="40"/>
    <n v="22343.040000000001"/>
    <m/>
    <n v="22343.040000000001"/>
    <n v="22343.040000000001"/>
    <n v="22343.040000000001"/>
    <d v="2025-09-06T00:00:00"/>
    <s v="Vencido"/>
    <s v="Sin pagar"/>
    <x v="3"/>
    <x v="0"/>
    <d v="2026-04-30T00:00:00"/>
    <x v="2"/>
    <x v="8"/>
    <n v="237"/>
    <n v="0"/>
    <n v="0"/>
    <n v="0"/>
    <n v="22343.040000000001"/>
    <n v="0"/>
    <n v="0"/>
  </r>
  <r>
    <d v="2025-07-31T00:00:00"/>
    <s v="CLN/2025/00350"/>
    <x v="41"/>
    <n v="761801.88"/>
    <n v="121888.3"/>
    <n v="883690.18"/>
    <n v="203429.86"/>
    <n v="175370.56896551725"/>
    <d v="2025-08-15T00:00:00"/>
    <s v="Vencido"/>
    <s v="Pagado parcialmente"/>
    <x v="2"/>
    <x v="0"/>
    <d v="2026-04-30T00:00:00"/>
    <x v="2"/>
    <x v="8"/>
    <n v="259"/>
    <n v="0"/>
    <n v="0"/>
    <n v="0"/>
    <n v="175370.56896551725"/>
    <n v="0"/>
    <n v="0"/>
  </r>
  <r>
    <d v="2025-07-02T00:00:00"/>
    <s v="CLN/2025/00317"/>
    <x v="42"/>
    <n v="14940"/>
    <n v="2390.4"/>
    <n v="17330.400000000001"/>
    <n v="17330.400000000001"/>
    <n v="14940"/>
    <d v="2025-08-01T00:00:00"/>
    <s v="Vencido"/>
    <s v="Sin pagar"/>
    <x v="3"/>
    <x v="0"/>
    <d v="2026-04-30T00:00:00"/>
    <x v="2"/>
    <x v="8"/>
    <n v="273"/>
    <n v="0"/>
    <n v="0"/>
    <n v="0"/>
    <n v="14940"/>
    <n v="0"/>
    <n v="0"/>
  </r>
  <r>
    <d v="2025-06-19T00:00:00"/>
    <s v="CLN/2025/00296"/>
    <x v="42"/>
    <n v="22410"/>
    <n v="3585.6"/>
    <n v="25995.599999999999"/>
    <n v="25995.599999999999"/>
    <n v="22410"/>
    <d v="2025-07-19T00:00:00"/>
    <s v="Vencido"/>
    <s v="Sin pagar"/>
    <x v="3"/>
    <x v="0"/>
    <d v="2026-04-30T00:00:00"/>
    <x v="2"/>
    <x v="8"/>
    <n v="286"/>
    <n v="0"/>
    <n v="0"/>
    <n v="0"/>
    <n v="22410"/>
    <n v="0"/>
    <n v="0"/>
  </r>
  <r>
    <d v="2025-06-06T00:00:00"/>
    <s v="CLN/2025/00282"/>
    <x v="42"/>
    <n v="19012.5"/>
    <n v="3042"/>
    <n v="22054.5"/>
    <n v="22054.5"/>
    <n v="19012.5"/>
    <d v="2025-07-06T00:00:00"/>
    <s v="Vencido"/>
    <s v="Sin pagar"/>
    <x v="3"/>
    <x v="0"/>
    <d v="2026-04-30T00:00:00"/>
    <x v="2"/>
    <x v="8"/>
    <n v="299"/>
    <n v="0"/>
    <n v="0"/>
    <n v="0"/>
    <n v="19012.5"/>
    <n v="0"/>
    <n v="0"/>
  </r>
  <r>
    <d v="2025-05-22T00:00:00"/>
    <s v="CLN/2025/00256"/>
    <x v="43"/>
    <n v="3477.15"/>
    <n v="556.34"/>
    <n v="4033.49"/>
    <n v="4033.49"/>
    <n v="3477.15"/>
    <d v="2025-06-21T00:00:00"/>
    <s v="Vencido"/>
    <s v="Sin pagar"/>
    <x v="3"/>
    <x v="0"/>
    <d v="2026-04-30T00:00:00"/>
    <x v="2"/>
    <x v="8"/>
    <n v="314"/>
    <n v="0"/>
    <n v="0"/>
    <n v="0"/>
    <n v="3477.15"/>
    <n v="0"/>
    <n v="0"/>
  </r>
  <r>
    <d v="2025-05-15T00:00:00"/>
    <s v="CLN/2025/00253"/>
    <x v="43"/>
    <n v="162680"/>
    <n v="26028.799999999999"/>
    <n v="188708.8"/>
    <n v="188708.8"/>
    <n v="162680"/>
    <d v="2025-06-14T00:00:00"/>
    <s v="Vencido"/>
    <s v="Sin pagar"/>
    <x v="3"/>
    <x v="0"/>
    <d v="2026-04-30T00:00:00"/>
    <x v="2"/>
    <x v="8"/>
    <n v="321"/>
    <n v="0"/>
    <n v="0"/>
    <n v="0"/>
    <n v="162680"/>
    <n v="0"/>
    <n v="0"/>
  </r>
  <r>
    <d v="2025-05-15T00:00:00"/>
    <s v="CLN/2025/00250"/>
    <x v="43"/>
    <n v="6970.68"/>
    <n v="1115.31"/>
    <n v="8085.99"/>
    <n v="8085.99"/>
    <n v="6970.68"/>
    <d v="2025-06-14T00:00:00"/>
    <s v="Vencido"/>
    <s v="Sin pagar"/>
    <x v="3"/>
    <x v="0"/>
    <d v="2026-04-30T00:00:00"/>
    <x v="2"/>
    <x v="8"/>
    <n v="321"/>
    <n v="0"/>
    <n v="0"/>
    <n v="0"/>
    <n v="6970.68"/>
    <n v="0"/>
    <n v="0"/>
  </r>
  <r>
    <d v="2025-05-13T00:00:00"/>
    <s v="CLN/2025/00246"/>
    <x v="43"/>
    <n v="20992.5"/>
    <n v="3358.8"/>
    <n v="24351.3"/>
    <n v="24351.3"/>
    <n v="20992.5"/>
    <d v="2025-06-12T00:00:00"/>
    <s v="Vencido"/>
    <s v="Sin pagar"/>
    <x v="3"/>
    <x v="0"/>
    <d v="2026-04-30T00:00:00"/>
    <x v="2"/>
    <x v="8"/>
    <n v="323"/>
    <n v="0"/>
    <n v="0"/>
    <n v="0"/>
    <n v="20992.5"/>
    <n v="0"/>
    <n v="0"/>
  </r>
  <r>
    <d v="2025-05-07T00:00:00"/>
    <s v="CLN/2025/00237"/>
    <x v="43"/>
    <n v="5250"/>
    <n v="840"/>
    <n v="6090"/>
    <n v="6090"/>
    <n v="5250"/>
    <d v="2025-06-06T00:00:00"/>
    <s v="Vencido"/>
    <s v="Sin pagar"/>
    <x v="3"/>
    <x v="0"/>
    <d v="2026-04-30T00:00:00"/>
    <x v="2"/>
    <x v="8"/>
    <n v="329"/>
    <n v="0"/>
    <n v="0"/>
    <n v="0"/>
    <n v="5250"/>
    <n v="0"/>
    <n v="0"/>
  </r>
  <r>
    <d v="2025-04-25T00:00:00"/>
    <s v="CLN/2025/00223"/>
    <x v="43"/>
    <n v="45500"/>
    <n v="7280"/>
    <n v="52780"/>
    <n v="52780"/>
    <n v="45500"/>
    <d v="2025-05-25T00:00:00"/>
    <s v="Vencido"/>
    <s v="Sin pagar"/>
    <x v="3"/>
    <x v="0"/>
    <d v="2026-04-30T00:00:00"/>
    <x v="2"/>
    <x v="8"/>
    <n v="341"/>
    <n v="0"/>
    <n v="0"/>
    <n v="0"/>
    <n v="45500"/>
    <n v="0"/>
    <n v="0"/>
  </r>
  <r>
    <d v="2025-03-04T00:00:00"/>
    <s v="CLN/2025/00143"/>
    <x v="43"/>
    <n v="31483.63"/>
    <n v="5037.38"/>
    <n v="36521.01"/>
    <n v="5816.12"/>
    <n v="5013.8965517241386"/>
    <d v="2025-04-03T00:00:00"/>
    <s v="Vencido"/>
    <s v="Pagado parcialmente"/>
    <x v="3"/>
    <x v="0"/>
    <d v="2026-04-30T00:00:00"/>
    <x v="2"/>
    <x v="8"/>
    <n v="393"/>
    <n v="0"/>
    <n v="0"/>
    <n v="0"/>
    <n v="5013.8965517241386"/>
    <n v="0"/>
    <n v="0"/>
  </r>
  <r>
    <d v="2025-02-21T00:00:00"/>
    <s v="CLN/2025/00127"/>
    <x v="43"/>
    <n v="23609.5"/>
    <n v="2595.6"/>
    <n v="26205.1"/>
    <n v="26205.1"/>
    <n v="23609.5"/>
    <d v="2025-05-07T00:00:00"/>
    <s v="Vencido"/>
    <s v="Sin pagar"/>
    <x v="3"/>
    <x v="0"/>
    <d v="2026-04-30T00:00:00"/>
    <x v="2"/>
    <x v="8"/>
    <n v="359"/>
    <n v="0"/>
    <n v="0"/>
    <n v="0"/>
    <n v="23609.5"/>
    <n v="0"/>
    <n v="0"/>
  </r>
  <r>
    <d v="2025-02-11T00:00:00"/>
    <s v="CLN/2025/00101"/>
    <x v="44"/>
    <n v="1230"/>
    <m/>
    <n v="1230"/>
    <n v="1230"/>
    <n v="1230"/>
    <d v="2025-02-26T00:00:00"/>
    <s v="Vencido"/>
    <s v="Sin pagar"/>
    <x v="3"/>
    <x v="0"/>
    <d v="2026-04-30T00:00:00"/>
    <x v="2"/>
    <x v="8"/>
    <n v="429"/>
    <n v="0"/>
    <n v="0"/>
    <n v="0"/>
    <n v="1230"/>
    <n v="0"/>
    <n v="0"/>
  </r>
  <r>
    <d v="2024-11-14T00:00:00"/>
    <s v="HMO/2024/00987"/>
    <x v="45"/>
    <n v="2369.29"/>
    <n v="379.09"/>
    <n v="2748.38"/>
    <n v="2135.66"/>
    <n v="1841.0862068965516"/>
    <d v="2024-12-14T00:00:00"/>
    <s v="Vencido"/>
    <s v="Pagado parcialmente"/>
    <x v="4"/>
    <x v="0"/>
    <d v="2026-04-30T00:00:00"/>
    <x v="2"/>
    <x v="8"/>
    <n v="503"/>
    <n v="0"/>
    <n v="0"/>
    <n v="0"/>
    <n v="1841.0862068965516"/>
    <n v="0"/>
    <n v="0"/>
  </r>
  <r>
    <d v="2024-10-17T00:00:00"/>
    <s v="HMO/2024/00910"/>
    <x v="45"/>
    <n v="21120"/>
    <n v="3379.2"/>
    <n v="24499.200000000001"/>
    <n v="24499.200000000001"/>
    <n v="21120"/>
    <d v="2024-11-16T00:00:00"/>
    <s v="Vencido"/>
    <s v="Sin pagar"/>
    <x v="4"/>
    <x v="0"/>
    <d v="2026-04-30T00:00:00"/>
    <x v="2"/>
    <x v="8"/>
    <n v="531"/>
    <n v="0"/>
    <n v="0"/>
    <n v="0"/>
    <n v="21120"/>
    <n v="0"/>
    <n v="0"/>
  </r>
  <r>
    <d v="2024-08-15T00:00:00"/>
    <s v="CLN/2024/00680"/>
    <x v="46"/>
    <n v="2475"/>
    <n v="396"/>
    <n v="2871"/>
    <n v="2871"/>
    <n v="2475"/>
    <d v="2024-09-14T00:00:00"/>
    <s v="Vencido"/>
    <s v="Sin pagar"/>
    <x v="5"/>
    <x v="0"/>
    <d v="2026-04-30T00:00:00"/>
    <x v="2"/>
    <x v="8"/>
    <n v="594"/>
    <n v="0"/>
    <n v="0"/>
    <n v="0"/>
    <n v="2475"/>
    <n v="0"/>
    <n v="0"/>
  </r>
  <r>
    <d v="2024-07-25T00:00:00"/>
    <s v="CLN/2024/00600"/>
    <x v="46"/>
    <n v="2475"/>
    <n v="396"/>
    <n v="2871"/>
    <n v="2378"/>
    <n v="2050"/>
    <d v="2024-08-24T00:00:00"/>
    <s v="Vencido"/>
    <s v="Pagado parcialmente"/>
    <x v="5"/>
    <x v="0"/>
    <d v="2026-04-30T00:00:00"/>
    <x v="2"/>
    <x v="8"/>
    <n v="615"/>
    <n v="0"/>
    <n v="0"/>
    <n v="0"/>
    <n v="2050"/>
    <n v="0"/>
    <n v="0"/>
  </r>
  <r>
    <d v="2024-07-18T00:00:00"/>
    <s v="HMO/2024/00568"/>
    <x v="47"/>
    <n v="16588"/>
    <n v="2654.08"/>
    <n v="19242.080000000002"/>
    <n v="19242.080000000002"/>
    <n v="16588"/>
    <d v="2024-08-17T00:00:00"/>
    <s v="Vencido"/>
    <s v="Sin pagar"/>
    <x v="1"/>
    <x v="0"/>
    <d v="2026-04-30T00:00:00"/>
    <x v="2"/>
    <x v="8"/>
    <n v="622"/>
    <n v="0"/>
    <n v="0"/>
    <n v="0"/>
    <n v="16588"/>
    <n v="0"/>
    <n v="0"/>
  </r>
  <r>
    <d v="2024-03-01T00:00:00"/>
    <s v="CLN/2024/00057"/>
    <x v="48"/>
    <n v="8800"/>
    <n v="1408"/>
    <n v="10208"/>
    <n v="10208"/>
    <n v="8800"/>
    <d v="2024-03-31T00:00:00"/>
    <s v="Vencido"/>
    <s v="Sin pagar"/>
    <x v="6"/>
    <x v="0"/>
    <d v="2026-04-30T00:00:00"/>
    <x v="2"/>
    <x v="8"/>
    <n v="761"/>
    <n v="0"/>
    <n v="0"/>
    <n v="0"/>
    <n v="8800"/>
    <n v="0"/>
    <n v="0"/>
  </r>
  <r>
    <d v="2026-04-24T00:00:00"/>
    <s v="HMO/2026/00278"/>
    <x v="4"/>
    <n v="3749.48"/>
    <n v="599.91999999999996"/>
    <n v="4349.3999999999996"/>
    <n v="4349.3999999999996"/>
    <n v="3749.48"/>
    <d v="2026-05-24T00:00:00"/>
    <s v="Vigente"/>
    <s v="Sin pagar"/>
    <x v="2"/>
    <x v="0"/>
    <d v="2026-04-24T00:00:00"/>
    <x v="2"/>
    <x v="9"/>
    <n v="0"/>
    <n v="0"/>
    <n v="0"/>
    <n v="0"/>
    <n v="0"/>
    <n v="0"/>
    <n v="3749.48"/>
  </r>
  <r>
    <d v="2026-04-24T00:00:00"/>
    <s v="HMO/2026/00277"/>
    <x v="74"/>
    <n v="8640"/>
    <n v="1382.4"/>
    <n v="10022.4"/>
    <n v="10022.4"/>
    <n v="8640"/>
    <d v="2026-04-24T00:00:00"/>
    <s v="Vencido"/>
    <s v="Sin pagar"/>
    <x v="2"/>
    <x v="1"/>
    <d v="2026-04-24T00:00:00"/>
    <x v="2"/>
    <x v="9"/>
    <n v="1"/>
    <n v="8640"/>
    <n v="0"/>
    <n v="0"/>
    <n v="0"/>
    <n v="0"/>
    <n v="0"/>
  </r>
  <r>
    <d v="2026-04-24T00:00:00"/>
    <s v="HMO/2026/00275"/>
    <x v="75"/>
    <n v="171851.13"/>
    <n v="27496.18"/>
    <n v="199347.31"/>
    <n v="199347.31"/>
    <n v="171851.13"/>
    <d v="2026-05-24T00:00:00"/>
    <s v="Vigente"/>
    <s v="Sin pagar"/>
    <x v="2"/>
    <x v="0"/>
    <d v="2026-04-24T00:00:00"/>
    <x v="2"/>
    <x v="9"/>
    <n v="0"/>
    <n v="0"/>
    <n v="0"/>
    <n v="0"/>
    <n v="0"/>
    <n v="0"/>
    <n v="171851.13"/>
  </r>
  <r>
    <d v="2026-04-24T00:00:00"/>
    <s v="HMO/2026/00274"/>
    <x v="76"/>
    <n v="3195"/>
    <n v="511.2"/>
    <n v="3706.2"/>
    <n v="3706.2"/>
    <n v="3195"/>
    <d v="2026-04-24T00:00:00"/>
    <s v="Vencido"/>
    <s v="Sin pagar"/>
    <x v="2"/>
    <x v="1"/>
    <d v="2026-04-24T00:00:00"/>
    <x v="2"/>
    <x v="9"/>
    <n v="1"/>
    <n v="3195"/>
    <n v="0"/>
    <n v="0"/>
    <n v="0"/>
    <n v="0"/>
    <n v="0"/>
  </r>
  <r>
    <d v="2026-04-24T00:00:00"/>
    <s v="HMO/2026/00273"/>
    <x v="4"/>
    <n v="3195"/>
    <n v="511.2"/>
    <n v="3706.2"/>
    <n v="3706.2"/>
    <n v="3195"/>
    <d v="2026-05-24T00:00:00"/>
    <s v="Vigente"/>
    <s v="Sin pagar"/>
    <x v="2"/>
    <x v="0"/>
    <d v="2026-04-24T00:00:00"/>
    <x v="2"/>
    <x v="9"/>
    <n v="0"/>
    <n v="0"/>
    <n v="0"/>
    <n v="0"/>
    <n v="0"/>
    <n v="0"/>
    <n v="3195"/>
  </r>
  <r>
    <d v="2026-04-24T00:00:00"/>
    <s v="CLN/2026/00110"/>
    <x v="17"/>
    <n v="114984.03"/>
    <n v="18397.439999999999"/>
    <n v="133381.47"/>
    <n v="133381.47"/>
    <n v="114984.03"/>
    <d v="2026-05-24T00:00:00"/>
    <s v="Vigente"/>
    <s v="Sin pagar"/>
    <x v="0"/>
    <x v="0"/>
    <d v="2026-04-24T00:00:00"/>
    <x v="2"/>
    <x v="9"/>
    <n v="0"/>
    <n v="0"/>
    <n v="0"/>
    <n v="0"/>
    <n v="0"/>
    <n v="0"/>
    <n v="114984.03"/>
  </r>
  <r>
    <d v="2026-04-24T00:00:00"/>
    <s v="CLN/2026/00108"/>
    <x v="17"/>
    <n v="12600"/>
    <n v="2016"/>
    <n v="14616"/>
    <n v="14616"/>
    <n v="12600"/>
    <d v="2026-05-24T00:00:00"/>
    <s v="Vigente"/>
    <s v="Sin pagar"/>
    <x v="0"/>
    <x v="0"/>
    <d v="2026-04-24T00:00:00"/>
    <x v="2"/>
    <x v="9"/>
    <n v="0"/>
    <n v="0"/>
    <n v="0"/>
    <n v="0"/>
    <n v="0"/>
    <n v="0"/>
    <n v="12600"/>
  </r>
  <r>
    <d v="2026-04-23T00:00:00"/>
    <s v="HMO/2026/00271"/>
    <x v="7"/>
    <n v="9200"/>
    <n v="1472"/>
    <n v="10672"/>
    <n v="10672"/>
    <n v="9200"/>
    <d v="2026-05-23T00:00:00"/>
    <s v="Vigente"/>
    <s v="Sin pagar"/>
    <x v="1"/>
    <x v="0"/>
    <d v="2026-04-24T00:00:00"/>
    <x v="2"/>
    <x v="9"/>
    <n v="0"/>
    <n v="0"/>
    <n v="0"/>
    <n v="0"/>
    <n v="0"/>
    <n v="0"/>
    <n v="9200"/>
  </r>
  <r>
    <d v="2026-04-23T00:00:00"/>
    <s v="HMO/2026/00267"/>
    <x v="51"/>
    <n v="12980"/>
    <n v="2076.8000000000002"/>
    <n v="15056.8"/>
    <n v="15056.8"/>
    <n v="12980"/>
    <d v="2026-05-23T00:00:00"/>
    <s v="Vigente"/>
    <s v="Sin pagar"/>
    <x v="1"/>
    <x v="0"/>
    <d v="2026-04-24T00:00:00"/>
    <x v="2"/>
    <x v="9"/>
    <n v="0"/>
    <n v="0"/>
    <n v="0"/>
    <n v="0"/>
    <n v="0"/>
    <n v="0"/>
    <n v="12980"/>
  </r>
  <r>
    <d v="2026-04-22T00:00:00"/>
    <s v="HMO/2026/00266"/>
    <x v="20"/>
    <n v="2850"/>
    <n v="456"/>
    <n v="3306"/>
    <n v="3306"/>
    <n v="2850"/>
    <d v="2026-05-22T00:00:00"/>
    <s v="Vigente"/>
    <s v="Sin pagar"/>
    <x v="2"/>
    <x v="0"/>
    <d v="2026-04-24T00:00:00"/>
    <x v="2"/>
    <x v="9"/>
    <n v="0"/>
    <n v="0"/>
    <n v="0"/>
    <n v="0"/>
    <n v="0"/>
    <n v="0"/>
    <n v="2850"/>
  </r>
  <r>
    <d v="2026-04-22T00:00:00"/>
    <s v="HMO/2026/00265"/>
    <x v="23"/>
    <n v="12400"/>
    <n v="1984"/>
    <n v="14384"/>
    <n v="14384"/>
    <n v="12400"/>
    <d v="2026-05-22T00:00:00"/>
    <s v="Vigente"/>
    <s v="Sin pagar"/>
    <x v="1"/>
    <x v="0"/>
    <d v="2026-04-24T00:00:00"/>
    <x v="2"/>
    <x v="9"/>
    <n v="0"/>
    <n v="0"/>
    <n v="0"/>
    <n v="0"/>
    <n v="0"/>
    <n v="0"/>
    <n v="12400"/>
  </r>
  <r>
    <d v="2026-04-22T00:00:00"/>
    <s v="HMO/2026/00264"/>
    <x v="60"/>
    <n v="8800"/>
    <n v="1408"/>
    <n v="10208"/>
    <n v="10208"/>
    <n v="8800"/>
    <d v="2026-05-22T00:00:00"/>
    <s v="Vigente"/>
    <s v="Sin pagar"/>
    <x v="1"/>
    <x v="0"/>
    <d v="2026-04-24T00:00:00"/>
    <x v="2"/>
    <x v="9"/>
    <n v="0"/>
    <n v="0"/>
    <n v="0"/>
    <n v="0"/>
    <n v="0"/>
    <n v="0"/>
    <n v="8800"/>
  </r>
  <r>
    <d v="2026-04-22T00:00:00"/>
    <s v="CLN/2026/00106"/>
    <x v="0"/>
    <n v="7905"/>
    <n v="1264.8"/>
    <n v="9169.7999999999993"/>
    <n v="9169.7999999999993"/>
    <n v="7905"/>
    <d v="2026-05-22T00:00:00"/>
    <s v="Vigente"/>
    <s v="Sin pagar"/>
    <x v="0"/>
    <x v="0"/>
    <d v="2026-04-24T00:00:00"/>
    <x v="2"/>
    <x v="9"/>
    <n v="0"/>
    <n v="0"/>
    <n v="0"/>
    <n v="0"/>
    <n v="0"/>
    <n v="0"/>
    <n v="7905"/>
  </r>
  <r>
    <d v="2026-04-21T00:00:00"/>
    <s v="HMO/2026/00263"/>
    <x v="1"/>
    <n v="49750"/>
    <n v="7960"/>
    <n v="57710"/>
    <n v="57710"/>
    <n v="49750"/>
    <d v="2026-05-21T00:00:00"/>
    <s v="Vigente"/>
    <s v="Sin pagar"/>
    <x v="1"/>
    <x v="0"/>
    <d v="2026-04-24T00:00:00"/>
    <x v="2"/>
    <x v="9"/>
    <n v="0"/>
    <n v="0"/>
    <n v="0"/>
    <n v="0"/>
    <n v="0"/>
    <n v="0"/>
    <n v="49750"/>
  </r>
  <r>
    <d v="2026-04-21T00:00:00"/>
    <s v="HMO/2026/00262"/>
    <x v="7"/>
    <n v="10200"/>
    <n v="1632"/>
    <n v="11832"/>
    <n v="11832"/>
    <n v="10200"/>
    <d v="2026-05-21T00:00:00"/>
    <s v="Vigente"/>
    <s v="Sin pagar"/>
    <x v="1"/>
    <x v="0"/>
    <d v="2026-04-24T00:00:00"/>
    <x v="2"/>
    <x v="9"/>
    <n v="0"/>
    <n v="0"/>
    <n v="0"/>
    <n v="0"/>
    <n v="0"/>
    <n v="0"/>
    <n v="10200"/>
  </r>
  <r>
    <d v="2026-04-21T00:00:00"/>
    <s v="CLN/2026/00105"/>
    <x v="59"/>
    <n v="2050"/>
    <n v="328"/>
    <n v="2378"/>
    <n v="2378"/>
    <n v="2050"/>
    <d v="2026-04-21T00:00:00"/>
    <s v="Vencido"/>
    <s v="Sin pagar"/>
    <x v="0"/>
    <x v="1"/>
    <d v="2026-04-24T00:00:00"/>
    <x v="2"/>
    <x v="9"/>
    <n v="4"/>
    <n v="2050"/>
    <n v="0"/>
    <n v="0"/>
    <n v="0"/>
    <n v="0"/>
    <n v="0"/>
  </r>
  <r>
    <d v="2026-04-21T00:00:00"/>
    <s v="CLN/2026/00104"/>
    <x v="3"/>
    <n v="27200"/>
    <n v="4352"/>
    <n v="31552"/>
    <n v="31552"/>
    <n v="27200"/>
    <d v="2026-05-21T00:00:00"/>
    <s v="Vigente"/>
    <s v="Sin pagar"/>
    <x v="0"/>
    <x v="0"/>
    <d v="2026-04-24T00:00:00"/>
    <x v="2"/>
    <x v="9"/>
    <n v="0"/>
    <n v="0"/>
    <n v="0"/>
    <n v="0"/>
    <n v="0"/>
    <n v="0"/>
    <n v="27200"/>
  </r>
  <r>
    <d v="2026-04-21T00:00:00"/>
    <s v="CLN/2026/00103"/>
    <x v="35"/>
    <n v="9699.2000000000007"/>
    <n v="1551.87"/>
    <n v="11251.07"/>
    <n v="11251.07"/>
    <n v="9699.2000000000007"/>
    <d v="2026-05-21T00:00:00"/>
    <s v="Vigente"/>
    <s v="Sin pagar"/>
    <x v="2"/>
    <x v="0"/>
    <d v="2026-04-24T00:00:00"/>
    <x v="2"/>
    <x v="9"/>
    <n v="0"/>
    <n v="0"/>
    <n v="0"/>
    <n v="0"/>
    <n v="0"/>
    <n v="0"/>
    <n v="9699.2000000000007"/>
  </r>
  <r>
    <d v="2026-04-20T00:00:00"/>
    <s v="HMO/2026/00260"/>
    <x v="22"/>
    <n v="27360"/>
    <n v="4377.6000000000004"/>
    <n v="31737.599999999999"/>
    <n v="31737.599999999999"/>
    <n v="27360"/>
    <d v="2026-05-20T00:00:00"/>
    <s v="Vigente"/>
    <s v="Sin pagar"/>
    <x v="1"/>
    <x v="0"/>
    <d v="2026-04-24T00:00:00"/>
    <x v="2"/>
    <x v="9"/>
    <n v="0"/>
    <n v="0"/>
    <n v="0"/>
    <n v="0"/>
    <n v="0"/>
    <n v="0"/>
    <n v="27360"/>
  </r>
  <r>
    <d v="2026-04-20T00:00:00"/>
    <s v="CLN/2026/00101"/>
    <x v="17"/>
    <n v="12600"/>
    <n v="2016"/>
    <n v="14616"/>
    <n v="14616"/>
    <n v="12600"/>
    <d v="2026-05-20T00:00:00"/>
    <s v="Vigente"/>
    <s v="Sin pagar"/>
    <x v="0"/>
    <x v="0"/>
    <d v="2026-04-24T00:00:00"/>
    <x v="2"/>
    <x v="9"/>
    <n v="0"/>
    <n v="0"/>
    <n v="0"/>
    <n v="0"/>
    <n v="0"/>
    <n v="0"/>
    <n v="12600"/>
  </r>
  <r>
    <d v="2026-04-18T00:00:00"/>
    <s v="HMO/2026/00259"/>
    <x v="31"/>
    <n v="13904.2"/>
    <m/>
    <n v="13904.2"/>
    <n v="13904.2"/>
    <n v="13904.2"/>
    <d v="2026-05-18T00:00:00"/>
    <s v="Vigente"/>
    <s v="Sin pagar"/>
    <x v="1"/>
    <x v="0"/>
    <d v="2026-04-24T00:00:00"/>
    <x v="2"/>
    <x v="9"/>
    <n v="0"/>
    <n v="0"/>
    <n v="0"/>
    <n v="0"/>
    <n v="0"/>
    <n v="0"/>
    <n v="13904.2"/>
  </r>
  <r>
    <d v="2026-04-18T00:00:00"/>
    <s v="HMO/2026/00258"/>
    <x v="31"/>
    <n v="20000"/>
    <m/>
    <n v="20000"/>
    <n v="20000"/>
    <n v="20000"/>
    <d v="2026-05-18T00:00:00"/>
    <s v="Vigente"/>
    <s v="Sin pagar"/>
    <x v="1"/>
    <x v="0"/>
    <d v="2026-04-24T00:00:00"/>
    <x v="2"/>
    <x v="9"/>
    <n v="0"/>
    <n v="0"/>
    <n v="0"/>
    <n v="0"/>
    <n v="0"/>
    <n v="0"/>
    <n v="20000"/>
  </r>
  <r>
    <d v="2026-04-17T00:00:00"/>
    <s v="HMO/2026/00255"/>
    <x v="1"/>
    <n v="48780"/>
    <n v="7804.8"/>
    <n v="56584.800000000003"/>
    <n v="56584.800000000003"/>
    <n v="48780"/>
    <d v="2026-05-17T00:00:00"/>
    <s v="Vigente"/>
    <s v="Sin pagar"/>
    <x v="1"/>
    <x v="0"/>
    <d v="2026-04-24T00:00:00"/>
    <x v="2"/>
    <x v="9"/>
    <n v="0"/>
    <n v="0"/>
    <n v="0"/>
    <n v="0"/>
    <n v="0"/>
    <n v="0"/>
    <n v="48780"/>
  </r>
  <r>
    <d v="2026-04-17T00:00:00"/>
    <s v="HMO/2026/00254"/>
    <x v="10"/>
    <n v="4318.08"/>
    <n v="690.89"/>
    <n v="5008.97"/>
    <n v="5008.97"/>
    <n v="4318.08"/>
    <d v="2026-05-17T00:00:00"/>
    <s v="Vigente"/>
    <s v="Sin pagar"/>
    <x v="1"/>
    <x v="0"/>
    <d v="2026-04-24T00:00:00"/>
    <x v="2"/>
    <x v="9"/>
    <n v="0"/>
    <n v="0"/>
    <n v="0"/>
    <n v="0"/>
    <n v="0"/>
    <n v="0"/>
    <n v="4318.08"/>
  </r>
  <r>
    <d v="2026-04-17T00:00:00"/>
    <s v="HMO/2026/00253"/>
    <x v="20"/>
    <n v="25560"/>
    <n v="4089.6"/>
    <n v="29649.599999999999"/>
    <n v="29649.599999999999"/>
    <n v="25560"/>
    <d v="2026-05-17T00:00:00"/>
    <s v="Vigente"/>
    <s v="Sin pagar"/>
    <x v="2"/>
    <x v="0"/>
    <d v="2026-04-24T00:00:00"/>
    <x v="2"/>
    <x v="9"/>
    <n v="0"/>
    <n v="0"/>
    <n v="0"/>
    <n v="0"/>
    <n v="0"/>
    <n v="0"/>
    <n v="25560"/>
  </r>
  <r>
    <d v="2026-04-16T00:00:00"/>
    <s v="HMO/2026/00252"/>
    <x v="64"/>
    <n v="65000"/>
    <m/>
    <n v="65000"/>
    <n v="65000"/>
    <n v="65000"/>
    <d v="2026-05-16T00:00:00"/>
    <s v="Vigente"/>
    <s v="Sin pagar"/>
    <x v="1"/>
    <x v="0"/>
    <d v="2026-04-24T00:00:00"/>
    <x v="2"/>
    <x v="9"/>
    <n v="0"/>
    <n v="0"/>
    <n v="0"/>
    <n v="0"/>
    <n v="0"/>
    <n v="0"/>
    <n v="65000"/>
  </r>
  <r>
    <d v="2026-04-16T00:00:00"/>
    <s v="HMO/2026/00251"/>
    <x v="10"/>
    <n v="7740"/>
    <n v="1238.4000000000001"/>
    <n v="8978.4"/>
    <n v="4489.2"/>
    <n v="3870"/>
    <d v="2026-05-16T00:00:00"/>
    <s v="Vigente"/>
    <s v="Pagado parcialmente"/>
    <x v="1"/>
    <x v="0"/>
    <d v="2026-04-24T00:00:00"/>
    <x v="2"/>
    <x v="9"/>
    <n v="0"/>
    <n v="0"/>
    <n v="0"/>
    <n v="0"/>
    <n v="0"/>
    <n v="0"/>
    <n v="3870"/>
  </r>
  <r>
    <d v="2026-04-16T00:00:00"/>
    <s v="HMO/2026/00250"/>
    <x v="55"/>
    <n v="61560"/>
    <n v="9849.6"/>
    <n v="71409.600000000006"/>
    <n v="71409.600000000006"/>
    <n v="61560"/>
    <d v="2026-05-16T00:00:00"/>
    <s v="Vigente"/>
    <s v="Sin pagar"/>
    <x v="1"/>
    <x v="0"/>
    <d v="2026-04-24T00:00:00"/>
    <x v="2"/>
    <x v="9"/>
    <n v="0"/>
    <n v="0"/>
    <n v="0"/>
    <n v="0"/>
    <n v="0"/>
    <n v="0"/>
    <n v="61560"/>
  </r>
  <r>
    <d v="2026-04-16T00:00:00"/>
    <s v="HMO/2026/00249"/>
    <x v="31"/>
    <n v="13896.15"/>
    <m/>
    <n v="13896.15"/>
    <n v="13896.15"/>
    <n v="13896.15"/>
    <d v="2026-05-16T00:00:00"/>
    <s v="Vigente"/>
    <s v="Sin pagar"/>
    <x v="1"/>
    <x v="0"/>
    <d v="2026-04-24T00:00:00"/>
    <x v="2"/>
    <x v="9"/>
    <n v="0"/>
    <n v="0"/>
    <n v="0"/>
    <n v="0"/>
    <n v="0"/>
    <n v="0"/>
    <n v="13896.15"/>
  </r>
  <r>
    <d v="2026-04-14T00:00:00"/>
    <s v="HMO/2026/00244"/>
    <x v="27"/>
    <n v="15980"/>
    <n v="2556.8000000000002"/>
    <n v="18536.8"/>
    <n v="18536.8"/>
    <n v="15980"/>
    <d v="2026-05-14T00:00:00"/>
    <s v="Vigente"/>
    <s v="Sin pagar"/>
    <x v="2"/>
    <x v="0"/>
    <d v="2026-04-24T00:00:00"/>
    <x v="2"/>
    <x v="9"/>
    <n v="0"/>
    <n v="0"/>
    <n v="0"/>
    <n v="0"/>
    <n v="0"/>
    <n v="0"/>
    <n v="15980"/>
  </r>
  <r>
    <d v="2026-04-14T00:00:00"/>
    <s v="HMO/2026/00243"/>
    <x v="7"/>
    <n v="4600"/>
    <n v="736"/>
    <n v="5336"/>
    <n v="5336"/>
    <n v="4600"/>
    <d v="2026-05-14T00:00:00"/>
    <s v="Vigente"/>
    <s v="Sin pagar"/>
    <x v="1"/>
    <x v="0"/>
    <d v="2026-04-24T00:00:00"/>
    <x v="2"/>
    <x v="9"/>
    <n v="0"/>
    <n v="0"/>
    <n v="0"/>
    <n v="0"/>
    <n v="0"/>
    <n v="0"/>
    <n v="4600"/>
  </r>
  <r>
    <d v="2026-04-14T00:00:00"/>
    <s v="CLN/2026/00100"/>
    <x v="9"/>
    <n v="30600"/>
    <n v="4896"/>
    <n v="35496"/>
    <n v="35496"/>
    <n v="30600"/>
    <d v="2026-05-14T00:00:00"/>
    <s v="Vigente"/>
    <s v="Sin pagar"/>
    <x v="0"/>
    <x v="0"/>
    <d v="2026-04-24T00:00:00"/>
    <x v="2"/>
    <x v="9"/>
    <n v="0"/>
    <n v="0"/>
    <n v="0"/>
    <n v="0"/>
    <n v="0"/>
    <n v="0"/>
    <n v="30600"/>
  </r>
  <r>
    <d v="2026-04-13T00:00:00"/>
    <s v="HMO/2026/00242"/>
    <x v="62"/>
    <n v="114975"/>
    <n v="18396"/>
    <n v="133371"/>
    <n v="133371"/>
    <n v="114975"/>
    <d v="2026-05-13T00:00:00"/>
    <s v="Vigente"/>
    <s v="Sin pagar"/>
    <x v="1"/>
    <x v="0"/>
    <d v="2026-04-24T00:00:00"/>
    <x v="2"/>
    <x v="9"/>
    <n v="0"/>
    <n v="0"/>
    <n v="0"/>
    <n v="0"/>
    <n v="0"/>
    <n v="0"/>
    <n v="114975"/>
  </r>
  <r>
    <d v="2026-04-13T00:00:00"/>
    <s v="HMO/2026/00241"/>
    <x v="77"/>
    <n v="110000"/>
    <m/>
    <n v="110000"/>
    <n v="110000"/>
    <n v="110000"/>
    <d v="2026-04-13T00:00:00"/>
    <s v="Vencido"/>
    <s v="Sin pagar"/>
    <x v="1"/>
    <x v="1"/>
    <d v="2026-04-24T00:00:00"/>
    <x v="2"/>
    <x v="9"/>
    <n v="12"/>
    <n v="110000"/>
    <n v="0"/>
    <n v="0"/>
    <n v="0"/>
    <n v="0"/>
    <n v="0"/>
  </r>
  <r>
    <d v="2026-04-13T00:00:00"/>
    <s v="HMO/2026/00168"/>
    <x v="1"/>
    <n v="34200"/>
    <n v="5472"/>
    <n v="39672"/>
    <n v="39672"/>
    <n v="34200"/>
    <d v="2026-05-13T00:00:00"/>
    <s v="Vigente"/>
    <s v="Sin pagar"/>
    <x v="1"/>
    <x v="0"/>
    <d v="2026-04-24T00:00:00"/>
    <x v="2"/>
    <x v="9"/>
    <n v="0"/>
    <n v="0"/>
    <n v="0"/>
    <n v="0"/>
    <n v="0"/>
    <n v="0"/>
    <n v="34200"/>
  </r>
  <r>
    <d v="2026-04-10T00:00:00"/>
    <s v="HMO/2026/00240"/>
    <x v="1"/>
    <n v="59040"/>
    <n v="9446.4"/>
    <n v="68486.399999999994"/>
    <n v="68486.399999999994"/>
    <n v="59040"/>
    <d v="2026-05-10T00:00:00"/>
    <s v="Vigente"/>
    <s v="Sin pagar"/>
    <x v="1"/>
    <x v="0"/>
    <d v="2026-04-24T00:00:00"/>
    <x v="2"/>
    <x v="9"/>
    <n v="0"/>
    <n v="0"/>
    <n v="0"/>
    <n v="0"/>
    <n v="0"/>
    <n v="0"/>
    <n v="59040"/>
  </r>
  <r>
    <d v="2026-04-10T00:00:00"/>
    <s v="HMO/2026/00239"/>
    <x v="61"/>
    <n v="21716.48"/>
    <n v="3474.64"/>
    <n v="25191.119999999999"/>
    <n v="25191.119999999999"/>
    <n v="21716.48"/>
    <d v="2026-05-10T00:00:00"/>
    <s v="Vigente"/>
    <s v="Sin pagar"/>
    <x v="1"/>
    <x v="0"/>
    <d v="2026-04-24T00:00:00"/>
    <x v="2"/>
    <x v="9"/>
    <n v="0"/>
    <n v="0"/>
    <n v="0"/>
    <n v="0"/>
    <n v="0"/>
    <n v="0"/>
    <n v="21716.48"/>
  </r>
  <r>
    <d v="2026-04-10T00:00:00"/>
    <s v="HMO/2026/00238"/>
    <x v="66"/>
    <n v="13200"/>
    <n v="2112"/>
    <n v="15312"/>
    <n v="15312"/>
    <n v="13200"/>
    <d v="2026-05-10T00:00:00"/>
    <s v="Vigente"/>
    <s v="Sin pagar"/>
    <x v="1"/>
    <x v="0"/>
    <d v="2026-04-24T00:00:00"/>
    <x v="2"/>
    <x v="9"/>
    <n v="0"/>
    <n v="0"/>
    <n v="0"/>
    <n v="0"/>
    <n v="0"/>
    <n v="0"/>
    <n v="13200"/>
  </r>
  <r>
    <d v="2026-04-09T00:00:00"/>
    <s v="HMO/2026/00234"/>
    <x v="28"/>
    <n v="7670.7"/>
    <n v="1227.31"/>
    <n v="8898.01"/>
    <n v="8898.01"/>
    <n v="7670.7"/>
    <d v="2026-05-09T00:00:00"/>
    <s v="Vigente"/>
    <s v="Sin pagar"/>
    <x v="2"/>
    <x v="0"/>
    <d v="2026-04-24T00:00:00"/>
    <x v="2"/>
    <x v="9"/>
    <n v="0"/>
    <n v="0"/>
    <n v="0"/>
    <n v="0"/>
    <n v="0"/>
    <n v="0"/>
    <n v="7670.7"/>
  </r>
  <r>
    <d v="2026-04-09T00:00:00"/>
    <s v="HMO/2026/00233"/>
    <x v="29"/>
    <n v="8000"/>
    <n v="1280"/>
    <n v="9280"/>
    <n v="9280"/>
    <n v="8000"/>
    <d v="2026-04-09T00:00:00"/>
    <s v="Vencido"/>
    <s v="Sin pagar"/>
    <x v="1"/>
    <x v="1"/>
    <d v="2026-04-24T00:00:00"/>
    <x v="2"/>
    <x v="9"/>
    <n v="16"/>
    <n v="8000"/>
    <n v="0"/>
    <n v="0"/>
    <n v="0"/>
    <n v="0"/>
    <n v="0"/>
  </r>
  <r>
    <d v="2026-04-09T00:00:00"/>
    <s v="HMO/2026/00232"/>
    <x v="69"/>
    <n v="72101"/>
    <n v="11536.16"/>
    <n v="83637.16"/>
    <n v="83637.16"/>
    <n v="72101"/>
    <d v="2026-05-09T00:00:00"/>
    <s v="Vigente"/>
    <s v="Sin pagar"/>
    <x v="2"/>
    <x v="0"/>
    <d v="2026-04-24T00:00:00"/>
    <x v="2"/>
    <x v="9"/>
    <n v="0"/>
    <n v="0"/>
    <n v="0"/>
    <n v="0"/>
    <n v="0"/>
    <n v="0"/>
    <n v="72101"/>
  </r>
  <r>
    <d v="2026-04-09T00:00:00"/>
    <s v="HMO/2026/00229"/>
    <x v="55"/>
    <n v="61560"/>
    <n v="9849.6"/>
    <n v="71409.600000000006"/>
    <n v="71409.600000000006"/>
    <n v="61560"/>
    <d v="2026-05-09T00:00:00"/>
    <s v="Vigente"/>
    <s v="Sin pagar"/>
    <x v="1"/>
    <x v="0"/>
    <d v="2026-04-24T00:00:00"/>
    <x v="2"/>
    <x v="9"/>
    <n v="0"/>
    <n v="0"/>
    <n v="0"/>
    <n v="0"/>
    <n v="0"/>
    <n v="0"/>
    <n v="61560"/>
  </r>
  <r>
    <d v="2026-04-09T00:00:00"/>
    <s v="HMO/2026/00227"/>
    <x v="29"/>
    <n v="8000"/>
    <n v="1280"/>
    <n v="9280"/>
    <n v="9280"/>
    <n v="8000"/>
    <d v="2026-04-09T00:00:00"/>
    <s v="Vencido"/>
    <s v="Sin pagar"/>
    <x v="1"/>
    <x v="1"/>
    <d v="2026-04-24T00:00:00"/>
    <x v="2"/>
    <x v="9"/>
    <n v="16"/>
    <n v="8000"/>
    <n v="0"/>
    <n v="0"/>
    <n v="0"/>
    <n v="0"/>
    <n v="0"/>
  </r>
  <r>
    <d v="2026-04-09T00:00:00"/>
    <s v="CLN/2026/00094"/>
    <x v="5"/>
    <n v="12980"/>
    <n v="2076.8000000000002"/>
    <n v="15056.8"/>
    <n v="15056.8"/>
    <n v="12980"/>
    <d v="2026-05-09T00:00:00"/>
    <s v="Vigente"/>
    <s v="Sin pagar"/>
    <x v="1"/>
    <x v="0"/>
    <d v="2026-04-24T00:00:00"/>
    <x v="2"/>
    <x v="9"/>
    <n v="0"/>
    <n v="0"/>
    <n v="0"/>
    <n v="0"/>
    <n v="0"/>
    <n v="0"/>
    <n v="12980"/>
  </r>
  <r>
    <d v="2026-04-09T00:00:00"/>
    <s v="CLN/2026/00093"/>
    <x v="17"/>
    <n v="36050.5"/>
    <n v="5768.08"/>
    <n v="41818.58"/>
    <n v="41818.58"/>
    <n v="36050.5"/>
    <d v="2026-05-09T00:00:00"/>
    <s v="Vigente"/>
    <s v="Sin pagar"/>
    <x v="0"/>
    <x v="0"/>
    <d v="2026-04-24T00:00:00"/>
    <x v="2"/>
    <x v="9"/>
    <n v="0"/>
    <n v="0"/>
    <n v="0"/>
    <n v="0"/>
    <n v="0"/>
    <n v="0"/>
    <n v="36050.5"/>
  </r>
  <r>
    <d v="2026-04-08T00:00:00"/>
    <s v="HMO/2026/00226"/>
    <x v="36"/>
    <n v="11047.05"/>
    <n v="1767.53"/>
    <n v="12814.58"/>
    <n v="12814.58"/>
    <n v="11047.05"/>
    <d v="2026-05-08T00:00:00"/>
    <s v="Vigente"/>
    <s v="Sin pagar"/>
    <x v="2"/>
    <x v="0"/>
    <d v="2026-04-24T00:00:00"/>
    <x v="2"/>
    <x v="9"/>
    <n v="0"/>
    <n v="0"/>
    <n v="0"/>
    <n v="0"/>
    <n v="0"/>
    <n v="0"/>
    <n v="11047.05"/>
  </r>
  <r>
    <d v="2026-04-08T00:00:00"/>
    <s v="HMO/2026/00225"/>
    <x v="67"/>
    <n v="18270"/>
    <m/>
    <n v="18270"/>
    <n v="18270"/>
    <n v="18270"/>
    <d v="2026-05-08T00:00:00"/>
    <s v="Vigente"/>
    <s v="Sin pagar"/>
    <x v="1"/>
    <x v="0"/>
    <d v="2026-04-24T00:00:00"/>
    <x v="2"/>
    <x v="9"/>
    <n v="0"/>
    <n v="0"/>
    <n v="0"/>
    <n v="0"/>
    <n v="0"/>
    <n v="0"/>
    <n v="18270"/>
  </r>
  <r>
    <d v="2026-04-08T00:00:00"/>
    <s v="CLN/2026/00092"/>
    <x v="25"/>
    <n v="2000"/>
    <n v="320"/>
    <n v="2320"/>
    <n v="2320"/>
    <n v="2000"/>
    <d v="2026-05-08T00:00:00"/>
    <s v="Vigente"/>
    <s v="Sin pagar"/>
    <x v="0"/>
    <x v="0"/>
    <d v="2026-04-24T00:00:00"/>
    <x v="2"/>
    <x v="9"/>
    <n v="0"/>
    <n v="0"/>
    <n v="0"/>
    <n v="0"/>
    <n v="0"/>
    <n v="0"/>
    <n v="2000"/>
  </r>
  <r>
    <d v="2026-04-07T00:00:00"/>
    <s v="HMO/2026/00224"/>
    <x v="7"/>
    <n v="27000"/>
    <n v="4320"/>
    <n v="31320"/>
    <n v="31320"/>
    <n v="27000"/>
    <d v="2026-05-07T00:00:00"/>
    <s v="Vigente"/>
    <s v="Sin pagar"/>
    <x v="1"/>
    <x v="0"/>
    <d v="2026-04-24T00:00:00"/>
    <x v="2"/>
    <x v="9"/>
    <n v="0"/>
    <n v="0"/>
    <n v="0"/>
    <n v="0"/>
    <n v="0"/>
    <n v="0"/>
    <n v="27000"/>
  </r>
  <r>
    <d v="2026-04-07T00:00:00"/>
    <s v="HMO/2026/00223"/>
    <x v="7"/>
    <n v="57649.97"/>
    <n v="9224"/>
    <n v="66873.97"/>
    <n v="66873.97"/>
    <n v="57649.97"/>
    <d v="2026-05-07T00:00:00"/>
    <s v="Vigente"/>
    <s v="Sin pagar"/>
    <x v="1"/>
    <x v="0"/>
    <d v="2026-04-24T00:00:00"/>
    <x v="2"/>
    <x v="9"/>
    <n v="0"/>
    <n v="0"/>
    <n v="0"/>
    <n v="0"/>
    <n v="0"/>
    <n v="0"/>
    <n v="57649.97"/>
  </r>
  <r>
    <d v="2026-04-07T00:00:00"/>
    <s v="HMO/2026/00222"/>
    <x v="69"/>
    <n v="147327.70000000001"/>
    <n v="23572.43"/>
    <n v="170900.13"/>
    <n v="170900.13"/>
    <n v="147327.70000000001"/>
    <d v="2026-05-07T00:00:00"/>
    <s v="Vigente"/>
    <s v="Sin pagar"/>
    <x v="2"/>
    <x v="0"/>
    <d v="2026-04-24T00:00:00"/>
    <x v="2"/>
    <x v="9"/>
    <n v="0"/>
    <n v="0"/>
    <n v="0"/>
    <n v="0"/>
    <n v="0"/>
    <n v="0"/>
    <n v="147327.70000000001"/>
  </r>
  <r>
    <d v="2026-04-06T00:00:00"/>
    <s v="HMO/2026/00221"/>
    <x v="7"/>
    <n v="11900"/>
    <n v="1904"/>
    <n v="13804"/>
    <n v="13804"/>
    <n v="11900"/>
    <d v="2026-05-06T00:00:00"/>
    <s v="Vigente"/>
    <s v="Sin pagar"/>
    <x v="1"/>
    <x v="0"/>
    <d v="2026-04-24T00:00:00"/>
    <x v="2"/>
    <x v="9"/>
    <n v="0"/>
    <n v="0"/>
    <n v="0"/>
    <n v="0"/>
    <n v="0"/>
    <n v="0"/>
    <n v="11900"/>
  </r>
  <r>
    <d v="2026-04-06T00:00:00"/>
    <s v="HMO/2026/00220"/>
    <x v="78"/>
    <n v="7050"/>
    <n v="1128"/>
    <n v="8178"/>
    <n v="8178"/>
    <n v="7050"/>
    <d v="2026-04-06T00:00:00"/>
    <s v="Vencido"/>
    <s v="Sin pagar"/>
    <x v="1"/>
    <x v="1"/>
    <d v="2026-04-24T00:00:00"/>
    <x v="2"/>
    <x v="9"/>
    <n v="19"/>
    <n v="7050"/>
    <n v="0"/>
    <n v="0"/>
    <n v="0"/>
    <n v="0"/>
    <n v="0"/>
  </r>
  <r>
    <d v="2026-04-06T00:00:00"/>
    <s v="HMO/2026/00219"/>
    <x v="14"/>
    <n v="9460"/>
    <n v="1513.6"/>
    <n v="10973.6"/>
    <n v="10973.6"/>
    <n v="9460"/>
    <d v="2026-05-06T00:00:00"/>
    <s v="Vigente"/>
    <s v="Sin pagar"/>
    <x v="2"/>
    <x v="0"/>
    <d v="2026-04-24T00:00:00"/>
    <x v="2"/>
    <x v="9"/>
    <n v="0"/>
    <n v="0"/>
    <n v="0"/>
    <n v="0"/>
    <n v="0"/>
    <n v="0"/>
    <n v="9460"/>
  </r>
  <r>
    <d v="2026-04-06T00:00:00"/>
    <s v="HMO/2026/00218"/>
    <x v="70"/>
    <n v="117984.7"/>
    <n v="18877.55"/>
    <n v="136862.25"/>
    <n v="136862.25"/>
    <n v="117984.7"/>
    <d v="2026-05-06T00:00:00"/>
    <s v="Vigente"/>
    <s v="Sin pagar"/>
    <x v="1"/>
    <x v="0"/>
    <d v="2026-04-24T00:00:00"/>
    <x v="2"/>
    <x v="9"/>
    <n v="0"/>
    <n v="0"/>
    <n v="0"/>
    <n v="0"/>
    <n v="0"/>
    <n v="0"/>
    <n v="117984.7"/>
  </r>
  <r>
    <d v="2026-04-06T00:00:00"/>
    <s v="HMO/2026/00217"/>
    <x v="55"/>
    <n v="13680"/>
    <n v="2188.8000000000002"/>
    <n v="15868.8"/>
    <n v="15868.8"/>
    <n v="13680"/>
    <d v="2026-05-06T00:00:00"/>
    <s v="Vigente"/>
    <s v="Sin pagar"/>
    <x v="1"/>
    <x v="0"/>
    <d v="2026-04-24T00:00:00"/>
    <x v="2"/>
    <x v="9"/>
    <n v="0"/>
    <n v="0"/>
    <n v="0"/>
    <n v="0"/>
    <n v="0"/>
    <n v="0"/>
    <n v="13680"/>
  </r>
  <r>
    <d v="2026-04-06T00:00:00"/>
    <s v="CLN/2026/00089"/>
    <x v="12"/>
    <n v="13500"/>
    <n v="2160"/>
    <n v="15660"/>
    <n v="15239.04"/>
    <n v="13137.103448275864"/>
    <d v="2026-05-06T00:00:00"/>
    <s v="Vigente"/>
    <s v="Pagado parcialmente"/>
    <x v="2"/>
    <x v="0"/>
    <d v="2026-04-24T00:00:00"/>
    <x v="2"/>
    <x v="9"/>
    <n v="0"/>
    <n v="0"/>
    <n v="0"/>
    <n v="0"/>
    <n v="0"/>
    <n v="0"/>
    <n v="13137.103448275864"/>
  </r>
  <r>
    <d v="2026-04-06T00:00:00"/>
    <s v="CLN/2026/00088"/>
    <x v="9"/>
    <n v="7055"/>
    <n v="1128.8"/>
    <n v="8183.8"/>
    <n v="8183.8"/>
    <n v="7055"/>
    <d v="2026-05-06T00:00:00"/>
    <s v="Vigente"/>
    <s v="Sin pagar"/>
    <x v="0"/>
    <x v="0"/>
    <d v="2026-04-24T00:00:00"/>
    <x v="2"/>
    <x v="9"/>
    <n v="0"/>
    <n v="0"/>
    <n v="0"/>
    <n v="0"/>
    <n v="0"/>
    <n v="0"/>
    <n v="7055"/>
  </r>
  <r>
    <d v="2026-04-01T00:00:00"/>
    <s v="HMO/2026/00216"/>
    <x v="17"/>
    <n v="11180.05"/>
    <n v="1788.81"/>
    <n v="12968.86"/>
    <n v="12968.86"/>
    <n v="11180.05"/>
    <d v="2026-05-01T00:00:00"/>
    <s v="Por vencer"/>
    <s v="Sin pagar"/>
    <x v="0"/>
    <x v="0"/>
    <d v="2026-04-24T00:00:00"/>
    <x v="2"/>
    <x v="9"/>
    <n v="0"/>
    <n v="0"/>
    <n v="0"/>
    <n v="0"/>
    <n v="0"/>
    <n v="11180.05"/>
    <n v="0"/>
  </r>
  <r>
    <d v="2026-04-01T00:00:00"/>
    <s v="HMO/2026/00215"/>
    <x v="68"/>
    <n v="88550"/>
    <m/>
    <n v="88550"/>
    <n v="88550"/>
    <n v="88550"/>
    <d v="2026-05-01T00:00:00"/>
    <s v="Por vencer"/>
    <s v="Sin pagar"/>
    <x v="1"/>
    <x v="0"/>
    <d v="2026-04-24T00:00:00"/>
    <x v="2"/>
    <x v="9"/>
    <n v="0"/>
    <n v="0"/>
    <n v="0"/>
    <n v="0"/>
    <n v="0"/>
    <n v="88550"/>
    <n v="0"/>
  </r>
  <r>
    <d v="2026-03-31T00:00:00"/>
    <s v="HMO/2026/00214"/>
    <x v="72"/>
    <n v="12600"/>
    <n v="2016"/>
    <n v="14616"/>
    <n v="14616"/>
    <n v="12600"/>
    <d v="2026-04-30T00:00:00"/>
    <s v="Por vencer"/>
    <s v="Sin pagar"/>
    <x v="1"/>
    <x v="0"/>
    <d v="2026-04-24T00:00:00"/>
    <x v="2"/>
    <x v="9"/>
    <n v="0"/>
    <n v="0"/>
    <n v="0"/>
    <n v="0"/>
    <n v="0"/>
    <n v="12600"/>
    <n v="0"/>
  </r>
  <r>
    <d v="2026-03-31T00:00:00"/>
    <s v="HMO/2026/00213"/>
    <x v="7"/>
    <n v="9000"/>
    <n v="1440"/>
    <n v="10440"/>
    <n v="10440"/>
    <n v="9000"/>
    <d v="2026-04-30T00:00:00"/>
    <s v="Por vencer"/>
    <s v="Sin pagar"/>
    <x v="1"/>
    <x v="0"/>
    <d v="2026-04-24T00:00:00"/>
    <x v="2"/>
    <x v="9"/>
    <n v="0"/>
    <n v="0"/>
    <n v="0"/>
    <n v="0"/>
    <n v="0"/>
    <n v="9000"/>
    <n v="0"/>
  </r>
  <r>
    <d v="2026-03-31T00:00:00"/>
    <s v="HMO/2026/00212"/>
    <x v="32"/>
    <n v="179222.67"/>
    <n v="28675.63"/>
    <n v="207898.3"/>
    <n v="207898.3"/>
    <n v="179222.67"/>
    <d v="2026-04-30T00:00:00"/>
    <s v="Por vencer"/>
    <s v="Sin pagar"/>
    <x v="2"/>
    <x v="0"/>
    <d v="2026-04-24T00:00:00"/>
    <x v="2"/>
    <x v="9"/>
    <n v="0"/>
    <n v="0"/>
    <n v="0"/>
    <n v="0"/>
    <n v="0"/>
    <n v="179222.67"/>
    <n v="0"/>
  </r>
  <r>
    <d v="2026-03-31T00:00:00"/>
    <s v="HMO/2026/00211"/>
    <x v="32"/>
    <n v="179222.67"/>
    <n v="28675.63"/>
    <n v="207898.3"/>
    <n v="207898.3"/>
    <n v="179222.67"/>
    <d v="2026-04-30T00:00:00"/>
    <s v="Por vencer"/>
    <s v="Sin pagar"/>
    <x v="2"/>
    <x v="0"/>
    <d v="2026-04-24T00:00:00"/>
    <x v="2"/>
    <x v="9"/>
    <n v="0"/>
    <n v="0"/>
    <n v="0"/>
    <n v="0"/>
    <n v="0"/>
    <n v="179222.67"/>
    <n v="0"/>
  </r>
  <r>
    <d v="2026-03-31T00:00:00"/>
    <s v="HMO/2026/00210"/>
    <x v="77"/>
    <n v="9900"/>
    <m/>
    <n v="9900"/>
    <n v="9900"/>
    <n v="9900"/>
    <d v="2026-04-30T00:00:00"/>
    <s v="Por vencer"/>
    <s v="Sin pagar"/>
    <x v="1"/>
    <x v="0"/>
    <d v="2026-04-24T00:00:00"/>
    <x v="2"/>
    <x v="9"/>
    <n v="0"/>
    <n v="0"/>
    <n v="0"/>
    <n v="0"/>
    <n v="0"/>
    <n v="9900"/>
    <n v="0"/>
  </r>
  <r>
    <d v="2026-03-31T00:00:00"/>
    <s v="HMO/2026/00209"/>
    <x v="77"/>
    <n v="16500"/>
    <m/>
    <n v="16500"/>
    <n v="16500"/>
    <n v="16500"/>
    <d v="2026-04-30T00:00:00"/>
    <s v="Por vencer"/>
    <s v="Sin pagar"/>
    <x v="1"/>
    <x v="0"/>
    <d v="2026-04-24T00:00:00"/>
    <x v="2"/>
    <x v="9"/>
    <n v="0"/>
    <n v="0"/>
    <n v="0"/>
    <n v="0"/>
    <n v="0"/>
    <n v="16500"/>
    <n v="0"/>
  </r>
  <r>
    <d v="2026-03-31T00:00:00"/>
    <s v="CLN/2026/00087"/>
    <x v="21"/>
    <n v="50834.07"/>
    <n v="8133.45"/>
    <n v="58967.519999999997"/>
    <n v="58967.519999999997"/>
    <n v="50834.07"/>
    <d v="2026-04-30T00:00:00"/>
    <s v="Por vencer"/>
    <s v="Sin pagar"/>
    <x v="2"/>
    <x v="0"/>
    <d v="2026-04-24T00:00:00"/>
    <x v="2"/>
    <x v="9"/>
    <n v="0"/>
    <n v="0"/>
    <n v="0"/>
    <n v="0"/>
    <n v="0"/>
    <n v="50834.07"/>
    <n v="0"/>
  </r>
  <r>
    <d v="2026-03-30T00:00:00"/>
    <s v="HMO/2026/00208"/>
    <x v="69"/>
    <n v="37398.07"/>
    <n v="5983.69"/>
    <n v="43381.760000000002"/>
    <n v="43381.760000000002"/>
    <n v="37398.07"/>
    <d v="2026-04-29T00:00:00"/>
    <s v="Por vencer"/>
    <s v="Sin pagar"/>
    <x v="2"/>
    <x v="0"/>
    <d v="2026-04-24T00:00:00"/>
    <x v="2"/>
    <x v="9"/>
    <n v="0"/>
    <n v="0"/>
    <n v="0"/>
    <n v="0"/>
    <n v="0"/>
    <n v="37398.07"/>
    <n v="0"/>
  </r>
  <r>
    <d v="2026-03-30T00:00:00"/>
    <s v="HMO/2026/00206"/>
    <x v="31"/>
    <n v="12466.02"/>
    <m/>
    <n v="12466.02"/>
    <n v="12466.02"/>
    <n v="12466.02"/>
    <d v="2026-04-29T00:00:00"/>
    <s v="Por vencer"/>
    <s v="Sin pagar"/>
    <x v="1"/>
    <x v="0"/>
    <d v="2026-04-24T00:00:00"/>
    <x v="2"/>
    <x v="9"/>
    <n v="0"/>
    <n v="0"/>
    <n v="0"/>
    <n v="0"/>
    <n v="0"/>
    <n v="12466.02"/>
    <n v="0"/>
  </r>
  <r>
    <d v="2026-03-30T00:00:00"/>
    <s v="HMO/2026/00205"/>
    <x v="55"/>
    <n v="13680"/>
    <n v="2188.8000000000002"/>
    <n v="15868.8"/>
    <n v="15868.8"/>
    <n v="13680"/>
    <d v="2026-04-29T00:00:00"/>
    <s v="Por vencer"/>
    <s v="Sin pagar"/>
    <x v="1"/>
    <x v="0"/>
    <d v="2026-04-24T00:00:00"/>
    <x v="2"/>
    <x v="9"/>
    <n v="0"/>
    <n v="0"/>
    <n v="0"/>
    <n v="0"/>
    <n v="0"/>
    <n v="13680"/>
    <n v="0"/>
  </r>
  <r>
    <d v="2026-03-28T00:00:00"/>
    <s v="HMO/2026/00202"/>
    <x v="17"/>
    <n v="18418.55"/>
    <n v="2946.97"/>
    <n v="21365.52"/>
    <n v="21365.52"/>
    <n v="18418.55"/>
    <d v="2026-04-27T00:00:00"/>
    <s v="Por vencer"/>
    <s v="Sin pagar"/>
    <x v="0"/>
    <x v="0"/>
    <d v="2026-04-24T00:00:00"/>
    <x v="2"/>
    <x v="9"/>
    <n v="0"/>
    <n v="0"/>
    <n v="0"/>
    <n v="0"/>
    <n v="0"/>
    <n v="18418.55"/>
    <n v="0"/>
  </r>
  <r>
    <d v="2026-03-28T00:00:00"/>
    <s v="HMO/2026/00201"/>
    <x v="7"/>
    <n v="30750.97"/>
    <n v="4920.16"/>
    <n v="35671.129999999997"/>
    <n v="35671.129999999997"/>
    <n v="30750.97"/>
    <d v="2026-04-27T00:00:00"/>
    <s v="Por vencer"/>
    <s v="Sin pagar"/>
    <x v="1"/>
    <x v="0"/>
    <d v="2026-04-24T00:00:00"/>
    <x v="2"/>
    <x v="9"/>
    <n v="0"/>
    <n v="0"/>
    <n v="0"/>
    <n v="0"/>
    <n v="0"/>
    <n v="30750.97"/>
    <n v="0"/>
  </r>
  <r>
    <d v="2026-03-27T00:00:00"/>
    <s v="HMO/2026/00197"/>
    <x v="55"/>
    <n v="13680"/>
    <n v="2188.8000000000002"/>
    <n v="15868.8"/>
    <n v="15868.8"/>
    <n v="13680"/>
    <d v="2026-04-26T00:00:00"/>
    <s v="Por vencer"/>
    <s v="Sin pagar"/>
    <x v="1"/>
    <x v="0"/>
    <d v="2026-04-24T00:00:00"/>
    <x v="2"/>
    <x v="9"/>
    <n v="0"/>
    <n v="0"/>
    <n v="0"/>
    <n v="0"/>
    <n v="0"/>
    <n v="13680"/>
    <n v="0"/>
  </r>
  <r>
    <d v="2026-03-27T00:00:00"/>
    <s v="HMO/2026/00196"/>
    <x v="2"/>
    <n v="27125"/>
    <n v="4340"/>
    <n v="31465"/>
    <n v="31465"/>
    <n v="27125"/>
    <d v="2026-04-26T00:00:00"/>
    <s v="Por vencer"/>
    <s v="Sin pagar"/>
    <x v="1"/>
    <x v="0"/>
    <d v="2026-04-24T00:00:00"/>
    <x v="2"/>
    <x v="9"/>
    <n v="0"/>
    <n v="0"/>
    <n v="0"/>
    <n v="0"/>
    <n v="0"/>
    <n v="27125"/>
    <n v="0"/>
  </r>
  <r>
    <d v="2026-03-27T00:00:00"/>
    <s v="HMO/2026/00195"/>
    <x v="22"/>
    <n v="4750"/>
    <n v="760"/>
    <n v="5510"/>
    <n v="5510"/>
    <n v="4750"/>
    <d v="2026-04-26T00:00:00"/>
    <s v="Por vencer"/>
    <s v="Sin pagar"/>
    <x v="1"/>
    <x v="0"/>
    <d v="2026-04-24T00:00:00"/>
    <x v="2"/>
    <x v="9"/>
    <n v="0"/>
    <n v="0"/>
    <n v="0"/>
    <n v="0"/>
    <n v="0"/>
    <n v="4750"/>
    <n v="0"/>
  </r>
  <r>
    <d v="2026-03-27T00:00:00"/>
    <s v="CLN/2026/00085"/>
    <x v="73"/>
    <n v="6380"/>
    <n v="1020.8"/>
    <n v="7400.8"/>
    <n v="7400.8"/>
    <n v="6380"/>
    <d v="2026-04-26T00:00:00"/>
    <s v="Por vencer"/>
    <s v="Sin pagar"/>
    <x v="2"/>
    <x v="0"/>
    <d v="2026-04-24T00:00:00"/>
    <x v="2"/>
    <x v="9"/>
    <n v="0"/>
    <n v="0"/>
    <n v="0"/>
    <n v="0"/>
    <n v="0"/>
    <n v="6380"/>
    <n v="0"/>
  </r>
  <r>
    <d v="2026-03-26T00:00:00"/>
    <s v="HMO/2026/00193"/>
    <x v="79"/>
    <n v="17640"/>
    <m/>
    <n v="17640"/>
    <n v="17640"/>
    <n v="17640"/>
    <d v="2026-04-25T00:00:00"/>
    <s v="Por vencer"/>
    <s v="Sin pagar"/>
    <x v="1"/>
    <x v="0"/>
    <d v="2026-04-24T00:00:00"/>
    <x v="2"/>
    <x v="9"/>
    <n v="0"/>
    <n v="0"/>
    <n v="0"/>
    <n v="0"/>
    <n v="0"/>
    <n v="17640"/>
    <n v="0"/>
  </r>
  <r>
    <d v="2026-03-26T00:00:00"/>
    <s v="CLN/2026/00082"/>
    <x v="17"/>
    <n v="3150"/>
    <n v="504"/>
    <n v="3654"/>
    <n v="3654"/>
    <n v="3150"/>
    <d v="2026-04-25T00:00:00"/>
    <s v="Por vencer"/>
    <s v="Sin pagar"/>
    <x v="0"/>
    <x v="0"/>
    <d v="2026-04-24T00:00:00"/>
    <x v="2"/>
    <x v="9"/>
    <n v="0"/>
    <n v="0"/>
    <n v="0"/>
    <n v="0"/>
    <n v="0"/>
    <n v="3150"/>
    <n v="0"/>
  </r>
  <r>
    <d v="2026-03-26T00:00:00"/>
    <s v="CLN/2026/00081"/>
    <x v="3"/>
    <n v="16000"/>
    <n v="2560"/>
    <n v="18560"/>
    <n v="18560"/>
    <n v="16000"/>
    <d v="2026-04-25T00:00:00"/>
    <s v="Por vencer"/>
    <s v="Sin pagar"/>
    <x v="0"/>
    <x v="0"/>
    <d v="2026-04-24T00:00:00"/>
    <x v="2"/>
    <x v="9"/>
    <n v="0"/>
    <n v="0"/>
    <n v="0"/>
    <n v="0"/>
    <n v="0"/>
    <n v="16000"/>
    <n v="0"/>
  </r>
  <r>
    <d v="2026-03-25T00:00:00"/>
    <s v="HMO/2026/00192"/>
    <x v="32"/>
    <n v="84216.23"/>
    <n v="13474.6"/>
    <n v="97690.83"/>
    <n v="97690.83"/>
    <n v="84216.23"/>
    <d v="2026-04-24T00:00:00"/>
    <s v="Vencido"/>
    <s v="Sin pagar"/>
    <x v="1"/>
    <x v="0"/>
    <d v="2026-04-24T00:00:00"/>
    <x v="2"/>
    <x v="9"/>
    <n v="1"/>
    <n v="84216.23"/>
    <n v="0"/>
    <n v="0"/>
    <n v="0"/>
    <n v="0"/>
    <n v="0"/>
  </r>
  <r>
    <d v="2026-03-25T00:00:00"/>
    <s v="HMO/2026/00191"/>
    <x v="31"/>
    <n v="4600"/>
    <m/>
    <n v="4600"/>
    <n v="4600"/>
    <n v="4600"/>
    <d v="2026-04-24T00:00:00"/>
    <s v="Vencido"/>
    <s v="Sin pagar"/>
    <x v="1"/>
    <x v="0"/>
    <d v="2026-04-24T00:00:00"/>
    <x v="2"/>
    <x v="9"/>
    <n v="1"/>
    <n v="4600"/>
    <n v="0"/>
    <n v="0"/>
    <n v="0"/>
    <n v="0"/>
    <n v="0"/>
  </r>
  <r>
    <d v="2026-03-24T00:00:00"/>
    <s v="HMO/2026/00187"/>
    <x v="61"/>
    <n v="24080.3"/>
    <n v="3852.85"/>
    <n v="27933.15"/>
    <n v="27933.15"/>
    <n v="24080.3"/>
    <d v="2026-04-23T00:00:00"/>
    <s v="Vencido"/>
    <s v="Sin pagar"/>
    <x v="1"/>
    <x v="0"/>
    <d v="2026-04-24T00:00:00"/>
    <x v="2"/>
    <x v="9"/>
    <n v="2"/>
    <n v="24080.3"/>
    <n v="0"/>
    <n v="0"/>
    <n v="0"/>
    <n v="0"/>
    <n v="0"/>
  </r>
  <r>
    <d v="2026-03-23T00:00:00"/>
    <s v="CLN/2026/00076"/>
    <x v="25"/>
    <n v="4779.75"/>
    <n v="764.76"/>
    <n v="5544.51"/>
    <n v="5544.51"/>
    <n v="4779.75"/>
    <d v="2026-04-22T00:00:00"/>
    <s v="Vencido"/>
    <s v="Sin pagar"/>
    <x v="0"/>
    <x v="0"/>
    <d v="2026-04-24T00:00:00"/>
    <x v="2"/>
    <x v="9"/>
    <n v="3"/>
    <n v="4779.75"/>
    <n v="0"/>
    <n v="0"/>
    <n v="0"/>
    <n v="0"/>
    <n v="0"/>
  </r>
  <r>
    <d v="2026-03-23T00:00:00"/>
    <s v="CLN/2026/00075"/>
    <x v="23"/>
    <n v="21400"/>
    <n v="3424"/>
    <n v="24824"/>
    <n v="24824"/>
    <n v="21400"/>
    <d v="2026-04-22T00:00:00"/>
    <s v="Vencido"/>
    <s v="Sin pagar"/>
    <x v="1"/>
    <x v="0"/>
    <d v="2026-04-24T00:00:00"/>
    <x v="2"/>
    <x v="9"/>
    <n v="3"/>
    <n v="21400"/>
    <n v="0"/>
    <n v="0"/>
    <n v="0"/>
    <n v="0"/>
    <n v="0"/>
  </r>
  <r>
    <d v="2026-03-23T00:00:00"/>
    <s v="CLN/2026/00074"/>
    <x v="17"/>
    <n v="18526.29"/>
    <n v="2964.21"/>
    <n v="21490.5"/>
    <n v="21490.5"/>
    <n v="18526.29"/>
    <d v="2026-04-22T00:00:00"/>
    <s v="Vencido"/>
    <s v="Sin pagar"/>
    <x v="0"/>
    <x v="0"/>
    <d v="2026-04-24T00:00:00"/>
    <x v="2"/>
    <x v="9"/>
    <n v="3"/>
    <n v="18526.29"/>
    <n v="0"/>
    <n v="0"/>
    <n v="0"/>
    <n v="0"/>
    <n v="0"/>
  </r>
  <r>
    <d v="2026-03-23T00:00:00"/>
    <s v="CLN/2026/00072"/>
    <x v="17"/>
    <n v="12600"/>
    <n v="2016"/>
    <n v="14616"/>
    <n v="14616"/>
    <n v="12600"/>
    <d v="2026-04-22T00:00:00"/>
    <s v="Vencido"/>
    <s v="Sin pagar"/>
    <x v="0"/>
    <x v="0"/>
    <d v="2026-04-24T00:00:00"/>
    <x v="2"/>
    <x v="9"/>
    <n v="3"/>
    <n v="12600"/>
    <n v="0"/>
    <n v="0"/>
    <n v="0"/>
    <n v="0"/>
    <n v="0"/>
  </r>
  <r>
    <d v="2026-03-20T00:00:00"/>
    <s v="CLN/2026/00069"/>
    <x v="71"/>
    <n v="26000"/>
    <n v="4160"/>
    <n v="30160"/>
    <n v="30160"/>
    <n v="26000"/>
    <d v="2026-04-19T00:00:00"/>
    <s v="Vencido"/>
    <s v="Sin pagar"/>
    <x v="1"/>
    <x v="0"/>
    <d v="2026-04-24T00:00:00"/>
    <x v="2"/>
    <x v="9"/>
    <n v="6"/>
    <n v="26000"/>
    <n v="0"/>
    <n v="0"/>
    <n v="0"/>
    <n v="0"/>
    <n v="0"/>
  </r>
  <r>
    <d v="2026-03-19T00:00:00"/>
    <s v="HMO/2026/00181"/>
    <x v="7"/>
    <n v="18000"/>
    <n v="2880"/>
    <n v="20880"/>
    <n v="20880"/>
    <n v="18000"/>
    <d v="2026-04-18T00:00:00"/>
    <s v="Vencido"/>
    <s v="Sin pagar"/>
    <x v="1"/>
    <x v="0"/>
    <d v="2026-04-24T00:00:00"/>
    <x v="2"/>
    <x v="9"/>
    <n v="7"/>
    <n v="18000"/>
    <n v="0"/>
    <n v="0"/>
    <n v="0"/>
    <n v="0"/>
    <n v="0"/>
  </r>
  <r>
    <d v="2026-03-13T00:00:00"/>
    <s v="HMO/2026/00167"/>
    <x v="22"/>
    <n v="27360"/>
    <n v="4377.6000000000004"/>
    <n v="31737.599999999999"/>
    <n v="31737.599999999999"/>
    <n v="27360"/>
    <d v="2026-04-12T00:00:00"/>
    <s v="Vencido"/>
    <s v="Sin pagar"/>
    <x v="1"/>
    <x v="0"/>
    <d v="2026-04-24T00:00:00"/>
    <x v="2"/>
    <x v="9"/>
    <n v="13"/>
    <n v="27360"/>
    <n v="0"/>
    <n v="0"/>
    <n v="0"/>
    <n v="0"/>
    <n v="0"/>
  </r>
  <r>
    <d v="2026-03-13T00:00:00"/>
    <s v="HMO/2026/00165"/>
    <x v="30"/>
    <n v="93821.57"/>
    <n v="15011.45"/>
    <n v="108833.02"/>
    <n v="891.84"/>
    <n v="768.82758620689663"/>
    <d v="2026-04-12T00:00:00"/>
    <s v="Vencido"/>
    <s v="Pagado parcialmente"/>
    <x v="1"/>
    <x v="0"/>
    <d v="2026-04-24T00:00:00"/>
    <x v="2"/>
    <x v="9"/>
    <n v="13"/>
    <n v="768.82758620689663"/>
    <n v="0"/>
    <n v="0"/>
    <n v="0"/>
    <n v="0"/>
    <n v="0"/>
  </r>
  <r>
    <d v="2026-03-02T00:00:00"/>
    <s v="CLN/2026/00057"/>
    <x v="36"/>
    <n v="14257.8"/>
    <n v="2281.25"/>
    <n v="16539.05"/>
    <n v="16539.05"/>
    <n v="14257.8"/>
    <d v="2026-04-01T00:00:00"/>
    <s v="Vencido"/>
    <s v="Sin pagar"/>
    <x v="2"/>
    <x v="0"/>
    <d v="2026-04-24T00:00:00"/>
    <x v="2"/>
    <x v="9"/>
    <n v="24"/>
    <n v="14257.8"/>
    <n v="0"/>
    <n v="0"/>
    <n v="0"/>
    <n v="0"/>
    <n v="0"/>
  </r>
  <r>
    <d v="2026-02-27T00:00:00"/>
    <s v="CLN/2026/00055"/>
    <x v="80"/>
    <n v="69000"/>
    <m/>
    <n v="69000"/>
    <n v="69000"/>
    <n v="69000"/>
    <d v="2026-03-29T00:00:00"/>
    <s v="Vencido"/>
    <s v="Sin pagar"/>
    <x v="1"/>
    <x v="0"/>
    <d v="2026-04-24T00:00:00"/>
    <x v="2"/>
    <x v="9"/>
    <n v="27"/>
    <n v="69000"/>
    <n v="0"/>
    <n v="0"/>
    <n v="0"/>
    <n v="0"/>
    <n v="0"/>
  </r>
  <r>
    <d v="2026-02-24T00:00:00"/>
    <s v="CLN/2026/00052"/>
    <x v="37"/>
    <n v="12825"/>
    <n v="2052"/>
    <n v="14877"/>
    <n v="14877"/>
    <n v="12825"/>
    <d v="2026-03-26T00:00:00"/>
    <s v="Vencido"/>
    <s v="Sin pagar"/>
    <x v="2"/>
    <x v="0"/>
    <d v="2026-04-24T00:00:00"/>
    <x v="2"/>
    <x v="9"/>
    <n v="30"/>
    <n v="12825"/>
    <n v="0"/>
    <n v="0"/>
    <n v="0"/>
    <n v="0"/>
    <n v="0"/>
  </r>
  <r>
    <d v="2026-02-23T00:00:00"/>
    <s v="CLN/2026/00050"/>
    <x v="37"/>
    <n v="12825"/>
    <n v="2052"/>
    <n v="14877"/>
    <n v="14877"/>
    <n v="12825"/>
    <d v="2026-03-25T00:00:00"/>
    <s v="Vencido"/>
    <s v="Sin pagar"/>
    <x v="2"/>
    <x v="0"/>
    <d v="2026-04-24T00:00:00"/>
    <x v="2"/>
    <x v="9"/>
    <n v="31"/>
    <n v="0"/>
    <n v="12825"/>
    <n v="0"/>
    <n v="0"/>
    <n v="0"/>
    <n v="0"/>
  </r>
  <r>
    <d v="2026-02-19T00:00:00"/>
    <s v="CLN/2026/00045"/>
    <x v="36"/>
    <n v="35478.14"/>
    <n v="5676.5"/>
    <n v="41154.639999999999"/>
    <n v="41154.639999999999"/>
    <n v="35478.14"/>
    <d v="2026-03-21T00:00:00"/>
    <s v="Vencido"/>
    <s v="Sin pagar"/>
    <x v="2"/>
    <x v="0"/>
    <d v="2026-04-24T00:00:00"/>
    <x v="2"/>
    <x v="9"/>
    <n v="35"/>
    <n v="0"/>
    <n v="35478.14"/>
    <n v="0"/>
    <n v="0"/>
    <n v="0"/>
    <n v="0"/>
  </r>
  <r>
    <d v="2026-02-18T00:00:00"/>
    <s v="CLN/2026/00043"/>
    <x v="37"/>
    <n v="8550"/>
    <n v="1368"/>
    <n v="9918"/>
    <n v="9918"/>
    <n v="8550"/>
    <d v="2026-03-20T00:00:00"/>
    <s v="Vencido"/>
    <s v="Sin pagar"/>
    <x v="2"/>
    <x v="0"/>
    <d v="2026-04-24T00:00:00"/>
    <x v="2"/>
    <x v="9"/>
    <n v="36"/>
    <n v="0"/>
    <n v="8550"/>
    <n v="0"/>
    <n v="0"/>
    <n v="0"/>
    <n v="0"/>
  </r>
  <r>
    <d v="2026-02-16T00:00:00"/>
    <s v="CLN/2026/00042"/>
    <x v="37"/>
    <n v="8550"/>
    <n v="1368"/>
    <n v="9918"/>
    <n v="9918"/>
    <n v="8550"/>
    <d v="2026-03-18T00:00:00"/>
    <s v="Vencido"/>
    <s v="Sin pagar"/>
    <x v="2"/>
    <x v="0"/>
    <d v="2026-04-24T00:00:00"/>
    <x v="2"/>
    <x v="9"/>
    <n v="38"/>
    <n v="0"/>
    <n v="8550"/>
    <n v="0"/>
    <n v="0"/>
    <n v="0"/>
    <n v="0"/>
  </r>
  <r>
    <d v="2026-02-16T00:00:00"/>
    <s v="CLN/2026/00041"/>
    <x v="36"/>
    <n v="7112.44"/>
    <n v="1137.99"/>
    <n v="8250.43"/>
    <n v="8250.43"/>
    <n v="7112.44"/>
    <d v="2026-03-18T00:00:00"/>
    <s v="Vencido"/>
    <s v="Sin pagar"/>
    <x v="2"/>
    <x v="0"/>
    <d v="2026-04-24T00:00:00"/>
    <x v="2"/>
    <x v="9"/>
    <n v="38"/>
    <n v="0"/>
    <n v="7112.44"/>
    <n v="0"/>
    <n v="0"/>
    <n v="0"/>
    <n v="0"/>
  </r>
  <r>
    <d v="2026-01-15T00:00:00"/>
    <s v="CLN/2026/00016"/>
    <x v="37"/>
    <n v="44390"/>
    <n v="7102.4"/>
    <n v="51492.4"/>
    <n v="51492.4"/>
    <n v="44390"/>
    <d v="2026-02-14T00:00:00"/>
    <s v="Vencido"/>
    <s v="Sin pagar"/>
    <x v="2"/>
    <x v="0"/>
    <d v="2026-04-24T00:00:00"/>
    <x v="2"/>
    <x v="9"/>
    <n v="70"/>
    <n v="0"/>
    <n v="0"/>
    <n v="44390"/>
    <n v="0"/>
    <n v="0"/>
    <n v="0"/>
  </r>
  <r>
    <d v="2026-01-15T00:00:00"/>
    <s v="CLN/2026/00015"/>
    <x v="36"/>
    <n v="17638.53"/>
    <n v="2822.16"/>
    <n v="20460.689999999999"/>
    <n v="20460.689999999999"/>
    <n v="17638.53"/>
    <d v="2026-02-14T00:00:00"/>
    <s v="Vencido"/>
    <s v="Sin pagar"/>
    <x v="2"/>
    <x v="0"/>
    <d v="2026-04-24T00:00:00"/>
    <x v="2"/>
    <x v="9"/>
    <n v="70"/>
    <n v="0"/>
    <n v="0"/>
    <n v="17638.53"/>
    <n v="0"/>
    <n v="0"/>
    <n v="0"/>
  </r>
  <r>
    <d v="2025-12-26T00:00:00"/>
    <s v="CLN/2025/00525"/>
    <x v="37"/>
    <n v="42000"/>
    <n v="6720"/>
    <n v="48720"/>
    <n v="31860"/>
    <n v="27465.517241379312"/>
    <d v="2026-01-25T00:00:00"/>
    <s v="Vencido"/>
    <s v="Pagado parcialmente"/>
    <x v="2"/>
    <x v="0"/>
    <d v="2026-04-24T00:00:00"/>
    <x v="2"/>
    <x v="9"/>
    <n v="90"/>
    <n v="0"/>
    <n v="0"/>
    <n v="27465.517241379312"/>
    <n v="0"/>
    <n v="0"/>
    <n v="0"/>
  </r>
  <r>
    <d v="2025-10-23T00:00:00"/>
    <s v="CLN/2025/00474"/>
    <x v="38"/>
    <n v="19694.400000000001"/>
    <n v="3151.1"/>
    <n v="22845.5"/>
    <n v="2429.5"/>
    <n v="2094.3965517241381"/>
    <d v="2025-11-07T00:00:00"/>
    <s v="Vencido"/>
    <s v="Pagado parcialmente"/>
    <x v="2"/>
    <x v="0"/>
    <d v="2026-04-24T00:00:00"/>
    <x v="2"/>
    <x v="9"/>
    <n v="169"/>
    <n v="0"/>
    <n v="0"/>
    <n v="0"/>
    <n v="2094.3965517241381"/>
    <n v="0"/>
    <n v="0"/>
  </r>
  <r>
    <d v="2025-10-14T00:00:00"/>
    <s v="CLN/2025/00465"/>
    <x v="36"/>
    <n v="14295.42"/>
    <n v="2287.27"/>
    <n v="16582.689999999999"/>
    <n v="16582.689999999999"/>
    <n v="14295.42"/>
    <d v="2025-11-13T00:00:00"/>
    <s v="Vencido"/>
    <s v="Sin pagar"/>
    <x v="2"/>
    <x v="0"/>
    <d v="2026-04-24T00:00:00"/>
    <x v="2"/>
    <x v="9"/>
    <n v="163"/>
    <n v="0"/>
    <n v="0"/>
    <n v="0"/>
    <n v="14295.42"/>
    <n v="0"/>
    <n v="0"/>
  </r>
  <r>
    <d v="2025-10-03T00:00:00"/>
    <s v="CLN/2025/00449"/>
    <x v="36"/>
    <n v="24043.32"/>
    <n v="3846.93"/>
    <n v="27890.25"/>
    <n v="27890.25"/>
    <n v="24043.32"/>
    <d v="2025-11-02T00:00:00"/>
    <s v="Vencido"/>
    <s v="Sin pagar"/>
    <x v="2"/>
    <x v="0"/>
    <d v="2026-04-24T00:00:00"/>
    <x v="2"/>
    <x v="9"/>
    <n v="174"/>
    <n v="0"/>
    <n v="0"/>
    <n v="0"/>
    <n v="24043.32"/>
    <n v="0"/>
    <n v="0"/>
  </r>
  <r>
    <d v="2025-10-01T00:00:00"/>
    <s v="CLN/2025/00442"/>
    <x v="53"/>
    <n v="21675"/>
    <n v="3468"/>
    <n v="25143"/>
    <n v="25143"/>
    <n v="21675"/>
    <d v="2025-10-31T00:00:00"/>
    <s v="Vencido"/>
    <s v="Sin pagar"/>
    <x v="3"/>
    <x v="0"/>
    <d v="2026-04-24T00:00:00"/>
    <x v="2"/>
    <x v="9"/>
    <n v="176"/>
    <n v="0"/>
    <n v="0"/>
    <n v="0"/>
    <n v="21675"/>
    <n v="0"/>
    <n v="0"/>
  </r>
  <r>
    <d v="2025-09-30T00:00:00"/>
    <s v="CLN/2025/00440"/>
    <x v="36"/>
    <n v="115800"/>
    <n v="18528"/>
    <n v="134328"/>
    <n v="20708.38"/>
    <n v="17852.051724137935"/>
    <d v="2025-10-30T00:00:00"/>
    <s v="Vencido"/>
    <s v="Pagado parcialmente"/>
    <x v="2"/>
    <x v="0"/>
    <d v="2026-04-24T00:00:00"/>
    <x v="2"/>
    <x v="9"/>
    <n v="177"/>
    <n v="0"/>
    <n v="0"/>
    <n v="0"/>
    <n v="17852.051724137935"/>
    <n v="0"/>
    <n v="0"/>
  </r>
  <r>
    <d v="2025-09-15T00:00:00"/>
    <s v="HMO/2025/00727"/>
    <x v="39"/>
    <n v="7125"/>
    <n v="1140"/>
    <n v="8265"/>
    <n v="8265"/>
    <n v="7125"/>
    <d v="2025-10-15T00:00:00"/>
    <s v="Vencido"/>
    <s v="Sin pagar"/>
    <x v="1"/>
    <x v="0"/>
    <d v="2026-04-24T00:00:00"/>
    <x v="2"/>
    <x v="9"/>
    <n v="192"/>
    <n v="0"/>
    <n v="0"/>
    <n v="0"/>
    <n v="7125"/>
    <n v="0"/>
    <n v="0"/>
  </r>
  <r>
    <d v="2025-08-27T00:00:00"/>
    <s v="HMO/2025/00683"/>
    <x v="39"/>
    <n v="4375"/>
    <n v="700"/>
    <n v="5075"/>
    <n v="5075"/>
    <n v="4375"/>
    <d v="2025-09-26T00:00:00"/>
    <s v="Vencido"/>
    <s v="Sin pagar"/>
    <x v="1"/>
    <x v="0"/>
    <d v="2026-04-24T00:00:00"/>
    <x v="2"/>
    <x v="9"/>
    <n v="211"/>
    <n v="0"/>
    <n v="0"/>
    <n v="0"/>
    <n v="4375"/>
    <n v="0"/>
    <n v="0"/>
  </r>
  <r>
    <d v="2025-08-26T00:00:00"/>
    <s v="CLN/2025/00385"/>
    <x v="40"/>
    <n v="22364.16"/>
    <m/>
    <n v="22364.16"/>
    <n v="22364.16"/>
    <n v="22364.16"/>
    <d v="2025-09-25T00:00:00"/>
    <s v="Vencido"/>
    <s v="Sin pagar"/>
    <x v="3"/>
    <x v="0"/>
    <d v="2026-04-24T00:00:00"/>
    <x v="2"/>
    <x v="9"/>
    <n v="212"/>
    <n v="0"/>
    <n v="0"/>
    <n v="0"/>
    <n v="22364.16"/>
    <n v="0"/>
    <n v="0"/>
  </r>
  <r>
    <d v="2025-08-07T00:00:00"/>
    <s v="CLN/2025/00356"/>
    <x v="40"/>
    <n v="22343.040000000001"/>
    <m/>
    <n v="22343.040000000001"/>
    <n v="22343.040000000001"/>
    <n v="22343.040000000001"/>
    <d v="2025-09-06T00:00:00"/>
    <s v="Vencido"/>
    <s v="Sin pagar"/>
    <x v="3"/>
    <x v="0"/>
    <d v="2026-04-24T00:00:00"/>
    <x v="2"/>
    <x v="9"/>
    <n v="231"/>
    <n v="0"/>
    <n v="0"/>
    <n v="0"/>
    <n v="22343.040000000001"/>
    <n v="0"/>
    <n v="0"/>
  </r>
  <r>
    <d v="2025-07-31T00:00:00"/>
    <s v="CLN/2025/00350"/>
    <x v="41"/>
    <n v="761801.88"/>
    <n v="121888.3"/>
    <n v="883690.18"/>
    <n v="232979.43"/>
    <n v="200844.33620689655"/>
    <d v="2025-08-15T00:00:00"/>
    <s v="Vencido"/>
    <s v="Pagado parcialmente"/>
    <x v="2"/>
    <x v="0"/>
    <d v="2026-04-24T00:00:00"/>
    <x v="2"/>
    <x v="9"/>
    <n v="253"/>
    <n v="0"/>
    <n v="0"/>
    <n v="0"/>
    <n v="200844.33620689655"/>
    <n v="0"/>
    <n v="0"/>
  </r>
  <r>
    <d v="2025-07-02T00:00:00"/>
    <s v="CLN/2025/00317"/>
    <x v="42"/>
    <n v="14940"/>
    <n v="2390.4"/>
    <n v="17330.400000000001"/>
    <n v="17330.400000000001"/>
    <n v="14940"/>
    <d v="2025-08-01T00:00:00"/>
    <s v="Vencido"/>
    <s v="Sin pagar"/>
    <x v="3"/>
    <x v="0"/>
    <d v="2026-04-24T00:00:00"/>
    <x v="2"/>
    <x v="9"/>
    <n v="267"/>
    <n v="0"/>
    <n v="0"/>
    <n v="0"/>
    <n v="14940"/>
    <n v="0"/>
    <n v="0"/>
  </r>
  <r>
    <d v="2025-06-19T00:00:00"/>
    <s v="CLN/2025/00296"/>
    <x v="42"/>
    <n v="22410"/>
    <n v="3585.6"/>
    <n v="25995.599999999999"/>
    <n v="25995.599999999999"/>
    <n v="22410"/>
    <d v="2025-07-19T00:00:00"/>
    <s v="Vencido"/>
    <s v="Sin pagar"/>
    <x v="3"/>
    <x v="0"/>
    <d v="2026-04-24T00:00:00"/>
    <x v="2"/>
    <x v="9"/>
    <n v="280"/>
    <n v="0"/>
    <n v="0"/>
    <n v="0"/>
    <n v="22410"/>
    <n v="0"/>
    <n v="0"/>
  </r>
  <r>
    <d v="2025-06-06T00:00:00"/>
    <s v="CLN/2025/00282"/>
    <x v="42"/>
    <n v="19012.5"/>
    <n v="3042"/>
    <n v="22054.5"/>
    <n v="22054.5"/>
    <n v="19012.5"/>
    <d v="2025-07-06T00:00:00"/>
    <s v="Vencido"/>
    <s v="Sin pagar"/>
    <x v="3"/>
    <x v="0"/>
    <d v="2026-04-24T00:00:00"/>
    <x v="2"/>
    <x v="9"/>
    <n v="293"/>
    <n v="0"/>
    <n v="0"/>
    <n v="0"/>
    <n v="19012.5"/>
    <n v="0"/>
    <n v="0"/>
  </r>
  <r>
    <d v="2025-05-22T00:00:00"/>
    <s v="CLN/2025/00256"/>
    <x v="43"/>
    <n v="3477.15"/>
    <n v="556.34"/>
    <n v="4033.49"/>
    <n v="4033.49"/>
    <n v="3477.15"/>
    <d v="2025-06-21T00:00:00"/>
    <s v="Vencido"/>
    <s v="Sin pagar"/>
    <x v="3"/>
    <x v="0"/>
    <d v="2026-04-24T00:00:00"/>
    <x v="2"/>
    <x v="9"/>
    <n v="308"/>
    <n v="0"/>
    <n v="0"/>
    <n v="0"/>
    <n v="3477.15"/>
    <n v="0"/>
    <n v="0"/>
  </r>
  <r>
    <d v="2025-05-15T00:00:00"/>
    <s v="CLN/2025/00253"/>
    <x v="43"/>
    <n v="162680"/>
    <n v="26028.799999999999"/>
    <n v="188708.8"/>
    <n v="188708.8"/>
    <n v="162680"/>
    <d v="2025-06-14T00:00:00"/>
    <s v="Vencido"/>
    <s v="Sin pagar"/>
    <x v="3"/>
    <x v="0"/>
    <d v="2026-04-24T00:00:00"/>
    <x v="2"/>
    <x v="9"/>
    <n v="315"/>
    <n v="0"/>
    <n v="0"/>
    <n v="0"/>
    <n v="162680"/>
    <n v="0"/>
    <n v="0"/>
  </r>
  <r>
    <d v="2025-05-15T00:00:00"/>
    <s v="CLN/2025/00250"/>
    <x v="43"/>
    <n v="6970.68"/>
    <n v="1115.31"/>
    <n v="8085.99"/>
    <n v="8085.99"/>
    <n v="6970.68"/>
    <d v="2025-06-14T00:00:00"/>
    <s v="Vencido"/>
    <s v="Sin pagar"/>
    <x v="3"/>
    <x v="0"/>
    <d v="2026-04-24T00:00:00"/>
    <x v="2"/>
    <x v="9"/>
    <n v="315"/>
    <n v="0"/>
    <n v="0"/>
    <n v="0"/>
    <n v="6970.68"/>
    <n v="0"/>
    <n v="0"/>
  </r>
  <r>
    <d v="2025-05-15T00:00:00"/>
    <s v="CLN/2025/00248"/>
    <x v="42"/>
    <n v="31024.799999999999"/>
    <n v="4963.97"/>
    <n v="35988.769999999997"/>
    <n v="442.92"/>
    <n v="381.82758620689657"/>
    <d v="2025-06-14T00:00:00"/>
    <s v="Vencido"/>
    <s v="Pagado parcialmente"/>
    <x v="3"/>
    <x v="0"/>
    <d v="2026-04-24T00:00:00"/>
    <x v="2"/>
    <x v="9"/>
    <n v="315"/>
    <n v="0"/>
    <n v="0"/>
    <n v="0"/>
    <n v="381.82758620689657"/>
    <n v="0"/>
    <n v="0"/>
  </r>
  <r>
    <d v="2025-05-13T00:00:00"/>
    <s v="CLN/2025/00246"/>
    <x v="43"/>
    <n v="20992.5"/>
    <n v="3358.8"/>
    <n v="24351.3"/>
    <n v="24351.3"/>
    <n v="20992.5"/>
    <d v="2025-06-12T00:00:00"/>
    <s v="Vencido"/>
    <s v="Sin pagar"/>
    <x v="3"/>
    <x v="0"/>
    <d v="2026-04-24T00:00:00"/>
    <x v="2"/>
    <x v="9"/>
    <n v="317"/>
    <n v="0"/>
    <n v="0"/>
    <n v="0"/>
    <n v="20992.5"/>
    <n v="0"/>
    <n v="0"/>
  </r>
  <r>
    <d v="2025-05-07T00:00:00"/>
    <s v="CLN/2025/00237"/>
    <x v="43"/>
    <n v="5250"/>
    <n v="840"/>
    <n v="6090"/>
    <n v="6090"/>
    <n v="5250"/>
    <d v="2025-06-06T00:00:00"/>
    <s v="Vencido"/>
    <s v="Sin pagar"/>
    <x v="3"/>
    <x v="0"/>
    <d v="2026-04-24T00:00:00"/>
    <x v="2"/>
    <x v="9"/>
    <n v="323"/>
    <n v="0"/>
    <n v="0"/>
    <n v="0"/>
    <n v="5250"/>
    <n v="0"/>
    <n v="0"/>
  </r>
  <r>
    <d v="2025-04-25T00:00:00"/>
    <s v="CLN/2025/00223"/>
    <x v="43"/>
    <n v="45500"/>
    <n v="7280"/>
    <n v="52780"/>
    <n v="52780"/>
    <n v="45500"/>
    <d v="2025-05-25T00:00:00"/>
    <s v="Vencido"/>
    <s v="Sin pagar"/>
    <x v="3"/>
    <x v="0"/>
    <d v="2026-04-24T00:00:00"/>
    <x v="2"/>
    <x v="9"/>
    <n v="335"/>
    <n v="0"/>
    <n v="0"/>
    <n v="0"/>
    <n v="45500"/>
    <n v="0"/>
    <n v="0"/>
  </r>
  <r>
    <d v="2025-03-04T00:00:00"/>
    <s v="CLN/2025/00143"/>
    <x v="43"/>
    <n v="31483.63"/>
    <n v="5037.38"/>
    <n v="36521.01"/>
    <n v="5816.12"/>
    <n v="5013.8965517241386"/>
    <d v="2025-04-03T00:00:00"/>
    <s v="Vencido"/>
    <s v="Pagado parcialmente"/>
    <x v="3"/>
    <x v="0"/>
    <d v="2026-04-24T00:00:00"/>
    <x v="2"/>
    <x v="9"/>
    <n v="387"/>
    <n v="0"/>
    <n v="0"/>
    <n v="0"/>
    <n v="5013.8965517241386"/>
    <n v="0"/>
    <n v="0"/>
  </r>
  <r>
    <d v="2025-02-21T00:00:00"/>
    <s v="CLN/2025/00127"/>
    <x v="43"/>
    <n v="23609.5"/>
    <n v="2595.6"/>
    <n v="26205.1"/>
    <n v="26205.1"/>
    <n v="23609.5"/>
    <d v="2025-05-07T00:00:00"/>
    <s v="Vencido"/>
    <s v="Sin pagar"/>
    <x v="3"/>
    <x v="0"/>
    <d v="2026-04-24T00:00:00"/>
    <x v="2"/>
    <x v="9"/>
    <n v="353"/>
    <n v="0"/>
    <n v="0"/>
    <n v="0"/>
    <n v="23609.5"/>
    <n v="0"/>
    <n v="0"/>
  </r>
  <r>
    <d v="2025-02-11T00:00:00"/>
    <s v="CLN/2025/00101"/>
    <x v="44"/>
    <n v="1230"/>
    <m/>
    <n v="1230"/>
    <n v="1230"/>
    <n v="1230"/>
    <d v="2025-02-26T00:00:00"/>
    <s v="Vencido"/>
    <s v="Sin pagar"/>
    <x v="3"/>
    <x v="0"/>
    <d v="2026-04-24T00:00:00"/>
    <x v="2"/>
    <x v="9"/>
    <n v="423"/>
    <n v="0"/>
    <n v="0"/>
    <n v="0"/>
    <n v="1230"/>
    <n v="0"/>
    <n v="0"/>
  </r>
  <r>
    <d v="2024-11-14T00:00:00"/>
    <s v="HMO/2024/00987"/>
    <x v="45"/>
    <n v="2369.29"/>
    <n v="379.09"/>
    <n v="2748.38"/>
    <n v="2748.38"/>
    <n v="2369.29"/>
    <d v="2024-12-14T00:00:00"/>
    <s v="Vencido"/>
    <s v="Sin pagar"/>
    <x v="4"/>
    <x v="0"/>
    <d v="2026-04-24T00:00:00"/>
    <x v="2"/>
    <x v="9"/>
    <n v="497"/>
    <n v="0"/>
    <n v="0"/>
    <n v="0"/>
    <n v="2369.29"/>
    <n v="0"/>
    <n v="0"/>
  </r>
  <r>
    <d v="2024-10-31T00:00:00"/>
    <s v="HMO/2024/00961"/>
    <x v="45"/>
    <n v="3719.83"/>
    <n v="595.16999999999996"/>
    <n v="4315"/>
    <n v="154.22999999999999"/>
    <n v="132.95689655172413"/>
    <d v="2024-11-30T00:00:00"/>
    <s v="Vencido"/>
    <s v="Pagado parcialmente"/>
    <x v="4"/>
    <x v="0"/>
    <d v="2026-04-24T00:00:00"/>
    <x v="2"/>
    <x v="9"/>
    <n v="511"/>
    <n v="0"/>
    <n v="0"/>
    <n v="0"/>
    <n v="132.95689655172413"/>
    <n v="0"/>
    <n v="0"/>
  </r>
  <r>
    <d v="2024-10-17T00:00:00"/>
    <s v="HMO/2024/00910"/>
    <x v="45"/>
    <n v="21120"/>
    <n v="3379.2"/>
    <n v="24499.200000000001"/>
    <n v="24499.200000000001"/>
    <n v="21120"/>
    <d v="2024-11-16T00:00:00"/>
    <s v="Vencido"/>
    <s v="Sin pagar"/>
    <x v="4"/>
    <x v="0"/>
    <d v="2026-04-24T00:00:00"/>
    <x v="2"/>
    <x v="9"/>
    <n v="525"/>
    <n v="0"/>
    <n v="0"/>
    <n v="0"/>
    <n v="21120"/>
    <n v="0"/>
    <n v="0"/>
  </r>
  <r>
    <d v="2024-08-15T00:00:00"/>
    <s v="CLN/2024/00680"/>
    <x v="46"/>
    <n v="2475"/>
    <n v="396"/>
    <n v="2871"/>
    <n v="2871"/>
    <n v="2475"/>
    <d v="2024-09-14T00:00:00"/>
    <s v="Vencido"/>
    <s v="Sin pagar"/>
    <x v="5"/>
    <x v="0"/>
    <d v="2026-04-24T00:00:00"/>
    <x v="2"/>
    <x v="9"/>
    <n v="588"/>
    <n v="0"/>
    <n v="0"/>
    <n v="0"/>
    <n v="2475"/>
    <n v="0"/>
    <n v="0"/>
  </r>
  <r>
    <d v="2024-07-25T00:00:00"/>
    <s v="CLN/2024/00600"/>
    <x v="46"/>
    <n v="2475"/>
    <n v="396"/>
    <n v="2871"/>
    <n v="2378"/>
    <n v="2050"/>
    <d v="2024-08-24T00:00:00"/>
    <s v="Vencido"/>
    <s v="Pagado parcialmente"/>
    <x v="5"/>
    <x v="0"/>
    <d v="2026-04-24T00:00:00"/>
    <x v="2"/>
    <x v="9"/>
    <n v="609"/>
    <n v="0"/>
    <n v="0"/>
    <n v="0"/>
    <n v="2050"/>
    <n v="0"/>
    <n v="0"/>
  </r>
  <r>
    <d v="2024-07-18T00:00:00"/>
    <s v="HMO/2024/00568"/>
    <x v="47"/>
    <n v="16588"/>
    <n v="2654.08"/>
    <n v="19242.080000000002"/>
    <n v="19242.080000000002"/>
    <n v="16588"/>
    <d v="2024-08-17T00:00:00"/>
    <s v="Vencido"/>
    <s v="Sin pagar"/>
    <x v="1"/>
    <x v="0"/>
    <d v="2026-04-24T00:00:00"/>
    <x v="2"/>
    <x v="9"/>
    <n v="616"/>
    <n v="0"/>
    <n v="0"/>
    <n v="0"/>
    <n v="16588"/>
    <n v="0"/>
    <n v="0"/>
  </r>
  <r>
    <d v="2024-03-01T00:00:00"/>
    <s v="CLN/2024/00057"/>
    <x v="48"/>
    <n v="8800"/>
    <n v="1408"/>
    <n v="10208"/>
    <n v="10208"/>
    <n v="8800"/>
    <d v="2024-03-31T00:00:00"/>
    <s v="Vencido"/>
    <s v="Sin pagar"/>
    <x v="6"/>
    <x v="0"/>
    <d v="2026-04-24T00:00:00"/>
    <x v="2"/>
    <x v="9"/>
    <n v="755"/>
    <n v="0"/>
    <n v="0"/>
    <n v="0"/>
    <n v="8800"/>
    <n v="0"/>
    <n v="0"/>
  </r>
  <r>
    <d v="2026-04-17T00:00:00"/>
    <s v="HMO/2026/00255"/>
    <x v="1"/>
    <n v="48780"/>
    <n v="7804.8"/>
    <n v="56584.800000000003"/>
    <n v="56584.800000000003"/>
    <n v="48780"/>
    <d v="2026-05-17T00:00:00"/>
    <s v="Vigente"/>
    <s v="Sin pagar"/>
    <x v="1"/>
    <x v="0"/>
    <d v="2026-04-17T00:00:00"/>
    <x v="2"/>
    <x v="10"/>
    <n v="0"/>
    <n v="0"/>
    <n v="0"/>
    <n v="0"/>
    <n v="0"/>
    <n v="0"/>
    <n v="48780"/>
  </r>
  <r>
    <d v="2026-04-17T00:00:00"/>
    <s v="HMO/2026/00254"/>
    <x v="10"/>
    <n v="4318.08"/>
    <n v="690.89"/>
    <n v="5008.97"/>
    <n v="5008.97"/>
    <n v="4318.08"/>
    <d v="2026-05-17T00:00:00"/>
    <s v="Vigente"/>
    <s v="Sin pagar"/>
    <x v="1"/>
    <x v="0"/>
    <d v="2026-04-17T00:00:00"/>
    <x v="2"/>
    <x v="10"/>
    <n v="0"/>
    <n v="0"/>
    <n v="0"/>
    <n v="0"/>
    <n v="0"/>
    <n v="0"/>
    <n v="4318.08"/>
  </r>
  <r>
    <d v="2026-04-17T00:00:00"/>
    <s v="HMO/2026/00253"/>
    <x v="20"/>
    <n v="25560"/>
    <n v="4089.6"/>
    <n v="29649.599999999999"/>
    <n v="29649.599999999999"/>
    <n v="25560"/>
    <d v="2026-05-17T00:00:00"/>
    <s v="Vigente"/>
    <s v="Sin pagar"/>
    <x v="2"/>
    <x v="0"/>
    <d v="2026-04-17T00:00:00"/>
    <x v="2"/>
    <x v="10"/>
    <n v="0"/>
    <n v="0"/>
    <n v="0"/>
    <n v="0"/>
    <n v="0"/>
    <n v="0"/>
    <n v="25560"/>
  </r>
  <r>
    <d v="2026-04-16T00:00:00"/>
    <s v="HMO/2026/00252"/>
    <x v="64"/>
    <n v="65000"/>
    <m/>
    <n v="65000"/>
    <n v="65000"/>
    <n v="65000"/>
    <d v="2026-05-16T00:00:00"/>
    <s v="Vigente"/>
    <s v="Sin pagar"/>
    <x v="1"/>
    <x v="0"/>
    <d v="2026-04-17T00:00:00"/>
    <x v="2"/>
    <x v="10"/>
    <n v="0"/>
    <n v="0"/>
    <n v="0"/>
    <n v="0"/>
    <n v="0"/>
    <n v="0"/>
    <n v="65000"/>
  </r>
  <r>
    <d v="2026-04-16T00:00:00"/>
    <s v="HMO/2026/00251"/>
    <x v="10"/>
    <n v="7740"/>
    <n v="1238.4000000000001"/>
    <n v="8978.4"/>
    <n v="8978.4"/>
    <n v="7740"/>
    <d v="2026-05-16T00:00:00"/>
    <s v="Vigente"/>
    <s v="Sin pagar"/>
    <x v="1"/>
    <x v="0"/>
    <d v="2026-04-17T00:00:00"/>
    <x v="2"/>
    <x v="10"/>
    <n v="0"/>
    <n v="0"/>
    <n v="0"/>
    <n v="0"/>
    <n v="0"/>
    <n v="0"/>
    <n v="7740"/>
  </r>
  <r>
    <d v="2026-04-16T00:00:00"/>
    <s v="HMO/2026/00250"/>
    <x v="55"/>
    <n v="61560"/>
    <n v="9849.6"/>
    <n v="71409.600000000006"/>
    <n v="71409.600000000006"/>
    <n v="61560"/>
    <d v="2026-05-16T00:00:00"/>
    <s v="Vigente"/>
    <s v="Sin pagar"/>
    <x v="1"/>
    <x v="0"/>
    <d v="2026-04-17T00:00:00"/>
    <x v="2"/>
    <x v="10"/>
    <n v="0"/>
    <n v="0"/>
    <n v="0"/>
    <n v="0"/>
    <n v="0"/>
    <n v="0"/>
    <n v="61560"/>
  </r>
  <r>
    <d v="2026-04-16T00:00:00"/>
    <s v="HMO/2026/00249"/>
    <x v="31"/>
    <n v="13896.15"/>
    <m/>
    <n v="13896.15"/>
    <n v="13896.15"/>
    <n v="13896.15"/>
    <d v="2026-05-16T00:00:00"/>
    <s v="Vigente"/>
    <s v="Sin pagar"/>
    <x v="1"/>
    <x v="0"/>
    <d v="2026-04-17T00:00:00"/>
    <x v="2"/>
    <x v="10"/>
    <n v="0"/>
    <n v="0"/>
    <n v="0"/>
    <n v="0"/>
    <n v="0"/>
    <n v="0"/>
    <n v="13896.15"/>
  </r>
  <r>
    <d v="2026-04-14T00:00:00"/>
    <s v="HMO/2026/00244"/>
    <x v="27"/>
    <n v="15980"/>
    <n v="2556.8000000000002"/>
    <n v="18536.8"/>
    <n v="18536.8"/>
    <n v="15980"/>
    <d v="2026-05-14T00:00:00"/>
    <s v="Vigente"/>
    <s v="Sin pagar"/>
    <x v="2"/>
    <x v="0"/>
    <d v="2026-04-17T00:00:00"/>
    <x v="2"/>
    <x v="10"/>
    <n v="0"/>
    <n v="0"/>
    <n v="0"/>
    <n v="0"/>
    <n v="0"/>
    <n v="0"/>
    <n v="15980"/>
  </r>
  <r>
    <d v="2026-04-14T00:00:00"/>
    <s v="HMO/2026/00243"/>
    <x v="7"/>
    <n v="4600"/>
    <n v="736"/>
    <n v="5336"/>
    <n v="5336"/>
    <n v="4600"/>
    <d v="2026-05-14T00:00:00"/>
    <s v="Vigente"/>
    <s v="Sin pagar"/>
    <x v="1"/>
    <x v="0"/>
    <d v="2026-04-17T00:00:00"/>
    <x v="2"/>
    <x v="10"/>
    <n v="0"/>
    <n v="0"/>
    <n v="0"/>
    <n v="0"/>
    <n v="0"/>
    <n v="0"/>
    <n v="4600"/>
  </r>
  <r>
    <d v="2026-04-14T00:00:00"/>
    <s v="CLN/2026/00100"/>
    <x v="9"/>
    <n v="30600"/>
    <n v="4896"/>
    <n v="35496"/>
    <n v="35496"/>
    <n v="30600"/>
    <d v="2026-05-14T00:00:00"/>
    <s v="Vigente"/>
    <s v="Sin pagar"/>
    <x v="0"/>
    <x v="0"/>
    <d v="2026-04-17T00:00:00"/>
    <x v="2"/>
    <x v="10"/>
    <n v="0"/>
    <n v="0"/>
    <n v="0"/>
    <n v="0"/>
    <n v="0"/>
    <n v="0"/>
    <n v="30600"/>
  </r>
  <r>
    <d v="2026-04-13T00:00:00"/>
    <s v="HMO/2026/00242"/>
    <x v="62"/>
    <n v="114975"/>
    <n v="18396"/>
    <n v="133371"/>
    <n v="133371"/>
    <n v="114975"/>
    <d v="2026-05-13T00:00:00"/>
    <s v="Vigente"/>
    <s v="Sin pagar"/>
    <x v="1"/>
    <x v="0"/>
    <d v="2026-04-17T00:00:00"/>
    <x v="2"/>
    <x v="10"/>
    <n v="0"/>
    <n v="0"/>
    <n v="0"/>
    <n v="0"/>
    <n v="0"/>
    <n v="0"/>
    <n v="114975"/>
  </r>
  <r>
    <d v="2026-04-13T00:00:00"/>
    <s v="HMO/2026/00241"/>
    <x v="77"/>
    <n v="110000"/>
    <m/>
    <n v="110000"/>
    <n v="110000"/>
    <n v="110000"/>
    <d v="2026-04-13T00:00:00"/>
    <s v="Vencido"/>
    <s v="Sin pagar"/>
    <x v="1"/>
    <x v="1"/>
    <d v="2026-04-17T00:00:00"/>
    <x v="2"/>
    <x v="10"/>
    <n v="5"/>
    <n v="110000"/>
    <n v="0"/>
    <n v="0"/>
    <n v="0"/>
    <n v="0"/>
    <n v="0"/>
  </r>
  <r>
    <d v="2026-04-13T00:00:00"/>
    <s v="HMO/2026/00168"/>
    <x v="1"/>
    <n v="34200"/>
    <n v="5472"/>
    <n v="39672"/>
    <n v="39672"/>
    <n v="34200"/>
    <d v="2026-05-13T00:00:00"/>
    <s v="Vigente"/>
    <s v="Sin pagar"/>
    <x v="1"/>
    <x v="0"/>
    <d v="2026-04-17T00:00:00"/>
    <x v="2"/>
    <x v="10"/>
    <n v="0"/>
    <n v="0"/>
    <n v="0"/>
    <n v="0"/>
    <n v="0"/>
    <n v="0"/>
    <n v="34200"/>
  </r>
  <r>
    <d v="2026-04-10T00:00:00"/>
    <s v="HMO/2026/00240"/>
    <x v="1"/>
    <n v="59040"/>
    <n v="9446.4"/>
    <n v="68486.399999999994"/>
    <n v="68486.399999999994"/>
    <n v="59040"/>
    <d v="2026-05-10T00:00:00"/>
    <s v="Vigente"/>
    <s v="Sin pagar"/>
    <x v="1"/>
    <x v="0"/>
    <d v="2026-04-17T00:00:00"/>
    <x v="2"/>
    <x v="10"/>
    <n v="0"/>
    <n v="0"/>
    <n v="0"/>
    <n v="0"/>
    <n v="0"/>
    <n v="0"/>
    <n v="59040"/>
  </r>
  <r>
    <d v="2026-04-10T00:00:00"/>
    <s v="HMO/2026/00239"/>
    <x v="61"/>
    <n v="21716.48"/>
    <n v="3474.64"/>
    <n v="25191.119999999999"/>
    <n v="25191.119999999999"/>
    <n v="21716.48"/>
    <d v="2026-05-10T00:00:00"/>
    <s v="Vigente"/>
    <s v="Sin pagar"/>
    <x v="1"/>
    <x v="0"/>
    <d v="2026-04-17T00:00:00"/>
    <x v="2"/>
    <x v="10"/>
    <n v="0"/>
    <n v="0"/>
    <n v="0"/>
    <n v="0"/>
    <n v="0"/>
    <n v="0"/>
    <n v="21716.48"/>
  </r>
  <r>
    <d v="2026-04-10T00:00:00"/>
    <s v="HMO/2026/00238"/>
    <x v="66"/>
    <n v="13200"/>
    <n v="2112"/>
    <n v="15312"/>
    <n v="15312"/>
    <n v="13200"/>
    <d v="2026-05-10T00:00:00"/>
    <s v="Vigente"/>
    <s v="Sin pagar"/>
    <x v="1"/>
    <x v="0"/>
    <d v="2026-04-17T00:00:00"/>
    <x v="2"/>
    <x v="10"/>
    <n v="0"/>
    <n v="0"/>
    <n v="0"/>
    <n v="0"/>
    <n v="0"/>
    <n v="0"/>
    <n v="13200"/>
  </r>
  <r>
    <d v="2026-04-10T00:00:00"/>
    <s v="HMO/2026/00237"/>
    <x v="1"/>
    <n v="41040"/>
    <n v="6566.4"/>
    <n v="47606.400000000001"/>
    <n v="47606.400000000001"/>
    <n v="41040"/>
    <d v="2026-05-10T00:00:00"/>
    <s v="Vigente"/>
    <s v="Sin pagar"/>
    <x v="1"/>
    <x v="0"/>
    <d v="2026-04-17T00:00:00"/>
    <x v="2"/>
    <x v="10"/>
    <n v="0"/>
    <n v="0"/>
    <n v="0"/>
    <n v="0"/>
    <n v="0"/>
    <n v="0"/>
    <n v="41040"/>
  </r>
  <r>
    <d v="2026-04-09T00:00:00"/>
    <s v="HMO/2026/00234"/>
    <x v="28"/>
    <n v="7670.7"/>
    <n v="1227.31"/>
    <n v="8898.01"/>
    <n v="8898.01"/>
    <n v="7670.7"/>
    <d v="2026-05-09T00:00:00"/>
    <s v="Vigente"/>
    <s v="Sin pagar"/>
    <x v="2"/>
    <x v="0"/>
    <d v="2026-04-17T00:00:00"/>
    <x v="2"/>
    <x v="10"/>
    <n v="0"/>
    <n v="0"/>
    <n v="0"/>
    <n v="0"/>
    <n v="0"/>
    <n v="0"/>
    <n v="7670.7"/>
  </r>
  <r>
    <d v="2026-04-09T00:00:00"/>
    <s v="HMO/2026/00233"/>
    <x v="29"/>
    <n v="8000"/>
    <n v="1280"/>
    <n v="9280"/>
    <n v="9280"/>
    <n v="8000"/>
    <d v="2026-04-09T00:00:00"/>
    <s v="Vencido"/>
    <s v="Sin pagar"/>
    <x v="1"/>
    <x v="1"/>
    <d v="2026-04-17T00:00:00"/>
    <x v="2"/>
    <x v="10"/>
    <n v="9"/>
    <n v="8000"/>
    <n v="0"/>
    <n v="0"/>
    <n v="0"/>
    <n v="0"/>
    <n v="0"/>
  </r>
  <r>
    <d v="2026-04-09T00:00:00"/>
    <s v="HMO/2026/00232"/>
    <x v="69"/>
    <n v="72101"/>
    <n v="11536.16"/>
    <n v="83637.16"/>
    <n v="83637.16"/>
    <n v="72101"/>
    <d v="2026-05-09T00:00:00"/>
    <s v="Vigente"/>
    <s v="Sin pagar"/>
    <x v="2"/>
    <x v="0"/>
    <d v="2026-04-17T00:00:00"/>
    <x v="2"/>
    <x v="10"/>
    <n v="0"/>
    <n v="0"/>
    <n v="0"/>
    <n v="0"/>
    <n v="0"/>
    <n v="0"/>
    <n v="72101"/>
  </r>
  <r>
    <d v="2026-04-09T00:00:00"/>
    <s v="HMO/2026/00230"/>
    <x v="10"/>
    <n v="7740"/>
    <n v="1238.4000000000001"/>
    <n v="8978.4"/>
    <n v="8978.4"/>
    <n v="7740"/>
    <d v="2026-05-09T00:00:00"/>
    <s v="Vigente"/>
    <s v="Sin pagar"/>
    <x v="1"/>
    <x v="0"/>
    <d v="2026-04-17T00:00:00"/>
    <x v="2"/>
    <x v="10"/>
    <n v="0"/>
    <n v="0"/>
    <n v="0"/>
    <n v="0"/>
    <n v="0"/>
    <n v="0"/>
    <n v="7740"/>
  </r>
  <r>
    <d v="2026-04-09T00:00:00"/>
    <s v="HMO/2026/00229"/>
    <x v="55"/>
    <n v="61560"/>
    <n v="9849.6"/>
    <n v="71409.600000000006"/>
    <n v="71409.600000000006"/>
    <n v="61560"/>
    <d v="2026-05-09T00:00:00"/>
    <s v="Vigente"/>
    <s v="Sin pagar"/>
    <x v="1"/>
    <x v="0"/>
    <d v="2026-04-17T00:00:00"/>
    <x v="2"/>
    <x v="10"/>
    <n v="0"/>
    <n v="0"/>
    <n v="0"/>
    <n v="0"/>
    <n v="0"/>
    <n v="0"/>
    <n v="61560"/>
  </r>
  <r>
    <d v="2026-04-09T00:00:00"/>
    <s v="HMO/2026/00227"/>
    <x v="29"/>
    <n v="8000"/>
    <n v="1280"/>
    <n v="9280"/>
    <n v="9280"/>
    <n v="8000"/>
    <d v="2026-04-09T00:00:00"/>
    <s v="Vencido"/>
    <s v="Sin pagar"/>
    <x v="1"/>
    <x v="1"/>
    <d v="2026-04-17T00:00:00"/>
    <x v="2"/>
    <x v="10"/>
    <n v="9"/>
    <n v="8000"/>
    <n v="0"/>
    <n v="0"/>
    <n v="0"/>
    <n v="0"/>
    <n v="0"/>
  </r>
  <r>
    <d v="2026-04-09T00:00:00"/>
    <s v="CLN/2026/00094"/>
    <x v="5"/>
    <n v="12980"/>
    <n v="2076.8000000000002"/>
    <n v="15056.8"/>
    <n v="15056.8"/>
    <n v="12980"/>
    <d v="2026-05-09T00:00:00"/>
    <s v="Vigente"/>
    <s v="Sin pagar"/>
    <x v="1"/>
    <x v="0"/>
    <d v="2026-04-17T00:00:00"/>
    <x v="2"/>
    <x v="10"/>
    <n v="0"/>
    <n v="0"/>
    <n v="0"/>
    <n v="0"/>
    <n v="0"/>
    <n v="0"/>
    <n v="12980"/>
  </r>
  <r>
    <d v="2026-04-09T00:00:00"/>
    <s v="CLN/2026/00093"/>
    <x v="17"/>
    <n v="36050.5"/>
    <n v="5768.08"/>
    <n v="41818.58"/>
    <n v="41818.58"/>
    <n v="36050.5"/>
    <d v="2026-05-09T00:00:00"/>
    <s v="Vigente"/>
    <s v="Sin pagar"/>
    <x v="0"/>
    <x v="0"/>
    <d v="2026-04-17T00:00:00"/>
    <x v="2"/>
    <x v="10"/>
    <n v="0"/>
    <n v="0"/>
    <n v="0"/>
    <n v="0"/>
    <n v="0"/>
    <n v="0"/>
    <n v="36050.5"/>
  </r>
  <r>
    <d v="2026-04-08T00:00:00"/>
    <s v="HMO/2026/00226"/>
    <x v="36"/>
    <n v="11047.05"/>
    <n v="1767.53"/>
    <n v="12814.58"/>
    <n v="12814.58"/>
    <n v="11047.05"/>
    <d v="2026-05-08T00:00:00"/>
    <s v="Vigente"/>
    <s v="Sin pagar"/>
    <x v="2"/>
    <x v="0"/>
    <d v="2026-04-17T00:00:00"/>
    <x v="2"/>
    <x v="10"/>
    <n v="0"/>
    <n v="0"/>
    <n v="0"/>
    <n v="0"/>
    <n v="0"/>
    <n v="0"/>
    <n v="11047.05"/>
  </r>
  <r>
    <d v="2026-04-08T00:00:00"/>
    <s v="HMO/2026/00225"/>
    <x v="67"/>
    <n v="18270"/>
    <m/>
    <n v="18270"/>
    <n v="18270"/>
    <n v="18270"/>
    <d v="2026-05-08T00:00:00"/>
    <s v="Vigente"/>
    <s v="Sin pagar"/>
    <x v="1"/>
    <x v="0"/>
    <d v="2026-04-17T00:00:00"/>
    <x v="2"/>
    <x v="10"/>
    <n v="0"/>
    <n v="0"/>
    <n v="0"/>
    <n v="0"/>
    <n v="0"/>
    <n v="0"/>
    <n v="18270"/>
  </r>
  <r>
    <d v="2026-04-08T00:00:00"/>
    <s v="CLN/2026/00092"/>
    <x v="25"/>
    <n v="2000"/>
    <n v="320"/>
    <n v="2320"/>
    <n v="2320"/>
    <n v="2000"/>
    <d v="2026-05-08T00:00:00"/>
    <s v="Vigente"/>
    <s v="Sin pagar"/>
    <x v="0"/>
    <x v="0"/>
    <d v="2026-04-17T00:00:00"/>
    <x v="2"/>
    <x v="10"/>
    <n v="0"/>
    <n v="0"/>
    <n v="0"/>
    <n v="0"/>
    <n v="0"/>
    <n v="0"/>
    <n v="2000"/>
  </r>
  <r>
    <d v="2026-04-07T00:00:00"/>
    <s v="HMO/2026/00224"/>
    <x v="7"/>
    <n v="27000"/>
    <n v="4320"/>
    <n v="31320"/>
    <n v="31320"/>
    <n v="27000"/>
    <d v="2026-05-07T00:00:00"/>
    <s v="Vigente"/>
    <s v="Sin pagar"/>
    <x v="1"/>
    <x v="0"/>
    <d v="2026-04-17T00:00:00"/>
    <x v="2"/>
    <x v="10"/>
    <n v="0"/>
    <n v="0"/>
    <n v="0"/>
    <n v="0"/>
    <n v="0"/>
    <n v="0"/>
    <n v="27000"/>
  </r>
  <r>
    <d v="2026-04-07T00:00:00"/>
    <s v="HMO/2026/00223"/>
    <x v="7"/>
    <n v="57649.97"/>
    <n v="9224"/>
    <n v="66873.97"/>
    <n v="66873.97"/>
    <n v="57649.97"/>
    <d v="2026-05-07T00:00:00"/>
    <s v="Vigente"/>
    <s v="Sin pagar"/>
    <x v="1"/>
    <x v="0"/>
    <d v="2026-04-17T00:00:00"/>
    <x v="2"/>
    <x v="10"/>
    <n v="0"/>
    <n v="0"/>
    <n v="0"/>
    <n v="0"/>
    <n v="0"/>
    <n v="0"/>
    <n v="57649.97"/>
  </r>
  <r>
    <d v="2026-04-07T00:00:00"/>
    <s v="HMO/2026/00222"/>
    <x v="69"/>
    <n v="147327.70000000001"/>
    <n v="23572.43"/>
    <n v="170900.13"/>
    <n v="170900.13"/>
    <n v="147327.70000000001"/>
    <d v="2026-05-07T00:00:00"/>
    <s v="Vigente"/>
    <s v="Sin pagar"/>
    <x v="2"/>
    <x v="0"/>
    <d v="2026-04-17T00:00:00"/>
    <x v="2"/>
    <x v="10"/>
    <n v="0"/>
    <n v="0"/>
    <n v="0"/>
    <n v="0"/>
    <n v="0"/>
    <n v="0"/>
    <n v="147327.70000000001"/>
  </r>
  <r>
    <d v="2026-04-06T00:00:00"/>
    <s v="HMO/2026/00221"/>
    <x v="7"/>
    <n v="11900"/>
    <n v="1904"/>
    <n v="13804"/>
    <n v="13804"/>
    <n v="11900"/>
    <d v="2026-05-06T00:00:00"/>
    <s v="Vigente"/>
    <s v="Sin pagar"/>
    <x v="1"/>
    <x v="0"/>
    <d v="2026-04-17T00:00:00"/>
    <x v="2"/>
    <x v="10"/>
    <n v="0"/>
    <n v="0"/>
    <n v="0"/>
    <n v="0"/>
    <n v="0"/>
    <n v="0"/>
    <n v="11900"/>
  </r>
  <r>
    <d v="2026-04-06T00:00:00"/>
    <s v="HMO/2026/00220"/>
    <x v="78"/>
    <n v="7050"/>
    <n v="1128"/>
    <n v="8178"/>
    <n v="8178"/>
    <n v="7050"/>
    <d v="2026-04-06T00:00:00"/>
    <s v="Vencido"/>
    <s v="Sin pagar"/>
    <x v="1"/>
    <x v="1"/>
    <d v="2026-04-17T00:00:00"/>
    <x v="2"/>
    <x v="10"/>
    <n v="12"/>
    <n v="7050"/>
    <n v="0"/>
    <n v="0"/>
    <n v="0"/>
    <n v="0"/>
    <n v="0"/>
  </r>
  <r>
    <d v="2026-04-06T00:00:00"/>
    <s v="HMO/2026/00219"/>
    <x v="14"/>
    <n v="9460"/>
    <n v="1513.6"/>
    <n v="10973.6"/>
    <n v="10973.6"/>
    <n v="9460"/>
    <d v="2026-05-06T00:00:00"/>
    <s v="Vigente"/>
    <s v="Sin pagar"/>
    <x v="2"/>
    <x v="0"/>
    <d v="2026-04-17T00:00:00"/>
    <x v="2"/>
    <x v="10"/>
    <n v="0"/>
    <n v="0"/>
    <n v="0"/>
    <n v="0"/>
    <n v="0"/>
    <n v="0"/>
    <n v="9460"/>
  </r>
  <r>
    <d v="2026-04-06T00:00:00"/>
    <s v="HMO/2026/00218"/>
    <x v="70"/>
    <n v="117984.7"/>
    <n v="18877.55"/>
    <n v="136862.25"/>
    <n v="136862.25"/>
    <n v="117984.7"/>
    <d v="2026-05-06T00:00:00"/>
    <s v="Vigente"/>
    <s v="Sin pagar"/>
    <x v="1"/>
    <x v="0"/>
    <d v="2026-04-17T00:00:00"/>
    <x v="2"/>
    <x v="10"/>
    <n v="0"/>
    <n v="0"/>
    <n v="0"/>
    <n v="0"/>
    <n v="0"/>
    <n v="0"/>
    <n v="117984.7"/>
  </r>
  <r>
    <d v="2026-04-06T00:00:00"/>
    <s v="HMO/2026/00217"/>
    <x v="55"/>
    <n v="13680"/>
    <n v="2188.8000000000002"/>
    <n v="15868.8"/>
    <n v="15868.8"/>
    <n v="13680"/>
    <d v="2026-05-06T00:00:00"/>
    <s v="Vigente"/>
    <s v="Sin pagar"/>
    <x v="1"/>
    <x v="0"/>
    <d v="2026-04-17T00:00:00"/>
    <x v="2"/>
    <x v="10"/>
    <n v="0"/>
    <n v="0"/>
    <n v="0"/>
    <n v="0"/>
    <n v="0"/>
    <n v="0"/>
    <n v="13680"/>
  </r>
  <r>
    <d v="2026-04-06T00:00:00"/>
    <s v="CLN/2026/00089"/>
    <x v="12"/>
    <n v="13500"/>
    <n v="2160"/>
    <n v="15660"/>
    <n v="15239.04"/>
    <n v="13137.103448275864"/>
    <d v="2026-05-06T00:00:00"/>
    <s v="Vigente"/>
    <s v="Pagado parcialmente"/>
    <x v="2"/>
    <x v="0"/>
    <d v="2026-04-17T00:00:00"/>
    <x v="2"/>
    <x v="10"/>
    <n v="0"/>
    <n v="0"/>
    <n v="0"/>
    <n v="0"/>
    <n v="0"/>
    <n v="0"/>
    <n v="13137.103448275864"/>
  </r>
  <r>
    <d v="2026-04-06T00:00:00"/>
    <s v="CLN/2026/00088"/>
    <x v="9"/>
    <n v="7055"/>
    <n v="1128.8"/>
    <n v="8183.8"/>
    <n v="8183.8"/>
    <n v="7055"/>
    <d v="2026-05-06T00:00:00"/>
    <s v="Vigente"/>
    <s v="Sin pagar"/>
    <x v="0"/>
    <x v="0"/>
    <d v="2026-04-17T00:00:00"/>
    <x v="2"/>
    <x v="10"/>
    <n v="0"/>
    <n v="0"/>
    <n v="0"/>
    <n v="0"/>
    <n v="0"/>
    <n v="0"/>
    <n v="7055"/>
  </r>
  <r>
    <d v="2026-04-01T00:00:00"/>
    <s v="HMO/2026/00216"/>
    <x v="17"/>
    <n v="11180.05"/>
    <n v="1788.81"/>
    <n v="12968.86"/>
    <n v="12968.86"/>
    <n v="11180.05"/>
    <d v="2026-05-01T00:00:00"/>
    <s v="Vigente"/>
    <s v="Sin pagar"/>
    <x v="0"/>
    <x v="0"/>
    <d v="2026-04-17T00:00:00"/>
    <x v="2"/>
    <x v="10"/>
    <n v="0"/>
    <n v="0"/>
    <n v="0"/>
    <n v="0"/>
    <n v="0"/>
    <n v="0"/>
    <n v="11180.05"/>
  </r>
  <r>
    <d v="2026-04-01T00:00:00"/>
    <s v="HMO/2026/00215"/>
    <x v="68"/>
    <n v="88550"/>
    <m/>
    <n v="88550"/>
    <n v="88550"/>
    <n v="88550"/>
    <d v="2026-05-01T00:00:00"/>
    <s v="Vigente"/>
    <s v="Sin pagar"/>
    <x v="1"/>
    <x v="0"/>
    <d v="2026-04-17T00:00:00"/>
    <x v="2"/>
    <x v="10"/>
    <n v="0"/>
    <n v="0"/>
    <n v="0"/>
    <n v="0"/>
    <n v="0"/>
    <n v="0"/>
    <n v="88550"/>
  </r>
  <r>
    <d v="2026-03-31T00:00:00"/>
    <s v="HMO/2026/00214"/>
    <x v="72"/>
    <n v="12600"/>
    <n v="2016"/>
    <n v="14616"/>
    <n v="14616"/>
    <n v="12600"/>
    <d v="2026-04-30T00:00:00"/>
    <s v="Vigente"/>
    <s v="Sin pagar"/>
    <x v="1"/>
    <x v="0"/>
    <d v="2026-04-17T00:00:00"/>
    <x v="2"/>
    <x v="10"/>
    <n v="0"/>
    <n v="0"/>
    <n v="0"/>
    <n v="0"/>
    <n v="0"/>
    <n v="0"/>
    <n v="12600"/>
  </r>
  <r>
    <d v="2026-03-31T00:00:00"/>
    <s v="HMO/2026/00213"/>
    <x v="7"/>
    <n v="9000"/>
    <n v="1440"/>
    <n v="10440"/>
    <n v="10440"/>
    <n v="9000"/>
    <d v="2026-04-30T00:00:00"/>
    <s v="Vigente"/>
    <s v="Sin pagar"/>
    <x v="1"/>
    <x v="0"/>
    <d v="2026-04-17T00:00:00"/>
    <x v="2"/>
    <x v="10"/>
    <n v="0"/>
    <n v="0"/>
    <n v="0"/>
    <n v="0"/>
    <n v="0"/>
    <n v="0"/>
    <n v="9000"/>
  </r>
  <r>
    <d v="2026-03-31T00:00:00"/>
    <s v="HMO/2026/00212"/>
    <x v="32"/>
    <n v="179222.67"/>
    <n v="28675.63"/>
    <n v="207898.3"/>
    <n v="207898.3"/>
    <n v="179222.67"/>
    <d v="2026-04-30T00:00:00"/>
    <s v="Vigente"/>
    <s v="Sin pagar"/>
    <x v="2"/>
    <x v="0"/>
    <d v="2026-04-17T00:00:00"/>
    <x v="2"/>
    <x v="10"/>
    <n v="0"/>
    <n v="0"/>
    <n v="0"/>
    <n v="0"/>
    <n v="0"/>
    <n v="0"/>
    <n v="179222.67"/>
  </r>
  <r>
    <d v="2026-03-31T00:00:00"/>
    <s v="HMO/2026/00211"/>
    <x v="32"/>
    <n v="179222.67"/>
    <n v="28675.63"/>
    <n v="207898.3"/>
    <n v="207898.3"/>
    <n v="179222.67"/>
    <d v="2026-04-30T00:00:00"/>
    <s v="Vigente"/>
    <s v="Sin pagar"/>
    <x v="2"/>
    <x v="0"/>
    <d v="2026-04-17T00:00:00"/>
    <x v="2"/>
    <x v="10"/>
    <n v="0"/>
    <n v="0"/>
    <n v="0"/>
    <n v="0"/>
    <n v="0"/>
    <n v="0"/>
    <n v="179222.67"/>
  </r>
  <r>
    <d v="2026-03-31T00:00:00"/>
    <s v="HMO/2026/00210"/>
    <x v="77"/>
    <n v="9900"/>
    <m/>
    <n v="9900"/>
    <n v="9900"/>
    <n v="9900"/>
    <d v="2026-04-30T00:00:00"/>
    <s v="Vigente"/>
    <s v="Sin pagar"/>
    <x v="1"/>
    <x v="0"/>
    <d v="2026-04-17T00:00:00"/>
    <x v="2"/>
    <x v="10"/>
    <n v="0"/>
    <n v="0"/>
    <n v="0"/>
    <n v="0"/>
    <n v="0"/>
    <n v="0"/>
    <n v="9900"/>
  </r>
  <r>
    <d v="2026-03-31T00:00:00"/>
    <s v="HMO/2026/00209"/>
    <x v="77"/>
    <n v="16500"/>
    <m/>
    <n v="16500"/>
    <n v="16500"/>
    <n v="16500"/>
    <d v="2026-04-30T00:00:00"/>
    <s v="Vigente"/>
    <s v="Sin pagar"/>
    <x v="1"/>
    <x v="0"/>
    <d v="2026-04-17T00:00:00"/>
    <x v="2"/>
    <x v="10"/>
    <n v="0"/>
    <n v="0"/>
    <n v="0"/>
    <n v="0"/>
    <n v="0"/>
    <n v="0"/>
    <n v="16500"/>
  </r>
  <r>
    <d v="2026-03-31T00:00:00"/>
    <s v="CLN/2026/00087"/>
    <x v="21"/>
    <n v="50834.07"/>
    <n v="8133.45"/>
    <n v="58967.519999999997"/>
    <n v="58967.519999999997"/>
    <n v="50834.07"/>
    <d v="2026-04-30T00:00:00"/>
    <s v="Vigente"/>
    <s v="Sin pagar"/>
    <x v="2"/>
    <x v="0"/>
    <d v="2026-04-17T00:00:00"/>
    <x v="2"/>
    <x v="10"/>
    <n v="0"/>
    <n v="0"/>
    <n v="0"/>
    <n v="0"/>
    <n v="0"/>
    <n v="0"/>
    <n v="50834.07"/>
  </r>
  <r>
    <d v="2026-03-30T00:00:00"/>
    <s v="HMO/2026/00208"/>
    <x v="69"/>
    <n v="37398.07"/>
    <n v="5983.69"/>
    <n v="43381.760000000002"/>
    <n v="43381.760000000002"/>
    <n v="37398.07"/>
    <d v="2026-04-29T00:00:00"/>
    <s v="Vigente"/>
    <s v="Sin pagar"/>
    <x v="2"/>
    <x v="0"/>
    <d v="2026-04-17T00:00:00"/>
    <x v="2"/>
    <x v="10"/>
    <n v="0"/>
    <n v="0"/>
    <n v="0"/>
    <n v="0"/>
    <n v="0"/>
    <n v="0"/>
    <n v="37398.07"/>
  </r>
  <r>
    <d v="2026-03-30T00:00:00"/>
    <s v="HMO/2026/00206"/>
    <x v="31"/>
    <n v="12466.02"/>
    <m/>
    <n v="12466.02"/>
    <n v="12466.02"/>
    <n v="12466.02"/>
    <d v="2026-04-29T00:00:00"/>
    <s v="Vigente"/>
    <s v="Sin pagar"/>
    <x v="1"/>
    <x v="0"/>
    <d v="2026-04-17T00:00:00"/>
    <x v="2"/>
    <x v="10"/>
    <n v="0"/>
    <n v="0"/>
    <n v="0"/>
    <n v="0"/>
    <n v="0"/>
    <n v="0"/>
    <n v="12466.02"/>
  </r>
  <r>
    <d v="2026-03-30T00:00:00"/>
    <s v="HMO/2026/00205"/>
    <x v="55"/>
    <n v="13680"/>
    <n v="2188.8000000000002"/>
    <n v="15868.8"/>
    <n v="15868.8"/>
    <n v="13680"/>
    <d v="2026-04-29T00:00:00"/>
    <s v="Vigente"/>
    <s v="Sin pagar"/>
    <x v="1"/>
    <x v="0"/>
    <d v="2026-04-17T00:00:00"/>
    <x v="2"/>
    <x v="10"/>
    <n v="0"/>
    <n v="0"/>
    <n v="0"/>
    <n v="0"/>
    <n v="0"/>
    <n v="0"/>
    <n v="13680"/>
  </r>
  <r>
    <d v="2026-03-28T00:00:00"/>
    <s v="HMO/2026/00202"/>
    <x v="17"/>
    <n v="18418.55"/>
    <n v="2946.97"/>
    <n v="21365.52"/>
    <n v="21365.52"/>
    <n v="18418.55"/>
    <d v="2026-04-27T00:00:00"/>
    <s v="Vigente"/>
    <s v="Sin pagar"/>
    <x v="0"/>
    <x v="0"/>
    <d v="2026-04-17T00:00:00"/>
    <x v="2"/>
    <x v="10"/>
    <n v="0"/>
    <n v="0"/>
    <n v="0"/>
    <n v="0"/>
    <n v="0"/>
    <n v="0"/>
    <n v="18418.55"/>
  </r>
  <r>
    <d v="2026-03-28T00:00:00"/>
    <s v="HMO/2026/00201"/>
    <x v="7"/>
    <n v="30750.97"/>
    <n v="4920.16"/>
    <n v="35671.129999999997"/>
    <n v="35671.129999999997"/>
    <n v="30750.97"/>
    <d v="2026-04-27T00:00:00"/>
    <s v="Vigente"/>
    <s v="Sin pagar"/>
    <x v="1"/>
    <x v="0"/>
    <d v="2026-04-17T00:00:00"/>
    <x v="2"/>
    <x v="10"/>
    <n v="0"/>
    <n v="0"/>
    <n v="0"/>
    <n v="0"/>
    <n v="0"/>
    <n v="0"/>
    <n v="30750.97"/>
  </r>
  <r>
    <d v="2026-03-27T00:00:00"/>
    <s v="HMO/2026/00197"/>
    <x v="55"/>
    <n v="13680"/>
    <n v="2188.8000000000002"/>
    <n v="15868.8"/>
    <n v="15868.8"/>
    <n v="13680"/>
    <d v="2026-04-26T00:00:00"/>
    <s v="Vigente"/>
    <s v="Sin pagar"/>
    <x v="1"/>
    <x v="0"/>
    <d v="2026-04-17T00:00:00"/>
    <x v="2"/>
    <x v="10"/>
    <n v="0"/>
    <n v="0"/>
    <n v="0"/>
    <n v="0"/>
    <n v="0"/>
    <n v="0"/>
    <n v="13680"/>
  </r>
  <r>
    <d v="2026-03-27T00:00:00"/>
    <s v="HMO/2026/00196"/>
    <x v="2"/>
    <n v="27125"/>
    <n v="4340"/>
    <n v="31465"/>
    <n v="31465"/>
    <n v="27125"/>
    <d v="2026-04-26T00:00:00"/>
    <s v="Vigente"/>
    <s v="Sin pagar"/>
    <x v="1"/>
    <x v="0"/>
    <d v="2026-04-17T00:00:00"/>
    <x v="2"/>
    <x v="10"/>
    <n v="0"/>
    <n v="0"/>
    <n v="0"/>
    <n v="0"/>
    <n v="0"/>
    <n v="0"/>
    <n v="27125"/>
  </r>
  <r>
    <d v="2026-03-27T00:00:00"/>
    <s v="HMO/2026/00195"/>
    <x v="22"/>
    <n v="4750"/>
    <n v="760"/>
    <n v="5510"/>
    <n v="5510"/>
    <n v="4750"/>
    <d v="2026-04-26T00:00:00"/>
    <s v="Vigente"/>
    <s v="Sin pagar"/>
    <x v="1"/>
    <x v="0"/>
    <d v="2026-04-17T00:00:00"/>
    <x v="2"/>
    <x v="10"/>
    <n v="0"/>
    <n v="0"/>
    <n v="0"/>
    <n v="0"/>
    <n v="0"/>
    <n v="0"/>
    <n v="4750"/>
  </r>
  <r>
    <d v="2026-03-27T00:00:00"/>
    <s v="HMO/2026/00194"/>
    <x v="55"/>
    <n v="13680"/>
    <n v="2188.8000000000002"/>
    <n v="15868.8"/>
    <n v="15868.8"/>
    <n v="13680"/>
    <d v="2026-04-26T00:00:00"/>
    <s v="Vigente"/>
    <s v="Sin pagar"/>
    <x v="1"/>
    <x v="0"/>
    <d v="2026-04-17T00:00:00"/>
    <x v="2"/>
    <x v="10"/>
    <n v="0"/>
    <n v="0"/>
    <n v="0"/>
    <n v="0"/>
    <n v="0"/>
    <n v="0"/>
    <n v="13680"/>
  </r>
  <r>
    <d v="2026-03-27T00:00:00"/>
    <s v="CLN/2026/00085"/>
    <x v="73"/>
    <n v="6380"/>
    <n v="1020.8"/>
    <n v="7400.8"/>
    <n v="7400.8"/>
    <n v="6380"/>
    <d v="2026-04-26T00:00:00"/>
    <s v="Vigente"/>
    <s v="Sin pagar"/>
    <x v="2"/>
    <x v="0"/>
    <d v="2026-04-17T00:00:00"/>
    <x v="2"/>
    <x v="10"/>
    <n v="0"/>
    <n v="0"/>
    <n v="0"/>
    <n v="0"/>
    <n v="0"/>
    <n v="0"/>
    <n v="6380"/>
  </r>
  <r>
    <d v="2026-03-26T00:00:00"/>
    <s v="HMO/2026/00193"/>
    <x v="79"/>
    <n v="17640"/>
    <m/>
    <n v="17640"/>
    <n v="17640"/>
    <n v="17640"/>
    <d v="2026-04-25T00:00:00"/>
    <s v="Vigente"/>
    <s v="Sin pagar"/>
    <x v="1"/>
    <x v="0"/>
    <d v="2026-04-17T00:00:00"/>
    <x v="2"/>
    <x v="10"/>
    <n v="0"/>
    <n v="0"/>
    <n v="0"/>
    <n v="0"/>
    <n v="0"/>
    <n v="0"/>
    <n v="17640"/>
  </r>
  <r>
    <d v="2026-03-26T00:00:00"/>
    <s v="CLN/2026/00082"/>
    <x v="17"/>
    <n v="3150"/>
    <n v="504"/>
    <n v="3654"/>
    <n v="3654"/>
    <n v="3150"/>
    <d v="2026-04-25T00:00:00"/>
    <s v="Vigente"/>
    <s v="Sin pagar"/>
    <x v="0"/>
    <x v="0"/>
    <d v="2026-04-17T00:00:00"/>
    <x v="2"/>
    <x v="10"/>
    <n v="0"/>
    <n v="0"/>
    <n v="0"/>
    <n v="0"/>
    <n v="0"/>
    <n v="0"/>
    <n v="3150"/>
  </r>
  <r>
    <d v="2026-03-26T00:00:00"/>
    <s v="CLN/2026/00081"/>
    <x v="3"/>
    <n v="16000"/>
    <n v="2560"/>
    <n v="18560"/>
    <n v="18560"/>
    <n v="16000"/>
    <d v="2026-04-25T00:00:00"/>
    <s v="Vigente"/>
    <s v="Sin pagar"/>
    <x v="0"/>
    <x v="0"/>
    <d v="2026-04-17T00:00:00"/>
    <x v="2"/>
    <x v="10"/>
    <n v="0"/>
    <n v="0"/>
    <n v="0"/>
    <n v="0"/>
    <n v="0"/>
    <n v="0"/>
    <n v="16000"/>
  </r>
  <r>
    <d v="2026-03-25T00:00:00"/>
    <s v="HMO/2026/00192"/>
    <x v="32"/>
    <n v="84216.23"/>
    <n v="13474.6"/>
    <n v="97690.83"/>
    <n v="97690.83"/>
    <n v="84216.23"/>
    <d v="2026-04-24T00:00:00"/>
    <s v="Por vencer"/>
    <s v="Sin pagar"/>
    <x v="1"/>
    <x v="0"/>
    <d v="2026-04-17T00:00:00"/>
    <x v="2"/>
    <x v="10"/>
    <n v="0"/>
    <n v="0"/>
    <n v="0"/>
    <n v="0"/>
    <n v="0"/>
    <n v="84216.23"/>
    <n v="0"/>
  </r>
  <r>
    <d v="2026-03-25T00:00:00"/>
    <s v="HMO/2026/00191"/>
    <x v="31"/>
    <n v="4600"/>
    <m/>
    <n v="4600"/>
    <n v="4600"/>
    <n v="4600"/>
    <d v="2026-04-24T00:00:00"/>
    <s v="Por vencer"/>
    <s v="Sin pagar"/>
    <x v="1"/>
    <x v="0"/>
    <d v="2026-04-17T00:00:00"/>
    <x v="2"/>
    <x v="10"/>
    <n v="0"/>
    <n v="0"/>
    <n v="0"/>
    <n v="0"/>
    <n v="0"/>
    <n v="4600"/>
    <n v="0"/>
  </r>
  <r>
    <d v="2026-03-25T00:00:00"/>
    <s v="HMO/2026/00189"/>
    <x v="60"/>
    <n v="78000"/>
    <n v="12480"/>
    <n v="90480"/>
    <n v="90480"/>
    <n v="78000"/>
    <d v="2026-04-24T00:00:00"/>
    <s v="Por vencer"/>
    <s v="Sin pagar"/>
    <x v="1"/>
    <x v="0"/>
    <d v="2026-04-17T00:00:00"/>
    <x v="2"/>
    <x v="10"/>
    <n v="0"/>
    <n v="0"/>
    <n v="0"/>
    <n v="0"/>
    <n v="0"/>
    <n v="78000"/>
    <n v="0"/>
  </r>
  <r>
    <d v="2026-03-24T00:00:00"/>
    <s v="HMO/2026/00188"/>
    <x v="13"/>
    <n v="37500"/>
    <n v="6000"/>
    <n v="43500"/>
    <n v="43500"/>
    <n v="37500"/>
    <d v="2026-04-23T00:00:00"/>
    <s v="Por vencer"/>
    <s v="Sin pagar"/>
    <x v="1"/>
    <x v="0"/>
    <d v="2026-04-17T00:00:00"/>
    <x v="2"/>
    <x v="10"/>
    <n v="0"/>
    <n v="0"/>
    <n v="0"/>
    <n v="0"/>
    <n v="0"/>
    <n v="37500"/>
    <n v="0"/>
  </r>
  <r>
    <d v="2026-03-24T00:00:00"/>
    <s v="HMO/2026/00187"/>
    <x v="61"/>
    <n v="24080.3"/>
    <n v="3852.85"/>
    <n v="27933.15"/>
    <n v="27933.15"/>
    <n v="24080.3"/>
    <d v="2026-04-23T00:00:00"/>
    <s v="Por vencer"/>
    <s v="Sin pagar"/>
    <x v="1"/>
    <x v="0"/>
    <d v="2026-04-17T00:00:00"/>
    <x v="2"/>
    <x v="10"/>
    <n v="0"/>
    <n v="0"/>
    <n v="0"/>
    <n v="0"/>
    <n v="0"/>
    <n v="24080.3"/>
    <n v="0"/>
  </r>
  <r>
    <d v="2026-03-24T00:00:00"/>
    <s v="CLN/2026/00080"/>
    <x v="13"/>
    <n v="76800.960000000006"/>
    <n v="12288.15"/>
    <n v="89089.11"/>
    <n v="89089.11"/>
    <n v="76800.960000000006"/>
    <d v="2026-04-23T00:00:00"/>
    <s v="Por vencer"/>
    <s v="Sin pagar"/>
    <x v="1"/>
    <x v="0"/>
    <d v="2026-04-17T00:00:00"/>
    <x v="2"/>
    <x v="10"/>
    <n v="0"/>
    <n v="0"/>
    <n v="0"/>
    <n v="0"/>
    <n v="0"/>
    <n v="76800.960000000006"/>
    <n v="0"/>
  </r>
  <r>
    <d v="2026-03-23T00:00:00"/>
    <s v="CLN/2026/00076"/>
    <x v="25"/>
    <n v="4779.75"/>
    <n v="764.76"/>
    <n v="5544.51"/>
    <n v="5544.51"/>
    <n v="4779.75"/>
    <d v="2026-04-22T00:00:00"/>
    <s v="Por vencer"/>
    <s v="Sin pagar"/>
    <x v="0"/>
    <x v="0"/>
    <d v="2026-04-17T00:00:00"/>
    <x v="2"/>
    <x v="10"/>
    <n v="0"/>
    <n v="0"/>
    <n v="0"/>
    <n v="0"/>
    <n v="0"/>
    <n v="4779.75"/>
    <n v="0"/>
  </r>
  <r>
    <d v="2026-03-23T00:00:00"/>
    <s v="CLN/2026/00075"/>
    <x v="23"/>
    <n v="21400"/>
    <n v="3424"/>
    <n v="24824"/>
    <n v="24824"/>
    <n v="21400"/>
    <d v="2026-04-22T00:00:00"/>
    <s v="Por vencer"/>
    <s v="Sin pagar"/>
    <x v="1"/>
    <x v="0"/>
    <d v="2026-04-17T00:00:00"/>
    <x v="2"/>
    <x v="10"/>
    <n v="0"/>
    <n v="0"/>
    <n v="0"/>
    <n v="0"/>
    <n v="0"/>
    <n v="21400"/>
    <n v="0"/>
  </r>
  <r>
    <d v="2026-03-23T00:00:00"/>
    <s v="CLN/2026/00074"/>
    <x v="17"/>
    <n v="18526.29"/>
    <n v="2964.21"/>
    <n v="21490.5"/>
    <n v="21490.5"/>
    <n v="18526.29"/>
    <d v="2026-04-22T00:00:00"/>
    <s v="Por vencer"/>
    <s v="Sin pagar"/>
    <x v="0"/>
    <x v="0"/>
    <d v="2026-04-17T00:00:00"/>
    <x v="2"/>
    <x v="10"/>
    <n v="0"/>
    <n v="0"/>
    <n v="0"/>
    <n v="0"/>
    <n v="0"/>
    <n v="18526.29"/>
    <n v="0"/>
  </r>
  <r>
    <d v="2026-03-23T00:00:00"/>
    <s v="CLN/2026/00072"/>
    <x v="17"/>
    <n v="12600"/>
    <n v="2016"/>
    <n v="14616"/>
    <n v="14616"/>
    <n v="12600"/>
    <d v="2026-04-22T00:00:00"/>
    <s v="Por vencer"/>
    <s v="Sin pagar"/>
    <x v="0"/>
    <x v="0"/>
    <d v="2026-04-17T00:00:00"/>
    <x v="2"/>
    <x v="10"/>
    <n v="0"/>
    <n v="0"/>
    <n v="0"/>
    <n v="0"/>
    <n v="0"/>
    <n v="12600"/>
    <n v="0"/>
  </r>
  <r>
    <d v="2026-03-20T00:00:00"/>
    <s v="CLN/2026/00069"/>
    <x v="71"/>
    <n v="26000"/>
    <n v="4160"/>
    <n v="30160"/>
    <n v="30160"/>
    <n v="26000"/>
    <d v="2026-04-19T00:00:00"/>
    <s v="Por vencer"/>
    <s v="Sin pagar"/>
    <x v="1"/>
    <x v="0"/>
    <d v="2026-04-17T00:00:00"/>
    <x v="2"/>
    <x v="10"/>
    <n v="0"/>
    <n v="0"/>
    <n v="0"/>
    <n v="0"/>
    <n v="0"/>
    <n v="26000"/>
    <n v="0"/>
  </r>
  <r>
    <d v="2026-03-19T00:00:00"/>
    <s v="HMO/2026/00181"/>
    <x v="7"/>
    <n v="18000"/>
    <n v="2880"/>
    <n v="20880"/>
    <n v="20880"/>
    <n v="18000"/>
    <d v="2026-04-18T00:00:00"/>
    <s v="Por vencer"/>
    <s v="Sin pagar"/>
    <x v="1"/>
    <x v="0"/>
    <d v="2026-04-17T00:00:00"/>
    <x v="2"/>
    <x v="10"/>
    <n v="0"/>
    <n v="0"/>
    <n v="0"/>
    <n v="0"/>
    <n v="0"/>
    <n v="18000"/>
    <n v="0"/>
  </r>
  <r>
    <d v="2026-03-19T00:00:00"/>
    <s v="HMO/2026/00180"/>
    <x v="32"/>
    <n v="79651.850000000006"/>
    <n v="12744.3"/>
    <n v="92396.15"/>
    <n v="92396.15"/>
    <n v="79651.850000000006"/>
    <d v="2026-04-18T00:00:00"/>
    <s v="Por vencer"/>
    <s v="Sin pagar"/>
    <x v="1"/>
    <x v="0"/>
    <d v="2026-04-17T00:00:00"/>
    <x v="2"/>
    <x v="10"/>
    <n v="0"/>
    <n v="0"/>
    <n v="0"/>
    <n v="0"/>
    <n v="0"/>
    <n v="79651.850000000006"/>
    <n v="0"/>
  </r>
  <r>
    <d v="2026-03-17T00:00:00"/>
    <s v="HMO/2026/00173"/>
    <x v="7"/>
    <n v="17850"/>
    <m/>
    <n v="17850"/>
    <n v="17850"/>
    <n v="17850"/>
    <d v="2026-04-16T00:00:00"/>
    <s v="Vencido"/>
    <s v="Sin pagar"/>
    <x v="1"/>
    <x v="0"/>
    <d v="2026-04-17T00:00:00"/>
    <x v="2"/>
    <x v="10"/>
    <n v="2"/>
    <n v="17850"/>
    <n v="0"/>
    <n v="0"/>
    <n v="0"/>
    <n v="0"/>
    <n v="0"/>
  </r>
  <r>
    <d v="2026-03-17T00:00:00"/>
    <s v="HMO/2026/00172"/>
    <x v="28"/>
    <n v="3871.11"/>
    <n v="619.38"/>
    <n v="4490.49"/>
    <n v="4490.49"/>
    <n v="3871.11"/>
    <d v="2026-04-16T00:00:00"/>
    <s v="Vencido"/>
    <s v="Sin pagar"/>
    <x v="2"/>
    <x v="0"/>
    <d v="2026-04-17T00:00:00"/>
    <x v="2"/>
    <x v="10"/>
    <n v="2"/>
    <n v="3871.11"/>
    <n v="0"/>
    <n v="0"/>
    <n v="0"/>
    <n v="0"/>
    <n v="0"/>
  </r>
  <r>
    <d v="2026-03-17T00:00:00"/>
    <s v="HMO/2026/00171"/>
    <x v="28"/>
    <n v="11613.33"/>
    <n v="1858.13"/>
    <n v="13471.46"/>
    <n v="13471.46"/>
    <n v="11613.33"/>
    <d v="2026-04-16T00:00:00"/>
    <s v="Vencido"/>
    <s v="Sin pagar"/>
    <x v="2"/>
    <x v="0"/>
    <d v="2026-04-17T00:00:00"/>
    <x v="2"/>
    <x v="10"/>
    <n v="2"/>
    <n v="11613.33"/>
    <n v="0"/>
    <n v="0"/>
    <n v="0"/>
    <n v="0"/>
    <n v="0"/>
  </r>
  <r>
    <d v="2026-03-17T00:00:00"/>
    <s v="CLN/2026/00067"/>
    <x v="9"/>
    <n v="28220"/>
    <n v="4515.2"/>
    <n v="32735.200000000001"/>
    <n v="32735.200000000001"/>
    <n v="28220"/>
    <d v="2026-04-16T00:00:00"/>
    <s v="Vencido"/>
    <s v="Sin pagar"/>
    <x v="2"/>
    <x v="0"/>
    <d v="2026-04-17T00:00:00"/>
    <x v="2"/>
    <x v="10"/>
    <n v="2"/>
    <n v="28220"/>
    <n v="0"/>
    <n v="0"/>
    <n v="0"/>
    <n v="0"/>
    <n v="0"/>
  </r>
  <r>
    <d v="2026-03-13T00:00:00"/>
    <s v="HMO/2026/00167"/>
    <x v="22"/>
    <n v="27360"/>
    <n v="4377.6000000000004"/>
    <n v="31737.599999999999"/>
    <n v="31737.599999999999"/>
    <n v="27360"/>
    <d v="2026-04-12T00:00:00"/>
    <s v="Vencido"/>
    <s v="Sin pagar"/>
    <x v="1"/>
    <x v="0"/>
    <d v="2026-04-17T00:00:00"/>
    <x v="2"/>
    <x v="10"/>
    <n v="6"/>
    <n v="27360"/>
    <n v="0"/>
    <n v="0"/>
    <n v="0"/>
    <n v="0"/>
    <n v="0"/>
  </r>
  <r>
    <d v="2026-03-13T00:00:00"/>
    <s v="HMO/2026/00165"/>
    <x v="30"/>
    <n v="93821.57"/>
    <n v="15011.45"/>
    <n v="108833.02"/>
    <n v="891.84"/>
    <n v="768.82758620689663"/>
    <d v="2026-04-12T00:00:00"/>
    <s v="Vencido"/>
    <s v="Pagado parcialmente"/>
    <x v="1"/>
    <x v="0"/>
    <d v="2026-04-17T00:00:00"/>
    <x v="2"/>
    <x v="10"/>
    <n v="6"/>
    <n v="768.82758620689663"/>
    <n v="0"/>
    <n v="0"/>
    <n v="0"/>
    <n v="0"/>
    <n v="0"/>
  </r>
  <r>
    <d v="2026-03-13T00:00:00"/>
    <s v="HMO/2026/00164"/>
    <x v="28"/>
    <n v="124929.32"/>
    <n v="19988.689999999999"/>
    <n v="144918.01"/>
    <n v="144918.01"/>
    <n v="124929.32"/>
    <d v="2026-04-12T00:00:00"/>
    <s v="Vencido"/>
    <s v="Sin pagar"/>
    <x v="2"/>
    <x v="0"/>
    <d v="2026-04-17T00:00:00"/>
    <x v="2"/>
    <x v="10"/>
    <n v="6"/>
    <n v="124929.32"/>
    <n v="0"/>
    <n v="0"/>
    <n v="0"/>
    <n v="0"/>
    <n v="0"/>
  </r>
  <r>
    <d v="2026-03-12T00:00:00"/>
    <s v="HMO/2026/00162"/>
    <x v="7"/>
    <n v="49980"/>
    <m/>
    <n v="49980"/>
    <n v="49980"/>
    <n v="49980"/>
    <d v="2026-04-11T00:00:00"/>
    <s v="Vencido"/>
    <s v="Sin pagar"/>
    <x v="1"/>
    <x v="0"/>
    <d v="2026-04-17T00:00:00"/>
    <x v="2"/>
    <x v="10"/>
    <n v="7"/>
    <n v="49980"/>
    <n v="0"/>
    <n v="0"/>
    <n v="0"/>
    <n v="0"/>
    <n v="0"/>
  </r>
  <r>
    <d v="2026-03-10T00:00:00"/>
    <s v="HMO/2026/00154"/>
    <x v="79"/>
    <n v="31500"/>
    <m/>
    <n v="31500"/>
    <n v="31500"/>
    <n v="31500"/>
    <d v="2026-04-09T00:00:00"/>
    <s v="Vencido"/>
    <s v="Sin pagar"/>
    <x v="1"/>
    <x v="0"/>
    <d v="2026-04-17T00:00:00"/>
    <x v="2"/>
    <x v="10"/>
    <n v="9"/>
    <n v="31500"/>
    <n v="0"/>
    <n v="0"/>
    <n v="0"/>
    <n v="0"/>
    <n v="0"/>
  </r>
  <r>
    <d v="2026-03-09T00:00:00"/>
    <s v="HMO/2026/00149"/>
    <x v="23"/>
    <n v="20000"/>
    <n v="3200"/>
    <n v="23200"/>
    <n v="23200"/>
    <n v="20000"/>
    <d v="2026-04-08T00:00:00"/>
    <s v="Vencido"/>
    <s v="Sin pagar"/>
    <x v="1"/>
    <x v="0"/>
    <d v="2026-04-17T00:00:00"/>
    <x v="2"/>
    <x v="10"/>
    <n v="10"/>
    <n v="20000"/>
    <n v="0"/>
    <n v="0"/>
    <n v="0"/>
    <n v="0"/>
    <n v="0"/>
  </r>
  <r>
    <d v="2026-03-06T00:00:00"/>
    <s v="HMO/2026/00144"/>
    <x v="79"/>
    <n v="7140"/>
    <m/>
    <n v="7140"/>
    <n v="7140"/>
    <n v="7140"/>
    <d v="2026-04-05T00:00:00"/>
    <s v="Vencido"/>
    <s v="Sin pagar"/>
    <x v="1"/>
    <x v="0"/>
    <d v="2026-04-17T00:00:00"/>
    <x v="2"/>
    <x v="10"/>
    <n v="13"/>
    <n v="7140"/>
    <n v="0"/>
    <n v="0"/>
    <n v="0"/>
    <n v="0"/>
    <n v="0"/>
  </r>
  <r>
    <d v="2026-03-06T00:00:00"/>
    <s v="HMO/2026/00143"/>
    <x v="79"/>
    <n v="7140"/>
    <m/>
    <n v="7140"/>
    <n v="7140"/>
    <n v="7140"/>
    <d v="2026-04-05T00:00:00"/>
    <s v="Vencido"/>
    <s v="Sin pagar"/>
    <x v="1"/>
    <x v="0"/>
    <d v="2026-04-17T00:00:00"/>
    <x v="2"/>
    <x v="10"/>
    <n v="13"/>
    <n v="7140"/>
    <n v="0"/>
    <n v="0"/>
    <n v="0"/>
    <n v="0"/>
    <n v="0"/>
  </r>
  <r>
    <d v="2026-03-02T00:00:00"/>
    <s v="CLN/2026/00057"/>
    <x v="36"/>
    <n v="14257.8"/>
    <n v="2281.25"/>
    <n v="16539.05"/>
    <n v="16539.05"/>
    <n v="14257.8"/>
    <d v="2026-04-01T00:00:00"/>
    <s v="Vencido"/>
    <s v="Sin pagar"/>
    <x v="2"/>
    <x v="0"/>
    <d v="2026-04-17T00:00:00"/>
    <x v="2"/>
    <x v="10"/>
    <n v="17"/>
    <n v="14257.8"/>
    <n v="0"/>
    <n v="0"/>
    <n v="0"/>
    <n v="0"/>
    <n v="0"/>
  </r>
  <r>
    <d v="2026-02-27T00:00:00"/>
    <s v="CLN/2026/00055"/>
    <x v="80"/>
    <n v="69000"/>
    <m/>
    <n v="69000"/>
    <n v="69000"/>
    <n v="69000"/>
    <d v="2026-03-29T00:00:00"/>
    <s v="Vencido"/>
    <s v="Sin pagar"/>
    <x v="1"/>
    <x v="0"/>
    <d v="2026-04-17T00:00:00"/>
    <x v="2"/>
    <x v="10"/>
    <n v="20"/>
    <n v="69000"/>
    <n v="0"/>
    <n v="0"/>
    <n v="0"/>
    <n v="0"/>
    <n v="0"/>
  </r>
  <r>
    <d v="2026-02-24T00:00:00"/>
    <s v="CLN/2026/00052"/>
    <x v="37"/>
    <n v="12825"/>
    <n v="2052"/>
    <n v="14877"/>
    <n v="14877"/>
    <n v="12825"/>
    <d v="2026-03-26T00:00:00"/>
    <s v="Vencido"/>
    <s v="Sin pagar"/>
    <x v="2"/>
    <x v="0"/>
    <d v="2026-04-17T00:00:00"/>
    <x v="2"/>
    <x v="10"/>
    <n v="23"/>
    <n v="12825"/>
    <n v="0"/>
    <n v="0"/>
    <n v="0"/>
    <n v="0"/>
    <n v="0"/>
  </r>
  <r>
    <d v="2026-02-23T00:00:00"/>
    <s v="CLN/2026/00050"/>
    <x v="37"/>
    <n v="12825"/>
    <n v="2052"/>
    <n v="14877"/>
    <n v="14877"/>
    <n v="12825"/>
    <d v="2026-03-25T00:00:00"/>
    <s v="Vencido"/>
    <s v="Sin pagar"/>
    <x v="2"/>
    <x v="0"/>
    <d v="2026-04-17T00:00:00"/>
    <x v="2"/>
    <x v="10"/>
    <n v="24"/>
    <n v="12825"/>
    <n v="0"/>
    <n v="0"/>
    <n v="0"/>
    <n v="0"/>
    <n v="0"/>
  </r>
  <r>
    <d v="2026-02-19T00:00:00"/>
    <s v="CLN/2026/00045"/>
    <x v="36"/>
    <n v="35478.14"/>
    <n v="5676.5"/>
    <n v="41154.639999999999"/>
    <n v="41154.639999999999"/>
    <n v="35478.14"/>
    <d v="2026-03-21T00:00:00"/>
    <s v="Vencido"/>
    <s v="Sin pagar"/>
    <x v="2"/>
    <x v="0"/>
    <d v="2026-04-17T00:00:00"/>
    <x v="2"/>
    <x v="10"/>
    <n v="28"/>
    <n v="35478.14"/>
    <n v="0"/>
    <n v="0"/>
    <n v="0"/>
    <n v="0"/>
    <n v="0"/>
  </r>
  <r>
    <d v="2026-02-18T00:00:00"/>
    <s v="CLN/2026/00043"/>
    <x v="37"/>
    <n v="8550"/>
    <n v="1368"/>
    <n v="9918"/>
    <n v="9918"/>
    <n v="8550"/>
    <d v="2026-03-20T00:00:00"/>
    <s v="Vencido"/>
    <s v="Sin pagar"/>
    <x v="2"/>
    <x v="0"/>
    <d v="2026-04-17T00:00:00"/>
    <x v="2"/>
    <x v="10"/>
    <n v="29"/>
    <n v="8550"/>
    <n v="0"/>
    <n v="0"/>
    <n v="0"/>
    <n v="0"/>
    <n v="0"/>
  </r>
  <r>
    <d v="2026-02-16T00:00:00"/>
    <s v="CLN/2026/00042"/>
    <x v="37"/>
    <n v="8550"/>
    <n v="1368"/>
    <n v="9918"/>
    <n v="9918"/>
    <n v="8550"/>
    <d v="2026-03-18T00:00:00"/>
    <s v="Vencido"/>
    <s v="Sin pagar"/>
    <x v="2"/>
    <x v="0"/>
    <d v="2026-04-17T00:00:00"/>
    <x v="2"/>
    <x v="10"/>
    <n v="31"/>
    <n v="0"/>
    <n v="8550"/>
    <n v="0"/>
    <n v="0"/>
    <n v="0"/>
    <n v="0"/>
  </r>
  <r>
    <d v="2026-02-16T00:00:00"/>
    <s v="CLN/2026/00041"/>
    <x v="36"/>
    <n v="7112.44"/>
    <n v="1137.99"/>
    <n v="8250.43"/>
    <n v="8250.43"/>
    <n v="7112.44"/>
    <d v="2026-03-18T00:00:00"/>
    <s v="Vencido"/>
    <s v="Sin pagar"/>
    <x v="2"/>
    <x v="0"/>
    <d v="2026-04-17T00:00:00"/>
    <x v="2"/>
    <x v="10"/>
    <n v="31"/>
    <n v="0"/>
    <n v="7112.44"/>
    <n v="0"/>
    <n v="0"/>
    <n v="0"/>
    <n v="0"/>
  </r>
  <r>
    <d v="2026-01-15T00:00:00"/>
    <s v="CLN/2026/00016"/>
    <x v="37"/>
    <n v="44390"/>
    <n v="7102.4"/>
    <n v="51492.4"/>
    <n v="51492.4"/>
    <n v="44390"/>
    <d v="2026-02-14T00:00:00"/>
    <s v="Vencido"/>
    <s v="Sin pagar"/>
    <x v="2"/>
    <x v="0"/>
    <d v="2026-04-17T00:00:00"/>
    <x v="2"/>
    <x v="10"/>
    <n v="63"/>
    <n v="0"/>
    <n v="0"/>
    <n v="44390"/>
    <n v="0"/>
    <n v="0"/>
    <n v="0"/>
  </r>
  <r>
    <d v="2026-01-15T00:00:00"/>
    <s v="CLN/2026/00015"/>
    <x v="36"/>
    <n v="17638.53"/>
    <n v="2822.16"/>
    <n v="20460.689999999999"/>
    <n v="20460.689999999999"/>
    <n v="17638.53"/>
    <d v="2026-02-14T00:00:00"/>
    <s v="Vencido"/>
    <s v="Sin pagar"/>
    <x v="2"/>
    <x v="0"/>
    <d v="2026-04-17T00:00:00"/>
    <x v="2"/>
    <x v="10"/>
    <n v="63"/>
    <n v="0"/>
    <n v="0"/>
    <n v="17638.53"/>
    <n v="0"/>
    <n v="0"/>
    <n v="0"/>
  </r>
  <r>
    <d v="2025-12-26T00:00:00"/>
    <s v="CLN/2025/00525"/>
    <x v="37"/>
    <n v="42000"/>
    <n v="6720"/>
    <n v="48720"/>
    <n v="31860"/>
    <n v="27465.517241379312"/>
    <d v="2026-01-25T00:00:00"/>
    <s v="Vencido"/>
    <s v="Pagado parcialmente"/>
    <x v="2"/>
    <x v="0"/>
    <d v="2026-04-17T00:00:00"/>
    <x v="2"/>
    <x v="10"/>
    <n v="83"/>
    <n v="0"/>
    <n v="0"/>
    <n v="27465.517241379312"/>
    <n v="0"/>
    <n v="0"/>
    <n v="0"/>
  </r>
  <r>
    <d v="2025-10-23T00:00:00"/>
    <s v="CLN/2025/00474"/>
    <x v="38"/>
    <n v="19694.400000000001"/>
    <n v="3151.1"/>
    <n v="22845.5"/>
    <n v="2429.5"/>
    <n v="2094.3965517241381"/>
    <d v="2025-11-07T00:00:00"/>
    <s v="Vencido"/>
    <s v="Pagado parcialmente"/>
    <x v="2"/>
    <x v="0"/>
    <d v="2026-04-17T00:00:00"/>
    <x v="2"/>
    <x v="10"/>
    <n v="162"/>
    <n v="0"/>
    <n v="0"/>
    <n v="0"/>
    <n v="2094.3965517241381"/>
    <n v="0"/>
    <n v="0"/>
  </r>
  <r>
    <d v="2025-10-14T00:00:00"/>
    <s v="CLN/2025/00465"/>
    <x v="36"/>
    <n v="14295.42"/>
    <n v="2287.27"/>
    <n v="16582.689999999999"/>
    <n v="16582.689999999999"/>
    <n v="14295.42"/>
    <d v="2025-11-13T00:00:00"/>
    <s v="Vencido"/>
    <s v="Sin pagar"/>
    <x v="2"/>
    <x v="0"/>
    <d v="2026-04-17T00:00:00"/>
    <x v="2"/>
    <x v="10"/>
    <n v="156"/>
    <n v="0"/>
    <n v="0"/>
    <n v="0"/>
    <n v="14295.42"/>
    <n v="0"/>
    <n v="0"/>
  </r>
  <r>
    <d v="2025-10-03T00:00:00"/>
    <s v="CLN/2025/00449"/>
    <x v="36"/>
    <n v="24043.32"/>
    <n v="3846.93"/>
    <n v="27890.25"/>
    <n v="27890.25"/>
    <n v="24043.32"/>
    <d v="2025-11-02T00:00:00"/>
    <s v="Vencido"/>
    <s v="Sin pagar"/>
    <x v="2"/>
    <x v="0"/>
    <d v="2026-04-17T00:00:00"/>
    <x v="2"/>
    <x v="10"/>
    <n v="167"/>
    <n v="0"/>
    <n v="0"/>
    <n v="0"/>
    <n v="24043.32"/>
    <n v="0"/>
    <n v="0"/>
  </r>
  <r>
    <d v="2025-10-01T00:00:00"/>
    <s v="CLN/2025/00442"/>
    <x v="53"/>
    <n v="21675"/>
    <n v="3468"/>
    <n v="25143"/>
    <n v="25143"/>
    <n v="21675"/>
    <d v="2025-10-31T00:00:00"/>
    <s v="Vencido"/>
    <s v="Sin pagar"/>
    <x v="3"/>
    <x v="0"/>
    <d v="2026-04-17T00:00:00"/>
    <x v="2"/>
    <x v="10"/>
    <n v="169"/>
    <n v="0"/>
    <n v="0"/>
    <n v="0"/>
    <n v="21675"/>
    <n v="0"/>
    <n v="0"/>
  </r>
  <r>
    <d v="2025-09-30T00:00:00"/>
    <s v="CLN/2025/00440"/>
    <x v="36"/>
    <n v="115800"/>
    <n v="18528"/>
    <n v="134328"/>
    <n v="20708.38"/>
    <n v="17852.051724137935"/>
    <d v="2025-10-30T00:00:00"/>
    <s v="Vencido"/>
    <s v="Pagado parcialmente"/>
    <x v="2"/>
    <x v="0"/>
    <d v="2026-04-17T00:00:00"/>
    <x v="2"/>
    <x v="10"/>
    <n v="170"/>
    <n v="0"/>
    <n v="0"/>
    <n v="0"/>
    <n v="17852.051724137935"/>
    <n v="0"/>
    <n v="0"/>
  </r>
  <r>
    <d v="2025-09-15T00:00:00"/>
    <s v="HMO/2025/00727"/>
    <x v="39"/>
    <n v="7125"/>
    <n v="1140"/>
    <n v="8265"/>
    <n v="8265"/>
    <n v="7125"/>
    <d v="2025-10-15T00:00:00"/>
    <s v="Vencido"/>
    <s v="Sin pagar"/>
    <x v="1"/>
    <x v="0"/>
    <d v="2026-04-17T00:00:00"/>
    <x v="2"/>
    <x v="10"/>
    <n v="185"/>
    <n v="0"/>
    <n v="0"/>
    <n v="0"/>
    <n v="7125"/>
    <n v="0"/>
    <n v="0"/>
  </r>
  <r>
    <d v="2025-08-27T00:00:00"/>
    <s v="HMO/2025/00683"/>
    <x v="39"/>
    <n v="4375"/>
    <n v="700"/>
    <n v="5075"/>
    <n v="5075"/>
    <n v="4375"/>
    <d v="2025-09-26T00:00:00"/>
    <s v="Vencido"/>
    <s v="Sin pagar"/>
    <x v="1"/>
    <x v="0"/>
    <d v="2026-04-17T00:00:00"/>
    <x v="2"/>
    <x v="10"/>
    <n v="204"/>
    <n v="0"/>
    <n v="0"/>
    <n v="0"/>
    <n v="4375"/>
    <n v="0"/>
    <n v="0"/>
  </r>
  <r>
    <d v="2025-08-26T00:00:00"/>
    <s v="CLN/2025/00385"/>
    <x v="40"/>
    <n v="22364.16"/>
    <m/>
    <n v="22364.16"/>
    <n v="22364.16"/>
    <n v="22364.16"/>
    <d v="2025-09-25T00:00:00"/>
    <s v="Vencido"/>
    <s v="Sin pagar"/>
    <x v="3"/>
    <x v="0"/>
    <d v="2026-04-17T00:00:00"/>
    <x v="2"/>
    <x v="10"/>
    <n v="205"/>
    <n v="0"/>
    <n v="0"/>
    <n v="0"/>
    <n v="22364.16"/>
    <n v="0"/>
    <n v="0"/>
  </r>
  <r>
    <d v="2025-08-07T00:00:00"/>
    <s v="CLN/2025/00356"/>
    <x v="40"/>
    <n v="22343.040000000001"/>
    <m/>
    <n v="22343.040000000001"/>
    <n v="22343.040000000001"/>
    <n v="22343.040000000001"/>
    <d v="2025-09-06T00:00:00"/>
    <s v="Vencido"/>
    <s v="Sin pagar"/>
    <x v="3"/>
    <x v="0"/>
    <d v="2026-04-17T00:00:00"/>
    <x v="2"/>
    <x v="10"/>
    <n v="224"/>
    <n v="0"/>
    <n v="0"/>
    <n v="0"/>
    <n v="22343.040000000001"/>
    <n v="0"/>
    <n v="0"/>
  </r>
  <r>
    <d v="2025-07-31T00:00:00"/>
    <s v="CLN/2025/00350"/>
    <x v="41"/>
    <n v="761801.88"/>
    <n v="121888.3"/>
    <n v="883690.18"/>
    <n v="232979.43"/>
    <n v="200844.33620689655"/>
    <d v="2025-08-15T00:00:00"/>
    <s v="Vencido"/>
    <s v="Pagado parcialmente"/>
    <x v="2"/>
    <x v="0"/>
    <d v="2026-04-17T00:00:00"/>
    <x v="2"/>
    <x v="10"/>
    <n v="246"/>
    <n v="0"/>
    <n v="0"/>
    <n v="0"/>
    <n v="200844.33620689655"/>
    <n v="0"/>
    <n v="0"/>
  </r>
  <r>
    <d v="2025-07-02T00:00:00"/>
    <s v="CLN/2025/00317"/>
    <x v="42"/>
    <n v="14940"/>
    <n v="2390.4"/>
    <n v="17330.400000000001"/>
    <n v="17330.400000000001"/>
    <n v="14940"/>
    <d v="2025-08-01T00:00:00"/>
    <s v="Vencido"/>
    <s v="Sin pagar"/>
    <x v="3"/>
    <x v="0"/>
    <d v="2026-04-17T00:00:00"/>
    <x v="2"/>
    <x v="10"/>
    <n v="260"/>
    <n v="0"/>
    <n v="0"/>
    <n v="0"/>
    <n v="14940"/>
    <n v="0"/>
    <n v="0"/>
  </r>
  <r>
    <d v="2025-06-19T00:00:00"/>
    <s v="CLN/2025/00296"/>
    <x v="42"/>
    <n v="22410"/>
    <n v="3585.6"/>
    <n v="25995.599999999999"/>
    <n v="25995.599999999999"/>
    <n v="22410"/>
    <d v="2025-07-19T00:00:00"/>
    <s v="Vencido"/>
    <s v="Sin pagar"/>
    <x v="3"/>
    <x v="0"/>
    <d v="2026-04-17T00:00:00"/>
    <x v="2"/>
    <x v="10"/>
    <n v="273"/>
    <n v="0"/>
    <n v="0"/>
    <n v="0"/>
    <n v="22410"/>
    <n v="0"/>
    <n v="0"/>
  </r>
  <r>
    <d v="2025-06-06T00:00:00"/>
    <s v="CLN/2025/00282"/>
    <x v="42"/>
    <n v="19012.5"/>
    <n v="3042"/>
    <n v="22054.5"/>
    <n v="22054.5"/>
    <n v="19012.5"/>
    <d v="2025-07-06T00:00:00"/>
    <s v="Vencido"/>
    <s v="Sin pagar"/>
    <x v="3"/>
    <x v="0"/>
    <d v="2026-04-17T00:00:00"/>
    <x v="2"/>
    <x v="10"/>
    <n v="286"/>
    <n v="0"/>
    <n v="0"/>
    <n v="0"/>
    <n v="19012.5"/>
    <n v="0"/>
    <n v="0"/>
  </r>
  <r>
    <d v="2025-05-22T00:00:00"/>
    <s v="CLN/2025/00256"/>
    <x v="43"/>
    <n v="3477.15"/>
    <n v="556.34"/>
    <n v="4033.49"/>
    <n v="4033.49"/>
    <n v="3477.15"/>
    <d v="2025-06-21T00:00:00"/>
    <s v="Vencido"/>
    <s v="Sin pagar"/>
    <x v="3"/>
    <x v="0"/>
    <d v="2026-04-17T00:00:00"/>
    <x v="2"/>
    <x v="10"/>
    <n v="301"/>
    <n v="0"/>
    <n v="0"/>
    <n v="0"/>
    <n v="3477.15"/>
    <n v="0"/>
    <n v="0"/>
  </r>
  <r>
    <d v="2025-05-15T00:00:00"/>
    <s v="CLN/2025/00253"/>
    <x v="43"/>
    <n v="162680"/>
    <n v="26028.799999999999"/>
    <n v="188708.8"/>
    <n v="188708.8"/>
    <n v="162680"/>
    <d v="2025-06-14T00:00:00"/>
    <s v="Vencido"/>
    <s v="Sin pagar"/>
    <x v="3"/>
    <x v="0"/>
    <d v="2026-04-17T00:00:00"/>
    <x v="2"/>
    <x v="10"/>
    <n v="308"/>
    <n v="0"/>
    <n v="0"/>
    <n v="0"/>
    <n v="162680"/>
    <n v="0"/>
    <n v="0"/>
  </r>
  <r>
    <d v="2025-05-15T00:00:00"/>
    <s v="CLN/2025/00250"/>
    <x v="43"/>
    <n v="6970.68"/>
    <n v="1115.31"/>
    <n v="8085.99"/>
    <n v="8085.99"/>
    <n v="6970.68"/>
    <d v="2025-06-14T00:00:00"/>
    <s v="Vencido"/>
    <s v="Sin pagar"/>
    <x v="3"/>
    <x v="0"/>
    <d v="2026-04-17T00:00:00"/>
    <x v="2"/>
    <x v="10"/>
    <n v="308"/>
    <n v="0"/>
    <n v="0"/>
    <n v="0"/>
    <n v="6970.68"/>
    <n v="0"/>
    <n v="0"/>
  </r>
  <r>
    <d v="2025-05-15T00:00:00"/>
    <s v="CLN/2025/00248"/>
    <x v="42"/>
    <n v="31024.799999999999"/>
    <n v="4963.97"/>
    <n v="35988.769999999997"/>
    <n v="4384.8"/>
    <n v="3780.0000000000005"/>
    <d v="2025-06-14T00:00:00"/>
    <s v="Vencido"/>
    <s v="Pagado parcialmente"/>
    <x v="3"/>
    <x v="0"/>
    <d v="2026-04-17T00:00:00"/>
    <x v="2"/>
    <x v="10"/>
    <n v="308"/>
    <n v="0"/>
    <n v="0"/>
    <n v="0"/>
    <n v="3780.0000000000005"/>
    <n v="0"/>
    <n v="0"/>
  </r>
  <r>
    <d v="2025-05-13T00:00:00"/>
    <s v="CLN/2025/00246"/>
    <x v="43"/>
    <n v="20992.5"/>
    <n v="3358.8"/>
    <n v="24351.3"/>
    <n v="24351.3"/>
    <n v="20992.5"/>
    <d v="2025-06-12T00:00:00"/>
    <s v="Vencido"/>
    <s v="Sin pagar"/>
    <x v="3"/>
    <x v="0"/>
    <d v="2026-04-17T00:00:00"/>
    <x v="2"/>
    <x v="10"/>
    <n v="310"/>
    <n v="0"/>
    <n v="0"/>
    <n v="0"/>
    <n v="20992.5"/>
    <n v="0"/>
    <n v="0"/>
  </r>
  <r>
    <d v="2025-05-07T00:00:00"/>
    <s v="CLN/2025/00237"/>
    <x v="43"/>
    <n v="5250"/>
    <n v="840"/>
    <n v="6090"/>
    <n v="6090"/>
    <n v="5250"/>
    <d v="2025-06-06T00:00:00"/>
    <s v="Vencido"/>
    <s v="Sin pagar"/>
    <x v="3"/>
    <x v="0"/>
    <d v="2026-04-17T00:00:00"/>
    <x v="2"/>
    <x v="10"/>
    <n v="316"/>
    <n v="0"/>
    <n v="0"/>
    <n v="0"/>
    <n v="5250"/>
    <n v="0"/>
    <n v="0"/>
  </r>
  <r>
    <d v="2025-04-25T00:00:00"/>
    <s v="CLN/2025/00223"/>
    <x v="43"/>
    <n v="45500"/>
    <n v="7280"/>
    <n v="52780"/>
    <n v="52780"/>
    <n v="45500"/>
    <d v="2025-05-25T00:00:00"/>
    <s v="Vencido"/>
    <s v="Sin pagar"/>
    <x v="3"/>
    <x v="0"/>
    <d v="2026-04-17T00:00:00"/>
    <x v="2"/>
    <x v="10"/>
    <n v="328"/>
    <n v="0"/>
    <n v="0"/>
    <n v="0"/>
    <n v="45500"/>
    <n v="0"/>
    <n v="0"/>
  </r>
  <r>
    <d v="2025-03-04T00:00:00"/>
    <s v="CLN/2025/00143"/>
    <x v="43"/>
    <n v="31483.63"/>
    <n v="5037.38"/>
    <n v="36521.01"/>
    <n v="5816.12"/>
    <n v="5013.8965517241386"/>
    <d v="2025-04-03T00:00:00"/>
    <s v="Vencido"/>
    <s v="Pagado parcialmente"/>
    <x v="3"/>
    <x v="0"/>
    <d v="2026-04-17T00:00:00"/>
    <x v="2"/>
    <x v="10"/>
    <n v="380"/>
    <n v="0"/>
    <n v="0"/>
    <n v="0"/>
    <n v="5013.8965517241386"/>
    <n v="0"/>
    <n v="0"/>
  </r>
  <r>
    <d v="2025-02-21T00:00:00"/>
    <s v="CLN/2025/00127"/>
    <x v="43"/>
    <n v="23609.5"/>
    <n v="2595.6"/>
    <n v="26205.1"/>
    <n v="26205.1"/>
    <n v="23609.5"/>
    <d v="2025-05-07T00:00:00"/>
    <s v="Vencido"/>
    <s v="Sin pagar"/>
    <x v="3"/>
    <x v="0"/>
    <d v="2026-04-17T00:00:00"/>
    <x v="2"/>
    <x v="10"/>
    <n v="346"/>
    <n v="0"/>
    <n v="0"/>
    <n v="0"/>
    <n v="23609.5"/>
    <n v="0"/>
    <n v="0"/>
  </r>
  <r>
    <d v="2025-02-11T00:00:00"/>
    <s v="CLN/2025/00101"/>
    <x v="44"/>
    <n v="1230"/>
    <m/>
    <n v="1230"/>
    <n v="1230"/>
    <n v="1230"/>
    <d v="2025-02-26T00:00:00"/>
    <s v="Vencido"/>
    <s v="Sin pagar"/>
    <x v="3"/>
    <x v="0"/>
    <d v="2026-04-17T00:00:00"/>
    <x v="2"/>
    <x v="10"/>
    <n v="416"/>
    <n v="0"/>
    <n v="0"/>
    <n v="0"/>
    <n v="1230"/>
    <n v="0"/>
    <n v="0"/>
  </r>
  <r>
    <d v="2024-11-14T00:00:00"/>
    <s v="HMO/2024/00987"/>
    <x v="45"/>
    <n v="2369.29"/>
    <n v="379.09"/>
    <n v="2748.38"/>
    <n v="2748.38"/>
    <n v="2369.29"/>
    <d v="2024-12-14T00:00:00"/>
    <s v="Vencido"/>
    <s v="Sin pagar"/>
    <x v="4"/>
    <x v="0"/>
    <d v="2026-04-17T00:00:00"/>
    <x v="2"/>
    <x v="10"/>
    <n v="490"/>
    <n v="0"/>
    <n v="0"/>
    <n v="0"/>
    <n v="2369.29"/>
    <n v="0"/>
    <n v="0"/>
  </r>
  <r>
    <d v="2024-10-31T00:00:00"/>
    <s v="HMO/2024/00961"/>
    <x v="45"/>
    <n v="3719.83"/>
    <n v="595.16999999999996"/>
    <n v="4315"/>
    <n v="154.22999999999999"/>
    <n v="132.95689655172413"/>
    <d v="2024-11-30T00:00:00"/>
    <s v="Vencido"/>
    <s v="Pagado parcialmente"/>
    <x v="4"/>
    <x v="0"/>
    <d v="2026-04-17T00:00:00"/>
    <x v="2"/>
    <x v="10"/>
    <n v="504"/>
    <n v="0"/>
    <n v="0"/>
    <n v="0"/>
    <n v="132.95689655172413"/>
    <n v="0"/>
    <n v="0"/>
  </r>
  <r>
    <d v="2024-10-17T00:00:00"/>
    <s v="HMO/2024/00910"/>
    <x v="45"/>
    <n v="21120"/>
    <n v="3379.2"/>
    <n v="24499.200000000001"/>
    <n v="24499.200000000001"/>
    <n v="21120"/>
    <d v="2024-11-16T00:00:00"/>
    <s v="Vencido"/>
    <s v="Sin pagar"/>
    <x v="4"/>
    <x v="0"/>
    <d v="2026-04-17T00:00:00"/>
    <x v="2"/>
    <x v="10"/>
    <n v="518"/>
    <n v="0"/>
    <n v="0"/>
    <n v="0"/>
    <n v="21120"/>
    <n v="0"/>
    <n v="0"/>
  </r>
  <r>
    <d v="2024-08-15T00:00:00"/>
    <s v="CLN/2024/00680"/>
    <x v="46"/>
    <n v="2475"/>
    <n v="396"/>
    <n v="2871"/>
    <n v="2871"/>
    <n v="2475"/>
    <d v="2024-09-14T00:00:00"/>
    <s v="Vencido"/>
    <s v="Sin pagar"/>
    <x v="5"/>
    <x v="0"/>
    <d v="2026-04-17T00:00:00"/>
    <x v="2"/>
    <x v="10"/>
    <n v="581"/>
    <n v="0"/>
    <n v="0"/>
    <n v="0"/>
    <n v="2475"/>
    <n v="0"/>
    <n v="0"/>
  </r>
  <r>
    <d v="2024-07-25T00:00:00"/>
    <s v="CLN/2024/00600"/>
    <x v="46"/>
    <n v="2475"/>
    <n v="396"/>
    <n v="2871"/>
    <n v="2378"/>
    <n v="2050"/>
    <d v="2024-08-24T00:00:00"/>
    <s v="Vencido"/>
    <s v="Pagado parcialmente"/>
    <x v="5"/>
    <x v="0"/>
    <d v="2026-04-17T00:00:00"/>
    <x v="2"/>
    <x v="10"/>
    <n v="602"/>
    <n v="0"/>
    <n v="0"/>
    <n v="0"/>
    <n v="2050"/>
    <n v="0"/>
    <n v="0"/>
  </r>
  <r>
    <d v="2024-07-18T00:00:00"/>
    <s v="HMO/2024/00568"/>
    <x v="47"/>
    <n v="16588"/>
    <n v="2654.08"/>
    <n v="19242.080000000002"/>
    <n v="19242.080000000002"/>
    <n v="16588"/>
    <d v="2024-08-17T00:00:00"/>
    <s v="Vencido"/>
    <s v="Sin pagar"/>
    <x v="1"/>
    <x v="0"/>
    <d v="2026-04-17T00:00:00"/>
    <x v="2"/>
    <x v="10"/>
    <n v="609"/>
    <n v="0"/>
    <n v="0"/>
    <n v="0"/>
    <n v="16588"/>
    <n v="0"/>
    <n v="0"/>
  </r>
  <r>
    <d v="2024-03-01T00:00:00"/>
    <s v="CLN/2024/00057"/>
    <x v="48"/>
    <n v="8800"/>
    <n v="1408"/>
    <n v="10208"/>
    <n v="10208"/>
    <n v="8800"/>
    <d v="2024-03-31T00:00:00"/>
    <s v="Vencido"/>
    <s v="Sin pagar"/>
    <x v="6"/>
    <x v="0"/>
    <d v="2026-04-17T00:00:00"/>
    <x v="2"/>
    <x v="10"/>
    <n v="748"/>
    <n v="0"/>
    <n v="0"/>
    <n v="0"/>
    <n v="8800"/>
    <n v="0"/>
    <n v="0"/>
  </r>
  <r>
    <d v="2026-04-10T00:00:00"/>
    <s v="HMO/2026/00240"/>
    <x v="1"/>
    <n v="59040"/>
    <n v="9446.4"/>
    <n v="68486.399999999994"/>
    <n v="68486.399999999994"/>
    <n v="59040"/>
    <d v="2026-05-10T00:00:00"/>
    <s v="Vigente"/>
    <s v="Sin pagar"/>
    <x v="1"/>
    <x v="0"/>
    <d v="2026-04-10T00:00:00"/>
    <x v="2"/>
    <x v="11"/>
    <n v="0"/>
    <n v="0"/>
    <n v="0"/>
    <n v="0"/>
    <n v="0"/>
    <n v="0"/>
    <n v="59040"/>
  </r>
  <r>
    <d v="2026-04-10T00:00:00"/>
    <s v="HMO/2026/00239"/>
    <x v="61"/>
    <n v="21716.48"/>
    <n v="3474.64"/>
    <n v="25191.119999999999"/>
    <n v="25191.119999999999"/>
    <n v="21716.48"/>
    <d v="2026-05-10T00:00:00"/>
    <s v="Vigente"/>
    <s v="Sin pagar"/>
    <x v="1"/>
    <x v="0"/>
    <d v="2026-04-10T00:00:00"/>
    <x v="2"/>
    <x v="11"/>
    <n v="0"/>
    <n v="0"/>
    <n v="0"/>
    <n v="0"/>
    <n v="0"/>
    <n v="0"/>
    <n v="21716.48"/>
  </r>
  <r>
    <d v="2026-04-10T00:00:00"/>
    <s v="HMO/2026/00238"/>
    <x v="66"/>
    <n v="13200"/>
    <n v="2112"/>
    <n v="15312"/>
    <n v="15312"/>
    <n v="13200"/>
    <d v="2026-05-10T00:00:00"/>
    <s v="Vigente"/>
    <s v="Sin pagar"/>
    <x v="1"/>
    <x v="0"/>
    <d v="2026-04-10T00:00:00"/>
    <x v="2"/>
    <x v="11"/>
    <n v="0"/>
    <n v="0"/>
    <n v="0"/>
    <n v="0"/>
    <n v="0"/>
    <n v="0"/>
    <n v="13200"/>
  </r>
  <r>
    <d v="2026-04-10T00:00:00"/>
    <s v="HMO/2026/00237"/>
    <x v="1"/>
    <n v="41040"/>
    <n v="6566.4"/>
    <n v="47606.400000000001"/>
    <n v="47606.400000000001"/>
    <n v="41040"/>
    <d v="2026-05-10T00:00:00"/>
    <s v="Vigente"/>
    <s v="Sin pagar"/>
    <x v="1"/>
    <x v="0"/>
    <d v="2026-04-10T00:00:00"/>
    <x v="2"/>
    <x v="11"/>
    <n v="0"/>
    <n v="0"/>
    <n v="0"/>
    <n v="0"/>
    <n v="0"/>
    <n v="0"/>
    <n v="41040"/>
  </r>
  <r>
    <d v="2026-04-10T00:00:00"/>
    <s v="HMO/2026/00236"/>
    <x v="1"/>
    <n v="41040"/>
    <n v="6566.4"/>
    <n v="47606.400000000001"/>
    <n v="47606.400000000001"/>
    <n v="41040"/>
    <d v="2026-05-10T00:00:00"/>
    <s v="Vigente"/>
    <s v="Sin pagar"/>
    <x v="1"/>
    <x v="0"/>
    <d v="2026-04-10T00:00:00"/>
    <x v="2"/>
    <x v="11"/>
    <n v="0"/>
    <n v="0"/>
    <n v="0"/>
    <n v="0"/>
    <n v="0"/>
    <n v="0"/>
    <n v="41040"/>
  </r>
  <r>
    <d v="2026-04-09T00:00:00"/>
    <s v="HMO/2026/00234"/>
    <x v="28"/>
    <n v="7670.7"/>
    <n v="1227.31"/>
    <n v="8898.01"/>
    <n v="8898.01"/>
    <n v="7670.7"/>
    <d v="2026-05-09T00:00:00"/>
    <s v="Vigente"/>
    <s v="Sin pagar"/>
    <x v="2"/>
    <x v="0"/>
    <d v="2026-04-10T00:00:00"/>
    <x v="2"/>
    <x v="11"/>
    <n v="0"/>
    <n v="0"/>
    <n v="0"/>
    <n v="0"/>
    <n v="0"/>
    <n v="0"/>
    <n v="7670.7"/>
  </r>
  <r>
    <d v="2026-04-09T00:00:00"/>
    <s v="HMO/2026/00233"/>
    <x v="29"/>
    <n v="8000"/>
    <n v="1280"/>
    <n v="9280"/>
    <n v="9280"/>
    <n v="8000"/>
    <d v="2026-04-09T00:00:00"/>
    <s v="Vencido"/>
    <s v="Sin pagar"/>
    <x v="1"/>
    <x v="1"/>
    <d v="2026-04-10T00:00:00"/>
    <x v="2"/>
    <x v="11"/>
    <n v="2"/>
    <n v="8000"/>
    <n v="0"/>
    <n v="0"/>
    <n v="0"/>
    <n v="0"/>
    <n v="0"/>
  </r>
  <r>
    <d v="2026-04-09T00:00:00"/>
    <s v="HMO/2026/00232"/>
    <x v="69"/>
    <n v="72101"/>
    <n v="11536.16"/>
    <n v="83637.16"/>
    <n v="83637.16"/>
    <n v="72101"/>
    <d v="2026-05-09T00:00:00"/>
    <s v="Vigente"/>
    <s v="Sin pagar"/>
    <x v="2"/>
    <x v="0"/>
    <d v="2026-04-10T00:00:00"/>
    <x v="2"/>
    <x v="11"/>
    <n v="0"/>
    <n v="0"/>
    <n v="0"/>
    <n v="0"/>
    <n v="0"/>
    <n v="0"/>
    <n v="72101"/>
  </r>
  <r>
    <d v="2026-04-09T00:00:00"/>
    <s v="HMO/2026/00230"/>
    <x v="10"/>
    <n v="7740"/>
    <n v="1238.4000000000001"/>
    <n v="8978.4"/>
    <n v="8978.4"/>
    <n v="7740"/>
    <d v="2026-05-09T00:00:00"/>
    <s v="Vigente"/>
    <s v="Sin pagar"/>
    <x v="1"/>
    <x v="0"/>
    <d v="2026-04-10T00:00:00"/>
    <x v="2"/>
    <x v="11"/>
    <n v="0"/>
    <n v="0"/>
    <n v="0"/>
    <n v="0"/>
    <n v="0"/>
    <n v="0"/>
    <n v="7740"/>
  </r>
  <r>
    <d v="2026-04-09T00:00:00"/>
    <s v="HMO/2026/00229"/>
    <x v="55"/>
    <n v="61560"/>
    <n v="9849.6"/>
    <n v="71409.600000000006"/>
    <n v="71409.600000000006"/>
    <n v="61560"/>
    <d v="2026-05-09T00:00:00"/>
    <s v="Vigente"/>
    <s v="Sin pagar"/>
    <x v="1"/>
    <x v="0"/>
    <d v="2026-04-10T00:00:00"/>
    <x v="2"/>
    <x v="11"/>
    <n v="0"/>
    <n v="0"/>
    <n v="0"/>
    <n v="0"/>
    <n v="0"/>
    <n v="0"/>
    <n v="61560"/>
  </r>
  <r>
    <d v="2026-04-09T00:00:00"/>
    <s v="HMO/2026/00227"/>
    <x v="29"/>
    <n v="8000"/>
    <n v="1280"/>
    <n v="9280"/>
    <n v="9280"/>
    <n v="8000"/>
    <d v="2026-04-09T00:00:00"/>
    <s v="Vencido"/>
    <s v="Sin pagar"/>
    <x v="1"/>
    <x v="1"/>
    <d v="2026-04-10T00:00:00"/>
    <x v="2"/>
    <x v="11"/>
    <n v="2"/>
    <n v="8000"/>
    <n v="0"/>
    <n v="0"/>
    <n v="0"/>
    <n v="0"/>
    <n v="0"/>
  </r>
  <r>
    <d v="2026-04-09T00:00:00"/>
    <s v="CLN/2026/00094"/>
    <x v="5"/>
    <n v="12980"/>
    <n v="2076.8000000000002"/>
    <n v="15056.8"/>
    <n v="15056.8"/>
    <n v="12980"/>
    <d v="2026-05-09T00:00:00"/>
    <s v="Vigente"/>
    <s v="Sin pagar"/>
    <x v="1"/>
    <x v="0"/>
    <d v="2026-04-10T00:00:00"/>
    <x v="2"/>
    <x v="11"/>
    <n v="0"/>
    <n v="0"/>
    <n v="0"/>
    <n v="0"/>
    <n v="0"/>
    <n v="0"/>
    <n v="12980"/>
  </r>
  <r>
    <d v="2026-04-09T00:00:00"/>
    <s v="CLN/2026/00093"/>
    <x v="17"/>
    <n v="36050.5"/>
    <n v="5768.08"/>
    <n v="41818.58"/>
    <n v="41818.58"/>
    <n v="36050.5"/>
    <d v="2026-05-09T00:00:00"/>
    <s v="Vigente"/>
    <s v="Sin pagar"/>
    <x v="0"/>
    <x v="0"/>
    <d v="2026-04-10T00:00:00"/>
    <x v="2"/>
    <x v="11"/>
    <n v="0"/>
    <n v="0"/>
    <n v="0"/>
    <n v="0"/>
    <n v="0"/>
    <n v="0"/>
    <n v="36050.5"/>
  </r>
  <r>
    <d v="2026-04-08T00:00:00"/>
    <s v="HMO/2026/00226"/>
    <x v="36"/>
    <n v="11047.05"/>
    <n v="1767.53"/>
    <n v="12814.58"/>
    <n v="12814.58"/>
    <n v="11047.05"/>
    <d v="2026-05-08T00:00:00"/>
    <s v="Vigente"/>
    <s v="Sin pagar"/>
    <x v="2"/>
    <x v="0"/>
    <d v="2026-04-10T00:00:00"/>
    <x v="2"/>
    <x v="11"/>
    <n v="0"/>
    <n v="0"/>
    <n v="0"/>
    <n v="0"/>
    <n v="0"/>
    <n v="0"/>
    <n v="11047.05"/>
  </r>
  <r>
    <d v="2026-04-08T00:00:00"/>
    <s v="HMO/2026/00225"/>
    <x v="67"/>
    <n v="18270"/>
    <m/>
    <n v="18270"/>
    <n v="18270"/>
    <n v="18270"/>
    <d v="2026-05-08T00:00:00"/>
    <s v="Vigente"/>
    <s v="Sin pagar"/>
    <x v="1"/>
    <x v="0"/>
    <d v="2026-04-10T00:00:00"/>
    <x v="2"/>
    <x v="11"/>
    <n v="0"/>
    <n v="0"/>
    <n v="0"/>
    <n v="0"/>
    <n v="0"/>
    <n v="0"/>
    <n v="18270"/>
  </r>
  <r>
    <d v="2026-04-08T00:00:00"/>
    <s v="CLN/2026/00092"/>
    <x v="25"/>
    <n v="2000"/>
    <n v="320"/>
    <n v="2320"/>
    <n v="2320"/>
    <n v="2000"/>
    <d v="2026-05-08T00:00:00"/>
    <s v="Vigente"/>
    <s v="Sin pagar"/>
    <x v="0"/>
    <x v="0"/>
    <d v="2026-04-10T00:00:00"/>
    <x v="2"/>
    <x v="11"/>
    <n v="0"/>
    <n v="0"/>
    <n v="0"/>
    <n v="0"/>
    <n v="0"/>
    <n v="0"/>
    <n v="2000"/>
  </r>
  <r>
    <d v="2026-04-07T00:00:00"/>
    <s v="HMO/2026/00224"/>
    <x v="7"/>
    <n v="27000"/>
    <n v="4320"/>
    <n v="31320"/>
    <n v="31320"/>
    <n v="27000"/>
    <d v="2026-05-07T00:00:00"/>
    <s v="Vigente"/>
    <s v="Sin pagar"/>
    <x v="1"/>
    <x v="0"/>
    <d v="2026-04-10T00:00:00"/>
    <x v="2"/>
    <x v="11"/>
    <n v="0"/>
    <n v="0"/>
    <n v="0"/>
    <n v="0"/>
    <n v="0"/>
    <n v="0"/>
    <n v="27000"/>
  </r>
  <r>
    <d v="2026-04-07T00:00:00"/>
    <s v="HMO/2026/00223"/>
    <x v="7"/>
    <n v="57649.97"/>
    <n v="9224"/>
    <n v="66873.97"/>
    <n v="66873.97"/>
    <n v="57649.97"/>
    <d v="2026-05-07T00:00:00"/>
    <s v="Vigente"/>
    <s v="Sin pagar"/>
    <x v="1"/>
    <x v="0"/>
    <d v="2026-04-10T00:00:00"/>
    <x v="2"/>
    <x v="11"/>
    <n v="0"/>
    <n v="0"/>
    <n v="0"/>
    <n v="0"/>
    <n v="0"/>
    <n v="0"/>
    <n v="57649.97"/>
  </r>
  <r>
    <d v="2026-04-07T00:00:00"/>
    <s v="HMO/2026/00222"/>
    <x v="69"/>
    <n v="147327.70000000001"/>
    <n v="23572.43"/>
    <n v="170900.13"/>
    <n v="170900.13"/>
    <n v="147327.70000000001"/>
    <d v="2026-05-07T00:00:00"/>
    <s v="Vigente"/>
    <s v="Sin pagar"/>
    <x v="2"/>
    <x v="0"/>
    <d v="2026-04-10T00:00:00"/>
    <x v="2"/>
    <x v="11"/>
    <n v="0"/>
    <n v="0"/>
    <n v="0"/>
    <n v="0"/>
    <n v="0"/>
    <n v="0"/>
    <n v="147327.70000000001"/>
  </r>
  <r>
    <d v="2026-04-06T00:00:00"/>
    <s v="HMO/2026/00221"/>
    <x v="7"/>
    <n v="11900"/>
    <n v="1904"/>
    <n v="13804"/>
    <n v="13804"/>
    <n v="11900"/>
    <d v="2026-05-06T00:00:00"/>
    <s v="Vigente"/>
    <s v="Sin pagar"/>
    <x v="1"/>
    <x v="0"/>
    <d v="2026-04-10T00:00:00"/>
    <x v="2"/>
    <x v="11"/>
    <n v="0"/>
    <n v="0"/>
    <n v="0"/>
    <n v="0"/>
    <n v="0"/>
    <n v="0"/>
    <n v="11900"/>
  </r>
  <r>
    <d v="2026-04-06T00:00:00"/>
    <s v="HMO/2026/00220"/>
    <x v="78"/>
    <n v="7050"/>
    <n v="1128"/>
    <n v="8178"/>
    <n v="8178"/>
    <n v="7050"/>
    <d v="2026-04-06T00:00:00"/>
    <s v="Vencido"/>
    <s v="Sin pagar"/>
    <x v="1"/>
    <x v="1"/>
    <d v="2026-04-10T00:00:00"/>
    <x v="2"/>
    <x v="11"/>
    <n v="5"/>
    <n v="7050"/>
    <n v="0"/>
    <n v="0"/>
    <n v="0"/>
    <n v="0"/>
    <n v="0"/>
  </r>
  <r>
    <d v="2026-04-06T00:00:00"/>
    <s v="HMO/2026/00219"/>
    <x v="14"/>
    <n v="9460"/>
    <n v="1513.6"/>
    <n v="10973.6"/>
    <n v="10973.6"/>
    <n v="9460"/>
    <d v="2026-05-06T00:00:00"/>
    <s v="Vigente"/>
    <s v="Sin pagar"/>
    <x v="2"/>
    <x v="0"/>
    <d v="2026-04-10T00:00:00"/>
    <x v="2"/>
    <x v="11"/>
    <n v="0"/>
    <n v="0"/>
    <n v="0"/>
    <n v="0"/>
    <n v="0"/>
    <n v="0"/>
    <n v="9460"/>
  </r>
  <r>
    <d v="2026-04-06T00:00:00"/>
    <s v="HMO/2026/00218"/>
    <x v="70"/>
    <n v="117984.7"/>
    <n v="18877.55"/>
    <n v="136862.25"/>
    <n v="136862.25"/>
    <n v="117984.7"/>
    <d v="2026-05-06T00:00:00"/>
    <s v="Vigente"/>
    <s v="Sin pagar"/>
    <x v="1"/>
    <x v="0"/>
    <d v="2026-04-10T00:00:00"/>
    <x v="2"/>
    <x v="11"/>
    <n v="0"/>
    <n v="0"/>
    <n v="0"/>
    <n v="0"/>
    <n v="0"/>
    <n v="0"/>
    <n v="117984.7"/>
  </r>
  <r>
    <d v="2026-04-06T00:00:00"/>
    <s v="HMO/2026/00217"/>
    <x v="55"/>
    <n v="13680"/>
    <n v="2188.8000000000002"/>
    <n v="15868.8"/>
    <n v="15868.8"/>
    <n v="13680"/>
    <d v="2026-05-06T00:00:00"/>
    <s v="Vigente"/>
    <s v="Sin pagar"/>
    <x v="1"/>
    <x v="0"/>
    <d v="2026-04-10T00:00:00"/>
    <x v="2"/>
    <x v="11"/>
    <n v="0"/>
    <n v="0"/>
    <n v="0"/>
    <n v="0"/>
    <n v="0"/>
    <n v="0"/>
    <n v="13680"/>
  </r>
  <r>
    <d v="2026-04-06T00:00:00"/>
    <s v="CLN/2026/00089"/>
    <x v="12"/>
    <n v="13500"/>
    <n v="2160"/>
    <n v="15660"/>
    <n v="15239.04"/>
    <n v="13137.103448275864"/>
    <d v="2026-05-06T00:00:00"/>
    <s v="Vigente"/>
    <s v="Pagado parcialmente"/>
    <x v="2"/>
    <x v="0"/>
    <d v="2026-04-10T00:00:00"/>
    <x v="2"/>
    <x v="11"/>
    <n v="0"/>
    <n v="0"/>
    <n v="0"/>
    <n v="0"/>
    <n v="0"/>
    <n v="0"/>
    <n v="13137.103448275864"/>
  </r>
  <r>
    <d v="2026-04-06T00:00:00"/>
    <s v="CLN/2026/00088"/>
    <x v="9"/>
    <n v="7055"/>
    <n v="1128.8"/>
    <n v="8183.8"/>
    <n v="8183.8"/>
    <n v="7055"/>
    <d v="2026-05-06T00:00:00"/>
    <s v="Vigente"/>
    <s v="Sin pagar"/>
    <x v="0"/>
    <x v="0"/>
    <d v="2026-04-10T00:00:00"/>
    <x v="2"/>
    <x v="11"/>
    <n v="0"/>
    <n v="0"/>
    <n v="0"/>
    <n v="0"/>
    <n v="0"/>
    <n v="0"/>
    <n v="7055"/>
  </r>
  <r>
    <d v="2026-04-01T00:00:00"/>
    <s v="HMO/2026/00216"/>
    <x v="17"/>
    <n v="11180.05"/>
    <n v="1788.81"/>
    <n v="12968.86"/>
    <n v="12968.86"/>
    <n v="11180.05"/>
    <d v="2026-05-01T00:00:00"/>
    <s v="Vigente"/>
    <s v="Sin pagar"/>
    <x v="0"/>
    <x v="0"/>
    <d v="2026-04-10T00:00:00"/>
    <x v="2"/>
    <x v="11"/>
    <n v="0"/>
    <n v="0"/>
    <n v="0"/>
    <n v="0"/>
    <n v="0"/>
    <n v="0"/>
    <n v="11180.05"/>
  </r>
  <r>
    <d v="2026-04-01T00:00:00"/>
    <s v="HMO/2026/00215"/>
    <x v="68"/>
    <n v="88550"/>
    <m/>
    <n v="88550"/>
    <n v="88550"/>
    <n v="88550"/>
    <d v="2026-05-01T00:00:00"/>
    <s v="Vigente"/>
    <s v="Sin pagar"/>
    <x v="1"/>
    <x v="0"/>
    <d v="2026-04-10T00:00:00"/>
    <x v="2"/>
    <x v="11"/>
    <n v="0"/>
    <n v="0"/>
    <n v="0"/>
    <n v="0"/>
    <n v="0"/>
    <n v="0"/>
    <n v="88550"/>
  </r>
  <r>
    <d v="2026-03-31T00:00:00"/>
    <s v="HMO/2026/00214"/>
    <x v="72"/>
    <n v="12600"/>
    <n v="2016"/>
    <n v="14616"/>
    <n v="14616"/>
    <n v="12600"/>
    <d v="2026-04-30T00:00:00"/>
    <s v="Vigente"/>
    <s v="Sin pagar"/>
    <x v="1"/>
    <x v="0"/>
    <d v="2026-04-10T00:00:00"/>
    <x v="2"/>
    <x v="11"/>
    <n v="0"/>
    <n v="0"/>
    <n v="0"/>
    <n v="0"/>
    <n v="0"/>
    <n v="0"/>
    <n v="12600"/>
  </r>
  <r>
    <d v="2026-03-31T00:00:00"/>
    <s v="HMO/2026/00213"/>
    <x v="7"/>
    <n v="9000"/>
    <n v="1440"/>
    <n v="10440"/>
    <n v="10440"/>
    <n v="9000"/>
    <d v="2026-04-30T00:00:00"/>
    <s v="Vigente"/>
    <s v="Sin pagar"/>
    <x v="1"/>
    <x v="0"/>
    <d v="2026-04-10T00:00:00"/>
    <x v="2"/>
    <x v="11"/>
    <n v="0"/>
    <n v="0"/>
    <n v="0"/>
    <n v="0"/>
    <n v="0"/>
    <n v="0"/>
    <n v="9000"/>
  </r>
  <r>
    <d v="2026-03-31T00:00:00"/>
    <s v="HMO/2026/00212"/>
    <x v="32"/>
    <n v="179222.67"/>
    <n v="28675.63"/>
    <n v="207898.3"/>
    <n v="207898.3"/>
    <n v="179222.67"/>
    <d v="2026-04-30T00:00:00"/>
    <s v="Vigente"/>
    <s v="Sin pagar"/>
    <x v="2"/>
    <x v="0"/>
    <d v="2026-04-10T00:00:00"/>
    <x v="2"/>
    <x v="11"/>
    <n v="0"/>
    <n v="0"/>
    <n v="0"/>
    <n v="0"/>
    <n v="0"/>
    <n v="0"/>
    <n v="179222.67"/>
  </r>
  <r>
    <d v="2026-03-31T00:00:00"/>
    <s v="HMO/2026/00211"/>
    <x v="32"/>
    <n v="179222.67"/>
    <n v="28675.63"/>
    <n v="207898.3"/>
    <n v="207898.3"/>
    <n v="179222.67"/>
    <d v="2026-04-30T00:00:00"/>
    <s v="Vigente"/>
    <s v="Sin pagar"/>
    <x v="2"/>
    <x v="0"/>
    <d v="2026-04-10T00:00:00"/>
    <x v="2"/>
    <x v="11"/>
    <n v="0"/>
    <n v="0"/>
    <n v="0"/>
    <n v="0"/>
    <n v="0"/>
    <n v="0"/>
    <n v="179222.67"/>
  </r>
  <r>
    <d v="2026-03-31T00:00:00"/>
    <s v="HMO/2026/00210"/>
    <x v="77"/>
    <n v="9900"/>
    <m/>
    <n v="9900"/>
    <n v="9900"/>
    <n v="9900"/>
    <d v="2026-04-30T00:00:00"/>
    <s v="Vigente"/>
    <s v="Sin pagar"/>
    <x v="1"/>
    <x v="0"/>
    <d v="2026-04-10T00:00:00"/>
    <x v="2"/>
    <x v="11"/>
    <n v="0"/>
    <n v="0"/>
    <n v="0"/>
    <n v="0"/>
    <n v="0"/>
    <n v="0"/>
    <n v="9900"/>
  </r>
  <r>
    <d v="2026-03-31T00:00:00"/>
    <s v="HMO/2026/00209"/>
    <x v="77"/>
    <n v="16500"/>
    <m/>
    <n v="16500"/>
    <n v="16500"/>
    <n v="16500"/>
    <d v="2026-04-30T00:00:00"/>
    <s v="Vigente"/>
    <s v="Sin pagar"/>
    <x v="1"/>
    <x v="0"/>
    <d v="2026-04-10T00:00:00"/>
    <x v="2"/>
    <x v="11"/>
    <n v="0"/>
    <n v="0"/>
    <n v="0"/>
    <n v="0"/>
    <n v="0"/>
    <n v="0"/>
    <n v="16500"/>
  </r>
  <r>
    <d v="2026-03-31T00:00:00"/>
    <s v="CLN/2026/00087"/>
    <x v="21"/>
    <n v="50834.07"/>
    <n v="8133.45"/>
    <n v="58967.519999999997"/>
    <n v="58967.519999999997"/>
    <n v="50834.07"/>
    <d v="2026-04-30T00:00:00"/>
    <s v="Vigente"/>
    <s v="Sin pagar"/>
    <x v="2"/>
    <x v="0"/>
    <d v="2026-04-10T00:00:00"/>
    <x v="2"/>
    <x v="11"/>
    <n v="0"/>
    <n v="0"/>
    <n v="0"/>
    <n v="0"/>
    <n v="0"/>
    <n v="0"/>
    <n v="50834.07"/>
  </r>
  <r>
    <d v="2026-03-30T00:00:00"/>
    <s v="HMO/2026/00208"/>
    <x v="69"/>
    <n v="37398.07"/>
    <n v="5983.69"/>
    <n v="43381.760000000002"/>
    <n v="43381.760000000002"/>
    <n v="37398.07"/>
    <d v="2026-04-29T00:00:00"/>
    <s v="Vigente"/>
    <s v="Sin pagar"/>
    <x v="2"/>
    <x v="0"/>
    <d v="2026-04-10T00:00:00"/>
    <x v="2"/>
    <x v="11"/>
    <n v="0"/>
    <n v="0"/>
    <n v="0"/>
    <n v="0"/>
    <n v="0"/>
    <n v="0"/>
    <n v="37398.07"/>
  </r>
  <r>
    <d v="2026-03-30T00:00:00"/>
    <s v="HMO/2026/00206"/>
    <x v="31"/>
    <n v="12466.02"/>
    <m/>
    <n v="12466.02"/>
    <n v="12466.02"/>
    <n v="12466.02"/>
    <d v="2026-04-29T00:00:00"/>
    <s v="Vigente"/>
    <s v="Sin pagar"/>
    <x v="1"/>
    <x v="0"/>
    <d v="2026-04-10T00:00:00"/>
    <x v="2"/>
    <x v="11"/>
    <n v="0"/>
    <n v="0"/>
    <n v="0"/>
    <n v="0"/>
    <n v="0"/>
    <n v="0"/>
    <n v="12466.02"/>
  </r>
  <r>
    <d v="2026-03-30T00:00:00"/>
    <s v="HMO/2026/00205"/>
    <x v="55"/>
    <n v="13680"/>
    <n v="2188.8000000000002"/>
    <n v="15868.8"/>
    <n v="15868.8"/>
    <n v="13680"/>
    <d v="2026-04-29T00:00:00"/>
    <s v="Vigente"/>
    <s v="Sin pagar"/>
    <x v="1"/>
    <x v="0"/>
    <d v="2026-04-10T00:00:00"/>
    <x v="2"/>
    <x v="11"/>
    <n v="0"/>
    <n v="0"/>
    <n v="0"/>
    <n v="0"/>
    <n v="0"/>
    <n v="0"/>
    <n v="13680"/>
  </r>
  <r>
    <d v="2026-03-28T00:00:00"/>
    <s v="HMO/2026/00202"/>
    <x v="17"/>
    <n v="18418.55"/>
    <n v="2946.97"/>
    <n v="21365.52"/>
    <n v="21365.52"/>
    <n v="18418.55"/>
    <d v="2026-04-27T00:00:00"/>
    <s v="Vigente"/>
    <s v="Sin pagar"/>
    <x v="0"/>
    <x v="0"/>
    <d v="2026-04-10T00:00:00"/>
    <x v="2"/>
    <x v="11"/>
    <n v="0"/>
    <n v="0"/>
    <n v="0"/>
    <n v="0"/>
    <n v="0"/>
    <n v="0"/>
    <n v="18418.55"/>
  </r>
  <r>
    <d v="2026-03-28T00:00:00"/>
    <s v="HMO/2026/00201"/>
    <x v="7"/>
    <n v="30750.97"/>
    <n v="4920.16"/>
    <n v="35671.129999999997"/>
    <n v="35671.129999999997"/>
    <n v="30750.97"/>
    <d v="2026-04-27T00:00:00"/>
    <s v="Vigente"/>
    <s v="Sin pagar"/>
    <x v="1"/>
    <x v="0"/>
    <d v="2026-04-10T00:00:00"/>
    <x v="2"/>
    <x v="11"/>
    <n v="0"/>
    <n v="0"/>
    <n v="0"/>
    <n v="0"/>
    <n v="0"/>
    <n v="0"/>
    <n v="30750.97"/>
  </r>
  <r>
    <d v="2026-03-27T00:00:00"/>
    <s v="HMO/2026/00197"/>
    <x v="55"/>
    <n v="13680"/>
    <n v="2188.8000000000002"/>
    <n v="15868.8"/>
    <n v="15868.8"/>
    <n v="13680"/>
    <d v="2026-04-26T00:00:00"/>
    <s v="Vigente"/>
    <s v="Sin pagar"/>
    <x v="1"/>
    <x v="0"/>
    <d v="2026-04-10T00:00:00"/>
    <x v="2"/>
    <x v="11"/>
    <n v="0"/>
    <n v="0"/>
    <n v="0"/>
    <n v="0"/>
    <n v="0"/>
    <n v="0"/>
    <n v="13680"/>
  </r>
  <r>
    <d v="2026-03-27T00:00:00"/>
    <s v="HMO/2026/00196"/>
    <x v="2"/>
    <n v="27125"/>
    <n v="4340"/>
    <n v="31465"/>
    <n v="31465"/>
    <n v="27125"/>
    <d v="2026-04-26T00:00:00"/>
    <s v="Vigente"/>
    <s v="Sin pagar"/>
    <x v="1"/>
    <x v="0"/>
    <d v="2026-04-10T00:00:00"/>
    <x v="2"/>
    <x v="11"/>
    <n v="0"/>
    <n v="0"/>
    <n v="0"/>
    <n v="0"/>
    <n v="0"/>
    <n v="0"/>
    <n v="27125"/>
  </r>
  <r>
    <d v="2026-03-27T00:00:00"/>
    <s v="HMO/2026/00195"/>
    <x v="22"/>
    <n v="4750"/>
    <n v="760"/>
    <n v="5510"/>
    <n v="5510"/>
    <n v="4750"/>
    <d v="2026-04-26T00:00:00"/>
    <s v="Vigente"/>
    <s v="Sin pagar"/>
    <x v="1"/>
    <x v="0"/>
    <d v="2026-04-10T00:00:00"/>
    <x v="2"/>
    <x v="11"/>
    <n v="0"/>
    <n v="0"/>
    <n v="0"/>
    <n v="0"/>
    <n v="0"/>
    <n v="0"/>
    <n v="4750"/>
  </r>
  <r>
    <d v="2026-03-27T00:00:00"/>
    <s v="HMO/2026/00194"/>
    <x v="55"/>
    <n v="13680"/>
    <n v="2188.8000000000002"/>
    <n v="15868.8"/>
    <n v="15868.8"/>
    <n v="13680"/>
    <d v="2026-04-26T00:00:00"/>
    <s v="Vigente"/>
    <s v="Sin pagar"/>
    <x v="1"/>
    <x v="0"/>
    <d v="2026-04-10T00:00:00"/>
    <x v="2"/>
    <x v="11"/>
    <n v="0"/>
    <n v="0"/>
    <n v="0"/>
    <n v="0"/>
    <n v="0"/>
    <n v="0"/>
    <n v="13680"/>
  </r>
  <r>
    <d v="2026-03-27T00:00:00"/>
    <s v="CLN/2026/00085"/>
    <x v="73"/>
    <n v="6380"/>
    <n v="1020.8"/>
    <n v="7400.8"/>
    <n v="7400.8"/>
    <n v="6380"/>
    <d v="2026-04-26T00:00:00"/>
    <s v="Vigente"/>
    <s v="Sin pagar"/>
    <x v="2"/>
    <x v="0"/>
    <d v="2026-04-10T00:00:00"/>
    <x v="2"/>
    <x v="11"/>
    <n v="0"/>
    <n v="0"/>
    <n v="0"/>
    <n v="0"/>
    <n v="0"/>
    <n v="0"/>
    <n v="6380"/>
  </r>
  <r>
    <d v="2026-03-26T00:00:00"/>
    <s v="HMO/2026/00193"/>
    <x v="79"/>
    <n v="17640"/>
    <m/>
    <n v="17640"/>
    <n v="17640"/>
    <n v="17640"/>
    <d v="2026-04-25T00:00:00"/>
    <s v="Vigente"/>
    <s v="Sin pagar"/>
    <x v="1"/>
    <x v="0"/>
    <d v="2026-04-10T00:00:00"/>
    <x v="2"/>
    <x v="11"/>
    <n v="0"/>
    <n v="0"/>
    <n v="0"/>
    <n v="0"/>
    <n v="0"/>
    <n v="0"/>
    <n v="17640"/>
  </r>
  <r>
    <d v="2026-03-26T00:00:00"/>
    <s v="CLN/2026/00082"/>
    <x v="17"/>
    <n v="3150"/>
    <n v="504"/>
    <n v="3654"/>
    <n v="3654"/>
    <n v="3150"/>
    <d v="2026-04-25T00:00:00"/>
    <s v="Vigente"/>
    <s v="Sin pagar"/>
    <x v="0"/>
    <x v="0"/>
    <d v="2026-04-10T00:00:00"/>
    <x v="2"/>
    <x v="11"/>
    <n v="0"/>
    <n v="0"/>
    <n v="0"/>
    <n v="0"/>
    <n v="0"/>
    <n v="0"/>
    <n v="3150"/>
  </r>
  <r>
    <d v="2026-03-26T00:00:00"/>
    <s v="CLN/2026/00081"/>
    <x v="3"/>
    <n v="16000"/>
    <n v="2560"/>
    <n v="18560"/>
    <n v="18560"/>
    <n v="16000"/>
    <d v="2026-04-25T00:00:00"/>
    <s v="Vigente"/>
    <s v="Sin pagar"/>
    <x v="0"/>
    <x v="0"/>
    <d v="2026-04-10T00:00:00"/>
    <x v="2"/>
    <x v="11"/>
    <n v="0"/>
    <n v="0"/>
    <n v="0"/>
    <n v="0"/>
    <n v="0"/>
    <n v="0"/>
    <n v="16000"/>
  </r>
  <r>
    <d v="2026-03-25T00:00:00"/>
    <s v="HMO/2026/00192"/>
    <x v="32"/>
    <n v="84216.23"/>
    <n v="13474.6"/>
    <n v="97690.83"/>
    <n v="97690.83"/>
    <n v="84216.23"/>
    <d v="2026-04-24T00:00:00"/>
    <s v="Vigente"/>
    <s v="Sin pagar"/>
    <x v="1"/>
    <x v="0"/>
    <d v="2026-04-10T00:00:00"/>
    <x v="2"/>
    <x v="11"/>
    <n v="0"/>
    <n v="0"/>
    <n v="0"/>
    <n v="0"/>
    <n v="0"/>
    <n v="0"/>
    <n v="84216.23"/>
  </r>
  <r>
    <d v="2026-03-25T00:00:00"/>
    <s v="HMO/2026/00191"/>
    <x v="31"/>
    <n v="4600"/>
    <m/>
    <n v="4600"/>
    <n v="4600"/>
    <n v="4600"/>
    <d v="2026-04-24T00:00:00"/>
    <s v="Vigente"/>
    <s v="Sin pagar"/>
    <x v="1"/>
    <x v="0"/>
    <d v="2026-04-10T00:00:00"/>
    <x v="2"/>
    <x v="11"/>
    <n v="0"/>
    <n v="0"/>
    <n v="0"/>
    <n v="0"/>
    <n v="0"/>
    <n v="0"/>
    <n v="4600"/>
  </r>
  <r>
    <d v="2026-03-25T00:00:00"/>
    <s v="HMO/2026/00189"/>
    <x v="60"/>
    <n v="78000"/>
    <n v="12480"/>
    <n v="90480"/>
    <n v="90480"/>
    <n v="78000"/>
    <d v="2026-04-24T00:00:00"/>
    <s v="Vigente"/>
    <s v="Sin pagar"/>
    <x v="1"/>
    <x v="0"/>
    <d v="2026-04-10T00:00:00"/>
    <x v="2"/>
    <x v="11"/>
    <n v="0"/>
    <n v="0"/>
    <n v="0"/>
    <n v="0"/>
    <n v="0"/>
    <n v="0"/>
    <n v="78000"/>
  </r>
  <r>
    <d v="2026-03-24T00:00:00"/>
    <s v="HMO/2026/00188"/>
    <x v="13"/>
    <n v="37500"/>
    <n v="6000"/>
    <n v="43500"/>
    <n v="43500"/>
    <n v="37500"/>
    <d v="2026-04-23T00:00:00"/>
    <s v="Vigente"/>
    <s v="Sin pagar"/>
    <x v="1"/>
    <x v="0"/>
    <d v="2026-04-10T00:00:00"/>
    <x v="2"/>
    <x v="11"/>
    <n v="0"/>
    <n v="0"/>
    <n v="0"/>
    <n v="0"/>
    <n v="0"/>
    <n v="0"/>
    <n v="37500"/>
  </r>
  <r>
    <d v="2026-03-24T00:00:00"/>
    <s v="HMO/2026/00187"/>
    <x v="61"/>
    <n v="24080.3"/>
    <n v="3852.85"/>
    <n v="27933.15"/>
    <n v="27933.15"/>
    <n v="24080.3"/>
    <d v="2026-04-23T00:00:00"/>
    <s v="Vigente"/>
    <s v="Sin pagar"/>
    <x v="1"/>
    <x v="0"/>
    <d v="2026-04-10T00:00:00"/>
    <x v="2"/>
    <x v="11"/>
    <n v="0"/>
    <n v="0"/>
    <n v="0"/>
    <n v="0"/>
    <n v="0"/>
    <n v="0"/>
    <n v="24080.3"/>
  </r>
  <r>
    <d v="2026-03-24T00:00:00"/>
    <s v="HMO/2026/00186"/>
    <x v="55"/>
    <n v="13680"/>
    <n v="2188.8000000000002"/>
    <n v="15868.8"/>
    <n v="15868.8"/>
    <n v="13680"/>
    <d v="2026-04-23T00:00:00"/>
    <s v="Vigente"/>
    <s v="Sin pagar"/>
    <x v="1"/>
    <x v="0"/>
    <d v="2026-04-10T00:00:00"/>
    <x v="2"/>
    <x v="11"/>
    <n v="0"/>
    <n v="0"/>
    <n v="0"/>
    <n v="0"/>
    <n v="0"/>
    <n v="0"/>
    <n v="13680"/>
  </r>
  <r>
    <d v="2026-03-24T00:00:00"/>
    <s v="CLN/2026/00080"/>
    <x v="13"/>
    <n v="76800.960000000006"/>
    <n v="12288.15"/>
    <n v="89089.11"/>
    <n v="89089.11"/>
    <n v="76800.960000000006"/>
    <d v="2026-04-23T00:00:00"/>
    <s v="Vigente"/>
    <s v="Sin pagar"/>
    <x v="1"/>
    <x v="0"/>
    <d v="2026-04-10T00:00:00"/>
    <x v="2"/>
    <x v="11"/>
    <n v="0"/>
    <n v="0"/>
    <n v="0"/>
    <n v="0"/>
    <n v="0"/>
    <n v="0"/>
    <n v="76800.960000000006"/>
  </r>
  <r>
    <d v="2026-03-23T00:00:00"/>
    <s v="CLN/2026/00076"/>
    <x v="25"/>
    <n v="4779.75"/>
    <n v="764.76"/>
    <n v="5544.51"/>
    <n v="5544.51"/>
    <n v="4779.75"/>
    <d v="2026-04-22T00:00:00"/>
    <s v="Vigente"/>
    <s v="Sin pagar"/>
    <x v="0"/>
    <x v="0"/>
    <d v="2026-04-10T00:00:00"/>
    <x v="2"/>
    <x v="11"/>
    <n v="0"/>
    <n v="0"/>
    <n v="0"/>
    <n v="0"/>
    <n v="0"/>
    <n v="0"/>
    <n v="4779.75"/>
  </r>
  <r>
    <d v="2026-03-23T00:00:00"/>
    <s v="CLN/2026/00075"/>
    <x v="23"/>
    <n v="21400"/>
    <n v="3424"/>
    <n v="24824"/>
    <n v="24824"/>
    <n v="21400"/>
    <d v="2026-04-22T00:00:00"/>
    <s v="Vigente"/>
    <s v="Sin pagar"/>
    <x v="1"/>
    <x v="0"/>
    <d v="2026-04-10T00:00:00"/>
    <x v="2"/>
    <x v="11"/>
    <n v="0"/>
    <n v="0"/>
    <n v="0"/>
    <n v="0"/>
    <n v="0"/>
    <n v="0"/>
    <n v="21400"/>
  </r>
  <r>
    <d v="2026-03-23T00:00:00"/>
    <s v="CLN/2026/00074"/>
    <x v="17"/>
    <n v="18526.29"/>
    <n v="2964.21"/>
    <n v="21490.5"/>
    <n v="21490.5"/>
    <n v="18526.29"/>
    <d v="2026-04-22T00:00:00"/>
    <s v="Vigente"/>
    <s v="Sin pagar"/>
    <x v="0"/>
    <x v="0"/>
    <d v="2026-04-10T00:00:00"/>
    <x v="2"/>
    <x v="11"/>
    <n v="0"/>
    <n v="0"/>
    <n v="0"/>
    <n v="0"/>
    <n v="0"/>
    <n v="0"/>
    <n v="18526.29"/>
  </r>
  <r>
    <d v="2026-03-23T00:00:00"/>
    <s v="CLN/2026/00072"/>
    <x v="17"/>
    <n v="12600"/>
    <n v="2016"/>
    <n v="14616"/>
    <n v="14616"/>
    <n v="12600"/>
    <d v="2026-04-22T00:00:00"/>
    <s v="Vigente"/>
    <s v="Sin pagar"/>
    <x v="0"/>
    <x v="0"/>
    <d v="2026-04-10T00:00:00"/>
    <x v="2"/>
    <x v="11"/>
    <n v="0"/>
    <n v="0"/>
    <n v="0"/>
    <n v="0"/>
    <n v="0"/>
    <n v="0"/>
    <n v="12600"/>
  </r>
  <r>
    <d v="2026-03-20T00:00:00"/>
    <s v="CLN/2026/00069"/>
    <x v="71"/>
    <n v="26000"/>
    <n v="4160"/>
    <n v="30160"/>
    <n v="30160"/>
    <n v="26000"/>
    <d v="2026-04-19T00:00:00"/>
    <s v="Vigente"/>
    <s v="Sin pagar"/>
    <x v="1"/>
    <x v="0"/>
    <d v="2026-04-10T00:00:00"/>
    <x v="2"/>
    <x v="11"/>
    <n v="0"/>
    <n v="0"/>
    <n v="0"/>
    <n v="0"/>
    <n v="0"/>
    <n v="0"/>
    <n v="26000"/>
  </r>
  <r>
    <d v="2026-03-19T00:00:00"/>
    <s v="HMO/2026/00181"/>
    <x v="7"/>
    <n v="18000"/>
    <n v="2880"/>
    <n v="20880"/>
    <n v="20880"/>
    <n v="18000"/>
    <d v="2026-04-18T00:00:00"/>
    <s v="Vigente"/>
    <s v="Sin pagar"/>
    <x v="1"/>
    <x v="0"/>
    <d v="2026-04-10T00:00:00"/>
    <x v="2"/>
    <x v="11"/>
    <n v="0"/>
    <n v="0"/>
    <n v="0"/>
    <n v="0"/>
    <n v="0"/>
    <n v="0"/>
    <n v="18000"/>
  </r>
  <r>
    <d v="2026-03-19T00:00:00"/>
    <s v="HMO/2026/00180"/>
    <x v="32"/>
    <n v="79651.850000000006"/>
    <n v="12744.3"/>
    <n v="92396.15"/>
    <n v="92396.15"/>
    <n v="79651.850000000006"/>
    <d v="2026-04-18T00:00:00"/>
    <s v="Vigente"/>
    <s v="Sin pagar"/>
    <x v="1"/>
    <x v="0"/>
    <d v="2026-04-10T00:00:00"/>
    <x v="2"/>
    <x v="11"/>
    <n v="0"/>
    <n v="0"/>
    <n v="0"/>
    <n v="0"/>
    <n v="0"/>
    <n v="0"/>
    <n v="79651.850000000006"/>
  </r>
  <r>
    <d v="2026-03-18T00:00:00"/>
    <s v="HMO/2026/00177"/>
    <x v="60"/>
    <n v="6800"/>
    <n v="1088"/>
    <n v="7888"/>
    <n v="7888"/>
    <n v="6800"/>
    <d v="2026-04-17T00:00:00"/>
    <s v="Por vencer"/>
    <s v="Sin pagar"/>
    <x v="1"/>
    <x v="0"/>
    <d v="2026-04-10T00:00:00"/>
    <x v="2"/>
    <x v="11"/>
    <n v="0"/>
    <n v="0"/>
    <n v="0"/>
    <n v="0"/>
    <n v="0"/>
    <n v="6800"/>
    <n v="0"/>
  </r>
  <r>
    <d v="2026-03-18T00:00:00"/>
    <s v="HMO/2026/00175"/>
    <x v="6"/>
    <n v="9000"/>
    <n v="1440"/>
    <n v="10440"/>
    <n v="10440"/>
    <n v="9000"/>
    <d v="2026-04-17T00:00:00"/>
    <s v="Por vencer"/>
    <s v="Sin pagar"/>
    <x v="1"/>
    <x v="0"/>
    <d v="2026-04-10T00:00:00"/>
    <x v="2"/>
    <x v="11"/>
    <n v="0"/>
    <n v="0"/>
    <n v="0"/>
    <n v="0"/>
    <n v="0"/>
    <n v="9000"/>
    <n v="0"/>
  </r>
  <r>
    <d v="2026-03-17T00:00:00"/>
    <s v="HMO/2026/00173"/>
    <x v="7"/>
    <n v="17850"/>
    <m/>
    <n v="17850"/>
    <n v="17850"/>
    <n v="17850"/>
    <d v="2026-04-16T00:00:00"/>
    <s v="Por vencer"/>
    <s v="Sin pagar"/>
    <x v="1"/>
    <x v="0"/>
    <d v="2026-04-10T00:00:00"/>
    <x v="2"/>
    <x v="11"/>
    <n v="0"/>
    <n v="0"/>
    <n v="0"/>
    <n v="0"/>
    <n v="0"/>
    <n v="17850"/>
    <n v="0"/>
  </r>
  <r>
    <d v="2026-03-17T00:00:00"/>
    <s v="HMO/2026/00172"/>
    <x v="28"/>
    <n v="3871.11"/>
    <n v="619.38"/>
    <n v="4490.49"/>
    <n v="4490.49"/>
    <n v="3871.11"/>
    <d v="2026-04-16T00:00:00"/>
    <s v="Por vencer"/>
    <s v="Sin pagar"/>
    <x v="2"/>
    <x v="0"/>
    <d v="2026-04-10T00:00:00"/>
    <x v="2"/>
    <x v="11"/>
    <n v="0"/>
    <n v="0"/>
    <n v="0"/>
    <n v="0"/>
    <n v="0"/>
    <n v="3871.11"/>
    <n v="0"/>
  </r>
  <r>
    <d v="2026-03-17T00:00:00"/>
    <s v="HMO/2026/00171"/>
    <x v="28"/>
    <n v="11613.33"/>
    <n v="1858.13"/>
    <n v="13471.46"/>
    <n v="13471.46"/>
    <n v="11613.33"/>
    <d v="2026-04-16T00:00:00"/>
    <s v="Por vencer"/>
    <s v="Sin pagar"/>
    <x v="2"/>
    <x v="0"/>
    <d v="2026-04-10T00:00:00"/>
    <x v="2"/>
    <x v="11"/>
    <n v="0"/>
    <n v="0"/>
    <n v="0"/>
    <n v="0"/>
    <n v="0"/>
    <n v="11613.33"/>
    <n v="0"/>
  </r>
  <r>
    <d v="2026-03-17T00:00:00"/>
    <s v="CLN/2026/00067"/>
    <x v="9"/>
    <n v="28220"/>
    <n v="4515.2"/>
    <n v="32735.200000000001"/>
    <n v="32735.200000000001"/>
    <n v="28220"/>
    <d v="2026-04-16T00:00:00"/>
    <s v="Por vencer"/>
    <s v="Sin pagar"/>
    <x v="2"/>
    <x v="0"/>
    <d v="2026-04-10T00:00:00"/>
    <x v="2"/>
    <x v="11"/>
    <n v="0"/>
    <n v="0"/>
    <n v="0"/>
    <n v="0"/>
    <n v="0"/>
    <n v="28220"/>
    <n v="0"/>
  </r>
  <r>
    <d v="2026-03-14T00:00:00"/>
    <s v="HMO/2026/00168"/>
    <x v="1"/>
    <n v="34200"/>
    <n v="5472"/>
    <n v="39672"/>
    <n v="39672"/>
    <n v="34200"/>
    <d v="2026-04-13T00:00:00"/>
    <s v="Por vencer"/>
    <s v="Sin pagar"/>
    <x v="1"/>
    <x v="0"/>
    <d v="2026-04-10T00:00:00"/>
    <x v="2"/>
    <x v="11"/>
    <n v="0"/>
    <n v="0"/>
    <n v="0"/>
    <n v="0"/>
    <n v="0"/>
    <n v="34200"/>
    <n v="0"/>
  </r>
  <r>
    <d v="2026-03-13T00:00:00"/>
    <s v="HMO/2026/00167"/>
    <x v="22"/>
    <n v="27360"/>
    <n v="4377.6000000000004"/>
    <n v="31737.599999999999"/>
    <n v="31737.599999999999"/>
    <n v="27360"/>
    <d v="2026-04-12T00:00:00"/>
    <s v="Por vencer"/>
    <s v="Sin pagar"/>
    <x v="1"/>
    <x v="0"/>
    <d v="2026-04-10T00:00:00"/>
    <x v="2"/>
    <x v="11"/>
    <n v="0"/>
    <n v="0"/>
    <n v="0"/>
    <n v="0"/>
    <n v="0"/>
    <n v="27360"/>
    <n v="0"/>
  </r>
  <r>
    <d v="2026-03-13T00:00:00"/>
    <s v="HMO/2026/00165"/>
    <x v="30"/>
    <n v="93821.57"/>
    <n v="15011.45"/>
    <n v="108833.02"/>
    <n v="891.84"/>
    <n v="768.82758620689663"/>
    <d v="2026-04-12T00:00:00"/>
    <s v="Por vencer"/>
    <s v="Pagado parcialmente"/>
    <x v="1"/>
    <x v="0"/>
    <d v="2026-04-10T00:00:00"/>
    <x v="2"/>
    <x v="11"/>
    <n v="0"/>
    <n v="0"/>
    <n v="0"/>
    <n v="0"/>
    <n v="0"/>
    <n v="768.82758620689663"/>
    <n v="0"/>
  </r>
  <r>
    <d v="2026-03-13T00:00:00"/>
    <s v="HMO/2026/00164"/>
    <x v="28"/>
    <n v="124929.32"/>
    <n v="19988.689999999999"/>
    <n v="144918.01"/>
    <n v="144918.01"/>
    <n v="124929.32"/>
    <d v="2026-04-12T00:00:00"/>
    <s v="Por vencer"/>
    <s v="Sin pagar"/>
    <x v="2"/>
    <x v="0"/>
    <d v="2026-04-10T00:00:00"/>
    <x v="2"/>
    <x v="11"/>
    <n v="0"/>
    <n v="0"/>
    <n v="0"/>
    <n v="0"/>
    <n v="0"/>
    <n v="124929.32"/>
    <n v="0"/>
  </r>
  <r>
    <d v="2026-03-12T00:00:00"/>
    <s v="HMO/2026/00162"/>
    <x v="7"/>
    <n v="49980"/>
    <m/>
    <n v="49980"/>
    <n v="49980"/>
    <n v="49980"/>
    <d v="2026-04-11T00:00:00"/>
    <s v="Por vencer"/>
    <s v="Sin pagar"/>
    <x v="1"/>
    <x v="0"/>
    <d v="2026-04-10T00:00:00"/>
    <x v="2"/>
    <x v="11"/>
    <n v="0"/>
    <n v="0"/>
    <n v="0"/>
    <n v="0"/>
    <n v="0"/>
    <n v="49980"/>
    <n v="0"/>
  </r>
  <r>
    <d v="2026-03-12T00:00:00"/>
    <s v="HMO/2026/00161"/>
    <x v="55"/>
    <n v="48780"/>
    <n v="7804.8"/>
    <n v="56584.800000000003"/>
    <n v="56584.800000000003"/>
    <n v="48780"/>
    <d v="2026-04-11T00:00:00"/>
    <s v="Por vencer"/>
    <s v="Sin pagar"/>
    <x v="1"/>
    <x v="0"/>
    <d v="2026-04-10T00:00:00"/>
    <x v="2"/>
    <x v="11"/>
    <n v="0"/>
    <n v="0"/>
    <n v="0"/>
    <n v="0"/>
    <n v="0"/>
    <n v="48780"/>
    <n v="0"/>
  </r>
  <r>
    <d v="2026-03-12T00:00:00"/>
    <s v="HMO/2026/00158"/>
    <x v="31"/>
    <n v="4872.59"/>
    <m/>
    <n v="4872.59"/>
    <n v="4872.59"/>
    <n v="4872.59"/>
    <d v="2026-04-11T00:00:00"/>
    <s v="Por vencer"/>
    <s v="Sin pagar"/>
    <x v="1"/>
    <x v="0"/>
    <d v="2026-04-10T00:00:00"/>
    <x v="2"/>
    <x v="11"/>
    <n v="0"/>
    <n v="0"/>
    <n v="0"/>
    <n v="0"/>
    <n v="0"/>
    <n v="4872.59"/>
    <n v="0"/>
  </r>
  <r>
    <d v="2026-03-10T00:00:00"/>
    <s v="HMO/2026/00154"/>
    <x v="79"/>
    <n v="31500"/>
    <m/>
    <n v="31500"/>
    <n v="31500"/>
    <n v="31500"/>
    <d v="2026-04-09T00:00:00"/>
    <s v="Vencido"/>
    <s v="Sin pagar"/>
    <x v="1"/>
    <x v="0"/>
    <d v="2026-04-10T00:00:00"/>
    <x v="2"/>
    <x v="11"/>
    <n v="2"/>
    <n v="31500"/>
    <n v="0"/>
    <n v="0"/>
    <n v="0"/>
    <n v="0"/>
    <n v="0"/>
  </r>
  <r>
    <d v="2026-03-09T00:00:00"/>
    <s v="HMO/2026/00149"/>
    <x v="23"/>
    <n v="20000"/>
    <n v="3200"/>
    <n v="23200"/>
    <n v="23200"/>
    <n v="20000"/>
    <d v="2026-04-08T00:00:00"/>
    <s v="Vencido"/>
    <s v="Sin pagar"/>
    <x v="1"/>
    <x v="0"/>
    <d v="2026-04-10T00:00:00"/>
    <x v="2"/>
    <x v="11"/>
    <n v="3"/>
    <n v="20000"/>
    <n v="0"/>
    <n v="0"/>
    <n v="0"/>
    <n v="0"/>
    <n v="0"/>
  </r>
  <r>
    <d v="2026-03-09T00:00:00"/>
    <s v="HMO/2026/00147"/>
    <x v="7"/>
    <n v="18000"/>
    <n v="2880"/>
    <n v="20880"/>
    <n v="20880"/>
    <n v="18000"/>
    <d v="2026-04-08T00:00:00"/>
    <s v="Vencido"/>
    <s v="Sin pagar"/>
    <x v="1"/>
    <x v="0"/>
    <d v="2026-04-10T00:00:00"/>
    <x v="2"/>
    <x v="11"/>
    <n v="3"/>
    <n v="18000"/>
    <n v="0"/>
    <n v="0"/>
    <n v="0"/>
    <n v="0"/>
    <n v="0"/>
  </r>
  <r>
    <d v="2026-03-06T00:00:00"/>
    <s v="HMO/2026/00144"/>
    <x v="79"/>
    <n v="7140"/>
    <m/>
    <n v="7140"/>
    <n v="7140"/>
    <n v="7140"/>
    <d v="2026-04-05T00:00:00"/>
    <s v="Vencido"/>
    <s v="Sin pagar"/>
    <x v="1"/>
    <x v="0"/>
    <d v="2026-04-10T00:00:00"/>
    <x v="2"/>
    <x v="11"/>
    <n v="6"/>
    <n v="7140"/>
    <n v="0"/>
    <n v="0"/>
    <n v="0"/>
    <n v="0"/>
    <n v="0"/>
  </r>
  <r>
    <d v="2026-03-06T00:00:00"/>
    <s v="HMO/2026/00143"/>
    <x v="79"/>
    <n v="7140"/>
    <m/>
    <n v="7140"/>
    <n v="7140"/>
    <n v="7140"/>
    <d v="2026-04-05T00:00:00"/>
    <s v="Vencido"/>
    <s v="Sin pagar"/>
    <x v="1"/>
    <x v="0"/>
    <d v="2026-04-10T00:00:00"/>
    <x v="2"/>
    <x v="11"/>
    <n v="6"/>
    <n v="7140"/>
    <n v="0"/>
    <n v="0"/>
    <n v="0"/>
    <n v="0"/>
    <n v="0"/>
  </r>
  <r>
    <d v="2026-03-02T00:00:00"/>
    <s v="CLN/2026/00057"/>
    <x v="36"/>
    <n v="14257.8"/>
    <n v="2281.25"/>
    <n v="16539.05"/>
    <n v="16539.05"/>
    <n v="14257.8"/>
    <d v="2026-04-01T00:00:00"/>
    <s v="Vencido"/>
    <s v="Sin pagar"/>
    <x v="2"/>
    <x v="0"/>
    <d v="2026-04-10T00:00:00"/>
    <x v="2"/>
    <x v="11"/>
    <n v="10"/>
    <n v="14257.8"/>
    <n v="0"/>
    <n v="0"/>
    <n v="0"/>
    <n v="0"/>
    <n v="0"/>
  </r>
  <r>
    <d v="2026-02-27T00:00:00"/>
    <s v="CLN/2026/00055"/>
    <x v="80"/>
    <n v="69000"/>
    <m/>
    <n v="69000"/>
    <n v="69000"/>
    <n v="69000"/>
    <d v="2026-03-29T00:00:00"/>
    <s v="Vencido"/>
    <s v="Sin pagar"/>
    <x v="1"/>
    <x v="0"/>
    <d v="2026-04-10T00:00:00"/>
    <x v="2"/>
    <x v="11"/>
    <n v="13"/>
    <n v="69000"/>
    <n v="0"/>
    <n v="0"/>
    <n v="0"/>
    <n v="0"/>
    <n v="0"/>
  </r>
  <r>
    <d v="2026-02-26T00:00:00"/>
    <s v="HMO/2026/00122"/>
    <x v="6"/>
    <n v="9000"/>
    <n v="1440"/>
    <n v="10440"/>
    <n v="10440"/>
    <n v="9000"/>
    <d v="2026-03-28T00:00:00"/>
    <s v="Vencido"/>
    <s v="Sin pagar"/>
    <x v="1"/>
    <x v="0"/>
    <d v="2026-04-10T00:00:00"/>
    <x v="2"/>
    <x v="11"/>
    <n v="14"/>
    <n v="9000"/>
    <n v="0"/>
    <n v="0"/>
    <n v="0"/>
    <n v="0"/>
    <n v="0"/>
  </r>
  <r>
    <d v="2026-02-25T00:00:00"/>
    <s v="HMO/2026/00115"/>
    <x v="61"/>
    <n v="37699.86"/>
    <n v="6031.98"/>
    <n v="43731.839999999997"/>
    <n v="43731.839999999997"/>
    <n v="37699.86"/>
    <d v="2026-04-11T00:00:00"/>
    <s v="Por vencer"/>
    <s v="Sin pagar"/>
    <x v="1"/>
    <x v="0"/>
    <d v="2026-04-10T00:00:00"/>
    <x v="2"/>
    <x v="11"/>
    <n v="0"/>
    <n v="0"/>
    <n v="0"/>
    <n v="0"/>
    <n v="0"/>
    <n v="37699.86"/>
    <n v="0"/>
  </r>
  <r>
    <d v="2026-02-24T00:00:00"/>
    <s v="CLN/2026/00052"/>
    <x v="37"/>
    <n v="12825"/>
    <n v="2052"/>
    <n v="14877"/>
    <n v="14877"/>
    <n v="12825"/>
    <d v="2026-03-26T00:00:00"/>
    <s v="Vencido"/>
    <s v="Sin pagar"/>
    <x v="2"/>
    <x v="0"/>
    <d v="2026-04-10T00:00:00"/>
    <x v="2"/>
    <x v="11"/>
    <n v="16"/>
    <n v="12825"/>
    <n v="0"/>
    <n v="0"/>
    <n v="0"/>
    <n v="0"/>
    <n v="0"/>
  </r>
  <r>
    <d v="2026-02-23T00:00:00"/>
    <s v="CLN/2026/00050"/>
    <x v="37"/>
    <n v="12825"/>
    <n v="2052"/>
    <n v="14877"/>
    <n v="14877"/>
    <n v="12825"/>
    <d v="2026-03-25T00:00:00"/>
    <s v="Vencido"/>
    <s v="Sin pagar"/>
    <x v="2"/>
    <x v="0"/>
    <d v="2026-04-10T00:00:00"/>
    <x v="2"/>
    <x v="11"/>
    <n v="17"/>
    <n v="12825"/>
    <n v="0"/>
    <n v="0"/>
    <n v="0"/>
    <n v="0"/>
    <n v="0"/>
  </r>
  <r>
    <d v="2026-02-19T00:00:00"/>
    <s v="CLN/2026/00045"/>
    <x v="36"/>
    <n v="35478.14"/>
    <n v="5676.5"/>
    <n v="41154.639999999999"/>
    <n v="41154.639999999999"/>
    <n v="35478.14"/>
    <d v="2026-03-21T00:00:00"/>
    <s v="Vencido"/>
    <s v="Sin pagar"/>
    <x v="2"/>
    <x v="0"/>
    <d v="2026-04-10T00:00:00"/>
    <x v="2"/>
    <x v="11"/>
    <n v="21"/>
    <n v="35478.14"/>
    <n v="0"/>
    <n v="0"/>
    <n v="0"/>
    <n v="0"/>
    <n v="0"/>
  </r>
  <r>
    <d v="2026-02-18T00:00:00"/>
    <s v="CLN/2026/00043"/>
    <x v="37"/>
    <n v="8550"/>
    <n v="1368"/>
    <n v="9918"/>
    <n v="9918"/>
    <n v="8550"/>
    <d v="2026-03-20T00:00:00"/>
    <s v="Vencido"/>
    <s v="Sin pagar"/>
    <x v="2"/>
    <x v="0"/>
    <d v="2026-04-10T00:00:00"/>
    <x v="2"/>
    <x v="11"/>
    <n v="22"/>
    <n v="8550"/>
    <n v="0"/>
    <n v="0"/>
    <n v="0"/>
    <n v="0"/>
    <n v="0"/>
  </r>
  <r>
    <d v="2026-02-16T00:00:00"/>
    <s v="CLN/2026/00042"/>
    <x v="37"/>
    <n v="8550"/>
    <n v="1368"/>
    <n v="9918"/>
    <n v="9918"/>
    <n v="8550"/>
    <d v="2026-03-18T00:00:00"/>
    <s v="Vencido"/>
    <s v="Sin pagar"/>
    <x v="2"/>
    <x v="0"/>
    <d v="2026-04-10T00:00:00"/>
    <x v="2"/>
    <x v="11"/>
    <n v="24"/>
    <n v="8550"/>
    <n v="0"/>
    <n v="0"/>
    <n v="0"/>
    <n v="0"/>
    <n v="0"/>
  </r>
  <r>
    <d v="2026-02-16T00:00:00"/>
    <s v="CLN/2026/00041"/>
    <x v="36"/>
    <n v="7112.44"/>
    <n v="1137.99"/>
    <n v="8250.43"/>
    <n v="8250.43"/>
    <n v="7112.44"/>
    <d v="2026-03-18T00:00:00"/>
    <s v="Vencido"/>
    <s v="Sin pagar"/>
    <x v="2"/>
    <x v="0"/>
    <d v="2026-04-10T00:00:00"/>
    <x v="2"/>
    <x v="11"/>
    <n v="24"/>
    <n v="7112.44"/>
    <n v="0"/>
    <n v="0"/>
    <n v="0"/>
    <n v="0"/>
    <n v="0"/>
  </r>
  <r>
    <d v="2026-01-15T00:00:00"/>
    <s v="CLN/2026/00016"/>
    <x v="37"/>
    <n v="44390"/>
    <n v="7102.4"/>
    <n v="51492.4"/>
    <n v="51492.4"/>
    <n v="44390"/>
    <d v="2026-02-14T00:00:00"/>
    <s v="Vencido"/>
    <s v="Sin pagar"/>
    <x v="2"/>
    <x v="0"/>
    <d v="2026-04-10T00:00:00"/>
    <x v="2"/>
    <x v="11"/>
    <n v="56"/>
    <n v="0"/>
    <n v="44390"/>
    <n v="0"/>
    <n v="0"/>
    <n v="0"/>
    <n v="0"/>
  </r>
  <r>
    <d v="2026-01-15T00:00:00"/>
    <s v="CLN/2026/00015"/>
    <x v="36"/>
    <n v="17638.53"/>
    <n v="2822.16"/>
    <n v="20460.689999999999"/>
    <n v="20460.689999999999"/>
    <n v="17638.53"/>
    <d v="2026-02-14T00:00:00"/>
    <s v="Vencido"/>
    <s v="Sin pagar"/>
    <x v="2"/>
    <x v="0"/>
    <d v="2026-04-10T00:00:00"/>
    <x v="2"/>
    <x v="11"/>
    <n v="56"/>
    <n v="0"/>
    <n v="17638.53"/>
    <n v="0"/>
    <n v="0"/>
    <n v="0"/>
    <n v="0"/>
  </r>
  <r>
    <d v="2025-12-26T00:00:00"/>
    <s v="CLN/2025/00525"/>
    <x v="37"/>
    <n v="42000"/>
    <n v="6720"/>
    <n v="48720"/>
    <n v="31860"/>
    <n v="27465.517241379312"/>
    <d v="2026-01-25T00:00:00"/>
    <s v="Vencido"/>
    <s v="Pagado parcialmente"/>
    <x v="2"/>
    <x v="0"/>
    <d v="2026-04-10T00:00:00"/>
    <x v="2"/>
    <x v="11"/>
    <n v="76"/>
    <n v="0"/>
    <n v="0"/>
    <n v="27465.517241379312"/>
    <n v="0"/>
    <n v="0"/>
    <n v="0"/>
  </r>
  <r>
    <d v="2025-10-23T00:00:00"/>
    <s v="CLN/2025/00474"/>
    <x v="38"/>
    <n v="19694.400000000001"/>
    <n v="3151.1"/>
    <n v="22845.5"/>
    <n v="2429.5"/>
    <n v="2094.3965517241381"/>
    <d v="2025-11-07T00:00:00"/>
    <s v="Vencido"/>
    <s v="Pagado parcialmente"/>
    <x v="2"/>
    <x v="0"/>
    <d v="2026-04-10T00:00:00"/>
    <x v="2"/>
    <x v="11"/>
    <n v="155"/>
    <n v="0"/>
    <n v="0"/>
    <n v="0"/>
    <n v="2094.3965517241381"/>
    <n v="0"/>
    <n v="0"/>
  </r>
  <r>
    <d v="2025-10-14T00:00:00"/>
    <s v="CLN/2025/00465"/>
    <x v="36"/>
    <n v="14295.42"/>
    <n v="2287.27"/>
    <n v="16582.689999999999"/>
    <n v="16582.689999999999"/>
    <n v="14295.42"/>
    <d v="2025-11-13T00:00:00"/>
    <s v="Vencido"/>
    <s v="Sin pagar"/>
    <x v="2"/>
    <x v="0"/>
    <d v="2026-04-10T00:00:00"/>
    <x v="2"/>
    <x v="11"/>
    <n v="149"/>
    <n v="0"/>
    <n v="0"/>
    <n v="0"/>
    <n v="14295.42"/>
    <n v="0"/>
    <n v="0"/>
  </r>
  <r>
    <d v="2025-10-03T00:00:00"/>
    <s v="CLN/2025/00449"/>
    <x v="36"/>
    <n v="24043.32"/>
    <n v="3846.93"/>
    <n v="27890.25"/>
    <n v="27890.25"/>
    <n v="24043.32"/>
    <d v="2025-11-02T00:00:00"/>
    <s v="Vencido"/>
    <s v="Sin pagar"/>
    <x v="2"/>
    <x v="0"/>
    <d v="2026-04-10T00:00:00"/>
    <x v="2"/>
    <x v="11"/>
    <n v="160"/>
    <n v="0"/>
    <n v="0"/>
    <n v="0"/>
    <n v="24043.32"/>
    <n v="0"/>
    <n v="0"/>
  </r>
  <r>
    <d v="2025-10-01T00:00:00"/>
    <s v="CLN/2025/00442"/>
    <x v="53"/>
    <n v="21675"/>
    <n v="3468"/>
    <n v="25143"/>
    <n v="25143"/>
    <n v="21675"/>
    <d v="2025-10-31T00:00:00"/>
    <s v="Vencido"/>
    <s v="Sin pagar"/>
    <x v="3"/>
    <x v="0"/>
    <d v="2026-04-10T00:00:00"/>
    <x v="2"/>
    <x v="11"/>
    <n v="162"/>
    <n v="0"/>
    <n v="0"/>
    <n v="0"/>
    <n v="21675"/>
    <n v="0"/>
    <n v="0"/>
  </r>
  <r>
    <d v="2025-09-30T00:00:00"/>
    <s v="CLN/2025/00440"/>
    <x v="36"/>
    <n v="115800"/>
    <n v="18528"/>
    <n v="134328"/>
    <n v="20708.38"/>
    <n v="17852.051724137935"/>
    <d v="2025-10-30T00:00:00"/>
    <s v="Vencido"/>
    <s v="Pagado parcialmente"/>
    <x v="2"/>
    <x v="0"/>
    <d v="2026-04-10T00:00:00"/>
    <x v="2"/>
    <x v="11"/>
    <n v="163"/>
    <n v="0"/>
    <n v="0"/>
    <n v="0"/>
    <n v="17852.051724137935"/>
    <n v="0"/>
    <n v="0"/>
  </r>
  <r>
    <d v="2025-09-15T00:00:00"/>
    <s v="HMO/2025/00727"/>
    <x v="39"/>
    <n v="7125"/>
    <n v="1140"/>
    <n v="8265"/>
    <n v="8265"/>
    <n v="7125"/>
    <d v="2025-10-15T00:00:00"/>
    <s v="Vencido"/>
    <s v="Sin pagar"/>
    <x v="1"/>
    <x v="0"/>
    <d v="2026-04-10T00:00:00"/>
    <x v="2"/>
    <x v="11"/>
    <n v="178"/>
    <n v="0"/>
    <n v="0"/>
    <n v="0"/>
    <n v="7125"/>
    <n v="0"/>
    <n v="0"/>
  </r>
  <r>
    <d v="2025-08-27T00:00:00"/>
    <s v="HMO/2025/00683"/>
    <x v="39"/>
    <n v="4375"/>
    <n v="700"/>
    <n v="5075"/>
    <n v="5075"/>
    <n v="4375"/>
    <d v="2025-09-26T00:00:00"/>
    <s v="Vencido"/>
    <s v="Sin pagar"/>
    <x v="1"/>
    <x v="0"/>
    <d v="2026-04-10T00:00:00"/>
    <x v="2"/>
    <x v="11"/>
    <n v="197"/>
    <n v="0"/>
    <n v="0"/>
    <n v="0"/>
    <n v="4375"/>
    <n v="0"/>
    <n v="0"/>
  </r>
  <r>
    <d v="2025-08-26T00:00:00"/>
    <s v="CLN/2025/00385"/>
    <x v="40"/>
    <n v="22364.16"/>
    <m/>
    <n v="22364.16"/>
    <n v="22364.16"/>
    <n v="22364.16"/>
    <d v="2025-09-25T00:00:00"/>
    <s v="Vencido"/>
    <s v="Sin pagar"/>
    <x v="3"/>
    <x v="0"/>
    <d v="2026-04-10T00:00:00"/>
    <x v="2"/>
    <x v="11"/>
    <n v="198"/>
    <n v="0"/>
    <n v="0"/>
    <n v="0"/>
    <n v="22364.16"/>
    <n v="0"/>
    <n v="0"/>
  </r>
  <r>
    <d v="2025-08-07T00:00:00"/>
    <s v="CLN/2025/00356"/>
    <x v="40"/>
    <n v="22343.040000000001"/>
    <m/>
    <n v="22343.040000000001"/>
    <n v="22343.040000000001"/>
    <n v="22343.040000000001"/>
    <d v="2025-09-06T00:00:00"/>
    <s v="Vencido"/>
    <s v="Sin pagar"/>
    <x v="3"/>
    <x v="0"/>
    <d v="2026-04-10T00:00:00"/>
    <x v="2"/>
    <x v="11"/>
    <n v="217"/>
    <n v="0"/>
    <n v="0"/>
    <n v="0"/>
    <n v="22343.040000000001"/>
    <n v="0"/>
    <n v="0"/>
  </r>
  <r>
    <d v="2025-07-31T00:00:00"/>
    <s v="CLN/2025/00350"/>
    <x v="41"/>
    <n v="761801.88"/>
    <n v="121888.3"/>
    <n v="883690.18"/>
    <n v="232979.43"/>
    <n v="200844.33620689655"/>
    <d v="2025-08-15T00:00:00"/>
    <s v="Vencido"/>
    <s v="Pagado parcialmente"/>
    <x v="2"/>
    <x v="0"/>
    <d v="2026-04-10T00:00:00"/>
    <x v="2"/>
    <x v="11"/>
    <n v="239"/>
    <n v="0"/>
    <n v="0"/>
    <n v="0"/>
    <n v="200844.33620689655"/>
    <n v="0"/>
    <n v="0"/>
  </r>
  <r>
    <d v="2025-07-02T00:00:00"/>
    <s v="CLN/2025/00317"/>
    <x v="42"/>
    <n v="14940"/>
    <n v="2390.4"/>
    <n v="17330.400000000001"/>
    <n v="17330.400000000001"/>
    <n v="14940"/>
    <d v="2025-08-01T00:00:00"/>
    <s v="Vencido"/>
    <s v="Sin pagar"/>
    <x v="3"/>
    <x v="0"/>
    <d v="2026-04-10T00:00:00"/>
    <x v="2"/>
    <x v="11"/>
    <n v="253"/>
    <n v="0"/>
    <n v="0"/>
    <n v="0"/>
    <n v="14940"/>
    <n v="0"/>
    <n v="0"/>
  </r>
  <r>
    <d v="2025-06-19T00:00:00"/>
    <s v="CLN/2025/00296"/>
    <x v="42"/>
    <n v="22410"/>
    <n v="3585.6"/>
    <n v="25995.599999999999"/>
    <n v="25995.599999999999"/>
    <n v="22410"/>
    <d v="2025-07-19T00:00:00"/>
    <s v="Vencido"/>
    <s v="Sin pagar"/>
    <x v="3"/>
    <x v="0"/>
    <d v="2026-04-10T00:00:00"/>
    <x v="2"/>
    <x v="11"/>
    <n v="266"/>
    <n v="0"/>
    <n v="0"/>
    <n v="0"/>
    <n v="22410"/>
    <n v="0"/>
    <n v="0"/>
  </r>
  <r>
    <d v="2025-06-06T00:00:00"/>
    <s v="CLN/2025/00282"/>
    <x v="42"/>
    <n v="19012.5"/>
    <n v="3042"/>
    <n v="22054.5"/>
    <n v="22054.5"/>
    <n v="19012.5"/>
    <d v="2025-07-06T00:00:00"/>
    <s v="Vencido"/>
    <s v="Sin pagar"/>
    <x v="3"/>
    <x v="0"/>
    <d v="2026-04-10T00:00:00"/>
    <x v="2"/>
    <x v="11"/>
    <n v="279"/>
    <n v="0"/>
    <n v="0"/>
    <n v="0"/>
    <n v="19012.5"/>
    <n v="0"/>
    <n v="0"/>
  </r>
  <r>
    <d v="2025-05-22T00:00:00"/>
    <s v="CLN/2025/00256"/>
    <x v="43"/>
    <n v="3477.15"/>
    <n v="556.34"/>
    <n v="4033.49"/>
    <n v="4033.49"/>
    <n v="3477.15"/>
    <d v="2025-06-21T00:00:00"/>
    <s v="Vencido"/>
    <s v="Sin pagar"/>
    <x v="3"/>
    <x v="0"/>
    <d v="2026-04-10T00:00:00"/>
    <x v="2"/>
    <x v="11"/>
    <n v="294"/>
    <n v="0"/>
    <n v="0"/>
    <n v="0"/>
    <n v="3477.15"/>
    <n v="0"/>
    <n v="0"/>
  </r>
  <r>
    <d v="2025-05-15T00:00:00"/>
    <s v="CLN/2025/00253"/>
    <x v="43"/>
    <n v="162680"/>
    <n v="26028.799999999999"/>
    <n v="188708.8"/>
    <n v="188708.8"/>
    <n v="162680"/>
    <d v="2025-06-14T00:00:00"/>
    <s v="Vencido"/>
    <s v="Sin pagar"/>
    <x v="3"/>
    <x v="0"/>
    <d v="2026-04-10T00:00:00"/>
    <x v="2"/>
    <x v="11"/>
    <n v="301"/>
    <n v="0"/>
    <n v="0"/>
    <n v="0"/>
    <n v="162680"/>
    <n v="0"/>
    <n v="0"/>
  </r>
  <r>
    <d v="2025-05-15T00:00:00"/>
    <s v="CLN/2025/00250"/>
    <x v="43"/>
    <n v="6970.68"/>
    <n v="1115.31"/>
    <n v="8085.99"/>
    <n v="8085.99"/>
    <n v="6970.68"/>
    <d v="2025-06-14T00:00:00"/>
    <s v="Vencido"/>
    <s v="Sin pagar"/>
    <x v="3"/>
    <x v="0"/>
    <d v="2026-04-10T00:00:00"/>
    <x v="2"/>
    <x v="11"/>
    <n v="301"/>
    <n v="0"/>
    <n v="0"/>
    <n v="0"/>
    <n v="6970.68"/>
    <n v="0"/>
    <n v="0"/>
  </r>
  <r>
    <d v="2025-05-15T00:00:00"/>
    <s v="CLN/2025/00248"/>
    <x v="42"/>
    <n v="31024.799999999999"/>
    <n v="4963.97"/>
    <n v="35988.769999999997"/>
    <n v="4384.8"/>
    <n v="3780.0000000000005"/>
    <d v="2025-06-14T00:00:00"/>
    <s v="Vencido"/>
    <s v="Pagado parcialmente"/>
    <x v="3"/>
    <x v="0"/>
    <d v="2026-04-10T00:00:00"/>
    <x v="2"/>
    <x v="11"/>
    <n v="301"/>
    <n v="0"/>
    <n v="0"/>
    <n v="0"/>
    <n v="3780.0000000000005"/>
    <n v="0"/>
    <n v="0"/>
  </r>
  <r>
    <d v="2025-05-13T00:00:00"/>
    <s v="CLN/2025/00246"/>
    <x v="43"/>
    <n v="20992.5"/>
    <n v="3358.8"/>
    <n v="24351.3"/>
    <n v="24351.3"/>
    <n v="20992.5"/>
    <d v="2025-06-12T00:00:00"/>
    <s v="Vencido"/>
    <s v="Sin pagar"/>
    <x v="3"/>
    <x v="0"/>
    <d v="2026-04-10T00:00:00"/>
    <x v="2"/>
    <x v="11"/>
    <n v="303"/>
    <n v="0"/>
    <n v="0"/>
    <n v="0"/>
    <n v="20992.5"/>
    <n v="0"/>
    <n v="0"/>
  </r>
  <r>
    <d v="2025-05-07T00:00:00"/>
    <s v="CLN/2025/00237"/>
    <x v="43"/>
    <n v="5250"/>
    <n v="840"/>
    <n v="6090"/>
    <n v="6090"/>
    <n v="5250"/>
    <d v="2025-06-06T00:00:00"/>
    <s v="Vencido"/>
    <s v="Sin pagar"/>
    <x v="3"/>
    <x v="0"/>
    <d v="2026-04-10T00:00:00"/>
    <x v="2"/>
    <x v="11"/>
    <n v="309"/>
    <n v="0"/>
    <n v="0"/>
    <n v="0"/>
    <n v="5250"/>
    <n v="0"/>
    <n v="0"/>
  </r>
  <r>
    <d v="2025-04-25T00:00:00"/>
    <s v="CLN/2025/00223"/>
    <x v="43"/>
    <n v="45500"/>
    <n v="7280"/>
    <n v="52780"/>
    <n v="52780"/>
    <n v="45500"/>
    <d v="2025-05-25T00:00:00"/>
    <s v="Vencido"/>
    <s v="Sin pagar"/>
    <x v="3"/>
    <x v="0"/>
    <d v="2026-04-10T00:00:00"/>
    <x v="2"/>
    <x v="11"/>
    <n v="321"/>
    <n v="0"/>
    <n v="0"/>
    <n v="0"/>
    <n v="45500"/>
    <n v="0"/>
    <n v="0"/>
  </r>
  <r>
    <d v="2025-03-04T00:00:00"/>
    <s v="CLN/2025/00143"/>
    <x v="43"/>
    <n v="31483.63"/>
    <n v="5037.38"/>
    <n v="36521.01"/>
    <n v="5816.12"/>
    <n v="5013.8965517241386"/>
    <d v="2025-04-03T00:00:00"/>
    <s v="Vencido"/>
    <s v="Pagado parcialmente"/>
    <x v="3"/>
    <x v="0"/>
    <d v="2026-04-10T00:00:00"/>
    <x v="2"/>
    <x v="11"/>
    <n v="373"/>
    <n v="0"/>
    <n v="0"/>
    <n v="0"/>
    <n v="5013.8965517241386"/>
    <n v="0"/>
    <n v="0"/>
  </r>
  <r>
    <d v="2025-02-21T00:00:00"/>
    <s v="CLN/2025/00127"/>
    <x v="43"/>
    <n v="23609.5"/>
    <n v="2595.6"/>
    <n v="26205.1"/>
    <n v="26205.1"/>
    <n v="23609.5"/>
    <d v="2025-05-07T00:00:00"/>
    <s v="Vencido"/>
    <s v="Sin pagar"/>
    <x v="3"/>
    <x v="0"/>
    <d v="2026-04-10T00:00:00"/>
    <x v="2"/>
    <x v="11"/>
    <n v="339"/>
    <n v="0"/>
    <n v="0"/>
    <n v="0"/>
    <n v="23609.5"/>
    <n v="0"/>
    <n v="0"/>
  </r>
  <r>
    <d v="2025-02-11T00:00:00"/>
    <s v="CLN/2025/00101"/>
    <x v="44"/>
    <n v="1230"/>
    <m/>
    <n v="1230"/>
    <n v="1230"/>
    <n v="1230"/>
    <d v="2025-02-26T00:00:00"/>
    <s v="Vencido"/>
    <s v="Sin pagar"/>
    <x v="3"/>
    <x v="0"/>
    <d v="2026-04-10T00:00:00"/>
    <x v="2"/>
    <x v="11"/>
    <n v="409"/>
    <n v="0"/>
    <n v="0"/>
    <n v="0"/>
    <n v="1230"/>
    <n v="0"/>
    <n v="0"/>
  </r>
  <r>
    <d v="2024-11-14T00:00:00"/>
    <s v="HMO/2024/00987"/>
    <x v="45"/>
    <n v="2369.29"/>
    <n v="379.09"/>
    <n v="2748.38"/>
    <n v="2748.38"/>
    <n v="2369.29"/>
    <d v="2024-12-14T00:00:00"/>
    <s v="Vencido"/>
    <s v="Sin pagar"/>
    <x v="4"/>
    <x v="0"/>
    <d v="2026-04-10T00:00:00"/>
    <x v="2"/>
    <x v="11"/>
    <n v="483"/>
    <n v="0"/>
    <n v="0"/>
    <n v="0"/>
    <n v="2369.29"/>
    <n v="0"/>
    <n v="0"/>
  </r>
  <r>
    <d v="2024-10-31T00:00:00"/>
    <s v="HMO/2024/00961"/>
    <x v="45"/>
    <n v="3719.83"/>
    <n v="595.16999999999996"/>
    <n v="4315"/>
    <n v="154.22999999999999"/>
    <n v="132.95689655172413"/>
    <d v="2024-11-30T00:00:00"/>
    <s v="Vencido"/>
    <s v="Pagado parcialmente"/>
    <x v="4"/>
    <x v="0"/>
    <d v="2026-04-10T00:00:00"/>
    <x v="2"/>
    <x v="11"/>
    <n v="497"/>
    <n v="0"/>
    <n v="0"/>
    <n v="0"/>
    <n v="132.95689655172413"/>
    <n v="0"/>
    <n v="0"/>
  </r>
  <r>
    <d v="2024-10-17T00:00:00"/>
    <s v="HMO/2024/00910"/>
    <x v="45"/>
    <n v="21120"/>
    <n v="3379.2"/>
    <n v="24499.200000000001"/>
    <n v="24499.200000000001"/>
    <n v="21120"/>
    <d v="2024-11-16T00:00:00"/>
    <s v="Vencido"/>
    <s v="Sin pagar"/>
    <x v="4"/>
    <x v="0"/>
    <d v="2026-04-10T00:00:00"/>
    <x v="2"/>
    <x v="11"/>
    <n v="511"/>
    <n v="0"/>
    <n v="0"/>
    <n v="0"/>
    <n v="21120"/>
    <n v="0"/>
    <n v="0"/>
  </r>
  <r>
    <d v="2024-08-15T00:00:00"/>
    <s v="CLN/2024/00680"/>
    <x v="46"/>
    <n v="2475"/>
    <n v="396"/>
    <n v="2871"/>
    <n v="2871"/>
    <n v="2475"/>
    <d v="2024-09-14T00:00:00"/>
    <s v="Vencido"/>
    <s v="Sin pagar"/>
    <x v="5"/>
    <x v="0"/>
    <d v="2026-04-10T00:00:00"/>
    <x v="2"/>
    <x v="11"/>
    <n v="574"/>
    <n v="0"/>
    <n v="0"/>
    <n v="0"/>
    <n v="2475"/>
    <n v="0"/>
    <n v="0"/>
  </r>
  <r>
    <d v="2024-07-25T00:00:00"/>
    <s v="CLN/2024/00600"/>
    <x v="46"/>
    <n v="2475"/>
    <n v="396"/>
    <n v="2871"/>
    <n v="2378"/>
    <n v="2050"/>
    <d v="2024-08-24T00:00:00"/>
    <s v="Vencido"/>
    <s v="Pagado parcialmente"/>
    <x v="5"/>
    <x v="0"/>
    <d v="2026-04-10T00:00:00"/>
    <x v="2"/>
    <x v="11"/>
    <n v="595"/>
    <n v="0"/>
    <n v="0"/>
    <n v="0"/>
    <n v="2050"/>
    <n v="0"/>
    <n v="0"/>
  </r>
  <r>
    <d v="2024-07-18T00:00:00"/>
    <s v="HMO/2024/00568"/>
    <x v="47"/>
    <n v="16588"/>
    <n v="2654.08"/>
    <n v="19242.080000000002"/>
    <n v="19242.080000000002"/>
    <n v="16588"/>
    <d v="2024-08-17T00:00:00"/>
    <s v="Vencido"/>
    <s v="Sin pagar"/>
    <x v="1"/>
    <x v="0"/>
    <d v="2026-04-10T00:00:00"/>
    <x v="2"/>
    <x v="11"/>
    <n v="602"/>
    <n v="0"/>
    <n v="0"/>
    <n v="0"/>
    <n v="16588"/>
    <n v="0"/>
    <n v="0"/>
  </r>
  <r>
    <d v="2024-03-01T00:00:00"/>
    <s v="CLN/2024/00057"/>
    <x v="48"/>
    <n v="8800"/>
    <n v="1408"/>
    <n v="10208"/>
    <n v="10208"/>
    <n v="8800"/>
    <d v="2024-03-31T00:00:00"/>
    <s v="Vencido"/>
    <s v="Sin pagar"/>
    <x v="6"/>
    <x v="0"/>
    <d v="2026-04-10T00:00:00"/>
    <x v="2"/>
    <x v="11"/>
    <n v="741"/>
    <n v="0"/>
    <n v="0"/>
    <n v="0"/>
    <n v="8800"/>
    <n v="0"/>
    <n v="0"/>
  </r>
  <r>
    <d v="2026-03-31T00:00:00"/>
    <s v="HMO/2026/00214"/>
    <x v="72"/>
    <n v="12600"/>
    <n v="2016"/>
    <n v="14616"/>
    <n v="14616"/>
    <n v="12600"/>
    <d v="2026-04-30T00:00:00"/>
    <s v="Vigente"/>
    <s v="Sin pagar"/>
    <x v="1"/>
    <x v="0"/>
    <d v="2026-03-31T00:00:00"/>
    <x v="3"/>
    <x v="12"/>
    <n v="0"/>
    <n v="0"/>
    <n v="0"/>
    <n v="0"/>
    <n v="0"/>
    <n v="0"/>
    <n v="12600"/>
  </r>
  <r>
    <d v="2026-03-31T00:00:00"/>
    <s v="HMO/2026/00213"/>
    <x v="7"/>
    <n v="9000"/>
    <n v="1440"/>
    <n v="10440"/>
    <n v="10440"/>
    <n v="9000"/>
    <d v="2026-04-30T00:00:00"/>
    <s v="Vigente"/>
    <s v="Sin pagar"/>
    <x v="1"/>
    <x v="0"/>
    <d v="2026-03-31T00:00:00"/>
    <x v="3"/>
    <x v="12"/>
    <n v="0"/>
    <n v="0"/>
    <n v="0"/>
    <n v="0"/>
    <n v="0"/>
    <n v="0"/>
    <n v="9000"/>
  </r>
  <r>
    <d v="2026-03-31T00:00:00"/>
    <s v="HMO/2026/00212"/>
    <x v="32"/>
    <n v="179222.67"/>
    <n v="28675.63"/>
    <n v="207898.3"/>
    <n v="207898.3"/>
    <n v="179222.67"/>
    <d v="2026-04-30T00:00:00"/>
    <s v="Vigente"/>
    <s v="Sin pagar"/>
    <x v="2"/>
    <x v="0"/>
    <d v="2026-03-31T00:00:00"/>
    <x v="3"/>
    <x v="12"/>
    <n v="0"/>
    <n v="0"/>
    <n v="0"/>
    <n v="0"/>
    <n v="0"/>
    <n v="0"/>
    <n v="179222.67"/>
  </r>
  <r>
    <d v="2026-03-31T00:00:00"/>
    <s v="HMO/2026/00211"/>
    <x v="32"/>
    <n v="179222.67"/>
    <n v="28675.63"/>
    <n v="207898.3"/>
    <n v="207898.3"/>
    <n v="179222.67"/>
    <d v="2026-04-30T00:00:00"/>
    <s v="Vigente"/>
    <s v="Sin pagar"/>
    <x v="2"/>
    <x v="0"/>
    <d v="2026-03-31T00:00:00"/>
    <x v="3"/>
    <x v="12"/>
    <n v="0"/>
    <n v="0"/>
    <n v="0"/>
    <n v="0"/>
    <n v="0"/>
    <n v="0"/>
    <n v="179222.67"/>
  </r>
  <r>
    <d v="2026-03-31T00:00:00"/>
    <s v="HMO/2026/00210"/>
    <x v="77"/>
    <n v="9900"/>
    <m/>
    <n v="9900"/>
    <n v="9900"/>
    <n v="9900"/>
    <d v="2026-04-30T00:00:00"/>
    <s v="Vigente"/>
    <s v="Sin pagar"/>
    <x v="1"/>
    <x v="0"/>
    <d v="2026-03-31T00:00:00"/>
    <x v="3"/>
    <x v="12"/>
    <n v="0"/>
    <n v="0"/>
    <n v="0"/>
    <n v="0"/>
    <n v="0"/>
    <n v="0"/>
    <n v="9900"/>
  </r>
  <r>
    <d v="2026-03-31T00:00:00"/>
    <s v="HMO/2026/00209"/>
    <x v="77"/>
    <n v="16500"/>
    <m/>
    <n v="16500"/>
    <n v="16500"/>
    <n v="16500"/>
    <d v="2026-04-30T00:00:00"/>
    <s v="Vigente"/>
    <s v="Sin pagar"/>
    <x v="1"/>
    <x v="0"/>
    <d v="2026-03-31T00:00:00"/>
    <x v="3"/>
    <x v="12"/>
    <n v="0"/>
    <n v="0"/>
    <n v="0"/>
    <n v="0"/>
    <n v="0"/>
    <n v="0"/>
    <n v="16500"/>
  </r>
  <r>
    <d v="2026-03-31T00:00:00"/>
    <s v="CLN/2026/00087"/>
    <x v="21"/>
    <n v="50834.07"/>
    <n v="8133.45"/>
    <n v="58967.519999999997"/>
    <n v="58967.519999999997"/>
    <n v="50834.07"/>
    <d v="2026-04-30T00:00:00"/>
    <s v="Vigente"/>
    <s v="Sin pagar"/>
    <x v="2"/>
    <x v="0"/>
    <d v="2026-03-31T00:00:00"/>
    <x v="3"/>
    <x v="12"/>
    <n v="0"/>
    <n v="0"/>
    <n v="0"/>
    <n v="0"/>
    <n v="0"/>
    <n v="0"/>
    <n v="50834.07"/>
  </r>
  <r>
    <d v="2026-03-30T00:00:00"/>
    <s v="HMO/2026/00208"/>
    <x v="69"/>
    <n v="37398.07"/>
    <n v="5983.69"/>
    <n v="43381.760000000002"/>
    <n v="43381.760000000002"/>
    <n v="37398.07"/>
    <d v="2026-04-29T00:00:00"/>
    <s v="Vigente"/>
    <s v="Sin pagar"/>
    <x v="2"/>
    <x v="0"/>
    <d v="2026-03-31T00:00:00"/>
    <x v="3"/>
    <x v="12"/>
    <n v="0"/>
    <n v="0"/>
    <n v="0"/>
    <n v="0"/>
    <n v="0"/>
    <n v="0"/>
    <n v="37398.07"/>
  </r>
  <r>
    <d v="2026-03-30T00:00:00"/>
    <s v="HMO/2026/00206"/>
    <x v="31"/>
    <n v="12466.02"/>
    <m/>
    <n v="12466.02"/>
    <n v="12466.02"/>
    <n v="12466.02"/>
    <d v="2026-04-29T00:00:00"/>
    <s v="Vigente"/>
    <s v="Sin pagar"/>
    <x v="1"/>
    <x v="0"/>
    <d v="2026-03-31T00:00:00"/>
    <x v="3"/>
    <x v="12"/>
    <n v="0"/>
    <n v="0"/>
    <n v="0"/>
    <n v="0"/>
    <n v="0"/>
    <n v="0"/>
    <n v="12466.02"/>
  </r>
  <r>
    <d v="2026-03-30T00:00:00"/>
    <s v="HMO/2026/00205"/>
    <x v="55"/>
    <n v="13680"/>
    <n v="2188.8000000000002"/>
    <n v="15868.8"/>
    <n v="15868.8"/>
    <n v="13680"/>
    <d v="2026-04-29T00:00:00"/>
    <s v="Vigente"/>
    <s v="Sin pagar"/>
    <x v="1"/>
    <x v="0"/>
    <d v="2026-03-31T00:00:00"/>
    <x v="3"/>
    <x v="12"/>
    <n v="0"/>
    <n v="0"/>
    <n v="0"/>
    <n v="0"/>
    <n v="0"/>
    <n v="0"/>
    <n v="13680"/>
  </r>
  <r>
    <d v="2026-03-28T00:00:00"/>
    <s v="HMO/2026/00202"/>
    <x v="17"/>
    <n v="18418.55"/>
    <n v="2946.97"/>
    <n v="21365.52"/>
    <n v="21365.52"/>
    <n v="18418.55"/>
    <d v="2026-04-27T00:00:00"/>
    <s v="Vigente"/>
    <s v="Sin pagar"/>
    <x v="0"/>
    <x v="0"/>
    <d v="2026-03-31T00:00:00"/>
    <x v="3"/>
    <x v="12"/>
    <n v="0"/>
    <n v="0"/>
    <n v="0"/>
    <n v="0"/>
    <n v="0"/>
    <n v="0"/>
    <n v="18418.55"/>
  </r>
  <r>
    <d v="2026-03-28T00:00:00"/>
    <s v="HMO/2026/00201"/>
    <x v="7"/>
    <n v="30750.97"/>
    <n v="4920.16"/>
    <n v="35671.129999999997"/>
    <n v="35671.129999999997"/>
    <n v="30750.97"/>
    <d v="2026-04-27T00:00:00"/>
    <s v="Vigente"/>
    <s v="Sin pagar"/>
    <x v="1"/>
    <x v="0"/>
    <d v="2026-03-31T00:00:00"/>
    <x v="3"/>
    <x v="12"/>
    <n v="0"/>
    <n v="0"/>
    <n v="0"/>
    <n v="0"/>
    <n v="0"/>
    <n v="0"/>
    <n v="30750.97"/>
  </r>
  <r>
    <d v="2026-03-27T00:00:00"/>
    <s v="HMO/2026/00197"/>
    <x v="55"/>
    <n v="13680"/>
    <n v="2188.8000000000002"/>
    <n v="15868.8"/>
    <n v="15868.8"/>
    <n v="13680"/>
    <d v="2026-04-26T00:00:00"/>
    <s v="Vigente"/>
    <s v="Sin pagar"/>
    <x v="1"/>
    <x v="0"/>
    <d v="2026-03-31T00:00:00"/>
    <x v="3"/>
    <x v="12"/>
    <n v="0"/>
    <n v="0"/>
    <n v="0"/>
    <n v="0"/>
    <n v="0"/>
    <n v="0"/>
    <n v="13680"/>
  </r>
  <r>
    <d v="2026-03-27T00:00:00"/>
    <s v="HMO/2026/00196"/>
    <x v="2"/>
    <n v="27125"/>
    <n v="4340"/>
    <n v="31465"/>
    <n v="31465"/>
    <n v="27125"/>
    <d v="2026-04-26T00:00:00"/>
    <s v="Vigente"/>
    <s v="Sin pagar"/>
    <x v="1"/>
    <x v="0"/>
    <d v="2026-03-31T00:00:00"/>
    <x v="3"/>
    <x v="12"/>
    <n v="0"/>
    <n v="0"/>
    <n v="0"/>
    <n v="0"/>
    <n v="0"/>
    <n v="0"/>
    <n v="27125"/>
  </r>
  <r>
    <d v="2026-03-27T00:00:00"/>
    <s v="HMO/2026/00195"/>
    <x v="22"/>
    <n v="4750"/>
    <n v="760"/>
    <n v="5510"/>
    <n v="5510"/>
    <n v="4750"/>
    <d v="2026-04-26T00:00:00"/>
    <s v="Vigente"/>
    <s v="Sin pagar"/>
    <x v="1"/>
    <x v="0"/>
    <d v="2026-03-31T00:00:00"/>
    <x v="3"/>
    <x v="12"/>
    <n v="0"/>
    <n v="0"/>
    <n v="0"/>
    <n v="0"/>
    <n v="0"/>
    <n v="0"/>
    <n v="4750"/>
  </r>
  <r>
    <d v="2026-03-27T00:00:00"/>
    <s v="HMO/2026/00194"/>
    <x v="55"/>
    <n v="13680"/>
    <n v="2188.8000000000002"/>
    <n v="15868.8"/>
    <n v="15868.8"/>
    <n v="13680"/>
    <d v="2026-04-26T00:00:00"/>
    <s v="Vigente"/>
    <s v="Sin pagar"/>
    <x v="1"/>
    <x v="0"/>
    <d v="2026-03-31T00:00:00"/>
    <x v="3"/>
    <x v="12"/>
    <n v="0"/>
    <n v="0"/>
    <n v="0"/>
    <n v="0"/>
    <n v="0"/>
    <n v="0"/>
    <n v="13680"/>
  </r>
  <r>
    <d v="2026-03-27T00:00:00"/>
    <s v="CLN/2026/00085"/>
    <x v="73"/>
    <n v="6380"/>
    <n v="1020.8"/>
    <n v="7400.8"/>
    <n v="7400.8"/>
    <n v="6380"/>
    <d v="2026-04-26T00:00:00"/>
    <s v="Vigente"/>
    <s v="Sin pagar"/>
    <x v="2"/>
    <x v="0"/>
    <d v="2026-03-31T00:00:00"/>
    <x v="3"/>
    <x v="12"/>
    <n v="0"/>
    <n v="0"/>
    <n v="0"/>
    <n v="0"/>
    <n v="0"/>
    <n v="0"/>
    <n v="6380"/>
  </r>
  <r>
    <d v="2026-03-26T00:00:00"/>
    <s v="HMO/2026/00193"/>
    <x v="79"/>
    <n v="17640"/>
    <m/>
    <n v="17640"/>
    <n v="17640"/>
    <n v="17640"/>
    <d v="2026-04-25T00:00:00"/>
    <s v="Vigente"/>
    <s v="Sin pagar"/>
    <x v="1"/>
    <x v="0"/>
    <d v="2026-03-31T00:00:00"/>
    <x v="3"/>
    <x v="12"/>
    <n v="0"/>
    <n v="0"/>
    <n v="0"/>
    <n v="0"/>
    <n v="0"/>
    <n v="0"/>
    <n v="17640"/>
  </r>
  <r>
    <d v="2026-03-26T00:00:00"/>
    <s v="CLN/2026/00082"/>
    <x v="17"/>
    <n v="3150"/>
    <n v="504"/>
    <n v="3654"/>
    <n v="3654"/>
    <n v="3150"/>
    <d v="2026-04-25T00:00:00"/>
    <s v="Vigente"/>
    <s v="Sin pagar"/>
    <x v="0"/>
    <x v="0"/>
    <d v="2026-03-31T00:00:00"/>
    <x v="3"/>
    <x v="12"/>
    <n v="0"/>
    <n v="0"/>
    <n v="0"/>
    <n v="0"/>
    <n v="0"/>
    <n v="0"/>
    <n v="3150"/>
  </r>
  <r>
    <d v="2026-03-26T00:00:00"/>
    <s v="CLN/2026/00081"/>
    <x v="3"/>
    <n v="16000"/>
    <n v="2560"/>
    <n v="18560"/>
    <n v="18560"/>
    <n v="16000"/>
    <d v="2026-04-25T00:00:00"/>
    <s v="Vigente"/>
    <s v="Sin pagar"/>
    <x v="0"/>
    <x v="0"/>
    <d v="2026-03-31T00:00:00"/>
    <x v="3"/>
    <x v="12"/>
    <n v="0"/>
    <n v="0"/>
    <n v="0"/>
    <n v="0"/>
    <n v="0"/>
    <n v="0"/>
    <n v="16000"/>
  </r>
  <r>
    <d v="2026-03-25T00:00:00"/>
    <s v="HMO/2026/00192"/>
    <x v="32"/>
    <n v="84216.23"/>
    <n v="13474.6"/>
    <n v="97690.83"/>
    <n v="97690.83"/>
    <n v="84216.23"/>
    <d v="2026-04-24T00:00:00"/>
    <s v="Vigente"/>
    <s v="Sin pagar"/>
    <x v="1"/>
    <x v="0"/>
    <d v="2026-03-31T00:00:00"/>
    <x v="3"/>
    <x v="12"/>
    <n v="0"/>
    <n v="0"/>
    <n v="0"/>
    <n v="0"/>
    <n v="0"/>
    <n v="0"/>
    <n v="84216.23"/>
  </r>
  <r>
    <d v="2026-03-25T00:00:00"/>
    <s v="HMO/2026/00191"/>
    <x v="31"/>
    <n v="4600"/>
    <m/>
    <n v="4600"/>
    <n v="4600"/>
    <n v="4600"/>
    <d v="2026-04-24T00:00:00"/>
    <s v="Vigente"/>
    <s v="Sin pagar"/>
    <x v="1"/>
    <x v="0"/>
    <d v="2026-03-31T00:00:00"/>
    <x v="3"/>
    <x v="12"/>
    <n v="0"/>
    <n v="0"/>
    <n v="0"/>
    <n v="0"/>
    <n v="0"/>
    <n v="0"/>
    <n v="4600"/>
  </r>
  <r>
    <d v="2026-03-25T00:00:00"/>
    <s v="HMO/2026/00189"/>
    <x v="60"/>
    <n v="78000"/>
    <n v="12480"/>
    <n v="90480"/>
    <n v="90480"/>
    <n v="78000"/>
    <d v="2026-04-24T00:00:00"/>
    <s v="Vigente"/>
    <s v="Sin pagar"/>
    <x v="1"/>
    <x v="0"/>
    <d v="2026-03-31T00:00:00"/>
    <x v="3"/>
    <x v="12"/>
    <n v="0"/>
    <n v="0"/>
    <n v="0"/>
    <n v="0"/>
    <n v="0"/>
    <n v="0"/>
    <n v="78000"/>
  </r>
  <r>
    <d v="2026-03-24T00:00:00"/>
    <s v="HMO/2026/00188"/>
    <x v="13"/>
    <n v="37500"/>
    <n v="6000"/>
    <n v="43500"/>
    <n v="43500"/>
    <n v="37500"/>
    <d v="2026-04-23T00:00:00"/>
    <s v="Vigente"/>
    <s v="Sin pagar"/>
    <x v="1"/>
    <x v="0"/>
    <d v="2026-03-31T00:00:00"/>
    <x v="3"/>
    <x v="12"/>
    <n v="0"/>
    <n v="0"/>
    <n v="0"/>
    <n v="0"/>
    <n v="0"/>
    <n v="0"/>
    <n v="37500"/>
  </r>
  <r>
    <d v="2026-03-24T00:00:00"/>
    <s v="HMO/2026/00187"/>
    <x v="61"/>
    <n v="24080.3"/>
    <n v="3852.85"/>
    <n v="27933.15"/>
    <n v="27933.15"/>
    <n v="24080.3"/>
    <d v="2026-04-23T00:00:00"/>
    <s v="Vigente"/>
    <s v="Sin pagar"/>
    <x v="1"/>
    <x v="0"/>
    <d v="2026-03-31T00:00:00"/>
    <x v="3"/>
    <x v="12"/>
    <n v="0"/>
    <n v="0"/>
    <n v="0"/>
    <n v="0"/>
    <n v="0"/>
    <n v="0"/>
    <n v="24080.3"/>
  </r>
  <r>
    <d v="2026-03-24T00:00:00"/>
    <s v="HMO/2026/00186"/>
    <x v="55"/>
    <n v="13680"/>
    <n v="2188.8000000000002"/>
    <n v="15868.8"/>
    <n v="15868.8"/>
    <n v="13680"/>
    <d v="2026-04-23T00:00:00"/>
    <s v="Vigente"/>
    <s v="Sin pagar"/>
    <x v="1"/>
    <x v="0"/>
    <d v="2026-03-31T00:00:00"/>
    <x v="3"/>
    <x v="12"/>
    <n v="0"/>
    <n v="0"/>
    <n v="0"/>
    <n v="0"/>
    <n v="0"/>
    <n v="0"/>
    <n v="13680"/>
  </r>
  <r>
    <d v="2026-03-24T00:00:00"/>
    <s v="CLN/2026/00080"/>
    <x v="13"/>
    <n v="76800.960000000006"/>
    <n v="12288.15"/>
    <n v="89089.11"/>
    <n v="89089.11"/>
    <n v="76800.960000000006"/>
    <d v="2026-04-23T00:00:00"/>
    <s v="Vigente"/>
    <s v="Sin pagar"/>
    <x v="1"/>
    <x v="0"/>
    <d v="2026-03-31T00:00:00"/>
    <x v="3"/>
    <x v="12"/>
    <n v="0"/>
    <n v="0"/>
    <n v="0"/>
    <n v="0"/>
    <n v="0"/>
    <n v="0"/>
    <n v="76800.960000000006"/>
  </r>
  <r>
    <d v="2026-03-23T00:00:00"/>
    <s v="CLN/2026/00076"/>
    <x v="25"/>
    <n v="4779.75"/>
    <n v="764.76"/>
    <n v="5544.51"/>
    <n v="5544.51"/>
    <n v="4779.75"/>
    <d v="2026-04-22T00:00:00"/>
    <s v="Vigente"/>
    <s v="Sin pagar"/>
    <x v="0"/>
    <x v="0"/>
    <d v="2026-03-31T00:00:00"/>
    <x v="3"/>
    <x v="12"/>
    <n v="0"/>
    <n v="0"/>
    <n v="0"/>
    <n v="0"/>
    <n v="0"/>
    <n v="0"/>
    <n v="4779.75"/>
  </r>
  <r>
    <d v="2026-03-23T00:00:00"/>
    <s v="CLN/2026/00075"/>
    <x v="23"/>
    <n v="21400"/>
    <n v="3424"/>
    <n v="24824"/>
    <n v="24824"/>
    <n v="21400"/>
    <d v="2026-04-22T00:00:00"/>
    <s v="Vigente"/>
    <s v="Sin pagar"/>
    <x v="1"/>
    <x v="0"/>
    <d v="2026-03-31T00:00:00"/>
    <x v="3"/>
    <x v="12"/>
    <n v="0"/>
    <n v="0"/>
    <n v="0"/>
    <n v="0"/>
    <n v="0"/>
    <n v="0"/>
    <n v="21400"/>
  </r>
  <r>
    <d v="2026-03-23T00:00:00"/>
    <s v="CLN/2026/00074"/>
    <x v="17"/>
    <n v="18526.29"/>
    <n v="2964.21"/>
    <n v="21490.5"/>
    <n v="21490.5"/>
    <n v="18526.29"/>
    <d v="2026-04-22T00:00:00"/>
    <s v="Vigente"/>
    <s v="Sin pagar"/>
    <x v="0"/>
    <x v="0"/>
    <d v="2026-03-31T00:00:00"/>
    <x v="3"/>
    <x v="12"/>
    <n v="0"/>
    <n v="0"/>
    <n v="0"/>
    <n v="0"/>
    <n v="0"/>
    <n v="0"/>
    <n v="18526.29"/>
  </r>
  <r>
    <d v="2026-03-23T00:00:00"/>
    <s v="CLN/2026/00072"/>
    <x v="17"/>
    <n v="12600"/>
    <n v="2016"/>
    <n v="14616"/>
    <n v="14616"/>
    <n v="12600"/>
    <d v="2026-04-22T00:00:00"/>
    <s v="Vigente"/>
    <s v="Sin pagar"/>
    <x v="0"/>
    <x v="0"/>
    <d v="2026-03-31T00:00:00"/>
    <x v="3"/>
    <x v="12"/>
    <n v="0"/>
    <n v="0"/>
    <n v="0"/>
    <n v="0"/>
    <n v="0"/>
    <n v="0"/>
    <n v="12600"/>
  </r>
  <r>
    <d v="2026-03-20T00:00:00"/>
    <s v="CLN/2026/00069"/>
    <x v="71"/>
    <n v="26000"/>
    <n v="4160"/>
    <n v="30160"/>
    <n v="30160"/>
    <n v="26000"/>
    <d v="2026-04-19T00:00:00"/>
    <s v="Vigente"/>
    <s v="Sin pagar"/>
    <x v="1"/>
    <x v="0"/>
    <d v="2026-03-31T00:00:00"/>
    <x v="3"/>
    <x v="12"/>
    <n v="0"/>
    <n v="0"/>
    <n v="0"/>
    <n v="0"/>
    <n v="0"/>
    <n v="0"/>
    <n v="26000"/>
  </r>
  <r>
    <d v="2026-03-20T00:00:00"/>
    <s v="CLN/2026/00068"/>
    <x v="12"/>
    <n v="13500"/>
    <n v="2160"/>
    <n v="15660"/>
    <n v="15660"/>
    <n v="13500"/>
    <d v="2026-04-19T00:00:00"/>
    <s v="Vigente"/>
    <s v="Sin pagar"/>
    <x v="2"/>
    <x v="0"/>
    <d v="2026-03-31T00:00:00"/>
    <x v="3"/>
    <x v="12"/>
    <n v="0"/>
    <n v="0"/>
    <n v="0"/>
    <n v="0"/>
    <n v="0"/>
    <n v="0"/>
    <n v="13500"/>
  </r>
  <r>
    <d v="2026-03-19T00:00:00"/>
    <s v="HMO/2026/00181"/>
    <x v="7"/>
    <n v="18000"/>
    <n v="2880"/>
    <n v="20880"/>
    <n v="20880"/>
    <n v="18000"/>
    <d v="2026-04-18T00:00:00"/>
    <s v="Vigente"/>
    <s v="Sin pagar"/>
    <x v="1"/>
    <x v="0"/>
    <d v="2026-03-31T00:00:00"/>
    <x v="3"/>
    <x v="12"/>
    <n v="0"/>
    <n v="0"/>
    <n v="0"/>
    <n v="0"/>
    <n v="0"/>
    <n v="0"/>
    <n v="18000"/>
  </r>
  <r>
    <d v="2026-03-19T00:00:00"/>
    <s v="HMO/2026/00180"/>
    <x v="32"/>
    <n v="79651.850000000006"/>
    <n v="12744.3"/>
    <n v="92396.15"/>
    <n v="92396.15"/>
    <n v="79651.850000000006"/>
    <d v="2026-04-18T00:00:00"/>
    <s v="Vigente"/>
    <s v="Sin pagar"/>
    <x v="1"/>
    <x v="0"/>
    <d v="2026-03-31T00:00:00"/>
    <x v="3"/>
    <x v="12"/>
    <n v="0"/>
    <n v="0"/>
    <n v="0"/>
    <n v="0"/>
    <n v="0"/>
    <n v="0"/>
    <n v="79651.850000000006"/>
  </r>
  <r>
    <d v="2026-03-18T00:00:00"/>
    <s v="HMO/2026/00177"/>
    <x v="60"/>
    <n v="6800"/>
    <n v="1088"/>
    <n v="7888"/>
    <n v="7888"/>
    <n v="6800"/>
    <d v="2026-04-17T00:00:00"/>
    <s v="Vigente"/>
    <s v="Sin pagar"/>
    <x v="1"/>
    <x v="0"/>
    <d v="2026-03-31T00:00:00"/>
    <x v="3"/>
    <x v="12"/>
    <n v="0"/>
    <n v="0"/>
    <n v="0"/>
    <n v="0"/>
    <n v="0"/>
    <n v="0"/>
    <n v="6800"/>
  </r>
  <r>
    <d v="2026-03-18T00:00:00"/>
    <s v="HMO/2026/00175"/>
    <x v="6"/>
    <n v="9000"/>
    <n v="1440"/>
    <n v="10440"/>
    <n v="10440"/>
    <n v="9000"/>
    <d v="2026-04-17T00:00:00"/>
    <s v="Vigente"/>
    <s v="Sin pagar"/>
    <x v="1"/>
    <x v="0"/>
    <d v="2026-03-31T00:00:00"/>
    <x v="3"/>
    <x v="12"/>
    <n v="0"/>
    <n v="0"/>
    <n v="0"/>
    <n v="0"/>
    <n v="0"/>
    <n v="0"/>
    <n v="9000"/>
  </r>
  <r>
    <d v="2026-03-17T00:00:00"/>
    <s v="HMO/2026/00173"/>
    <x v="7"/>
    <n v="17850"/>
    <m/>
    <n v="17850"/>
    <n v="17850"/>
    <n v="17850"/>
    <d v="2026-04-16T00:00:00"/>
    <s v="Vigente"/>
    <s v="Sin pagar"/>
    <x v="1"/>
    <x v="0"/>
    <d v="2026-03-31T00:00:00"/>
    <x v="3"/>
    <x v="12"/>
    <n v="0"/>
    <n v="0"/>
    <n v="0"/>
    <n v="0"/>
    <n v="0"/>
    <n v="0"/>
    <n v="17850"/>
  </r>
  <r>
    <d v="2026-03-17T00:00:00"/>
    <s v="HMO/2026/00172"/>
    <x v="28"/>
    <n v="3871.11"/>
    <n v="619.38"/>
    <n v="4490.49"/>
    <n v="4490.49"/>
    <n v="3871.11"/>
    <d v="2026-04-16T00:00:00"/>
    <s v="Vigente"/>
    <s v="Sin pagar"/>
    <x v="2"/>
    <x v="0"/>
    <d v="2026-03-31T00:00:00"/>
    <x v="3"/>
    <x v="12"/>
    <n v="0"/>
    <n v="0"/>
    <n v="0"/>
    <n v="0"/>
    <n v="0"/>
    <n v="0"/>
    <n v="3871.11"/>
  </r>
  <r>
    <d v="2026-03-17T00:00:00"/>
    <s v="HMO/2026/00171"/>
    <x v="28"/>
    <n v="11613.33"/>
    <n v="1858.13"/>
    <n v="13471.46"/>
    <n v="13471.46"/>
    <n v="11613.33"/>
    <d v="2026-04-16T00:00:00"/>
    <s v="Vigente"/>
    <s v="Sin pagar"/>
    <x v="2"/>
    <x v="0"/>
    <d v="2026-03-31T00:00:00"/>
    <x v="3"/>
    <x v="12"/>
    <n v="0"/>
    <n v="0"/>
    <n v="0"/>
    <n v="0"/>
    <n v="0"/>
    <n v="0"/>
    <n v="11613.33"/>
  </r>
  <r>
    <d v="2026-03-17T00:00:00"/>
    <s v="CLN/2026/00067"/>
    <x v="9"/>
    <n v="28220"/>
    <n v="4515.2"/>
    <n v="32735.200000000001"/>
    <n v="32735.200000000001"/>
    <n v="28220"/>
    <d v="2026-04-16T00:00:00"/>
    <s v="Vigente"/>
    <s v="Sin pagar"/>
    <x v="2"/>
    <x v="0"/>
    <d v="2026-03-31T00:00:00"/>
    <x v="3"/>
    <x v="12"/>
    <n v="0"/>
    <n v="0"/>
    <n v="0"/>
    <n v="0"/>
    <n v="0"/>
    <n v="0"/>
    <n v="28220"/>
  </r>
  <r>
    <d v="2026-03-14T00:00:00"/>
    <s v="HMO/2026/00168"/>
    <x v="1"/>
    <n v="34200"/>
    <n v="5472"/>
    <n v="39672"/>
    <n v="39672"/>
    <n v="34200"/>
    <d v="2026-04-13T00:00:00"/>
    <s v="Vigente"/>
    <s v="Sin pagar"/>
    <x v="1"/>
    <x v="0"/>
    <d v="2026-03-31T00:00:00"/>
    <x v="3"/>
    <x v="12"/>
    <n v="0"/>
    <n v="0"/>
    <n v="0"/>
    <n v="0"/>
    <n v="0"/>
    <n v="0"/>
    <n v="34200"/>
  </r>
  <r>
    <d v="2026-03-13T00:00:00"/>
    <s v="HMO/2026/00167"/>
    <x v="22"/>
    <n v="27360"/>
    <n v="4377.6000000000004"/>
    <n v="31737.599999999999"/>
    <n v="31737.599999999999"/>
    <n v="27360"/>
    <d v="2026-04-12T00:00:00"/>
    <s v="Vigente"/>
    <s v="Sin pagar"/>
    <x v="1"/>
    <x v="0"/>
    <d v="2026-03-31T00:00:00"/>
    <x v="3"/>
    <x v="12"/>
    <n v="0"/>
    <n v="0"/>
    <n v="0"/>
    <n v="0"/>
    <n v="0"/>
    <n v="0"/>
    <n v="27360"/>
  </r>
  <r>
    <d v="2026-03-13T00:00:00"/>
    <s v="HMO/2026/00165"/>
    <x v="30"/>
    <n v="93821.57"/>
    <n v="15011.45"/>
    <n v="108833.02"/>
    <n v="891.84"/>
    <n v="768.82758620689663"/>
    <d v="2026-04-12T00:00:00"/>
    <s v="Vigente"/>
    <s v="Pagado parcialmente"/>
    <x v="1"/>
    <x v="0"/>
    <d v="2026-03-31T00:00:00"/>
    <x v="3"/>
    <x v="12"/>
    <n v="0"/>
    <n v="0"/>
    <n v="0"/>
    <n v="0"/>
    <n v="0"/>
    <n v="0"/>
    <n v="768.82758620689663"/>
  </r>
  <r>
    <d v="2026-03-13T00:00:00"/>
    <s v="HMO/2026/00164"/>
    <x v="28"/>
    <n v="124929.32"/>
    <n v="19988.689999999999"/>
    <n v="144918.01"/>
    <n v="144918.01"/>
    <n v="124929.32"/>
    <d v="2026-04-12T00:00:00"/>
    <s v="Vigente"/>
    <s v="Sin pagar"/>
    <x v="2"/>
    <x v="0"/>
    <d v="2026-03-31T00:00:00"/>
    <x v="3"/>
    <x v="12"/>
    <n v="0"/>
    <n v="0"/>
    <n v="0"/>
    <n v="0"/>
    <n v="0"/>
    <n v="0"/>
    <n v="124929.32"/>
  </r>
  <r>
    <d v="2026-03-12T00:00:00"/>
    <s v="HMO/2026/00162"/>
    <x v="7"/>
    <n v="49980"/>
    <m/>
    <n v="49980"/>
    <n v="49980"/>
    <n v="49980"/>
    <d v="2026-04-11T00:00:00"/>
    <s v="Vigente"/>
    <s v="Sin pagar"/>
    <x v="1"/>
    <x v="0"/>
    <d v="2026-03-31T00:00:00"/>
    <x v="3"/>
    <x v="12"/>
    <n v="0"/>
    <n v="0"/>
    <n v="0"/>
    <n v="0"/>
    <n v="0"/>
    <n v="0"/>
    <n v="49980"/>
  </r>
  <r>
    <d v="2026-03-12T00:00:00"/>
    <s v="HMO/2026/00161"/>
    <x v="55"/>
    <n v="48780"/>
    <n v="7804.8"/>
    <n v="56584.800000000003"/>
    <n v="56584.800000000003"/>
    <n v="48780"/>
    <d v="2026-04-11T00:00:00"/>
    <s v="Vigente"/>
    <s v="Sin pagar"/>
    <x v="1"/>
    <x v="0"/>
    <d v="2026-03-31T00:00:00"/>
    <x v="3"/>
    <x v="12"/>
    <n v="0"/>
    <n v="0"/>
    <n v="0"/>
    <n v="0"/>
    <n v="0"/>
    <n v="0"/>
    <n v="48780"/>
  </r>
  <r>
    <d v="2026-03-12T00:00:00"/>
    <s v="HMO/2026/00158"/>
    <x v="31"/>
    <n v="4872.59"/>
    <m/>
    <n v="4872.59"/>
    <n v="4872.59"/>
    <n v="4872.59"/>
    <d v="2026-04-11T00:00:00"/>
    <s v="Vigente"/>
    <s v="Sin pagar"/>
    <x v="1"/>
    <x v="0"/>
    <d v="2026-03-31T00:00:00"/>
    <x v="3"/>
    <x v="12"/>
    <n v="0"/>
    <n v="0"/>
    <n v="0"/>
    <n v="0"/>
    <n v="0"/>
    <n v="0"/>
    <n v="4872.59"/>
  </r>
  <r>
    <d v="2026-03-10T00:00:00"/>
    <s v="HMO/2026/00154"/>
    <x v="79"/>
    <n v="31500"/>
    <m/>
    <n v="31500"/>
    <n v="31500"/>
    <n v="31500"/>
    <d v="2026-04-09T00:00:00"/>
    <s v="Por vencer"/>
    <s v="Sin pagar"/>
    <x v="1"/>
    <x v="0"/>
    <d v="2026-03-31T00:00:00"/>
    <x v="3"/>
    <x v="12"/>
    <n v="0"/>
    <n v="0"/>
    <n v="0"/>
    <n v="0"/>
    <n v="0"/>
    <n v="31500"/>
    <n v="0"/>
  </r>
  <r>
    <d v="2026-03-10T00:00:00"/>
    <s v="HMO/2026/00152"/>
    <x v="32"/>
    <n v="24627.42"/>
    <n v="3940.39"/>
    <n v="28567.81"/>
    <n v="28567.81"/>
    <n v="24627.42"/>
    <d v="2026-04-09T00:00:00"/>
    <s v="Por vencer"/>
    <s v="Sin pagar"/>
    <x v="2"/>
    <x v="0"/>
    <d v="2026-03-31T00:00:00"/>
    <x v="3"/>
    <x v="12"/>
    <n v="0"/>
    <n v="0"/>
    <n v="0"/>
    <n v="0"/>
    <n v="0"/>
    <n v="24627.42"/>
    <n v="0"/>
  </r>
  <r>
    <d v="2026-03-10T00:00:00"/>
    <s v="HMO/2026/00151"/>
    <x v="69"/>
    <n v="88274.9"/>
    <n v="14123.98"/>
    <n v="102398.88"/>
    <n v="102398.88"/>
    <n v="88274.9"/>
    <d v="2026-04-09T00:00:00"/>
    <s v="Por vencer"/>
    <s v="Sin pagar"/>
    <x v="2"/>
    <x v="0"/>
    <d v="2026-03-31T00:00:00"/>
    <x v="3"/>
    <x v="12"/>
    <n v="0"/>
    <n v="0"/>
    <n v="0"/>
    <n v="0"/>
    <n v="0"/>
    <n v="88274.9"/>
    <n v="0"/>
  </r>
  <r>
    <d v="2026-03-10T00:00:00"/>
    <s v="HMO/2026/00150"/>
    <x v="69"/>
    <n v="77240.539999999994"/>
    <n v="12358.49"/>
    <n v="89599.03"/>
    <n v="89599.03"/>
    <n v="77240.539999999994"/>
    <d v="2026-04-09T00:00:00"/>
    <s v="Por vencer"/>
    <s v="Sin pagar"/>
    <x v="2"/>
    <x v="0"/>
    <d v="2026-03-31T00:00:00"/>
    <x v="3"/>
    <x v="12"/>
    <n v="0"/>
    <n v="0"/>
    <n v="0"/>
    <n v="0"/>
    <n v="0"/>
    <n v="77240.539999999994"/>
    <n v="0"/>
  </r>
  <r>
    <d v="2026-03-10T00:00:00"/>
    <s v="CLN/2026/00065"/>
    <x v="58"/>
    <n v="14214.96"/>
    <n v="2274.39"/>
    <n v="16489.349999999999"/>
    <n v="16489.349999999999"/>
    <n v="14214.96"/>
    <d v="2026-04-09T00:00:00"/>
    <s v="Por vencer"/>
    <s v="Sin pagar"/>
    <x v="1"/>
    <x v="0"/>
    <d v="2026-03-31T00:00:00"/>
    <x v="3"/>
    <x v="12"/>
    <n v="0"/>
    <n v="0"/>
    <n v="0"/>
    <n v="0"/>
    <n v="0"/>
    <n v="14214.96"/>
    <n v="0"/>
  </r>
  <r>
    <d v="2026-03-09T00:00:00"/>
    <s v="HMO/2026/00149"/>
    <x v="23"/>
    <n v="20000"/>
    <n v="3200"/>
    <n v="23200"/>
    <n v="23200"/>
    <n v="20000"/>
    <d v="2026-04-08T00:00:00"/>
    <s v="Por vencer"/>
    <s v="Sin pagar"/>
    <x v="1"/>
    <x v="0"/>
    <d v="2026-03-31T00:00:00"/>
    <x v="3"/>
    <x v="12"/>
    <n v="0"/>
    <n v="0"/>
    <n v="0"/>
    <n v="0"/>
    <n v="0"/>
    <n v="20000"/>
    <n v="0"/>
  </r>
  <r>
    <d v="2026-03-09T00:00:00"/>
    <s v="HMO/2026/00147"/>
    <x v="7"/>
    <n v="18000"/>
    <n v="2880"/>
    <n v="20880"/>
    <n v="20880"/>
    <n v="18000"/>
    <d v="2026-04-08T00:00:00"/>
    <s v="Por vencer"/>
    <s v="Sin pagar"/>
    <x v="1"/>
    <x v="0"/>
    <d v="2026-03-31T00:00:00"/>
    <x v="3"/>
    <x v="12"/>
    <n v="0"/>
    <n v="0"/>
    <n v="0"/>
    <n v="0"/>
    <n v="0"/>
    <n v="18000"/>
    <n v="0"/>
  </r>
  <r>
    <d v="2026-03-06T00:00:00"/>
    <s v="HMO/2026/00144"/>
    <x v="79"/>
    <n v="7140"/>
    <m/>
    <n v="7140"/>
    <n v="7140"/>
    <n v="7140"/>
    <d v="2026-04-05T00:00:00"/>
    <s v="Por vencer"/>
    <s v="Sin pagar"/>
    <x v="1"/>
    <x v="0"/>
    <d v="2026-03-31T00:00:00"/>
    <x v="3"/>
    <x v="12"/>
    <n v="0"/>
    <n v="0"/>
    <n v="0"/>
    <n v="0"/>
    <n v="0"/>
    <n v="7140"/>
    <n v="0"/>
  </r>
  <r>
    <d v="2026-03-06T00:00:00"/>
    <s v="HMO/2026/00143"/>
    <x v="79"/>
    <n v="7140"/>
    <m/>
    <n v="7140"/>
    <n v="7140"/>
    <n v="7140"/>
    <d v="2026-04-05T00:00:00"/>
    <s v="Por vencer"/>
    <s v="Sin pagar"/>
    <x v="1"/>
    <x v="0"/>
    <d v="2026-03-31T00:00:00"/>
    <x v="3"/>
    <x v="12"/>
    <n v="0"/>
    <n v="0"/>
    <n v="0"/>
    <n v="0"/>
    <n v="0"/>
    <n v="7140"/>
    <n v="0"/>
  </r>
  <r>
    <d v="2026-03-06T00:00:00"/>
    <s v="HMO/2026/00142"/>
    <x v="69"/>
    <n v="58107.38"/>
    <n v="9297.18"/>
    <n v="67404.56"/>
    <n v="67404.56"/>
    <n v="58107.38"/>
    <d v="2026-04-05T00:00:00"/>
    <s v="Por vencer"/>
    <s v="Sin pagar"/>
    <x v="1"/>
    <x v="0"/>
    <d v="2026-03-31T00:00:00"/>
    <x v="3"/>
    <x v="12"/>
    <n v="0"/>
    <n v="0"/>
    <n v="0"/>
    <n v="0"/>
    <n v="0"/>
    <n v="58107.38"/>
    <n v="0"/>
  </r>
  <r>
    <d v="2026-03-05T00:00:00"/>
    <s v="HMO/2026/00141"/>
    <x v="52"/>
    <n v="5544.06"/>
    <n v="887.05"/>
    <n v="6431.11"/>
    <n v="6431.11"/>
    <n v="5544.06"/>
    <d v="2026-04-04T00:00:00"/>
    <s v="Por vencer"/>
    <s v="Sin pagar"/>
    <x v="1"/>
    <x v="0"/>
    <d v="2026-03-31T00:00:00"/>
    <x v="3"/>
    <x v="12"/>
    <n v="0"/>
    <n v="0"/>
    <n v="0"/>
    <n v="0"/>
    <n v="0"/>
    <n v="5544.06"/>
    <n v="0"/>
  </r>
  <r>
    <d v="2026-03-04T00:00:00"/>
    <s v="HMO/2026/00140"/>
    <x v="69"/>
    <n v="36686.199999999997"/>
    <n v="5869.79"/>
    <n v="42555.99"/>
    <n v="42555.99"/>
    <n v="36686.199999999997"/>
    <d v="2026-04-03T00:00:00"/>
    <s v="Por vencer"/>
    <s v="Sin pagar"/>
    <x v="2"/>
    <x v="0"/>
    <d v="2026-03-31T00:00:00"/>
    <x v="3"/>
    <x v="12"/>
    <n v="0"/>
    <n v="0"/>
    <n v="0"/>
    <n v="0"/>
    <n v="0"/>
    <n v="36686.199999999997"/>
    <n v="0"/>
  </r>
  <r>
    <d v="2026-03-02T00:00:00"/>
    <s v="CLN/2026/00057"/>
    <x v="36"/>
    <n v="14257.8"/>
    <n v="2281.25"/>
    <n v="16539.05"/>
    <n v="16539.05"/>
    <n v="14257.8"/>
    <d v="2026-04-01T00:00:00"/>
    <s v="Por vencer"/>
    <s v="Sin pagar"/>
    <x v="2"/>
    <x v="0"/>
    <d v="2026-03-31T00:00:00"/>
    <x v="3"/>
    <x v="12"/>
    <n v="0"/>
    <n v="0"/>
    <n v="0"/>
    <n v="0"/>
    <n v="0"/>
    <n v="14257.8"/>
    <n v="0"/>
  </r>
  <r>
    <d v="2026-02-27T00:00:00"/>
    <s v="HMO/2026/00125"/>
    <x v="1"/>
    <n v="59040"/>
    <n v="9446.4"/>
    <n v="68486.399999999994"/>
    <n v="30128.400000000001"/>
    <n v="25972.758620689659"/>
    <d v="2026-03-29T00:00:00"/>
    <s v="Vencido"/>
    <s v="Pagado parcialmente"/>
    <x v="1"/>
    <x v="0"/>
    <d v="2026-03-31T00:00:00"/>
    <x v="3"/>
    <x v="12"/>
    <n v="3"/>
    <n v="25972.758620689659"/>
    <n v="0"/>
    <n v="0"/>
    <n v="0"/>
    <n v="0"/>
    <n v="0"/>
  </r>
  <r>
    <d v="2026-02-27T00:00:00"/>
    <s v="CLN/2026/00055"/>
    <x v="80"/>
    <n v="69000"/>
    <m/>
    <n v="69000"/>
    <n v="69000"/>
    <n v="69000"/>
    <d v="2026-03-29T00:00:00"/>
    <s v="Vencido"/>
    <s v="Sin pagar"/>
    <x v="1"/>
    <x v="0"/>
    <d v="2026-03-31T00:00:00"/>
    <x v="3"/>
    <x v="12"/>
    <n v="3"/>
    <n v="69000"/>
    <n v="0"/>
    <n v="0"/>
    <n v="0"/>
    <n v="0"/>
    <n v="0"/>
  </r>
  <r>
    <d v="2026-02-26T00:00:00"/>
    <s v="HMO/2026/00123"/>
    <x v="32"/>
    <n v="68714.34"/>
    <n v="10994.29"/>
    <n v="79708.63"/>
    <n v="79708.63"/>
    <n v="68714.34"/>
    <d v="2026-03-28T00:00:00"/>
    <s v="Vencido"/>
    <s v="Sin pagar"/>
    <x v="1"/>
    <x v="0"/>
    <d v="2026-03-31T00:00:00"/>
    <x v="3"/>
    <x v="12"/>
    <n v="4"/>
    <n v="68714.34"/>
    <n v="0"/>
    <n v="0"/>
    <n v="0"/>
    <n v="0"/>
    <n v="0"/>
  </r>
  <r>
    <d v="2026-02-26T00:00:00"/>
    <s v="HMO/2026/00122"/>
    <x v="6"/>
    <n v="9000"/>
    <n v="1440"/>
    <n v="10440"/>
    <n v="10440"/>
    <n v="9000"/>
    <d v="2026-03-28T00:00:00"/>
    <s v="Vencido"/>
    <s v="Sin pagar"/>
    <x v="1"/>
    <x v="0"/>
    <d v="2026-03-31T00:00:00"/>
    <x v="3"/>
    <x v="12"/>
    <n v="4"/>
    <n v="9000"/>
    <n v="0"/>
    <n v="0"/>
    <n v="0"/>
    <n v="0"/>
    <n v="0"/>
  </r>
  <r>
    <d v="2026-02-25T00:00:00"/>
    <s v="HMO/2026/00115"/>
    <x v="61"/>
    <n v="37699.86"/>
    <n v="6031.98"/>
    <n v="43731.839999999997"/>
    <n v="43731.839999999997"/>
    <n v="37699.86"/>
    <d v="2026-04-11T00:00:00"/>
    <s v="Vigente"/>
    <s v="Sin pagar"/>
    <x v="1"/>
    <x v="0"/>
    <d v="2026-03-31T00:00:00"/>
    <x v="3"/>
    <x v="12"/>
    <n v="0"/>
    <n v="0"/>
    <n v="0"/>
    <n v="0"/>
    <n v="0"/>
    <n v="0"/>
    <n v="37699.86"/>
  </r>
  <r>
    <d v="2026-02-24T00:00:00"/>
    <s v="HMO/2026/00113"/>
    <x v="7"/>
    <n v="9000"/>
    <n v="1440"/>
    <n v="10440"/>
    <n v="10440"/>
    <n v="9000"/>
    <d v="2026-03-26T00:00:00"/>
    <s v="Vencido"/>
    <s v="Sin pagar"/>
    <x v="1"/>
    <x v="0"/>
    <d v="2026-03-31T00:00:00"/>
    <x v="3"/>
    <x v="12"/>
    <n v="6"/>
    <n v="9000"/>
    <n v="0"/>
    <n v="0"/>
    <n v="0"/>
    <n v="0"/>
    <n v="0"/>
  </r>
  <r>
    <d v="2026-02-24T00:00:00"/>
    <s v="CLN/2026/00052"/>
    <x v="37"/>
    <n v="12825"/>
    <n v="2052"/>
    <n v="14877"/>
    <n v="14877"/>
    <n v="12825"/>
    <d v="2026-03-26T00:00:00"/>
    <s v="Vencido"/>
    <s v="Sin pagar"/>
    <x v="2"/>
    <x v="0"/>
    <d v="2026-03-31T00:00:00"/>
    <x v="3"/>
    <x v="12"/>
    <n v="6"/>
    <n v="12825"/>
    <n v="0"/>
    <n v="0"/>
    <n v="0"/>
    <n v="0"/>
    <n v="0"/>
  </r>
  <r>
    <d v="2026-02-23T00:00:00"/>
    <s v="CLN/2026/00050"/>
    <x v="37"/>
    <n v="12825"/>
    <n v="2052"/>
    <n v="14877"/>
    <n v="14877"/>
    <n v="12825"/>
    <d v="2026-03-25T00:00:00"/>
    <s v="Vencido"/>
    <s v="Sin pagar"/>
    <x v="2"/>
    <x v="0"/>
    <d v="2026-03-31T00:00:00"/>
    <x v="3"/>
    <x v="12"/>
    <n v="7"/>
    <n v="12825"/>
    <n v="0"/>
    <n v="0"/>
    <n v="0"/>
    <n v="0"/>
    <n v="0"/>
  </r>
  <r>
    <d v="2026-02-19T00:00:00"/>
    <s v="CLN/2026/00045"/>
    <x v="36"/>
    <n v="35478.14"/>
    <n v="5676.5"/>
    <n v="41154.639999999999"/>
    <n v="41154.639999999999"/>
    <n v="35478.14"/>
    <d v="2026-03-21T00:00:00"/>
    <s v="Vencido"/>
    <s v="Sin pagar"/>
    <x v="2"/>
    <x v="0"/>
    <d v="2026-03-31T00:00:00"/>
    <x v="3"/>
    <x v="12"/>
    <n v="11"/>
    <n v="35478.14"/>
    <n v="0"/>
    <n v="0"/>
    <n v="0"/>
    <n v="0"/>
    <n v="0"/>
  </r>
  <r>
    <d v="2026-02-18T00:00:00"/>
    <s v="CLN/2026/00043"/>
    <x v="37"/>
    <n v="8550"/>
    <n v="1368"/>
    <n v="9918"/>
    <n v="9918"/>
    <n v="8550"/>
    <d v="2026-03-20T00:00:00"/>
    <s v="Vencido"/>
    <s v="Sin pagar"/>
    <x v="2"/>
    <x v="0"/>
    <d v="2026-03-31T00:00:00"/>
    <x v="3"/>
    <x v="12"/>
    <n v="12"/>
    <n v="8550"/>
    <n v="0"/>
    <n v="0"/>
    <n v="0"/>
    <n v="0"/>
    <n v="0"/>
  </r>
  <r>
    <d v="2026-02-16T00:00:00"/>
    <s v="CLN/2026/00042"/>
    <x v="37"/>
    <n v="8550"/>
    <n v="1368"/>
    <n v="9918"/>
    <n v="9918"/>
    <n v="8550"/>
    <d v="2026-03-18T00:00:00"/>
    <s v="Vencido"/>
    <s v="Sin pagar"/>
    <x v="2"/>
    <x v="0"/>
    <d v="2026-03-31T00:00:00"/>
    <x v="3"/>
    <x v="12"/>
    <n v="14"/>
    <n v="8550"/>
    <n v="0"/>
    <n v="0"/>
    <n v="0"/>
    <n v="0"/>
    <n v="0"/>
  </r>
  <r>
    <d v="2026-02-16T00:00:00"/>
    <s v="CLN/2026/00041"/>
    <x v="36"/>
    <n v="7112.44"/>
    <n v="1137.99"/>
    <n v="8250.43"/>
    <n v="8250.43"/>
    <n v="7112.44"/>
    <d v="2026-03-18T00:00:00"/>
    <s v="Vencido"/>
    <s v="Sin pagar"/>
    <x v="2"/>
    <x v="0"/>
    <d v="2026-03-31T00:00:00"/>
    <x v="3"/>
    <x v="12"/>
    <n v="14"/>
    <n v="7112.44"/>
    <n v="0"/>
    <n v="0"/>
    <n v="0"/>
    <n v="0"/>
    <n v="0"/>
  </r>
  <r>
    <d v="2026-02-13T00:00:00"/>
    <s v="HMO/2026/00090"/>
    <x v="55"/>
    <n v="68400"/>
    <n v="10944"/>
    <n v="79344"/>
    <n v="18540"/>
    <n v="15982.758620689656"/>
    <d v="2026-03-15T00:00:00"/>
    <s v="Vencido"/>
    <s v="Pagado parcialmente"/>
    <x v="1"/>
    <x v="0"/>
    <d v="2026-03-31T00:00:00"/>
    <x v="3"/>
    <x v="12"/>
    <n v="17"/>
    <n v="15982.758620689656"/>
    <n v="0"/>
    <n v="0"/>
    <n v="0"/>
    <n v="0"/>
    <n v="0"/>
  </r>
  <r>
    <d v="2026-02-13T00:00:00"/>
    <s v="HMO/2026/00084"/>
    <x v="81"/>
    <n v="17802"/>
    <n v="2848.32"/>
    <n v="20650.32"/>
    <n v="20650.32"/>
    <n v="17802"/>
    <d v="2026-03-30T00:00:00"/>
    <s v="Vencido"/>
    <s v="Sin pagar"/>
    <x v="2"/>
    <x v="0"/>
    <d v="2026-03-31T00:00:00"/>
    <x v="3"/>
    <x v="12"/>
    <n v="2"/>
    <n v="17802"/>
    <n v="0"/>
    <n v="0"/>
    <n v="0"/>
    <n v="0"/>
    <n v="0"/>
  </r>
  <r>
    <d v="2026-01-15T00:00:00"/>
    <s v="CLN/2026/00016"/>
    <x v="37"/>
    <n v="44390"/>
    <n v="7102.4"/>
    <n v="51492.4"/>
    <n v="51492.4"/>
    <n v="44390"/>
    <d v="2026-02-14T00:00:00"/>
    <s v="Vencido"/>
    <s v="Sin pagar"/>
    <x v="2"/>
    <x v="0"/>
    <d v="2026-03-31T00:00:00"/>
    <x v="3"/>
    <x v="12"/>
    <n v="46"/>
    <n v="0"/>
    <n v="44390"/>
    <n v="0"/>
    <n v="0"/>
    <n v="0"/>
    <n v="0"/>
  </r>
  <r>
    <d v="2026-01-15T00:00:00"/>
    <s v="CLN/2026/00015"/>
    <x v="36"/>
    <n v="17638.53"/>
    <n v="2822.16"/>
    <n v="20460.689999999999"/>
    <n v="20460.689999999999"/>
    <n v="17638.53"/>
    <d v="2026-02-14T00:00:00"/>
    <s v="Vencido"/>
    <s v="Sin pagar"/>
    <x v="2"/>
    <x v="0"/>
    <d v="2026-03-31T00:00:00"/>
    <x v="3"/>
    <x v="12"/>
    <n v="46"/>
    <n v="0"/>
    <n v="17638.53"/>
    <n v="0"/>
    <n v="0"/>
    <n v="0"/>
    <n v="0"/>
  </r>
  <r>
    <d v="2025-12-26T00:00:00"/>
    <s v="CLN/2025/00525"/>
    <x v="37"/>
    <n v="42000"/>
    <n v="6720"/>
    <n v="48720"/>
    <n v="31860"/>
    <n v="27465.517241379312"/>
    <d v="2026-01-25T00:00:00"/>
    <s v="Vencido"/>
    <s v="Pagado parcialmente"/>
    <x v="2"/>
    <x v="0"/>
    <d v="2026-03-31T00:00:00"/>
    <x v="3"/>
    <x v="12"/>
    <n v="66"/>
    <n v="0"/>
    <n v="0"/>
    <n v="27465.517241379312"/>
    <n v="0"/>
    <n v="0"/>
    <n v="0"/>
  </r>
  <r>
    <d v="2025-10-23T00:00:00"/>
    <s v="CLN/2025/00474"/>
    <x v="38"/>
    <n v="19694.400000000001"/>
    <n v="3151.1"/>
    <n v="22845.5"/>
    <n v="2429.5"/>
    <n v="2094.3965517241381"/>
    <d v="2025-11-07T00:00:00"/>
    <s v="Vencido"/>
    <s v="Pagado parcialmente"/>
    <x v="2"/>
    <x v="0"/>
    <d v="2026-03-31T00:00:00"/>
    <x v="3"/>
    <x v="12"/>
    <n v="145"/>
    <n v="0"/>
    <n v="0"/>
    <n v="0"/>
    <n v="2094.3965517241381"/>
    <n v="0"/>
    <n v="0"/>
  </r>
  <r>
    <d v="2025-10-14T00:00:00"/>
    <s v="CLN/2025/00465"/>
    <x v="36"/>
    <n v="14295.42"/>
    <n v="2287.27"/>
    <n v="16582.689999999999"/>
    <n v="16582.689999999999"/>
    <n v="14295.42"/>
    <d v="2025-11-13T00:00:00"/>
    <s v="Vencido"/>
    <s v="Sin pagar"/>
    <x v="2"/>
    <x v="0"/>
    <d v="2026-03-31T00:00:00"/>
    <x v="3"/>
    <x v="12"/>
    <n v="139"/>
    <n v="0"/>
    <n v="0"/>
    <n v="0"/>
    <n v="14295.42"/>
    <n v="0"/>
    <n v="0"/>
  </r>
  <r>
    <d v="2025-10-03T00:00:00"/>
    <s v="CLN/2025/00449"/>
    <x v="36"/>
    <n v="24043.32"/>
    <n v="3846.93"/>
    <n v="27890.25"/>
    <n v="27890.25"/>
    <n v="24043.32"/>
    <d v="2025-11-02T00:00:00"/>
    <s v="Vencido"/>
    <s v="Sin pagar"/>
    <x v="2"/>
    <x v="0"/>
    <d v="2026-03-31T00:00:00"/>
    <x v="3"/>
    <x v="12"/>
    <n v="150"/>
    <n v="0"/>
    <n v="0"/>
    <n v="0"/>
    <n v="24043.32"/>
    <n v="0"/>
    <n v="0"/>
  </r>
  <r>
    <d v="2025-10-01T00:00:00"/>
    <s v="CLN/2025/00442"/>
    <x v="53"/>
    <n v="21675"/>
    <n v="3468"/>
    <n v="25143"/>
    <n v="25143"/>
    <n v="21675"/>
    <d v="2025-10-31T00:00:00"/>
    <s v="Vencido"/>
    <s v="Sin pagar"/>
    <x v="3"/>
    <x v="0"/>
    <d v="2026-03-31T00:00:00"/>
    <x v="3"/>
    <x v="12"/>
    <n v="152"/>
    <n v="0"/>
    <n v="0"/>
    <n v="0"/>
    <n v="21675"/>
    <n v="0"/>
    <n v="0"/>
  </r>
  <r>
    <d v="2025-09-30T00:00:00"/>
    <s v="CLN/2025/00440"/>
    <x v="36"/>
    <n v="115800"/>
    <n v="18528"/>
    <n v="134328"/>
    <n v="33522.959999999999"/>
    <n v="28899.103448275862"/>
    <d v="2025-10-30T00:00:00"/>
    <s v="Vencido"/>
    <s v="Pagado parcialmente"/>
    <x v="2"/>
    <x v="0"/>
    <d v="2026-03-31T00:00:00"/>
    <x v="3"/>
    <x v="12"/>
    <n v="153"/>
    <n v="0"/>
    <n v="0"/>
    <n v="0"/>
    <n v="28899.103448275862"/>
    <n v="0"/>
    <n v="0"/>
  </r>
  <r>
    <d v="2025-09-15T00:00:00"/>
    <s v="HMO/2025/00727"/>
    <x v="39"/>
    <n v="7125"/>
    <n v="1140"/>
    <n v="8265"/>
    <n v="8265"/>
    <n v="7125"/>
    <d v="2025-10-15T00:00:00"/>
    <s v="Vencido"/>
    <s v="Sin pagar"/>
    <x v="1"/>
    <x v="0"/>
    <d v="2026-03-31T00:00:00"/>
    <x v="3"/>
    <x v="12"/>
    <n v="168"/>
    <n v="0"/>
    <n v="0"/>
    <n v="0"/>
    <n v="7125"/>
    <n v="0"/>
    <n v="0"/>
  </r>
  <r>
    <d v="2025-08-27T00:00:00"/>
    <s v="HMO/2025/00683"/>
    <x v="39"/>
    <n v="4375"/>
    <n v="700"/>
    <n v="5075"/>
    <n v="5075"/>
    <n v="4375"/>
    <d v="2025-09-26T00:00:00"/>
    <s v="Vencido"/>
    <s v="Sin pagar"/>
    <x v="1"/>
    <x v="0"/>
    <d v="2026-03-31T00:00:00"/>
    <x v="3"/>
    <x v="12"/>
    <n v="187"/>
    <n v="0"/>
    <n v="0"/>
    <n v="0"/>
    <n v="4375"/>
    <n v="0"/>
    <n v="0"/>
  </r>
  <r>
    <d v="2025-08-26T00:00:00"/>
    <s v="CLN/2025/00385"/>
    <x v="40"/>
    <n v="22364.16"/>
    <m/>
    <n v="22364.16"/>
    <n v="22364.16"/>
    <n v="22364.16"/>
    <d v="2025-09-25T00:00:00"/>
    <s v="Vencido"/>
    <s v="Sin pagar"/>
    <x v="3"/>
    <x v="0"/>
    <d v="2026-03-31T00:00:00"/>
    <x v="3"/>
    <x v="12"/>
    <n v="188"/>
    <n v="0"/>
    <n v="0"/>
    <n v="0"/>
    <n v="22364.16"/>
    <n v="0"/>
    <n v="0"/>
  </r>
  <r>
    <d v="2025-08-07T00:00:00"/>
    <s v="CLN/2025/00356"/>
    <x v="40"/>
    <n v="22343.040000000001"/>
    <m/>
    <n v="22343.040000000001"/>
    <n v="22343.040000000001"/>
    <n v="22343.040000000001"/>
    <d v="2025-09-06T00:00:00"/>
    <s v="Vencido"/>
    <s v="Sin pagar"/>
    <x v="3"/>
    <x v="0"/>
    <d v="2026-03-31T00:00:00"/>
    <x v="3"/>
    <x v="12"/>
    <n v="207"/>
    <n v="0"/>
    <n v="0"/>
    <n v="0"/>
    <n v="22343.040000000001"/>
    <n v="0"/>
    <n v="0"/>
  </r>
  <r>
    <d v="2025-07-31T00:00:00"/>
    <s v="CLN/2025/00350"/>
    <x v="41"/>
    <n v="761801.88"/>
    <n v="121888.3"/>
    <n v="883690.18"/>
    <n v="232979.43"/>
    <n v="200844.33620689655"/>
    <d v="2025-08-15T00:00:00"/>
    <s v="Vencido"/>
    <s v="Pagado parcialmente"/>
    <x v="2"/>
    <x v="0"/>
    <d v="2026-03-31T00:00:00"/>
    <x v="3"/>
    <x v="12"/>
    <n v="229"/>
    <n v="0"/>
    <n v="0"/>
    <n v="0"/>
    <n v="200844.33620689655"/>
    <n v="0"/>
    <n v="0"/>
  </r>
  <r>
    <d v="2025-07-02T00:00:00"/>
    <s v="CLN/2025/00317"/>
    <x v="42"/>
    <n v="14940"/>
    <n v="2390.4"/>
    <n v="17330.400000000001"/>
    <n v="17330.400000000001"/>
    <n v="14940"/>
    <d v="2025-08-01T00:00:00"/>
    <s v="Vencido"/>
    <s v="Sin pagar"/>
    <x v="3"/>
    <x v="0"/>
    <d v="2026-03-31T00:00:00"/>
    <x v="3"/>
    <x v="12"/>
    <n v="243"/>
    <n v="0"/>
    <n v="0"/>
    <n v="0"/>
    <n v="14940"/>
    <n v="0"/>
    <n v="0"/>
  </r>
  <r>
    <d v="2025-06-19T00:00:00"/>
    <s v="CLN/2025/00296"/>
    <x v="42"/>
    <n v="22410"/>
    <n v="3585.6"/>
    <n v="25995.599999999999"/>
    <n v="25995.599999999999"/>
    <n v="22410"/>
    <d v="2025-07-19T00:00:00"/>
    <s v="Vencido"/>
    <s v="Sin pagar"/>
    <x v="3"/>
    <x v="0"/>
    <d v="2026-03-31T00:00:00"/>
    <x v="3"/>
    <x v="12"/>
    <n v="256"/>
    <n v="0"/>
    <n v="0"/>
    <n v="0"/>
    <n v="22410"/>
    <n v="0"/>
    <n v="0"/>
  </r>
  <r>
    <d v="2025-06-06T00:00:00"/>
    <s v="CLN/2025/00282"/>
    <x v="42"/>
    <n v="19012.5"/>
    <n v="3042"/>
    <n v="22054.5"/>
    <n v="22054.5"/>
    <n v="19012.5"/>
    <d v="2025-07-06T00:00:00"/>
    <s v="Vencido"/>
    <s v="Sin pagar"/>
    <x v="3"/>
    <x v="0"/>
    <d v="2026-03-31T00:00:00"/>
    <x v="3"/>
    <x v="12"/>
    <n v="269"/>
    <n v="0"/>
    <n v="0"/>
    <n v="0"/>
    <n v="19012.5"/>
    <n v="0"/>
    <n v="0"/>
  </r>
  <r>
    <d v="2025-05-22T00:00:00"/>
    <s v="CLN/2025/00256"/>
    <x v="43"/>
    <n v="3477.15"/>
    <n v="556.34"/>
    <n v="4033.49"/>
    <n v="4033.49"/>
    <n v="3477.15"/>
    <d v="2025-06-21T00:00:00"/>
    <s v="Vencido"/>
    <s v="Sin pagar"/>
    <x v="3"/>
    <x v="0"/>
    <d v="2026-03-31T00:00:00"/>
    <x v="3"/>
    <x v="12"/>
    <n v="284"/>
    <n v="0"/>
    <n v="0"/>
    <n v="0"/>
    <n v="3477.15"/>
    <n v="0"/>
    <n v="0"/>
  </r>
  <r>
    <d v="2025-05-15T00:00:00"/>
    <s v="CLN/2025/00253"/>
    <x v="43"/>
    <n v="162680"/>
    <n v="26028.799999999999"/>
    <n v="188708.8"/>
    <n v="188708.8"/>
    <n v="162680"/>
    <d v="2025-06-14T00:00:00"/>
    <s v="Vencido"/>
    <s v="Sin pagar"/>
    <x v="3"/>
    <x v="0"/>
    <d v="2026-03-31T00:00:00"/>
    <x v="3"/>
    <x v="12"/>
    <n v="291"/>
    <n v="0"/>
    <n v="0"/>
    <n v="0"/>
    <n v="162680"/>
    <n v="0"/>
    <n v="0"/>
  </r>
  <r>
    <d v="2025-05-15T00:00:00"/>
    <s v="CLN/2025/00250"/>
    <x v="43"/>
    <n v="6970.68"/>
    <n v="1115.31"/>
    <n v="8085.99"/>
    <n v="8085.99"/>
    <n v="6970.68"/>
    <d v="2025-06-14T00:00:00"/>
    <s v="Vencido"/>
    <s v="Sin pagar"/>
    <x v="3"/>
    <x v="0"/>
    <d v="2026-03-31T00:00:00"/>
    <x v="3"/>
    <x v="12"/>
    <n v="291"/>
    <n v="0"/>
    <n v="0"/>
    <n v="0"/>
    <n v="6970.68"/>
    <n v="0"/>
    <n v="0"/>
  </r>
  <r>
    <d v="2025-05-15T00:00:00"/>
    <s v="CLN/2025/00248"/>
    <x v="42"/>
    <n v="31024.799999999999"/>
    <n v="4963.97"/>
    <n v="35988.769999999997"/>
    <n v="4384.8"/>
    <n v="3780.0000000000005"/>
    <d v="2025-06-14T00:00:00"/>
    <s v="Vencido"/>
    <s v="Pagado parcialmente"/>
    <x v="3"/>
    <x v="0"/>
    <d v="2026-03-31T00:00:00"/>
    <x v="3"/>
    <x v="12"/>
    <n v="291"/>
    <n v="0"/>
    <n v="0"/>
    <n v="0"/>
    <n v="3780.0000000000005"/>
    <n v="0"/>
    <n v="0"/>
  </r>
  <r>
    <d v="2025-05-13T00:00:00"/>
    <s v="CLN/2025/00246"/>
    <x v="43"/>
    <n v="20992.5"/>
    <n v="3358.8"/>
    <n v="24351.3"/>
    <n v="24351.3"/>
    <n v="20992.5"/>
    <d v="2025-06-12T00:00:00"/>
    <s v="Vencido"/>
    <s v="Sin pagar"/>
    <x v="3"/>
    <x v="0"/>
    <d v="2026-03-31T00:00:00"/>
    <x v="3"/>
    <x v="12"/>
    <n v="293"/>
    <n v="0"/>
    <n v="0"/>
    <n v="0"/>
    <n v="20992.5"/>
    <n v="0"/>
    <n v="0"/>
  </r>
  <r>
    <d v="2025-05-07T00:00:00"/>
    <s v="CLN/2025/00237"/>
    <x v="43"/>
    <n v="5250"/>
    <n v="840"/>
    <n v="6090"/>
    <n v="6090"/>
    <n v="5250"/>
    <d v="2025-06-06T00:00:00"/>
    <s v="Vencido"/>
    <s v="Sin pagar"/>
    <x v="3"/>
    <x v="0"/>
    <d v="2026-03-31T00:00:00"/>
    <x v="3"/>
    <x v="12"/>
    <n v="299"/>
    <n v="0"/>
    <n v="0"/>
    <n v="0"/>
    <n v="5250"/>
    <n v="0"/>
    <n v="0"/>
  </r>
  <r>
    <d v="2025-04-25T00:00:00"/>
    <s v="CLN/2025/00223"/>
    <x v="43"/>
    <n v="45500"/>
    <n v="7280"/>
    <n v="52780"/>
    <n v="52780"/>
    <n v="45500"/>
    <d v="2025-05-25T00:00:00"/>
    <s v="Vencido"/>
    <s v="Sin pagar"/>
    <x v="3"/>
    <x v="0"/>
    <d v="2026-03-31T00:00:00"/>
    <x v="3"/>
    <x v="12"/>
    <n v="311"/>
    <n v="0"/>
    <n v="0"/>
    <n v="0"/>
    <n v="45500"/>
    <n v="0"/>
    <n v="0"/>
  </r>
  <r>
    <d v="2025-03-04T00:00:00"/>
    <s v="CLN/2025/00143"/>
    <x v="43"/>
    <n v="31483.63"/>
    <n v="5037.38"/>
    <n v="36521.01"/>
    <n v="5816.12"/>
    <n v="5013.8965517241386"/>
    <d v="2025-04-03T00:00:00"/>
    <s v="Vencido"/>
    <s v="Pagado parcialmente"/>
    <x v="3"/>
    <x v="0"/>
    <d v="2026-03-31T00:00:00"/>
    <x v="3"/>
    <x v="12"/>
    <n v="363"/>
    <n v="0"/>
    <n v="0"/>
    <n v="0"/>
    <n v="5013.8965517241386"/>
    <n v="0"/>
    <n v="0"/>
  </r>
  <r>
    <d v="2025-02-21T00:00:00"/>
    <s v="CLN/2025/00127"/>
    <x v="43"/>
    <n v="23609.5"/>
    <n v="2595.6"/>
    <n v="26205.1"/>
    <n v="26205.1"/>
    <n v="23609.5"/>
    <d v="2025-05-07T00:00:00"/>
    <s v="Vencido"/>
    <s v="Sin pagar"/>
    <x v="3"/>
    <x v="0"/>
    <d v="2026-03-31T00:00:00"/>
    <x v="3"/>
    <x v="12"/>
    <n v="329"/>
    <n v="0"/>
    <n v="0"/>
    <n v="0"/>
    <n v="23609.5"/>
    <n v="0"/>
    <n v="0"/>
  </r>
  <r>
    <d v="2025-02-11T00:00:00"/>
    <s v="CLN/2025/00101"/>
    <x v="44"/>
    <n v="1230"/>
    <m/>
    <n v="1230"/>
    <n v="1230"/>
    <n v="1230"/>
    <d v="2025-02-26T00:00:00"/>
    <s v="Vencido"/>
    <s v="Sin pagar"/>
    <x v="3"/>
    <x v="0"/>
    <d v="2026-03-31T00:00:00"/>
    <x v="3"/>
    <x v="12"/>
    <n v="399"/>
    <n v="0"/>
    <n v="0"/>
    <n v="0"/>
    <n v="1230"/>
    <n v="0"/>
    <n v="0"/>
  </r>
  <r>
    <d v="2024-11-14T00:00:00"/>
    <s v="HMO/2024/00987"/>
    <x v="45"/>
    <n v="2369.29"/>
    <n v="379.09"/>
    <n v="2748.38"/>
    <n v="2748.38"/>
    <n v="2369.29"/>
    <d v="2024-12-14T00:00:00"/>
    <s v="Vencido"/>
    <s v="Sin pagar"/>
    <x v="4"/>
    <x v="0"/>
    <d v="2026-03-31T00:00:00"/>
    <x v="3"/>
    <x v="12"/>
    <n v="473"/>
    <n v="0"/>
    <n v="0"/>
    <n v="0"/>
    <n v="2369.29"/>
    <n v="0"/>
    <n v="0"/>
  </r>
  <r>
    <d v="2024-10-31T00:00:00"/>
    <s v="HMO/2024/00961"/>
    <x v="45"/>
    <n v="3719.83"/>
    <n v="595.16999999999996"/>
    <n v="4315"/>
    <n v="154.22999999999999"/>
    <n v="132.95689655172413"/>
    <d v="2024-11-30T00:00:00"/>
    <s v="Vencido"/>
    <s v="Pagado parcialmente"/>
    <x v="4"/>
    <x v="0"/>
    <d v="2026-03-31T00:00:00"/>
    <x v="3"/>
    <x v="12"/>
    <n v="487"/>
    <n v="0"/>
    <n v="0"/>
    <n v="0"/>
    <n v="132.95689655172413"/>
    <n v="0"/>
    <n v="0"/>
  </r>
  <r>
    <d v="2024-10-17T00:00:00"/>
    <s v="HMO/2024/00910"/>
    <x v="45"/>
    <n v="21120"/>
    <n v="3379.2"/>
    <n v="24499.200000000001"/>
    <n v="24499.200000000001"/>
    <n v="21120"/>
    <d v="2024-11-16T00:00:00"/>
    <s v="Vencido"/>
    <s v="Sin pagar"/>
    <x v="4"/>
    <x v="0"/>
    <d v="2026-03-31T00:00:00"/>
    <x v="3"/>
    <x v="12"/>
    <n v="501"/>
    <n v="0"/>
    <n v="0"/>
    <n v="0"/>
    <n v="21120"/>
    <n v="0"/>
    <n v="0"/>
  </r>
  <r>
    <d v="2024-08-15T00:00:00"/>
    <s v="CLN/2024/00680"/>
    <x v="46"/>
    <n v="2475"/>
    <n v="396"/>
    <n v="2871"/>
    <n v="2871"/>
    <n v="2475"/>
    <d v="2024-09-14T00:00:00"/>
    <s v="Vencido"/>
    <s v="Sin pagar"/>
    <x v="5"/>
    <x v="0"/>
    <d v="2026-03-31T00:00:00"/>
    <x v="3"/>
    <x v="12"/>
    <n v="564"/>
    <n v="0"/>
    <n v="0"/>
    <n v="0"/>
    <n v="2475"/>
    <n v="0"/>
    <n v="0"/>
  </r>
  <r>
    <d v="2024-07-25T00:00:00"/>
    <s v="CLN/2024/00600"/>
    <x v="46"/>
    <n v="2475"/>
    <n v="396"/>
    <n v="2871"/>
    <n v="2378"/>
    <n v="2050"/>
    <d v="2024-08-24T00:00:00"/>
    <s v="Vencido"/>
    <s v="Pagado parcialmente"/>
    <x v="5"/>
    <x v="0"/>
    <d v="2026-03-31T00:00:00"/>
    <x v="3"/>
    <x v="12"/>
    <n v="585"/>
    <n v="0"/>
    <n v="0"/>
    <n v="0"/>
    <n v="2050"/>
    <n v="0"/>
    <n v="0"/>
  </r>
  <r>
    <d v="2024-07-18T00:00:00"/>
    <s v="HMO/2024/00568"/>
    <x v="47"/>
    <n v="16588"/>
    <n v="2654.08"/>
    <n v="19242.080000000002"/>
    <n v="19242.080000000002"/>
    <n v="16588"/>
    <d v="2024-08-17T00:00:00"/>
    <s v="Vencido"/>
    <s v="Sin pagar"/>
    <x v="1"/>
    <x v="0"/>
    <d v="2026-03-31T00:00:00"/>
    <x v="3"/>
    <x v="12"/>
    <n v="592"/>
    <n v="0"/>
    <n v="0"/>
    <n v="0"/>
    <n v="16588"/>
    <n v="0"/>
    <n v="0"/>
  </r>
  <r>
    <d v="2024-03-01T00:00:00"/>
    <s v="CLN/2024/00057"/>
    <x v="48"/>
    <n v="8800"/>
    <n v="1408"/>
    <n v="10208"/>
    <n v="10208"/>
    <n v="8800"/>
    <d v="2024-03-31T00:00:00"/>
    <s v="Vencido"/>
    <s v="Sin pagar"/>
    <x v="6"/>
    <x v="0"/>
    <d v="2026-03-31T00:00:00"/>
    <x v="3"/>
    <x v="12"/>
    <n v="731"/>
    <n v="0"/>
    <n v="0"/>
    <n v="0"/>
    <n v="8800"/>
    <n v="0"/>
    <n v="0"/>
  </r>
  <r>
    <d v="2026-03-27T00:00:00"/>
    <s v="HMO/2026/00197"/>
    <x v="55"/>
    <n v="13680"/>
    <n v="2188.8000000000002"/>
    <n v="15868.8"/>
    <n v="15868.8"/>
    <n v="13680"/>
    <d v="2026-04-26T00:00:00"/>
    <s v="Vigente"/>
    <s v="Sin pagar"/>
    <x v="1"/>
    <x v="0"/>
    <d v="2026-03-27T00:00:00"/>
    <x v="3"/>
    <x v="13"/>
    <n v="0"/>
    <n v="0"/>
    <n v="0"/>
    <n v="0"/>
    <n v="0"/>
    <n v="0"/>
    <n v="13680"/>
  </r>
  <r>
    <d v="2026-03-27T00:00:00"/>
    <s v="HMO/2026/00196"/>
    <x v="2"/>
    <n v="27125"/>
    <n v="4340"/>
    <n v="31465"/>
    <n v="31465"/>
    <n v="27125"/>
    <d v="2026-04-26T00:00:00"/>
    <s v="Vigente"/>
    <s v="Sin pagar"/>
    <x v="1"/>
    <x v="0"/>
    <d v="2026-03-27T00:00:00"/>
    <x v="3"/>
    <x v="13"/>
    <n v="0"/>
    <n v="0"/>
    <n v="0"/>
    <n v="0"/>
    <n v="0"/>
    <n v="0"/>
    <n v="27125"/>
  </r>
  <r>
    <d v="2026-03-27T00:00:00"/>
    <s v="HMO/2026/00195"/>
    <x v="22"/>
    <n v="4750"/>
    <n v="760"/>
    <n v="5510"/>
    <n v="5510"/>
    <n v="4750"/>
    <d v="2026-04-26T00:00:00"/>
    <s v="Vigente"/>
    <s v="Sin pagar"/>
    <x v="1"/>
    <x v="0"/>
    <d v="2026-03-27T00:00:00"/>
    <x v="3"/>
    <x v="13"/>
    <n v="0"/>
    <n v="0"/>
    <n v="0"/>
    <n v="0"/>
    <n v="0"/>
    <n v="0"/>
    <n v="4750"/>
  </r>
  <r>
    <d v="2026-03-27T00:00:00"/>
    <s v="HMO/2026/00194"/>
    <x v="55"/>
    <n v="13680"/>
    <n v="2188.8000000000002"/>
    <n v="15868.8"/>
    <n v="15868.8"/>
    <n v="13680"/>
    <d v="2026-04-26T00:00:00"/>
    <s v="Vigente"/>
    <s v="Sin pagar"/>
    <x v="1"/>
    <x v="0"/>
    <d v="2026-03-27T00:00:00"/>
    <x v="3"/>
    <x v="13"/>
    <n v="0"/>
    <n v="0"/>
    <n v="0"/>
    <n v="0"/>
    <n v="0"/>
    <n v="0"/>
    <n v="13680"/>
  </r>
  <r>
    <d v="2026-03-27T00:00:00"/>
    <s v="CLN/2026/00085"/>
    <x v="73"/>
    <n v="6380"/>
    <n v="1020.8"/>
    <n v="7400.8"/>
    <n v="7400.8"/>
    <n v="6380"/>
    <d v="2026-04-26T00:00:00"/>
    <s v="Vigente"/>
    <s v="Sin pagar"/>
    <x v="2"/>
    <x v="0"/>
    <d v="2026-03-27T00:00:00"/>
    <x v="3"/>
    <x v="13"/>
    <n v="0"/>
    <n v="0"/>
    <n v="0"/>
    <n v="0"/>
    <n v="0"/>
    <n v="0"/>
    <n v="6380"/>
  </r>
  <r>
    <d v="2026-03-27T00:00:00"/>
    <s v="CLN/2026/00084"/>
    <x v="82"/>
    <n v="2150"/>
    <n v="344"/>
    <n v="2494"/>
    <n v="2494"/>
    <n v="2150"/>
    <d v="2026-03-27T00:00:00"/>
    <s v="Vencido"/>
    <s v="Sin pagar"/>
    <x v="2"/>
    <x v="1"/>
    <d v="2026-03-27T00:00:00"/>
    <x v="3"/>
    <x v="13"/>
    <n v="1"/>
    <n v="2150"/>
    <n v="0"/>
    <n v="0"/>
    <n v="0"/>
    <n v="0"/>
    <n v="0"/>
  </r>
  <r>
    <d v="2026-03-26T00:00:00"/>
    <s v="HMO/2026/00193"/>
    <x v="79"/>
    <n v="17640"/>
    <m/>
    <n v="17640"/>
    <n v="17640"/>
    <n v="17640"/>
    <d v="2026-04-25T00:00:00"/>
    <s v="Vigente"/>
    <s v="Sin pagar"/>
    <x v="1"/>
    <x v="0"/>
    <d v="2026-03-27T00:00:00"/>
    <x v="3"/>
    <x v="13"/>
    <n v="0"/>
    <n v="0"/>
    <n v="0"/>
    <n v="0"/>
    <n v="0"/>
    <n v="0"/>
    <n v="17640"/>
  </r>
  <r>
    <d v="2026-03-26T00:00:00"/>
    <s v="CLN/2026/00082"/>
    <x v="17"/>
    <n v="3150"/>
    <n v="504"/>
    <n v="3654"/>
    <n v="3654"/>
    <n v="3150"/>
    <d v="2026-04-25T00:00:00"/>
    <s v="Vigente"/>
    <s v="Sin pagar"/>
    <x v="0"/>
    <x v="0"/>
    <d v="2026-03-27T00:00:00"/>
    <x v="3"/>
    <x v="13"/>
    <n v="0"/>
    <n v="0"/>
    <n v="0"/>
    <n v="0"/>
    <n v="0"/>
    <n v="0"/>
    <n v="3150"/>
  </r>
  <r>
    <d v="2026-03-26T00:00:00"/>
    <s v="CLN/2026/00081"/>
    <x v="3"/>
    <n v="16000"/>
    <n v="2560"/>
    <n v="18560"/>
    <n v="18560"/>
    <n v="16000"/>
    <d v="2026-04-25T00:00:00"/>
    <s v="Vigente"/>
    <s v="Sin pagar"/>
    <x v="0"/>
    <x v="0"/>
    <d v="2026-03-27T00:00:00"/>
    <x v="3"/>
    <x v="13"/>
    <n v="0"/>
    <n v="0"/>
    <n v="0"/>
    <n v="0"/>
    <n v="0"/>
    <n v="0"/>
    <n v="16000"/>
  </r>
  <r>
    <d v="2026-03-25T00:00:00"/>
    <s v="HMO/2026/00192"/>
    <x v="32"/>
    <n v="84216.23"/>
    <n v="13474.6"/>
    <n v="97690.83"/>
    <n v="97690.83"/>
    <n v="84216.23"/>
    <d v="2026-04-24T00:00:00"/>
    <s v="Vigente"/>
    <s v="Sin pagar"/>
    <x v="1"/>
    <x v="0"/>
    <d v="2026-03-27T00:00:00"/>
    <x v="3"/>
    <x v="13"/>
    <n v="0"/>
    <n v="0"/>
    <n v="0"/>
    <n v="0"/>
    <n v="0"/>
    <n v="0"/>
    <n v="84216.23"/>
  </r>
  <r>
    <d v="2026-03-25T00:00:00"/>
    <s v="HMO/2026/00191"/>
    <x v="31"/>
    <n v="4600"/>
    <m/>
    <n v="4600"/>
    <n v="4600"/>
    <n v="4600"/>
    <d v="2026-04-24T00:00:00"/>
    <s v="Vigente"/>
    <s v="Sin pagar"/>
    <x v="1"/>
    <x v="0"/>
    <d v="2026-03-27T00:00:00"/>
    <x v="3"/>
    <x v="13"/>
    <n v="0"/>
    <n v="0"/>
    <n v="0"/>
    <n v="0"/>
    <n v="0"/>
    <n v="0"/>
    <n v="4600"/>
  </r>
  <r>
    <d v="2026-03-25T00:00:00"/>
    <s v="HMO/2026/00189"/>
    <x v="60"/>
    <n v="78000"/>
    <n v="12480"/>
    <n v="90480"/>
    <n v="90480"/>
    <n v="78000"/>
    <d v="2026-04-24T00:00:00"/>
    <s v="Vigente"/>
    <s v="Sin pagar"/>
    <x v="1"/>
    <x v="0"/>
    <d v="2026-03-27T00:00:00"/>
    <x v="3"/>
    <x v="13"/>
    <n v="0"/>
    <n v="0"/>
    <n v="0"/>
    <n v="0"/>
    <n v="0"/>
    <n v="0"/>
    <n v="78000"/>
  </r>
  <r>
    <d v="2026-03-24T00:00:00"/>
    <s v="HMO/2026/00188"/>
    <x v="13"/>
    <n v="37500"/>
    <n v="6000"/>
    <n v="43500"/>
    <n v="43500"/>
    <n v="37500"/>
    <d v="2026-04-23T00:00:00"/>
    <s v="Vigente"/>
    <s v="Sin pagar"/>
    <x v="1"/>
    <x v="0"/>
    <d v="2026-03-27T00:00:00"/>
    <x v="3"/>
    <x v="13"/>
    <n v="0"/>
    <n v="0"/>
    <n v="0"/>
    <n v="0"/>
    <n v="0"/>
    <n v="0"/>
    <n v="37500"/>
  </r>
  <r>
    <d v="2026-03-24T00:00:00"/>
    <s v="HMO/2026/00187"/>
    <x v="61"/>
    <n v="24080.3"/>
    <n v="3852.85"/>
    <n v="27933.15"/>
    <n v="27933.15"/>
    <n v="24080.3"/>
    <d v="2026-04-23T00:00:00"/>
    <s v="Vigente"/>
    <s v="Sin pagar"/>
    <x v="1"/>
    <x v="0"/>
    <d v="2026-03-27T00:00:00"/>
    <x v="3"/>
    <x v="13"/>
    <n v="0"/>
    <n v="0"/>
    <n v="0"/>
    <n v="0"/>
    <n v="0"/>
    <n v="0"/>
    <n v="24080.3"/>
  </r>
  <r>
    <d v="2026-03-24T00:00:00"/>
    <s v="HMO/2026/00186"/>
    <x v="55"/>
    <n v="13680"/>
    <n v="2188.8000000000002"/>
    <n v="15868.8"/>
    <n v="15868.8"/>
    <n v="13680"/>
    <d v="2026-04-23T00:00:00"/>
    <s v="Vigente"/>
    <s v="Sin pagar"/>
    <x v="1"/>
    <x v="0"/>
    <d v="2026-03-27T00:00:00"/>
    <x v="3"/>
    <x v="13"/>
    <n v="0"/>
    <n v="0"/>
    <n v="0"/>
    <n v="0"/>
    <n v="0"/>
    <n v="0"/>
    <n v="13680"/>
  </r>
  <r>
    <d v="2026-03-24T00:00:00"/>
    <s v="HMO/2026/00185"/>
    <x v="77"/>
    <n v="16500"/>
    <m/>
    <n v="16500"/>
    <n v="16500"/>
    <n v="16500"/>
    <d v="2026-03-24T00:00:00"/>
    <s v="Vencido"/>
    <s v="Sin pagar"/>
    <x v="1"/>
    <x v="1"/>
    <d v="2026-03-27T00:00:00"/>
    <x v="3"/>
    <x v="13"/>
    <n v="4"/>
    <n v="16500"/>
    <n v="0"/>
    <n v="0"/>
    <n v="0"/>
    <n v="0"/>
    <n v="0"/>
  </r>
  <r>
    <d v="2026-03-24T00:00:00"/>
    <s v="CLN/2026/00080"/>
    <x v="13"/>
    <n v="76800.960000000006"/>
    <n v="12288.15"/>
    <n v="89089.11"/>
    <n v="89089.11"/>
    <n v="76800.960000000006"/>
    <d v="2026-04-23T00:00:00"/>
    <s v="Vigente"/>
    <s v="Sin pagar"/>
    <x v="1"/>
    <x v="0"/>
    <d v="2026-03-27T00:00:00"/>
    <x v="3"/>
    <x v="13"/>
    <n v="0"/>
    <n v="0"/>
    <n v="0"/>
    <n v="0"/>
    <n v="0"/>
    <n v="0"/>
    <n v="76800.960000000006"/>
  </r>
  <r>
    <d v="2026-03-23T00:00:00"/>
    <s v="HMO/2026/00184"/>
    <x v="77"/>
    <n v="9900"/>
    <m/>
    <n v="9900"/>
    <n v="9900"/>
    <n v="9900"/>
    <d v="2026-03-23T00:00:00"/>
    <s v="Vencido"/>
    <s v="Sin pagar"/>
    <x v="1"/>
    <x v="1"/>
    <d v="2026-03-27T00:00:00"/>
    <x v="3"/>
    <x v="13"/>
    <n v="5"/>
    <n v="9900"/>
    <n v="0"/>
    <n v="0"/>
    <n v="0"/>
    <n v="0"/>
    <n v="0"/>
  </r>
  <r>
    <d v="2026-03-23T00:00:00"/>
    <s v="CLN/2026/00076"/>
    <x v="25"/>
    <n v="4779.75"/>
    <n v="764.76"/>
    <n v="5544.51"/>
    <n v="5544.51"/>
    <n v="4779.75"/>
    <d v="2026-04-22T00:00:00"/>
    <s v="Vigente"/>
    <s v="Sin pagar"/>
    <x v="0"/>
    <x v="0"/>
    <d v="2026-03-27T00:00:00"/>
    <x v="3"/>
    <x v="13"/>
    <n v="0"/>
    <n v="0"/>
    <n v="0"/>
    <n v="0"/>
    <n v="0"/>
    <n v="0"/>
    <n v="4779.75"/>
  </r>
  <r>
    <d v="2026-03-23T00:00:00"/>
    <s v="CLN/2026/00075"/>
    <x v="23"/>
    <n v="21400"/>
    <n v="3424"/>
    <n v="24824"/>
    <n v="24824"/>
    <n v="21400"/>
    <d v="2026-04-22T00:00:00"/>
    <s v="Vigente"/>
    <s v="Sin pagar"/>
    <x v="1"/>
    <x v="0"/>
    <d v="2026-03-27T00:00:00"/>
    <x v="3"/>
    <x v="13"/>
    <n v="0"/>
    <n v="0"/>
    <n v="0"/>
    <n v="0"/>
    <n v="0"/>
    <n v="0"/>
    <n v="21400"/>
  </r>
  <r>
    <d v="2026-03-23T00:00:00"/>
    <s v="CLN/2026/00074"/>
    <x v="17"/>
    <n v="18526.29"/>
    <n v="2964.21"/>
    <n v="21490.5"/>
    <n v="21490.5"/>
    <n v="18526.29"/>
    <d v="2026-04-22T00:00:00"/>
    <s v="Vigente"/>
    <s v="Sin pagar"/>
    <x v="0"/>
    <x v="0"/>
    <d v="2026-03-27T00:00:00"/>
    <x v="3"/>
    <x v="13"/>
    <n v="0"/>
    <n v="0"/>
    <n v="0"/>
    <n v="0"/>
    <n v="0"/>
    <n v="0"/>
    <n v="18526.29"/>
  </r>
  <r>
    <d v="2026-03-23T00:00:00"/>
    <s v="CLN/2026/00072"/>
    <x v="17"/>
    <n v="12600"/>
    <n v="2016"/>
    <n v="14616"/>
    <n v="14616"/>
    <n v="12600"/>
    <d v="2026-04-22T00:00:00"/>
    <s v="Vigente"/>
    <s v="Sin pagar"/>
    <x v="0"/>
    <x v="0"/>
    <d v="2026-03-27T00:00:00"/>
    <x v="3"/>
    <x v="13"/>
    <n v="0"/>
    <n v="0"/>
    <n v="0"/>
    <n v="0"/>
    <n v="0"/>
    <n v="0"/>
    <n v="12600"/>
  </r>
  <r>
    <d v="2026-03-20T00:00:00"/>
    <s v="CLN/2026/00069"/>
    <x v="71"/>
    <n v="26000"/>
    <n v="4160"/>
    <n v="30160"/>
    <n v="30160"/>
    <n v="26000"/>
    <d v="2026-04-19T00:00:00"/>
    <s v="Vigente"/>
    <s v="Sin pagar"/>
    <x v="1"/>
    <x v="0"/>
    <d v="2026-03-27T00:00:00"/>
    <x v="3"/>
    <x v="13"/>
    <n v="0"/>
    <n v="0"/>
    <n v="0"/>
    <n v="0"/>
    <n v="0"/>
    <n v="0"/>
    <n v="26000"/>
  </r>
  <r>
    <d v="2026-03-20T00:00:00"/>
    <s v="CLN/2026/00068"/>
    <x v="12"/>
    <n v="13500"/>
    <n v="2160"/>
    <n v="15660"/>
    <n v="15660"/>
    <n v="13500"/>
    <d v="2026-04-19T00:00:00"/>
    <s v="Vigente"/>
    <s v="Sin pagar"/>
    <x v="2"/>
    <x v="0"/>
    <d v="2026-03-27T00:00:00"/>
    <x v="3"/>
    <x v="13"/>
    <n v="0"/>
    <n v="0"/>
    <n v="0"/>
    <n v="0"/>
    <n v="0"/>
    <n v="0"/>
    <n v="13500"/>
  </r>
  <r>
    <d v="2026-03-19T00:00:00"/>
    <s v="HMO/2026/00181"/>
    <x v="7"/>
    <n v="18000"/>
    <n v="2880"/>
    <n v="20880"/>
    <n v="20880"/>
    <n v="18000"/>
    <d v="2026-04-18T00:00:00"/>
    <s v="Vigente"/>
    <s v="Sin pagar"/>
    <x v="1"/>
    <x v="0"/>
    <d v="2026-03-27T00:00:00"/>
    <x v="3"/>
    <x v="13"/>
    <n v="0"/>
    <n v="0"/>
    <n v="0"/>
    <n v="0"/>
    <n v="0"/>
    <n v="0"/>
    <n v="18000"/>
  </r>
  <r>
    <d v="2026-03-19T00:00:00"/>
    <s v="HMO/2026/00180"/>
    <x v="32"/>
    <n v="79651.850000000006"/>
    <n v="12744.3"/>
    <n v="92396.15"/>
    <n v="92396.15"/>
    <n v="79651.850000000006"/>
    <d v="2026-04-18T00:00:00"/>
    <s v="Vigente"/>
    <s v="Sin pagar"/>
    <x v="1"/>
    <x v="0"/>
    <d v="2026-03-27T00:00:00"/>
    <x v="3"/>
    <x v="13"/>
    <n v="0"/>
    <n v="0"/>
    <n v="0"/>
    <n v="0"/>
    <n v="0"/>
    <n v="0"/>
    <n v="79651.850000000006"/>
  </r>
  <r>
    <d v="2026-03-18T00:00:00"/>
    <s v="HMO/2026/00177"/>
    <x v="60"/>
    <n v="6800"/>
    <n v="1088"/>
    <n v="7888"/>
    <n v="7888"/>
    <n v="6800"/>
    <d v="2026-04-17T00:00:00"/>
    <s v="Vigente"/>
    <s v="Sin pagar"/>
    <x v="1"/>
    <x v="0"/>
    <d v="2026-03-27T00:00:00"/>
    <x v="3"/>
    <x v="13"/>
    <n v="0"/>
    <n v="0"/>
    <n v="0"/>
    <n v="0"/>
    <n v="0"/>
    <n v="0"/>
    <n v="6800"/>
  </r>
  <r>
    <d v="2026-03-18T00:00:00"/>
    <s v="HMO/2026/00175"/>
    <x v="6"/>
    <n v="9000"/>
    <n v="1440"/>
    <n v="10440"/>
    <n v="10440"/>
    <n v="9000"/>
    <d v="2026-04-17T00:00:00"/>
    <s v="Vigente"/>
    <s v="Sin pagar"/>
    <x v="1"/>
    <x v="0"/>
    <d v="2026-03-27T00:00:00"/>
    <x v="3"/>
    <x v="13"/>
    <n v="0"/>
    <n v="0"/>
    <n v="0"/>
    <n v="0"/>
    <n v="0"/>
    <n v="0"/>
    <n v="9000"/>
  </r>
  <r>
    <d v="2026-03-17T00:00:00"/>
    <s v="HMO/2026/00173"/>
    <x v="7"/>
    <n v="17850"/>
    <m/>
    <n v="17850"/>
    <n v="17850"/>
    <n v="17850"/>
    <d v="2026-04-16T00:00:00"/>
    <s v="Vigente"/>
    <s v="Sin pagar"/>
    <x v="1"/>
    <x v="0"/>
    <d v="2026-03-27T00:00:00"/>
    <x v="3"/>
    <x v="13"/>
    <n v="0"/>
    <n v="0"/>
    <n v="0"/>
    <n v="0"/>
    <n v="0"/>
    <n v="0"/>
    <n v="17850"/>
  </r>
  <r>
    <d v="2026-03-17T00:00:00"/>
    <s v="HMO/2026/00172"/>
    <x v="28"/>
    <n v="3871.11"/>
    <n v="619.38"/>
    <n v="4490.49"/>
    <n v="4490.49"/>
    <n v="3871.11"/>
    <d v="2026-04-16T00:00:00"/>
    <s v="Vigente"/>
    <s v="Sin pagar"/>
    <x v="2"/>
    <x v="0"/>
    <d v="2026-03-27T00:00:00"/>
    <x v="3"/>
    <x v="13"/>
    <n v="0"/>
    <n v="0"/>
    <n v="0"/>
    <n v="0"/>
    <n v="0"/>
    <n v="0"/>
    <n v="3871.11"/>
  </r>
  <r>
    <d v="2026-03-17T00:00:00"/>
    <s v="HMO/2026/00171"/>
    <x v="28"/>
    <n v="11613.33"/>
    <n v="1858.13"/>
    <n v="13471.46"/>
    <n v="13471.46"/>
    <n v="11613.33"/>
    <d v="2026-04-16T00:00:00"/>
    <s v="Vigente"/>
    <s v="Sin pagar"/>
    <x v="2"/>
    <x v="0"/>
    <d v="2026-03-27T00:00:00"/>
    <x v="3"/>
    <x v="13"/>
    <n v="0"/>
    <n v="0"/>
    <n v="0"/>
    <n v="0"/>
    <n v="0"/>
    <n v="0"/>
    <n v="11613.33"/>
  </r>
  <r>
    <d v="2026-03-17T00:00:00"/>
    <s v="HMO/2026/00169"/>
    <x v="77"/>
    <n v="57000"/>
    <m/>
    <n v="57000"/>
    <n v="57000"/>
    <n v="57000"/>
    <d v="2026-03-17T00:00:00"/>
    <s v="Vencido"/>
    <s v="Sin pagar"/>
    <x v="1"/>
    <x v="1"/>
    <d v="2026-03-27T00:00:00"/>
    <x v="3"/>
    <x v="13"/>
    <n v="11"/>
    <n v="57000"/>
    <n v="0"/>
    <n v="0"/>
    <n v="0"/>
    <n v="0"/>
    <n v="0"/>
  </r>
  <r>
    <d v="2026-03-17T00:00:00"/>
    <s v="CLN/2026/00067"/>
    <x v="9"/>
    <n v="28220"/>
    <n v="4515.2"/>
    <n v="32735.200000000001"/>
    <n v="32735.200000000001"/>
    <n v="28220"/>
    <d v="2026-04-16T00:00:00"/>
    <s v="Vigente"/>
    <s v="Sin pagar"/>
    <x v="2"/>
    <x v="0"/>
    <d v="2026-03-27T00:00:00"/>
    <x v="3"/>
    <x v="13"/>
    <n v="0"/>
    <n v="0"/>
    <n v="0"/>
    <n v="0"/>
    <n v="0"/>
    <n v="0"/>
    <n v="28220"/>
  </r>
  <r>
    <d v="2026-03-14T00:00:00"/>
    <s v="HMO/2026/00168"/>
    <x v="1"/>
    <n v="34200"/>
    <n v="5472"/>
    <n v="39672"/>
    <n v="39672"/>
    <n v="34200"/>
    <d v="2026-04-13T00:00:00"/>
    <s v="Vigente"/>
    <s v="Sin pagar"/>
    <x v="1"/>
    <x v="0"/>
    <d v="2026-03-27T00:00:00"/>
    <x v="3"/>
    <x v="13"/>
    <n v="0"/>
    <n v="0"/>
    <n v="0"/>
    <n v="0"/>
    <n v="0"/>
    <n v="0"/>
    <n v="34200"/>
  </r>
  <r>
    <d v="2026-03-13T00:00:00"/>
    <s v="HMO/2026/00167"/>
    <x v="22"/>
    <n v="27360"/>
    <n v="4377.6000000000004"/>
    <n v="31737.599999999999"/>
    <n v="31737.599999999999"/>
    <n v="27360"/>
    <d v="2026-04-12T00:00:00"/>
    <s v="Vigente"/>
    <s v="Sin pagar"/>
    <x v="1"/>
    <x v="0"/>
    <d v="2026-03-27T00:00:00"/>
    <x v="3"/>
    <x v="13"/>
    <n v="0"/>
    <n v="0"/>
    <n v="0"/>
    <n v="0"/>
    <n v="0"/>
    <n v="0"/>
    <n v="27360"/>
  </r>
  <r>
    <d v="2026-03-13T00:00:00"/>
    <s v="HMO/2026/00165"/>
    <x v="30"/>
    <n v="93821.57"/>
    <n v="15011.45"/>
    <n v="108833.02"/>
    <n v="891.84"/>
    <n v="768.82758620689663"/>
    <d v="2026-04-12T00:00:00"/>
    <s v="Vigente"/>
    <s v="Pagado parcialmente"/>
    <x v="1"/>
    <x v="0"/>
    <d v="2026-03-27T00:00:00"/>
    <x v="3"/>
    <x v="13"/>
    <n v="0"/>
    <n v="0"/>
    <n v="0"/>
    <n v="0"/>
    <n v="0"/>
    <n v="0"/>
    <n v="768.82758620689663"/>
  </r>
  <r>
    <d v="2026-03-13T00:00:00"/>
    <s v="HMO/2026/00164"/>
    <x v="28"/>
    <n v="124929.32"/>
    <n v="19988.689999999999"/>
    <n v="144918.01"/>
    <n v="144918.01"/>
    <n v="124929.32"/>
    <d v="2026-04-12T00:00:00"/>
    <s v="Vigente"/>
    <s v="Sin pagar"/>
    <x v="2"/>
    <x v="0"/>
    <d v="2026-03-27T00:00:00"/>
    <x v="3"/>
    <x v="13"/>
    <n v="0"/>
    <n v="0"/>
    <n v="0"/>
    <n v="0"/>
    <n v="0"/>
    <n v="0"/>
    <n v="124929.32"/>
  </r>
  <r>
    <d v="2026-03-12T00:00:00"/>
    <s v="HMO/2026/00162"/>
    <x v="7"/>
    <n v="49980"/>
    <m/>
    <n v="49980"/>
    <n v="49980"/>
    <n v="49980"/>
    <d v="2026-04-11T00:00:00"/>
    <s v="Vigente"/>
    <s v="Sin pagar"/>
    <x v="1"/>
    <x v="0"/>
    <d v="2026-03-27T00:00:00"/>
    <x v="3"/>
    <x v="13"/>
    <n v="0"/>
    <n v="0"/>
    <n v="0"/>
    <n v="0"/>
    <n v="0"/>
    <n v="0"/>
    <n v="49980"/>
  </r>
  <r>
    <d v="2026-03-12T00:00:00"/>
    <s v="HMO/2026/00161"/>
    <x v="55"/>
    <n v="48780"/>
    <n v="7804.8"/>
    <n v="56584.800000000003"/>
    <n v="56584.800000000003"/>
    <n v="48780"/>
    <d v="2026-04-11T00:00:00"/>
    <s v="Vigente"/>
    <s v="Sin pagar"/>
    <x v="1"/>
    <x v="0"/>
    <d v="2026-03-27T00:00:00"/>
    <x v="3"/>
    <x v="13"/>
    <n v="0"/>
    <n v="0"/>
    <n v="0"/>
    <n v="0"/>
    <n v="0"/>
    <n v="0"/>
    <n v="48780"/>
  </r>
  <r>
    <d v="2026-03-12T00:00:00"/>
    <s v="HMO/2026/00158"/>
    <x v="31"/>
    <n v="4872.59"/>
    <m/>
    <n v="4872.59"/>
    <n v="4872.59"/>
    <n v="4872.59"/>
    <d v="2026-04-11T00:00:00"/>
    <s v="Vigente"/>
    <s v="Sin pagar"/>
    <x v="1"/>
    <x v="0"/>
    <d v="2026-03-27T00:00:00"/>
    <x v="3"/>
    <x v="13"/>
    <n v="0"/>
    <n v="0"/>
    <n v="0"/>
    <n v="0"/>
    <n v="0"/>
    <n v="0"/>
    <n v="4872.59"/>
  </r>
  <r>
    <d v="2026-03-10T00:00:00"/>
    <s v="HMO/2026/00154"/>
    <x v="79"/>
    <n v="31500"/>
    <m/>
    <n v="31500"/>
    <n v="31500"/>
    <n v="31500"/>
    <d v="2026-04-09T00:00:00"/>
    <s v="Vigente"/>
    <s v="Sin pagar"/>
    <x v="1"/>
    <x v="0"/>
    <d v="2026-03-27T00:00:00"/>
    <x v="3"/>
    <x v="13"/>
    <n v="0"/>
    <n v="0"/>
    <n v="0"/>
    <n v="0"/>
    <n v="0"/>
    <n v="0"/>
    <n v="31500"/>
  </r>
  <r>
    <d v="2026-03-10T00:00:00"/>
    <s v="HMO/2026/00152"/>
    <x v="32"/>
    <n v="24627.42"/>
    <n v="3940.39"/>
    <n v="28567.81"/>
    <n v="28567.81"/>
    <n v="24627.42"/>
    <d v="2026-04-09T00:00:00"/>
    <s v="Vigente"/>
    <s v="Sin pagar"/>
    <x v="2"/>
    <x v="0"/>
    <d v="2026-03-27T00:00:00"/>
    <x v="3"/>
    <x v="13"/>
    <n v="0"/>
    <n v="0"/>
    <n v="0"/>
    <n v="0"/>
    <n v="0"/>
    <n v="0"/>
    <n v="24627.42"/>
  </r>
  <r>
    <d v="2026-03-10T00:00:00"/>
    <s v="HMO/2026/00151"/>
    <x v="69"/>
    <n v="88274.9"/>
    <n v="14123.98"/>
    <n v="102398.88"/>
    <n v="102398.88"/>
    <n v="88274.9"/>
    <d v="2026-04-09T00:00:00"/>
    <s v="Vigente"/>
    <s v="Sin pagar"/>
    <x v="2"/>
    <x v="0"/>
    <d v="2026-03-27T00:00:00"/>
    <x v="3"/>
    <x v="13"/>
    <n v="0"/>
    <n v="0"/>
    <n v="0"/>
    <n v="0"/>
    <n v="0"/>
    <n v="0"/>
    <n v="88274.9"/>
  </r>
  <r>
    <d v="2026-03-10T00:00:00"/>
    <s v="HMO/2026/00150"/>
    <x v="69"/>
    <n v="77240.539999999994"/>
    <n v="12358.49"/>
    <n v="89599.03"/>
    <n v="89599.03"/>
    <n v="77240.539999999994"/>
    <d v="2026-04-09T00:00:00"/>
    <s v="Vigente"/>
    <s v="Sin pagar"/>
    <x v="2"/>
    <x v="0"/>
    <d v="2026-03-27T00:00:00"/>
    <x v="3"/>
    <x v="13"/>
    <n v="0"/>
    <n v="0"/>
    <n v="0"/>
    <n v="0"/>
    <n v="0"/>
    <n v="0"/>
    <n v="77240.539999999994"/>
  </r>
  <r>
    <d v="2026-03-10T00:00:00"/>
    <s v="CLN/2026/00065"/>
    <x v="58"/>
    <n v="14214.96"/>
    <n v="2274.39"/>
    <n v="16489.349999999999"/>
    <n v="16489.349999999999"/>
    <n v="14214.96"/>
    <d v="2026-04-09T00:00:00"/>
    <s v="Vigente"/>
    <s v="Sin pagar"/>
    <x v="1"/>
    <x v="0"/>
    <d v="2026-03-27T00:00:00"/>
    <x v="3"/>
    <x v="13"/>
    <n v="0"/>
    <n v="0"/>
    <n v="0"/>
    <n v="0"/>
    <n v="0"/>
    <n v="0"/>
    <n v="14214.96"/>
  </r>
  <r>
    <d v="2026-03-09T00:00:00"/>
    <s v="HMO/2026/00149"/>
    <x v="23"/>
    <n v="20000"/>
    <n v="3200"/>
    <n v="23200"/>
    <n v="23200"/>
    <n v="20000"/>
    <d v="2026-04-08T00:00:00"/>
    <s v="Vigente"/>
    <s v="Sin pagar"/>
    <x v="1"/>
    <x v="0"/>
    <d v="2026-03-27T00:00:00"/>
    <x v="3"/>
    <x v="13"/>
    <n v="0"/>
    <n v="0"/>
    <n v="0"/>
    <n v="0"/>
    <n v="0"/>
    <n v="0"/>
    <n v="20000"/>
  </r>
  <r>
    <d v="2026-03-09T00:00:00"/>
    <s v="HMO/2026/00147"/>
    <x v="7"/>
    <n v="18000"/>
    <n v="2880"/>
    <n v="20880"/>
    <n v="20880"/>
    <n v="18000"/>
    <d v="2026-04-08T00:00:00"/>
    <s v="Vigente"/>
    <s v="Sin pagar"/>
    <x v="1"/>
    <x v="0"/>
    <d v="2026-03-27T00:00:00"/>
    <x v="3"/>
    <x v="13"/>
    <n v="0"/>
    <n v="0"/>
    <n v="0"/>
    <n v="0"/>
    <n v="0"/>
    <n v="0"/>
    <n v="18000"/>
  </r>
  <r>
    <d v="2026-03-06T00:00:00"/>
    <s v="HMO/2026/00144"/>
    <x v="79"/>
    <n v="7140"/>
    <m/>
    <n v="7140"/>
    <n v="7140"/>
    <n v="7140"/>
    <d v="2026-04-05T00:00:00"/>
    <s v="Vigente"/>
    <s v="Sin pagar"/>
    <x v="1"/>
    <x v="0"/>
    <d v="2026-03-27T00:00:00"/>
    <x v="3"/>
    <x v="13"/>
    <n v="0"/>
    <n v="0"/>
    <n v="0"/>
    <n v="0"/>
    <n v="0"/>
    <n v="0"/>
    <n v="7140"/>
  </r>
  <r>
    <d v="2026-03-06T00:00:00"/>
    <s v="HMO/2026/00143"/>
    <x v="79"/>
    <n v="7140"/>
    <m/>
    <n v="7140"/>
    <n v="7140"/>
    <n v="7140"/>
    <d v="2026-04-05T00:00:00"/>
    <s v="Vigente"/>
    <s v="Sin pagar"/>
    <x v="1"/>
    <x v="0"/>
    <d v="2026-03-27T00:00:00"/>
    <x v="3"/>
    <x v="13"/>
    <n v="0"/>
    <n v="0"/>
    <n v="0"/>
    <n v="0"/>
    <n v="0"/>
    <n v="0"/>
    <n v="7140"/>
  </r>
  <r>
    <d v="2026-03-06T00:00:00"/>
    <s v="HMO/2026/00142"/>
    <x v="69"/>
    <n v="58107.38"/>
    <n v="9297.18"/>
    <n v="67404.56"/>
    <n v="67404.56"/>
    <n v="58107.38"/>
    <d v="2026-04-05T00:00:00"/>
    <s v="Vigente"/>
    <s v="Sin pagar"/>
    <x v="1"/>
    <x v="0"/>
    <d v="2026-03-27T00:00:00"/>
    <x v="3"/>
    <x v="13"/>
    <n v="0"/>
    <n v="0"/>
    <n v="0"/>
    <n v="0"/>
    <n v="0"/>
    <n v="0"/>
    <n v="58107.38"/>
  </r>
  <r>
    <d v="2026-03-05T00:00:00"/>
    <s v="HMO/2026/00141"/>
    <x v="52"/>
    <n v="5544.06"/>
    <n v="887.05"/>
    <n v="6431.11"/>
    <n v="6431.11"/>
    <n v="5544.06"/>
    <d v="2026-04-04T00:00:00"/>
    <s v="Vigente"/>
    <s v="Sin pagar"/>
    <x v="1"/>
    <x v="0"/>
    <d v="2026-03-27T00:00:00"/>
    <x v="3"/>
    <x v="13"/>
    <n v="0"/>
    <n v="0"/>
    <n v="0"/>
    <n v="0"/>
    <n v="0"/>
    <n v="0"/>
    <n v="5544.06"/>
  </r>
  <r>
    <d v="2026-03-04T00:00:00"/>
    <s v="HMO/2026/00140"/>
    <x v="69"/>
    <n v="36686.199999999997"/>
    <n v="5869.79"/>
    <n v="42555.99"/>
    <n v="42555.99"/>
    <n v="36686.199999999997"/>
    <d v="2026-04-03T00:00:00"/>
    <s v="Por vencer"/>
    <s v="Sin pagar"/>
    <x v="2"/>
    <x v="0"/>
    <d v="2026-03-27T00:00:00"/>
    <x v="3"/>
    <x v="13"/>
    <n v="0"/>
    <n v="0"/>
    <n v="0"/>
    <n v="0"/>
    <n v="0"/>
    <n v="36686.199999999997"/>
    <n v="0"/>
  </r>
  <r>
    <d v="2026-03-03T00:00:00"/>
    <s v="CLN/2026/00058"/>
    <x v="21"/>
    <n v="56209.14"/>
    <n v="8993.4599999999991"/>
    <n v="65202.6"/>
    <n v="65202.6"/>
    <n v="56209.14"/>
    <d v="2026-04-02T00:00:00"/>
    <s v="Por vencer"/>
    <s v="Sin pagar"/>
    <x v="2"/>
    <x v="0"/>
    <d v="2026-03-27T00:00:00"/>
    <x v="3"/>
    <x v="13"/>
    <n v="0"/>
    <n v="0"/>
    <n v="0"/>
    <n v="0"/>
    <n v="0"/>
    <n v="56209.14"/>
    <n v="0"/>
  </r>
  <r>
    <d v="2026-03-02T00:00:00"/>
    <s v="HMO/2026/00136"/>
    <x v="31"/>
    <n v="7128.79"/>
    <m/>
    <n v="7128.79"/>
    <n v="7128.79"/>
    <n v="7128.79"/>
    <d v="2026-04-01T00:00:00"/>
    <s v="Por vencer"/>
    <s v="Sin pagar"/>
    <x v="1"/>
    <x v="0"/>
    <d v="2026-03-27T00:00:00"/>
    <x v="3"/>
    <x v="13"/>
    <n v="0"/>
    <n v="0"/>
    <n v="0"/>
    <n v="0"/>
    <n v="0"/>
    <n v="7128.79"/>
    <n v="0"/>
  </r>
  <r>
    <d v="2026-03-02T00:00:00"/>
    <s v="CLN/2026/00057"/>
    <x v="36"/>
    <n v="14257.8"/>
    <n v="2281.25"/>
    <n v="16539.05"/>
    <n v="16539.05"/>
    <n v="14257.8"/>
    <d v="2026-04-01T00:00:00"/>
    <s v="Por vencer"/>
    <s v="Sin pagar"/>
    <x v="2"/>
    <x v="0"/>
    <d v="2026-03-27T00:00:00"/>
    <x v="3"/>
    <x v="13"/>
    <n v="0"/>
    <n v="0"/>
    <n v="0"/>
    <n v="0"/>
    <n v="0"/>
    <n v="14257.8"/>
    <n v="0"/>
  </r>
  <r>
    <d v="2026-02-27T00:00:00"/>
    <s v="HMO/2026/00125"/>
    <x v="1"/>
    <n v="59040"/>
    <n v="9446.4"/>
    <n v="68486.399999999994"/>
    <n v="68486.399999999994"/>
    <n v="59040"/>
    <d v="2026-03-29T00:00:00"/>
    <s v="Por vencer"/>
    <s v="Sin pagar"/>
    <x v="1"/>
    <x v="0"/>
    <d v="2026-03-27T00:00:00"/>
    <x v="3"/>
    <x v="13"/>
    <n v="0"/>
    <n v="0"/>
    <n v="0"/>
    <n v="0"/>
    <n v="0"/>
    <n v="59040"/>
    <n v="0"/>
  </r>
  <r>
    <d v="2026-02-27T00:00:00"/>
    <s v="HMO/2026/00124"/>
    <x v="1"/>
    <n v="49750"/>
    <n v="7960"/>
    <n v="57710"/>
    <n v="57710"/>
    <n v="49750"/>
    <d v="2026-03-29T00:00:00"/>
    <s v="Por vencer"/>
    <s v="Sin pagar"/>
    <x v="1"/>
    <x v="0"/>
    <d v="2026-03-27T00:00:00"/>
    <x v="3"/>
    <x v="13"/>
    <n v="0"/>
    <n v="0"/>
    <n v="0"/>
    <n v="0"/>
    <n v="0"/>
    <n v="49750"/>
    <n v="0"/>
  </r>
  <r>
    <d v="2026-02-27T00:00:00"/>
    <s v="CLN/2026/00055"/>
    <x v="80"/>
    <n v="69000"/>
    <m/>
    <n v="69000"/>
    <n v="69000"/>
    <n v="69000"/>
    <d v="2026-03-29T00:00:00"/>
    <s v="Por vencer"/>
    <s v="Sin pagar"/>
    <x v="1"/>
    <x v="0"/>
    <d v="2026-03-27T00:00:00"/>
    <x v="3"/>
    <x v="13"/>
    <n v="0"/>
    <n v="0"/>
    <n v="0"/>
    <n v="0"/>
    <n v="0"/>
    <n v="69000"/>
    <n v="0"/>
  </r>
  <r>
    <d v="2026-02-26T00:00:00"/>
    <s v="HMO/2026/00123"/>
    <x v="32"/>
    <n v="68714.34"/>
    <n v="10994.29"/>
    <n v="79708.63"/>
    <n v="79708.63"/>
    <n v="68714.34"/>
    <d v="2026-03-28T00:00:00"/>
    <s v="Por vencer"/>
    <s v="Sin pagar"/>
    <x v="1"/>
    <x v="0"/>
    <d v="2026-03-27T00:00:00"/>
    <x v="3"/>
    <x v="13"/>
    <n v="0"/>
    <n v="0"/>
    <n v="0"/>
    <n v="0"/>
    <n v="0"/>
    <n v="68714.34"/>
    <n v="0"/>
  </r>
  <r>
    <d v="2026-02-26T00:00:00"/>
    <s v="HMO/2026/00122"/>
    <x v="6"/>
    <n v="9000"/>
    <n v="1440"/>
    <n v="10440"/>
    <n v="10440"/>
    <n v="9000"/>
    <d v="2026-03-28T00:00:00"/>
    <s v="Por vencer"/>
    <s v="Sin pagar"/>
    <x v="1"/>
    <x v="0"/>
    <d v="2026-03-27T00:00:00"/>
    <x v="3"/>
    <x v="13"/>
    <n v="0"/>
    <n v="0"/>
    <n v="0"/>
    <n v="0"/>
    <n v="0"/>
    <n v="9000"/>
    <n v="0"/>
  </r>
  <r>
    <d v="2026-02-25T00:00:00"/>
    <s v="HMO/2026/00115"/>
    <x v="61"/>
    <n v="37699.86"/>
    <n v="6031.98"/>
    <n v="43731.839999999997"/>
    <n v="43731.839999999997"/>
    <n v="37699.86"/>
    <d v="2026-04-11T00:00:00"/>
    <s v="Vigente"/>
    <s v="Sin pagar"/>
    <x v="1"/>
    <x v="0"/>
    <d v="2026-03-27T00:00:00"/>
    <x v="3"/>
    <x v="13"/>
    <n v="0"/>
    <n v="0"/>
    <n v="0"/>
    <n v="0"/>
    <n v="0"/>
    <n v="0"/>
    <n v="37699.86"/>
  </r>
  <r>
    <d v="2026-02-24T00:00:00"/>
    <s v="HMO/2026/00113"/>
    <x v="7"/>
    <n v="9000"/>
    <n v="1440"/>
    <n v="10440"/>
    <n v="10440"/>
    <n v="9000"/>
    <d v="2026-03-26T00:00:00"/>
    <s v="Vencido"/>
    <s v="Sin pagar"/>
    <x v="1"/>
    <x v="0"/>
    <d v="2026-03-27T00:00:00"/>
    <x v="3"/>
    <x v="13"/>
    <n v="2"/>
    <n v="9000"/>
    <n v="0"/>
    <n v="0"/>
    <n v="0"/>
    <n v="0"/>
    <n v="0"/>
  </r>
  <r>
    <d v="2026-02-24T00:00:00"/>
    <s v="CLN/2026/00052"/>
    <x v="37"/>
    <n v="12825"/>
    <n v="2052"/>
    <n v="14877"/>
    <n v="14877"/>
    <n v="12825"/>
    <d v="2026-03-26T00:00:00"/>
    <s v="Vencido"/>
    <s v="Sin pagar"/>
    <x v="2"/>
    <x v="0"/>
    <d v="2026-03-27T00:00:00"/>
    <x v="3"/>
    <x v="13"/>
    <n v="2"/>
    <n v="12825"/>
    <n v="0"/>
    <n v="0"/>
    <n v="0"/>
    <n v="0"/>
    <n v="0"/>
  </r>
  <r>
    <d v="2026-02-23T00:00:00"/>
    <s v="HMO/2026/00110"/>
    <x v="32"/>
    <n v="102002.87"/>
    <n v="16320.46"/>
    <n v="118323.33"/>
    <n v="118323.33"/>
    <n v="102002.87"/>
    <d v="2026-03-25T00:00:00"/>
    <s v="Vencido"/>
    <s v="Sin pagar"/>
    <x v="2"/>
    <x v="0"/>
    <d v="2026-03-27T00:00:00"/>
    <x v="3"/>
    <x v="13"/>
    <n v="3"/>
    <n v="102002.87"/>
    <n v="0"/>
    <n v="0"/>
    <n v="0"/>
    <n v="0"/>
    <n v="0"/>
  </r>
  <r>
    <d v="2026-02-23T00:00:00"/>
    <s v="HMO/2026/00109"/>
    <x v="32"/>
    <n v="102002.87"/>
    <n v="16320.46"/>
    <n v="118323.33"/>
    <n v="118323.33"/>
    <n v="102002.87"/>
    <d v="2026-03-25T00:00:00"/>
    <s v="Vencido"/>
    <s v="Sin pagar"/>
    <x v="2"/>
    <x v="0"/>
    <d v="2026-03-27T00:00:00"/>
    <x v="3"/>
    <x v="13"/>
    <n v="3"/>
    <n v="102002.87"/>
    <n v="0"/>
    <n v="0"/>
    <n v="0"/>
    <n v="0"/>
    <n v="0"/>
  </r>
  <r>
    <d v="2026-02-23T00:00:00"/>
    <s v="CLN/2026/00050"/>
    <x v="37"/>
    <n v="12825"/>
    <n v="2052"/>
    <n v="14877"/>
    <n v="14877"/>
    <n v="12825"/>
    <d v="2026-03-25T00:00:00"/>
    <s v="Vencido"/>
    <s v="Sin pagar"/>
    <x v="2"/>
    <x v="0"/>
    <d v="2026-03-27T00:00:00"/>
    <x v="3"/>
    <x v="13"/>
    <n v="3"/>
    <n v="12825"/>
    <n v="0"/>
    <n v="0"/>
    <n v="0"/>
    <n v="0"/>
    <n v="0"/>
  </r>
  <r>
    <d v="2026-02-19T00:00:00"/>
    <s v="HMO/2026/00107"/>
    <x v="6"/>
    <n v="9000"/>
    <n v="1440"/>
    <n v="10440"/>
    <n v="10440"/>
    <n v="9000"/>
    <d v="2026-03-21T00:00:00"/>
    <s v="Vencido"/>
    <s v="Sin pagar"/>
    <x v="1"/>
    <x v="0"/>
    <d v="2026-03-27T00:00:00"/>
    <x v="3"/>
    <x v="13"/>
    <n v="7"/>
    <n v="9000"/>
    <n v="0"/>
    <n v="0"/>
    <n v="0"/>
    <n v="0"/>
    <n v="0"/>
  </r>
  <r>
    <d v="2026-02-19T00:00:00"/>
    <s v="CLN/2026/00045"/>
    <x v="36"/>
    <n v="35478.14"/>
    <n v="5676.5"/>
    <n v="41154.639999999999"/>
    <n v="41154.639999999999"/>
    <n v="35478.14"/>
    <d v="2026-03-21T00:00:00"/>
    <s v="Vencido"/>
    <s v="Sin pagar"/>
    <x v="2"/>
    <x v="0"/>
    <d v="2026-03-27T00:00:00"/>
    <x v="3"/>
    <x v="13"/>
    <n v="7"/>
    <n v="35478.14"/>
    <n v="0"/>
    <n v="0"/>
    <n v="0"/>
    <n v="0"/>
    <n v="0"/>
  </r>
  <r>
    <d v="2026-02-18T00:00:00"/>
    <s v="HMO/2026/00105"/>
    <x v="31"/>
    <n v="20898.05"/>
    <n v="3343.69"/>
    <n v="24241.74"/>
    <n v="24241.74"/>
    <n v="20898.05"/>
    <d v="2026-03-20T00:00:00"/>
    <s v="Vencido"/>
    <s v="Sin pagar"/>
    <x v="1"/>
    <x v="0"/>
    <d v="2026-03-27T00:00:00"/>
    <x v="3"/>
    <x v="13"/>
    <n v="8"/>
    <n v="20898.05"/>
    <n v="0"/>
    <n v="0"/>
    <n v="0"/>
    <n v="0"/>
    <n v="0"/>
  </r>
  <r>
    <d v="2026-02-18T00:00:00"/>
    <s v="CLN/2026/00043"/>
    <x v="37"/>
    <n v="8550"/>
    <n v="1368"/>
    <n v="9918"/>
    <n v="9918"/>
    <n v="8550"/>
    <d v="2026-03-20T00:00:00"/>
    <s v="Vencido"/>
    <s v="Sin pagar"/>
    <x v="2"/>
    <x v="0"/>
    <d v="2026-03-27T00:00:00"/>
    <x v="3"/>
    <x v="13"/>
    <n v="8"/>
    <n v="8550"/>
    <n v="0"/>
    <n v="0"/>
    <n v="0"/>
    <n v="0"/>
    <n v="0"/>
  </r>
  <r>
    <d v="2026-02-16T00:00:00"/>
    <s v="CLN/2026/00042"/>
    <x v="37"/>
    <n v="8550"/>
    <n v="1368"/>
    <n v="9918"/>
    <n v="9918"/>
    <n v="8550"/>
    <d v="2026-03-18T00:00:00"/>
    <s v="Vencido"/>
    <s v="Sin pagar"/>
    <x v="2"/>
    <x v="0"/>
    <d v="2026-03-27T00:00:00"/>
    <x v="3"/>
    <x v="13"/>
    <n v="10"/>
    <n v="8550"/>
    <n v="0"/>
    <n v="0"/>
    <n v="0"/>
    <n v="0"/>
    <n v="0"/>
  </r>
  <r>
    <d v="2026-02-16T00:00:00"/>
    <s v="CLN/2026/00041"/>
    <x v="36"/>
    <n v="7112.44"/>
    <n v="1137.99"/>
    <n v="8250.43"/>
    <n v="8250.43"/>
    <n v="7112.44"/>
    <d v="2026-03-18T00:00:00"/>
    <s v="Vencido"/>
    <s v="Sin pagar"/>
    <x v="2"/>
    <x v="0"/>
    <d v="2026-03-27T00:00:00"/>
    <x v="3"/>
    <x v="13"/>
    <n v="10"/>
    <n v="7112.44"/>
    <n v="0"/>
    <n v="0"/>
    <n v="0"/>
    <n v="0"/>
    <n v="0"/>
  </r>
  <r>
    <d v="2026-02-13T00:00:00"/>
    <s v="HMO/2026/00090"/>
    <x v="55"/>
    <n v="68400"/>
    <n v="10944"/>
    <n v="79344"/>
    <n v="79344"/>
    <n v="68400"/>
    <d v="2026-03-15T00:00:00"/>
    <s v="Vencido"/>
    <s v="Sin pagar"/>
    <x v="1"/>
    <x v="0"/>
    <d v="2026-03-27T00:00:00"/>
    <x v="3"/>
    <x v="13"/>
    <n v="13"/>
    <n v="68400"/>
    <n v="0"/>
    <n v="0"/>
    <n v="0"/>
    <n v="0"/>
    <n v="0"/>
  </r>
  <r>
    <d v="2026-02-13T00:00:00"/>
    <s v="HMO/2026/00084"/>
    <x v="81"/>
    <n v="17802"/>
    <n v="2848.32"/>
    <n v="20650.32"/>
    <n v="20650.32"/>
    <n v="17802"/>
    <d v="2026-03-30T00:00:00"/>
    <s v="Por vencer"/>
    <s v="Sin pagar"/>
    <x v="2"/>
    <x v="0"/>
    <d v="2026-03-27T00:00:00"/>
    <x v="3"/>
    <x v="13"/>
    <n v="0"/>
    <n v="0"/>
    <n v="0"/>
    <n v="0"/>
    <n v="0"/>
    <n v="17802"/>
    <n v="0"/>
  </r>
  <r>
    <d v="2026-02-10T00:00:00"/>
    <s v="HMO/2026/00077"/>
    <x v="55"/>
    <n v="43500"/>
    <n v="6960"/>
    <n v="50460"/>
    <n v="460"/>
    <n v="396.55172413793105"/>
    <d v="2026-03-12T00:00:00"/>
    <s v="Vencido"/>
    <s v="Pagado parcialmente"/>
    <x v="1"/>
    <x v="0"/>
    <d v="2026-03-27T00:00:00"/>
    <x v="3"/>
    <x v="13"/>
    <n v="16"/>
    <n v="396.55172413793105"/>
    <n v="0"/>
    <n v="0"/>
    <n v="0"/>
    <n v="0"/>
    <n v="0"/>
  </r>
  <r>
    <d v="2026-01-15T00:00:00"/>
    <s v="CLN/2026/00016"/>
    <x v="37"/>
    <n v="44390"/>
    <n v="7102.4"/>
    <n v="51492.4"/>
    <n v="51492.4"/>
    <n v="44390"/>
    <d v="2026-02-14T00:00:00"/>
    <s v="Vencido"/>
    <s v="Sin pagar"/>
    <x v="2"/>
    <x v="0"/>
    <d v="2026-03-27T00:00:00"/>
    <x v="3"/>
    <x v="13"/>
    <n v="42"/>
    <n v="0"/>
    <n v="44390"/>
    <n v="0"/>
    <n v="0"/>
    <n v="0"/>
    <n v="0"/>
  </r>
  <r>
    <d v="2026-01-15T00:00:00"/>
    <s v="CLN/2026/00015"/>
    <x v="36"/>
    <n v="17638.53"/>
    <n v="2822.16"/>
    <n v="20460.689999999999"/>
    <n v="20460.689999999999"/>
    <n v="17638.53"/>
    <d v="2026-02-14T00:00:00"/>
    <s v="Vencido"/>
    <s v="Sin pagar"/>
    <x v="2"/>
    <x v="0"/>
    <d v="2026-03-27T00:00:00"/>
    <x v="3"/>
    <x v="13"/>
    <n v="42"/>
    <n v="0"/>
    <n v="17638.53"/>
    <n v="0"/>
    <n v="0"/>
    <n v="0"/>
    <n v="0"/>
  </r>
  <r>
    <d v="2025-12-26T00:00:00"/>
    <s v="CLN/2025/00525"/>
    <x v="37"/>
    <n v="42000"/>
    <n v="6720"/>
    <n v="48720"/>
    <n v="31860"/>
    <n v="27465.517241379312"/>
    <d v="2026-01-25T00:00:00"/>
    <s v="Vencido"/>
    <s v="Pagado parcialmente"/>
    <x v="2"/>
    <x v="0"/>
    <d v="2026-03-27T00:00:00"/>
    <x v="3"/>
    <x v="13"/>
    <n v="62"/>
    <n v="0"/>
    <n v="0"/>
    <n v="27465.517241379312"/>
    <n v="0"/>
    <n v="0"/>
    <n v="0"/>
  </r>
  <r>
    <d v="2025-10-23T00:00:00"/>
    <s v="CLN/2025/00474"/>
    <x v="38"/>
    <n v="19694.400000000001"/>
    <n v="3151.1"/>
    <n v="22845.5"/>
    <n v="2429.5"/>
    <n v="2094.3965517241381"/>
    <d v="2025-11-07T00:00:00"/>
    <s v="Vencido"/>
    <s v="Pagado parcialmente"/>
    <x v="2"/>
    <x v="0"/>
    <d v="2026-03-27T00:00:00"/>
    <x v="3"/>
    <x v="13"/>
    <n v="141"/>
    <n v="0"/>
    <n v="0"/>
    <n v="0"/>
    <n v="2094.3965517241381"/>
    <n v="0"/>
    <n v="0"/>
  </r>
  <r>
    <d v="2025-10-14T00:00:00"/>
    <s v="CLN/2025/00465"/>
    <x v="36"/>
    <n v="14295.42"/>
    <n v="2287.27"/>
    <n v="16582.689999999999"/>
    <n v="16582.689999999999"/>
    <n v="14295.42"/>
    <d v="2025-11-13T00:00:00"/>
    <s v="Vencido"/>
    <s v="Sin pagar"/>
    <x v="2"/>
    <x v="0"/>
    <d v="2026-03-27T00:00:00"/>
    <x v="3"/>
    <x v="13"/>
    <n v="135"/>
    <n v="0"/>
    <n v="0"/>
    <n v="0"/>
    <n v="14295.42"/>
    <n v="0"/>
    <n v="0"/>
  </r>
  <r>
    <d v="2025-10-03T00:00:00"/>
    <s v="CLN/2025/00449"/>
    <x v="36"/>
    <n v="24043.32"/>
    <n v="3846.93"/>
    <n v="27890.25"/>
    <n v="27890.25"/>
    <n v="24043.32"/>
    <d v="2025-11-02T00:00:00"/>
    <s v="Vencido"/>
    <s v="Sin pagar"/>
    <x v="2"/>
    <x v="0"/>
    <d v="2026-03-27T00:00:00"/>
    <x v="3"/>
    <x v="13"/>
    <n v="146"/>
    <n v="0"/>
    <n v="0"/>
    <n v="0"/>
    <n v="24043.32"/>
    <n v="0"/>
    <n v="0"/>
  </r>
  <r>
    <d v="2025-10-01T00:00:00"/>
    <s v="CLN/2025/00442"/>
    <x v="53"/>
    <n v="21675"/>
    <n v="3468"/>
    <n v="25143"/>
    <n v="25143"/>
    <n v="21675"/>
    <d v="2025-10-31T00:00:00"/>
    <s v="Vencido"/>
    <s v="Sin pagar"/>
    <x v="3"/>
    <x v="0"/>
    <d v="2026-03-27T00:00:00"/>
    <x v="3"/>
    <x v="13"/>
    <n v="148"/>
    <n v="0"/>
    <n v="0"/>
    <n v="0"/>
    <n v="21675"/>
    <n v="0"/>
    <n v="0"/>
  </r>
  <r>
    <d v="2025-09-30T00:00:00"/>
    <s v="CLN/2025/00440"/>
    <x v="36"/>
    <n v="115800"/>
    <n v="18528"/>
    <n v="134328"/>
    <n v="33522.959999999999"/>
    <n v="28899.103448275862"/>
    <d v="2025-10-30T00:00:00"/>
    <s v="Vencido"/>
    <s v="Pagado parcialmente"/>
    <x v="2"/>
    <x v="0"/>
    <d v="2026-03-27T00:00:00"/>
    <x v="3"/>
    <x v="13"/>
    <n v="149"/>
    <n v="0"/>
    <n v="0"/>
    <n v="0"/>
    <n v="28899.103448275862"/>
    <n v="0"/>
    <n v="0"/>
  </r>
  <r>
    <d v="2025-09-15T00:00:00"/>
    <s v="HMO/2025/00727"/>
    <x v="39"/>
    <n v="7125"/>
    <n v="1140"/>
    <n v="8265"/>
    <n v="8265"/>
    <n v="7125"/>
    <d v="2025-10-15T00:00:00"/>
    <s v="Vencido"/>
    <s v="Sin pagar"/>
    <x v="1"/>
    <x v="0"/>
    <d v="2026-03-27T00:00:00"/>
    <x v="3"/>
    <x v="13"/>
    <n v="164"/>
    <n v="0"/>
    <n v="0"/>
    <n v="0"/>
    <n v="7125"/>
    <n v="0"/>
    <n v="0"/>
  </r>
  <r>
    <d v="2025-08-27T00:00:00"/>
    <s v="HMO/2025/00683"/>
    <x v="39"/>
    <n v="4375"/>
    <n v="700"/>
    <n v="5075"/>
    <n v="5075"/>
    <n v="4375"/>
    <d v="2025-09-26T00:00:00"/>
    <s v="Vencido"/>
    <s v="Sin pagar"/>
    <x v="1"/>
    <x v="0"/>
    <d v="2026-03-27T00:00:00"/>
    <x v="3"/>
    <x v="13"/>
    <n v="183"/>
    <n v="0"/>
    <n v="0"/>
    <n v="0"/>
    <n v="4375"/>
    <n v="0"/>
    <n v="0"/>
  </r>
  <r>
    <d v="2025-08-26T00:00:00"/>
    <s v="CLN/2025/00385"/>
    <x v="40"/>
    <n v="22364.16"/>
    <m/>
    <n v="22364.16"/>
    <n v="22364.16"/>
    <n v="22364.16"/>
    <d v="2025-09-25T00:00:00"/>
    <s v="Vencido"/>
    <s v="Sin pagar"/>
    <x v="3"/>
    <x v="0"/>
    <d v="2026-03-27T00:00:00"/>
    <x v="3"/>
    <x v="13"/>
    <n v="184"/>
    <n v="0"/>
    <n v="0"/>
    <n v="0"/>
    <n v="22364.16"/>
    <n v="0"/>
    <n v="0"/>
  </r>
  <r>
    <d v="2025-08-07T00:00:00"/>
    <s v="CLN/2025/00356"/>
    <x v="40"/>
    <n v="22343.040000000001"/>
    <m/>
    <n v="22343.040000000001"/>
    <n v="22343.040000000001"/>
    <n v="22343.040000000001"/>
    <d v="2025-09-06T00:00:00"/>
    <s v="Vencido"/>
    <s v="Sin pagar"/>
    <x v="3"/>
    <x v="0"/>
    <d v="2026-03-27T00:00:00"/>
    <x v="3"/>
    <x v="13"/>
    <n v="203"/>
    <n v="0"/>
    <n v="0"/>
    <n v="0"/>
    <n v="22343.040000000001"/>
    <n v="0"/>
    <n v="0"/>
  </r>
  <r>
    <d v="2025-07-31T00:00:00"/>
    <s v="CLN/2025/00350"/>
    <x v="41"/>
    <n v="761801.88"/>
    <n v="121888.3"/>
    <n v="883690.18"/>
    <n v="232979.43"/>
    <n v="200844.33620689655"/>
    <d v="2025-08-15T00:00:00"/>
    <s v="Vencido"/>
    <s v="Pagado parcialmente"/>
    <x v="2"/>
    <x v="0"/>
    <d v="2026-03-27T00:00:00"/>
    <x v="3"/>
    <x v="13"/>
    <n v="225"/>
    <n v="0"/>
    <n v="0"/>
    <n v="0"/>
    <n v="200844.33620689655"/>
    <n v="0"/>
    <n v="0"/>
  </r>
  <r>
    <d v="2025-07-02T00:00:00"/>
    <s v="CLN/2025/00317"/>
    <x v="42"/>
    <n v="14940"/>
    <n v="2390.4"/>
    <n v="17330.400000000001"/>
    <n v="17330.400000000001"/>
    <n v="14940"/>
    <d v="2025-08-01T00:00:00"/>
    <s v="Vencido"/>
    <s v="Sin pagar"/>
    <x v="3"/>
    <x v="0"/>
    <d v="2026-03-27T00:00:00"/>
    <x v="3"/>
    <x v="13"/>
    <n v="239"/>
    <n v="0"/>
    <n v="0"/>
    <n v="0"/>
    <n v="14940"/>
    <n v="0"/>
    <n v="0"/>
  </r>
  <r>
    <d v="2025-06-19T00:00:00"/>
    <s v="CLN/2025/00296"/>
    <x v="42"/>
    <n v="22410"/>
    <n v="3585.6"/>
    <n v="25995.599999999999"/>
    <n v="25995.599999999999"/>
    <n v="22410"/>
    <d v="2025-07-19T00:00:00"/>
    <s v="Vencido"/>
    <s v="Sin pagar"/>
    <x v="3"/>
    <x v="0"/>
    <d v="2026-03-27T00:00:00"/>
    <x v="3"/>
    <x v="13"/>
    <n v="252"/>
    <n v="0"/>
    <n v="0"/>
    <n v="0"/>
    <n v="22410"/>
    <n v="0"/>
    <n v="0"/>
  </r>
  <r>
    <d v="2025-06-06T00:00:00"/>
    <s v="CLN/2025/00282"/>
    <x v="42"/>
    <n v="19012.5"/>
    <n v="3042"/>
    <n v="22054.5"/>
    <n v="22054.5"/>
    <n v="19012.5"/>
    <d v="2025-07-06T00:00:00"/>
    <s v="Vencido"/>
    <s v="Sin pagar"/>
    <x v="3"/>
    <x v="0"/>
    <d v="2026-03-27T00:00:00"/>
    <x v="3"/>
    <x v="13"/>
    <n v="265"/>
    <n v="0"/>
    <n v="0"/>
    <n v="0"/>
    <n v="19012.5"/>
    <n v="0"/>
    <n v="0"/>
  </r>
  <r>
    <d v="2025-05-22T00:00:00"/>
    <s v="CLN/2025/00256"/>
    <x v="43"/>
    <n v="3477.15"/>
    <n v="556.34"/>
    <n v="4033.49"/>
    <n v="4033.49"/>
    <n v="3477.15"/>
    <d v="2025-06-21T00:00:00"/>
    <s v="Vencido"/>
    <s v="Sin pagar"/>
    <x v="3"/>
    <x v="0"/>
    <d v="2026-03-27T00:00:00"/>
    <x v="3"/>
    <x v="13"/>
    <n v="280"/>
    <n v="0"/>
    <n v="0"/>
    <n v="0"/>
    <n v="3477.15"/>
    <n v="0"/>
    <n v="0"/>
  </r>
  <r>
    <d v="2025-05-15T00:00:00"/>
    <s v="CLN/2025/00253"/>
    <x v="43"/>
    <n v="162680"/>
    <n v="26028.799999999999"/>
    <n v="188708.8"/>
    <n v="188708.8"/>
    <n v="162680"/>
    <d v="2025-06-14T00:00:00"/>
    <s v="Vencido"/>
    <s v="Sin pagar"/>
    <x v="3"/>
    <x v="0"/>
    <d v="2026-03-27T00:00:00"/>
    <x v="3"/>
    <x v="13"/>
    <n v="287"/>
    <n v="0"/>
    <n v="0"/>
    <n v="0"/>
    <n v="162680"/>
    <n v="0"/>
    <n v="0"/>
  </r>
  <r>
    <d v="2025-05-15T00:00:00"/>
    <s v="CLN/2025/00250"/>
    <x v="43"/>
    <n v="6970.68"/>
    <n v="1115.31"/>
    <n v="8085.99"/>
    <n v="8085.99"/>
    <n v="6970.68"/>
    <d v="2025-06-14T00:00:00"/>
    <s v="Vencido"/>
    <s v="Sin pagar"/>
    <x v="3"/>
    <x v="0"/>
    <d v="2026-03-27T00:00:00"/>
    <x v="3"/>
    <x v="13"/>
    <n v="287"/>
    <n v="0"/>
    <n v="0"/>
    <n v="0"/>
    <n v="6970.68"/>
    <n v="0"/>
    <n v="0"/>
  </r>
  <r>
    <d v="2025-05-15T00:00:00"/>
    <s v="CLN/2025/00248"/>
    <x v="42"/>
    <n v="31024.799999999999"/>
    <n v="4963.97"/>
    <n v="35988.769999999997"/>
    <n v="4384.8"/>
    <n v="3780.0000000000005"/>
    <d v="2025-06-14T00:00:00"/>
    <s v="Vencido"/>
    <s v="Pagado parcialmente"/>
    <x v="3"/>
    <x v="0"/>
    <d v="2026-03-27T00:00:00"/>
    <x v="3"/>
    <x v="13"/>
    <n v="287"/>
    <n v="0"/>
    <n v="0"/>
    <n v="0"/>
    <n v="3780.0000000000005"/>
    <n v="0"/>
    <n v="0"/>
  </r>
  <r>
    <d v="2025-05-13T00:00:00"/>
    <s v="CLN/2025/00246"/>
    <x v="43"/>
    <n v="20992.5"/>
    <n v="3358.8"/>
    <n v="24351.3"/>
    <n v="24351.3"/>
    <n v="20992.5"/>
    <d v="2025-06-12T00:00:00"/>
    <s v="Vencido"/>
    <s v="Sin pagar"/>
    <x v="3"/>
    <x v="0"/>
    <d v="2026-03-27T00:00:00"/>
    <x v="3"/>
    <x v="13"/>
    <n v="289"/>
    <n v="0"/>
    <n v="0"/>
    <n v="0"/>
    <n v="20992.5"/>
    <n v="0"/>
    <n v="0"/>
  </r>
  <r>
    <d v="2025-05-07T00:00:00"/>
    <s v="CLN/2025/00237"/>
    <x v="43"/>
    <n v="5250"/>
    <n v="840"/>
    <n v="6090"/>
    <n v="6090"/>
    <n v="5250"/>
    <d v="2025-06-06T00:00:00"/>
    <s v="Vencido"/>
    <s v="Sin pagar"/>
    <x v="3"/>
    <x v="0"/>
    <d v="2026-03-27T00:00:00"/>
    <x v="3"/>
    <x v="13"/>
    <n v="295"/>
    <n v="0"/>
    <n v="0"/>
    <n v="0"/>
    <n v="5250"/>
    <n v="0"/>
    <n v="0"/>
  </r>
  <r>
    <d v="2025-04-25T00:00:00"/>
    <s v="CLN/2025/00223"/>
    <x v="43"/>
    <n v="45500"/>
    <n v="7280"/>
    <n v="52780"/>
    <n v="52780"/>
    <n v="45500"/>
    <d v="2025-05-25T00:00:00"/>
    <s v="Vencido"/>
    <s v="Sin pagar"/>
    <x v="3"/>
    <x v="0"/>
    <d v="2026-03-27T00:00:00"/>
    <x v="3"/>
    <x v="13"/>
    <n v="307"/>
    <n v="0"/>
    <n v="0"/>
    <n v="0"/>
    <n v="45500"/>
    <n v="0"/>
    <n v="0"/>
  </r>
  <r>
    <d v="2025-03-04T00:00:00"/>
    <s v="CLN/2025/00143"/>
    <x v="43"/>
    <n v="31483.63"/>
    <n v="5037.38"/>
    <n v="36521.01"/>
    <n v="5816.12"/>
    <n v="5013.8965517241386"/>
    <d v="2025-04-03T00:00:00"/>
    <s v="Vencido"/>
    <s v="Pagado parcialmente"/>
    <x v="3"/>
    <x v="0"/>
    <d v="2026-03-27T00:00:00"/>
    <x v="3"/>
    <x v="13"/>
    <n v="359"/>
    <n v="0"/>
    <n v="0"/>
    <n v="0"/>
    <n v="5013.8965517241386"/>
    <n v="0"/>
    <n v="0"/>
  </r>
  <r>
    <d v="2025-02-21T00:00:00"/>
    <s v="CLN/2025/00127"/>
    <x v="43"/>
    <n v="23609.5"/>
    <n v="2595.6"/>
    <n v="26205.1"/>
    <n v="26205.1"/>
    <n v="23609.5"/>
    <d v="2025-05-07T00:00:00"/>
    <s v="Vencido"/>
    <s v="Sin pagar"/>
    <x v="3"/>
    <x v="0"/>
    <d v="2026-03-27T00:00:00"/>
    <x v="3"/>
    <x v="13"/>
    <n v="325"/>
    <n v="0"/>
    <n v="0"/>
    <n v="0"/>
    <n v="23609.5"/>
    <n v="0"/>
    <n v="0"/>
  </r>
  <r>
    <d v="2025-02-11T00:00:00"/>
    <s v="CLN/2025/00101"/>
    <x v="44"/>
    <n v="1230"/>
    <m/>
    <n v="1230"/>
    <n v="1230"/>
    <n v="1230"/>
    <d v="2025-02-26T00:00:00"/>
    <s v="Vencido"/>
    <s v="Sin pagar"/>
    <x v="3"/>
    <x v="0"/>
    <d v="2026-03-27T00:00:00"/>
    <x v="3"/>
    <x v="13"/>
    <n v="395"/>
    <n v="0"/>
    <n v="0"/>
    <n v="0"/>
    <n v="1230"/>
    <n v="0"/>
    <n v="0"/>
  </r>
  <r>
    <d v="2024-11-14T00:00:00"/>
    <s v="HMO/2024/00987"/>
    <x v="45"/>
    <n v="2369.29"/>
    <n v="379.09"/>
    <n v="2748.38"/>
    <n v="2748.38"/>
    <n v="2369.29"/>
    <d v="2024-12-14T00:00:00"/>
    <s v="Vencido"/>
    <s v="Sin pagar"/>
    <x v="4"/>
    <x v="0"/>
    <d v="2026-03-27T00:00:00"/>
    <x v="3"/>
    <x v="13"/>
    <n v="469"/>
    <n v="0"/>
    <n v="0"/>
    <n v="0"/>
    <n v="2369.29"/>
    <n v="0"/>
    <n v="0"/>
  </r>
  <r>
    <d v="2024-10-31T00:00:00"/>
    <s v="HMO/2024/00961"/>
    <x v="45"/>
    <n v="3719.83"/>
    <n v="595.16999999999996"/>
    <n v="4315"/>
    <n v="154.22999999999999"/>
    <n v="132.95689655172413"/>
    <d v="2024-11-30T00:00:00"/>
    <s v="Vencido"/>
    <s v="Pagado parcialmente"/>
    <x v="4"/>
    <x v="0"/>
    <d v="2026-03-27T00:00:00"/>
    <x v="3"/>
    <x v="13"/>
    <n v="483"/>
    <n v="0"/>
    <n v="0"/>
    <n v="0"/>
    <n v="132.95689655172413"/>
    <n v="0"/>
    <n v="0"/>
  </r>
  <r>
    <d v="2024-10-17T00:00:00"/>
    <s v="HMO/2024/00910"/>
    <x v="45"/>
    <n v="21120"/>
    <n v="3379.2"/>
    <n v="24499.200000000001"/>
    <n v="24499.200000000001"/>
    <n v="21120"/>
    <d v="2024-11-16T00:00:00"/>
    <s v="Vencido"/>
    <s v="Sin pagar"/>
    <x v="4"/>
    <x v="0"/>
    <d v="2026-03-27T00:00:00"/>
    <x v="3"/>
    <x v="13"/>
    <n v="497"/>
    <n v="0"/>
    <n v="0"/>
    <n v="0"/>
    <n v="21120"/>
    <n v="0"/>
    <n v="0"/>
  </r>
  <r>
    <d v="2024-08-15T00:00:00"/>
    <s v="CLN/2024/00680"/>
    <x v="46"/>
    <n v="2475"/>
    <n v="396"/>
    <n v="2871"/>
    <n v="2871"/>
    <n v="2475"/>
    <d v="2024-09-14T00:00:00"/>
    <s v="Vencido"/>
    <s v="Sin pagar"/>
    <x v="5"/>
    <x v="0"/>
    <d v="2026-03-27T00:00:00"/>
    <x v="3"/>
    <x v="13"/>
    <n v="560"/>
    <n v="0"/>
    <n v="0"/>
    <n v="0"/>
    <n v="2475"/>
    <n v="0"/>
    <n v="0"/>
  </r>
  <r>
    <d v="2024-07-25T00:00:00"/>
    <s v="CLN/2024/00600"/>
    <x v="46"/>
    <n v="2475"/>
    <n v="396"/>
    <n v="2871"/>
    <n v="2378"/>
    <n v="2050"/>
    <d v="2024-08-24T00:00:00"/>
    <s v="Vencido"/>
    <s v="Pagado parcialmente"/>
    <x v="5"/>
    <x v="0"/>
    <d v="2026-03-27T00:00:00"/>
    <x v="3"/>
    <x v="13"/>
    <n v="581"/>
    <n v="0"/>
    <n v="0"/>
    <n v="0"/>
    <n v="2050"/>
    <n v="0"/>
    <n v="0"/>
  </r>
  <r>
    <d v="2024-07-18T00:00:00"/>
    <s v="HMO/2024/00568"/>
    <x v="47"/>
    <n v="16588"/>
    <n v="2654.08"/>
    <n v="19242.080000000002"/>
    <n v="19242.080000000002"/>
    <n v="16588"/>
    <d v="2024-08-17T00:00:00"/>
    <s v="Vencido"/>
    <s v="Sin pagar"/>
    <x v="1"/>
    <x v="0"/>
    <d v="2026-03-27T00:00:00"/>
    <x v="3"/>
    <x v="13"/>
    <n v="588"/>
    <n v="0"/>
    <n v="0"/>
    <n v="0"/>
    <n v="16588"/>
    <n v="0"/>
    <n v="0"/>
  </r>
  <r>
    <d v="2024-03-01T00:00:00"/>
    <s v="CLN/2024/00057"/>
    <x v="48"/>
    <n v="8800"/>
    <n v="1408"/>
    <n v="10208"/>
    <n v="10208"/>
    <n v="8800"/>
    <d v="2024-03-31T00:00:00"/>
    <s v="Vencido"/>
    <s v="Sin pagar"/>
    <x v="6"/>
    <x v="0"/>
    <d v="2026-03-27T00:00:00"/>
    <x v="3"/>
    <x v="13"/>
    <n v="727"/>
    <n v="0"/>
    <n v="0"/>
    <n v="0"/>
    <n v="8800"/>
    <n v="0"/>
    <n v="0"/>
  </r>
  <r>
    <d v="2026-03-20T00:00:00"/>
    <s v="CLN/2026/00069"/>
    <x v="71"/>
    <n v="26000"/>
    <n v="4160"/>
    <n v="30160"/>
    <n v="30160"/>
    <n v="26000"/>
    <d v="2026-04-19T00:00:00"/>
    <s v="Vigente"/>
    <s v="Sin pagar"/>
    <x v="1"/>
    <x v="0"/>
    <d v="2026-03-20T00:00:00"/>
    <x v="3"/>
    <x v="14"/>
    <n v="0"/>
    <n v="0"/>
    <n v="0"/>
    <n v="0"/>
    <n v="0"/>
    <n v="0"/>
    <n v="26000"/>
  </r>
  <r>
    <d v="2026-03-20T00:00:00"/>
    <s v="CLN/2026/00068"/>
    <x v="12"/>
    <n v="13500"/>
    <n v="2160"/>
    <n v="15660"/>
    <n v="15660"/>
    <n v="13500"/>
    <d v="2026-04-19T00:00:00"/>
    <s v="Vigente"/>
    <s v="Sin pagar"/>
    <x v="2"/>
    <x v="0"/>
    <d v="2026-03-20T00:00:00"/>
    <x v="3"/>
    <x v="14"/>
    <n v="0"/>
    <n v="0"/>
    <n v="0"/>
    <n v="0"/>
    <n v="0"/>
    <n v="0"/>
    <n v="13500"/>
  </r>
  <r>
    <d v="2026-03-19T00:00:00"/>
    <s v="HMO/2026/00182"/>
    <x v="78"/>
    <n v="3780"/>
    <n v="604.79999999999995"/>
    <n v="4384.8"/>
    <n v="4384.8"/>
    <n v="3780"/>
    <d v="2026-03-19T00:00:00"/>
    <s v="Vencido"/>
    <s v="Sin pagar"/>
    <x v="1"/>
    <x v="1"/>
    <d v="2026-03-20T00:00:00"/>
    <x v="3"/>
    <x v="14"/>
    <n v="2"/>
    <n v="3780"/>
    <n v="0"/>
    <n v="0"/>
    <n v="0"/>
    <n v="0"/>
    <n v="0"/>
  </r>
  <r>
    <d v="2026-03-19T00:00:00"/>
    <s v="HMO/2026/00181"/>
    <x v="7"/>
    <n v="18000"/>
    <n v="2880"/>
    <n v="20880"/>
    <n v="20880"/>
    <n v="18000"/>
    <d v="2026-04-18T00:00:00"/>
    <s v="Vigente"/>
    <s v="Sin pagar"/>
    <x v="1"/>
    <x v="0"/>
    <d v="2026-03-20T00:00:00"/>
    <x v="3"/>
    <x v="14"/>
    <n v="0"/>
    <n v="0"/>
    <n v="0"/>
    <n v="0"/>
    <n v="0"/>
    <n v="0"/>
    <n v="18000"/>
  </r>
  <r>
    <d v="2026-03-19T00:00:00"/>
    <s v="HMO/2026/00180"/>
    <x v="32"/>
    <n v="79651.850000000006"/>
    <n v="12744.3"/>
    <n v="92396.15"/>
    <n v="92396.15"/>
    <n v="79651.850000000006"/>
    <d v="2026-04-18T00:00:00"/>
    <s v="Vigente"/>
    <s v="Sin pagar"/>
    <x v="1"/>
    <x v="0"/>
    <d v="2026-03-20T00:00:00"/>
    <x v="3"/>
    <x v="14"/>
    <n v="0"/>
    <n v="0"/>
    <n v="0"/>
    <n v="0"/>
    <n v="0"/>
    <n v="0"/>
    <n v="79651.850000000006"/>
  </r>
  <r>
    <d v="2026-03-18T00:00:00"/>
    <s v="HMO/2026/00178"/>
    <x v="78"/>
    <n v="3780"/>
    <n v="604.79999999999995"/>
    <n v="4384.8"/>
    <n v="4384.8"/>
    <n v="3780"/>
    <d v="2026-03-18T00:00:00"/>
    <s v="Vencido"/>
    <s v="Sin pagar"/>
    <x v="1"/>
    <x v="1"/>
    <d v="2026-03-20T00:00:00"/>
    <x v="3"/>
    <x v="14"/>
    <n v="3"/>
    <n v="3780"/>
    <n v="0"/>
    <n v="0"/>
    <n v="0"/>
    <n v="0"/>
    <n v="0"/>
  </r>
  <r>
    <d v="2026-03-18T00:00:00"/>
    <s v="HMO/2026/00177"/>
    <x v="60"/>
    <n v="6800"/>
    <n v="1088"/>
    <n v="7888"/>
    <n v="7888"/>
    <n v="6800"/>
    <d v="2026-04-17T00:00:00"/>
    <s v="Vigente"/>
    <s v="Sin pagar"/>
    <x v="1"/>
    <x v="0"/>
    <d v="2026-03-20T00:00:00"/>
    <x v="3"/>
    <x v="14"/>
    <n v="0"/>
    <n v="0"/>
    <n v="0"/>
    <n v="0"/>
    <n v="0"/>
    <n v="0"/>
    <n v="6800"/>
  </r>
  <r>
    <d v="2026-03-18T00:00:00"/>
    <s v="HMO/2026/00175"/>
    <x v="6"/>
    <n v="9000"/>
    <n v="1440"/>
    <n v="10440"/>
    <n v="10440"/>
    <n v="9000"/>
    <d v="2026-04-17T00:00:00"/>
    <s v="Vigente"/>
    <s v="Sin pagar"/>
    <x v="1"/>
    <x v="0"/>
    <d v="2026-03-20T00:00:00"/>
    <x v="3"/>
    <x v="14"/>
    <n v="0"/>
    <n v="0"/>
    <n v="0"/>
    <n v="0"/>
    <n v="0"/>
    <n v="0"/>
    <n v="9000"/>
  </r>
  <r>
    <d v="2026-03-18T00:00:00"/>
    <s v="HMO/2026/00174"/>
    <x v="83"/>
    <n v="6020"/>
    <n v="963.2"/>
    <n v="6983.2"/>
    <n v="6983.2"/>
    <n v="6020"/>
    <d v="2026-03-18T00:00:00"/>
    <s v="Vencido"/>
    <s v="Sin pagar"/>
    <x v="1"/>
    <x v="1"/>
    <d v="2026-03-20T00:00:00"/>
    <x v="3"/>
    <x v="14"/>
    <n v="3"/>
    <n v="6020"/>
    <n v="0"/>
    <n v="0"/>
    <n v="0"/>
    <n v="0"/>
    <n v="0"/>
  </r>
  <r>
    <d v="2026-03-17T00:00:00"/>
    <s v="HMO/2026/00173"/>
    <x v="7"/>
    <n v="17850"/>
    <m/>
    <n v="17850"/>
    <n v="17850"/>
    <n v="17850"/>
    <d v="2026-04-16T00:00:00"/>
    <s v="Vigente"/>
    <s v="Sin pagar"/>
    <x v="1"/>
    <x v="0"/>
    <d v="2026-03-20T00:00:00"/>
    <x v="3"/>
    <x v="14"/>
    <n v="0"/>
    <n v="0"/>
    <n v="0"/>
    <n v="0"/>
    <n v="0"/>
    <n v="0"/>
    <n v="17850"/>
  </r>
  <r>
    <d v="2026-03-17T00:00:00"/>
    <s v="HMO/2026/00172"/>
    <x v="28"/>
    <n v="3871.11"/>
    <n v="619.38"/>
    <n v="4490.49"/>
    <n v="4490.49"/>
    <n v="3871.11"/>
    <d v="2026-04-16T00:00:00"/>
    <s v="Vigente"/>
    <s v="Sin pagar"/>
    <x v="2"/>
    <x v="0"/>
    <d v="2026-03-20T00:00:00"/>
    <x v="3"/>
    <x v="14"/>
    <n v="0"/>
    <n v="0"/>
    <n v="0"/>
    <n v="0"/>
    <n v="0"/>
    <n v="0"/>
    <n v="3871.11"/>
  </r>
  <r>
    <d v="2026-03-17T00:00:00"/>
    <s v="HMO/2026/00171"/>
    <x v="28"/>
    <n v="11613.33"/>
    <n v="1858.13"/>
    <n v="13471.46"/>
    <n v="13471.46"/>
    <n v="11613.33"/>
    <d v="2026-04-16T00:00:00"/>
    <s v="Vigente"/>
    <s v="Sin pagar"/>
    <x v="2"/>
    <x v="0"/>
    <d v="2026-03-20T00:00:00"/>
    <x v="3"/>
    <x v="14"/>
    <n v="0"/>
    <n v="0"/>
    <n v="0"/>
    <n v="0"/>
    <n v="0"/>
    <n v="0"/>
    <n v="11613.33"/>
  </r>
  <r>
    <d v="2026-03-17T00:00:00"/>
    <s v="HMO/2026/00170"/>
    <x v="78"/>
    <n v="3780"/>
    <n v="604.79999999999995"/>
    <n v="4384.8"/>
    <n v="4384.8"/>
    <n v="3780"/>
    <d v="2026-03-17T00:00:00"/>
    <s v="Vencido"/>
    <s v="Sin pagar"/>
    <x v="1"/>
    <x v="1"/>
    <d v="2026-03-20T00:00:00"/>
    <x v="3"/>
    <x v="14"/>
    <n v="4"/>
    <n v="3780"/>
    <n v="0"/>
    <n v="0"/>
    <n v="0"/>
    <n v="0"/>
    <n v="0"/>
  </r>
  <r>
    <d v="2026-03-17T00:00:00"/>
    <s v="HMO/2026/00169"/>
    <x v="77"/>
    <n v="57000"/>
    <m/>
    <n v="57000"/>
    <n v="57000"/>
    <n v="57000"/>
    <d v="2026-03-17T00:00:00"/>
    <s v="Vencido"/>
    <s v="Sin pagar"/>
    <x v="1"/>
    <x v="1"/>
    <d v="2026-03-20T00:00:00"/>
    <x v="3"/>
    <x v="14"/>
    <n v="4"/>
    <n v="57000"/>
    <n v="0"/>
    <n v="0"/>
    <n v="0"/>
    <n v="0"/>
    <n v="0"/>
  </r>
  <r>
    <d v="2026-03-17T00:00:00"/>
    <s v="CLN/2026/00067"/>
    <x v="9"/>
    <n v="28220"/>
    <n v="4515.2"/>
    <n v="32735.200000000001"/>
    <n v="32735.200000000001"/>
    <n v="28220"/>
    <d v="2026-04-16T00:00:00"/>
    <s v="Vigente"/>
    <s v="Sin pagar"/>
    <x v="2"/>
    <x v="0"/>
    <d v="2026-03-20T00:00:00"/>
    <x v="3"/>
    <x v="14"/>
    <n v="0"/>
    <n v="0"/>
    <n v="0"/>
    <n v="0"/>
    <n v="0"/>
    <n v="0"/>
    <n v="28220"/>
  </r>
  <r>
    <d v="2026-03-14T00:00:00"/>
    <s v="HMO/2026/00168"/>
    <x v="1"/>
    <n v="34200"/>
    <n v="5472"/>
    <n v="39672"/>
    <n v="39672"/>
    <n v="34200"/>
    <d v="2026-04-13T00:00:00"/>
    <s v="Vigente"/>
    <s v="Sin pagar"/>
    <x v="1"/>
    <x v="0"/>
    <d v="2026-03-20T00:00:00"/>
    <x v="3"/>
    <x v="14"/>
    <n v="0"/>
    <n v="0"/>
    <n v="0"/>
    <n v="0"/>
    <n v="0"/>
    <n v="0"/>
    <n v="34200"/>
  </r>
  <r>
    <d v="2026-03-13T00:00:00"/>
    <s v="HMO/2026/00167"/>
    <x v="22"/>
    <n v="27360"/>
    <n v="4377.6000000000004"/>
    <n v="31737.599999999999"/>
    <n v="31737.599999999999"/>
    <n v="27360"/>
    <d v="2026-04-12T00:00:00"/>
    <s v="Vigente"/>
    <s v="Sin pagar"/>
    <x v="1"/>
    <x v="0"/>
    <d v="2026-03-20T00:00:00"/>
    <x v="3"/>
    <x v="14"/>
    <n v="0"/>
    <n v="0"/>
    <n v="0"/>
    <n v="0"/>
    <n v="0"/>
    <n v="0"/>
    <n v="27360"/>
  </r>
  <r>
    <d v="2026-03-13T00:00:00"/>
    <s v="HMO/2026/00166"/>
    <x v="36"/>
    <n v="15400"/>
    <n v="2464"/>
    <n v="17864"/>
    <n v="17864"/>
    <n v="15400"/>
    <d v="2026-03-13T00:00:00"/>
    <s v="Vencido"/>
    <s v="Sin pagar"/>
    <x v="2"/>
    <x v="1"/>
    <d v="2026-03-20T00:00:00"/>
    <x v="3"/>
    <x v="14"/>
    <n v="8"/>
    <n v="15400"/>
    <n v="0"/>
    <n v="0"/>
    <n v="0"/>
    <n v="0"/>
    <n v="0"/>
  </r>
  <r>
    <d v="2026-03-13T00:00:00"/>
    <s v="HMO/2026/00165"/>
    <x v="30"/>
    <n v="93821.57"/>
    <n v="15011.45"/>
    <n v="108833.02"/>
    <n v="891.84"/>
    <n v="768.82758620689663"/>
    <d v="2026-04-12T00:00:00"/>
    <s v="Vigente"/>
    <s v="Pagado parcialmente"/>
    <x v="1"/>
    <x v="0"/>
    <d v="2026-03-20T00:00:00"/>
    <x v="3"/>
    <x v="14"/>
    <n v="0"/>
    <n v="0"/>
    <n v="0"/>
    <n v="0"/>
    <n v="0"/>
    <n v="0"/>
    <n v="768.82758620689663"/>
  </r>
  <r>
    <d v="2026-03-13T00:00:00"/>
    <s v="HMO/2026/00164"/>
    <x v="28"/>
    <n v="124929.32"/>
    <n v="19988.689999999999"/>
    <n v="144918.01"/>
    <n v="144918.01"/>
    <n v="124929.32"/>
    <d v="2026-04-12T00:00:00"/>
    <s v="Vigente"/>
    <s v="Sin pagar"/>
    <x v="2"/>
    <x v="0"/>
    <d v="2026-03-20T00:00:00"/>
    <x v="3"/>
    <x v="14"/>
    <n v="0"/>
    <n v="0"/>
    <n v="0"/>
    <n v="0"/>
    <n v="0"/>
    <n v="0"/>
    <n v="124929.32"/>
  </r>
  <r>
    <d v="2026-03-12T00:00:00"/>
    <s v="HMO/2026/00163"/>
    <x v="31"/>
    <n v="6900"/>
    <m/>
    <n v="6900"/>
    <n v="6900"/>
    <n v="6900"/>
    <d v="2026-04-11T00:00:00"/>
    <s v="Vigente"/>
    <s v="Sin pagar"/>
    <x v="1"/>
    <x v="0"/>
    <d v="2026-03-20T00:00:00"/>
    <x v="3"/>
    <x v="14"/>
    <n v="0"/>
    <n v="0"/>
    <n v="0"/>
    <n v="0"/>
    <n v="0"/>
    <n v="0"/>
    <n v="6900"/>
  </r>
  <r>
    <d v="2026-03-12T00:00:00"/>
    <s v="HMO/2026/00162"/>
    <x v="7"/>
    <n v="49980"/>
    <m/>
    <n v="49980"/>
    <n v="49980"/>
    <n v="49980"/>
    <d v="2026-04-11T00:00:00"/>
    <s v="Vigente"/>
    <s v="Sin pagar"/>
    <x v="1"/>
    <x v="0"/>
    <d v="2026-03-20T00:00:00"/>
    <x v="3"/>
    <x v="14"/>
    <n v="0"/>
    <n v="0"/>
    <n v="0"/>
    <n v="0"/>
    <n v="0"/>
    <n v="0"/>
    <n v="49980"/>
  </r>
  <r>
    <d v="2026-03-12T00:00:00"/>
    <s v="HMO/2026/00161"/>
    <x v="55"/>
    <n v="48780"/>
    <n v="7804.8"/>
    <n v="56584.800000000003"/>
    <n v="56584.800000000003"/>
    <n v="48780"/>
    <d v="2026-04-11T00:00:00"/>
    <s v="Vigente"/>
    <s v="Sin pagar"/>
    <x v="1"/>
    <x v="0"/>
    <d v="2026-03-20T00:00:00"/>
    <x v="3"/>
    <x v="14"/>
    <n v="0"/>
    <n v="0"/>
    <n v="0"/>
    <n v="0"/>
    <n v="0"/>
    <n v="0"/>
    <n v="48780"/>
  </r>
  <r>
    <d v="2026-03-12T00:00:00"/>
    <s v="HMO/2026/00158"/>
    <x v="31"/>
    <n v="4872.59"/>
    <m/>
    <n v="4872.59"/>
    <n v="4872.59"/>
    <n v="4872.59"/>
    <d v="2026-04-11T00:00:00"/>
    <s v="Vigente"/>
    <s v="Sin pagar"/>
    <x v="1"/>
    <x v="0"/>
    <d v="2026-03-20T00:00:00"/>
    <x v="3"/>
    <x v="14"/>
    <n v="0"/>
    <n v="0"/>
    <n v="0"/>
    <n v="0"/>
    <n v="0"/>
    <n v="0"/>
    <n v="4872.59"/>
  </r>
  <r>
    <d v="2026-03-11T00:00:00"/>
    <s v="HMO/2026/00156"/>
    <x v="32"/>
    <n v="13862.93"/>
    <n v="2218.0700000000002"/>
    <n v="16081"/>
    <n v="16081"/>
    <n v="13862.93"/>
    <d v="2026-04-10T00:00:00"/>
    <s v="Vigente"/>
    <s v="Sin pagar"/>
    <x v="2"/>
    <x v="0"/>
    <d v="2026-03-20T00:00:00"/>
    <x v="3"/>
    <x v="14"/>
    <n v="0"/>
    <n v="0"/>
    <n v="0"/>
    <n v="0"/>
    <n v="0"/>
    <n v="0"/>
    <n v="13862.93"/>
  </r>
  <r>
    <d v="2026-03-10T00:00:00"/>
    <s v="HMO/2026/00154"/>
    <x v="79"/>
    <n v="31500"/>
    <m/>
    <n v="31500"/>
    <n v="31500"/>
    <n v="31500"/>
    <d v="2026-04-09T00:00:00"/>
    <s v="Vigente"/>
    <s v="Sin pagar"/>
    <x v="1"/>
    <x v="0"/>
    <d v="2026-03-20T00:00:00"/>
    <x v="3"/>
    <x v="14"/>
    <n v="0"/>
    <n v="0"/>
    <n v="0"/>
    <n v="0"/>
    <n v="0"/>
    <n v="0"/>
    <n v="31500"/>
  </r>
  <r>
    <d v="2026-03-10T00:00:00"/>
    <s v="HMO/2026/00152"/>
    <x v="32"/>
    <n v="24627.42"/>
    <n v="3940.39"/>
    <n v="28567.81"/>
    <n v="28567.81"/>
    <n v="24627.42"/>
    <d v="2026-04-09T00:00:00"/>
    <s v="Vigente"/>
    <s v="Sin pagar"/>
    <x v="2"/>
    <x v="0"/>
    <d v="2026-03-20T00:00:00"/>
    <x v="3"/>
    <x v="14"/>
    <n v="0"/>
    <n v="0"/>
    <n v="0"/>
    <n v="0"/>
    <n v="0"/>
    <n v="0"/>
    <n v="24627.42"/>
  </r>
  <r>
    <d v="2026-03-10T00:00:00"/>
    <s v="HMO/2026/00151"/>
    <x v="69"/>
    <n v="88274.9"/>
    <n v="14123.98"/>
    <n v="102398.88"/>
    <n v="102398.88"/>
    <n v="88274.9"/>
    <d v="2026-04-09T00:00:00"/>
    <s v="Vigente"/>
    <s v="Sin pagar"/>
    <x v="2"/>
    <x v="0"/>
    <d v="2026-03-20T00:00:00"/>
    <x v="3"/>
    <x v="14"/>
    <n v="0"/>
    <n v="0"/>
    <n v="0"/>
    <n v="0"/>
    <n v="0"/>
    <n v="0"/>
    <n v="88274.9"/>
  </r>
  <r>
    <d v="2026-03-10T00:00:00"/>
    <s v="HMO/2026/00150"/>
    <x v="69"/>
    <n v="77240.539999999994"/>
    <n v="12358.49"/>
    <n v="89599.03"/>
    <n v="89599.03"/>
    <n v="77240.539999999994"/>
    <d v="2026-04-09T00:00:00"/>
    <s v="Vigente"/>
    <s v="Sin pagar"/>
    <x v="2"/>
    <x v="0"/>
    <d v="2026-03-20T00:00:00"/>
    <x v="3"/>
    <x v="14"/>
    <n v="0"/>
    <n v="0"/>
    <n v="0"/>
    <n v="0"/>
    <n v="0"/>
    <n v="0"/>
    <n v="77240.539999999994"/>
  </r>
  <r>
    <d v="2026-03-10T00:00:00"/>
    <s v="CLN/2026/00065"/>
    <x v="58"/>
    <n v="14214.96"/>
    <n v="2274.39"/>
    <n v="16489.349999999999"/>
    <n v="16489.349999999999"/>
    <n v="14214.96"/>
    <d v="2026-04-09T00:00:00"/>
    <s v="Vigente"/>
    <s v="Sin pagar"/>
    <x v="1"/>
    <x v="0"/>
    <d v="2026-03-20T00:00:00"/>
    <x v="3"/>
    <x v="14"/>
    <n v="0"/>
    <n v="0"/>
    <n v="0"/>
    <n v="0"/>
    <n v="0"/>
    <n v="0"/>
    <n v="14214.96"/>
  </r>
  <r>
    <d v="2026-03-09T00:00:00"/>
    <s v="HMO/2026/00149"/>
    <x v="23"/>
    <n v="20000"/>
    <n v="3200"/>
    <n v="23200"/>
    <n v="23200"/>
    <n v="20000"/>
    <d v="2026-04-08T00:00:00"/>
    <s v="Vigente"/>
    <s v="Sin pagar"/>
    <x v="1"/>
    <x v="0"/>
    <d v="2026-03-20T00:00:00"/>
    <x v="3"/>
    <x v="14"/>
    <n v="0"/>
    <n v="0"/>
    <n v="0"/>
    <n v="0"/>
    <n v="0"/>
    <n v="0"/>
    <n v="20000"/>
  </r>
  <r>
    <d v="2026-03-09T00:00:00"/>
    <s v="HMO/2026/00147"/>
    <x v="7"/>
    <n v="18000"/>
    <n v="2880"/>
    <n v="20880"/>
    <n v="20880"/>
    <n v="18000"/>
    <d v="2026-04-08T00:00:00"/>
    <s v="Vigente"/>
    <s v="Sin pagar"/>
    <x v="1"/>
    <x v="0"/>
    <d v="2026-03-20T00:00:00"/>
    <x v="3"/>
    <x v="14"/>
    <n v="0"/>
    <n v="0"/>
    <n v="0"/>
    <n v="0"/>
    <n v="0"/>
    <n v="0"/>
    <n v="18000"/>
  </r>
  <r>
    <d v="2026-03-06T00:00:00"/>
    <s v="HMO/2026/00144"/>
    <x v="79"/>
    <n v="7140"/>
    <m/>
    <n v="7140"/>
    <n v="7140"/>
    <n v="7140"/>
    <d v="2026-04-05T00:00:00"/>
    <s v="Vigente"/>
    <s v="Sin pagar"/>
    <x v="1"/>
    <x v="0"/>
    <d v="2026-03-20T00:00:00"/>
    <x v="3"/>
    <x v="14"/>
    <n v="0"/>
    <n v="0"/>
    <n v="0"/>
    <n v="0"/>
    <n v="0"/>
    <n v="0"/>
    <n v="7140"/>
  </r>
  <r>
    <d v="2026-03-06T00:00:00"/>
    <s v="HMO/2026/00143"/>
    <x v="79"/>
    <n v="7140"/>
    <m/>
    <n v="7140"/>
    <n v="7140"/>
    <n v="7140"/>
    <d v="2026-04-05T00:00:00"/>
    <s v="Vigente"/>
    <s v="Sin pagar"/>
    <x v="1"/>
    <x v="0"/>
    <d v="2026-03-20T00:00:00"/>
    <x v="3"/>
    <x v="14"/>
    <n v="0"/>
    <n v="0"/>
    <n v="0"/>
    <n v="0"/>
    <n v="0"/>
    <n v="0"/>
    <n v="7140"/>
  </r>
  <r>
    <d v="2026-03-06T00:00:00"/>
    <s v="HMO/2026/00142"/>
    <x v="69"/>
    <n v="58107.38"/>
    <n v="9297.18"/>
    <n v="67404.56"/>
    <n v="67404.56"/>
    <n v="58107.38"/>
    <d v="2026-04-05T00:00:00"/>
    <s v="Vigente"/>
    <s v="Sin pagar"/>
    <x v="1"/>
    <x v="0"/>
    <d v="2026-03-20T00:00:00"/>
    <x v="3"/>
    <x v="14"/>
    <n v="0"/>
    <n v="0"/>
    <n v="0"/>
    <n v="0"/>
    <n v="0"/>
    <n v="0"/>
    <n v="58107.38"/>
  </r>
  <r>
    <d v="2026-03-05T00:00:00"/>
    <s v="HMO/2026/00141"/>
    <x v="52"/>
    <n v="5544.06"/>
    <n v="887.05"/>
    <n v="6431.11"/>
    <n v="6431.11"/>
    <n v="5544.06"/>
    <d v="2026-04-04T00:00:00"/>
    <s v="Vigente"/>
    <s v="Sin pagar"/>
    <x v="1"/>
    <x v="0"/>
    <d v="2026-03-20T00:00:00"/>
    <x v="3"/>
    <x v="14"/>
    <n v="0"/>
    <n v="0"/>
    <n v="0"/>
    <n v="0"/>
    <n v="0"/>
    <n v="0"/>
    <n v="5544.06"/>
  </r>
  <r>
    <d v="2026-03-04T00:00:00"/>
    <s v="HMO/2026/00140"/>
    <x v="69"/>
    <n v="36686.199999999997"/>
    <n v="5869.79"/>
    <n v="42555.99"/>
    <n v="42555.99"/>
    <n v="36686.199999999997"/>
    <d v="2026-04-03T00:00:00"/>
    <s v="Vigente"/>
    <s v="Sin pagar"/>
    <x v="2"/>
    <x v="0"/>
    <d v="2026-03-20T00:00:00"/>
    <x v="3"/>
    <x v="14"/>
    <n v="0"/>
    <n v="0"/>
    <n v="0"/>
    <n v="0"/>
    <n v="0"/>
    <n v="0"/>
    <n v="36686.199999999997"/>
  </r>
  <r>
    <d v="2026-03-03T00:00:00"/>
    <s v="CLN/2026/00058"/>
    <x v="21"/>
    <n v="56209.14"/>
    <n v="8993.4599999999991"/>
    <n v="65202.6"/>
    <n v="65202.6"/>
    <n v="56209.14"/>
    <d v="2026-04-02T00:00:00"/>
    <s v="Vigente"/>
    <s v="Sin pagar"/>
    <x v="2"/>
    <x v="0"/>
    <d v="2026-03-20T00:00:00"/>
    <x v="3"/>
    <x v="14"/>
    <n v="0"/>
    <n v="0"/>
    <n v="0"/>
    <n v="0"/>
    <n v="0"/>
    <n v="0"/>
    <n v="56209.14"/>
  </r>
  <r>
    <d v="2026-03-02T00:00:00"/>
    <s v="HMO/2026/00136"/>
    <x v="31"/>
    <n v="7128.79"/>
    <m/>
    <n v="7128.79"/>
    <n v="7128.79"/>
    <n v="7128.79"/>
    <d v="2026-04-01T00:00:00"/>
    <s v="Vigente"/>
    <s v="Sin pagar"/>
    <x v="1"/>
    <x v="0"/>
    <d v="2026-03-20T00:00:00"/>
    <x v="3"/>
    <x v="14"/>
    <n v="0"/>
    <n v="0"/>
    <n v="0"/>
    <n v="0"/>
    <n v="0"/>
    <n v="0"/>
    <n v="7128.79"/>
  </r>
  <r>
    <d v="2026-03-02T00:00:00"/>
    <s v="CLN/2026/00057"/>
    <x v="36"/>
    <n v="14257.8"/>
    <n v="2281.25"/>
    <n v="16539.05"/>
    <n v="16539.05"/>
    <n v="14257.8"/>
    <d v="2026-04-01T00:00:00"/>
    <s v="Vigente"/>
    <s v="Sin pagar"/>
    <x v="2"/>
    <x v="0"/>
    <d v="2026-03-20T00:00:00"/>
    <x v="3"/>
    <x v="14"/>
    <n v="0"/>
    <n v="0"/>
    <n v="0"/>
    <n v="0"/>
    <n v="0"/>
    <n v="0"/>
    <n v="14257.8"/>
  </r>
  <r>
    <d v="2026-02-28T00:00:00"/>
    <s v="CLN/2026/00056"/>
    <x v="21"/>
    <n v="37273.61"/>
    <n v="5963.78"/>
    <n v="43237.39"/>
    <n v="43237.39"/>
    <n v="37273.61"/>
    <d v="2026-03-30T00:00:00"/>
    <s v="Vigente"/>
    <s v="Sin pagar"/>
    <x v="2"/>
    <x v="0"/>
    <d v="2026-03-20T00:00:00"/>
    <x v="3"/>
    <x v="14"/>
    <n v="0"/>
    <n v="0"/>
    <n v="0"/>
    <n v="0"/>
    <n v="0"/>
    <n v="0"/>
    <n v="37273.61"/>
  </r>
  <r>
    <d v="2026-02-27T00:00:00"/>
    <s v="HMO/2026/00125"/>
    <x v="1"/>
    <n v="59040"/>
    <n v="9446.4"/>
    <n v="68486.399999999994"/>
    <n v="68486.399999999994"/>
    <n v="59040"/>
    <d v="2026-03-29T00:00:00"/>
    <s v="Vigente"/>
    <s v="Sin pagar"/>
    <x v="1"/>
    <x v="0"/>
    <d v="2026-03-20T00:00:00"/>
    <x v="3"/>
    <x v="14"/>
    <n v="0"/>
    <n v="0"/>
    <n v="0"/>
    <n v="0"/>
    <n v="0"/>
    <n v="0"/>
    <n v="59040"/>
  </r>
  <r>
    <d v="2026-02-27T00:00:00"/>
    <s v="HMO/2026/00124"/>
    <x v="1"/>
    <n v="49750"/>
    <n v="7960"/>
    <n v="57710"/>
    <n v="57710"/>
    <n v="49750"/>
    <d v="2026-03-29T00:00:00"/>
    <s v="Vigente"/>
    <s v="Sin pagar"/>
    <x v="1"/>
    <x v="0"/>
    <d v="2026-03-20T00:00:00"/>
    <x v="3"/>
    <x v="14"/>
    <n v="0"/>
    <n v="0"/>
    <n v="0"/>
    <n v="0"/>
    <n v="0"/>
    <n v="0"/>
    <n v="49750"/>
  </r>
  <r>
    <d v="2026-02-27T00:00:00"/>
    <s v="CLN/2026/00055"/>
    <x v="80"/>
    <n v="69000"/>
    <m/>
    <n v="69000"/>
    <n v="69000"/>
    <n v="69000"/>
    <d v="2026-03-29T00:00:00"/>
    <s v="Vigente"/>
    <s v="Sin pagar"/>
    <x v="1"/>
    <x v="0"/>
    <d v="2026-03-20T00:00:00"/>
    <x v="3"/>
    <x v="14"/>
    <n v="0"/>
    <n v="0"/>
    <n v="0"/>
    <n v="0"/>
    <n v="0"/>
    <n v="0"/>
    <n v="69000"/>
  </r>
  <r>
    <d v="2026-02-26T00:00:00"/>
    <s v="HMO/2026/00123"/>
    <x v="32"/>
    <n v="68714.34"/>
    <n v="10994.29"/>
    <n v="79708.63"/>
    <n v="79708.63"/>
    <n v="68714.34"/>
    <d v="2026-03-28T00:00:00"/>
    <s v="Vigente"/>
    <s v="Sin pagar"/>
    <x v="1"/>
    <x v="0"/>
    <d v="2026-03-20T00:00:00"/>
    <x v="3"/>
    <x v="14"/>
    <n v="0"/>
    <n v="0"/>
    <n v="0"/>
    <n v="0"/>
    <n v="0"/>
    <n v="0"/>
    <n v="68714.34"/>
  </r>
  <r>
    <d v="2026-02-26T00:00:00"/>
    <s v="HMO/2026/00122"/>
    <x v="6"/>
    <n v="9000"/>
    <n v="1440"/>
    <n v="10440"/>
    <n v="10440"/>
    <n v="9000"/>
    <d v="2026-03-28T00:00:00"/>
    <s v="Vigente"/>
    <s v="Sin pagar"/>
    <x v="1"/>
    <x v="0"/>
    <d v="2026-03-20T00:00:00"/>
    <x v="3"/>
    <x v="14"/>
    <n v="0"/>
    <n v="0"/>
    <n v="0"/>
    <n v="0"/>
    <n v="0"/>
    <n v="0"/>
    <n v="9000"/>
  </r>
  <r>
    <d v="2026-02-26T00:00:00"/>
    <s v="HMO/2026/00118"/>
    <x v="80"/>
    <n v="69000"/>
    <m/>
    <n v="69000"/>
    <n v="69000"/>
    <n v="69000"/>
    <d v="2026-03-28T00:00:00"/>
    <s v="Vigente"/>
    <s v="Sin pagar"/>
    <x v="1"/>
    <x v="0"/>
    <d v="2026-03-20T00:00:00"/>
    <x v="3"/>
    <x v="14"/>
    <n v="0"/>
    <n v="0"/>
    <n v="0"/>
    <n v="0"/>
    <n v="0"/>
    <n v="0"/>
    <n v="69000"/>
  </r>
  <r>
    <d v="2026-02-26T00:00:00"/>
    <s v="CLN/2026/00054"/>
    <x v="1"/>
    <n v="43500"/>
    <n v="6960"/>
    <n v="50460"/>
    <n v="50460"/>
    <n v="43500"/>
    <d v="2026-03-28T00:00:00"/>
    <s v="Vigente"/>
    <s v="Sin pagar"/>
    <x v="1"/>
    <x v="0"/>
    <d v="2026-03-20T00:00:00"/>
    <x v="3"/>
    <x v="14"/>
    <n v="0"/>
    <n v="0"/>
    <n v="0"/>
    <n v="0"/>
    <n v="0"/>
    <n v="0"/>
    <n v="43500"/>
  </r>
  <r>
    <d v="2026-02-25T00:00:00"/>
    <s v="HMO/2026/00116"/>
    <x v="14"/>
    <n v="1100"/>
    <n v="176"/>
    <n v="1276"/>
    <n v="1276"/>
    <n v="1100"/>
    <d v="2026-03-27T00:00:00"/>
    <s v="Por vencer"/>
    <s v="Sin pagar"/>
    <x v="2"/>
    <x v="0"/>
    <d v="2026-03-20T00:00:00"/>
    <x v="3"/>
    <x v="14"/>
    <n v="0"/>
    <n v="0"/>
    <n v="0"/>
    <n v="0"/>
    <n v="0"/>
    <n v="1100"/>
    <n v="0"/>
  </r>
  <r>
    <d v="2026-02-25T00:00:00"/>
    <s v="HMO/2026/00115"/>
    <x v="61"/>
    <n v="37699.86"/>
    <n v="6031.98"/>
    <n v="43731.839999999997"/>
    <n v="43731.839999999997"/>
    <n v="37699.86"/>
    <d v="2026-04-11T00:00:00"/>
    <s v="Vigente"/>
    <s v="Sin pagar"/>
    <x v="1"/>
    <x v="0"/>
    <d v="2026-03-20T00:00:00"/>
    <x v="3"/>
    <x v="14"/>
    <n v="0"/>
    <n v="0"/>
    <n v="0"/>
    <n v="0"/>
    <n v="0"/>
    <n v="0"/>
    <n v="37699.86"/>
  </r>
  <r>
    <d v="2026-02-25T00:00:00"/>
    <s v="CLN/2026/00053"/>
    <x v="80"/>
    <n v="69000"/>
    <m/>
    <n v="69000"/>
    <n v="69000"/>
    <n v="69000"/>
    <d v="2026-03-27T00:00:00"/>
    <s v="Por vencer"/>
    <s v="Sin pagar"/>
    <x v="1"/>
    <x v="0"/>
    <d v="2026-03-20T00:00:00"/>
    <x v="3"/>
    <x v="14"/>
    <n v="0"/>
    <n v="0"/>
    <n v="0"/>
    <n v="0"/>
    <n v="0"/>
    <n v="69000"/>
    <n v="0"/>
  </r>
  <r>
    <d v="2026-02-24T00:00:00"/>
    <s v="HMO/2026/00113"/>
    <x v="7"/>
    <n v="9000"/>
    <n v="1440"/>
    <n v="10440"/>
    <n v="10440"/>
    <n v="9000"/>
    <d v="2026-03-26T00:00:00"/>
    <s v="Por vencer"/>
    <s v="Sin pagar"/>
    <x v="1"/>
    <x v="0"/>
    <d v="2026-03-20T00:00:00"/>
    <x v="3"/>
    <x v="14"/>
    <n v="0"/>
    <n v="0"/>
    <n v="0"/>
    <n v="0"/>
    <n v="0"/>
    <n v="9000"/>
    <n v="0"/>
  </r>
  <r>
    <d v="2026-02-24T00:00:00"/>
    <s v="CLN/2026/00052"/>
    <x v="37"/>
    <n v="12825"/>
    <n v="2052"/>
    <n v="14877"/>
    <n v="14877"/>
    <n v="12825"/>
    <d v="2026-03-26T00:00:00"/>
    <s v="Por vencer"/>
    <s v="Sin pagar"/>
    <x v="2"/>
    <x v="0"/>
    <d v="2026-03-20T00:00:00"/>
    <x v="3"/>
    <x v="14"/>
    <n v="0"/>
    <n v="0"/>
    <n v="0"/>
    <n v="0"/>
    <n v="0"/>
    <n v="12825"/>
    <n v="0"/>
  </r>
  <r>
    <d v="2026-02-23T00:00:00"/>
    <s v="HMO/2026/00110"/>
    <x v="32"/>
    <n v="102002.87"/>
    <n v="16320.46"/>
    <n v="118323.33"/>
    <n v="118323.33"/>
    <n v="102002.87"/>
    <d v="2026-03-25T00:00:00"/>
    <s v="Por vencer"/>
    <s v="Sin pagar"/>
    <x v="2"/>
    <x v="0"/>
    <d v="2026-03-20T00:00:00"/>
    <x v="3"/>
    <x v="14"/>
    <n v="0"/>
    <n v="0"/>
    <n v="0"/>
    <n v="0"/>
    <n v="0"/>
    <n v="102002.87"/>
    <n v="0"/>
  </r>
  <r>
    <d v="2026-02-23T00:00:00"/>
    <s v="HMO/2026/00109"/>
    <x v="32"/>
    <n v="102002.87"/>
    <n v="16320.46"/>
    <n v="118323.33"/>
    <n v="118323.33"/>
    <n v="102002.87"/>
    <d v="2026-03-25T00:00:00"/>
    <s v="Por vencer"/>
    <s v="Sin pagar"/>
    <x v="2"/>
    <x v="0"/>
    <d v="2026-03-20T00:00:00"/>
    <x v="3"/>
    <x v="14"/>
    <n v="0"/>
    <n v="0"/>
    <n v="0"/>
    <n v="0"/>
    <n v="0"/>
    <n v="102002.87"/>
    <n v="0"/>
  </r>
  <r>
    <d v="2026-02-23T00:00:00"/>
    <s v="CLN/2026/00050"/>
    <x v="37"/>
    <n v="12825"/>
    <n v="2052"/>
    <n v="14877"/>
    <n v="14877"/>
    <n v="12825"/>
    <d v="2026-03-25T00:00:00"/>
    <s v="Por vencer"/>
    <s v="Sin pagar"/>
    <x v="2"/>
    <x v="0"/>
    <d v="2026-03-20T00:00:00"/>
    <x v="3"/>
    <x v="14"/>
    <n v="0"/>
    <n v="0"/>
    <n v="0"/>
    <n v="0"/>
    <n v="0"/>
    <n v="12825"/>
    <n v="0"/>
  </r>
  <r>
    <d v="2026-02-19T00:00:00"/>
    <s v="HMO/2026/00107"/>
    <x v="6"/>
    <n v="9000"/>
    <n v="1440"/>
    <n v="10440"/>
    <n v="10440"/>
    <n v="9000"/>
    <d v="2026-03-21T00:00:00"/>
    <s v="Por vencer"/>
    <s v="Sin pagar"/>
    <x v="1"/>
    <x v="0"/>
    <d v="2026-03-20T00:00:00"/>
    <x v="3"/>
    <x v="14"/>
    <n v="0"/>
    <n v="0"/>
    <n v="0"/>
    <n v="0"/>
    <n v="0"/>
    <n v="9000"/>
    <n v="0"/>
  </r>
  <r>
    <d v="2026-02-19T00:00:00"/>
    <s v="HMO/2026/00106"/>
    <x v="80"/>
    <n v="69000"/>
    <m/>
    <n v="69000"/>
    <n v="69000"/>
    <n v="69000"/>
    <d v="2026-03-21T00:00:00"/>
    <s v="Por vencer"/>
    <s v="Sin pagar"/>
    <x v="1"/>
    <x v="0"/>
    <d v="2026-03-20T00:00:00"/>
    <x v="3"/>
    <x v="14"/>
    <n v="0"/>
    <n v="0"/>
    <n v="0"/>
    <n v="0"/>
    <n v="0"/>
    <n v="69000"/>
    <n v="0"/>
  </r>
  <r>
    <d v="2026-02-19T00:00:00"/>
    <s v="CLN/2026/00047"/>
    <x v="17"/>
    <n v="35478.14"/>
    <n v="5676.5"/>
    <n v="41154.639999999999"/>
    <n v="41154.639999999999"/>
    <n v="35478.14"/>
    <d v="2026-03-21T00:00:00"/>
    <s v="Por vencer"/>
    <s v="Sin pagar"/>
    <x v="0"/>
    <x v="0"/>
    <d v="2026-03-20T00:00:00"/>
    <x v="3"/>
    <x v="14"/>
    <n v="0"/>
    <n v="0"/>
    <n v="0"/>
    <n v="0"/>
    <n v="0"/>
    <n v="35478.14"/>
    <n v="0"/>
  </r>
  <r>
    <d v="2026-02-19T00:00:00"/>
    <s v="CLN/2026/00045"/>
    <x v="36"/>
    <n v="35478.14"/>
    <n v="5676.5"/>
    <n v="41154.639999999999"/>
    <n v="41154.639999999999"/>
    <n v="35478.14"/>
    <d v="2026-03-21T00:00:00"/>
    <s v="Por vencer"/>
    <s v="Sin pagar"/>
    <x v="2"/>
    <x v="0"/>
    <d v="2026-03-20T00:00:00"/>
    <x v="3"/>
    <x v="14"/>
    <n v="0"/>
    <n v="0"/>
    <n v="0"/>
    <n v="0"/>
    <n v="0"/>
    <n v="35478.14"/>
    <n v="0"/>
  </r>
  <r>
    <d v="2026-02-18T00:00:00"/>
    <s v="HMO/2026/00105"/>
    <x v="31"/>
    <n v="20898.05"/>
    <n v="3343.69"/>
    <n v="24241.74"/>
    <n v="24241.74"/>
    <n v="20898.05"/>
    <d v="2026-03-20T00:00:00"/>
    <s v="Vencido"/>
    <s v="Sin pagar"/>
    <x v="1"/>
    <x v="0"/>
    <d v="2026-03-20T00:00:00"/>
    <x v="3"/>
    <x v="14"/>
    <n v="1"/>
    <n v="20898.05"/>
    <n v="0"/>
    <n v="0"/>
    <n v="0"/>
    <n v="0"/>
    <n v="0"/>
  </r>
  <r>
    <d v="2026-02-18T00:00:00"/>
    <s v="HMO/2026/00104"/>
    <x v="31"/>
    <n v="13500"/>
    <m/>
    <n v="13500"/>
    <n v="13500"/>
    <n v="13500"/>
    <d v="2026-03-20T00:00:00"/>
    <s v="Vencido"/>
    <s v="Sin pagar"/>
    <x v="1"/>
    <x v="0"/>
    <d v="2026-03-20T00:00:00"/>
    <x v="3"/>
    <x v="14"/>
    <n v="1"/>
    <n v="13500"/>
    <n v="0"/>
    <n v="0"/>
    <n v="0"/>
    <n v="0"/>
    <n v="0"/>
  </r>
  <r>
    <d v="2026-02-18T00:00:00"/>
    <s v="HMO/2026/00102"/>
    <x v="32"/>
    <n v="54411.35"/>
    <n v="8705.82"/>
    <n v="63117.17"/>
    <n v="63117.17"/>
    <n v="54411.35"/>
    <d v="2026-03-20T00:00:00"/>
    <s v="Vencido"/>
    <s v="Sin pagar"/>
    <x v="2"/>
    <x v="0"/>
    <d v="2026-03-20T00:00:00"/>
    <x v="3"/>
    <x v="14"/>
    <n v="1"/>
    <n v="54411.35"/>
    <n v="0"/>
    <n v="0"/>
    <n v="0"/>
    <n v="0"/>
    <n v="0"/>
  </r>
  <r>
    <d v="2026-02-18T00:00:00"/>
    <s v="CLN/2026/00044"/>
    <x v="9"/>
    <n v="5200"/>
    <n v="832"/>
    <n v="6032"/>
    <n v="6032"/>
    <n v="5200"/>
    <d v="2026-03-20T00:00:00"/>
    <s v="Vencido"/>
    <s v="Sin pagar"/>
    <x v="2"/>
    <x v="0"/>
    <d v="2026-03-20T00:00:00"/>
    <x v="3"/>
    <x v="14"/>
    <n v="1"/>
    <n v="5200"/>
    <n v="0"/>
    <n v="0"/>
    <n v="0"/>
    <n v="0"/>
    <n v="0"/>
  </r>
  <r>
    <d v="2026-02-18T00:00:00"/>
    <s v="CLN/2026/00043"/>
    <x v="37"/>
    <n v="8550"/>
    <n v="1368"/>
    <n v="9918"/>
    <n v="9918"/>
    <n v="8550"/>
    <d v="2026-03-20T00:00:00"/>
    <s v="Vencido"/>
    <s v="Sin pagar"/>
    <x v="2"/>
    <x v="0"/>
    <d v="2026-03-20T00:00:00"/>
    <x v="3"/>
    <x v="14"/>
    <n v="1"/>
    <n v="8550"/>
    <n v="0"/>
    <n v="0"/>
    <n v="0"/>
    <n v="0"/>
    <n v="0"/>
  </r>
  <r>
    <d v="2026-02-17T00:00:00"/>
    <s v="HMO/2026/00099"/>
    <x v="69"/>
    <n v="142186.64000000001"/>
    <n v="22749.86"/>
    <n v="164936.5"/>
    <n v="164936.5"/>
    <n v="142186.64000000001"/>
    <d v="2026-03-19T00:00:00"/>
    <s v="Vencido"/>
    <s v="Sin pagar"/>
    <x v="2"/>
    <x v="0"/>
    <d v="2026-03-20T00:00:00"/>
    <x v="3"/>
    <x v="14"/>
    <n v="2"/>
    <n v="142186.64000000001"/>
    <n v="0"/>
    <n v="0"/>
    <n v="0"/>
    <n v="0"/>
    <n v="0"/>
  </r>
  <r>
    <d v="2026-02-17T00:00:00"/>
    <s v="HMO/2026/00098"/>
    <x v="7"/>
    <n v="9000"/>
    <n v="1440"/>
    <n v="10440"/>
    <n v="10440"/>
    <n v="9000"/>
    <d v="2026-03-19T00:00:00"/>
    <s v="Vencido"/>
    <s v="Sin pagar"/>
    <x v="1"/>
    <x v="0"/>
    <d v="2026-03-20T00:00:00"/>
    <x v="3"/>
    <x v="14"/>
    <n v="2"/>
    <n v="9000"/>
    <n v="0"/>
    <n v="0"/>
    <n v="0"/>
    <n v="0"/>
    <n v="0"/>
  </r>
  <r>
    <d v="2026-02-16T00:00:00"/>
    <s v="CLN/2026/00042"/>
    <x v="37"/>
    <n v="8550"/>
    <n v="1368"/>
    <n v="9918"/>
    <n v="9918"/>
    <n v="8550"/>
    <d v="2026-03-18T00:00:00"/>
    <s v="Vencido"/>
    <s v="Sin pagar"/>
    <x v="2"/>
    <x v="0"/>
    <d v="2026-03-20T00:00:00"/>
    <x v="3"/>
    <x v="14"/>
    <n v="3"/>
    <n v="8550"/>
    <n v="0"/>
    <n v="0"/>
    <n v="0"/>
    <n v="0"/>
    <n v="0"/>
  </r>
  <r>
    <d v="2026-02-16T00:00:00"/>
    <s v="CLN/2026/00041"/>
    <x v="36"/>
    <n v="7112.44"/>
    <n v="1137.99"/>
    <n v="8250.43"/>
    <n v="8250.43"/>
    <n v="7112.44"/>
    <d v="2026-03-18T00:00:00"/>
    <s v="Vencido"/>
    <s v="Sin pagar"/>
    <x v="2"/>
    <x v="0"/>
    <d v="2026-03-20T00:00:00"/>
    <x v="3"/>
    <x v="14"/>
    <n v="3"/>
    <n v="7112.44"/>
    <n v="0"/>
    <n v="0"/>
    <n v="0"/>
    <n v="0"/>
    <n v="0"/>
  </r>
  <r>
    <d v="2026-02-13T00:00:00"/>
    <s v="HMO/2026/00090"/>
    <x v="55"/>
    <n v="68400"/>
    <n v="10944"/>
    <n v="79344"/>
    <n v="79344"/>
    <n v="68400"/>
    <d v="2026-03-15T00:00:00"/>
    <s v="Vencido"/>
    <s v="Sin pagar"/>
    <x v="1"/>
    <x v="0"/>
    <d v="2026-03-20T00:00:00"/>
    <x v="3"/>
    <x v="14"/>
    <n v="6"/>
    <n v="68400"/>
    <n v="0"/>
    <n v="0"/>
    <n v="0"/>
    <n v="0"/>
    <n v="0"/>
  </r>
  <r>
    <d v="2026-02-13T00:00:00"/>
    <s v="HMO/2026/00089"/>
    <x v="7"/>
    <n v="163400"/>
    <n v="26144"/>
    <n v="189544"/>
    <n v="189544"/>
    <n v="163400"/>
    <d v="2026-03-15T00:00:00"/>
    <s v="Vencido"/>
    <s v="Sin pagar"/>
    <x v="1"/>
    <x v="0"/>
    <d v="2026-03-20T00:00:00"/>
    <x v="3"/>
    <x v="14"/>
    <n v="6"/>
    <n v="163400"/>
    <n v="0"/>
    <n v="0"/>
    <n v="0"/>
    <n v="0"/>
    <n v="0"/>
  </r>
  <r>
    <d v="2026-02-13T00:00:00"/>
    <s v="HMO/2026/00084"/>
    <x v="81"/>
    <n v="17802"/>
    <n v="2848.32"/>
    <n v="20650.32"/>
    <n v="20650.32"/>
    <n v="17802"/>
    <d v="2026-03-30T00:00:00"/>
    <s v="Vigente"/>
    <s v="Sin pagar"/>
    <x v="2"/>
    <x v="0"/>
    <d v="2026-03-20T00:00:00"/>
    <x v="3"/>
    <x v="14"/>
    <n v="0"/>
    <n v="0"/>
    <n v="0"/>
    <n v="0"/>
    <n v="0"/>
    <n v="0"/>
    <n v="17802"/>
  </r>
  <r>
    <d v="2026-02-11T00:00:00"/>
    <s v="HMO/2026/00079"/>
    <x v="14"/>
    <n v="7020"/>
    <n v="1123.2"/>
    <n v="8143.2"/>
    <n v="8143.2"/>
    <n v="7020"/>
    <d v="2026-03-13T00:00:00"/>
    <s v="Vencido"/>
    <s v="Sin pagar"/>
    <x v="2"/>
    <x v="0"/>
    <d v="2026-03-20T00:00:00"/>
    <x v="3"/>
    <x v="14"/>
    <n v="8"/>
    <n v="7020"/>
    <n v="0"/>
    <n v="0"/>
    <n v="0"/>
    <n v="0"/>
    <n v="0"/>
  </r>
  <r>
    <d v="2026-02-10T00:00:00"/>
    <s v="HMO/2026/00077"/>
    <x v="55"/>
    <n v="43500"/>
    <n v="6960"/>
    <n v="50460"/>
    <n v="50460"/>
    <n v="43500"/>
    <d v="2026-03-12T00:00:00"/>
    <s v="Vencido"/>
    <s v="Sin pagar"/>
    <x v="1"/>
    <x v="0"/>
    <d v="2026-03-20T00:00:00"/>
    <x v="3"/>
    <x v="14"/>
    <n v="9"/>
    <n v="43500"/>
    <n v="0"/>
    <n v="0"/>
    <n v="0"/>
    <n v="0"/>
    <n v="0"/>
  </r>
  <r>
    <d v="2026-02-10T00:00:00"/>
    <s v="CLN/2026/00037"/>
    <x v="84"/>
    <n v="41257.68"/>
    <n v="6601.23"/>
    <n v="47858.91"/>
    <n v="47858.91"/>
    <n v="41257.68"/>
    <d v="2026-03-12T00:00:00"/>
    <s v="Vencido"/>
    <s v="Sin pagar"/>
    <x v="1"/>
    <x v="0"/>
    <d v="2026-03-20T00:00:00"/>
    <x v="3"/>
    <x v="14"/>
    <n v="9"/>
    <n v="41257.68"/>
    <n v="0"/>
    <n v="0"/>
    <n v="0"/>
    <n v="0"/>
    <n v="0"/>
  </r>
  <r>
    <d v="2026-02-06T00:00:00"/>
    <s v="HMO/2026/00068"/>
    <x v="22"/>
    <n v="27360"/>
    <n v="4377.6000000000004"/>
    <n v="31737.599999999999"/>
    <n v="31737.599999999999"/>
    <n v="27360"/>
    <d v="2026-03-08T00:00:00"/>
    <s v="Vencido"/>
    <s v="Sin pagar"/>
    <x v="1"/>
    <x v="0"/>
    <d v="2026-03-20T00:00:00"/>
    <x v="3"/>
    <x v="14"/>
    <n v="13"/>
    <n v="27360"/>
    <n v="0"/>
    <n v="0"/>
    <n v="0"/>
    <n v="0"/>
    <n v="0"/>
  </r>
  <r>
    <d v="2026-02-06T00:00:00"/>
    <s v="CLN/2026/00036"/>
    <x v="9"/>
    <n v="37020"/>
    <n v="5923.2"/>
    <n v="42943.199999999997"/>
    <n v="42943.199999999997"/>
    <n v="37020"/>
    <d v="2026-03-08T00:00:00"/>
    <s v="Vencido"/>
    <s v="Sin pagar"/>
    <x v="2"/>
    <x v="0"/>
    <d v="2026-03-20T00:00:00"/>
    <x v="3"/>
    <x v="14"/>
    <n v="13"/>
    <n v="37020"/>
    <n v="0"/>
    <n v="0"/>
    <n v="0"/>
    <n v="0"/>
    <n v="0"/>
  </r>
  <r>
    <d v="2026-01-31T00:00:00"/>
    <s v="HMO/2026/00063"/>
    <x v="55"/>
    <n v="63900"/>
    <n v="10224"/>
    <n v="74124"/>
    <n v="30000"/>
    <n v="25862.068965517243"/>
    <d v="2026-03-02T00:00:00"/>
    <s v="Vencido"/>
    <s v="Pagado parcialmente"/>
    <x v="1"/>
    <x v="0"/>
    <d v="2026-03-20T00:00:00"/>
    <x v="3"/>
    <x v="14"/>
    <n v="19"/>
    <n v="25862.068965517243"/>
    <n v="0"/>
    <n v="0"/>
    <n v="0"/>
    <n v="0"/>
    <n v="0"/>
  </r>
  <r>
    <d v="2026-01-15T00:00:00"/>
    <s v="CLN/2026/00016"/>
    <x v="37"/>
    <n v="44390"/>
    <n v="7102.4"/>
    <n v="51492.4"/>
    <n v="51492.4"/>
    <n v="44390"/>
    <d v="2026-02-14T00:00:00"/>
    <s v="Vencido"/>
    <s v="Sin pagar"/>
    <x v="2"/>
    <x v="0"/>
    <d v="2026-03-20T00:00:00"/>
    <x v="3"/>
    <x v="14"/>
    <n v="35"/>
    <n v="0"/>
    <n v="44390"/>
    <n v="0"/>
    <n v="0"/>
    <n v="0"/>
    <n v="0"/>
  </r>
  <r>
    <d v="2026-01-15T00:00:00"/>
    <s v="CLN/2026/00015"/>
    <x v="36"/>
    <n v="17638.53"/>
    <n v="2822.16"/>
    <n v="20460.689999999999"/>
    <n v="20460.689999999999"/>
    <n v="17638.53"/>
    <d v="2026-02-14T00:00:00"/>
    <s v="Vencido"/>
    <s v="Sin pagar"/>
    <x v="2"/>
    <x v="0"/>
    <d v="2026-03-20T00:00:00"/>
    <x v="3"/>
    <x v="14"/>
    <n v="35"/>
    <n v="0"/>
    <n v="17638.53"/>
    <n v="0"/>
    <n v="0"/>
    <n v="0"/>
    <n v="0"/>
  </r>
  <r>
    <d v="2025-12-26T00:00:00"/>
    <s v="CLN/2025/00525"/>
    <x v="37"/>
    <n v="42000"/>
    <n v="6720"/>
    <n v="48720"/>
    <n v="31860"/>
    <n v="27465.517241379312"/>
    <d v="2026-01-25T00:00:00"/>
    <s v="Vencido"/>
    <s v="Pagado parcialmente"/>
    <x v="2"/>
    <x v="0"/>
    <d v="2026-03-20T00:00:00"/>
    <x v="3"/>
    <x v="14"/>
    <n v="55"/>
    <n v="0"/>
    <n v="27465.517241379312"/>
    <n v="0"/>
    <n v="0"/>
    <n v="0"/>
    <n v="0"/>
  </r>
  <r>
    <d v="2025-10-23T00:00:00"/>
    <s v="CLN/2025/00474"/>
    <x v="38"/>
    <n v="19694.400000000001"/>
    <n v="3151.1"/>
    <n v="22845.5"/>
    <n v="2429.5"/>
    <n v="2094.3965517241381"/>
    <d v="2025-11-07T00:00:00"/>
    <s v="Vencido"/>
    <s v="Pagado parcialmente"/>
    <x v="2"/>
    <x v="0"/>
    <d v="2026-03-20T00:00:00"/>
    <x v="3"/>
    <x v="14"/>
    <n v="134"/>
    <n v="0"/>
    <n v="0"/>
    <n v="0"/>
    <n v="2094.3965517241381"/>
    <n v="0"/>
    <n v="0"/>
  </r>
  <r>
    <d v="2025-10-14T00:00:00"/>
    <s v="CLN/2025/00465"/>
    <x v="36"/>
    <n v="14295.42"/>
    <n v="2287.27"/>
    <n v="16582.689999999999"/>
    <n v="16582.689999999999"/>
    <n v="14295.42"/>
    <d v="2025-11-13T00:00:00"/>
    <s v="Vencido"/>
    <s v="Sin pagar"/>
    <x v="2"/>
    <x v="0"/>
    <d v="2026-03-20T00:00:00"/>
    <x v="3"/>
    <x v="14"/>
    <n v="128"/>
    <n v="0"/>
    <n v="0"/>
    <n v="0"/>
    <n v="14295.42"/>
    <n v="0"/>
    <n v="0"/>
  </r>
  <r>
    <d v="2025-10-03T00:00:00"/>
    <s v="CLN/2025/00449"/>
    <x v="36"/>
    <n v="24043.32"/>
    <n v="3846.93"/>
    <n v="27890.25"/>
    <n v="27890.25"/>
    <n v="24043.32"/>
    <d v="2025-11-02T00:00:00"/>
    <s v="Vencido"/>
    <s v="Sin pagar"/>
    <x v="2"/>
    <x v="0"/>
    <d v="2026-03-20T00:00:00"/>
    <x v="3"/>
    <x v="14"/>
    <n v="139"/>
    <n v="0"/>
    <n v="0"/>
    <n v="0"/>
    <n v="24043.32"/>
    <n v="0"/>
    <n v="0"/>
  </r>
  <r>
    <d v="2025-10-01T00:00:00"/>
    <s v="CLN/2025/00442"/>
    <x v="53"/>
    <n v="21675"/>
    <n v="3468"/>
    <n v="25143"/>
    <n v="25143"/>
    <n v="21675"/>
    <d v="2025-10-31T00:00:00"/>
    <s v="Vencido"/>
    <s v="Sin pagar"/>
    <x v="3"/>
    <x v="0"/>
    <d v="2026-03-20T00:00:00"/>
    <x v="3"/>
    <x v="14"/>
    <n v="141"/>
    <n v="0"/>
    <n v="0"/>
    <n v="0"/>
    <n v="21675"/>
    <n v="0"/>
    <n v="0"/>
  </r>
  <r>
    <d v="2025-09-30T00:00:00"/>
    <s v="CLN/2025/00440"/>
    <x v="36"/>
    <n v="115800"/>
    <n v="18528"/>
    <n v="134328"/>
    <n v="33522.959999999999"/>
    <n v="28899.103448275862"/>
    <d v="2025-10-30T00:00:00"/>
    <s v="Vencido"/>
    <s v="Pagado parcialmente"/>
    <x v="2"/>
    <x v="0"/>
    <d v="2026-03-20T00:00:00"/>
    <x v="3"/>
    <x v="14"/>
    <n v="142"/>
    <n v="0"/>
    <n v="0"/>
    <n v="0"/>
    <n v="28899.103448275862"/>
    <n v="0"/>
    <n v="0"/>
  </r>
  <r>
    <d v="2025-09-15T00:00:00"/>
    <s v="HMO/2025/00727"/>
    <x v="39"/>
    <n v="7125"/>
    <n v="1140"/>
    <n v="8265"/>
    <n v="8265"/>
    <n v="7125"/>
    <d v="2025-10-15T00:00:00"/>
    <s v="Vencido"/>
    <s v="Sin pagar"/>
    <x v="1"/>
    <x v="0"/>
    <d v="2026-03-20T00:00:00"/>
    <x v="3"/>
    <x v="14"/>
    <n v="157"/>
    <n v="0"/>
    <n v="0"/>
    <n v="0"/>
    <n v="7125"/>
    <n v="0"/>
    <n v="0"/>
  </r>
  <r>
    <d v="2025-08-27T00:00:00"/>
    <s v="HMO/2025/00683"/>
    <x v="39"/>
    <n v="4375"/>
    <n v="700"/>
    <n v="5075"/>
    <n v="5075"/>
    <n v="4375"/>
    <d v="2025-09-26T00:00:00"/>
    <s v="Vencido"/>
    <s v="Sin pagar"/>
    <x v="1"/>
    <x v="0"/>
    <d v="2026-03-20T00:00:00"/>
    <x v="3"/>
    <x v="14"/>
    <n v="176"/>
    <n v="0"/>
    <n v="0"/>
    <n v="0"/>
    <n v="4375"/>
    <n v="0"/>
    <n v="0"/>
  </r>
  <r>
    <d v="2025-08-26T00:00:00"/>
    <s v="CLN/2025/00385"/>
    <x v="40"/>
    <n v="22364.16"/>
    <m/>
    <n v="22364.16"/>
    <n v="22364.16"/>
    <n v="22364.16"/>
    <d v="2025-09-25T00:00:00"/>
    <s v="Vencido"/>
    <s v="Sin pagar"/>
    <x v="3"/>
    <x v="0"/>
    <d v="2026-03-20T00:00:00"/>
    <x v="3"/>
    <x v="14"/>
    <n v="177"/>
    <n v="0"/>
    <n v="0"/>
    <n v="0"/>
    <n v="22364.16"/>
    <n v="0"/>
    <n v="0"/>
  </r>
  <r>
    <d v="2025-08-07T00:00:00"/>
    <s v="CLN/2025/00356"/>
    <x v="40"/>
    <n v="22343.040000000001"/>
    <m/>
    <n v="22343.040000000001"/>
    <n v="22343.040000000001"/>
    <n v="22343.040000000001"/>
    <d v="2025-09-06T00:00:00"/>
    <s v="Vencido"/>
    <s v="Sin pagar"/>
    <x v="3"/>
    <x v="0"/>
    <d v="2026-03-20T00:00:00"/>
    <x v="3"/>
    <x v="14"/>
    <n v="196"/>
    <n v="0"/>
    <n v="0"/>
    <n v="0"/>
    <n v="22343.040000000001"/>
    <n v="0"/>
    <n v="0"/>
  </r>
  <r>
    <d v="2025-07-31T00:00:00"/>
    <s v="CLN/2025/00350"/>
    <x v="41"/>
    <n v="761801.88"/>
    <n v="121888.3"/>
    <n v="883690.18"/>
    <n v="232979.43"/>
    <n v="200844.33620689655"/>
    <d v="2025-08-15T00:00:00"/>
    <s v="Vencido"/>
    <s v="Pagado parcialmente"/>
    <x v="2"/>
    <x v="0"/>
    <d v="2026-03-20T00:00:00"/>
    <x v="3"/>
    <x v="14"/>
    <n v="218"/>
    <n v="0"/>
    <n v="0"/>
    <n v="0"/>
    <n v="200844.33620689655"/>
    <n v="0"/>
    <n v="0"/>
  </r>
  <r>
    <d v="2025-07-02T00:00:00"/>
    <s v="CLN/2025/00317"/>
    <x v="42"/>
    <n v="14940"/>
    <n v="2390.4"/>
    <n v="17330.400000000001"/>
    <n v="17330.400000000001"/>
    <n v="14940"/>
    <d v="2025-08-01T00:00:00"/>
    <s v="Vencido"/>
    <s v="Sin pagar"/>
    <x v="3"/>
    <x v="0"/>
    <d v="2026-03-20T00:00:00"/>
    <x v="3"/>
    <x v="14"/>
    <n v="232"/>
    <n v="0"/>
    <n v="0"/>
    <n v="0"/>
    <n v="14940"/>
    <n v="0"/>
    <n v="0"/>
  </r>
  <r>
    <d v="2025-06-19T00:00:00"/>
    <s v="CLN/2025/00296"/>
    <x v="42"/>
    <n v="22410"/>
    <n v="3585.6"/>
    <n v="25995.599999999999"/>
    <n v="25995.599999999999"/>
    <n v="22410"/>
    <d v="2025-07-19T00:00:00"/>
    <s v="Vencido"/>
    <s v="Sin pagar"/>
    <x v="3"/>
    <x v="0"/>
    <d v="2026-03-20T00:00:00"/>
    <x v="3"/>
    <x v="14"/>
    <n v="245"/>
    <n v="0"/>
    <n v="0"/>
    <n v="0"/>
    <n v="22410"/>
    <n v="0"/>
    <n v="0"/>
  </r>
  <r>
    <d v="2025-06-06T00:00:00"/>
    <s v="CLN/2025/00282"/>
    <x v="42"/>
    <n v="19012.5"/>
    <n v="3042"/>
    <n v="22054.5"/>
    <n v="22054.5"/>
    <n v="19012.5"/>
    <d v="2025-07-06T00:00:00"/>
    <s v="Vencido"/>
    <s v="Sin pagar"/>
    <x v="3"/>
    <x v="0"/>
    <d v="2026-03-20T00:00:00"/>
    <x v="3"/>
    <x v="14"/>
    <n v="258"/>
    <n v="0"/>
    <n v="0"/>
    <n v="0"/>
    <n v="19012.5"/>
    <n v="0"/>
    <n v="0"/>
  </r>
  <r>
    <d v="2025-05-22T00:00:00"/>
    <s v="CLN/2025/00256"/>
    <x v="43"/>
    <n v="3477.15"/>
    <n v="556.34"/>
    <n v="4033.49"/>
    <n v="4033.49"/>
    <n v="3477.15"/>
    <d v="2025-06-21T00:00:00"/>
    <s v="Vencido"/>
    <s v="Sin pagar"/>
    <x v="3"/>
    <x v="0"/>
    <d v="2026-03-20T00:00:00"/>
    <x v="3"/>
    <x v="14"/>
    <n v="273"/>
    <n v="0"/>
    <n v="0"/>
    <n v="0"/>
    <n v="3477.15"/>
    <n v="0"/>
    <n v="0"/>
  </r>
  <r>
    <d v="2025-05-15T00:00:00"/>
    <s v="CLN/2025/00253"/>
    <x v="43"/>
    <n v="162680"/>
    <n v="26028.799999999999"/>
    <n v="188708.8"/>
    <n v="188708.8"/>
    <n v="162680"/>
    <d v="2025-06-14T00:00:00"/>
    <s v="Vencido"/>
    <s v="Sin pagar"/>
    <x v="3"/>
    <x v="0"/>
    <d v="2026-03-20T00:00:00"/>
    <x v="3"/>
    <x v="14"/>
    <n v="280"/>
    <n v="0"/>
    <n v="0"/>
    <n v="0"/>
    <n v="162680"/>
    <n v="0"/>
    <n v="0"/>
  </r>
  <r>
    <d v="2025-05-15T00:00:00"/>
    <s v="CLN/2025/00250"/>
    <x v="43"/>
    <n v="6970.68"/>
    <n v="1115.31"/>
    <n v="8085.99"/>
    <n v="8085.99"/>
    <n v="6970.68"/>
    <d v="2025-06-14T00:00:00"/>
    <s v="Vencido"/>
    <s v="Sin pagar"/>
    <x v="3"/>
    <x v="0"/>
    <d v="2026-03-20T00:00:00"/>
    <x v="3"/>
    <x v="14"/>
    <n v="280"/>
    <n v="0"/>
    <n v="0"/>
    <n v="0"/>
    <n v="6970.68"/>
    <n v="0"/>
    <n v="0"/>
  </r>
  <r>
    <d v="2025-05-15T00:00:00"/>
    <s v="CLN/2025/00248"/>
    <x v="42"/>
    <n v="31024.799999999999"/>
    <n v="4963.97"/>
    <n v="35988.769999999997"/>
    <n v="4384.8"/>
    <n v="3780.0000000000005"/>
    <d v="2025-06-14T00:00:00"/>
    <s v="Vencido"/>
    <s v="Pagado parcialmente"/>
    <x v="3"/>
    <x v="0"/>
    <d v="2026-03-20T00:00:00"/>
    <x v="3"/>
    <x v="14"/>
    <n v="280"/>
    <n v="0"/>
    <n v="0"/>
    <n v="0"/>
    <n v="3780.0000000000005"/>
    <n v="0"/>
    <n v="0"/>
  </r>
  <r>
    <d v="2025-05-13T00:00:00"/>
    <s v="CLN/2025/00246"/>
    <x v="43"/>
    <n v="20992.5"/>
    <n v="3358.8"/>
    <n v="24351.3"/>
    <n v="24351.3"/>
    <n v="20992.5"/>
    <d v="2025-06-12T00:00:00"/>
    <s v="Vencido"/>
    <s v="Sin pagar"/>
    <x v="3"/>
    <x v="0"/>
    <d v="2026-03-20T00:00:00"/>
    <x v="3"/>
    <x v="14"/>
    <n v="282"/>
    <n v="0"/>
    <n v="0"/>
    <n v="0"/>
    <n v="20992.5"/>
    <n v="0"/>
    <n v="0"/>
  </r>
  <r>
    <d v="2025-05-07T00:00:00"/>
    <s v="CLN/2025/00237"/>
    <x v="43"/>
    <n v="5250"/>
    <n v="840"/>
    <n v="6090"/>
    <n v="6090"/>
    <n v="5250"/>
    <d v="2025-06-06T00:00:00"/>
    <s v="Vencido"/>
    <s v="Sin pagar"/>
    <x v="3"/>
    <x v="0"/>
    <d v="2026-03-20T00:00:00"/>
    <x v="3"/>
    <x v="14"/>
    <n v="288"/>
    <n v="0"/>
    <n v="0"/>
    <n v="0"/>
    <n v="5250"/>
    <n v="0"/>
    <n v="0"/>
  </r>
  <r>
    <d v="2025-04-25T00:00:00"/>
    <s v="CLN/2025/00223"/>
    <x v="43"/>
    <n v="45500"/>
    <n v="7280"/>
    <n v="52780"/>
    <n v="52780"/>
    <n v="45500"/>
    <d v="2025-05-25T00:00:00"/>
    <s v="Vencido"/>
    <s v="Sin pagar"/>
    <x v="3"/>
    <x v="0"/>
    <d v="2026-03-20T00:00:00"/>
    <x v="3"/>
    <x v="14"/>
    <n v="300"/>
    <n v="0"/>
    <n v="0"/>
    <n v="0"/>
    <n v="45500"/>
    <n v="0"/>
    <n v="0"/>
  </r>
  <r>
    <d v="2025-03-04T00:00:00"/>
    <s v="CLN/2025/00143"/>
    <x v="43"/>
    <n v="31483.63"/>
    <n v="5037.38"/>
    <n v="36521.01"/>
    <n v="5816.12"/>
    <n v="5013.8965517241386"/>
    <d v="2025-04-03T00:00:00"/>
    <s v="Vencido"/>
    <s v="Pagado parcialmente"/>
    <x v="3"/>
    <x v="0"/>
    <d v="2026-03-20T00:00:00"/>
    <x v="3"/>
    <x v="14"/>
    <n v="352"/>
    <n v="0"/>
    <n v="0"/>
    <n v="0"/>
    <n v="5013.8965517241386"/>
    <n v="0"/>
    <n v="0"/>
  </r>
  <r>
    <d v="2025-02-21T00:00:00"/>
    <s v="CLN/2025/00127"/>
    <x v="43"/>
    <n v="23609.5"/>
    <n v="2595.6"/>
    <n v="26205.1"/>
    <n v="26205.1"/>
    <n v="23609.5"/>
    <d v="2025-05-07T00:00:00"/>
    <s v="Vencido"/>
    <s v="Sin pagar"/>
    <x v="3"/>
    <x v="0"/>
    <d v="2026-03-20T00:00:00"/>
    <x v="3"/>
    <x v="14"/>
    <n v="318"/>
    <n v="0"/>
    <n v="0"/>
    <n v="0"/>
    <n v="23609.5"/>
    <n v="0"/>
    <n v="0"/>
  </r>
  <r>
    <d v="2025-02-11T00:00:00"/>
    <s v="CLN/2025/00101"/>
    <x v="44"/>
    <n v="1230"/>
    <m/>
    <n v="1230"/>
    <n v="1230"/>
    <n v="1230"/>
    <d v="2025-02-26T00:00:00"/>
    <s v="Vencido"/>
    <s v="Sin pagar"/>
    <x v="3"/>
    <x v="0"/>
    <d v="2026-03-20T00:00:00"/>
    <x v="3"/>
    <x v="14"/>
    <n v="388"/>
    <n v="0"/>
    <n v="0"/>
    <n v="0"/>
    <n v="1230"/>
    <n v="0"/>
    <n v="0"/>
  </r>
  <r>
    <d v="2024-11-14T00:00:00"/>
    <s v="HMO/2024/00987"/>
    <x v="45"/>
    <n v="2369.29"/>
    <n v="379.09"/>
    <n v="2748.38"/>
    <n v="2748.38"/>
    <n v="2369.29"/>
    <d v="2024-12-14T00:00:00"/>
    <s v="Vencido"/>
    <s v="Sin pagar"/>
    <x v="4"/>
    <x v="0"/>
    <d v="2026-03-20T00:00:00"/>
    <x v="3"/>
    <x v="14"/>
    <n v="462"/>
    <n v="0"/>
    <n v="0"/>
    <n v="0"/>
    <n v="2369.29"/>
    <n v="0"/>
    <n v="0"/>
  </r>
  <r>
    <d v="2024-10-31T00:00:00"/>
    <s v="HMO/2024/00961"/>
    <x v="45"/>
    <n v="3719.83"/>
    <n v="595.16999999999996"/>
    <n v="4315"/>
    <n v="717.35"/>
    <n v="618.40517241379314"/>
    <d v="2024-11-30T00:00:00"/>
    <s v="Vencido"/>
    <s v="Pagado parcialmente"/>
    <x v="4"/>
    <x v="0"/>
    <d v="2026-03-20T00:00:00"/>
    <x v="3"/>
    <x v="14"/>
    <n v="476"/>
    <n v="0"/>
    <n v="0"/>
    <n v="0"/>
    <n v="618.40517241379314"/>
    <n v="0"/>
    <n v="0"/>
  </r>
  <r>
    <d v="2024-10-17T00:00:00"/>
    <s v="HMO/2024/00910"/>
    <x v="45"/>
    <n v="21120"/>
    <n v="3379.2"/>
    <n v="24499.200000000001"/>
    <n v="24499.200000000001"/>
    <n v="21120"/>
    <d v="2024-11-16T00:00:00"/>
    <s v="Vencido"/>
    <s v="Sin pagar"/>
    <x v="4"/>
    <x v="0"/>
    <d v="2026-03-20T00:00:00"/>
    <x v="3"/>
    <x v="14"/>
    <n v="490"/>
    <n v="0"/>
    <n v="0"/>
    <n v="0"/>
    <n v="21120"/>
    <n v="0"/>
    <n v="0"/>
  </r>
  <r>
    <d v="2024-08-15T00:00:00"/>
    <s v="CLN/2024/00680"/>
    <x v="46"/>
    <n v="2475"/>
    <n v="396"/>
    <n v="2871"/>
    <n v="2871"/>
    <n v="2475"/>
    <d v="2024-09-14T00:00:00"/>
    <s v="Vencido"/>
    <s v="Sin pagar"/>
    <x v="5"/>
    <x v="0"/>
    <d v="2026-03-20T00:00:00"/>
    <x v="3"/>
    <x v="14"/>
    <n v="553"/>
    <n v="0"/>
    <n v="0"/>
    <n v="0"/>
    <n v="2475"/>
    <n v="0"/>
    <n v="0"/>
  </r>
  <r>
    <d v="2024-07-25T00:00:00"/>
    <s v="CLN/2024/00600"/>
    <x v="46"/>
    <n v="2475"/>
    <n v="396"/>
    <n v="2871"/>
    <n v="2378"/>
    <n v="2050"/>
    <d v="2024-08-24T00:00:00"/>
    <s v="Vencido"/>
    <s v="Pagado parcialmente"/>
    <x v="5"/>
    <x v="0"/>
    <d v="2026-03-20T00:00:00"/>
    <x v="3"/>
    <x v="14"/>
    <n v="574"/>
    <n v="0"/>
    <n v="0"/>
    <n v="0"/>
    <n v="2050"/>
    <n v="0"/>
    <n v="0"/>
  </r>
  <r>
    <d v="2024-07-18T00:00:00"/>
    <s v="HMO/2024/00568"/>
    <x v="47"/>
    <n v="16588"/>
    <n v="2654.08"/>
    <n v="19242.080000000002"/>
    <n v="19242.080000000002"/>
    <n v="16588"/>
    <d v="2024-08-17T00:00:00"/>
    <s v="Vencido"/>
    <s v="Sin pagar"/>
    <x v="1"/>
    <x v="0"/>
    <d v="2026-03-20T00:00:00"/>
    <x v="3"/>
    <x v="14"/>
    <n v="581"/>
    <n v="0"/>
    <n v="0"/>
    <n v="0"/>
    <n v="16588"/>
    <n v="0"/>
    <n v="0"/>
  </r>
  <r>
    <d v="2024-03-01T00:00:00"/>
    <s v="CLN/2024/00057"/>
    <x v="48"/>
    <n v="8800"/>
    <n v="1408"/>
    <n v="10208"/>
    <n v="10208"/>
    <n v="8800"/>
    <d v="2024-03-31T00:00:00"/>
    <s v="Vencido"/>
    <s v="Sin pagar"/>
    <x v="6"/>
    <x v="0"/>
    <d v="2026-03-20T00:00:00"/>
    <x v="3"/>
    <x v="14"/>
    <n v="720"/>
    <n v="0"/>
    <n v="0"/>
    <n v="0"/>
    <n v="8800"/>
    <n v="0"/>
    <n v="0"/>
  </r>
  <r>
    <d v="2026-03-13T00:00:00"/>
    <s v="HMO/2026/00167"/>
    <x v="22"/>
    <n v="27360"/>
    <n v="4377.6000000000004"/>
    <n v="31737.599999999999"/>
    <n v="31737.599999999999"/>
    <n v="27360"/>
    <d v="2026-04-12T00:00:00"/>
    <s v="Vigente"/>
    <s v="Sin pagar"/>
    <x v="1"/>
    <x v="0"/>
    <d v="2026-03-13T00:00:00"/>
    <x v="3"/>
    <x v="15"/>
    <n v="0"/>
    <n v="0"/>
    <n v="0"/>
    <n v="0"/>
    <n v="0"/>
    <n v="0"/>
    <n v="27360"/>
  </r>
  <r>
    <d v="2026-03-13T00:00:00"/>
    <s v="HMO/2026/00166"/>
    <x v="36"/>
    <n v="15400"/>
    <n v="2464"/>
    <n v="17864"/>
    <n v="17864"/>
    <n v="15400"/>
    <d v="2026-03-13T00:00:00"/>
    <s v="Vencido"/>
    <s v="Sin pagar"/>
    <x v="2"/>
    <x v="1"/>
    <d v="2026-03-13T00:00:00"/>
    <x v="3"/>
    <x v="15"/>
    <n v="1"/>
    <n v="15400"/>
    <n v="0"/>
    <n v="0"/>
    <n v="0"/>
    <n v="0"/>
    <n v="0"/>
  </r>
  <r>
    <d v="2026-03-13T00:00:00"/>
    <s v="HMO/2026/00164"/>
    <x v="28"/>
    <n v="124929.32"/>
    <n v="19988.689999999999"/>
    <n v="144918.01"/>
    <n v="144918.01"/>
    <n v="124929.32"/>
    <d v="2026-04-12T00:00:00"/>
    <s v="Vigente"/>
    <s v="Sin pagar"/>
    <x v="2"/>
    <x v="0"/>
    <d v="2026-03-13T00:00:00"/>
    <x v="3"/>
    <x v="15"/>
    <n v="0"/>
    <n v="0"/>
    <n v="0"/>
    <n v="0"/>
    <n v="0"/>
    <n v="0"/>
    <n v="124929.32"/>
  </r>
  <r>
    <d v="2026-03-12T00:00:00"/>
    <s v="HMO/2026/00163"/>
    <x v="31"/>
    <n v="6900"/>
    <m/>
    <n v="6900"/>
    <n v="6900"/>
    <n v="6900"/>
    <d v="2026-04-11T00:00:00"/>
    <s v="Vigente"/>
    <s v="Sin pagar"/>
    <x v="1"/>
    <x v="0"/>
    <d v="2026-03-13T00:00:00"/>
    <x v="3"/>
    <x v="15"/>
    <n v="0"/>
    <n v="0"/>
    <n v="0"/>
    <n v="0"/>
    <n v="0"/>
    <n v="0"/>
    <n v="6900"/>
  </r>
  <r>
    <d v="2026-03-12T00:00:00"/>
    <s v="HMO/2026/00162"/>
    <x v="7"/>
    <n v="49980"/>
    <m/>
    <n v="49980"/>
    <n v="49980"/>
    <n v="49980"/>
    <d v="2026-04-11T00:00:00"/>
    <s v="Vigente"/>
    <s v="Sin pagar"/>
    <x v="1"/>
    <x v="0"/>
    <d v="2026-03-13T00:00:00"/>
    <x v="3"/>
    <x v="15"/>
    <n v="0"/>
    <n v="0"/>
    <n v="0"/>
    <n v="0"/>
    <n v="0"/>
    <n v="0"/>
    <n v="49980"/>
  </r>
  <r>
    <d v="2026-03-12T00:00:00"/>
    <s v="HMO/2026/00161"/>
    <x v="55"/>
    <n v="48780"/>
    <n v="7804.8"/>
    <n v="56584.800000000003"/>
    <n v="56584.800000000003"/>
    <n v="48780"/>
    <d v="2026-04-11T00:00:00"/>
    <s v="Vigente"/>
    <s v="Sin pagar"/>
    <x v="1"/>
    <x v="0"/>
    <d v="2026-03-13T00:00:00"/>
    <x v="3"/>
    <x v="15"/>
    <n v="0"/>
    <n v="0"/>
    <n v="0"/>
    <n v="0"/>
    <n v="0"/>
    <n v="0"/>
    <n v="48780"/>
  </r>
  <r>
    <d v="2026-03-12T00:00:00"/>
    <s v="HMO/2026/00158"/>
    <x v="31"/>
    <n v="4872.59"/>
    <m/>
    <n v="4872.59"/>
    <n v="4872.59"/>
    <n v="4872.59"/>
    <d v="2026-04-11T00:00:00"/>
    <s v="Vigente"/>
    <s v="Sin pagar"/>
    <x v="1"/>
    <x v="0"/>
    <d v="2026-03-13T00:00:00"/>
    <x v="3"/>
    <x v="15"/>
    <n v="0"/>
    <n v="0"/>
    <n v="0"/>
    <n v="0"/>
    <n v="0"/>
    <n v="0"/>
    <n v="4872.59"/>
  </r>
  <r>
    <d v="2026-03-12T00:00:00"/>
    <s v="HMO/2026/00157"/>
    <x v="29"/>
    <n v="8500"/>
    <n v="1360"/>
    <n v="9860"/>
    <n v="9860"/>
    <n v="8500"/>
    <d v="2026-03-12T00:00:00"/>
    <s v="Vencido"/>
    <s v="Sin pagar"/>
    <x v="1"/>
    <x v="1"/>
    <d v="2026-03-13T00:00:00"/>
    <x v="3"/>
    <x v="15"/>
    <n v="2"/>
    <n v="8500"/>
    <n v="0"/>
    <n v="0"/>
    <n v="0"/>
    <n v="0"/>
    <n v="0"/>
  </r>
  <r>
    <d v="2026-03-11T00:00:00"/>
    <s v="HMO/2026/00156"/>
    <x v="32"/>
    <n v="13862.93"/>
    <n v="2218.0700000000002"/>
    <n v="16081"/>
    <n v="16081"/>
    <n v="13862.93"/>
    <d v="2026-04-10T00:00:00"/>
    <s v="Vigente"/>
    <s v="Sin pagar"/>
    <x v="2"/>
    <x v="0"/>
    <d v="2026-03-13T00:00:00"/>
    <x v="3"/>
    <x v="15"/>
    <n v="0"/>
    <n v="0"/>
    <n v="0"/>
    <n v="0"/>
    <n v="0"/>
    <n v="0"/>
    <n v="13862.93"/>
  </r>
  <r>
    <d v="2026-03-11T00:00:00"/>
    <s v="HMO/2026/00155"/>
    <x v="51"/>
    <n v="16908.57"/>
    <n v="2705.37"/>
    <n v="19613.939999999999"/>
    <n v="19613.939999999999"/>
    <n v="16908.57"/>
    <d v="2026-04-10T00:00:00"/>
    <s v="Vigente"/>
    <s v="Sin pagar"/>
    <x v="1"/>
    <x v="0"/>
    <d v="2026-03-13T00:00:00"/>
    <x v="3"/>
    <x v="15"/>
    <n v="0"/>
    <n v="0"/>
    <n v="0"/>
    <n v="0"/>
    <n v="0"/>
    <n v="0"/>
    <n v="16908.57"/>
  </r>
  <r>
    <d v="2026-03-10T00:00:00"/>
    <s v="HMO/2026/00154"/>
    <x v="79"/>
    <n v="31500"/>
    <m/>
    <n v="31500"/>
    <n v="31500"/>
    <n v="31500"/>
    <d v="2026-04-09T00:00:00"/>
    <s v="Vigente"/>
    <s v="Sin pagar"/>
    <x v="1"/>
    <x v="0"/>
    <d v="2026-03-13T00:00:00"/>
    <x v="3"/>
    <x v="15"/>
    <n v="0"/>
    <n v="0"/>
    <n v="0"/>
    <n v="0"/>
    <n v="0"/>
    <n v="0"/>
    <n v="31500"/>
  </r>
  <r>
    <d v="2026-03-10T00:00:00"/>
    <s v="HMO/2026/00152"/>
    <x v="32"/>
    <n v="24627.42"/>
    <n v="3940.39"/>
    <n v="28567.81"/>
    <n v="28567.81"/>
    <n v="24627.42"/>
    <d v="2026-04-09T00:00:00"/>
    <s v="Vigente"/>
    <s v="Sin pagar"/>
    <x v="2"/>
    <x v="0"/>
    <d v="2026-03-13T00:00:00"/>
    <x v="3"/>
    <x v="15"/>
    <n v="0"/>
    <n v="0"/>
    <n v="0"/>
    <n v="0"/>
    <n v="0"/>
    <n v="0"/>
    <n v="24627.42"/>
  </r>
  <r>
    <d v="2026-03-10T00:00:00"/>
    <s v="HMO/2026/00151"/>
    <x v="69"/>
    <n v="88274.9"/>
    <n v="14123.98"/>
    <n v="102398.88"/>
    <n v="102398.88"/>
    <n v="88274.9"/>
    <d v="2026-04-09T00:00:00"/>
    <s v="Vigente"/>
    <s v="Sin pagar"/>
    <x v="2"/>
    <x v="0"/>
    <d v="2026-03-13T00:00:00"/>
    <x v="3"/>
    <x v="15"/>
    <n v="0"/>
    <n v="0"/>
    <n v="0"/>
    <n v="0"/>
    <n v="0"/>
    <n v="0"/>
    <n v="88274.9"/>
  </r>
  <r>
    <d v="2026-03-10T00:00:00"/>
    <s v="HMO/2026/00150"/>
    <x v="69"/>
    <n v="77240.539999999994"/>
    <n v="12358.49"/>
    <n v="89599.03"/>
    <n v="89599.03"/>
    <n v="77240.539999999994"/>
    <d v="2026-04-09T00:00:00"/>
    <s v="Vigente"/>
    <s v="Sin pagar"/>
    <x v="2"/>
    <x v="0"/>
    <d v="2026-03-13T00:00:00"/>
    <x v="3"/>
    <x v="15"/>
    <n v="0"/>
    <n v="0"/>
    <n v="0"/>
    <n v="0"/>
    <n v="0"/>
    <n v="0"/>
    <n v="77240.539999999994"/>
  </r>
  <r>
    <d v="2026-03-10T00:00:00"/>
    <s v="CLN/2026/00065"/>
    <x v="58"/>
    <n v="14214.96"/>
    <n v="2274.39"/>
    <n v="16489.349999999999"/>
    <n v="16489.349999999999"/>
    <n v="14214.96"/>
    <d v="2026-04-09T00:00:00"/>
    <s v="Vigente"/>
    <s v="Sin pagar"/>
    <x v="1"/>
    <x v="0"/>
    <d v="2026-03-13T00:00:00"/>
    <x v="3"/>
    <x v="15"/>
    <n v="0"/>
    <n v="0"/>
    <n v="0"/>
    <n v="0"/>
    <n v="0"/>
    <n v="0"/>
    <n v="14214.96"/>
  </r>
  <r>
    <d v="2026-03-09T00:00:00"/>
    <s v="HMO/2026/00149"/>
    <x v="23"/>
    <n v="20000"/>
    <n v="3200"/>
    <n v="23200"/>
    <n v="23200"/>
    <n v="20000"/>
    <d v="2026-04-08T00:00:00"/>
    <s v="Vigente"/>
    <s v="Sin pagar"/>
    <x v="1"/>
    <x v="0"/>
    <d v="2026-03-13T00:00:00"/>
    <x v="3"/>
    <x v="15"/>
    <n v="0"/>
    <n v="0"/>
    <n v="0"/>
    <n v="0"/>
    <n v="0"/>
    <n v="0"/>
    <n v="20000"/>
  </r>
  <r>
    <d v="2026-03-09T00:00:00"/>
    <s v="HMO/2026/00147"/>
    <x v="7"/>
    <n v="18000"/>
    <n v="2880"/>
    <n v="20880"/>
    <n v="20880"/>
    <n v="18000"/>
    <d v="2026-04-08T00:00:00"/>
    <s v="Vigente"/>
    <s v="Sin pagar"/>
    <x v="1"/>
    <x v="0"/>
    <d v="2026-03-13T00:00:00"/>
    <x v="3"/>
    <x v="15"/>
    <n v="0"/>
    <n v="0"/>
    <n v="0"/>
    <n v="0"/>
    <n v="0"/>
    <n v="0"/>
    <n v="18000"/>
  </r>
  <r>
    <d v="2026-03-08T00:00:00"/>
    <s v="CLN/2026/00063"/>
    <x v="33"/>
    <n v="54065.13"/>
    <n v="8650.42"/>
    <n v="62715.55"/>
    <n v="62715.55"/>
    <n v="54065.13"/>
    <d v="2026-04-07T00:00:00"/>
    <s v="Vigente"/>
    <s v="Sin pagar"/>
    <x v="2"/>
    <x v="0"/>
    <d v="2026-03-13T00:00:00"/>
    <x v="3"/>
    <x v="15"/>
    <n v="0"/>
    <n v="0"/>
    <n v="0"/>
    <n v="0"/>
    <n v="0"/>
    <n v="0"/>
    <n v="54065.13"/>
  </r>
  <r>
    <d v="2026-03-06T00:00:00"/>
    <s v="HMO/2026/00144"/>
    <x v="79"/>
    <n v="7140"/>
    <m/>
    <n v="7140"/>
    <n v="7140"/>
    <n v="7140"/>
    <d v="2026-04-05T00:00:00"/>
    <s v="Vigente"/>
    <s v="Sin pagar"/>
    <x v="1"/>
    <x v="0"/>
    <d v="2026-03-13T00:00:00"/>
    <x v="3"/>
    <x v="15"/>
    <n v="0"/>
    <n v="0"/>
    <n v="0"/>
    <n v="0"/>
    <n v="0"/>
    <n v="0"/>
    <n v="7140"/>
  </r>
  <r>
    <d v="2026-03-06T00:00:00"/>
    <s v="HMO/2026/00143"/>
    <x v="79"/>
    <n v="7140"/>
    <m/>
    <n v="7140"/>
    <n v="7140"/>
    <n v="7140"/>
    <d v="2026-04-05T00:00:00"/>
    <s v="Vigente"/>
    <s v="Sin pagar"/>
    <x v="1"/>
    <x v="0"/>
    <d v="2026-03-13T00:00:00"/>
    <x v="3"/>
    <x v="15"/>
    <n v="0"/>
    <n v="0"/>
    <n v="0"/>
    <n v="0"/>
    <n v="0"/>
    <n v="0"/>
    <n v="7140"/>
  </r>
  <r>
    <d v="2026-03-06T00:00:00"/>
    <s v="HMO/2026/00142"/>
    <x v="69"/>
    <n v="58107.38"/>
    <n v="9297.18"/>
    <n v="67404.56"/>
    <n v="67404.56"/>
    <n v="58107.38"/>
    <d v="2026-04-05T00:00:00"/>
    <s v="Vigente"/>
    <s v="Sin pagar"/>
    <x v="1"/>
    <x v="0"/>
    <d v="2026-03-13T00:00:00"/>
    <x v="3"/>
    <x v="15"/>
    <n v="0"/>
    <n v="0"/>
    <n v="0"/>
    <n v="0"/>
    <n v="0"/>
    <n v="0"/>
    <n v="58107.38"/>
  </r>
  <r>
    <d v="2026-03-05T00:00:00"/>
    <s v="HMO/2026/00141"/>
    <x v="52"/>
    <n v="5544.06"/>
    <n v="887.05"/>
    <n v="6431.11"/>
    <n v="6431.11"/>
    <n v="5544.06"/>
    <d v="2026-04-04T00:00:00"/>
    <s v="Vigente"/>
    <s v="Sin pagar"/>
    <x v="1"/>
    <x v="0"/>
    <d v="2026-03-13T00:00:00"/>
    <x v="3"/>
    <x v="15"/>
    <n v="0"/>
    <n v="0"/>
    <n v="0"/>
    <n v="0"/>
    <n v="0"/>
    <n v="0"/>
    <n v="5544.06"/>
  </r>
  <r>
    <d v="2026-03-04T00:00:00"/>
    <s v="HMO/2026/00140"/>
    <x v="69"/>
    <n v="36686.199999999997"/>
    <n v="5869.79"/>
    <n v="42555.99"/>
    <n v="42555.99"/>
    <n v="36686.199999999997"/>
    <d v="2026-04-03T00:00:00"/>
    <s v="Vigente"/>
    <s v="Sin pagar"/>
    <x v="2"/>
    <x v="0"/>
    <d v="2026-03-13T00:00:00"/>
    <x v="3"/>
    <x v="15"/>
    <n v="0"/>
    <n v="0"/>
    <n v="0"/>
    <n v="0"/>
    <n v="0"/>
    <n v="0"/>
    <n v="36686.199999999997"/>
  </r>
  <r>
    <d v="2026-03-03T00:00:00"/>
    <s v="CLN/2026/00058"/>
    <x v="21"/>
    <n v="56209.14"/>
    <n v="8993.4599999999991"/>
    <n v="65202.6"/>
    <n v="65202.6"/>
    <n v="56209.14"/>
    <d v="2026-04-02T00:00:00"/>
    <s v="Vigente"/>
    <s v="Sin pagar"/>
    <x v="2"/>
    <x v="0"/>
    <d v="2026-03-13T00:00:00"/>
    <x v="3"/>
    <x v="15"/>
    <n v="0"/>
    <n v="0"/>
    <n v="0"/>
    <n v="0"/>
    <n v="0"/>
    <n v="0"/>
    <n v="56209.14"/>
  </r>
  <r>
    <d v="2026-03-02T00:00:00"/>
    <s v="HMO/2026/00136"/>
    <x v="31"/>
    <n v="7128.79"/>
    <m/>
    <n v="7128.79"/>
    <n v="7128.79"/>
    <n v="7128.79"/>
    <d v="2026-04-01T00:00:00"/>
    <s v="Vigente"/>
    <s v="Sin pagar"/>
    <x v="1"/>
    <x v="0"/>
    <d v="2026-03-13T00:00:00"/>
    <x v="3"/>
    <x v="15"/>
    <n v="0"/>
    <n v="0"/>
    <n v="0"/>
    <n v="0"/>
    <n v="0"/>
    <n v="0"/>
    <n v="7128.79"/>
  </r>
  <r>
    <d v="2026-03-02T00:00:00"/>
    <s v="CLN/2026/00057"/>
    <x v="36"/>
    <n v="14257.8"/>
    <n v="2281.25"/>
    <n v="16539.05"/>
    <n v="16539.05"/>
    <n v="14257.8"/>
    <d v="2026-04-01T00:00:00"/>
    <s v="Vigente"/>
    <s v="Sin pagar"/>
    <x v="2"/>
    <x v="0"/>
    <d v="2026-03-13T00:00:00"/>
    <x v="3"/>
    <x v="15"/>
    <n v="0"/>
    <n v="0"/>
    <n v="0"/>
    <n v="0"/>
    <n v="0"/>
    <n v="0"/>
    <n v="14257.8"/>
  </r>
  <r>
    <d v="2026-02-28T00:00:00"/>
    <s v="CLN/2026/00056"/>
    <x v="21"/>
    <n v="37273.61"/>
    <n v="5963.78"/>
    <n v="43237.39"/>
    <n v="43237.39"/>
    <n v="37273.61"/>
    <d v="2026-03-30T00:00:00"/>
    <s v="Vigente"/>
    <s v="Sin pagar"/>
    <x v="2"/>
    <x v="0"/>
    <d v="2026-03-13T00:00:00"/>
    <x v="3"/>
    <x v="15"/>
    <n v="0"/>
    <n v="0"/>
    <n v="0"/>
    <n v="0"/>
    <n v="0"/>
    <n v="0"/>
    <n v="37273.61"/>
  </r>
  <r>
    <d v="2026-02-27T00:00:00"/>
    <s v="HMO/2026/00125"/>
    <x v="1"/>
    <n v="59040"/>
    <n v="9446.4"/>
    <n v="68486.399999999994"/>
    <n v="68486.399999999994"/>
    <n v="59040"/>
    <d v="2026-03-29T00:00:00"/>
    <s v="Vigente"/>
    <s v="Sin pagar"/>
    <x v="1"/>
    <x v="0"/>
    <d v="2026-03-13T00:00:00"/>
    <x v="3"/>
    <x v="15"/>
    <n v="0"/>
    <n v="0"/>
    <n v="0"/>
    <n v="0"/>
    <n v="0"/>
    <n v="0"/>
    <n v="59040"/>
  </r>
  <r>
    <d v="2026-02-27T00:00:00"/>
    <s v="HMO/2026/00124"/>
    <x v="1"/>
    <n v="49750"/>
    <n v="7960"/>
    <n v="57710"/>
    <n v="57710"/>
    <n v="49750"/>
    <d v="2026-03-29T00:00:00"/>
    <s v="Vigente"/>
    <s v="Sin pagar"/>
    <x v="1"/>
    <x v="0"/>
    <d v="2026-03-13T00:00:00"/>
    <x v="3"/>
    <x v="15"/>
    <n v="0"/>
    <n v="0"/>
    <n v="0"/>
    <n v="0"/>
    <n v="0"/>
    <n v="0"/>
    <n v="49750"/>
  </r>
  <r>
    <d v="2026-02-27T00:00:00"/>
    <s v="CLN/2026/00055"/>
    <x v="80"/>
    <n v="69000"/>
    <m/>
    <n v="69000"/>
    <n v="69000"/>
    <n v="69000"/>
    <d v="2026-03-29T00:00:00"/>
    <s v="Vigente"/>
    <s v="Sin pagar"/>
    <x v="1"/>
    <x v="0"/>
    <d v="2026-03-13T00:00:00"/>
    <x v="3"/>
    <x v="15"/>
    <n v="0"/>
    <n v="0"/>
    <n v="0"/>
    <n v="0"/>
    <n v="0"/>
    <n v="0"/>
    <n v="69000"/>
  </r>
  <r>
    <d v="2026-02-26T00:00:00"/>
    <s v="HMO/2026/00123"/>
    <x v="32"/>
    <n v="68714.34"/>
    <n v="10994.29"/>
    <n v="79708.63"/>
    <n v="79708.63"/>
    <n v="68714.34"/>
    <d v="2026-03-28T00:00:00"/>
    <s v="Vigente"/>
    <s v="Sin pagar"/>
    <x v="1"/>
    <x v="0"/>
    <d v="2026-03-13T00:00:00"/>
    <x v="3"/>
    <x v="15"/>
    <n v="0"/>
    <n v="0"/>
    <n v="0"/>
    <n v="0"/>
    <n v="0"/>
    <n v="0"/>
    <n v="68714.34"/>
  </r>
  <r>
    <d v="2026-02-26T00:00:00"/>
    <s v="HMO/2026/00122"/>
    <x v="6"/>
    <n v="9000"/>
    <n v="1440"/>
    <n v="10440"/>
    <n v="10440"/>
    <n v="9000"/>
    <d v="2026-03-28T00:00:00"/>
    <s v="Vigente"/>
    <s v="Sin pagar"/>
    <x v="1"/>
    <x v="0"/>
    <d v="2026-03-13T00:00:00"/>
    <x v="3"/>
    <x v="15"/>
    <n v="0"/>
    <n v="0"/>
    <n v="0"/>
    <n v="0"/>
    <n v="0"/>
    <n v="0"/>
    <n v="9000"/>
  </r>
  <r>
    <d v="2026-02-26T00:00:00"/>
    <s v="HMO/2026/00121"/>
    <x v="19"/>
    <n v="12980.52"/>
    <n v="2076.88"/>
    <n v="15057.4"/>
    <n v="15057.4"/>
    <n v="12980.52"/>
    <d v="2026-03-13T00:00:00"/>
    <s v="Vencido"/>
    <s v="Sin pagar"/>
    <x v="2"/>
    <x v="0"/>
    <d v="2026-03-13T00:00:00"/>
    <x v="3"/>
    <x v="15"/>
    <n v="1"/>
    <n v="12980.52"/>
    <n v="0"/>
    <n v="0"/>
    <n v="0"/>
    <n v="0"/>
    <n v="0"/>
  </r>
  <r>
    <d v="2026-02-26T00:00:00"/>
    <s v="HMO/2026/00119"/>
    <x v="28"/>
    <n v="77000"/>
    <n v="12320"/>
    <n v="89320"/>
    <n v="89320"/>
    <n v="77000"/>
    <d v="2026-03-28T00:00:00"/>
    <s v="Vigente"/>
    <s v="Sin pagar"/>
    <x v="2"/>
    <x v="0"/>
    <d v="2026-03-13T00:00:00"/>
    <x v="3"/>
    <x v="15"/>
    <n v="0"/>
    <n v="0"/>
    <n v="0"/>
    <n v="0"/>
    <n v="0"/>
    <n v="0"/>
    <n v="77000"/>
  </r>
  <r>
    <d v="2026-02-26T00:00:00"/>
    <s v="HMO/2026/00118"/>
    <x v="80"/>
    <n v="69000"/>
    <m/>
    <n v="69000"/>
    <n v="69000"/>
    <n v="69000"/>
    <d v="2026-03-28T00:00:00"/>
    <s v="Vigente"/>
    <s v="Sin pagar"/>
    <x v="1"/>
    <x v="0"/>
    <d v="2026-03-13T00:00:00"/>
    <x v="3"/>
    <x v="15"/>
    <n v="0"/>
    <n v="0"/>
    <n v="0"/>
    <n v="0"/>
    <n v="0"/>
    <n v="0"/>
    <n v="69000"/>
  </r>
  <r>
    <d v="2026-02-26T00:00:00"/>
    <s v="CLN/2026/00054"/>
    <x v="1"/>
    <n v="43500"/>
    <n v="6960"/>
    <n v="50460"/>
    <n v="50460"/>
    <n v="43500"/>
    <d v="2026-03-28T00:00:00"/>
    <s v="Vigente"/>
    <s v="Sin pagar"/>
    <x v="1"/>
    <x v="0"/>
    <d v="2026-03-13T00:00:00"/>
    <x v="3"/>
    <x v="15"/>
    <n v="0"/>
    <n v="0"/>
    <n v="0"/>
    <n v="0"/>
    <n v="0"/>
    <n v="0"/>
    <n v="43500"/>
  </r>
  <r>
    <d v="2026-02-25T00:00:00"/>
    <s v="HMO/2026/00116"/>
    <x v="14"/>
    <n v="1100"/>
    <n v="176"/>
    <n v="1276"/>
    <n v="1276"/>
    <n v="1100"/>
    <d v="2026-03-27T00:00:00"/>
    <s v="Vigente"/>
    <s v="Sin pagar"/>
    <x v="2"/>
    <x v="0"/>
    <d v="2026-03-13T00:00:00"/>
    <x v="3"/>
    <x v="15"/>
    <n v="0"/>
    <n v="0"/>
    <n v="0"/>
    <n v="0"/>
    <n v="0"/>
    <n v="0"/>
    <n v="1100"/>
  </r>
  <r>
    <d v="2026-02-25T00:00:00"/>
    <s v="HMO/2026/00115"/>
    <x v="61"/>
    <n v="37699.86"/>
    <n v="6031.98"/>
    <n v="43731.839999999997"/>
    <n v="43731.839999999997"/>
    <n v="37699.86"/>
    <d v="2026-04-11T00:00:00"/>
    <s v="Vigente"/>
    <s v="Sin pagar"/>
    <x v="1"/>
    <x v="0"/>
    <d v="2026-03-13T00:00:00"/>
    <x v="3"/>
    <x v="15"/>
    <n v="0"/>
    <n v="0"/>
    <n v="0"/>
    <n v="0"/>
    <n v="0"/>
    <n v="0"/>
    <n v="37699.86"/>
  </r>
  <r>
    <d v="2026-02-25T00:00:00"/>
    <s v="HMO/2026/00114"/>
    <x v="28"/>
    <n v="52056.9"/>
    <n v="8329.1"/>
    <n v="60386"/>
    <n v="60386"/>
    <n v="52056.9"/>
    <d v="2026-03-27T00:00:00"/>
    <s v="Vigente"/>
    <s v="Sin pagar"/>
    <x v="2"/>
    <x v="0"/>
    <d v="2026-03-13T00:00:00"/>
    <x v="3"/>
    <x v="15"/>
    <n v="0"/>
    <n v="0"/>
    <n v="0"/>
    <n v="0"/>
    <n v="0"/>
    <n v="0"/>
    <n v="52056.9"/>
  </r>
  <r>
    <d v="2026-02-25T00:00:00"/>
    <s v="CLN/2026/00053"/>
    <x v="80"/>
    <n v="69000"/>
    <m/>
    <n v="69000"/>
    <n v="69000"/>
    <n v="69000"/>
    <d v="2026-03-27T00:00:00"/>
    <s v="Vigente"/>
    <s v="Sin pagar"/>
    <x v="1"/>
    <x v="0"/>
    <d v="2026-03-13T00:00:00"/>
    <x v="3"/>
    <x v="15"/>
    <n v="0"/>
    <n v="0"/>
    <n v="0"/>
    <n v="0"/>
    <n v="0"/>
    <n v="0"/>
    <n v="69000"/>
  </r>
  <r>
    <d v="2026-02-24T00:00:00"/>
    <s v="HMO/2026/00113"/>
    <x v="7"/>
    <n v="9000"/>
    <n v="1440"/>
    <n v="10440"/>
    <n v="10440"/>
    <n v="9000"/>
    <d v="2026-03-26T00:00:00"/>
    <s v="Vigente"/>
    <s v="Sin pagar"/>
    <x v="1"/>
    <x v="0"/>
    <d v="2026-03-13T00:00:00"/>
    <x v="3"/>
    <x v="15"/>
    <n v="0"/>
    <n v="0"/>
    <n v="0"/>
    <n v="0"/>
    <n v="0"/>
    <n v="0"/>
    <n v="9000"/>
  </r>
  <r>
    <d v="2026-02-24T00:00:00"/>
    <s v="CLN/2026/00052"/>
    <x v="37"/>
    <n v="12825"/>
    <n v="2052"/>
    <n v="14877"/>
    <n v="14877"/>
    <n v="12825"/>
    <d v="2026-03-26T00:00:00"/>
    <s v="Vigente"/>
    <s v="Sin pagar"/>
    <x v="2"/>
    <x v="0"/>
    <d v="2026-03-13T00:00:00"/>
    <x v="3"/>
    <x v="15"/>
    <n v="0"/>
    <n v="0"/>
    <n v="0"/>
    <n v="0"/>
    <n v="0"/>
    <n v="0"/>
    <n v="12825"/>
  </r>
  <r>
    <d v="2026-02-23T00:00:00"/>
    <s v="HMO/2026/00110"/>
    <x v="32"/>
    <n v="102002.87"/>
    <n v="16320.46"/>
    <n v="118323.33"/>
    <n v="118323.33"/>
    <n v="102002.87"/>
    <d v="2026-03-25T00:00:00"/>
    <s v="Vigente"/>
    <s v="Sin pagar"/>
    <x v="2"/>
    <x v="0"/>
    <d v="2026-03-13T00:00:00"/>
    <x v="3"/>
    <x v="15"/>
    <n v="0"/>
    <n v="0"/>
    <n v="0"/>
    <n v="0"/>
    <n v="0"/>
    <n v="0"/>
    <n v="102002.87"/>
  </r>
  <r>
    <d v="2026-02-23T00:00:00"/>
    <s v="HMO/2026/00109"/>
    <x v="32"/>
    <n v="102002.87"/>
    <n v="16320.46"/>
    <n v="118323.33"/>
    <n v="118323.33"/>
    <n v="102002.87"/>
    <d v="2026-03-25T00:00:00"/>
    <s v="Vigente"/>
    <s v="Sin pagar"/>
    <x v="2"/>
    <x v="0"/>
    <d v="2026-03-13T00:00:00"/>
    <x v="3"/>
    <x v="15"/>
    <n v="0"/>
    <n v="0"/>
    <n v="0"/>
    <n v="0"/>
    <n v="0"/>
    <n v="0"/>
    <n v="102002.87"/>
  </r>
  <r>
    <d v="2026-02-23T00:00:00"/>
    <s v="CLN/2026/00050"/>
    <x v="37"/>
    <n v="12825"/>
    <n v="2052"/>
    <n v="14877"/>
    <n v="14877"/>
    <n v="12825"/>
    <d v="2026-03-25T00:00:00"/>
    <s v="Vigente"/>
    <s v="Sin pagar"/>
    <x v="2"/>
    <x v="0"/>
    <d v="2026-03-13T00:00:00"/>
    <x v="3"/>
    <x v="15"/>
    <n v="0"/>
    <n v="0"/>
    <n v="0"/>
    <n v="0"/>
    <n v="0"/>
    <n v="0"/>
    <n v="12825"/>
  </r>
  <r>
    <d v="2026-02-19T00:00:00"/>
    <s v="HMO/2026/00107"/>
    <x v="6"/>
    <n v="9000"/>
    <n v="1440"/>
    <n v="10440"/>
    <n v="10440"/>
    <n v="9000"/>
    <d v="2026-03-21T00:00:00"/>
    <s v="Vigente"/>
    <s v="Sin pagar"/>
    <x v="1"/>
    <x v="0"/>
    <d v="2026-03-13T00:00:00"/>
    <x v="3"/>
    <x v="15"/>
    <n v="0"/>
    <n v="0"/>
    <n v="0"/>
    <n v="0"/>
    <n v="0"/>
    <n v="0"/>
    <n v="9000"/>
  </r>
  <r>
    <d v="2026-02-19T00:00:00"/>
    <s v="HMO/2026/00106"/>
    <x v="80"/>
    <n v="69000"/>
    <m/>
    <n v="69000"/>
    <n v="69000"/>
    <n v="69000"/>
    <d v="2026-03-21T00:00:00"/>
    <s v="Vigente"/>
    <s v="Sin pagar"/>
    <x v="1"/>
    <x v="0"/>
    <d v="2026-03-13T00:00:00"/>
    <x v="3"/>
    <x v="15"/>
    <n v="0"/>
    <n v="0"/>
    <n v="0"/>
    <n v="0"/>
    <n v="0"/>
    <n v="0"/>
    <n v="69000"/>
  </r>
  <r>
    <d v="2026-02-19T00:00:00"/>
    <s v="CLN/2026/00047"/>
    <x v="17"/>
    <n v="35478.14"/>
    <n v="5676.5"/>
    <n v="41154.639999999999"/>
    <n v="41154.639999999999"/>
    <n v="35478.14"/>
    <d v="2026-03-21T00:00:00"/>
    <s v="Vigente"/>
    <s v="Sin pagar"/>
    <x v="0"/>
    <x v="0"/>
    <d v="2026-03-13T00:00:00"/>
    <x v="3"/>
    <x v="15"/>
    <n v="0"/>
    <n v="0"/>
    <n v="0"/>
    <n v="0"/>
    <n v="0"/>
    <n v="0"/>
    <n v="35478.14"/>
  </r>
  <r>
    <d v="2026-02-19T00:00:00"/>
    <s v="CLN/2026/00046"/>
    <x v="17"/>
    <n v="55531.01"/>
    <n v="8884.9599999999991"/>
    <n v="64415.97"/>
    <n v="64415.97"/>
    <n v="55531.01"/>
    <d v="2026-03-21T00:00:00"/>
    <s v="Vigente"/>
    <s v="Sin pagar"/>
    <x v="0"/>
    <x v="0"/>
    <d v="2026-03-13T00:00:00"/>
    <x v="3"/>
    <x v="15"/>
    <n v="0"/>
    <n v="0"/>
    <n v="0"/>
    <n v="0"/>
    <n v="0"/>
    <n v="0"/>
    <n v="55531.01"/>
  </r>
  <r>
    <d v="2026-02-19T00:00:00"/>
    <s v="CLN/2026/00045"/>
    <x v="36"/>
    <n v="35478.14"/>
    <n v="5676.5"/>
    <n v="41154.639999999999"/>
    <n v="41154.639999999999"/>
    <n v="35478.14"/>
    <d v="2026-03-21T00:00:00"/>
    <s v="Vigente"/>
    <s v="Sin pagar"/>
    <x v="2"/>
    <x v="0"/>
    <d v="2026-03-13T00:00:00"/>
    <x v="3"/>
    <x v="15"/>
    <n v="0"/>
    <n v="0"/>
    <n v="0"/>
    <n v="0"/>
    <n v="0"/>
    <n v="0"/>
    <n v="35478.14"/>
  </r>
  <r>
    <d v="2026-02-18T00:00:00"/>
    <s v="HMO/2026/00105"/>
    <x v="31"/>
    <n v="20898.05"/>
    <n v="3343.69"/>
    <n v="24241.74"/>
    <n v="24241.74"/>
    <n v="20898.05"/>
    <d v="2026-03-20T00:00:00"/>
    <s v="Por vencer"/>
    <s v="Sin pagar"/>
    <x v="1"/>
    <x v="0"/>
    <d v="2026-03-13T00:00:00"/>
    <x v="3"/>
    <x v="15"/>
    <n v="0"/>
    <n v="0"/>
    <n v="0"/>
    <n v="0"/>
    <n v="0"/>
    <n v="20898.05"/>
    <n v="0"/>
  </r>
  <r>
    <d v="2026-02-18T00:00:00"/>
    <s v="HMO/2026/00104"/>
    <x v="31"/>
    <n v="13500"/>
    <m/>
    <n v="13500"/>
    <n v="13500"/>
    <n v="13500"/>
    <d v="2026-03-20T00:00:00"/>
    <s v="Por vencer"/>
    <s v="Sin pagar"/>
    <x v="1"/>
    <x v="0"/>
    <d v="2026-03-13T00:00:00"/>
    <x v="3"/>
    <x v="15"/>
    <n v="0"/>
    <n v="0"/>
    <n v="0"/>
    <n v="0"/>
    <n v="0"/>
    <n v="13500"/>
    <n v="0"/>
  </r>
  <r>
    <d v="2026-02-18T00:00:00"/>
    <s v="HMO/2026/00102"/>
    <x v="32"/>
    <n v="54411.35"/>
    <n v="8705.82"/>
    <n v="63117.17"/>
    <n v="63117.17"/>
    <n v="54411.35"/>
    <d v="2026-03-20T00:00:00"/>
    <s v="Por vencer"/>
    <s v="Sin pagar"/>
    <x v="2"/>
    <x v="0"/>
    <d v="2026-03-13T00:00:00"/>
    <x v="3"/>
    <x v="15"/>
    <n v="0"/>
    <n v="0"/>
    <n v="0"/>
    <n v="0"/>
    <n v="0"/>
    <n v="54411.35"/>
    <n v="0"/>
  </r>
  <r>
    <d v="2026-02-18T00:00:00"/>
    <s v="CLN/2026/00044"/>
    <x v="9"/>
    <n v="5200"/>
    <n v="832"/>
    <n v="6032"/>
    <n v="6032"/>
    <n v="5200"/>
    <d v="2026-03-20T00:00:00"/>
    <s v="Por vencer"/>
    <s v="Sin pagar"/>
    <x v="2"/>
    <x v="0"/>
    <d v="2026-03-13T00:00:00"/>
    <x v="3"/>
    <x v="15"/>
    <n v="0"/>
    <n v="0"/>
    <n v="0"/>
    <n v="0"/>
    <n v="0"/>
    <n v="5200"/>
    <n v="0"/>
  </r>
  <r>
    <d v="2026-02-18T00:00:00"/>
    <s v="CLN/2026/00043"/>
    <x v="37"/>
    <n v="8550"/>
    <n v="1368"/>
    <n v="9918"/>
    <n v="9918"/>
    <n v="8550"/>
    <d v="2026-03-20T00:00:00"/>
    <s v="Por vencer"/>
    <s v="Sin pagar"/>
    <x v="2"/>
    <x v="0"/>
    <d v="2026-03-13T00:00:00"/>
    <x v="3"/>
    <x v="15"/>
    <n v="0"/>
    <n v="0"/>
    <n v="0"/>
    <n v="0"/>
    <n v="0"/>
    <n v="8550"/>
    <n v="0"/>
  </r>
  <r>
    <d v="2026-02-17T00:00:00"/>
    <s v="HMO/2026/00101"/>
    <x v="32"/>
    <n v="27200.92"/>
    <n v="4352.1499999999996"/>
    <n v="31553.07"/>
    <n v="31553.07"/>
    <n v="27200.92"/>
    <d v="2026-03-19T00:00:00"/>
    <s v="Por vencer"/>
    <s v="Sin pagar"/>
    <x v="2"/>
    <x v="0"/>
    <d v="2026-03-13T00:00:00"/>
    <x v="3"/>
    <x v="15"/>
    <n v="0"/>
    <n v="0"/>
    <n v="0"/>
    <n v="0"/>
    <n v="0"/>
    <n v="27200.92"/>
    <n v="0"/>
  </r>
  <r>
    <d v="2026-02-17T00:00:00"/>
    <s v="HMO/2026/00099"/>
    <x v="69"/>
    <n v="142186.64000000001"/>
    <n v="22749.86"/>
    <n v="164936.5"/>
    <n v="164936.5"/>
    <n v="142186.64000000001"/>
    <d v="2026-03-19T00:00:00"/>
    <s v="Por vencer"/>
    <s v="Sin pagar"/>
    <x v="2"/>
    <x v="0"/>
    <d v="2026-03-13T00:00:00"/>
    <x v="3"/>
    <x v="15"/>
    <n v="0"/>
    <n v="0"/>
    <n v="0"/>
    <n v="0"/>
    <n v="0"/>
    <n v="142186.64000000001"/>
    <n v="0"/>
  </r>
  <r>
    <d v="2026-02-17T00:00:00"/>
    <s v="HMO/2026/00098"/>
    <x v="7"/>
    <n v="9000"/>
    <n v="1440"/>
    <n v="10440"/>
    <n v="10440"/>
    <n v="9000"/>
    <d v="2026-03-19T00:00:00"/>
    <s v="Por vencer"/>
    <s v="Sin pagar"/>
    <x v="1"/>
    <x v="0"/>
    <d v="2026-03-13T00:00:00"/>
    <x v="3"/>
    <x v="15"/>
    <n v="0"/>
    <n v="0"/>
    <n v="0"/>
    <n v="0"/>
    <n v="0"/>
    <n v="9000"/>
    <n v="0"/>
  </r>
  <r>
    <d v="2026-02-16T00:00:00"/>
    <s v="CLN/2026/00042"/>
    <x v="37"/>
    <n v="8550"/>
    <n v="1368"/>
    <n v="9918"/>
    <n v="9918"/>
    <n v="8550"/>
    <d v="2026-03-18T00:00:00"/>
    <s v="Por vencer"/>
    <s v="Sin pagar"/>
    <x v="2"/>
    <x v="0"/>
    <d v="2026-03-13T00:00:00"/>
    <x v="3"/>
    <x v="15"/>
    <n v="0"/>
    <n v="0"/>
    <n v="0"/>
    <n v="0"/>
    <n v="0"/>
    <n v="8550"/>
    <n v="0"/>
  </r>
  <r>
    <d v="2026-02-16T00:00:00"/>
    <s v="CLN/2026/00041"/>
    <x v="36"/>
    <n v="7112.44"/>
    <n v="1137.99"/>
    <n v="8250.43"/>
    <n v="8250.43"/>
    <n v="7112.44"/>
    <d v="2026-03-18T00:00:00"/>
    <s v="Por vencer"/>
    <s v="Sin pagar"/>
    <x v="2"/>
    <x v="0"/>
    <d v="2026-03-13T00:00:00"/>
    <x v="3"/>
    <x v="15"/>
    <n v="0"/>
    <n v="0"/>
    <n v="0"/>
    <n v="0"/>
    <n v="0"/>
    <n v="7112.44"/>
    <n v="0"/>
  </r>
  <r>
    <d v="2026-02-13T00:00:00"/>
    <s v="HMO/2026/00090"/>
    <x v="55"/>
    <n v="68400"/>
    <n v="10944"/>
    <n v="79344"/>
    <n v="79344"/>
    <n v="68400"/>
    <d v="2026-03-15T00:00:00"/>
    <s v="Por vencer"/>
    <s v="Sin pagar"/>
    <x v="1"/>
    <x v="0"/>
    <d v="2026-03-13T00:00:00"/>
    <x v="3"/>
    <x v="15"/>
    <n v="0"/>
    <n v="0"/>
    <n v="0"/>
    <n v="0"/>
    <n v="0"/>
    <n v="68400"/>
    <n v="0"/>
  </r>
  <r>
    <d v="2026-02-13T00:00:00"/>
    <s v="HMO/2026/00089"/>
    <x v="7"/>
    <n v="163400"/>
    <n v="26144"/>
    <n v="189544"/>
    <n v="189544"/>
    <n v="163400"/>
    <d v="2026-03-15T00:00:00"/>
    <s v="Por vencer"/>
    <s v="Sin pagar"/>
    <x v="1"/>
    <x v="0"/>
    <d v="2026-03-13T00:00:00"/>
    <x v="3"/>
    <x v="15"/>
    <n v="0"/>
    <n v="0"/>
    <n v="0"/>
    <n v="0"/>
    <n v="0"/>
    <n v="163400"/>
    <n v="0"/>
  </r>
  <r>
    <d v="2026-02-13T00:00:00"/>
    <s v="HMO/2026/00088"/>
    <x v="7"/>
    <n v="163400"/>
    <n v="26144"/>
    <n v="189544"/>
    <n v="189544"/>
    <n v="163400"/>
    <d v="2026-03-15T00:00:00"/>
    <s v="Por vencer"/>
    <s v="Sin pagar"/>
    <x v="1"/>
    <x v="0"/>
    <d v="2026-03-13T00:00:00"/>
    <x v="3"/>
    <x v="15"/>
    <n v="0"/>
    <n v="0"/>
    <n v="0"/>
    <n v="0"/>
    <n v="0"/>
    <n v="163400"/>
    <n v="0"/>
  </r>
  <r>
    <d v="2026-02-13T00:00:00"/>
    <s v="HMO/2026/00085"/>
    <x v="13"/>
    <n v="74304"/>
    <n v="11888.64"/>
    <n v="86192.639999999999"/>
    <n v="86192.639999999999"/>
    <n v="74304"/>
    <d v="2026-03-15T00:00:00"/>
    <s v="Por vencer"/>
    <s v="Sin pagar"/>
    <x v="1"/>
    <x v="0"/>
    <d v="2026-03-13T00:00:00"/>
    <x v="3"/>
    <x v="15"/>
    <n v="0"/>
    <n v="0"/>
    <n v="0"/>
    <n v="0"/>
    <n v="0"/>
    <n v="74304"/>
    <n v="0"/>
  </r>
  <r>
    <d v="2026-02-13T00:00:00"/>
    <s v="HMO/2026/00084"/>
    <x v="81"/>
    <n v="17802"/>
    <n v="2848.32"/>
    <n v="20650.32"/>
    <n v="20650.32"/>
    <n v="17802"/>
    <d v="2026-03-30T00:00:00"/>
    <s v="Vigente"/>
    <s v="Sin pagar"/>
    <x v="2"/>
    <x v="0"/>
    <d v="2026-03-13T00:00:00"/>
    <x v="3"/>
    <x v="15"/>
    <n v="0"/>
    <n v="0"/>
    <n v="0"/>
    <n v="0"/>
    <n v="0"/>
    <n v="0"/>
    <n v="17802"/>
  </r>
  <r>
    <d v="2026-02-12T00:00:00"/>
    <s v="HMO/2026/00083"/>
    <x v="7"/>
    <n v="37185.480000000003"/>
    <n v="5949.68"/>
    <n v="43135.16"/>
    <n v="43135.16"/>
    <n v="37185.480000000003"/>
    <d v="2026-03-14T00:00:00"/>
    <s v="Por vencer"/>
    <s v="Sin pagar"/>
    <x v="1"/>
    <x v="0"/>
    <d v="2026-03-13T00:00:00"/>
    <x v="3"/>
    <x v="15"/>
    <n v="0"/>
    <n v="0"/>
    <n v="0"/>
    <n v="0"/>
    <n v="0"/>
    <n v="37185.480000000003"/>
    <n v="0"/>
  </r>
  <r>
    <d v="2026-02-11T00:00:00"/>
    <s v="HMO/2026/00079"/>
    <x v="14"/>
    <n v="7020"/>
    <n v="1123.2"/>
    <n v="8143.2"/>
    <n v="8143.2"/>
    <n v="7020"/>
    <d v="2026-03-13T00:00:00"/>
    <s v="Vencido"/>
    <s v="Sin pagar"/>
    <x v="2"/>
    <x v="0"/>
    <d v="2026-03-13T00:00:00"/>
    <x v="3"/>
    <x v="15"/>
    <n v="1"/>
    <n v="7020"/>
    <n v="0"/>
    <n v="0"/>
    <n v="0"/>
    <n v="0"/>
    <n v="0"/>
  </r>
  <r>
    <d v="2026-02-10T00:00:00"/>
    <s v="HMO/2026/00077"/>
    <x v="55"/>
    <n v="43500"/>
    <n v="6960"/>
    <n v="50460"/>
    <n v="50460"/>
    <n v="43500"/>
    <d v="2026-03-12T00:00:00"/>
    <s v="Vencido"/>
    <s v="Sin pagar"/>
    <x v="1"/>
    <x v="0"/>
    <d v="2026-03-13T00:00:00"/>
    <x v="3"/>
    <x v="15"/>
    <n v="2"/>
    <n v="43500"/>
    <n v="0"/>
    <n v="0"/>
    <n v="0"/>
    <n v="0"/>
    <n v="0"/>
  </r>
  <r>
    <d v="2026-02-10T00:00:00"/>
    <s v="CLN/2026/00037"/>
    <x v="84"/>
    <n v="41257.68"/>
    <n v="6601.23"/>
    <n v="47858.91"/>
    <n v="47858.91"/>
    <n v="41257.68"/>
    <d v="2026-03-12T00:00:00"/>
    <s v="Vencido"/>
    <s v="Sin pagar"/>
    <x v="1"/>
    <x v="0"/>
    <d v="2026-03-13T00:00:00"/>
    <x v="3"/>
    <x v="15"/>
    <n v="2"/>
    <n v="41257.68"/>
    <n v="0"/>
    <n v="0"/>
    <n v="0"/>
    <n v="0"/>
    <n v="0"/>
  </r>
  <r>
    <d v="2026-02-06T00:00:00"/>
    <s v="HMO/2026/00068"/>
    <x v="22"/>
    <n v="27360"/>
    <n v="4377.6000000000004"/>
    <n v="31737.599999999999"/>
    <n v="31737.599999999999"/>
    <n v="27360"/>
    <d v="2026-03-08T00:00:00"/>
    <s v="Vencido"/>
    <s v="Sin pagar"/>
    <x v="1"/>
    <x v="0"/>
    <d v="2026-03-13T00:00:00"/>
    <x v="3"/>
    <x v="15"/>
    <n v="6"/>
    <n v="27360"/>
    <n v="0"/>
    <n v="0"/>
    <n v="0"/>
    <n v="0"/>
    <n v="0"/>
  </r>
  <r>
    <d v="2026-02-06T00:00:00"/>
    <s v="CLN/2026/00036"/>
    <x v="9"/>
    <n v="37020"/>
    <n v="5923.2"/>
    <n v="42943.199999999997"/>
    <n v="42943.199999999997"/>
    <n v="37020"/>
    <d v="2026-03-08T00:00:00"/>
    <s v="Vencido"/>
    <s v="Sin pagar"/>
    <x v="2"/>
    <x v="0"/>
    <d v="2026-03-13T00:00:00"/>
    <x v="3"/>
    <x v="15"/>
    <n v="6"/>
    <n v="37020"/>
    <n v="0"/>
    <n v="0"/>
    <n v="0"/>
    <n v="0"/>
    <n v="0"/>
  </r>
  <r>
    <d v="2026-01-31T00:00:00"/>
    <s v="HMO/2026/00063"/>
    <x v="55"/>
    <n v="63900"/>
    <n v="10224"/>
    <n v="74124"/>
    <n v="30000"/>
    <n v="25862.068965517243"/>
    <d v="2026-03-02T00:00:00"/>
    <s v="Vencido"/>
    <s v="Pagado parcialmente"/>
    <x v="1"/>
    <x v="0"/>
    <d v="2026-03-13T00:00:00"/>
    <x v="3"/>
    <x v="15"/>
    <n v="12"/>
    <n v="25862.068965517243"/>
    <n v="0"/>
    <n v="0"/>
    <n v="0"/>
    <n v="0"/>
    <n v="0"/>
  </r>
  <r>
    <d v="2026-01-28T00:00:00"/>
    <s v="CLN/2026/00032"/>
    <x v="58"/>
    <n v="82041.929999999993"/>
    <n v="13126.71"/>
    <n v="95168.639999999999"/>
    <n v="95168.639999999999"/>
    <n v="82041.929999999993"/>
    <d v="2026-02-27T00:00:00"/>
    <s v="Vencido"/>
    <s v="Sin pagar"/>
    <x v="1"/>
    <x v="0"/>
    <d v="2026-03-13T00:00:00"/>
    <x v="3"/>
    <x v="15"/>
    <n v="15"/>
    <n v="82041.929999999993"/>
    <n v="0"/>
    <n v="0"/>
    <n v="0"/>
    <n v="0"/>
    <n v="0"/>
  </r>
  <r>
    <d v="2026-01-15T00:00:00"/>
    <s v="CLN/2026/00016"/>
    <x v="37"/>
    <n v="44390"/>
    <n v="7102.4"/>
    <n v="51492.4"/>
    <n v="51492.4"/>
    <n v="44390"/>
    <d v="2026-02-14T00:00:00"/>
    <s v="Vencido"/>
    <s v="Sin pagar"/>
    <x v="2"/>
    <x v="0"/>
    <d v="2026-03-13T00:00:00"/>
    <x v="3"/>
    <x v="15"/>
    <n v="28"/>
    <n v="44390"/>
    <n v="0"/>
    <n v="0"/>
    <n v="0"/>
    <n v="0"/>
    <n v="0"/>
  </r>
  <r>
    <d v="2026-01-15T00:00:00"/>
    <s v="CLN/2026/00015"/>
    <x v="36"/>
    <n v="17638.53"/>
    <n v="2822.16"/>
    <n v="20460.689999999999"/>
    <n v="20460.689999999999"/>
    <n v="17638.53"/>
    <d v="2026-02-14T00:00:00"/>
    <s v="Vencido"/>
    <s v="Sin pagar"/>
    <x v="2"/>
    <x v="0"/>
    <d v="2026-03-13T00:00:00"/>
    <x v="3"/>
    <x v="15"/>
    <n v="28"/>
    <n v="17638.53"/>
    <n v="0"/>
    <n v="0"/>
    <n v="0"/>
    <n v="0"/>
    <n v="0"/>
  </r>
  <r>
    <d v="2025-12-26T00:00:00"/>
    <s v="CLN/2025/00525"/>
    <x v="37"/>
    <n v="42000"/>
    <n v="6720"/>
    <n v="48720"/>
    <n v="31860"/>
    <n v="27465.517241379312"/>
    <d v="2026-01-25T00:00:00"/>
    <s v="Vencido"/>
    <s v="Pagado parcialmente"/>
    <x v="2"/>
    <x v="0"/>
    <d v="2026-03-13T00:00:00"/>
    <x v="3"/>
    <x v="15"/>
    <n v="48"/>
    <n v="0"/>
    <n v="27465.517241379312"/>
    <n v="0"/>
    <n v="0"/>
    <n v="0"/>
    <n v="0"/>
  </r>
  <r>
    <d v="2025-10-23T00:00:00"/>
    <s v="CLN/2025/00474"/>
    <x v="38"/>
    <n v="19694.400000000001"/>
    <n v="3151.1"/>
    <n v="22845.5"/>
    <n v="2429.5"/>
    <n v="2094.3965517241381"/>
    <d v="2025-11-07T00:00:00"/>
    <s v="Vencido"/>
    <s v="Pagado parcialmente"/>
    <x v="2"/>
    <x v="0"/>
    <d v="2026-03-13T00:00:00"/>
    <x v="3"/>
    <x v="15"/>
    <n v="127"/>
    <n v="0"/>
    <n v="0"/>
    <n v="0"/>
    <n v="2094.3965517241381"/>
    <n v="0"/>
    <n v="0"/>
  </r>
  <r>
    <d v="2025-10-14T00:00:00"/>
    <s v="CLN/2025/00465"/>
    <x v="36"/>
    <n v="14295.42"/>
    <n v="2287.27"/>
    <n v="16582.689999999999"/>
    <n v="16582.689999999999"/>
    <n v="14295.42"/>
    <d v="2025-11-13T00:00:00"/>
    <s v="Vencido"/>
    <s v="Sin pagar"/>
    <x v="2"/>
    <x v="0"/>
    <d v="2026-03-13T00:00:00"/>
    <x v="3"/>
    <x v="15"/>
    <n v="121"/>
    <n v="0"/>
    <n v="0"/>
    <n v="0"/>
    <n v="14295.42"/>
    <n v="0"/>
    <n v="0"/>
  </r>
  <r>
    <d v="2025-10-03T00:00:00"/>
    <s v="CLN/2025/00449"/>
    <x v="36"/>
    <n v="24043.32"/>
    <n v="3846.93"/>
    <n v="27890.25"/>
    <n v="27890.25"/>
    <n v="24043.32"/>
    <d v="2025-11-02T00:00:00"/>
    <s v="Vencido"/>
    <s v="Sin pagar"/>
    <x v="2"/>
    <x v="0"/>
    <d v="2026-03-13T00:00:00"/>
    <x v="3"/>
    <x v="15"/>
    <n v="132"/>
    <n v="0"/>
    <n v="0"/>
    <n v="0"/>
    <n v="24043.32"/>
    <n v="0"/>
    <n v="0"/>
  </r>
  <r>
    <d v="2025-10-01T00:00:00"/>
    <s v="CLN/2025/00442"/>
    <x v="53"/>
    <n v="21675"/>
    <n v="3468"/>
    <n v="25143"/>
    <n v="25143"/>
    <n v="21675"/>
    <d v="2025-10-31T00:00:00"/>
    <s v="Vencido"/>
    <s v="Sin pagar"/>
    <x v="3"/>
    <x v="0"/>
    <d v="2026-03-13T00:00:00"/>
    <x v="3"/>
    <x v="15"/>
    <n v="134"/>
    <n v="0"/>
    <n v="0"/>
    <n v="0"/>
    <n v="21675"/>
    <n v="0"/>
    <n v="0"/>
  </r>
  <r>
    <d v="2025-09-30T00:00:00"/>
    <s v="CLN/2025/00440"/>
    <x v="36"/>
    <n v="115800"/>
    <n v="18528"/>
    <n v="134328"/>
    <n v="33522.959999999999"/>
    <n v="28899.103448275862"/>
    <d v="2025-10-30T00:00:00"/>
    <s v="Vencido"/>
    <s v="Pagado parcialmente"/>
    <x v="2"/>
    <x v="0"/>
    <d v="2026-03-13T00:00:00"/>
    <x v="3"/>
    <x v="15"/>
    <n v="135"/>
    <n v="0"/>
    <n v="0"/>
    <n v="0"/>
    <n v="28899.103448275862"/>
    <n v="0"/>
    <n v="0"/>
  </r>
  <r>
    <d v="2025-09-15T00:00:00"/>
    <s v="HMO/2025/00727"/>
    <x v="39"/>
    <n v="7125"/>
    <n v="1140"/>
    <n v="8265"/>
    <n v="8265"/>
    <n v="7125"/>
    <d v="2025-10-15T00:00:00"/>
    <s v="Vencido"/>
    <s v="Sin pagar"/>
    <x v="1"/>
    <x v="0"/>
    <d v="2026-03-13T00:00:00"/>
    <x v="3"/>
    <x v="15"/>
    <n v="150"/>
    <n v="0"/>
    <n v="0"/>
    <n v="0"/>
    <n v="7125"/>
    <n v="0"/>
    <n v="0"/>
  </r>
  <r>
    <d v="2025-08-27T00:00:00"/>
    <s v="HMO/2025/00683"/>
    <x v="39"/>
    <n v="4375"/>
    <n v="700"/>
    <n v="5075"/>
    <n v="5075"/>
    <n v="4375"/>
    <d v="2025-09-26T00:00:00"/>
    <s v="Vencido"/>
    <s v="Sin pagar"/>
    <x v="1"/>
    <x v="0"/>
    <d v="2026-03-13T00:00:00"/>
    <x v="3"/>
    <x v="15"/>
    <n v="169"/>
    <n v="0"/>
    <n v="0"/>
    <n v="0"/>
    <n v="4375"/>
    <n v="0"/>
    <n v="0"/>
  </r>
  <r>
    <d v="2025-08-26T00:00:00"/>
    <s v="CLN/2025/00385"/>
    <x v="40"/>
    <n v="22364.16"/>
    <m/>
    <n v="22364.16"/>
    <n v="22364.16"/>
    <n v="22364.16"/>
    <d v="2025-09-25T00:00:00"/>
    <s v="Vencido"/>
    <s v="Sin pagar"/>
    <x v="3"/>
    <x v="0"/>
    <d v="2026-03-13T00:00:00"/>
    <x v="3"/>
    <x v="15"/>
    <n v="170"/>
    <n v="0"/>
    <n v="0"/>
    <n v="0"/>
    <n v="22364.16"/>
    <n v="0"/>
    <n v="0"/>
  </r>
  <r>
    <d v="2025-08-07T00:00:00"/>
    <s v="CLN/2025/00356"/>
    <x v="40"/>
    <n v="22343.040000000001"/>
    <m/>
    <n v="22343.040000000001"/>
    <n v="22343.040000000001"/>
    <n v="22343.040000000001"/>
    <d v="2025-09-06T00:00:00"/>
    <s v="Vencido"/>
    <s v="Sin pagar"/>
    <x v="3"/>
    <x v="0"/>
    <d v="2026-03-13T00:00:00"/>
    <x v="3"/>
    <x v="15"/>
    <n v="189"/>
    <n v="0"/>
    <n v="0"/>
    <n v="0"/>
    <n v="22343.040000000001"/>
    <n v="0"/>
    <n v="0"/>
  </r>
  <r>
    <d v="2025-07-31T00:00:00"/>
    <s v="CLN/2025/00350"/>
    <x v="41"/>
    <n v="761801.88"/>
    <n v="121888.3"/>
    <n v="883690.18"/>
    <n v="232979.43"/>
    <n v="200844.33620689655"/>
    <d v="2025-08-15T00:00:00"/>
    <s v="Vencido"/>
    <s v="Pagado parcialmente"/>
    <x v="2"/>
    <x v="0"/>
    <d v="2026-03-13T00:00:00"/>
    <x v="3"/>
    <x v="15"/>
    <n v="211"/>
    <n v="0"/>
    <n v="0"/>
    <n v="0"/>
    <n v="200844.33620689655"/>
    <n v="0"/>
    <n v="0"/>
  </r>
  <r>
    <d v="2025-07-02T00:00:00"/>
    <s v="CLN/2025/00317"/>
    <x v="42"/>
    <n v="14940"/>
    <n v="2390.4"/>
    <n v="17330.400000000001"/>
    <n v="17330.400000000001"/>
    <n v="14940"/>
    <d v="2025-08-01T00:00:00"/>
    <s v="Vencido"/>
    <s v="Sin pagar"/>
    <x v="3"/>
    <x v="0"/>
    <d v="2026-03-13T00:00:00"/>
    <x v="3"/>
    <x v="15"/>
    <n v="225"/>
    <n v="0"/>
    <n v="0"/>
    <n v="0"/>
    <n v="14940"/>
    <n v="0"/>
    <n v="0"/>
  </r>
  <r>
    <d v="2025-06-19T00:00:00"/>
    <s v="CLN/2025/00296"/>
    <x v="42"/>
    <n v="22410"/>
    <n v="3585.6"/>
    <n v="25995.599999999999"/>
    <n v="25995.599999999999"/>
    <n v="22410"/>
    <d v="2025-07-19T00:00:00"/>
    <s v="Vencido"/>
    <s v="Sin pagar"/>
    <x v="3"/>
    <x v="0"/>
    <d v="2026-03-13T00:00:00"/>
    <x v="3"/>
    <x v="15"/>
    <n v="238"/>
    <n v="0"/>
    <n v="0"/>
    <n v="0"/>
    <n v="22410"/>
    <n v="0"/>
    <n v="0"/>
  </r>
  <r>
    <d v="2025-06-06T00:00:00"/>
    <s v="CLN/2025/00282"/>
    <x v="42"/>
    <n v="19012.5"/>
    <n v="3042"/>
    <n v="22054.5"/>
    <n v="22054.5"/>
    <n v="19012.5"/>
    <d v="2025-07-06T00:00:00"/>
    <s v="Vencido"/>
    <s v="Sin pagar"/>
    <x v="3"/>
    <x v="0"/>
    <d v="2026-03-13T00:00:00"/>
    <x v="3"/>
    <x v="15"/>
    <n v="251"/>
    <n v="0"/>
    <n v="0"/>
    <n v="0"/>
    <n v="19012.5"/>
    <n v="0"/>
    <n v="0"/>
  </r>
  <r>
    <d v="2025-05-22T00:00:00"/>
    <s v="CLN/2025/00256"/>
    <x v="43"/>
    <n v="3477.15"/>
    <n v="556.34"/>
    <n v="4033.49"/>
    <n v="4033.49"/>
    <n v="3477.15"/>
    <d v="2025-06-21T00:00:00"/>
    <s v="Vencido"/>
    <s v="Sin pagar"/>
    <x v="3"/>
    <x v="0"/>
    <d v="2026-03-13T00:00:00"/>
    <x v="3"/>
    <x v="15"/>
    <n v="266"/>
    <n v="0"/>
    <n v="0"/>
    <n v="0"/>
    <n v="3477.15"/>
    <n v="0"/>
    <n v="0"/>
  </r>
  <r>
    <d v="2025-05-15T00:00:00"/>
    <s v="CLN/2025/00253"/>
    <x v="43"/>
    <n v="162680"/>
    <n v="26028.799999999999"/>
    <n v="188708.8"/>
    <n v="188708.8"/>
    <n v="162680"/>
    <d v="2025-06-14T00:00:00"/>
    <s v="Vencido"/>
    <s v="Sin pagar"/>
    <x v="3"/>
    <x v="0"/>
    <d v="2026-03-13T00:00:00"/>
    <x v="3"/>
    <x v="15"/>
    <n v="273"/>
    <n v="0"/>
    <n v="0"/>
    <n v="0"/>
    <n v="162680"/>
    <n v="0"/>
    <n v="0"/>
  </r>
  <r>
    <d v="2025-05-15T00:00:00"/>
    <s v="CLN/2025/00250"/>
    <x v="43"/>
    <n v="6970.68"/>
    <n v="1115.31"/>
    <n v="8085.99"/>
    <n v="8085.99"/>
    <n v="6970.68"/>
    <d v="2025-06-14T00:00:00"/>
    <s v="Vencido"/>
    <s v="Sin pagar"/>
    <x v="3"/>
    <x v="0"/>
    <d v="2026-03-13T00:00:00"/>
    <x v="3"/>
    <x v="15"/>
    <n v="273"/>
    <n v="0"/>
    <n v="0"/>
    <n v="0"/>
    <n v="6970.68"/>
    <n v="0"/>
    <n v="0"/>
  </r>
  <r>
    <d v="2025-05-15T00:00:00"/>
    <s v="CLN/2025/00248"/>
    <x v="42"/>
    <n v="31024.799999999999"/>
    <n v="4963.97"/>
    <n v="35988.769999999997"/>
    <n v="4384.8"/>
    <n v="3780.0000000000005"/>
    <d v="2025-06-14T00:00:00"/>
    <s v="Vencido"/>
    <s v="Pagado parcialmente"/>
    <x v="3"/>
    <x v="0"/>
    <d v="2026-03-13T00:00:00"/>
    <x v="3"/>
    <x v="15"/>
    <n v="273"/>
    <n v="0"/>
    <n v="0"/>
    <n v="0"/>
    <n v="3780.0000000000005"/>
    <n v="0"/>
    <n v="0"/>
  </r>
  <r>
    <d v="2025-05-13T00:00:00"/>
    <s v="CLN/2025/00246"/>
    <x v="43"/>
    <n v="20992.5"/>
    <n v="3358.8"/>
    <n v="24351.3"/>
    <n v="24351.3"/>
    <n v="20992.5"/>
    <d v="2025-06-12T00:00:00"/>
    <s v="Vencido"/>
    <s v="Sin pagar"/>
    <x v="3"/>
    <x v="0"/>
    <d v="2026-03-13T00:00:00"/>
    <x v="3"/>
    <x v="15"/>
    <n v="275"/>
    <n v="0"/>
    <n v="0"/>
    <n v="0"/>
    <n v="20992.5"/>
    <n v="0"/>
    <n v="0"/>
  </r>
  <r>
    <d v="2025-05-07T00:00:00"/>
    <s v="CLN/2025/00237"/>
    <x v="43"/>
    <n v="5250"/>
    <n v="840"/>
    <n v="6090"/>
    <n v="6090"/>
    <n v="5250"/>
    <d v="2025-06-06T00:00:00"/>
    <s v="Vencido"/>
    <s v="Sin pagar"/>
    <x v="3"/>
    <x v="0"/>
    <d v="2026-03-13T00:00:00"/>
    <x v="3"/>
    <x v="15"/>
    <n v="281"/>
    <n v="0"/>
    <n v="0"/>
    <n v="0"/>
    <n v="5250"/>
    <n v="0"/>
    <n v="0"/>
  </r>
  <r>
    <d v="2025-04-25T00:00:00"/>
    <s v="CLN/2025/00223"/>
    <x v="43"/>
    <n v="45500"/>
    <n v="7280"/>
    <n v="52780"/>
    <n v="52780"/>
    <n v="45500"/>
    <d v="2025-05-25T00:00:00"/>
    <s v="Vencido"/>
    <s v="Sin pagar"/>
    <x v="3"/>
    <x v="0"/>
    <d v="2026-03-13T00:00:00"/>
    <x v="3"/>
    <x v="15"/>
    <n v="293"/>
    <n v="0"/>
    <n v="0"/>
    <n v="0"/>
    <n v="45500"/>
    <n v="0"/>
    <n v="0"/>
  </r>
  <r>
    <d v="2025-03-04T00:00:00"/>
    <s v="CLN/2025/00143"/>
    <x v="43"/>
    <n v="31483.63"/>
    <n v="5037.38"/>
    <n v="36521.01"/>
    <n v="5816.12"/>
    <n v="5013.8965517241386"/>
    <d v="2025-04-03T00:00:00"/>
    <s v="Vencido"/>
    <s v="Pagado parcialmente"/>
    <x v="3"/>
    <x v="0"/>
    <d v="2026-03-13T00:00:00"/>
    <x v="3"/>
    <x v="15"/>
    <n v="345"/>
    <n v="0"/>
    <n v="0"/>
    <n v="0"/>
    <n v="5013.8965517241386"/>
    <n v="0"/>
    <n v="0"/>
  </r>
  <r>
    <d v="2025-02-21T00:00:00"/>
    <s v="CLN/2025/00127"/>
    <x v="43"/>
    <n v="23609.5"/>
    <n v="2595.6"/>
    <n v="26205.1"/>
    <n v="26205.1"/>
    <n v="23609.5"/>
    <d v="2025-05-07T00:00:00"/>
    <s v="Vencido"/>
    <s v="Sin pagar"/>
    <x v="3"/>
    <x v="0"/>
    <d v="2026-03-13T00:00:00"/>
    <x v="3"/>
    <x v="15"/>
    <n v="311"/>
    <n v="0"/>
    <n v="0"/>
    <n v="0"/>
    <n v="23609.5"/>
    <n v="0"/>
    <n v="0"/>
  </r>
  <r>
    <d v="2025-02-11T00:00:00"/>
    <s v="CLN/2025/00101"/>
    <x v="44"/>
    <n v="1230"/>
    <m/>
    <n v="1230"/>
    <n v="1230"/>
    <n v="1230"/>
    <d v="2025-02-26T00:00:00"/>
    <s v="Vencido"/>
    <s v="Sin pagar"/>
    <x v="3"/>
    <x v="0"/>
    <d v="2026-03-13T00:00:00"/>
    <x v="3"/>
    <x v="15"/>
    <n v="381"/>
    <n v="0"/>
    <n v="0"/>
    <n v="0"/>
    <n v="1230"/>
    <n v="0"/>
    <n v="0"/>
  </r>
  <r>
    <d v="2024-11-14T00:00:00"/>
    <s v="HMO/2024/00987"/>
    <x v="45"/>
    <n v="2369.29"/>
    <n v="379.09"/>
    <n v="2748.38"/>
    <n v="2748.38"/>
    <n v="2369.29"/>
    <d v="2024-12-14T00:00:00"/>
    <s v="Vencido"/>
    <s v="Sin pagar"/>
    <x v="4"/>
    <x v="0"/>
    <d v="2026-03-13T00:00:00"/>
    <x v="3"/>
    <x v="15"/>
    <n v="455"/>
    <n v="0"/>
    <n v="0"/>
    <n v="0"/>
    <n v="2369.29"/>
    <n v="0"/>
    <n v="0"/>
  </r>
  <r>
    <d v="2024-10-31T00:00:00"/>
    <s v="HMO/2024/00961"/>
    <x v="45"/>
    <n v="3719.83"/>
    <n v="595.16999999999996"/>
    <n v="4315"/>
    <n v="717.35"/>
    <n v="618.40517241379314"/>
    <d v="2024-11-30T00:00:00"/>
    <s v="Vencido"/>
    <s v="Pagado parcialmente"/>
    <x v="4"/>
    <x v="0"/>
    <d v="2026-03-13T00:00:00"/>
    <x v="3"/>
    <x v="15"/>
    <n v="469"/>
    <n v="0"/>
    <n v="0"/>
    <n v="0"/>
    <n v="618.40517241379314"/>
    <n v="0"/>
    <n v="0"/>
  </r>
  <r>
    <d v="2024-10-17T00:00:00"/>
    <s v="HMO/2024/00910"/>
    <x v="45"/>
    <n v="21120"/>
    <n v="3379.2"/>
    <n v="24499.200000000001"/>
    <n v="24499.200000000001"/>
    <n v="21120"/>
    <d v="2024-11-16T00:00:00"/>
    <s v="Vencido"/>
    <s v="Sin pagar"/>
    <x v="4"/>
    <x v="0"/>
    <d v="2026-03-13T00:00:00"/>
    <x v="3"/>
    <x v="15"/>
    <n v="483"/>
    <n v="0"/>
    <n v="0"/>
    <n v="0"/>
    <n v="21120"/>
    <n v="0"/>
    <n v="0"/>
  </r>
  <r>
    <d v="2024-08-15T00:00:00"/>
    <s v="CLN/2024/00680"/>
    <x v="46"/>
    <n v="2475"/>
    <n v="396"/>
    <n v="2871"/>
    <n v="2871"/>
    <n v="2475"/>
    <d v="2024-09-14T00:00:00"/>
    <s v="Vencido"/>
    <s v="Sin pagar"/>
    <x v="5"/>
    <x v="0"/>
    <d v="2026-03-13T00:00:00"/>
    <x v="3"/>
    <x v="15"/>
    <n v="546"/>
    <n v="0"/>
    <n v="0"/>
    <n v="0"/>
    <n v="2475"/>
    <n v="0"/>
    <n v="0"/>
  </r>
  <r>
    <d v="2024-07-25T00:00:00"/>
    <s v="CLN/2024/00600"/>
    <x v="46"/>
    <n v="2475"/>
    <n v="396"/>
    <n v="2871"/>
    <n v="2378"/>
    <n v="2050"/>
    <d v="2024-08-24T00:00:00"/>
    <s v="Vencido"/>
    <s v="Pagado parcialmente"/>
    <x v="5"/>
    <x v="0"/>
    <d v="2026-03-13T00:00:00"/>
    <x v="3"/>
    <x v="15"/>
    <n v="567"/>
    <n v="0"/>
    <n v="0"/>
    <n v="0"/>
    <n v="2050"/>
    <n v="0"/>
    <n v="0"/>
  </r>
  <r>
    <d v="2024-07-18T00:00:00"/>
    <s v="HMO/2024/00568"/>
    <x v="47"/>
    <n v="16588"/>
    <n v="2654.08"/>
    <n v="19242.080000000002"/>
    <n v="19242.080000000002"/>
    <n v="16588"/>
    <d v="2024-08-17T00:00:00"/>
    <s v="Vencido"/>
    <s v="Sin pagar"/>
    <x v="1"/>
    <x v="0"/>
    <d v="2026-03-13T00:00:00"/>
    <x v="3"/>
    <x v="15"/>
    <n v="574"/>
    <n v="0"/>
    <n v="0"/>
    <n v="0"/>
    <n v="16588"/>
    <n v="0"/>
    <n v="0"/>
  </r>
  <r>
    <d v="2024-03-01T00:00:00"/>
    <s v="CLN/2024/00057"/>
    <x v="48"/>
    <n v="8800"/>
    <n v="1408"/>
    <n v="10208"/>
    <n v="10208"/>
    <n v="8800"/>
    <d v="2024-03-31T00:00:00"/>
    <s v="Vencido"/>
    <s v="Sin pagar"/>
    <x v="6"/>
    <x v="0"/>
    <d v="2026-03-13T00:00:00"/>
    <x v="3"/>
    <x v="15"/>
    <n v="713"/>
    <n v="0"/>
    <n v="0"/>
    <n v="0"/>
    <n v="8800"/>
    <n v="0"/>
    <n v="0"/>
  </r>
  <r>
    <d v="2026-03-06T00:00:00"/>
    <s v="HMO/2026/00144"/>
    <x v="79"/>
    <n v="7140"/>
    <m/>
    <n v="7140"/>
    <n v="7140"/>
    <n v="7140"/>
    <d v="2026-04-05T00:00:00"/>
    <s v="Vigente"/>
    <s v="Sin pagar"/>
    <x v="1"/>
    <x v="0"/>
    <d v="2026-03-06T00:00:00"/>
    <x v="3"/>
    <x v="16"/>
    <n v="0"/>
    <n v="0"/>
    <n v="0"/>
    <n v="0"/>
    <n v="0"/>
    <n v="0"/>
    <n v="7140"/>
  </r>
  <r>
    <d v="2026-03-06T00:00:00"/>
    <s v="HMO/2026/00143"/>
    <x v="79"/>
    <n v="7140"/>
    <m/>
    <n v="7140"/>
    <n v="7140"/>
    <n v="7140"/>
    <d v="2026-04-05T00:00:00"/>
    <s v="Vigente"/>
    <s v="Sin pagar"/>
    <x v="1"/>
    <x v="0"/>
    <d v="2026-03-06T00:00:00"/>
    <x v="3"/>
    <x v="16"/>
    <n v="0"/>
    <n v="0"/>
    <n v="0"/>
    <n v="0"/>
    <n v="0"/>
    <n v="0"/>
    <n v="7140"/>
  </r>
  <r>
    <d v="2026-03-06T00:00:00"/>
    <s v="HMO/2026/00142"/>
    <x v="69"/>
    <n v="58107.38"/>
    <n v="9297.18"/>
    <n v="67404.56"/>
    <n v="67404.56"/>
    <n v="58107.38"/>
    <d v="2026-04-05T00:00:00"/>
    <s v="Vigente"/>
    <s v="Sin pagar"/>
    <x v="1"/>
    <x v="0"/>
    <d v="2026-03-06T00:00:00"/>
    <x v="3"/>
    <x v="16"/>
    <n v="0"/>
    <n v="0"/>
    <n v="0"/>
    <n v="0"/>
    <n v="0"/>
    <n v="0"/>
    <n v="58107.38"/>
  </r>
  <r>
    <d v="2026-03-05T00:00:00"/>
    <s v="HMO/2026/00141"/>
    <x v="52"/>
    <n v="5544.06"/>
    <n v="887.05"/>
    <n v="6431.11"/>
    <n v="6431.11"/>
    <n v="5544.06"/>
    <d v="2026-04-04T00:00:00"/>
    <s v="Vigente"/>
    <s v="Sin pagar"/>
    <x v="1"/>
    <x v="0"/>
    <d v="2026-03-06T00:00:00"/>
    <x v="3"/>
    <x v="16"/>
    <n v="0"/>
    <n v="0"/>
    <n v="0"/>
    <n v="0"/>
    <n v="0"/>
    <n v="0"/>
    <n v="5544.06"/>
  </r>
  <r>
    <d v="2026-03-04T00:00:00"/>
    <s v="HMO/2026/00140"/>
    <x v="69"/>
    <n v="36686.199999999997"/>
    <n v="5869.79"/>
    <n v="42555.99"/>
    <n v="42555.99"/>
    <n v="36686.199999999997"/>
    <d v="2026-04-03T00:00:00"/>
    <s v="Vigente"/>
    <s v="Sin pagar"/>
    <x v="2"/>
    <x v="0"/>
    <d v="2026-03-06T00:00:00"/>
    <x v="3"/>
    <x v="16"/>
    <n v="0"/>
    <n v="0"/>
    <n v="0"/>
    <n v="0"/>
    <n v="0"/>
    <n v="0"/>
    <n v="36686.199999999997"/>
  </r>
  <r>
    <d v="2026-03-04T00:00:00"/>
    <s v="CLN/2026/00059"/>
    <x v="29"/>
    <n v="2413.5"/>
    <n v="386.16"/>
    <n v="2799.66"/>
    <n v="2799.66"/>
    <n v="2413.5"/>
    <d v="2026-03-04T00:00:00"/>
    <s v="Vencido"/>
    <s v="Sin pagar"/>
    <x v="0"/>
    <x v="1"/>
    <d v="2026-03-06T00:00:00"/>
    <x v="3"/>
    <x v="16"/>
    <n v="3"/>
    <n v="2413.5"/>
    <n v="0"/>
    <n v="0"/>
    <n v="0"/>
    <n v="0"/>
    <n v="0"/>
  </r>
  <r>
    <d v="2026-03-03T00:00:00"/>
    <s v="HMO/2026/00138"/>
    <x v="29"/>
    <n v="17000"/>
    <n v="2720"/>
    <n v="19720"/>
    <n v="19720"/>
    <n v="17000"/>
    <d v="2026-03-03T00:00:00"/>
    <s v="Vencido"/>
    <s v="Sin pagar"/>
    <x v="1"/>
    <x v="1"/>
    <d v="2026-03-06T00:00:00"/>
    <x v="3"/>
    <x v="16"/>
    <n v="4"/>
    <n v="17000"/>
    <n v="0"/>
    <n v="0"/>
    <n v="0"/>
    <n v="0"/>
    <n v="0"/>
  </r>
  <r>
    <d v="2026-03-03T00:00:00"/>
    <s v="HMO/2026/00137"/>
    <x v="29"/>
    <n v="17000"/>
    <n v="2720"/>
    <n v="19720"/>
    <n v="19720"/>
    <n v="17000"/>
    <d v="2026-03-03T00:00:00"/>
    <s v="Vencido"/>
    <s v="Sin pagar"/>
    <x v="1"/>
    <x v="1"/>
    <d v="2026-03-06T00:00:00"/>
    <x v="3"/>
    <x v="16"/>
    <n v="4"/>
    <n v="17000"/>
    <n v="0"/>
    <n v="0"/>
    <n v="0"/>
    <n v="0"/>
    <n v="0"/>
  </r>
  <r>
    <d v="2026-03-03T00:00:00"/>
    <s v="CLN/2026/00058"/>
    <x v="21"/>
    <n v="56209.14"/>
    <n v="8993.4599999999991"/>
    <n v="65202.6"/>
    <n v="65202.6"/>
    <n v="56209.14"/>
    <d v="2026-04-02T00:00:00"/>
    <s v="Vigente"/>
    <s v="Sin pagar"/>
    <x v="2"/>
    <x v="0"/>
    <d v="2026-03-06T00:00:00"/>
    <x v="3"/>
    <x v="16"/>
    <n v="0"/>
    <n v="0"/>
    <n v="0"/>
    <n v="0"/>
    <n v="0"/>
    <n v="0"/>
    <n v="56209.14"/>
  </r>
  <r>
    <d v="2026-03-02T00:00:00"/>
    <s v="HMO/2026/00136"/>
    <x v="31"/>
    <n v="7128.79"/>
    <m/>
    <n v="7128.79"/>
    <n v="7128.79"/>
    <n v="7128.79"/>
    <d v="2026-04-01T00:00:00"/>
    <s v="Vigente"/>
    <s v="Sin pagar"/>
    <x v="1"/>
    <x v="0"/>
    <d v="2026-03-06T00:00:00"/>
    <x v="3"/>
    <x v="16"/>
    <n v="0"/>
    <n v="0"/>
    <n v="0"/>
    <n v="0"/>
    <n v="0"/>
    <n v="0"/>
    <n v="7128.79"/>
  </r>
  <r>
    <d v="2026-03-02T00:00:00"/>
    <s v="CLN/2026/00057"/>
    <x v="36"/>
    <n v="14257.8"/>
    <n v="2281.25"/>
    <n v="16539.05"/>
    <n v="16539.05"/>
    <n v="14257.8"/>
    <d v="2026-04-01T00:00:00"/>
    <s v="Vigente"/>
    <s v="Sin pagar"/>
    <x v="2"/>
    <x v="0"/>
    <d v="2026-03-06T00:00:00"/>
    <x v="3"/>
    <x v="16"/>
    <n v="0"/>
    <n v="0"/>
    <n v="0"/>
    <n v="0"/>
    <n v="0"/>
    <n v="0"/>
    <n v="14257.8"/>
  </r>
  <r>
    <d v="2026-02-28T00:00:00"/>
    <s v="CLN/2026/00056"/>
    <x v="21"/>
    <n v="37273.61"/>
    <n v="5963.78"/>
    <n v="43237.39"/>
    <n v="43237.39"/>
    <n v="37273.61"/>
    <d v="2026-03-30T00:00:00"/>
    <s v="Vigente"/>
    <s v="Sin pagar"/>
    <x v="2"/>
    <x v="0"/>
    <d v="2026-03-06T00:00:00"/>
    <x v="3"/>
    <x v="16"/>
    <n v="0"/>
    <n v="0"/>
    <n v="0"/>
    <n v="0"/>
    <n v="0"/>
    <n v="0"/>
    <n v="37273.61"/>
  </r>
  <r>
    <d v="2026-02-27T00:00:00"/>
    <s v="HMO/2026/00125"/>
    <x v="1"/>
    <n v="59040"/>
    <n v="9446.4"/>
    <n v="68486.399999999994"/>
    <n v="68486.399999999994"/>
    <n v="59040"/>
    <d v="2026-03-29T00:00:00"/>
    <s v="Vigente"/>
    <s v="Sin pagar"/>
    <x v="1"/>
    <x v="0"/>
    <d v="2026-03-06T00:00:00"/>
    <x v="3"/>
    <x v="16"/>
    <n v="0"/>
    <n v="0"/>
    <n v="0"/>
    <n v="0"/>
    <n v="0"/>
    <n v="0"/>
    <n v="59040"/>
  </r>
  <r>
    <d v="2026-02-27T00:00:00"/>
    <s v="HMO/2026/00124"/>
    <x v="1"/>
    <n v="49750"/>
    <n v="7960"/>
    <n v="57710"/>
    <n v="57710"/>
    <n v="49750"/>
    <d v="2026-03-29T00:00:00"/>
    <s v="Vigente"/>
    <s v="Sin pagar"/>
    <x v="1"/>
    <x v="0"/>
    <d v="2026-03-06T00:00:00"/>
    <x v="3"/>
    <x v="16"/>
    <n v="0"/>
    <n v="0"/>
    <n v="0"/>
    <n v="0"/>
    <n v="0"/>
    <n v="0"/>
    <n v="49750"/>
  </r>
  <r>
    <d v="2026-02-27T00:00:00"/>
    <s v="CLN/2026/00055"/>
    <x v="80"/>
    <n v="69000"/>
    <m/>
    <n v="69000"/>
    <n v="69000"/>
    <n v="69000"/>
    <d v="2026-03-29T00:00:00"/>
    <s v="Vigente"/>
    <s v="Sin pagar"/>
    <x v="1"/>
    <x v="0"/>
    <d v="2026-03-06T00:00:00"/>
    <x v="3"/>
    <x v="16"/>
    <n v="0"/>
    <n v="0"/>
    <n v="0"/>
    <n v="0"/>
    <n v="0"/>
    <n v="0"/>
    <n v="69000"/>
  </r>
  <r>
    <d v="2026-02-26T00:00:00"/>
    <s v="HMO/2026/00123"/>
    <x v="32"/>
    <n v="68714.34"/>
    <n v="10994.29"/>
    <n v="79708.63"/>
    <n v="79708.63"/>
    <n v="68714.34"/>
    <d v="2026-03-28T00:00:00"/>
    <s v="Vigente"/>
    <s v="Sin pagar"/>
    <x v="1"/>
    <x v="0"/>
    <d v="2026-03-06T00:00:00"/>
    <x v="3"/>
    <x v="16"/>
    <n v="0"/>
    <n v="0"/>
    <n v="0"/>
    <n v="0"/>
    <n v="0"/>
    <n v="0"/>
    <n v="68714.34"/>
  </r>
  <r>
    <d v="2026-02-26T00:00:00"/>
    <s v="HMO/2026/00122"/>
    <x v="6"/>
    <n v="9000"/>
    <n v="1440"/>
    <n v="10440"/>
    <n v="10440"/>
    <n v="9000"/>
    <d v="2026-03-28T00:00:00"/>
    <s v="Vigente"/>
    <s v="Sin pagar"/>
    <x v="1"/>
    <x v="0"/>
    <d v="2026-03-06T00:00:00"/>
    <x v="3"/>
    <x v="16"/>
    <n v="0"/>
    <n v="0"/>
    <n v="0"/>
    <n v="0"/>
    <n v="0"/>
    <n v="0"/>
    <n v="9000"/>
  </r>
  <r>
    <d v="2026-02-26T00:00:00"/>
    <s v="HMO/2026/00121"/>
    <x v="19"/>
    <n v="12980.52"/>
    <n v="2076.88"/>
    <n v="15057.4"/>
    <n v="15057.4"/>
    <n v="12980.52"/>
    <d v="2026-03-13T00:00:00"/>
    <s v="Por vencer"/>
    <s v="Sin pagar"/>
    <x v="2"/>
    <x v="0"/>
    <d v="2026-03-06T00:00:00"/>
    <x v="3"/>
    <x v="16"/>
    <n v="0"/>
    <n v="0"/>
    <n v="0"/>
    <n v="0"/>
    <n v="0"/>
    <n v="12980.52"/>
    <n v="0"/>
  </r>
  <r>
    <d v="2026-02-26T00:00:00"/>
    <s v="HMO/2026/00119"/>
    <x v="28"/>
    <n v="77000"/>
    <n v="12320"/>
    <n v="89320"/>
    <n v="89320"/>
    <n v="77000"/>
    <d v="2026-03-28T00:00:00"/>
    <s v="Vigente"/>
    <s v="Sin pagar"/>
    <x v="2"/>
    <x v="0"/>
    <d v="2026-03-06T00:00:00"/>
    <x v="3"/>
    <x v="16"/>
    <n v="0"/>
    <n v="0"/>
    <n v="0"/>
    <n v="0"/>
    <n v="0"/>
    <n v="0"/>
    <n v="77000"/>
  </r>
  <r>
    <d v="2026-02-26T00:00:00"/>
    <s v="HMO/2026/00118"/>
    <x v="80"/>
    <n v="69000"/>
    <m/>
    <n v="69000"/>
    <n v="69000"/>
    <n v="69000"/>
    <d v="2026-03-28T00:00:00"/>
    <s v="Vigente"/>
    <s v="Sin pagar"/>
    <x v="1"/>
    <x v="0"/>
    <d v="2026-03-06T00:00:00"/>
    <x v="3"/>
    <x v="16"/>
    <n v="0"/>
    <n v="0"/>
    <n v="0"/>
    <n v="0"/>
    <n v="0"/>
    <n v="0"/>
    <n v="69000"/>
  </r>
  <r>
    <d v="2026-02-26T00:00:00"/>
    <s v="CLN/2026/00054"/>
    <x v="1"/>
    <n v="43500"/>
    <n v="6960"/>
    <n v="50460"/>
    <n v="50460"/>
    <n v="43500"/>
    <d v="2026-03-28T00:00:00"/>
    <s v="Vigente"/>
    <s v="Sin pagar"/>
    <x v="1"/>
    <x v="0"/>
    <d v="2026-03-06T00:00:00"/>
    <x v="3"/>
    <x v="16"/>
    <n v="0"/>
    <n v="0"/>
    <n v="0"/>
    <n v="0"/>
    <n v="0"/>
    <n v="0"/>
    <n v="43500"/>
  </r>
  <r>
    <d v="2026-02-25T00:00:00"/>
    <s v="HMO/2026/00116"/>
    <x v="14"/>
    <n v="1100"/>
    <n v="176"/>
    <n v="1276"/>
    <n v="1276"/>
    <n v="1100"/>
    <d v="2026-03-27T00:00:00"/>
    <s v="Vigente"/>
    <s v="Sin pagar"/>
    <x v="2"/>
    <x v="0"/>
    <d v="2026-03-06T00:00:00"/>
    <x v="3"/>
    <x v="16"/>
    <n v="0"/>
    <n v="0"/>
    <n v="0"/>
    <n v="0"/>
    <n v="0"/>
    <n v="0"/>
    <n v="1100"/>
  </r>
  <r>
    <d v="2026-02-25T00:00:00"/>
    <s v="HMO/2026/00115"/>
    <x v="61"/>
    <n v="37699.86"/>
    <n v="6031.98"/>
    <n v="43731.839999999997"/>
    <n v="43731.839999999997"/>
    <n v="37699.86"/>
    <d v="2026-04-11T00:00:00"/>
    <s v="Vigente"/>
    <s v="Sin pagar"/>
    <x v="1"/>
    <x v="0"/>
    <d v="2026-03-06T00:00:00"/>
    <x v="3"/>
    <x v="16"/>
    <n v="0"/>
    <n v="0"/>
    <n v="0"/>
    <n v="0"/>
    <n v="0"/>
    <n v="0"/>
    <n v="37699.86"/>
  </r>
  <r>
    <d v="2026-02-25T00:00:00"/>
    <s v="HMO/2026/00114"/>
    <x v="28"/>
    <n v="52056.9"/>
    <n v="8329.1"/>
    <n v="60386"/>
    <n v="60386"/>
    <n v="52056.9"/>
    <d v="2026-03-27T00:00:00"/>
    <s v="Vigente"/>
    <s v="Sin pagar"/>
    <x v="2"/>
    <x v="0"/>
    <d v="2026-03-06T00:00:00"/>
    <x v="3"/>
    <x v="16"/>
    <n v="0"/>
    <n v="0"/>
    <n v="0"/>
    <n v="0"/>
    <n v="0"/>
    <n v="0"/>
    <n v="52056.9"/>
  </r>
  <r>
    <d v="2026-02-25T00:00:00"/>
    <s v="CLN/2026/00053"/>
    <x v="80"/>
    <n v="69000"/>
    <m/>
    <n v="69000"/>
    <n v="69000"/>
    <n v="69000"/>
    <d v="2026-03-27T00:00:00"/>
    <s v="Vigente"/>
    <s v="Sin pagar"/>
    <x v="1"/>
    <x v="0"/>
    <d v="2026-03-06T00:00:00"/>
    <x v="3"/>
    <x v="16"/>
    <n v="0"/>
    <n v="0"/>
    <n v="0"/>
    <n v="0"/>
    <n v="0"/>
    <n v="0"/>
    <n v="69000"/>
  </r>
  <r>
    <d v="2026-02-24T00:00:00"/>
    <s v="HMO/2026/00113"/>
    <x v="7"/>
    <n v="9000"/>
    <n v="1440"/>
    <n v="10440"/>
    <n v="10440"/>
    <n v="9000"/>
    <d v="2026-03-26T00:00:00"/>
    <s v="Vigente"/>
    <s v="Sin pagar"/>
    <x v="1"/>
    <x v="0"/>
    <d v="2026-03-06T00:00:00"/>
    <x v="3"/>
    <x v="16"/>
    <n v="0"/>
    <n v="0"/>
    <n v="0"/>
    <n v="0"/>
    <n v="0"/>
    <n v="0"/>
    <n v="9000"/>
  </r>
  <r>
    <d v="2026-02-24T00:00:00"/>
    <s v="CLN/2026/00052"/>
    <x v="37"/>
    <n v="12825"/>
    <n v="2052"/>
    <n v="14877"/>
    <n v="14877"/>
    <n v="12825"/>
    <d v="2026-03-26T00:00:00"/>
    <s v="Vigente"/>
    <s v="Sin pagar"/>
    <x v="2"/>
    <x v="0"/>
    <d v="2026-03-06T00:00:00"/>
    <x v="3"/>
    <x v="16"/>
    <n v="0"/>
    <n v="0"/>
    <n v="0"/>
    <n v="0"/>
    <n v="0"/>
    <n v="0"/>
    <n v="12825"/>
  </r>
  <r>
    <d v="2026-02-23T00:00:00"/>
    <s v="HMO/2026/00110"/>
    <x v="32"/>
    <n v="102002.87"/>
    <n v="16320.46"/>
    <n v="118323.33"/>
    <n v="118323.33"/>
    <n v="102002.87"/>
    <d v="2026-03-25T00:00:00"/>
    <s v="Vigente"/>
    <s v="Sin pagar"/>
    <x v="2"/>
    <x v="0"/>
    <d v="2026-03-06T00:00:00"/>
    <x v="3"/>
    <x v="16"/>
    <n v="0"/>
    <n v="0"/>
    <n v="0"/>
    <n v="0"/>
    <n v="0"/>
    <n v="0"/>
    <n v="102002.87"/>
  </r>
  <r>
    <d v="2026-02-23T00:00:00"/>
    <s v="HMO/2026/00109"/>
    <x v="32"/>
    <n v="102002.87"/>
    <n v="16320.46"/>
    <n v="118323.33"/>
    <n v="118323.33"/>
    <n v="102002.87"/>
    <d v="2026-03-25T00:00:00"/>
    <s v="Vigente"/>
    <s v="Sin pagar"/>
    <x v="2"/>
    <x v="0"/>
    <d v="2026-03-06T00:00:00"/>
    <x v="3"/>
    <x v="16"/>
    <n v="0"/>
    <n v="0"/>
    <n v="0"/>
    <n v="0"/>
    <n v="0"/>
    <n v="0"/>
    <n v="102002.87"/>
  </r>
  <r>
    <d v="2026-02-23T00:00:00"/>
    <s v="CLN/2026/00050"/>
    <x v="37"/>
    <n v="12825"/>
    <n v="2052"/>
    <n v="14877"/>
    <n v="14877"/>
    <n v="12825"/>
    <d v="2026-03-25T00:00:00"/>
    <s v="Vigente"/>
    <s v="Sin pagar"/>
    <x v="2"/>
    <x v="0"/>
    <d v="2026-03-06T00:00:00"/>
    <x v="3"/>
    <x v="16"/>
    <n v="0"/>
    <n v="0"/>
    <n v="0"/>
    <n v="0"/>
    <n v="0"/>
    <n v="0"/>
    <n v="12825"/>
  </r>
  <r>
    <d v="2026-02-21T00:00:00"/>
    <s v="HMO/2026/00108"/>
    <x v="31"/>
    <n v="33317.279999999999"/>
    <n v="5330.76"/>
    <n v="38648.04"/>
    <n v="38648.04"/>
    <n v="33317.279999999999"/>
    <d v="2026-03-23T00:00:00"/>
    <s v="Vigente"/>
    <s v="Sin pagar"/>
    <x v="1"/>
    <x v="0"/>
    <d v="2026-03-06T00:00:00"/>
    <x v="3"/>
    <x v="16"/>
    <n v="0"/>
    <n v="0"/>
    <n v="0"/>
    <n v="0"/>
    <n v="0"/>
    <n v="0"/>
    <n v="33317.279999999999"/>
  </r>
  <r>
    <d v="2026-02-19T00:00:00"/>
    <s v="HMO/2026/00107"/>
    <x v="6"/>
    <n v="9000"/>
    <n v="1440"/>
    <n v="10440"/>
    <n v="10440"/>
    <n v="9000"/>
    <d v="2026-03-21T00:00:00"/>
    <s v="Vigente"/>
    <s v="Sin pagar"/>
    <x v="1"/>
    <x v="0"/>
    <d v="2026-03-06T00:00:00"/>
    <x v="3"/>
    <x v="16"/>
    <n v="0"/>
    <n v="0"/>
    <n v="0"/>
    <n v="0"/>
    <n v="0"/>
    <n v="0"/>
    <n v="9000"/>
  </r>
  <r>
    <d v="2026-02-19T00:00:00"/>
    <s v="HMO/2026/00106"/>
    <x v="80"/>
    <n v="69000"/>
    <m/>
    <n v="69000"/>
    <n v="69000"/>
    <n v="69000"/>
    <d v="2026-03-21T00:00:00"/>
    <s v="Vigente"/>
    <s v="Sin pagar"/>
    <x v="1"/>
    <x v="0"/>
    <d v="2026-03-06T00:00:00"/>
    <x v="3"/>
    <x v="16"/>
    <n v="0"/>
    <n v="0"/>
    <n v="0"/>
    <n v="0"/>
    <n v="0"/>
    <n v="0"/>
    <n v="69000"/>
  </r>
  <r>
    <d v="2026-02-19T00:00:00"/>
    <s v="CLN/2026/00047"/>
    <x v="17"/>
    <n v="35478.14"/>
    <n v="5676.5"/>
    <n v="41154.639999999999"/>
    <n v="41154.639999999999"/>
    <n v="35478.14"/>
    <d v="2026-03-21T00:00:00"/>
    <s v="Vigente"/>
    <s v="Sin pagar"/>
    <x v="0"/>
    <x v="0"/>
    <d v="2026-03-06T00:00:00"/>
    <x v="3"/>
    <x v="16"/>
    <n v="0"/>
    <n v="0"/>
    <n v="0"/>
    <n v="0"/>
    <n v="0"/>
    <n v="0"/>
    <n v="35478.14"/>
  </r>
  <r>
    <d v="2026-02-19T00:00:00"/>
    <s v="CLN/2026/00046"/>
    <x v="17"/>
    <n v="55531.01"/>
    <n v="8884.9599999999991"/>
    <n v="64415.97"/>
    <n v="64415.97"/>
    <n v="55531.01"/>
    <d v="2026-03-21T00:00:00"/>
    <s v="Vigente"/>
    <s v="Sin pagar"/>
    <x v="0"/>
    <x v="0"/>
    <d v="2026-03-06T00:00:00"/>
    <x v="3"/>
    <x v="16"/>
    <n v="0"/>
    <n v="0"/>
    <n v="0"/>
    <n v="0"/>
    <n v="0"/>
    <n v="0"/>
    <n v="55531.01"/>
  </r>
  <r>
    <d v="2026-02-19T00:00:00"/>
    <s v="CLN/2026/00045"/>
    <x v="36"/>
    <n v="35478.14"/>
    <n v="5676.5"/>
    <n v="41154.639999999999"/>
    <n v="41154.639999999999"/>
    <n v="35478.14"/>
    <d v="2026-03-21T00:00:00"/>
    <s v="Vigente"/>
    <s v="Sin pagar"/>
    <x v="2"/>
    <x v="0"/>
    <d v="2026-03-06T00:00:00"/>
    <x v="3"/>
    <x v="16"/>
    <n v="0"/>
    <n v="0"/>
    <n v="0"/>
    <n v="0"/>
    <n v="0"/>
    <n v="0"/>
    <n v="35478.14"/>
  </r>
  <r>
    <d v="2026-02-18T00:00:00"/>
    <s v="HMO/2026/00105"/>
    <x v="31"/>
    <n v="20898.05"/>
    <n v="3343.69"/>
    <n v="24241.74"/>
    <n v="24241.74"/>
    <n v="20898.05"/>
    <d v="2026-03-20T00:00:00"/>
    <s v="Vigente"/>
    <s v="Sin pagar"/>
    <x v="1"/>
    <x v="0"/>
    <d v="2026-03-06T00:00:00"/>
    <x v="3"/>
    <x v="16"/>
    <n v="0"/>
    <n v="0"/>
    <n v="0"/>
    <n v="0"/>
    <n v="0"/>
    <n v="0"/>
    <n v="20898.05"/>
  </r>
  <r>
    <d v="2026-02-18T00:00:00"/>
    <s v="HMO/2026/00104"/>
    <x v="31"/>
    <n v="13500"/>
    <m/>
    <n v="13500"/>
    <n v="13500"/>
    <n v="13500"/>
    <d v="2026-03-20T00:00:00"/>
    <s v="Vigente"/>
    <s v="Sin pagar"/>
    <x v="1"/>
    <x v="0"/>
    <d v="2026-03-06T00:00:00"/>
    <x v="3"/>
    <x v="16"/>
    <n v="0"/>
    <n v="0"/>
    <n v="0"/>
    <n v="0"/>
    <n v="0"/>
    <n v="0"/>
    <n v="13500"/>
  </r>
  <r>
    <d v="2026-02-18T00:00:00"/>
    <s v="HMO/2026/00102"/>
    <x v="32"/>
    <n v="54411.35"/>
    <n v="8705.82"/>
    <n v="63117.17"/>
    <n v="63117.17"/>
    <n v="54411.35"/>
    <d v="2026-03-20T00:00:00"/>
    <s v="Vigente"/>
    <s v="Sin pagar"/>
    <x v="2"/>
    <x v="0"/>
    <d v="2026-03-06T00:00:00"/>
    <x v="3"/>
    <x v="16"/>
    <n v="0"/>
    <n v="0"/>
    <n v="0"/>
    <n v="0"/>
    <n v="0"/>
    <n v="0"/>
    <n v="54411.35"/>
  </r>
  <r>
    <d v="2026-02-18T00:00:00"/>
    <s v="CLN/2026/00044"/>
    <x v="9"/>
    <n v="5200"/>
    <n v="832"/>
    <n v="6032"/>
    <n v="6032"/>
    <n v="5200"/>
    <d v="2026-03-20T00:00:00"/>
    <s v="Vigente"/>
    <s v="Sin pagar"/>
    <x v="2"/>
    <x v="0"/>
    <d v="2026-03-06T00:00:00"/>
    <x v="3"/>
    <x v="16"/>
    <n v="0"/>
    <n v="0"/>
    <n v="0"/>
    <n v="0"/>
    <n v="0"/>
    <n v="0"/>
    <n v="5200"/>
  </r>
  <r>
    <d v="2026-02-18T00:00:00"/>
    <s v="CLN/2026/00043"/>
    <x v="37"/>
    <n v="8550"/>
    <n v="1368"/>
    <n v="9918"/>
    <n v="9918"/>
    <n v="8550"/>
    <d v="2026-03-20T00:00:00"/>
    <s v="Vigente"/>
    <s v="Sin pagar"/>
    <x v="2"/>
    <x v="0"/>
    <d v="2026-03-06T00:00:00"/>
    <x v="3"/>
    <x v="16"/>
    <n v="0"/>
    <n v="0"/>
    <n v="0"/>
    <n v="0"/>
    <n v="0"/>
    <n v="0"/>
    <n v="8550"/>
  </r>
  <r>
    <d v="2026-02-17T00:00:00"/>
    <s v="HMO/2026/00101"/>
    <x v="32"/>
    <n v="27200.92"/>
    <n v="4352.1499999999996"/>
    <n v="31553.07"/>
    <n v="31553.07"/>
    <n v="27200.92"/>
    <d v="2026-03-19T00:00:00"/>
    <s v="Vigente"/>
    <s v="Sin pagar"/>
    <x v="2"/>
    <x v="0"/>
    <d v="2026-03-06T00:00:00"/>
    <x v="3"/>
    <x v="16"/>
    <n v="0"/>
    <n v="0"/>
    <n v="0"/>
    <n v="0"/>
    <n v="0"/>
    <n v="0"/>
    <n v="27200.92"/>
  </r>
  <r>
    <d v="2026-02-17T00:00:00"/>
    <s v="HMO/2026/00099"/>
    <x v="69"/>
    <n v="142186.64000000001"/>
    <n v="22749.86"/>
    <n v="164936.5"/>
    <n v="164936.5"/>
    <n v="142186.64000000001"/>
    <d v="2026-03-19T00:00:00"/>
    <s v="Vigente"/>
    <s v="Sin pagar"/>
    <x v="2"/>
    <x v="0"/>
    <d v="2026-03-06T00:00:00"/>
    <x v="3"/>
    <x v="16"/>
    <n v="0"/>
    <n v="0"/>
    <n v="0"/>
    <n v="0"/>
    <n v="0"/>
    <n v="0"/>
    <n v="142186.64000000001"/>
  </r>
  <r>
    <d v="2026-02-17T00:00:00"/>
    <s v="HMO/2026/00098"/>
    <x v="7"/>
    <n v="9000"/>
    <n v="1440"/>
    <n v="10440"/>
    <n v="10440"/>
    <n v="9000"/>
    <d v="2026-03-19T00:00:00"/>
    <s v="Vigente"/>
    <s v="Sin pagar"/>
    <x v="1"/>
    <x v="0"/>
    <d v="2026-03-06T00:00:00"/>
    <x v="3"/>
    <x v="16"/>
    <n v="0"/>
    <n v="0"/>
    <n v="0"/>
    <n v="0"/>
    <n v="0"/>
    <n v="0"/>
    <n v="9000"/>
  </r>
  <r>
    <d v="2026-02-16T00:00:00"/>
    <s v="CLN/2026/00042"/>
    <x v="37"/>
    <n v="8550"/>
    <n v="1368"/>
    <n v="9918"/>
    <n v="9918"/>
    <n v="8550"/>
    <d v="2026-03-18T00:00:00"/>
    <s v="Vigente"/>
    <s v="Sin pagar"/>
    <x v="2"/>
    <x v="0"/>
    <d v="2026-03-06T00:00:00"/>
    <x v="3"/>
    <x v="16"/>
    <n v="0"/>
    <n v="0"/>
    <n v="0"/>
    <n v="0"/>
    <n v="0"/>
    <n v="0"/>
    <n v="8550"/>
  </r>
  <r>
    <d v="2026-02-16T00:00:00"/>
    <s v="CLN/2026/00041"/>
    <x v="36"/>
    <n v="7112.44"/>
    <n v="1137.99"/>
    <n v="8250.43"/>
    <n v="8250.43"/>
    <n v="7112.44"/>
    <d v="2026-03-18T00:00:00"/>
    <s v="Vigente"/>
    <s v="Sin pagar"/>
    <x v="2"/>
    <x v="0"/>
    <d v="2026-03-06T00:00:00"/>
    <x v="3"/>
    <x v="16"/>
    <n v="0"/>
    <n v="0"/>
    <n v="0"/>
    <n v="0"/>
    <n v="0"/>
    <n v="0"/>
    <n v="7112.44"/>
  </r>
  <r>
    <d v="2026-02-13T00:00:00"/>
    <s v="HMO/2026/00091"/>
    <x v="85"/>
    <n v="37152"/>
    <n v="5944.32"/>
    <n v="43096.32"/>
    <n v="43096.32"/>
    <n v="37152"/>
    <d v="2026-03-15T00:00:00"/>
    <s v="Vigente"/>
    <s v="Sin pagar"/>
    <x v="1"/>
    <x v="0"/>
    <d v="2026-03-06T00:00:00"/>
    <x v="3"/>
    <x v="16"/>
    <n v="0"/>
    <n v="0"/>
    <n v="0"/>
    <n v="0"/>
    <n v="0"/>
    <n v="0"/>
    <n v="37152"/>
  </r>
  <r>
    <d v="2026-02-13T00:00:00"/>
    <s v="HMO/2026/00090"/>
    <x v="55"/>
    <n v="68400"/>
    <n v="10944"/>
    <n v="79344"/>
    <n v="79344"/>
    <n v="68400"/>
    <d v="2026-03-15T00:00:00"/>
    <s v="Vigente"/>
    <s v="Sin pagar"/>
    <x v="1"/>
    <x v="0"/>
    <d v="2026-03-06T00:00:00"/>
    <x v="3"/>
    <x v="16"/>
    <n v="0"/>
    <n v="0"/>
    <n v="0"/>
    <n v="0"/>
    <n v="0"/>
    <n v="0"/>
    <n v="68400"/>
  </r>
  <r>
    <d v="2026-02-13T00:00:00"/>
    <s v="HMO/2026/00089"/>
    <x v="7"/>
    <n v="163400"/>
    <n v="26144"/>
    <n v="189544"/>
    <n v="189544"/>
    <n v="163400"/>
    <d v="2026-03-15T00:00:00"/>
    <s v="Vigente"/>
    <s v="Sin pagar"/>
    <x v="1"/>
    <x v="0"/>
    <d v="2026-03-06T00:00:00"/>
    <x v="3"/>
    <x v="16"/>
    <n v="0"/>
    <n v="0"/>
    <n v="0"/>
    <n v="0"/>
    <n v="0"/>
    <n v="0"/>
    <n v="163400"/>
  </r>
  <r>
    <d v="2026-02-13T00:00:00"/>
    <s v="HMO/2026/00088"/>
    <x v="7"/>
    <n v="163400"/>
    <n v="26144"/>
    <n v="189544"/>
    <n v="189544"/>
    <n v="163400"/>
    <d v="2026-03-15T00:00:00"/>
    <s v="Vigente"/>
    <s v="Sin pagar"/>
    <x v="1"/>
    <x v="0"/>
    <d v="2026-03-06T00:00:00"/>
    <x v="3"/>
    <x v="16"/>
    <n v="0"/>
    <n v="0"/>
    <n v="0"/>
    <n v="0"/>
    <n v="0"/>
    <n v="0"/>
    <n v="163400"/>
  </r>
  <r>
    <d v="2026-02-13T00:00:00"/>
    <s v="HMO/2026/00085"/>
    <x v="13"/>
    <n v="74304"/>
    <n v="11888.64"/>
    <n v="86192.639999999999"/>
    <n v="86192.639999999999"/>
    <n v="74304"/>
    <d v="2026-03-15T00:00:00"/>
    <s v="Vigente"/>
    <s v="Sin pagar"/>
    <x v="1"/>
    <x v="0"/>
    <d v="2026-03-06T00:00:00"/>
    <x v="3"/>
    <x v="16"/>
    <n v="0"/>
    <n v="0"/>
    <n v="0"/>
    <n v="0"/>
    <n v="0"/>
    <n v="0"/>
    <n v="74304"/>
  </r>
  <r>
    <d v="2026-02-13T00:00:00"/>
    <s v="HMO/2026/00084"/>
    <x v="81"/>
    <n v="17802"/>
    <n v="2848.32"/>
    <n v="20650.32"/>
    <n v="20650.32"/>
    <n v="17802"/>
    <d v="2026-03-30T00:00:00"/>
    <s v="Vigente"/>
    <s v="Sin pagar"/>
    <x v="2"/>
    <x v="0"/>
    <d v="2026-03-06T00:00:00"/>
    <x v="3"/>
    <x v="16"/>
    <n v="0"/>
    <n v="0"/>
    <n v="0"/>
    <n v="0"/>
    <n v="0"/>
    <n v="0"/>
    <n v="17802"/>
  </r>
  <r>
    <d v="2026-02-12T00:00:00"/>
    <s v="HMO/2026/00083"/>
    <x v="7"/>
    <n v="37185.480000000003"/>
    <n v="5949.68"/>
    <n v="43135.16"/>
    <n v="43135.16"/>
    <n v="37185.480000000003"/>
    <d v="2026-03-14T00:00:00"/>
    <s v="Vigente"/>
    <s v="Sin pagar"/>
    <x v="1"/>
    <x v="0"/>
    <d v="2026-03-06T00:00:00"/>
    <x v="3"/>
    <x v="16"/>
    <n v="0"/>
    <n v="0"/>
    <n v="0"/>
    <n v="0"/>
    <n v="0"/>
    <n v="0"/>
    <n v="37185.480000000003"/>
  </r>
  <r>
    <d v="2026-02-11T00:00:00"/>
    <s v="HMO/2026/00079"/>
    <x v="14"/>
    <n v="7020"/>
    <n v="1123.2"/>
    <n v="8143.2"/>
    <n v="8143.2"/>
    <n v="7020"/>
    <d v="2026-03-13T00:00:00"/>
    <s v="Por vencer"/>
    <s v="Sin pagar"/>
    <x v="2"/>
    <x v="0"/>
    <d v="2026-03-06T00:00:00"/>
    <x v="3"/>
    <x v="16"/>
    <n v="0"/>
    <n v="0"/>
    <n v="0"/>
    <n v="0"/>
    <n v="0"/>
    <n v="7020"/>
    <n v="0"/>
  </r>
  <r>
    <d v="2026-02-10T00:00:00"/>
    <s v="HMO/2026/00078"/>
    <x v="61"/>
    <n v="25806.68"/>
    <n v="4129.07"/>
    <n v="29935.75"/>
    <n v="29935.75"/>
    <n v="25806.68"/>
    <d v="2026-03-12T00:00:00"/>
    <s v="Por vencer"/>
    <s v="Sin pagar"/>
    <x v="1"/>
    <x v="0"/>
    <d v="2026-03-06T00:00:00"/>
    <x v="3"/>
    <x v="16"/>
    <n v="0"/>
    <n v="0"/>
    <n v="0"/>
    <n v="0"/>
    <n v="0"/>
    <n v="25806.68"/>
    <n v="0"/>
  </r>
  <r>
    <d v="2026-02-10T00:00:00"/>
    <s v="HMO/2026/00077"/>
    <x v="55"/>
    <n v="43500"/>
    <n v="6960"/>
    <n v="50460"/>
    <n v="50460"/>
    <n v="43500"/>
    <d v="2026-03-12T00:00:00"/>
    <s v="Por vencer"/>
    <s v="Sin pagar"/>
    <x v="1"/>
    <x v="0"/>
    <d v="2026-03-06T00:00:00"/>
    <x v="3"/>
    <x v="16"/>
    <n v="0"/>
    <n v="0"/>
    <n v="0"/>
    <n v="0"/>
    <n v="0"/>
    <n v="43500"/>
    <n v="0"/>
  </r>
  <r>
    <d v="2026-02-10T00:00:00"/>
    <s v="HMO/2026/00076"/>
    <x v="7"/>
    <n v="9000"/>
    <n v="1440"/>
    <n v="10440"/>
    <n v="10440"/>
    <n v="9000"/>
    <d v="2026-03-12T00:00:00"/>
    <s v="Por vencer"/>
    <s v="Sin pagar"/>
    <x v="1"/>
    <x v="0"/>
    <d v="2026-03-06T00:00:00"/>
    <x v="3"/>
    <x v="16"/>
    <n v="0"/>
    <n v="0"/>
    <n v="0"/>
    <n v="0"/>
    <n v="0"/>
    <n v="9000"/>
    <n v="0"/>
  </r>
  <r>
    <d v="2026-02-10T00:00:00"/>
    <s v="CLN/2026/00037"/>
    <x v="84"/>
    <n v="41257.68"/>
    <n v="6601.23"/>
    <n v="47858.91"/>
    <n v="47858.91"/>
    <n v="41257.68"/>
    <d v="2026-03-12T00:00:00"/>
    <s v="Por vencer"/>
    <s v="Sin pagar"/>
    <x v="1"/>
    <x v="0"/>
    <d v="2026-03-06T00:00:00"/>
    <x v="3"/>
    <x v="16"/>
    <n v="0"/>
    <n v="0"/>
    <n v="0"/>
    <n v="0"/>
    <n v="0"/>
    <n v="41257.68"/>
    <n v="0"/>
  </r>
  <r>
    <d v="2026-02-06T00:00:00"/>
    <s v="HMO/2026/00070"/>
    <x v="1"/>
    <n v="48700"/>
    <n v="7792"/>
    <n v="56492"/>
    <n v="30000"/>
    <n v="25862.068965517243"/>
    <d v="2026-03-08T00:00:00"/>
    <s v="Por vencer"/>
    <s v="Pagado parcialmente"/>
    <x v="1"/>
    <x v="0"/>
    <d v="2026-03-06T00:00:00"/>
    <x v="3"/>
    <x v="16"/>
    <n v="0"/>
    <n v="0"/>
    <n v="0"/>
    <n v="0"/>
    <n v="0"/>
    <n v="25862.068965517243"/>
    <n v="0"/>
  </r>
  <r>
    <d v="2026-02-06T00:00:00"/>
    <s v="HMO/2026/00068"/>
    <x v="22"/>
    <n v="27360"/>
    <n v="4377.6000000000004"/>
    <n v="31737.599999999999"/>
    <n v="31737.599999999999"/>
    <n v="27360"/>
    <d v="2026-03-08T00:00:00"/>
    <s v="Por vencer"/>
    <s v="Sin pagar"/>
    <x v="1"/>
    <x v="0"/>
    <d v="2026-03-06T00:00:00"/>
    <x v="3"/>
    <x v="16"/>
    <n v="0"/>
    <n v="0"/>
    <n v="0"/>
    <n v="0"/>
    <n v="0"/>
    <n v="27360"/>
    <n v="0"/>
  </r>
  <r>
    <d v="2026-02-06T00:00:00"/>
    <s v="CLN/2026/00036"/>
    <x v="9"/>
    <n v="37020"/>
    <n v="5923.2"/>
    <n v="42943.199999999997"/>
    <n v="42943.199999999997"/>
    <n v="37020"/>
    <d v="2026-03-08T00:00:00"/>
    <s v="Por vencer"/>
    <s v="Sin pagar"/>
    <x v="2"/>
    <x v="0"/>
    <d v="2026-03-06T00:00:00"/>
    <x v="3"/>
    <x v="16"/>
    <n v="0"/>
    <n v="0"/>
    <n v="0"/>
    <n v="0"/>
    <n v="0"/>
    <n v="37020"/>
    <n v="0"/>
  </r>
  <r>
    <d v="2026-02-04T00:00:00"/>
    <s v="HMO/2026/00066"/>
    <x v="14"/>
    <n v="10320"/>
    <n v="1651.2"/>
    <n v="11971.2"/>
    <n v="3990.4"/>
    <n v="3440.0000000000005"/>
    <d v="2026-03-06T00:00:00"/>
    <s v="Vencido"/>
    <s v="Pagado parcialmente"/>
    <x v="2"/>
    <x v="0"/>
    <d v="2026-03-06T00:00:00"/>
    <x v="3"/>
    <x v="16"/>
    <n v="1"/>
    <n v="3440.0000000000005"/>
    <n v="0"/>
    <n v="0"/>
    <n v="0"/>
    <n v="0"/>
    <n v="0"/>
  </r>
  <r>
    <d v="2026-02-04T00:00:00"/>
    <s v="HMO/2026/00065"/>
    <x v="60"/>
    <n v="13600"/>
    <n v="2176"/>
    <n v="15776"/>
    <n v="15776"/>
    <n v="13600"/>
    <d v="2026-03-06T00:00:00"/>
    <s v="Vencido"/>
    <s v="Sin pagar"/>
    <x v="1"/>
    <x v="0"/>
    <d v="2026-03-06T00:00:00"/>
    <x v="3"/>
    <x v="16"/>
    <n v="1"/>
    <n v="13600"/>
    <n v="0"/>
    <n v="0"/>
    <n v="0"/>
    <n v="0"/>
    <n v="0"/>
  </r>
  <r>
    <d v="2026-02-03T00:00:00"/>
    <s v="HMO/2026/00064"/>
    <x v="7"/>
    <n v="6750"/>
    <n v="1080"/>
    <n v="7830"/>
    <n v="7830"/>
    <n v="6750"/>
    <d v="2026-03-05T00:00:00"/>
    <s v="Vencido"/>
    <s v="Sin pagar"/>
    <x v="1"/>
    <x v="0"/>
    <d v="2026-03-06T00:00:00"/>
    <x v="3"/>
    <x v="16"/>
    <n v="2"/>
    <n v="6750"/>
    <n v="0"/>
    <n v="0"/>
    <n v="0"/>
    <n v="0"/>
    <n v="0"/>
  </r>
  <r>
    <d v="2026-01-31T00:00:00"/>
    <s v="HMO/2026/00063"/>
    <x v="55"/>
    <n v="63900"/>
    <n v="10224"/>
    <n v="74124"/>
    <n v="74124"/>
    <n v="63900"/>
    <d v="2026-03-02T00:00:00"/>
    <s v="Vencido"/>
    <s v="Sin pagar"/>
    <x v="1"/>
    <x v="0"/>
    <d v="2026-03-06T00:00:00"/>
    <x v="3"/>
    <x v="16"/>
    <n v="5"/>
    <n v="63900"/>
    <n v="0"/>
    <n v="0"/>
    <n v="0"/>
    <n v="0"/>
    <n v="0"/>
  </r>
  <r>
    <d v="2026-01-31T00:00:00"/>
    <s v="HMO/2026/00062"/>
    <x v="7"/>
    <n v="36400"/>
    <n v="5824"/>
    <n v="42224"/>
    <n v="42224"/>
    <n v="36400"/>
    <d v="2026-03-02T00:00:00"/>
    <s v="Vencido"/>
    <s v="Sin pagar"/>
    <x v="1"/>
    <x v="0"/>
    <d v="2026-03-06T00:00:00"/>
    <x v="3"/>
    <x v="16"/>
    <n v="5"/>
    <n v="36400"/>
    <n v="0"/>
    <n v="0"/>
    <n v="0"/>
    <n v="0"/>
    <n v="0"/>
  </r>
  <r>
    <d v="2026-01-28T00:00:00"/>
    <s v="CLN/2026/00032"/>
    <x v="58"/>
    <n v="82041.929999999993"/>
    <n v="13126.71"/>
    <n v="95168.639999999999"/>
    <n v="95168.639999999999"/>
    <n v="82041.929999999993"/>
    <d v="2026-02-27T00:00:00"/>
    <s v="Vencido"/>
    <s v="Sin pagar"/>
    <x v="1"/>
    <x v="0"/>
    <d v="2026-03-06T00:00:00"/>
    <x v="3"/>
    <x v="16"/>
    <n v="8"/>
    <n v="82041.929999999993"/>
    <n v="0"/>
    <n v="0"/>
    <n v="0"/>
    <n v="0"/>
    <n v="0"/>
  </r>
  <r>
    <d v="2026-01-28T00:00:00"/>
    <s v="CLN/2026/00031"/>
    <x v="58"/>
    <n v="41020.97"/>
    <n v="6563.36"/>
    <n v="47584.33"/>
    <n v="47584.33"/>
    <n v="41020.97"/>
    <d v="2026-02-27T00:00:00"/>
    <s v="Vencido"/>
    <s v="Sin pagar"/>
    <x v="1"/>
    <x v="0"/>
    <d v="2026-03-06T00:00:00"/>
    <x v="3"/>
    <x v="16"/>
    <n v="8"/>
    <n v="41020.97"/>
    <n v="0"/>
    <n v="0"/>
    <n v="0"/>
    <n v="0"/>
    <n v="0"/>
  </r>
  <r>
    <d v="2026-01-15T00:00:00"/>
    <s v="CLN/2026/00016"/>
    <x v="37"/>
    <n v="44390"/>
    <n v="7102.4"/>
    <n v="51492.4"/>
    <n v="51492.4"/>
    <n v="44390"/>
    <d v="2026-02-14T00:00:00"/>
    <s v="Vencido"/>
    <s v="Sin pagar"/>
    <x v="2"/>
    <x v="0"/>
    <d v="2026-03-06T00:00:00"/>
    <x v="3"/>
    <x v="16"/>
    <n v="21"/>
    <n v="44390"/>
    <n v="0"/>
    <n v="0"/>
    <n v="0"/>
    <n v="0"/>
    <n v="0"/>
  </r>
  <r>
    <d v="2026-01-15T00:00:00"/>
    <s v="CLN/2026/00015"/>
    <x v="36"/>
    <n v="17638.53"/>
    <n v="2822.16"/>
    <n v="20460.689999999999"/>
    <n v="20460.689999999999"/>
    <n v="17638.53"/>
    <d v="2026-02-14T00:00:00"/>
    <s v="Vencido"/>
    <s v="Sin pagar"/>
    <x v="2"/>
    <x v="0"/>
    <d v="2026-03-06T00:00:00"/>
    <x v="3"/>
    <x v="16"/>
    <n v="21"/>
    <n v="17638.53"/>
    <n v="0"/>
    <n v="0"/>
    <n v="0"/>
    <n v="0"/>
    <n v="0"/>
  </r>
  <r>
    <d v="2025-12-26T00:00:00"/>
    <s v="CLN/2025/00525"/>
    <x v="37"/>
    <n v="42000"/>
    <n v="6720"/>
    <n v="48720"/>
    <n v="31860"/>
    <n v="27465.517241379312"/>
    <d v="2026-01-25T00:00:00"/>
    <s v="Vencido"/>
    <s v="Pagado parcialmente"/>
    <x v="2"/>
    <x v="0"/>
    <d v="2026-03-06T00:00:00"/>
    <x v="3"/>
    <x v="16"/>
    <n v="41"/>
    <n v="0"/>
    <n v="27465.517241379312"/>
    <n v="0"/>
    <n v="0"/>
    <n v="0"/>
    <n v="0"/>
  </r>
  <r>
    <d v="2025-10-23T00:00:00"/>
    <s v="CLN/2025/00474"/>
    <x v="38"/>
    <n v="19694.400000000001"/>
    <n v="3151.1"/>
    <n v="22845.5"/>
    <n v="2429.5"/>
    <n v="2094.3965517241381"/>
    <d v="2025-11-07T00:00:00"/>
    <s v="Vencido"/>
    <s v="Pagado parcialmente"/>
    <x v="2"/>
    <x v="0"/>
    <d v="2026-03-06T00:00:00"/>
    <x v="3"/>
    <x v="16"/>
    <n v="120"/>
    <n v="0"/>
    <n v="0"/>
    <n v="0"/>
    <n v="2094.3965517241381"/>
    <n v="0"/>
    <n v="0"/>
  </r>
  <r>
    <d v="2025-10-14T00:00:00"/>
    <s v="CLN/2025/00465"/>
    <x v="36"/>
    <n v="14295.42"/>
    <n v="2287.27"/>
    <n v="16582.689999999999"/>
    <n v="16582.689999999999"/>
    <n v="14295.42"/>
    <d v="2025-11-13T00:00:00"/>
    <s v="Vencido"/>
    <s v="Sin pagar"/>
    <x v="2"/>
    <x v="0"/>
    <d v="2026-03-06T00:00:00"/>
    <x v="3"/>
    <x v="16"/>
    <n v="114"/>
    <n v="0"/>
    <n v="0"/>
    <n v="0"/>
    <n v="14295.42"/>
    <n v="0"/>
    <n v="0"/>
  </r>
  <r>
    <d v="2025-10-03T00:00:00"/>
    <s v="CLN/2025/00449"/>
    <x v="36"/>
    <n v="24043.32"/>
    <n v="3846.93"/>
    <n v="27890.25"/>
    <n v="27890.25"/>
    <n v="24043.32"/>
    <d v="2025-11-02T00:00:00"/>
    <s v="Vencido"/>
    <s v="Sin pagar"/>
    <x v="2"/>
    <x v="0"/>
    <d v="2026-03-06T00:00:00"/>
    <x v="3"/>
    <x v="16"/>
    <n v="125"/>
    <n v="0"/>
    <n v="0"/>
    <n v="0"/>
    <n v="24043.32"/>
    <n v="0"/>
    <n v="0"/>
  </r>
  <r>
    <d v="2025-10-01T00:00:00"/>
    <s v="CLN/2025/00442"/>
    <x v="53"/>
    <n v="21675"/>
    <n v="3468"/>
    <n v="25143"/>
    <n v="25143"/>
    <n v="21675"/>
    <d v="2025-10-31T00:00:00"/>
    <s v="Vencido"/>
    <s v="Sin pagar"/>
    <x v="3"/>
    <x v="0"/>
    <d v="2026-03-06T00:00:00"/>
    <x v="3"/>
    <x v="16"/>
    <n v="127"/>
    <n v="0"/>
    <n v="0"/>
    <n v="0"/>
    <n v="21675"/>
    <n v="0"/>
    <n v="0"/>
  </r>
  <r>
    <d v="2025-09-30T00:00:00"/>
    <s v="CLN/2025/00440"/>
    <x v="36"/>
    <n v="115800"/>
    <n v="18528"/>
    <n v="134328"/>
    <n v="33522.959999999999"/>
    <n v="28899.103448275862"/>
    <d v="2025-10-30T00:00:00"/>
    <s v="Vencido"/>
    <s v="Pagado parcialmente"/>
    <x v="2"/>
    <x v="0"/>
    <d v="2026-03-06T00:00:00"/>
    <x v="3"/>
    <x v="16"/>
    <n v="128"/>
    <n v="0"/>
    <n v="0"/>
    <n v="0"/>
    <n v="28899.103448275862"/>
    <n v="0"/>
    <n v="0"/>
  </r>
  <r>
    <d v="2025-09-15T00:00:00"/>
    <s v="HMO/2025/00727"/>
    <x v="39"/>
    <n v="7125"/>
    <n v="1140"/>
    <n v="8265"/>
    <n v="8265"/>
    <n v="7125"/>
    <d v="2025-10-15T00:00:00"/>
    <s v="Vencido"/>
    <s v="Sin pagar"/>
    <x v="1"/>
    <x v="0"/>
    <d v="2026-03-06T00:00:00"/>
    <x v="3"/>
    <x v="16"/>
    <n v="143"/>
    <n v="0"/>
    <n v="0"/>
    <n v="0"/>
    <n v="7125"/>
    <n v="0"/>
    <n v="0"/>
  </r>
  <r>
    <d v="2025-08-27T00:00:00"/>
    <s v="HMO/2025/00683"/>
    <x v="39"/>
    <n v="4375"/>
    <n v="700"/>
    <n v="5075"/>
    <n v="5075"/>
    <n v="4375"/>
    <d v="2025-09-26T00:00:00"/>
    <s v="Vencido"/>
    <s v="Sin pagar"/>
    <x v="1"/>
    <x v="0"/>
    <d v="2026-03-06T00:00:00"/>
    <x v="3"/>
    <x v="16"/>
    <n v="162"/>
    <n v="0"/>
    <n v="0"/>
    <n v="0"/>
    <n v="4375"/>
    <n v="0"/>
    <n v="0"/>
  </r>
  <r>
    <d v="2025-08-26T00:00:00"/>
    <s v="CLN/2025/00385"/>
    <x v="40"/>
    <n v="22364.16"/>
    <m/>
    <n v="22364.16"/>
    <n v="22364.16"/>
    <n v="22364.16"/>
    <d v="2025-09-25T00:00:00"/>
    <s v="Vencido"/>
    <s v="Sin pagar"/>
    <x v="3"/>
    <x v="0"/>
    <d v="2026-03-06T00:00:00"/>
    <x v="3"/>
    <x v="16"/>
    <n v="163"/>
    <n v="0"/>
    <n v="0"/>
    <n v="0"/>
    <n v="22364.16"/>
    <n v="0"/>
    <n v="0"/>
  </r>
  <r>
    <d v="2025-08-07T00:00:00"/>
    <s v="CLN/2025/00356"/>
    <x v="40"/>
    <n v="22343.040000000001"/>
    <m/>
    <n v="22343.040000000001"/>
    <n v="22343.040000000001"/>
    <n v="22343.040000000001"/>
    <d v="2025-09-06T00:00:00"/>
    <s v="Vencido"/>
    <s v="Sin pagar"/>
    <x v="3"/>
    <x v="0"/>
    <d v="2026-03-06T00:00:00"/>
    <x v="3"/>
    <x v="16"/>
    <n v="182"/>
    <n v="0"/>
    <n v="0"/>
    <n v="0"/>
    <n v="22343.040000000001"/>
    <n v="0"/>
    <n v="0"/>
  </r>
  <r>
    <d v="2025-07-31T00:00:00"/>
    <s v="CLN/2025/00350"/>
    <x v="41"/>
    <n v="761801.88"/>
    <n v="121888.3"/>
    <n v="883690.18"/>
    <n v="232979.43"/>
    <n v="200844.33620689655"/>
    <d v="2025-08-15T00:00:00"/>
    <s v="Vencido"/>
    <s v="Pagado parcialmente"/>
    <x v="2"/>
    <x v="0"/>
    <d v="2026-03-06T00:00:00"/>
    <x v="3"/>
    <x v="16"/>
    <n v="204"/>
    <n v="0"/>
    <n v="0"/>
    <n v="0"/>
    <n v="200844.33620689655"/>
    <n v="0"/>
    <n v="0"/>
  </r>
  <r>
    <d v="2025-07-02T00:00:00"/>
    <s v="CLN/2025/00317"/>
    <x v="42"/>
    <n v="14940"/>
    <n v="2390.4"/>
    <n v="17330.400000000001"/>
    <n v="17330.400000000001"/>
    <n v="14940"/>
    <d v="2025-08-01T00:00:00"/>
    <s v="Vencido"/>
    <s v="Sin pagar"/>
    <x v="3"/>
    <x v="0"/>
    <d v="2026-03-06T00:00:00"/>
    <x v="3"/>
    <x v="16"/>
    <n v="218"/>
    <n v="0"/>
    <n v="0"/>
    <n v="0"/>
    <n v="14940"/>
    <n v="0"/>
    <n v="0"/>
  </r>
  <r>
    <d v="2025-06-19T00:00:00"/>
    <s v="CLN/2025/00296"/>
    <x v="42"/>
    <n v="22410"/>
    <n v="3585.6"/>
    <n v="25995.599999999999"/>
    <n v="25995.599999999999"/>
    <n v="22410"/>
    <d v="2025-07-19T00:00:00"/>
    <s v="Vencido"/>
    <s v="Sin pagar"/>
    <x v="3"/>
    <x v="0"/>
    <d v="2026-03-06T00:00:00"/>
    <x v="3"/>
    <x v="16"/>
    <n v="231"/>
    <n v="0"/>
    <n v="0"/>
    <n v="0"/>
    <n v="22410"/>
    <n v="0"/>
    <n v="0"/>
  </r>
  <r>
    <d v="2025-06-06T00:00:00"/>
    <s v="CLN/2025/00282"/>
    <x v="42"/>
    <n v="19012.5"/>
    <n v="3042"/>
    <n v="22054.5"/>
    <n v="22054.5"/>
    <n v="19012.5"/>
    <d v="2025-07-06T00:00:00"/>
    <s v="Vencido"/>
    <s v="Sin pagar"/>
    <x v="3"/>
    <x v="0"/>
    <d v="2026-03-06T00:00:00"/>
    <x v="3"/>
    <x v="16"/>
    <n v="244"/>
    <n v="0"/>
    <n v="0"/>
    <n v="0"/>
    <n v="19012.5"/>
    <n v="0"/>
    <n v="0"/>
  </r>
  <r>
    <d v="2025-05-22T00:00:00"/>
    <s v="CLN/2025/00256"/>
    <x v="43"/>
    <n v="3477.15"/>
    <n v="556.34"/>
    <n v="4033.49"/>
    <n v="4033.49"/>
    <n v="3477.15"/>
    <d v="2025-06-21T00:00:00"/>
    <s v="Vencido"/>
    <s v="Sin pagar"/>
    <x v="3"/>
    <x v="0"/>
    <d v="2026-03-06T00:00:00"/>
    <x v="3"/>
    <x v="16"/>
    <n v="259"/>
    <n v="0"/>
    <n v="0"/>
    <n v="0"/>
    <n v="3477.15"/>
    <n v="0"/>
    <n v="0"/>
  </r>
  <r>
    <d v="2025-05-15T00:00:00"/>
    <s v="CLN/2025/00253"/>
    <x v="43"/>
    <n v="162680"/>
    <n v="26028.799999999999"/>
    <n v="188708.8"/>
    <n v="188708.8"/>
    <n v="162680"/>
    <d v="2025-06-14T00:00:00"/>
    <s v="Vencido"/>
    <s v="Sin pagar"/>
    <x v="3"/>
    <x v="0"/>
    <d v="2026-03-06T00:00:00"/>
    <x v="3"/>
    <x v="16"/>
    <n v="266"/>
    <n v="0"/>
    <n v="0"/>
    <n v="0"/>
    <n v="162680"/>
    <n v="0"/>
    <n v="0"/>
  </r>
  <r>
    <d v="2025-05-15T00:00:00"/>
    <s v="CLN/2025/00250"/>
    <x v="43"/>
    <n v="6970.68"/>
    <n v="1115.31"/>
    <n v="8085.99"/>
    <n v="8085.99"/>
    <n v="6970.68"/>
    <d v="2025-06-14T00:00:00"/>
    <s v="Vencido"/>
    <s v="Sin pagar"/>
    <x v="3"/>
    <x v="0"/>
    <d v="2026-03-06T00:00:00"/>
    <x v="3"/>
    <x v="16"/>
    <n v="266"/>
    <n v="0"/>
    <n v="0"/>
    <n v="0"/>
    <n v="6970.68"/>
    <n v="0"/>
    <n v="0"/>
  </r>
  <r>
    <d v="2025-05-15T00:00:00"/>
    <s v="CLN/2025/00248"/>
    <x v="42"/>
    <n v="31024.799999999999"/>
    <n v="4963.97"/>
    <n v="35988.769999999997"/>
    <n v="4384.8"/>
    <n v="3780.0000000000005"/>
    <d v="2025-06-14T00:00:00"/>
    <s v="Vencido"/>
    <s v="Pagado parcialmente"/>
    <x v="3"/>
    <x v="0"/>
    <d v="2026-03-06T00:00:00"/>
    <x v="3"/>
    <x v="16"/>
    <n v="266"/>
    <n v="0"/>
    <n v="0"/>
    <n v="0"/>
    <n v="3780.0000000000005"/>
    <n v="0"/>
    <n v="0"/>
  </r>
  <r>
    <d v="2025-05-13T00:00:00"/>
    <s v="CLN/2025/00246"/>
    <x v="43"/>
    <n v="20992.5"/>
    <n v="3358.8"/>
    <n v="24351.3"/>
    <n v="24351.3"/>
    <n v="20992.5"/>
    <d v="2025-06-12T00:00:00"/>
    <s v="Vencido"/>
    <s v="Sin pagar"/>
    <x v="3"/>
    <x v="0"/>
    <d v="2026-03-06T00:00:00"/>
    <x v="3"/>
    <x v="16"/>
    <n v="268"/>
    <n v="0"/>
    <n v="0"/>
    <n v="0"/>
    <n v="20992.5"/>
    <n v="0"/>
    <n v="0"/>
  </r>
  <r>
    <d v="2025-05-07T00:00:00"/>
    <s v="CLN/2025/00237"/>
    <x v="43"/>
    <n v="5250"/>
    <n v="840"/>
    <n v="6090"/>
    <n v="6090"/>
    <n v="5250"/>
    <d v="2025-06-06T00:00:00"/>
    <s v="Vencido"/>
    <s v="Sin pagar"/>
    <x v="3"/>
    <x v="0"/>
    <d v="2026-03-06T00:00:00"/>
    <x v="3"/>
    <x v="16"/>
    <n v="274"/>
    <n v="0"/>
    <n v="0"/>
    <n v="0"/>
    <n v="5250"/>
    <n v="0"/>
    <n v="0"/>
  </r>
  <r>
    <d v="2025-04-25T00:00:00"/>
    <s v="CLN/2025/00223"/>
    <x v="43"/>
    <n v="45500"/>
    <n v="7280"/>
    <n v="52780"/>
    <n v="52780"/>
    <n v="45500"/>
    <d v="2025-05-25T00:00:00"/>
    <s v="Vencido"/>
    <s v="Sin pagar"/>
    <x v="3"/>
    <x v="0"/>
    <d v="2026-03-06T00:00:00"/>
    <x v="3"/>
    <x v="16"/>
    <n v="286"/>
    <n v="0"/>
    <n v="0"/>
    <n v="0"/>
    <n v="45500"/>
    <n v="0"/>
    <n v="0"/>
  </r>
  <r>
    <d v="2025-03-04T00:00:00"/>
    <s v="CLN/2025/00143"/>
    <x v="43"/>
    <n v="31483.63"/>
    <n v="5037.38"/>
    <n v="36521.01"/>
    <n v="5816.12"/>
    <n v="5013.8965517241386"/>
    <d v="2025-04-03T00:00:00"/>
    <s v="Vencido"/>
    <s v="Pagado parcialmente"/>
    <x v="3"/>
    <x v="0"/>
    <d v="2026-03-06T00:00:00"/>
    <x v="3"/>
    <x v="16"/>
    <n v="338"/>
    <n v="0"/>
    <n v="0"/>
    <n v="0"/>
    <n v="5013.8965517241386"/>
    <n v="0"/>
    <n v="0"/>
  </r>
  <r>
    <d v="2025-02-21T00:00:00"/>
    <s v="CLN/2025/00127"/>
    <x v="43"/>
    <n v="23609.5"/>
    <n v="2595.6"/>
    <n v="26205.1"/>
    <n v="26205.1"/>
    <n v="23609.5"/>
    <d v="2025-05-07T00:00:00"/>
    <s v="Vencido"/>
    <s v="Sin pagar"/>
    <x v="3"/>
    <x v="0"/>
    <d v="2026-03-06T00:00:00"/>
    <x v="3"/>
    <x v="16"/>
    <n v="304"/>
    <n v="0"/>
    <n v="0"/>
    <n v="0"/>
    <n v="23609.5"/>
    <n v="0"/>
    <n v="0"/>
  </r>
  <r>
    <d v="2025-02-11T00:00:00"/>
    <s v="CLN/2025/00101"/>
    <x v="44"/>
    <n v="1230"/>
    <m/>
    <n v="1230"/>
    <n v="1230"/>
    <n v="1230"/>
    <d v="2025-02-26T00:00:00"/>
    <s v="Vencido"/>
    <s v="Sin pagar"/>
    <x v="3"/>
    <x v="0"/>
    <d v="2026-03-06T00:00:00"/>
    <x v="3"/>
    <x v="16"/>
    <n v="374"/>
    <n v="0"/>
    <n v="0"/>
    <n v="0"/>
    <n v="1230"/>
    <n v="0"/>
    <n v="0"/>
  </r>
  <r>
    <d v="2024-11-14T00:00:00"/>
    <s v="HMO/2024/00987"/>
    <x v="45"/>
    <n v="2369.29"/>
    <n v="379.09"/>
    <n v="2748.38"/>
    <n v="2748.38"/>
    <n v="2369.29"/>
    <d v="2024-12-14T00:00:00"/>
    <s v="Vencido"/>
    <s v="Sin pagar"/>
    <x v="4"/>
    <x v="0"/>
    <d v="2026-03-06T00:00:00"/>
    <x v="3"/>
    <x v="16"/>
    <n v="448"/>
    <n v="0"/>
    <n v="0"/>
    <n v="0"/>
    <n v="2369.29"/>
    <n v="0"/>
    <n v="0"/>
  </r>
  <r>
    <d v="2024-10-31T00:00:00"/>
    <s v="HMO/2024/00961"/>
    <x v="45"/>
    <n v="3719.83"/>
    <n v="595.16999999999996"/>
    <n v="4315"/>
    <n v="717.35"/>
    <n v="618.40517241379314"/>
    <d v="2024-11-30T00:00:00"/>
    <s v="Vencido"/>
    <s v="Pagado parcialmente"/>
    <x v="4"/>
    <x v="0"/>
    <d v="2026-03-06T00:00:00"/>
    <x v="3"/>
    <x v="16"/>
    <n v="462"/>
    <n v="0"/>
    <n v="0"/>
    <n v="0"/>
    <n v="618.40517241379314"/>
    <n v="0"/>
    <n v="0"/>
  </r>
  <r>
    <d v="2024-10-17T00:00:00"/>
    <s v="HMO/2024/00910"/>
    <x v="45"/>
    <n v="21120"/>
    <n v="3379.2"/>
    <n v="24499.200000000001"/>
    <n v="24499.200000000001"/>
    <n v="21120"/>
    <d v="2024-11-16T00:00:00"/>
    <s v="Vencido"/>
    <s v="Sin pagar"/>
    <x v="4"/>
    <x v="0"/>
    <d v="2026-03-06T00:00:00"/>
    <x v="3"/>
    <x v="16"/>
    <n v="476"/>
    <n v="0"/>
    <n v="0"/>
    <n v="0"/>
    <n v="21120"/>
    <n v="0"/>
    <n v="0"/>
  </r>
  <r>
    <d v="2024-08-15T00:00:00"/>
    <s v="CLN/2024/00680"/>
    <x v="46"/>
    <n v="2475"/>
    <n v="396"/>
    <n v="2871"/>
    <n v="2871"/>
    <n v="2475"/>
    <d v="2024-09-14T00:00:00"/>
    <s v="Vencido"/>
    <s v="Sin pagar"/>
    <x v="5"/>
    <x v="0"/>
    <d v="2026-03-06T00:00:00"/>
    <x v="3"/>
    <x v="16"/>
    <n v="539"/>
    <n v="0"/>
    <n v="0"/>
    <n v="0"/>
    <n v="2475"/>
    <n v="0"/>
    <n v="0"/>
  </r>
  <r>
    <d v="2024-07-25T00:00:00"/>
    <s v="CLN/2024/00600"/>
    <x v="46"/>
    <n v="2475"/>
    <n v="396"/>
    <n v="2871"/>
    <n v="2378"/>
    <n v="2050"/>
    <d v="2024-08-24T00:00:00"/>
    <s v="Vencido"/>
    <s v="Pagado parcialmente"/>
    <x v="5"/>
    <x v="0"/>
    <d v="2026-03-06T00:00:00"/>
    <x v="3"/>
    <x v="16"/>
    <n v="560"/>
    <n v="0"/>
    <n v="0"/>
    <n v="0"/>
    <n v="2050"/>
    <n v="0"/>
    <n v="0"/>
  </r>
  <r>
    <d v="2024-07-18T00:00:00"/>
    <s v="HMO/2024/00568"/>
    <x v="47"/>
    <n v="16588"/>
    <n v="2654.08"/>
    <n v="19242.080000000002"/>
    <n v="19242.080000000002"/>
    <n v="16588"/>
    <d v="2024-08-17T00:00:00"/>
    <s v="Vencido"/>
    <s v="Sin pagar"/>
    <x v="1"/>
    <x v="0"/>
    <d v="2026-03-06T00:00:00"/>
    <x v="3"/>
    <x v="16"/>
    <n v="567"/>
    <n v="0"/>
    <n v="0"/>
    <n v="0"/>
    <n v="16588"/>
    <n v="0"/>
    <n v="0"/>
  </r>
  <r>
    <d v="2024-03-01T00:00:00"/>
    <s v="CLN/2024/00057"/>
    <x v="48"/>
    <n v="8800"/>
    <n v="1408"/>
    <n v="10208"/>
    <n v="10208"/>
    <n v="8800"/>
    <d v="2024-03-31T00:00:00"/>
    <s v="Vencido"/>
    <s v="Sin pagar"/>
    <x v="6"/>
    <x v="0"/>
    <d v="2026-03-06T00:00:00"/>
    <x v="3"/>
    <x v="16"/>
    <n v="706"/>
    <n v="0"/>
    <n v="0"/>
    <n v="0"/>
    <n v="8800"/>
    <n v="0"/>
    <n v="0"/>
  </r>
  <r>
    <d v="2026-02-28T00:00:00"/>
    <s v="CLN/2026/00056"/>
    <x v="21"/>
    <n v="37273.61"/>
    <n v="5963.78"/>
    <n v="43237.39"/>
    <n v="43237.39"/>
    <n v="37273.61"/>
    <d v="2026-03-30T00:00:00"/>
    <s v="Vigente"/>
    <s v="Sin pagar"/>
    <x v="2"/>
    <x v="0"/>
    <d v="2026-02-28T00:00:00"/>
    <x v="4"/>
    <x v="17"/>
    <n v="0"/>
    <n v="0"/>
    <n v="0"/>
    <n v="0"/>
    <n v="0"/>
    <n v="0"/>
    <n v="37273.61"/>
  </r>
  <r>
    <d v="2026-02-27T00:00:00"/>
    <s v="HMO/2026/00127"/>
    <x v="51"/>
    <n v="18808"/>
    <n v="3009.28"/>
    <n v="21817.279999999999"/>
    <n v="21817.279999999999"/>
    <n v="18808"/>
    <d v="2026-03-29T00:00:00"/>
    <s v="Vigente"/>
    <s v="Sin pagar"/>
    <x v="1"/>
    <x v="0"/>
    <d v="2026-02-28T00:00:00"/>
    <x v="4"/>
    <x v="17"/>
    <n v="0"/>
    <n v="0"/>
    <n v="0"/>
    <n v="0"/>
    <n v="0"/>
    <n v="0"/>
    <n v="18808"/>
  </r>
  <r>
    <d v="2026-02-27T00:00:00"/>
    <s v="HMO/2026/00125"/>
    <x v="1"/>
    <n v="59040"/>
    <n v="9446.4"/>
    <n v="68486.399999999994"/>
    <n v="68486.399999999994"/>
    <n v="59040"/>
    <d v="2026-03-29T00:00:00"/>
    <s v="Vigente"/>
    <s v="Sin pagar"/>
    <x v="1"/>
    <x v="0"/>
    <d v="2026-02-28T00:00:00"/>
    <x v="4"/>
    <x v="17"/>
    <n v="0"/>
    <n v="0"/>
    <n v="0"/>
    <n v="0"/>
    <n v="0"/>
    <n v="0"/>
    <n v="59040"/>
  </r>
  <r>
    <d v="2026-02-27T00:00:00"/>
    <s v="HMO/2026/00124"/>
    <x v="1"/>
    <n v="49750"/>
    <n v="7960"/>
    <n v="57710"/>
    <n v="57710"/>
    <n v="49750"/>
    <d v="2026-03-29T00:00:00"/>
    <s v="Vigente"/>
    <s v="Sin pagar"/>
    <x v="1"/>
    <x v="0"/>
    <d v="2026-02-28T00:00:00"/>
    <x v="4"/>
    <x v="17"/>
    <n v="0"/>
    <n v="0"/>
    <n v="0"/>
    <n v="0"/>
    <n v="0"/>
    <n v="0"/>
    <n v="49750"/>
  </r>
  <r>
    <d v="2026-02-27T00:00:00"/>
    <s v="CLN/2026/00055"/>
    <x v="80"/>
    <n v="69000"/>
    <m/>
    <n v="69000"/>
    <n v="69000"/>
    <n v="69000"/>
    <d v="2026-03-29T00:00:00"/>
    <s v="Vigente"/>
    <s v="Sin pagar"/>
    <x v="1"/>
    <x v="0"/>
    <d v="2026-02-28T00:00:00"/>
    <x v="4"/>
    <x v="17"/>
    <n v="0"/>
    <n v="0"/>
    <n v="0"/>
    <n v="0"/>
    <n v="0"/>
    <n v="0"/>
    <n v="69000"/>
  </r>
  <r>
    <d v="2026-02-26T00:00:00"/>
    <s v="HMO/2026/00123"/>
    <x v="32"/>
    <n v="68714.34"/>
    <n v="10994.29"/>
    <n v="79708.63"/>
    <n v="79708.63"/>
    <n v="68714.34"/>
    <d v="2026-03-28T00:00:00"/>
    <s v="Vigente"/>
    <s v="Sin pagar"/>
    <x v="1"/>
    <x v="0"/>
    <d v="2026-02-28T00:00:00"/>
    <x v="4"/>
    <x v="17"/>
    <n v="0"/>
    <n v="0"/>
    <n v="0"/>
    <n v="0"/>
    <n v="0"/>
    <n v="0"/>
    <n v="68714.34"/>
  </r>
  <r>
    <d v="2026-02-26T00:00:00"/>
    <s v="HMO/2026/00122"/>
    <x v="6"/>
    <n v="9000"/>
    <n v="1440"/>
    <n v="10440"/>
    <n v="10440"/>
    <n v="9000"/>
    <d v="2026-03-28T00:00:00"/>
    <s v="Vigente"/>
    <s v="Sin pagar"/>
    <x v="1"/>
    <x v="0"/>
    <d v="2026-02-28T00:00:00"/>
    <x v="4"/>
    <x v="17"/>
    <n v="0"/>
    <n v="0"/>
    <n v="0"/>
    <n v="0"/>
    <n v="0"/>
    <n v="0"/>
    <n v="9000"/>
  </r>
  <r>
    <d v="2026-02-26T00:00:00"/>
    <s v="HMO/2026/00121"/>
    <x v="19"/>
    <n v="12980.52"/>
    <n v="2076.88"/>
    <n v="15057.4"/>
    <n v="15057.4"/>
    <n v="12980.52"/>
    <d v="2026-03-13T00:00:00"/>
    <s v="Vigente"/>
    <s v="Sin pagar"/>
    <x v="2"/>
    <x v="0"/>
    <d v="2026-02-28T00:00:00"/>
    <x v="4"/>
    <x v="17"/>
    <n v="0"/>
    <n v="0"/>
    <n v="0"/>
    <n v="0"/>
    <n v="0"/>
    <n v="0"/>
    <n v="12980.52"/>
  </r>
  <r>
    <d v="2026-02-26T00:00:00"/>
    <s v="HMO/2026/00119"/>
    <x v="28"/>
    <n v="77000"/>
    <n v="12320"/>
    <n v="89320"/>
    <n v="89320"/>
    <n v="77000"/>
    <d v="2026-03-28T00:00:00"/>
    <s v="Vigente"/>
    <s v="Sin pagar"/>
    <x v="2"/>
    <x v="0"/>
    <d v="2026-02-28T00:00:00"/>
    <x v="4"/>
    <x v="17"/>
    <n v="0"/>
    <n v="0"/>
    <n v="0"/>
    <n v="0"/>
    <n v="0"/>
    <n v="0"/>
    <n v="77000"/>
  </r>
  <r>
    <d v="2026-02-26T00:00:00"/>
    <s v="HMO/2026/00118"/>
    <x v="80"/>
    <n v="69000"/>
    <m/>
    <n v="69000"/>
    <n v="69000"/>
    <n v="69000"/>
    <d v="2026-03-28T00:00:00"/>
    <s v="Vigente"/>
    <s v="Sin pagar"/>
    <x v="1"/>
    <x v="0"/>
    <d v="2026-02-28T00:00:00"/>
    <x v="4"/>
    <x v="17"/>
    <n v="0"/>
    <n v="0"/>
    <n v="0"/>
    <n v="0"/>
    <n v="0"/>
    <n v="0"/>
    <n v="69000"/>
  </r>
  <r>
    <d v="2026-02-26T00:00:00"/>
    <s v="CLN/2026/00054"/>
    <x v="1"/>
    <n v="43500"/>
    <n v="6960"/>
    <n v="50460"/>
    <n v="50460"/>
    <n v="43500"/>
    <d v="2026-03-28T00:00:00"/>
    <s v="Vigente"/>
    <s v="Sin pagar"/>
    <x v="1"/>
    <x v="0"/>
    <d v="2026-02-28T00:00:00"/>
    <x v="4"/>
    <x v="17"/>
    <n v="0"/>
    <n v="0"/>
    <n v="0"/>
    <n v="0"/>
    <n v="0"/>
    <n v="0"/>
    <n v="43500"/>
  </r>
  <r>
    <d v="2026-02-25T00:00:00"/>
    <s v="HMO/2026/00116"/>
    <x v="14"/>
    <n v="1100"/>
    <n v="176"/>
    <n v="1276"/>
    <n v="1276"/>
    <n v="1100"/>
    <d v="2026-03-27T00:00:00"/>
    <s v="Vigente"/>
    <s v="Sin pagar"/>
    <x v="2"/>
    <x v="0"/>
    <d v="2026-02-28T00:00:00"/>
    <x v="4"/>
    <x v="17"/>
    <n v="0"/>
    <n v="0"/>
    <n v="0"/>
    <n v="0"/>
    <n v="0"/>
    <n v="0"/>
    <n v="1100"/>
  </r>
  <r>
    <d v="2026-02-25T00:00:00"/>
    <s v="HMO/2026/00115"/>
    <x v="61"/>
    <n v="37699.86"/>
    <n v="6031.98"/>
    <n v="43731.839999999997"/>
    <n v="43731.839999999997"/>
    <n v="37699.86"/>
    <d v="2026-04-11T00:00:00"/>
    <s v="Vigente"/>
    <s v="Sin pagar"/>
    <x v="1"/>
    <x v="0"/>
    <d v="2026-02-28T00:00:00"/>
    <x v="4"/>
    <x v="17"/>
    <n v="0"/>
    <n v="0"/>
    <n v="0"/>
    <n v="0"/>
    <n v="0"/>
    <n v="0"/>
    <n v="37699.86"/>
  </r>
  <r>
    <d v="2026-02-25T00:00:00"/>
    <s v="HMO/2026/00114"/>
    <x v="28"/>
    <n v="52056.9"/>
    <n v="8329.1"/>
    <n v="60386"/>
    <n v="60386"/>
    <n v="52056.9"/>
    <d v="2026-03-27T00:00:00"/>
    <s v="Vigente"/>
    <s v="Sin pagar"/>
    <x v="2"/>
    <x v="0"/>
    <d v="2026-02-28T00:00:00"/>
    <x v="4"/>
    <x v="17"/>
    <n v="0"/>
    <n v="0"/>
    <n v="0"/>
    <n v="0"/>
    <n v="0"/>
    <n v="0"/>
    <n v="52056.9"/>
  </r>
  <r>
    <d v="2026-02-25T00:00:00"/>
    <s v="CLN/2026/00053"/>
    <x v="80"/>
    <n v="69000"/>
    <m/>
    <n v="69000"/>
    <n v="69000"/>
    <n v="69000"/>
    <d v="2026-03-27T00:00:00"/>
    <s v="Vigente"/>
    <s v="Sin pagar"/>
    <x v="1"/>
    <x v="0"/>
    <d v="2026-02-28T00:00:00"/>
    <x v="4"/>
    <x v="17"/>
    <n v="0"/>
    <n v="0"/>
    <n v="0"/>
    <n v="0"/>
    <n v="0"/>
    <n v="0"/>
    <n v="69000"/>
  </r>
  <r>
    <d v="2026-02-24T00:00:00"/>
    <s v="HMO/2026/00113"/>
    <x v="7"/>
    <n v="9000"/>
    <n v="1440"/>
    <n v="10440"/>
    <n v="10440"/>
    <n v="9000"/>
    <d v="2026-03-26T00:00:00"/>
    <s v="Vigente"/>
    <s v="Sin pagar"/>
    <x v="1"/>
    <x v="0"/>
    <d v="2026-02-28T00:00:00"/>
    <x v="4"/>
    <x v="17"/>
    <n v="0"/>
    <n v="0"/>
    <n v="0"/>
    <n v="0"/>
    <n v="0"/>
    <n v="0"/>
    <n v="9000"/>
  </r>
  <r>
    <d v="2026-02-24T00:00:00"/>
    <s v="CLN/2026/00052"/>
    <x v="37"/>
    <n v="12825"/>
    <n v="2052"/>
    <n v="14877"/>
    <n v="14877"/>
    <n v="12825"/>
    <d v="2026-03-26T00:00:00"/>
    <s v="Vigente"/>
    <s v="Sin pagar"/>
    <x v="2"/>
    <x v="0"/>
    <d v="2026-02-28T00:00:00"/>
    <x v="4"/>
    <x v="17"/>
    <n v="0"/>
    <n v="0"/>
    <n v="0"/>
    <n v="0"/>
    <n v="0"/>
    <n v="0"/>
    <n v="12825"/>
  </r>
  <r>
    <d v="2026-02-23T00:00:00"/>
    <s v="HMO/2026/00110"/>
    <x v="32"/>
    <n v="102002.87"/>
    <n v="16320.46"/>
    <n v="118323.33"/>
    <n v="118323.33"/>
    <n v="102002.87"/>
    <d v="2026-03-25T00:00:00"/>
    <s v="Vigente"/>
    <s v="Sin pagar"/>
    <x v="2"/>
    <x v="0"/>
    <d v="2026-02-28T00:00:00"/>
    <x v="4"/>
    <x v="17"/>
    <n v="0"/>
    <n v="0"/>
    <n v="0"/>
    <n v="0"/>
    <n v="0"/>
    <n v="0"/>
    <n v="102002.87"/>
  </r>
  <r>
    <d v="2026-02-23T00:00:00"/>
    <s v="HMO/2026/00109"/>
    <x v="32"/>
    <n v="102002.87"/>
    <n v="16320.46"/>
    <n v="118323.33"/>
    <n v="118323.33"/>
    <n v="102002.87"/>
    <d v="2026-03-25T00:00:00"/>
    <s v="Vigente"/>
    <s v="Sin pagar"/>
    <x v="2"/>
    <x v="0"/>
    <d v="2026-02-28T00:00:00"/>
    <x v="4"/>
    <x v="17"/>
    <n v="0"/>
    <n v="0"/>
    <n v="0"/>
    <n v="0"/>
    <n v="0"/>
    <n v="0"/>
    <n v="102002.87"/>
  </r>
  <r>
    <d v="2026-02-23T00:00:00"/>
    <s v="CLN/2026/00050"/>
    <x v="37"/>
    <n v="12825"/>
    <n v="2052"/>
    <n v="14877"/>
    <n v="14877"/>
    <n v="12825"/>
    <d v="2026-03-25T00:00:00"/>
    <s v="Vigente"/>
    <s v="Sin pagar"/>
    <x v="2"/>
    <x v="0"/>
    <d v="2026-02-28T00:00:00"/>
    <x v="4"/>
    <x v="17"/>
    <n v="0"/>
    <n v="0"/>
    <n v="0"/>
    <n v="0"/>
    <n v="0"/>
    <n v="0"/>
    <n v="12825"/>
  </r>
  <r>
    <d v="2026-02-21T00:00:00"/>
    <s v="HMO/2026/00108"/>
    <x v="31"/>
    <n v="33317.279999999999"/>
    <n v="5330.76"/>
    <n v="38648.04"/>
    <n v="38648.04"/>
    <n v="33317.279999999999"/>
    <d v="2026-03-23T00:00:00"/>
    <s v="Vigente"/>
    <s v="Sin pagar"/>
    <x v="1"/>
    <x v="0"/>
    <d v="2026-02-28T00:00:00"/>
    <x v="4"/>
    <x v="17"/>
    <n v="0"/>
    <n v="0"/>
    <n v="0"/>
    <n v="0"/>
    <n v="0"/>
    <n v="0"/>
    <n v="33317.279999999999"/>
  </r>
  <r>
    <d v="2026-02-19T00:00:00"/>
    <s v="HMO/2026/00107"/>
    <x v="6"/>
    <n v="9000"/>
    <n v="1440"/>
    <n v="10440"/>
    <n v="10440"/>
    <n v="9000"/>
    <d v="2026-03-21T00:00:00"/>
    <s v="Vigente"/>
    <s v="Sin pagar"/>
    <x v="1"/>
    <x v="0"/>
    <d v="2026-02-28T00:00:00"/>
    <x v="4"/>
    <x v="17"/>
    <n v="0"/>
    <n v="0"/>
    <n v="0"/>
    <n v="0"/>
    <n v="0"/>
    <n v="0"/>
    <n v="9000"/>
  </r>
  <r>
    <d v="2026-02-19T00:00:00"/>
    <s v="HMO/2026/00106"/>
    <x v="80"/>
    <n v="69000"/>
    <m/>
    <n v="69000"/>
    <n v="69000"/>
    <n v="69000"/>
    <d v="2026-03-21T00:00:00"/>
    <s v="Vigente"/>
    <s v="Sin pagar"/>
    <x v="1"/>
    <x v="0"/>
    <d v="2026-02-28T00:00:00"/>
    <x v="4"/>
    <x v="17"/>
    <n v="0"/>
    <n v="0"/>
    <n v="0"/>
    <n v="0"/>
    <n v="0"/>
    <n v="0"/>
    <n v="69000"/>
  </r>
  <r>
    <d v="2026-02-19T00:00:00"/>
    <s v="CLN/2026/00047"/>
    <x v="17"/>
    <n v="35478.14"/>
    <n v="5676.5"/>
    <n v="41154.639999999999"/>
    <n v="41154.639999999999"/>
    <n v="35478.14"/>
    <d v="2026-03-21T00:00:00"/>
    <s v="Vigente"/>
    <s v="Sin pagar"/>
    <x v="0"/>
    <x v="0"/>
    <d v="2026-02-28T00:00:00"/>
    <x v="4"/>
    <x v="17"/>
    <n v="0"/>
    <n v="0"/>
    <n v="0"/>
    <n v="0"/>
    <n v="0"/>
    <n v="0"/>
    <n v="35478.14"/>
  </r>
  <r>
    <d v="2026-02-19T00:00:00"/>
    <s v="CLN/2026/00046"/>
    <x v="17"/>
    <n v="55531.01"/>
    <n v="8884.9599999999991"/>
    <n v="64415.97"/>
    <n v="64415.97"/>
    <n v="55531.01"/>
    <d v="2026-03-21T00:00:00"/>
    <s v="Vigente"/>
    <s v="Sin pagar"/>
    <x v="0"/>
    <x v="0"/>
    <d v="2026-02-28T00:00:00"/>
    <x v="4"/>
    <x v="17"/>
    <n v="0"/>
    <n v="0"/>
    <n v="0"/>
    <n v="0"/>
    <n v="0"/>
    <n v="0"/>
    <n v="55531.01"/>
  </r>
  <r>
    <d v="2026-02-19T00:00:00"/>
    <s v="CLN/2026/00045"/>
    <x v="36"/>
    <n v="35478.14"/>
    <n v="5676.5"/>
    <n v="41154.639999999999"/>
    <n v="41154.639999999999"/>
    <n v="35478.14"/>
    <d v="2026-03-21T00:00:00"/>
    <s v="Vigente"/>
    <s v="Sin pagar"/>
    <x v="2"/>
    <x v="0"/>
    <d v="2026-02-28T00:00:00"/>
    <x v="4"/>
    <x v="17"/>
    <n v="0"/>
    <n v="0"/>
    <n v="0"/>
    <n v="0"/>
    <n v="0"/>
    <n v="0"/>
    <n v="35478.14"/>
  </r>
  <r>
    <d v="2026-02-18T00:00:00"/>
    <s v="HMO/2026/00105"/>
    <x v="31"/>
    <n v="20898.05"/>
    <n v="3343.69"/>
    <n v="24241.74"/>
    <n v="24241.74"/>
    <n v="20898.05"/>
    <d v="2026-03-20T00:00:00"/>
    <s v="Vigente"/>
    <s v="Sin pagar"/>
    <x v="1"/>
    <x v="0"/>
    <d v="2026-02-28T00:00:00"/>
    <x v="4"/>
    <x v="17"/>
    <n v="0"/>
    <n v="0"/>
    <n v="0"/>
    <n v="0"/>
    <n v="0"/>
    <n v="0"/>
    <n v="20898.05"/>
  </r>
  <r>
    <d v="2026-02-18T00:00:00"/>
    <s v="HMO/2026/00104"/>
    <x v="31"/>
    <n v="13500"/>
    <m/>
    <n v="13500"/>
    <n v="13500"/>
    <n v="13500"/>
    <d v="2026-03-20T00:00:00"/>
    <s v="Vigente"/>
    <s v="Sin pagar"/>
    <x v="1"/>
    <x v="0"/>
    <d v="2026-02-28T00:00:00"/>
    <x v="4"/>
    <x v="17"/>
    <n v="0"/>
    <n v="0"/>
    <n v="0"/>
    <n v="0"/>
    <n v="0"/>
    <n v="0"/>
    <n v="13500"/>
  </r>
  <r>
    <d v="2026-02-18T00:00:00"/>
    <s v="HMO/2026/00102"/>
    <x v="32"/>
    <n v="54411.35"/>
    <n v="8705.82"/>
    <n v="63117.17"/>
    <n v="63117.17"/>
    <n v="54411.35"/>
    <d v="2026-03-20T00:00:00"/>
    <s v="Vigente"/>
    <s v="Sin pagar"/>
    <x v="2"/>
    <x v="0"/>
    <d v="2026-02-28T00:00:00"/>
    <x v="4"/>
    <x v="17"/>
    <n v="0"/>
    <n v="0"/>
    <n v="0"/>
    <n v="0"/>
    <n v="0"/>
    <n v="0"/>
    <n v="54411.35"/>
  </r>
  <r>
    <d v="2026-02-18T00:00:00"/>
    <s v="CLN/2026/00044"/>
    <x v="9"/>
    <n v="5200"/>
    <n v="832"/>
    <n v="6032"/>
    <n v="6032"/>
    <n v="5200"/>
    <d v="2026-03-20T00:00:00"/>
    <s v="Vigente"/>
    <s v="Sin pagar"/>
    <x v="2"/>
    <x v="0"/>
    <d v="2026-02-28T00:00:00"/>
    <x v="4"/>
    <x v="17"/>
    <n v="0"/>
    <n v="0"/>
    <n v="0"/>
    <n v="0"/>
    <n v="0"/>
    <n v="0"/>
    <n v="5200"/>
  </r>
  <r>
    <d v="2026-02-18T00:00:00"/>
    <s v="CLN/2026/00043"/>
    <x v="37"/>
    <n v="8550"/>
    <n v="1368"/>
    <n v="9918"/>
    <n v="9918"/>
    <n v="8550"/>
    <d v="2026-03-20T00:00:00"/>
    <s v="Vigente"/>
    <s v="Sin pagar"/>
    <x v="2"/>
    <x v="0"/>
    <d v="2026-02-28T00:00:00"/>
    <x v="4"/>
    <x v="17"/>
    <n v="0"/>
    <n v="0"/>
    <n v="0"/>
    <n v="0"/>
    <n v="0"/>
    <n v="0"/>
    <n v="8550"/>
  </r>
  <r>
    <d v="2026-02-17T00:00:00"/>
    <s v="HMO/2026/00101"/>
    <x v="32"/>
    <n v="27200.92"/>
    <n v="4352.1499999999996"/>
    <n v="31553.07"/>
    <n v="31553.07"/>
    <n v="27200.92"/>
    <d v="2026-03-19T00:00:00"/>
    <s v="Vigente"/>
    <s v="Sin pagar"/>
    <x v="2"/>
    <x v="0"/>
    <d v="2026-02-28T00:00:00"/>
    <x v="4"/>
    <x v="17"/>
    <n v="0"/>
    <n v="0"/>
    <n v="0"/>
    <n v="0"/>
    <n v="0"/>
    <n v="0"/>
    <n v="27200.92"/>
  </r>
  <r>
    <d v="2026-02-17T00:00:00"/>
    <s v="HMO/2026/00100"/>
    <x v="15"/>
    <n v="59551.199999999997"/>
    <n v="9528.19"/>
    <n v="69079.39"/>
    <n v="69079.39"/>
    <n v="59551.199999999997"/>
    <d v="2026-03-04T00:00:00"/>
    <s v="Por vencer"/>
    <s v="Sin pagar"/>
    <x v="2"/>
    <x v="0"/>
    <d v="2026-02-28T00:00:00"/>
    <x v="4"/>
    <x v="17"/>
    <n v="0"/>
    <n v="0"/>
    <n v="0"/>
    <n v="0"/>
    <n v="0"/>
    <n v="59551.199999999997"/>
    <n v="0"/>
  </r>
  <r>
    <d v="2026-02-17T00:00:00"/>
    <s v="HMO/2026/00099"/>
    <x v="69"/>
    <n v="142186.64000000001"/>
    <n v="22749.86"/>
    <n v="164936.5"/>
    <n v="164936.5"/>
    <n v="142186.64000000001"/>
    <d v="2026-03-19T00:00:00"/>
    <s v="Vigente"/>
    <s v="Sin pagar"/>
    <x v="2"/>
    <x v="0"/>
    <d v="2026-02-28T00:00:00"/>
    <x v="4"/>
    <x v="17"/>
    <n v="0"/>
    <n v="0"/>
    <n v="0"/>
    <n v="0"/>
    <n v="0"/>
    <n v="0"/>
    <n v="142186.64000000001"/>
  </r>
  <r>
    <d v="2026-02-17T00:00:00"/>
    <s v="HMO/2026/00098"/>
    <x v="7"/>
    <n v="9000"/>
    <n v="1440"/>
    <n v="10440"/>
    <n v="10440"/>
    <n v="9000"/>
    <d v="2026-03-19T00:00:00"/>
    <s v="Vigente"/>
    <s v="Sin pagar"/>
    <x v="1"/>
    <x v="0"/>
    <d v="2026-02-28T00:00:00"/>
    <x v="4"/>
    <x v="17"/>
    <n v="0"/>
    <n v="0"/>
    <n v="0"/>
    <n v="0"/>
    <n v="0"/>
    <n v="0"/>
    <n v="9000"/>
  </r>
  <r>
    <d v="2026-02-16T00:00:00"/>
    <s v="CLN/2026/00042"/>
    <x v="37"/>
    <n v="8550"/>
    <n v="1368"/>
    <n v="9918"/>
    <n v="9918"/>
    <n v="8550"/>
    <d v="2026-03-18T00:00:00"/>
    <s v="Vigente"/>
    <s v="Sin pagar"/>
    <x v="2"/>
    <x v="0"/>
    <d v="2026-02-28T00:00:00"/>
    <x v="4"/>
    <x v="17"/>
    <n v="0"/>
    <n v="0"/>
    <n v="0"/>
    <n v="0"/>
    <n v="0"/>
    <n v="0"/>
    <n v="8550"/>
  </r>
  <r>
    <d v="2026-02-16T00:00:00"/>
    <s v="CLN/2026/00041"/>
    <x v="36"/>
    <n v="7112.44"/>
    <n v="1137.99"/>
    <n v="8250.43"/>
    <n v="8250.43"/>
    <n v="7112.44"/>
    <d v="2026-03-18T00:00:00"/>
    <s v="Vigente"/>
    <s v="Sin pagar"/>
    <x v="2"/>
    <x v="0"/>
    <d v="2026-02-28T00:00:00"/>
    <x v="4"/>
    <x v="17"/>
    <n v="0"/>
    <n v="0"/>
    <n v="0"/>
    <n v="0"/>
    <n v="0"/>
    <n v="0"/>
    <n v="7112.44"/>
  </r>
  <r>
    <d v="2026-02-13T00:00:00"/>
    <s v="HMO/2026/00091"/>
    <x v="85"/>
    <n v="37152"/>
    <n v="5944.32"/>
    <n v="43096.32"/>
    <n v="43096.32"/>
    <n v="37152"/>
    <d v="2026-03-15T00:00:00"/>
    <s v="Vigente"/>
    <s v="Sin pagar"/>
    <x v="1"/>
    <x v="0"/>
    <d v="2026-02-28T00:00:00"/>
    <x v="4"/>
    <x v="17"/>
    <n v="0"/>
    <n v="0"/>
    <n v="0"/>
    <n v="0"/>
    <n v="0"/>
    <n v="0"/>
    <n v="37152"/>
  </r>
  <r>
    <d v="2026-02-13T00:00:00"/>
    <s v="HMO/2026/00090"/>
    <x v="55"/>
    <n v="68400"/>
    <n v="10944"/>
    <n v="79344"/>
    <n v="79344"/>
    <n v="68400"/>
    <d v="2026-03-15T00:00:00"/>
    <s v="Vigente"/>
    <s v="Sin pagar"/>
    <x v="1"/>
    <x v="0"/>
    <d v="2026-02-28T00:00:00"/>
    <x v="4"/>
    <x v="17"/>
    <n v="0"/>
    <n v="0"/>
    <n v="0"/>
    <n v="0"/>
    <n v="0"/>
    <n v="0"/>
    <n v="68400"/>
  </r>
  <r>
    <d v="2026-02-13T00:00:00"/>
    <s v="HMO/2026/00089"/>
    <x v="7"/>
    <n v="163400"/>
    <n v="26144"/>
    <n v="189544"/>
    <n v="189544"/>
    <n v="163400"/>
    <d v="2026-03-15T00:00:00"/>
    <s v="Vigente"/>
    <s v="Sin pagar"/>
    <x v="1"/>
    <x v="0"/>
    <d v="2026-02-28T00:00:00"/>
    <x v="4"/>
    <x v="17"/>
    <n v="0"/>
    <n v="0"/>
    <n v="0"/>
    <n v="0"/>
    <n v="0"/>
    <n v="0"/>
    <n v="163400"/>
  </r>
  <r>
    <d v="2026-02-13T00:00:00"/>
    <s v="HMO/2026/00088"/>
    <x v="7"/>
    <n v="163400"/>
    <n v="26144"/>
    <n v="189544"/>
    <n v="189544"/>
    <n v="163400"/>
    <d v="2026-03-15T00:00:00"/>
    <s v="Vigente"/>
    <s v="Sin pagar"/>
    <x v="1"/>
    <x v="0"/>
    <d v="2026-02-28T00:00:00"/>
    <x v="4"/>
    <x v="17"/>
    <n v="0"/>
    <n v="0"/>
    <n v="0"/>
    <n v="0"/>
    <n v="0"/>
    <n v="0"/>
    <n v="163400"/>
  </r>
  <r>
    <d v="2026-02-13T00:00:00"/>
    <s v="HMO/2026/00085"/>
    <x v="13"/>
    <n v="74304"/>
    <n v="11888.64"/>
    <n v="86192.639999999999"/>
    <n v="86192.639999999999"/>
    <n v="74304"/>
    <d v="2026-03-15T00:00:00"/>
    <s v="Vigente"/>
    <s v="Sin pagar"/>
    <x v="1"/>
    <x v="0"/>
    <d v="2026-02-28T00:00:00"/>
    <x v="4"/>
    <x v="17"/>
    <n v="0"/>
    <n v="0"/>
    <n v="0"/>
    <n v="0"/>
    <n v="0"/>
    <n v="0"/>
    <n v="74304"/>
  </r>
  <r>
    <d v="2026-02-13T00:00:00"/>
    <s v="HMO/2026/00084"/>
    <x v="81"/>
    <n v="17802"/>
    <n v="2848.32"/>
    <n v="20650.32"/>
    <n v="20650.32"/>
    <n v="17802"/>
    <d v="2026-03-30T00:00:00"/>
    <s v="Vigente"/>
    <s v="Sin pagar"/>
    <x v="2"/>
    <x v="0"/>
    <d v="2026-02-28T00:00:00"/>
    <x v="4"/>
    <x v="17"/>
    <n v="0"/>
    <n v="0"/>
    <n v="0"/>
    <n v="0"/>
    <n v="0"/>
    <n v="0"/>
    <n v="17802"/>
  </r>
  <r>
    <d v="2026-02-12T00:00:00"/>
    <s v="HMO/2026/00083"/>
    <x v="7"/>
    <n v="37185.480000000003"/>
    <n v="5949.68"/>
    <n v="43135.16"/>
    <n v="43135.16"/>
    <n v="37185.480000000003"/>
    <d v="2026-03-14T00:00:00"/>
    <s v="Vigente"/>
    <s v="Sin pagar"/>
    <x v="1"/>
    <x v="0"/>
    <d v="2026-02-28T00:00:00"/>
    <x v="4"/>
    <x v="17"/>
    <n v="0"/>
    <n v="0"/>
    <n v="0"/>
    <n v="0"/>
    <n v="0"/>
    <n v="0"/>
    <n v="37185.480000000003"/>
  </r>
  <r>
    <d v="2026-02-11T00:00:00"/>
    <s v="HMO/2026/00079"/>
    <x v="14"/>
    <n v="7020"/>
    <n v="1123.2"/>
    <n v="8143.2"/>
    <n v="8143.2"/>
    <n v="7020"/>
    <d v="2026-03-13T00:00:00"/>
    <s v="Vigente"/>
    <s v="Sin pagar"/>
    <x v="2"/>
    <x v="0"/>
    <d v="2026-02-28T00:00:00"/>
    <x v="4"/>
    <x v="17"/>
    <n v="0"/>
    <n v="0"/>
    <n v="0"/>
    <n v="0"/>
    <n v="0"/>
    <n v="0"/>
    <n v="7020"/>
  </r>
  <r>
    <d v="2026-02-10T00:00:00"/>
    <s v="HMO/2026/00078"/>
    <x v="61"/>
    <n v="25806.68"/>
    <n v="4129.07"/>
    <n v="29935.75"/>
    <n v="29935.75"/>
    <n v="25806.68"/>
    <d v="2026-03-12T00:00:00"/>
    <s v="Vigente"/>
    <s v="Sin pagar"/>
    <x v="1"/>
    <x v="0"/>
    <d v="2026-02-28T00:00:00"/>
    <x v="4"/>
    <x v="17"/>
    <n v="0"/>
    <n v="0"/>
    <n v="0"/>
    <n v="0"/>
    <n v="0"/>
    <n v="0"/>
    <n v="25806.68"/>
  </r>
  <r>
    <d v="2026-02-10T00:00:00"/>
    <s v="HMO/2026/00077"/>
    <x v="55"/>
    <n v="43500"/>
    <n v="6960"/>
    <n v="50460"/>
    <n v="50460"/>
    <n v="43500"/>
    <d v="2026-03-12T00:00:00"/>
    <s v="Vigente"/>
    <s v="Sin pagar"/>
    <x v="1"/>
    <x v="0"/>
    <d v="2026-02-28T00:00:00"/>
    <x v="4"/>
    <x v="17"/>
    <n v="0"/>
    <n v="0"/>
    <n v="0"/>
    <n v="0"/>
    <n v="0"/>
    <n v="0"/>
    <n v="43500"/>
  </r>
  <r>
    <d v="2026-02-10T00:00:00"/>
    <s v="HMO/2026/00076"/>
    <x v="7"/>
    <n v="9000"/>
    <n v="1440"/>
    <n v="10440"/>
    <n v="10440"/>
    <n v="9000"/>
    <d v="2026-03-12T00:00:00"/>
    <s v="Vigente"/>
    <s v="Sin pagar"/>
    <x v="1"/>
    <x v="0"/>
    <d v="2026-02-28T00:00:00"/>
    <x v="4"/>
    <x v="17"/>
    <n v="0"/>
    <n v="0"/>
    <n v="0"/>
    <n v="0"/>
    <n v="0"/>
    <n v="0"/>
    <n v="9000"/>
  </r>
  <r>
    <d v="2026-02-10T00:00:00"/>
    <s v="CLN/2026/00037"/>
    <x v="84"/>
    <n v="41257.68"/>
    <n v="6601.23"/>
    <n v="47858.91"/>
    <n v="47858.91"/>
    <n v="41257.68"/>
    <d v="2026-03-12T00:00:00"/>
    <s v="Vigente"/>
    <s v="Sin pagar"/>
    <x v="1"/>
    <x v="0"/>
    <d v="2026-02-28T00:00:00"/>
    <x v="4"/>
    <x v="17"/>
    <n v="0"/>
    <n v="0"/>
    <n v="0"/>
    <n v="0"/>
    <n v="0"/>
    <n v="0"/>
    <n v="41257.68"/>
  </r>
  <r>
    <d v="2026-02-06T00:00:00"/>
    <s v="HMO/2026/00070"/>
    <x v="1"/>
    <n v="48700"/>
    <n v="7792"/>
    <n v="56492"/>
    <n v="56492"/>
    <n v="48700"/>
    <d v="2026-03-08T00:00:00"/>
    <s v="Vigente"/>
    <s v="Sin pagar"/>
    <x v="1"/>
    <x v="0"/>
    <d v="2026-02-28T00:00:00"/>
    <x v="4"/>
    <x v="17"/>
    <n v="0"/>
    <n v="0"/>
    <n v="0"/>
    <n v="0"/>
    <n v="0"/>
    <n v="0"/>
    <n v="48700"/>
  </r>
  <r>
    <d v="2026-02-06T00:00:00"/>
    <s v="HMO/2026/00068"/>
    <x v="22"/>
    <n v="27360"/>
    <n v="4377.6000000000004"/>
    <n v="31737.599999999999"/>
    <n v="31737.599999999999"/>
    <n v="27360"/>
    <d v="2026-03-08T00:00:00"/>
    <s v="Vigente"/>
    <s v="Sin pagar"/>
    <x v="1"/>
    <x v="0"/>
    <d v="2026-02-28T00:00:00"/>
    <x v="4"/>
    <x v="17"/>
    <n v="0"/>
    <n v="0"/>
    <n v="0"/>
    <n v="0"/>
    <n v="0"/>
    <n v="0"/>
    <n v="27360"/>
  </r>
  <r>
    <d v="2026-02-06T00:00:00"/>
    <s v="CLN/2026/00036"/>
    <x v="9"/>
    <n v="37020"/>
    <n v="5923.2"/>
    <n v="42943.199999999997"/>
    <n v="42943.199999999997"/>
    <n v="37020"/>
    <d v="2026-03-08T00:00:00"/>
    <s v="Vigente"/>
    <s v="Sin pagar"/>
    <x v="2"/>
    <x v="0"/>
    <d v="2026-02-28T00:00:00"/>
    <x v="4"/>
    <x v="17"/>
    <n v="0"/>
    <n v="0"/>
    <n v="0"/>
    <n v="0"/>
    <n v="0"/>
    <n v="0"/>
    <n v="37020"/>
  </r>
  <r>
    <d v="2026-02-04T00:00:00"/>
    <s v="HMO/2026/00066"/>
    <x v="14"/>
    <n v="10320"/>
    <n v="1651.2"/>
    <n v="11971.2"/>
    <n v="3990.4"/>
    <n v="3440.0000000000005"/>
    <d v="2026-03-06T00:00:00"/>
    <s v="Por vencer"/>
    <s v="Pagado parcialmente"/>
    <x v="2"/>
    <x v="0"/>
    <d v="2026-02-28T00:00:00"/>
    <x v="4"/>
    <x v="17"/>
    <n v="0"/>
    <n v="0"/>
    <n v="0"/>
    <n v="0"/>
    <n v="0"/>
    <n v="3440.0000000000005"/>
    <n v="0"/>
  </r>
  <r>
    <d v="2026-02-04T00:00:00"/>
    <s v="HMO/2026/00065"/>
    <x v="60"/>
    <n v="13600"/>
    <n v="2176"/>
    <n v="15776"/>
    <n v="15776"/>
    <n v="13600"/>
    <d v="2026-03-06T00:00:00"/>
    <s v="Por vencer"/>
    <s v="Sin pagar"/>
    <x v="1"/>
    <x v="0"/>
    <d v="2026-02-28T00:00:00"/>
    <x v="4"/>
    <x v="17"/>
    <n v="0"/>
    <n v="0"/>
    <n v="0"/>
    <n v="0"/>
    <n v="0"/>
    <n v="13600"/>
    <n v="0"/>
  </r>
  <r>
    <d v="2026-02-03T00:00:00"/>
    <s v="HMO/2026/00064"/>
    <x v="7"/>
    <n v="6750"/>
    <n v="1080"/>
    <n v="7830"/>
    <n v="7830"/>
    <n v="6750"/>
    <d v="2026-03-05T00:00:00"/>
    <s v="Por vencer"/>
    <s v="Sin pagar"/>
    <x v="1"/>
    <x v="0"/>
    <d v="2026-02-28T00:00:00"/>
    <x v="4"/>
    <x v="17"/>
    <n v="0"/>
    <n v="0"/>
    <n v="0"/>
    <n v="0"/>
    <n v="0"/>
    <n v="6750"/>
    <n v="0"/>
  </r>
  <r>
    <d v="2026-01-31T00:00:00"/>
    <s v="HMO/2026/00063"/>
    <x v="55"/>
    <n v="63900"/>
    <n v="10224"/>
    <n v="74124"/>
    <n v="74124"/>
    <n v="63900"/>
    <d v="2026-03-02T00:00:00"/>
    <s v="Por vencer"/>
    <s v="Sin pagar"/>
    <x v="1"/>
    <x v="0"/>
    <d v="2026-02-28T00:00:00"/>
    <x v="4"/>
    <x v="17"/>
    <n v="0"/>
    <n v="0"/>
    <n v="0"/>
    <n v="0"/>
    <n v="0"/>
    <n v="63900"/>
    <n v="0"/>
  </r>
  <r>
    <d v="2026-01-31T00:00:00"/>
    <s v="HMO/2026/00062"/>
    <x v="7"/>
    <n v="36400"/>
    <n v="5824"/>
    <n v="42224"/>
    <n v="42224"/>
    <n v="36400"/>
    <d v="2026-03-02T00:00:00"/>
    <s v="Por vencer"/>
    <s v="Sin pagar"/>
    <x v="1"/>
    <x v="0"/>
    <d v="2026-02-28T00:00:00"/>
    <x v="4"/>
    <x v="17"/>
    <n v="0"/>
    <n v="0"/>
    <n v="0"/>
    <n v="0"/>
    <n v="0"/>
    <n v="36400"/>
    <n v="0"/>
  </r>
  <r>
    <d v="2026-01-28T00:00:00"/>
    <s v="HMO/2026/00060"/>
    <x v="31"/>
    <n v="20217.48"/>
    <m/>
    <n v="20217.48"/>
    <n v="20217.48"/>
    <n v="20217.48"/>
    <d v="2026-02-27T00:00:00"/>
    <s v="Vencido"/>
    <s v="Sin pagar"/>
    <x v="1"/>
    <x v="0"/>
    <d v="2026-02-28T00:00:00"/>
    <x v="4"/>
    <x v="17"/>
    <n v="2"/>
    <n v="20217.48"/>
    <n v="0"/>
    <n v="0"/>
    <n v="0"/>
    <n v="0"/>
    <n v="0"/>
  </r>
  <r>
    <d v="2026-01-28T00:00:00"/>
    <s v="CLN/2026/00032"/>
    <x v="58"/>
    <n v="82041.929999999993"/>
    <n v="13126.71"/>
    <n v="95168.639999999999"/>
    <n v="95168.639999999999"/>
    <n v="82041.929999999993"/>
    <d v="2026-02-27T00:00:00"/>
    <s v="Vencido"/>
    <s v="Sin pagar"/>
    <x v="1"/>
    <x v="0"/>
    <d v="2026-02-28T00:00:00"/>
    <x v="4"/>
    <x v="17"/>
    <n v="2"/>
    <n v="82041.929999999993"/>
    <n v="0"/>
    <n v="0"/>
    <n v="0"/>
    <n v="0"/>
    <n v="0"/>
  </r>
  <r>
    <d v="2026-01-28T00:00:00"/>
    <s v="CLN/2026/00031"/>
    <x v="58"/>
    <n v="41020.97"/>
    <n v="6563.36"/>
    <n v="47584.33"/>
    <n v="47584.33"/>
    <n v="41020.97"/>
    <d v="2026-02-27T00:00:00"/>
    <s v="Vencido"/>
    <s v="Sin pagar"/>
    <x v="1"/>
    <x v="0"/>
    <d v="2026-02-28T00:00:00"/>
    <x v="4"/>
    <x v="17"/>
    <n v="2"/>
    <n v="41020.97"/>
    <n v="0"/>
    <n v="0"/>
    <n v="0"/>
    <n v="0"/>
    <n v="0"/>
  </r>
  <r>
    <d v="2026-01-28T00:00:00"/>
    <s v="CLN/2026/00030"/>
    <x v="58"/>
    <n v="41020.97"/>
    <n v="6563.36"/>
    <n v="47584.33"/>
    <n v="47584.33"/>
    <n v="41020.97"/>
    <d v="2026-02-27T00:00:00"/>
    <s v="Vencido"/>
    <s v="Sin pagar"/>
    <x v="1"/>
    <x v="0"/>
    <d v="2026-02-28T00:00:00"/>
    <x v="4"/>
    <x v="17"/>
    <n v="2"/>
    <n v="41020.97"/>
    <n v="0"/>
    <n v="0"/>
    <n v="0"/>
    <n v="0"/>
    <n v="0"/>
  </r>
  <r>
    <d v="2026-01-22T00:00:00"/>
    <s v="HMO/2026/00047"/>
    <x v="22"/>
    <n v="42750"/>
    <n v="6840"/>
    <n v="49590"/>
    <n v="49590"/>
    <n v="42750"/>
    <d v="2026-02-21T00:00:00"/>
    <s v="Vencido"/>
    <s v="Sin pagar"/>
    <x v="1"/>
    <x v="0"/>
    <d v="2026-02-28T00:00:00"/>
    <x v="4"/>
    <x v="17"/>
    <n v="8"/>
    <n v="42750"/>
    <n v="0"/>
    <n v="0"/>
    <n v="0"/>
    <n v="0"/>
    <n v="0"/>
  </r>
  <r>
    <d v="2026-01-15T00:00:00"/>
    <s v="CLN/2026/00016"/>
    <x v="37"/>
    <n v="44390"/>
    <n v="7102.4"/>
    <n v="51492.4"/>
    <n v="51492.4"/>
    <n v="44390"/>
    <d v="2026-02-14T00:00:00"/>
    <s v="Vencido"/>
    <s v="Sin pagar"/>
    <x v="2"/>
    <x v="0"/>
    <d v="2026-02-28T00:00:00"/>
    <x v="4"/>
    <x v="17"/>
    <n v="15"/>
    <n v="44390"/>
    <n v="0"/>
    <n v="0"/>
    <n v="0"/>
    <n v="0"/>
    <n v="0"/>
  </r>
  <r>
    <d v="2026-01-15T00:00:00"/>
    <s v="CLN/2026/00015"/>
    <x v="36"/>
    <n v="17638.53"/>
    <n v="2822.16"/>
    <n v="20460.689999999999"/>
    <n v="20460.689999999999"/>
    <n v="17638.53"/>
    <d v="2026-02-14T00:00:00"/>
    <s v="Vencido"/>
    <s v="Sin pagar"/>
    <x v="2"/>
    <x v="0"/>
    <d v="2026-02-28T00:00:00"/>
    <x v="4"/>
    <x v="17"/>
    <n v="15"/>
    <n v="17638.53"/>
    <n v="0"/>
    <n v="0"/>
    <n v="0"/>
    <n v="0"/>
    <n v="0"/>
  </r>
  <r>
    <d v="2025-12-26T00:00:00"/>
    <s v="CLN/2025/00525"/>
    <x v="37"/>
    <n v="42000"/>
    <n v="6720"/>
    <n v="48720"/>
    <n v="31860"/>
    <n v="27465.517241379312"/>
    <d v="2026-01-25T00:00:00"/>
    <s v="Vencido"/>
    <s v="Pagado parcialmente"/>
    <x v="2"/>
    <x v="0"/>
    <d v="2026-02-28T00:00:00"/>
    <x v="4"/>
    <x v="17"/>
    <n v="35"/>
    <n v="0"/>
    <n v="27465.517241379312"/>
    <n v="0"/>
    <n v="0"/>
    <n v="0"/>
    <n v="0"/>
  </r>
  <r>
    <d v="2025-10-23T00:00:00"/>
    <s v="CLN/2025/00474"/>
    <x v="38"/>
    <n v="19694.400000000001"/>
    <n v="3151.1"/>
    <n v="22845.5"/>
    <n v="2429.5"/>
    <n v="2094.3965517241381"/>
    <d v="2025-11-07T00:00:00"/>
    <s v="Vencido"/>
    <s v="Pagado parcialmente"/>
    <x v="2"/>
    <x v="0"/>
    <d v="2026-02-28T00:00:00"/>
    <x v="4"/>
    <x v="17"/>
    <n v="114"/>
    <n v="0"/>
    <n v="0"/>
    <n v="0"/>
    <n v="2094.3965517241381"/>
    <n v="0"/>
    <n v="0"/>
  </r>
  <r>
    <d v="2025-10-14T00:00:00"/>
    <s v="CLN/2025/00465"/>
    <x v="36"/>
    <n v="14295.42"/>
    <n v="2287.27"/>
    <n v="16582.689999999999"/>
    <n v="16582.689999999999"/>
    <n v="14295.42"/>
    <d v="2025-11-13T00:00:00"/>
    <s v="Vencido"/>
    <s v="Sin pagar"/>
    <x v="2"/>
    <x v="0"/>
    <d v="2026-02-28T00:00:00"/>
    <x v="4"/>
    <x v="17"/>
    <n v="108"/>
    <n v="0"/>
    <n v="0"/>
    <n v="0"/>
    <n v="14295.42"/>
    <n v="0"/>
    <n v="0"/>
  </r>
  <r>
    <d v="2025-10-03T00:00:00"/>
    <s v="CLN/2025/00449"/>
    <x v="36"/>
    <n v="24043.32"/>
    <n v="3846.93"/>
    <n v="27890.25"/>
    <n v="27890.25"/>
    <n v="24043.32"/>
    <d v="2025-11-02T00:00:00"/>
    <s v="Vencido"/>
    <s v="Sin pagar"/>
    <x v="2"/>
    <x v="0"/>
    <d v="2026-02-28T00:00:00"/>
    <x v="4"/>
    <x v="17"/>
    <n v="119"/>
    <n v="0"/>
    <n v="0"/>
    <n v="0"/>
    <n v="24043.32"/>
    <n v="0"/>
    <n v="0"/>
  </r>
  <r>
    <d v="2025-10-01T00:00:00"/>
    <s v="CLN/2025/00442"/>
    <x v="53"/>
    <n v="21675"/>
    <n v="3468"/>
    <n v="25143"/>
    <n v="25143"/>
    <n v="21675"/>
    <d v="2025-10-31T00:00:00"/>
    <s v="Vencido"/>
    <s v="Sin pagar"/>
    <x v="3"/>
    <x v="0"/>
    <d v="2026-02-28T00:00:00"/>
    <x v="4"/>
    <x v="17"/>
    <n v="121"/>
    <n v="0"/>
    <n v="0"/>
    <n v="0"/>
    <n v="21675"/>
    <n v="0"/>
    <n v="0"/>
  </r>
  <r>
    <d v="2025-09-30T00:00:00"/>
    <s v="CLN/2025/00440"/>
    <x v="36"/>
    <n v="115800"/>
    <n v="18528"/>
    <n v="134328"/>
    <n v="50062.01"/>
    <n v="43156.905172413797"/>
    <d v="2025-10-30T00:00:00"/>
    <s v="Vencido"/>
    <s v="Pagado parcialmente"/>
    <x v="2"/>
    <x v="0"/>
    <d v="2026-02-28T00:00:00"/>
    <x v="4"/>
    <x v="17"/>
    <n v="122"/>
    <n v="0"/>
    <n v="0"/>
    <n v="0"/>
    <n v="43156.905172413797"/>
    <n v="0"/>
    <n v="0"/>
  </r>
  <r>
    <d v="2025-09-15T00:00:00"/>
    <s v="HMO/2025/00727"/>
    <x v="39"/>
    <n v="7125"/>
    <n v="1140"/>
    <n v="8265"/>
    <n v="8265"/>
    <n v="7125"/>
    <d v="2025-10-15T00:00:00"/>
    <s v="Vencido"/>
    <s v="Sin pagar"/>
    <x v="1"/>
    <x v="0"/>
    <d v="2026-02-28T00:00:00"/>
    <x v="4"/>
    <x v="17"/>
    <n v="137"/>
    <n v="0"/>
    <n v="0"/>
    <n v="0"/>
    <n v="7125"/>
    <n v="0"/>
    <n v="0"/>
  </r>
  <r>
    <d v="2025-08-27T00:00:00"/>
    <s v="HMO/2025/00683"/>
    <x v="39"/>
    <n v="4375"/>
    <n v="700"/>
    <n v="5075"/>
    <n v="5075"/>
    <n v="4375"/>
    <d v="2025-09-26T00:00:00"/>
    <s v="Vencido"/>
    <s v="Sin pagar"/>
    <x v="1"/>
    <x v="0"/>
    <d v="2026-02-28T00:00:00"/>
    <x v="4"/>
    <x v="17"/>
    <n v="156"/>
    <n v="0"/>
    <n v="0"/>
    <n v="0"/>
    <n v="4375"/>
    <n v="0"/>
    <n v="0"/>
  </r>
  <r>
    <d v="2025-08-26T00:00:00"/>
    <s v="CLN/2025/00385"/>
    <x v="40"/>
    <n v="22364.16"/>
    <m/>
    <n v="22364.16"/>
    <n v="22364.16"/>
    <n v="22364.16"/>
    <d v="2025-09-25T00:00:00"/>
    <s v="Vencido"/>
    <s v="Sin pagar"/>
    <x v="3"/>
    <x v="0"/>
    <d v="2026-02-28T00:00:00"/>
    <x v="4"/>
    <x v="17"/>
    <n v="157"/>
    <n v="0"/>
    <n v="0"/>
    <n v="0"/>
    <n v="22364.16"/>
    <n v="0"/>
    <n v="0"/>
  </r>
  <r>
    <d v="2025-08-07T00:00:00"/>
    <s v="CLN/2025/00356"/>
    <x v="40"/>
    <n v="22343.040000000001"/>
    <m/>
    <n v="22343.040000000001"/>
    <n v="22343.040000000001"/>
    <n v="22343.040000000001"/>
    <d v="2025-09-06T00:00:00"/>
    <s v="Vencido"/>
    <s v="Sin pagar"/>
    <x v="3"/>
    <x v="0"/>
    <d v="2026-02-28T00:00:00"/>
    <x v="4"/>
    <x v="17"/>
    <n v="176"/>
    <n v="0"/>
    <n v="0"/>
    <n v="0"/>
    <n v="22343.040000000001"/>
    <n v="0"/>
    <n v="0"/>
  </r>
  <r>
    <d v="2025-07-31T00:00:00"/>
    <s v="CLN/2025/00350"/>
    <x v="41"/>
    <n v="761801.88"/>
    <n v="121888.3"/>
    <n v="883690.18"/>
    <n v="232979.43"/>
    <n v="200844.33620689655"/>
    <d v="2025-08-15T00:00:00"/>
    <s v="Vencido"/>
    <s v="Pagado parcialmente"/>
    <x v="2"/>
    <x v="0"/>
    <d v="2026-02-28T00:00:00"/>
    <x v="4"/>
    <x v="17"/>
    <n v="198"/>
    <n v="0"/>
    <n v="0"/>
    <n v="0"/>
    <n v="200844.33620689655"/>
    <n v="0"/>
    <n v="0"/>
  </r>
  <r>
    <d v="2025-07-02T00:00:00"/>
    <s v="CLN/2025/00317"/>
    <x v="42"/>
    <n v="14940"/>
    <n v="2390.4"/>
    <n v="17330.400000000001"/>
    <n v="17330.400000000001"/>
    <n v="14940"/>
    <d v="2025-08-01T00:00:00"/>
    <s v="Vencido"/>
    <s v="Sin pagar"/>
    <x v="3"/>
    <x v="0"/>
    <d v="2026-02-28T00:00:00"/>
    <x v="4"/>
    <x v="17"/>
    <n v="212"/>
    <n v="0"/>
    <n v="0"/>
    <n v="0"/>
    <n v="14940"/>
    <n v="0"/>
    <n v="0"/>
  </r>
  <r>
    <d v="2025-06-19T00:00:00"/>
    <s v="CLN/2025/00296"/>
    <x v="42"/>
    <n v="22410"/>
    <n v="3585.6"/>
    <n v="25995.599999999999"/>
    <n v="25995.599999999999"/>
    <n v="22410"/>
    <d v="2025-07-19T00:00:00"/>
    <s v="Vencido"/>
    <s v="Sin pagar"/>
    <x v="3"/>
    <x v="0"/>
    <d v="2026-02-28T00:00:00"/>
    <x v="4"/>
    <x v="17"/>
    <n v="225"/>
    <n v="0"/>
    <n v="0"/>
    <n v="0"/>
    <n v="22410"/>
    <n v="0"/>
    <n v="0"/>
  </r>
  <r>
    <d v="2025-06-06T00:00:00"/>
    <s v="CLN/2025/00282"/>
    <x v="42"/>
    <n v="19012.5"/>
    <n v="3042"/>
    <n v="22054.5"/>
    <n v="22054.5"/>
    <n v="19012.5"/>
    <d v="2025-07-06T00:00:00"/>
    <s v="Vencido"/>
    <s v="Sin pagar"/>
    <x v="3"/>
    <x v="0"/>
    <d v="2026-02-28T00:00:00"/>
    <x v="4"/>
    <x v="17"/>
    <n v="238"/>
    <n v="0"/>
    <n v="0"/>
    <n v="0"/>
    <n v="19012.5"/>
    <n v="0"/>
    <n v="0"/>
  </r>
  <r>
    <d v="2025-05-22T00:00:00"/>
    <s v="CLN/2025/00256"/>
    <x v="43"/>
    <n v="3477.15"/>
    <n v="556.34"/>
    <n v="4033.49"/>
    <n v="4033.49"/>
    <n v="3477.15"/>
    <d v="2025-06-21T00:00:00"/>
    <s v="Vencido"/>
    <s v="Sin pagar"/>
    <x v="3"/>
    <x v="0"/>
    <d v="2026-02-28T00:00:00"/>
    <x v="4"/>
    <x v="17"/>
    <n v="253"/>
    <n v="0"/>
    <n v="0"/>
    <n v="0"/>
    <n v="3477.15"/>
    <n v="0"/>
    <n v="0"/>
  </r>
  <r>
    <d v="2025-05-15T00:00:00"/>
    <s v="CLN/2025/00253"/>
    <x v="43"/>
    <n v="162680"/>
    <n v="26028.799999999999"/>
    <n v="188708.8"/>
    <n v="188708.8"/>
    <n v="162680"/>
    <d v="2025-06-14T00:00:00"/>
    <s v="Vencido"/>
    <s v="Sin pagar"/>
    <x v="3"/>
    <x v="0"/>
    <d v="2026-02-28T00:00:00"/>
    <x v="4"/>
    <x v="17"/>
    <n v="260"/>
    <n v="0"/>
    <n v="0"/>
    <n v="0"/>
    <n v="162680"/>
    <n v="0"/>
    <n v="0"/>
  </r>
  <r>
    <d v="2025-05-15T00:00:00"/>
    <s v="CLN/2025/00250"/>
    <x v="43"/>
    <n v="6970.68"/>
    <n v="1115.31"/>
    <n v="8085.99"/>
    <n v="8085.99"/>
    <n v="6970.68"/>
    <d v="2025-06-14T00:00:00"/>
    <s v="Vencido"/>
    <s v="Sin pagar"/>
    <x v="3"/>
    <x v="0"/>
    <d v="2026-02-28T00:00:00"/>
    <x v="4"/>
    <x v="17"/>
    <n v="260"/>
    <n v="0"/>
    <n v="0"/>
    <n v="0"/>
    <n v="6970.68"/>
    <n v="0"/>
    <n v="0"/>
  </r>
  <r>
    <d v="2025-05-15T00:00:00"/>
    <s v="CLN/2025/00248"/>
    <x v="42"/>
    <n v="31024.799999999999"/>
    <n v="4963.97"/>
    <n v="35988.769999999997"/>
    <n v="15542.87"/>
    <n v="13399.025862068967"/>
    <d v="2025-06-14T00:00:00"/>
    <s v="Vencido"/>
    <s v="Pagado parcialmente"/>
    <x v="3"/>
    <x v="0"/>
    <d v="2026-02-28T00:00:00"/>
    <x v="4"/>
    <x v="17"/>
    <n v="260"/>
    <n v="0"/>
    <n v="0"/>
    <n v="0"/>
    <n v="13399.025862068967"/>
    <n v="0"/>
    <n v="0"/>
  </r>
  <r>
    <d v="2025-05-13T00:00:00"/>
    <s v="CLN/2025/00246"/>
    <x v="43"/>
    <n v="20992.5"/>
    <n v="3358.8"/>
    <n v="24351.3"/>
    <n v="24351.3"/>
    <n v="20992.5"/>
    <d v="2025-06-12T00:00:00"/>
    <s v="Vencido"/>
    <s v="Sin pagar"/>
    <x v="3"/>
    <x v="0"/>
    <d v="2026-02-28T00:00:00"/>
    <x v="4"/>
    <x v="17"/>
    <n v="262"/>
    <n v="0"/>
    <n v="0"/>
    <n v="0"/>
    <n v="20992.5"/>
    <n v="0"/>
    <n v="0"/>
  </r>
  <r>
    <d v="2025-05-07T00:00:00"/>
    <s v="CLN/2025/00237"/>
    <x v="43"/>
    <n v="5250"/>
    <n v="840"/>
    <n v="6090"/>
    <n v="6090"/>
    <n v="5250"/>
    <d v="2025-06-06T00:00:00"/>
    <s v="Vencido"/>
    <s v="Sin pagar"/>
    <x v="3"/>
    <x v="0"/>
    <d v="2026-02-28T00:00:00"/>
    <x v="4"/>
    <x v="17"/>
    <n v="268"/>
    <n v="0"/>
    <n v="0"/>
    <n v="0"/>
    <n v="5250"/>
    <n v="0"/>
    <n v="0"/>
  </r>
  <r>
    <d v="2025-04-25T00:00:00"/>
    <s v="CLN/2025/00223"/>
    <x v="43"/>
    <n v="45500"/>
    <n v="7280"/>
    <n v="52780"/>
    <n v="52780"/>
    <n v="45500"/>
    <d v="2025-05-25T00:00:00"/>
    <s v="Vencido"/>
    <s v="Sin pagar"/>
    <x v="3"/>
    <x v="0"/>
    <d v="2026-02-28T00:00:00"/>
    <x v="4"/>
    <x v="17"/>
    <n v="280"/>
    <n v="0"/>
    <n v="0"/>
    <n v="0"/>
    <n v="45500"/>
    <n v="0"/>
    <n v="0"/>
  </r>
  <r>
    <d v="2025-03-04T00:00:00"/>
    <s v="CLN/2025/00143"/>
    <x v="43"/>
    <n v="31483.63"/>
    <n v="5037.38"/>
    <n v="36521.01"/>
    <n v="5816.12"/>
    <n v="5013.8965517241386"/>
    <d v="2025-04-03T00:00:00"/>
    <s v="Vencido"/>
    <s v="Pagado parcialmente"/>
    <x v="3"/>
    <x v="0"/>
    <d v="2026-02-28T00:00:00"/>
    <x v="4"/>
    <x v="17"/>
    <n v="332"/>
    <n v="0"/>
    <n v="0"/>
    <n v="0"/>
    <n v="5013.8965517241386"/>
    <n v="0"/>
    <n v="0"/>
  </r>
  <r>
    <d v="2025-02-21T00:00:00"/>
    <s v="CLN/2025/00127"/>
    <x v="43"/>
    <n v="23609.5"/>
    <n v="2595.6"/>
    <n v="26205.1"/>
    <n v="26205.1"/>
    <n v="23609.5"/>
    <d v="2025-05-07T00:00:00"/>
    <s v="Vencido"/>
    <s v="Sin pagar"/>
    <x v="3"/>
    <x v="0"/>
    <d v="2026-02-28T00:00:00"/>
    <x v="4"/>
    <x v="17"/>
    <n v="298"/>
    <n v="0"/>
    <n v="0"/>
    <n v="0"/>
    <n v="23609.5"/>
    <n v="0"/>
    <n v="0"/>
  </r>
  <r>
    <d v="2025-02-11T00:00:00"/>
    <s v="CLN/2025/00101"/>
    <x v="44"/>
    <n v="1230"/>
    <m/>
    <n v="1230"/>
    <n v="1230"/>
    <n v="1230"/>
    <d v="2025-02-26T00:00:00"/>
    <s v="Vencido"/>
    <s v="Sin pagar"/>
    <x v="3"/>
    <x v="0"/>
    <d v="2026-02-28T00:00:00"/>
    <x v="4"/>
    <x v="17"/>
    <n v="368"/>
    <n v="0"/>
    <n v="0"/>
    <n v="0"/>
    <n v="1230"/>
    <n v="0"/>
    <n v="0"/>
  </r>
  <r>
    <d v="2024-11-14T00:00:00"/>
    <s v="HMO/2024/00987"/>
    <x v="45"/>
    <n v="2369.29"/>
    <n v="379.09"/>
    <n v="2748.38"/>
    <n v="2748.38"/>
    <n v="2369.29"/>
    <d v="2024-12-14T00:00:00"/>
    <s v="Vencido"/>
    <s v="Sin pagar"/>
    <x v="4"/>
    <x v="0"/>
    <d v="2026-02-28T00:00:00"/>
    <x v="4"/>
    <x v="17"/>
    <n v="442"/>
    <n v="0"/>
    <n v="0"/>
    <n v="0"/>
    <n v="2369.29"/>
    <n v="0"/>
    <n v="0"/>
  </r>
  <r>
    <d v="2024-10-31T00:00:00"/>
    <s v="HMO/2024/00961"/>
    <x v="45"/>
    <n v="3719.83"/>
    <n v="595.16999999999996"/>
    <n v="4315"/>
    <n v="717.35"/>
    <n v="618.40517241379314"/>
    <d v="2024-11-30T00:00:00"/>
    <s v="Vencido"/>
    <s v="Pagado parcialmente"/>
    <x v="4"/>
    <x v="0"/>
    <d v="2026-02-28T00:00:00"/>
    <x v="4"/>
    <x v="17"/>
    <n v="456"/>
    <n v="0"/>
    <n v="0"/>
    <n v="0"/>
    <n v="618.40517241379314"/>
    <n v="0"/>
    <n v="0"/>
  </r>
  <r>
    <d v="2024-10-17T00:00:00"/>
    <s v="HMO/2024/00910"/>
    <x v="45"/>
    <n v="21120"/>
    <n v="3379.2"/>
    <n v="24499.200000000001"/>
    <n v="24499.200000000001"/>
    <n v="21120"/>
    <d v="2024-11-16T00:00:00"/>
    <s v="Vencido"/>
    <s v="Sin pagar"/>
    <x v="4"/>
    <x v="0"/>
    <d v="2026-02-28T00:00:00"/>
    <x v="4"/>
    <x v="17"/>
    <n v="470"/>
    <n v="0"/>
    <n v="0"/>
    <n v="0"/>
    <n v="21120"/>
    <n v="0"/>
    <n v="0"/>
  </r>
  <r>
    <d v="2024-08-15T00:00:00"/>
    <s v="CLN/2024/00680"/>
    <x v="46"/>
    <n v="2475"/>
    <n v="396"/>
    <n v="2871"/>
    <n v="2871"/>
    <n v="2475"/>
    <d v="2024-09-14T00:00:00"/>
    <s v="Vencido"/>
    <s v="Sin pagar"/>
    <x v="5"/>
    <x v="0"/>
    <d v="2026-02-28T00:00:00"/>
    <x v="4"/>
    <x v="17"/>
    <n v="533"/>
    <n v="0"/>
    <n v="0"/>
    <n v="0"/>
    <n v="2475"/>
    <n v="0"/>
    <n v="0"/>
  </r>
  <r>
    <d v="2024-07-25T00:00:00"/>
    <s v="CLN/2024/00600"/>
    <x v="46"/>
    <n v="2475"/>
    <n v="396"/>
    <n v="2871"/>
    <n v="2378"/>
    <n v="2050"/>
    <d v="2024-08-24T00:00:00"/>
    <s v="Vencido"/>
    <s v="Pagado parcialmente"/>
    <x v="5"/>
    <x v="0"/>
    <d v="2026-02-28T00:00:00"/>
    <x v="4"/>
    <x v="17"/>
    <n v="554"/>
    <n v="0"/>
    <n v="0"/>
    <n v="0"/>
    <n v="2050"/>
    <n v="0"/>
    <n v="0"/>
  </r>
  <r>
    <d v="2024-07-18T00:00:00"/>
    <s v="HMO/2024/00568"/>
    <x v="47"/>
    <n v="16588"/>
    <n v="2654.08"/>
    <n v="19242.080000000002"/>
    <n v="19242.080000000002"/>
    <n v="16588"/>
    <d v="2024-08-17T00:00:00"/>
    <s v="Vencido"/>
    <s v="Sin pagar"/>
    <x v="1"/>
    <x v="0"/>
    <d v="2026-02-28T00:00:00"/>
    <x v="4"/>
    <x v="17"/>
    <n v="561"/>
    <n v="0"/>
    <n v="0"/>
    <n v="0"/>
    <n v="16588"/>
    <n v="0"/>
    <n v="0"/>
  </r>
  <r>
    <d v="2024-03-01T00:00:00"/>
    <s v="CLN/2024/00057"/>
    <x v="48"/>
    <n v="8800"/>
    <n v="1408"/>
    <n v="10208"/>
    <n v="10208"/>
    <n v="8800"/>
    <d v="2024-03-31T00:00:00"/>
    <s v="Vencido"/>
    <s v="Sin pagar"/>
    <x v="6"/>
    <x v="0"/>
    <d v="2026-02-28T00:00:00"/>
    <x v="4"/>
    <x v="17"/>
    <n v="700"/>
    <n v="0"/>
    <n v="0"/>
    <n v="0"/>
    <n v="8800"/>
    <n v="0"/>
    <n v="0"/>
  </r>
  <r>
    <d v="2026-02-19T00:00:00"/>
    <s v="HMO/2026/00107"/>
    <x v="6"/>
    <n v="9000"/>
    <n v="1440"/>
    <n v="10440"/>
    <n v="10440"/>
    <n v="9000"/>
    <d v="2026-03-21T00:00:00"/>
    <s v="Vigente"/>
    <s v="Sin pagar"/>
    <x v="1"/>
    <x v="0"/>
    <d v="2026-02-20T00:00:00"/>
    <x v="4"/>
    <x v="18"/>
    <n v="0"/>
    <n v="0"/>
    <n v="0"/>
    <n v="0"/>
    <n v="0"/>
    <n v="0"/>
    <n v="9000"/>
  </r>
  <r>
    <d v="2026-02-19T00:00:00"/>
    <s v="HMO/2026/00106"/>
    <x v="80"/>
    <n v="69000"/>
    <m/>
    <n v="69000"/>
    <n v="69000"/>
    <n v="69000"/>
    <d v="2026-03-21T00:00:00"/>
    <s v="Vigente"/>
    <s v="Sin pagar"/>
    <x v="1"/>
    <x v="0"/>
    <d v="2026-02-20T00:00:00"/>
    <x v="4"/>
    <x v="18"/>
    <n v="0"/>
    <n v="0"/>
    <n v="0"/>
    <n v="0"/>
    <n v="0"/>
    <n v="0"/>
    <n v="69000"/>
  </r>
  <r>
    <d v="2026-02-19T00:00:00"/>
    <s v="CLN/2026/00048"/>
    <x v="17"/>
    <n v="17739.07"/>
    <n v="2838.25"/>
    <n v="20577.32"/>
    <n v="20577.32"/>
    <n v="17739.07"/>
    <d v="2026-03-21T00:00:00"/>
    <s v="Vigente"/>
    <s v="Sin pagar"/>
    <x v="0"/>
    <x v="0"/>
    <d v="2026-02-20T00:00:00"/>
    <x v="4"/>
    <x v="18"/>
    <n v="0"/>
    <n v="0"/>
    <n v="0"/>
    <n v="0"/>
    <n v="0"/>
    <n v="0"/>
    <n v="17739.07"/>
  </r>
  <r>
    <d v="2026-02-19T00:00:00"/>
    <s v="CLN/2026/00047"/>
    <x v="17"/>
    <n v="35478.14"/>
    <n v="5676.5"/>
    <n v="41154.639999999999"/>
    <n v="41154.639999999999"/>
    <n v="35478.14"/>
    <d v="2026-03-21T00:00:00"/>
    <s v="Vigente"/>
    <s v="Sin pagar"/>
    <x v="0"/>
    <x v="0"/>
    <d v="2026-02-20T00:00:00"/>
    <x v="4"/>
    <x v="18"/>
    <n v="0"/>
    <n v="0"/>
    <n v="0"/>
    <n v="0"/>
    <n v="0"/>
    <n v="0"/>
    <n v="35478.14"/>
  </r>
  <r>
    <d v="2026-02-19T00:00:00"/>
    <s v="CLN/2026/00046"/>
    <x v="17"/>
    <n v="55531.01"/>
    <n v="8884.9599999999991"/>
    <n v="64415.97"/>
    <n v="64415.97"/>
    <n v="55531.01"/>
    <d v="2026-03-21T00:00:00"/>
    <s v="Vigente"/>
    <s v="Sin pagar"/>
    <x v="0"/>
    <x v="0"/>
    <d v="2026-02-20T00:00:00"/>
    <x v="4"/>
    <x v="18"/>
    <n v="0"/>
    <n v="0"/>
    <n v="0"/>
    <n v="0"/>
    <n v="0"/>
    <n v="0"/>
    <n v="55531.01"/>
  </r>
  <r>
    <d v="2026-02-19T00:00:00"/>
    <s v="CLN/2026/00045"/>
    <x v="36"/>
    <n v="35478.14"/>
    <n v="5676.5"/>
    <n v="41154.639999999999"/>
    <n v="41154.639999999999"/>
    <n v="35478.14"/>
    <d v="2026-03-21T00:00:00"/>
    <s v="Vigente"/>
    <s v="Sin pagar"/>
    <x v="2"/>
    <x v="0"/>
    <d v="2026-02-20T00:00:00"/>
    <x v="4"/>
    <x v="18"/>
    <n v="0"/>
    <n v="0"/>
    <n v="0"/>
    <n v="0"/>
    <n v="0"/>
    <n v="0"/>
    <n v="35478.14"/>
  </r>
  <r>
    <d v="2026-02-18T00:00:00"/>
    <s v="HMO/2026/00105"/>
    <x v="31"/>
    <n v="20898.05"/>
    <n v="3343.69"/>
    <n v="24241.74"/>
    <n v="24241.74"/>
    <n v="20898.05"/>
    <d v="2026-03-20T00:00:00"/>
    <s v="Vigente"/>
    <s v="Sin pagar"/>
    <x v="1"/>
    <x v="0"/>
    <d v="2026-02-20T00:00:00"/>
    <x v="4"/>
    <x v="18"/>
    <n v="0"/>
    <n v="0"/>
    <n v="0"/>
    <n v="0"/>
    <n v="0"/>
    <n v="0"/>
    <n v="20898.05"/>
  </r>
  <r>
    <d v="2026-02-18T00:00:00"/>
    <s v="HMO/2026/00104"/>
    <x v="31"/>
    <n v="13500"/>
    <m/>
    <n v="13500"/>
    <n v="13500"/>
    <n v="13500"/>
    <d v="2026-03-20T00:00:00"/>
    <s v="Vigente"/>
    <s v="Sin pagar"/>
    <x v="1"/>
    <x v="0"/>
    <d v="2026-02-20T00:00:00"/>
    <x v="4"/>
    <x v="18"/>
    <n v="0"/>
    <n v="0"/>
    <n v="0"/>
    <n v="0"/>
    <n v="0"/>
    <n v="0"/>
    <n v="13500"/>
  </r>
  <r>
    <d v="2026-02-18T00:00:00"/>
    <s v="HMO/2026/00102"/>
    <x v="32"/>
    <n v="54411.35"/>
    <n v="8705.82"/>
    <n v="63117.17"/>
    <n v="63117.17"/>
    <n v="54411.35"/>
    <d v="2026-03-20T00:00:00"/>
    <s v="Vigente"/>
    <s v="Sin pagar"/>
    <x v="2"/>
    <x v="0"/>
    <d v="2026-02-20T00:00:00"/>
    <x v="4"/>
    <x v="18"/>
    <n v="0"/>
    <n v="0"/>
    <n v="0"/>
    <n v="0"/>
    <n v="0"/>
    <n v="0"/>
    <n v="54411.35"/>
  </r>
  <r>
    <d v="2026-02-18T00:00:00"/>
    <s v="CLN/2026/00044"/>
    <x v="9"/>
    <n v="5200"/>
    <n v="832"/>
    <n v="6032"/>
    <n v="6032"/>
    <n v="5200"/>
    <d v="2026-03-20T00:00:00"/>
    <s v="Vigente"/>
    <s v="Sin pagar"/>
    <x v="2"/>
    <x v="0"/>
    <d v="2026-02-20T00:00:00"/>
    <x v="4"/>
    <x v="18"/>
    <n v="0"/>
    <n v="0"/>
    <n v="0"/>
    <n v="0"/>
    <n v="0"/>
    <n v="0"/>
    <n v="5200"/>
  </r>
  <r>
    <d v="2026-02-18T00:00:00"/>
    <s v="CLN/2026/00043"/>
    <x v="37"/>
    <n v="8550"/>
    <n v="1368"/>
    <n v="9918"/>
    <n v="9918"/>
    <n v="8550"/>
    <d v="2026-03-20T00:00:00"/>
    <s v="Vigente"/>
    <s v="Sin pagar"/>
    <x v="2"/>
    <x v="0"/>
    <d v="2026-02-20T00:00:00"/>
    <x v="4"/>
    <x v="18"/>
    <n v="0"/>
    <n v="0"/>
    <n v="0"/>
    <n v="0"/>
    <n v="0"/>
    <n v="0"/>
    <n v="8550"/>
  </r>
  <r>
    <d v="2026-02-17T00:00:00"/>
    <s v="HMO/2026/00101"/>
    <x v="32"/>
    <n v="27200.92"/>
    <n v="4352.1499999999996"/>
    <n v="31553.07"/>
    <n v="31553.07"/>
    <n v="27200.92"/>
    <d v="2026-03-19T00:00:00"/>
    <s v="Vigente"/>
    <s v="Sin pagar"/>
    <x v="2"/>
    <x v="0"/>
    <d v="2026-02-20T00:00:00"/>
    <x v="4"/>
    <x v="18"/>
    <n v="0"/>
    <n v="0"/>
    <n v="0"/>
    <n v="0"/>
    <n v="0"/>
    <n v="0"/>
    <n v="27200.92"/>
  </r>
  <r>
    <d v="2026-02-17T00:00:00"/>
    <s v="HMO/2026/00100"/>
    <x v="15"/>
    <n v="59551.199999999997"/>
    <n v="9528.19"/>
    <n v="69079.39"/>
    <n v="69079.39"/>
    <n v="59551.199999999997"/>
    <d v="2026-03-04T00:00:00"/>
    <s v="Vigente"/>
    <s v="Sin pagar"/>
    <x v="2"/>
    <x v="0"/>
    <d v="2026-02-20T00:00:00"/>
    <x v="4"/>
    <x v="18"/>
    <n v="0"/>
    <n v="0"/>
    <n v="0"/>
    <n v="0"/>
    <n v="0"/>
    <n v="0"/>
    <n v="59551.199999999997"/>
  </r>
  <r>
    <d v="2026-02-17T00:00:00"/>
    <s v="HMO/2026/00099"/>
    <x v="69"/>
    <n v="142186.64000000001"/>
    <n v="22749.86"/>
    <n v="164936.5"/>
    <n v="164936.5"/>
    <n v="142186.64000000001"/>
    <d v="2026-03-19T00:00:00"/>
    <s v="Vigente"/>
    <s v="Sin pagar"/>
    <x v="2"/>
    <x v="0"/>
    <d v="2026-02-20T00:00:00"/>
    <x v="4"/>
    <x v="18"/>
    <n v="0"/>
    <n v="0"/>
    <n v="0"/>
    <n v="0"/>
    <n v="0"/>
    <n v="0"/>
    <n v="142186.64000000001"/>
  </r>
  <r>
    <d v="2026-02-17T00:00:00"/>
    <s v="HMO/2026/00098"/>
    <x v="7"/>
    <n v="9000"/>
    <n v="1440"/>
    <n v="10440"/>
    <n v="10440"/>
    <n v="9000"/>
    <d v="2026-03-19T00:00:00"/>
    <s v="Vigente"/>
    <s v="Sin pagar"/>
    <x v="1"/>
    <x v="0"/>
    <d v="2026-02-20T00:00:00"/>
    <x v="4"/>
    <x v="18"/>
    <n v="0"/>
    <n v="0"/>
    <n v="0"/>
    <n v="0"/>
    <n v="0"/>
    <n v="0"/>
    <n v="9000"/>
  </r>
  <r>
    <d v="2026-02-16T00:00:00"/>
    <s v="CLN/2026/00042"/>
    <x v="37"/>
    <n v="8550"/>
    <n v="1368"/>
    <n v="9918"/>
    <n v="9918"/>
    <n v="8550"/>
    <d v="2026-03-18T00:00:00"/>
    <s v="Vigente"/>
    <s v="Sin pagar"/>
    <x v="2"/>
    <x v="0"/>
    <d v="2026-02-20T00:00:00"/>
    <x v="4"/>
    <x v="18"/>
    <n v="0"/>
    <n v="0"/>
    <n v="0"/>
    <n v="0"/>
    <n v="0"/>
    <n v="0"/>
    <n v="8550"/>
  </r>
  <r>
    <d v="2026-02-16T00:00:00"/>
    <s v="CLN/2026/00041"/>
    <x v="36"/>
    <n v="7112.44"/>
    <n v="1137.99"/>
    <n v="8250.43"/>
    <n v="8250.43"/>
    <n v="7112.44"/>
    <d v="2026-03-18T00:00:00"/>
    <s v="Vigente"/>
    <s v="Sin pagar"/>
    <x v="2"/>
    <x v="0"/>
    <d v="2026-02-20T00:00:00"/>
    <x v="4"/>
    <x v="18"/>
    <n v="0"/>
    <n v="0"/>
    <n v="0"/>
    <n v="0"/>
    <n v="0"/>
    <n v="0"/>
    <n v="7112.44"/>
  </r>
  <r>
    <d v="2026-02-13T00:00:00"/>
    <s v="HMO/2026/00093"/>
    <x v="79"/>
    <n v="21000"/>
    <m/>
    <n v="21000"/>
    <n v="21000"/>
    <n v="21000"/>
    <d v="2026-02-13T00:00:00"/>
    <s v="Vencido"/>
    <s v="Sin pagar"/>
    <x v="1"/>
    <x v="1"/>
    <d v="2026-02-20T00:00:00"/>
    <x v="4"/>
    <x v="18"/>
    <n v="8"/>
    <n v="21000"/>
    <n v="0"/>
    <n v="0"/>
    <n v="0"/>
    <n v="0"/>
    <n v="0"/>
  </r>
  <r>
    <d v="2026-02-13T00:00:00"/>
    <s v="HMO/2026/00092"/>
    <x v="79"/>
    <n v="6580"/>
    <m/>
    <n v="6580"/>
    <n v="6580"/>
    <n v="6580"/>
    <d v="2026-02-13T00:00:00"/>
    <s v="Vencido"/>
    <s v="Sin pagar"/>
    <x v="1"/>
    <x v="1"/>
    <d v="2026-02-20T00:00:00"/>
    <x v="4"/>
    <x v="18"/>
    <n v="8"/>
    <n v="6580"/>
    <n v="0"/>
    <n v="0"/>
    <n v="0"/>
    <n v="0"/>
    <n v="0"/>
  </r>
  <r>
    <d v="2026-02-13T00:00:00"/>
    <s v="HMO/2026/00091"/>
    <x v="85"/>
    <n v="37152"/>
    <n v="5944.32"/>
    <n v="43096.32"/>
    <n v="43096.32"/>
    <n v="37152"/>
    <d v="2026-03-15T00:00:00"/>
    <s v="Vigente"/>
    <s v="Sin pagar"/>
    <x v="1"/>
    <x v="0"/>
    <d v="2026-02-20T00:00:00"/>
    <x v="4"/>
    <x v="18"/>
    <n v="0"/>
    <n v="0"/>
    <n v="0"/>
    <n v="0"/>
    <n v="0"/>
    <n v="0"/>
    <n v="37152"/>
  </r>
  <r>
    <d v="2026-02-13T00:00:00"/>
    <s v="HMO/2026/00090"/>
    <x v="55"/>
    <n v="68400"/>
    <n v="10944"/>
    <n v="79344"/>
    <n v="79344"/>
    <n v="68400"/>
    <d v="2026-03-15T00:00:00"/>
    <s v="Vigente"/>
    <s v="Sin pagar"/>
    <x v="1"/>
    <x v="0"/>
    <d v="2026-02-20T00:00:00"/>
    <x v="4"/>
    <x v="18"/>
    <n v="0"/>
    <n v="0"/>
    <n v="0"/>
    <n v="0"/>
    <n v="0"/>
    <n v="0"/>
    <n v="68400"/>
  </r>
  <r>
    <d v="2026-02-13T00:00:00"/>
    <s v="HMO/2026/00089"/>
    <x v="7"/>
    <n v="163400"/>
    <n v="26144"/>
    <n v="189544"/>
    <n v="189544"/>
    <n v="163400"/>
    <d v="2026-03-15T00:00:00"/>
    <s v="Vigente"/>
    <s v="Sin pagar"/>
    <x v="1"/>
    <x v="0"/>
    <d v="2026-02-20T00:00:00"/>
    <x v="4"/>
    <x v="18"/>
    <n v="0"/>
    <n v="0"/>
    <n v="0"/>
    <n v="0"/>
    <n v="0"/>
    <n v="0"/>
    <n v="163400"/>
  </r>
  <r>
    <d v="2026-02-13T00:00:00"/>
    <s v="HMO/2026/00088"/>
    <x v="7"/>
    <n v="163400"/>
    <n v="26144"/>
    <n v="189544"/>
    <n v="189544"/>
    <n v="163400"/>
    <d v="2026-03-15T00:00:00"/>
    <s v="Vigente"/>
    <s v="Sin pagar"/>
    <x v="1"/>
    <x v="0"/>
    <d v="2026-02-20T00:00:00"/>
    <x v="4"/>
    <x v="18"/>
    <n v="0"/>
    <n v="0"/>
    <n v="0"/>
    <n v="0"/>
    <n v="0"/>
    <n v="0"/>
    <n v="163400"/>
  </r>
  <r>
    <d v="2026-02-13T00:00:00"/>
    <s v="HMO/2026/00086"/>
    <x v="79"/>
    <n v="11145.6"/>
    <n v="1783.3"/>
    <n v="12928.9"/>
    <n v="12928.9"/>
    <n v="11145.6"/>
    <d v="2026-02-13T00:00:00"/>
    <s v="Vencido"/>
    <s v="Sin pagar"/>
    <x v="1"/>
    <x v="1"/>
    <d v="2026-02-20T00:00:00"/>
    <x v="4"/>
    <x v="18"/>
    <n v="8"/>
    <n v="11145.6"/>
    <n v="0"/>
    <n v="0"/>
    <n v="0"/>
    <n v="0"/>
    <n v="0"/>
  </r>
  <r>
    <d v="2026-02-13T00:00:00"/>
    <s v="HMO/2026/00085"/>
    <x v="13"/>
    <n v="74304"/>
    <n v="11888.64"/>
    <n v="86192.639999999999"/>
    <n v="86192.639999999999"/>
    <n v="74304"/>
    <d v="2026-03-15T00:00:00"/>
    <s v="Vigente"/>
    <s v="Sin pagar"/>
    <x v="1"/>
    <x v="0"/>
    <d v="2026-02-20T00:00:00"/>
    <x v="4"/>
    <x v="18"/>
    <n v="0"/>
    <n v="0"/>
    <n v="0"/>
    <n v="0"/>
    <n v="0"/>
    <n v="0"/>
    <n v="74304"/>
  </r>
  <r>
    <d v="2026-02-13T00:00:00"/>
    <s v="HMO/2026/00084"/>
    <x v="81"/>
    <n v="17802"/>
    <n v="2848.32"/>
    <n v="20650.32"/>
    <n v="20650.32"/>
    <n v="17802"/>
    <d v="2026-03-30T00:00:00"/>
    <s v="Vigente"/>
    <s v="Sin pagar"/>
    <x v="2"/>
    <x v="0"/>
    <d v="2026-02-20T00:00:00"/>
    <x v="4"/>
    <x v="18"/>
    <n v="0"/>
    <n v="0"/>
    <n v="0"/>
    <n v="0"/>
    <n v="0"/>
    <n v="0"/>
    <n v="17802"/>
  </r>
  <r>
    <d v="2026-02-12T00:00:00"/>
    <s v="HMO/2026/00083"/>
    <x v="7"/>
    <n v="37185.480000000003"/>
    <n v="5949.68"/>
    <n v="43135.16"/>
    <n v="43135.16"/>
    <n v="37185.480000000003"/>
    <d v="2026-03-14T00:00:00"/>
    <s v="Vigente"/>
    <s v="Sin pagar"/>
    <x v="1"/>
    <x v="0"/>
    <d v="2026-02-20T00:00:00"/>
    <x v="4"/>
    <x v="18"/>
    <n v="0"/>
    <n v="0"/>
    <n v="0"/>
    <n v="0"/>
    <n v="0"/>
    <n v="0"/>
    <n v="37185.480000000003"/>
  </r>
  <r>
    <d v="2026-02-12T00:00:00"/>
    <s v="CLN/2026/00040"/>
    <x v="75"/>
    <n v="174306.94"/>
    <n v="27889.11"/>
    <n v="202196.05"/>
    <n v="202196.05"/>
    <n v="174306.94"/>
    <d v="2026-03-14T00:00:00"/>
    <s v="Vigente"/>
    <s v="Sin pagar"/>
    <x v="2"/>
    <x v="0"/>
    <d v="2026-02-20T00:00:00"/>
    <x v="4"/>
    <x v="18"/>
    <n v="0"/>
    <n v="0"/>
    <n v="0"/>
    <n v="0"/>
    <n v="0"/>
    <n v="0"/>
    <n v="174306.94"/>
  </r>
  <r>
    <d v="2026-02-11T00:00:00"/>
    <s v="HMO/2026/00081"/>
    <x v="11"/>
    <n v="4925"/>
    <n v="788"/>
    <n v="5713"/>
    <n v="5713"/>
    <n v="4925"/>
    <d v="2026-02-11T00:00:00"/>
    <s v="Vencido"/>
    <s v="Sin pagar"/>
    <x v="1"/>
    <x v="1"/>
    <d v="2026-02-20T00:00:00"/>
    <x v="4"/>
    <x v="18"/>
    <n v="10"/>
    <n v="4925"/>
    <n v="0"/>
    <n v="0"/>
    <n v="0"/>
    <n v="0"/>
    <n v="0"/>
  </r>
  <r>
    <d v="2026-02-11T00:00:00"/>
    <s v="HMO/2026/00079"/>
    <x v="14"/>
    <n v="7020"/>
    <n v="1123.2"/>
    <n v="8143.2"/>
    <n v="8143.2"/>
    <n v="7020"/>
    <d v="2026-03-13T00:00:00"/>
    <s v="Vigente"/>
    <s v="Sin pagar"/>
    <x v="2"/>
    <x v="0"/>
    <d v="2026-02-20T00:00:00"/>
    <x v="4"/>
    <x v="18"/>
    <n v="0"/>
    <n v="0"/>
    <n v="0"/>
    <n v="0"/>
    <n v="0"/>
    <n v="0"/>
    <n v="7020"/>
  </r>
  <r>
    <d v="2026-02-11T00:00:00"/>
    <s v="CLN/2026/00038"/>
    <x v="30"/>
    <n v="90637.69"/>
    <n v="14502.03"/>
    <n v="105139.72"/>
    <n v="105139.72"/>
    <n v="90637.69"/>
    <d v="2026-02-11T00:00:00"/>
    <s v="Vencido"/>
    <s v="Sin pagar"/>
    <x v="1"/>
    <x v="1"/>
    <d v="2026-02-20T00:00:00"/>
    <x v="4"/>
    <x v="18"/>
    <n v="10"/>
    <n v="90637.69"/>
    <n v="0"/>
    <n v="0"/>
    <n v="0"/>
    <n v="0"/>
    <n v="0"/>
  </r>
  <r>
    <d v="2026-02-10T00:00:00"/>
    <s v="HMO/2026/00078"/>
    <x v="61"/>
    <n v="25806.68"/>
    <n v="4129.07"/>
    <n v="29935.75"/>
    <n v="29935.75"/>
    <n v="25806.68"/>
    <d v="2026-03-12T00:00:00"/>
    <s v="Vigente"/>
    <s v="Sin pagar"/>
    <x v="1"/>
    <x v="0"/>
    <d v="2026-02-20T00:00:00"/>
    <x v="4"/>
    <x v="18"/>
    <n v="0"/>
    <n v="0"/>
    <n v="0"/>
    <n v="0"/>
    <n v="0"/>
    <n v="0"/>
    <n v="25806.68"/>
  </r>
  <r>
    <d v="2026-02-10T00:00:00"/>
    <s v="HMO/2026/00077"/>
    <x v="55"/>
    <n v="43500"/>
    <n v="6960"/>
    <n v="50460"/>
    <n v="50460"/>
    <n v="43500"/>
    <d v="2026-03-12T00:00:00"/>
    <s v="Vigente"/>
    <s v="Sin pagar"/>
    <x v="1"/>
    <x v="0"/>
    <d v="2026-02-20T00:00:00"/>
    <x v="4"/>
    <x v="18"/>
    <n v="0"/>
    <n v="0"/>
    <n v="0"/>
    <n v="0"/>
    <n v="0"/>
    <n v="0"/>
    <n v="43500"/>
  </r>
  <r>
    <d v="2026-02-10T00:00:00"/>
    <s v="HMO/2026/00076"/>
    <x v="7"/>
    <n v="9000"/>
    <n v="1440"/>
    <n v="10440"/>
    <n v="10440"/>
    <n v="9000"/>
    <d v="2026-03-12T00:00:00"/>
    <s v="Vigente"/>
    <s v="Sin pagar"/>
    <x v="1"/>
    <x v="0"/>
    <d v="2026-02-20T00:00:00"/>
    <x v="4"/>
    <x v="18"/>
    <n v="0"/>
    <n v="0"/>
    <n v="0"/>
    <n v="0"/>
    <n v="0"/>
    <n v="0"/>
    <n v="9000"/>
  </r>
  <r>
    <d v="2026-02-10T00:00:00"/>
    <s v="HMO/2026/00075"/>
    <x v="55"/>
    <n v="25560"/>
    <n v="4089.6"/>
    <n v="29649.599999999999"/>
    <n v="29649.599999999999"/>
    <n v="25560"/>
    <d v="2026-03-12T00:00:00"/>
    <s v="Vigente"/>
    <s v="Sin pagar"/>
    <x v="1"/>
    <x v="0"/>
    <d v="2026-02-20T00:00:00"/>
    <x v="4"/>
    <x v="18"/>
    <n v="0"/>
    <n v="0"/>
    <n v="0"/>
    <n v="0"/>
    <n v="0"/>
    <n v="0"/>
    <n v="25560"/>
  </r>
  <r>
    <d v="2026-02-10T00:00:00"/>
    <s v="CLN/2026/00037"/>
    <x v="84"/>
    <n v="41257.68"/>
    <n v="6601.23"/>
    <n v="47858.91"/>
    <n v="47858.91"/>
    <n v="41257.68"/>
    <d v="2026-03-12T00:00:00"/>
    <s v="Vigente"/>
    <s v="Sin pagar"/>
    <x v="1"/>
    <x v="0"/>
    <d v="2026-02-20T00:00:00"/>
    <x v="4"/>
    <x v="18"/>
    <n v="0"/>
    <n v="0"/>
    <n v="0"/>
    <n v="0"/>
    <n v="0"/>
    <n v="0"/>
    <n v="41257.68"/>
  </r>
  <r>
    <d v="2026-02-06T00:00:00"/>
    <s v="HMO/2026/00070"/>
    <x v="1"/>
    <n v="48700"/>
    <n v="7792"/>
    <n v="56492"/>
    <n v="56492"/>
    <n v="48700"/>
    <d v="2026-03-08T00:00:00"/>
    <s v="Vigente"/>
    <s v="Sin pagar"/>
    <x v="1"/>
    <x v="0"/>
    <d v="2026-02-20T00:00:00"/>
    <x v="4"/>
    <x v="18"/>
    <n v="0"/>
    <n v="0"/>
    <n v="0"/>
    <n v="0"/>
    <n v="0"/>
    <n v="0"/>
    <n v="48700"/>
  </r>
  <r>
    <d v="2026-02-06T00:00:00"/>
    <s v="HMO/2026/00069"/>
    <x v="1"/>
    <n v="63900"/>
    <n v="10224"/>
    <n v="74124"/>
    <n v="74124"/>
    <n v="63900"/>
    <d v="2026-03-08T00:00:00"/>
    <s v="Vigente"/>
    <s v="Sin pagar"/>
    <x v="1"/>
    <x v="0"/>
    <d v="2026-02-20T00:00:00"/>
    <x v="4"/>
    <x v="18"/>
    <n v="0"/>
    <n v="0"/>
    <n v="0"/>
    <n v="0"/>
    <n v="0"/>
    <n v="0"/>
    <n v="63900"/>
  </r>
  <r>
    <d v="2026-02-06T00:00:00"/>
    <s v="HMO/2026/00068"/>
    <x v="22"/>
    <n v="27360"/>
    <n v="4377.6000000000004"/>
    <n v="31737.599999999999"/>
    <n v="31737.599999999999"/>
    <n v="27360"/>
    <d v="2026-03-08T00:00:00"/>
    <s v="Vigente"/>
    <s v="Sin pagar"/>
    <x v="1"/>
    <x v="0"/>
    <d v="2026-02-20T00:00:00"/>
    <x v="4"/>
    <x v="18"/>
    <n v="0"/>
    <n v="0"/>
    <n v="0"/>
    <n v="0"/>
    <n v="0"/>
    <n v="0"/>
    <n v="27360"/>
  </r>
  <r>
    <d v="2026-02-06T00:00:00"/>
    <s v="CLN/2026/00036"/>
    <x v="9"/>
    <n v="37020"/>
    <n v="5923.2"/>
    <n v="42943.199999999997"/>
    <n v="42943.199999999997"/>
    <n v="37020"/>
    <d v="2026-03-08T00:00:00"/>
    <s v="Vigente"/>
    <s v="Sin pagar"/>
    <x v="2"/>
    <x v="0"/>
    <d v="2026-02-20T00:00:00"/>
    <x v="4"/>
    <x v="18"/>
    <n v="0"/>
    <n v="0"/>
    <n v="0"/>
    <n v="0"/>
    <n v="0"/>
    <n v="0"/>
    <n v="37020"/>
  </r>
  <r>
    <d v="2026-02-04T00:00:00"/>
    <s v="HMO/2026/00066"/>
    <x v="14"/>
    <n v="10320"/>
    <n v="1651.2"/>
    <n v="11971.2"/>
    <n v="11971.2"/>
    <n v="10320"/>
    <d v="2026-03-06T00:00:00"/>
    <s v="Vigente"/>
    <s v="Sin pagar"/>
    <x v="2"/>
    <x v="0"/>
    <d v="2026-02-20T00:00:00"/>
    <x v="4"/>
    <x v="18"/>
    <n v="0"/>
    <n v="0"/>
    <n v="0"/>
    <n v="0"/>
    <n v="0"/>
    <n v="0"/>
    <n v="10320"/>
  </r>
  <r>
    <d v="2026-02-04T00:00:00"/>
    <s v="HMO/2026/00065"/>
    <x v="60"/>
    <n v="13600"/>
    <n v="2176"/>
    <n v="15776"/>
    <n v="15776"/>
    <n v="13600"/>
    <d v="2026-03-06T00:00:00"/>
    <s v="Vigente"/>
    <s v="Sin pagar"/>
    <x v="1"/>
    <x v="0"/>
    <d v="2026-02-20T00:00:00"/>
    <x v="4"/>
    <x v="18"/>
    <n v="0"/>
    <n v="0"/>
    <n v="0"/>
    <n v="0"/>
    <n v="0"/>
    <n v="0"/>
    <n v="13600"/>
  </r>
  <r>
    <d v="2026-02-03T00:00:00"/>
    <s v="HMO/2026/00064"/>
    <x v="7"/>
    <n v="6750"/>
    <n v="1080"/>
    <n v="7830"/>
    <n v="7830"/>
    <n v="6750"/>
    <d v="2026-03-05T00:00:00"/>
    <s v="Vigente"/>
    <s v="Sin pagar"/>
    <x v="1"/>
    <x v="0"/>
    <d v="2026-02-20T00:00:00"/>
    <x v="4"/>
    <x v="18"/>
    <n v="0"/>
    <n v="0"/>
    <n v="0"/>
    <n v="0"/>
    <n v="0"/>
    <n v="0"/>
    <n v="6750"/>
  </r>
  <r>
    <d v="2026-01-31T00:00:00"/>
    <s v="HMO/2026/00063"/>
    <x v="55"/>
    <n v="63900"/>
    <n v="10224"/>
    <n v="74124"/>
    <n v="74124"/>
    <n v="63900"/>
    <d v="2026-03-02T00:00:00"/>
    <s v="Vigente"/>
    <s v="Sin pagar"/>
    <x v="1"/>
    <x v="0"/>
    <d v="2026-02-20T00:00:00"/>
    <x v="4"/>
    <x v="18"/>
    <n v="0"/>
    <n v="0"/>
    <n v="0"/>
    <n v="0"/>
    <n v="0"/>
    <n v="0"/>
    <n v="63900"/>
  </r>
  <r>
    <d v="2026-01-31T00:00:00"/>
    <s v="HMO/2026/00062"/>
    <x v="7"/>
    <n v="36400"/>
    <n v="5824"/>
    <n v="42224"/>
    <n v="42224"/>
    <n v="36400"/>
    <d v="2026-03-02T00:00:00"/>
    <s v="Vigente"/>
    <s v="Sin pagar"/>
    <x v="1"/>
    <x v="0"/>
    <d v="2026-02-20T00:00:00"/>
    <x v="4"/>
    <x v="18"/>
    <n v="0"/>
    <n v="0"/>
    <n v="0"/>
    <n v="0"/>
    <n v="0"/>
    <n v="0"/>
    <n v="36400"/>
  </r>
  <r>
    <d v="2026-01-30T00:00:00"/>
    <s v="CLN/2026/00033"/>
    <x v="1"/>
    <n v="63900"/>
    <n v="10224"/>
    <n v="74124"/>
    <n v="74124"/>
    <n v="63900"/>
    <d v="2026-03-01T00:00:00"/>
    <s v="Vigente"/>
    <s v="Sin pagar"/>
    <x v="1"/>
    <x v="0"/>
    <d v="2026-02-20T00:00:00"/>
    <x v="4"/>
    <x v="18"/>
    <n v="0"/>
    <n v="0"/>
    <n v="0"/>
    <n v="0"/>
    <n v="0"/>
    <n v="0"/>
    <n v="63900"/>
  </r>
  <r>
    <d v="2026-01-28T00:00:00"/>
    <s v="HMO/2026/00060"/>
    <x v="31"/>
    <n v="20217.48"/>
    <m/>
    <n v="20217.48"/>
    <n v="20217.48"/>
    <n v="20217.48"/>
    <d v="2026-02-27T00:00:00"/>
    <s v="Por vencer"/>
    <s v="Sin pagar"/>
    <x v="1"/>
    <x v="0"/>
    <d v="2026-02-20T00:00:00"/>
    <x v="4"/>
    <x v="18"/>
    <n v="0"/>
    <n v="0"/>
    <n v="0"/>
    <n v="0"/>
    <n v="0"/>
    <n v="20217.48"/>
    <n v="0"/>
  </r>
  <r>
    <d v="2026-01-28T00:00:00"/>
    <s v="CLN/2026/00032"/>
    <x v="58"/>
    <n v="82041.929999999993"/>
    <n v="13126.71"/>
    <n v="95168.639999999999"/>
    <n v="95168.639999999999"/>
    <n v="82041.929999999993"/>
    <d v="2026-02-27T00:00:00"/>
    <s v="Por vencer"/>
    <s v="Sin pagar"/>
    <x v="1"/>
    <x v="0"/>
    <d v="2026-02-20T00:00:00"/>
    <x v="4"/>
    <x v="18"/>
    <n v="0"/>
    <n v="0"/>
    <n v="0"/>
    <n v="0"/>
    <n v="0"/>
    <n v="82041.929999999993"/>
    <n v="0"/>
  </r>
  <r>
    <d v="2026-01-28T00:00:00"/>
    <s v="CLN/2026/00031"/>
    <x v="58"/>
    <n v="41020.97"/>
    <n v="6563.36"/>
    <n v="47584.33"/>
    <n v="47584.33"/>
    <n v="41020.97"/>
    <d v="2026-02-27T00:00:00"/>
    <s v="Por vencer"/>
    <s v="Sin pagar"/>
    <x v="1"/>
    <x v="0"/>
    <d v="2026-02-20T00:00:00"/>
    <x v="4"/>
    <x v="18"/>
    <n v="0"/>
    <n v="0"/>
    <n v="0"/>
    <n v="0"/>
    <n v="0"/>
    <n v="41020.97"/>
    <n v="0"/>
  </r>
  <r>
    <d v="2026-01-28T00:00:00"/>
    <s v="CLN/2026/00030"/>
    <x v="58"/>
    <n v="41020.97"/>
    <n v="6563.36"/>
    <n v="47584.33"/>
    <n v="47584.33"/>
    <n v="41020.97"/>
    <d v="2026-02-27T00:00:00"/>
    <s v="Por vencer"/>
    <s v="Sin pagar"/>
    <x v="1"/>
    <x v="0"/>
    <d v="2026-02-20T00:00:00"/>
    <x v="4"/>
    <x v="18"/>
    <n v="0"/>
    <n v="0"/>
    <n v="0"/>
    <n v="0"/>
    <n v="0"/>
    <n v="41020.97"/>
    <n v="0"/>
  </r>
  <r>
    <d v="2026-01-27T00:00:00"/>
    <s v="HMO/2026/00059"/>
    <x v="86"/>
    <n v="16384.28"/>
    <n v="2621.48"/>
    <n v="19005.759999999998"/>
    <n v="19005.759999999998"/>
    <n v="16384.28"/>
    <d v="2026-02-26T00:00:00"/>
    <s v="Por vencer"/>
    <s v="Sin pagar"/>
    <x v="1"/>
    <x v="0"/>
    <d v="2026-02-20T00:00:00"/>
    <x v="4"/>
    <x v="18"/>
    <n v="0"/>
    <n v="0"/>
    <n v="0"/>
    <n v="0"/>
    <n v="0"/>
    <n v="16384.28"/>
    <n v="0"/>
  </r>
  <r>
    <d v="2026-01-26T00:00:00"/>
    <s v="CLN/2026/00023"/>
    <x v="64"/>
    <n v="19500"/>
    <n v="3120"/>
    <n v="22620"/>
    <n v="22620"/>
    <n v="19500"/>
    <d v="2026-02-25T00:00:00"/>
    <s v="Por vencer"/>
    <s v="Sin pagar"/>
    <x v="1"/>
    <x v="0"/>
    <d v="2026-02-20T00:00:00"/>
    <x v="4"/>
    <x v="18"/>
    <n v="0"/>
    <n v="0"/>
    <n v="0"/>
    <n v="0"/>
    <n v="0"/>
    <n v="19500"/>
    <n v="0"/>
  </r>
  <r>
    <d v="2026-01-22T00:00:00"/>
    <s v="HMO/2026/00047"/>
    <x v="22"/>
    <n v="42750"/>
    <n v="6840"/>
    <n v="49590"/>
    <n v="49590"/>
    <n v="42750"/>
    <d v="2026-02-21T00:00:00"/>
    <s v="Vencido"/>
    <s v="Sin pagar"/>
    <x v="1"/>
    <x v="0"/>
    <d v="2026-02-20T00:00:00"/>
    <x v="4"/>
    <x v="18"/>
    <n v="0"/>
    <n v="0"/>
    <n v="0"/>
    <n v="0"/>
    <n v="0"/>
    <n v="0"/>
    <n v="0"/>
  </r>
  <r>
    <d v="2026-01-20T00:00:00"/>
    <s v="HMO/2026/00045"/>
    <x v="2"/>
    <n v="82000"/>
    <n v="13120"/>
    <n v="95120"/>
    <n v="95120"/>
    <n v="82000"/>
    <d v="2026-02-19T00:00:00"/>
    <s v="Vencido"/>
    <s v="Sin pagar"/>
    <x v="1"/>
    <x v="0"/>
    <d v="2026-02-20T00:00:00"/>
    <x v="4"/>
    <x v="18"/>
    <n v="2"/>
    <n v="82000"/>
    <n v="0"/>
    <n v="0"/>
    <n v="0"/>
    <n v="0"/>
    <n v="0"/>
  </r>
  <r>
    <d v="2026-01-20T00:00:00"/>
    <s v="HMO/2026/00042"/>
    <x v="7"/>
    <n v="13000"/>
    <n v="2080"/>
    <n v="15080"/>
    <n v="15080"/>
    <n v="13000"/>
    <d v="2026-02-19T00:00:00"/>
    <s v="Vencido"/>
    <s v="Sin pagar"/>
    <x v="1"/>
    <x v="0"/>
    <d v="2026-02-20T00:00:00"/>
    <x v="4"/>
    <x v="18"/>
    <n v="2"/>
    <n v="13000"/>
    <n v="0"/>
    <n v="0"/>
    <n v="0"/>
    <n v="0"/>
    <n v="0"/>
  </r>
  <r>
    <d v="2026-01-20T00:00:00"/>
    <s v="HMO/2026/00040"/>
    <x v="10"/>
    <n v="7740"/>
    <n v="1238.4000000000001"/>
    <n v="8978.4"/>
    <n v="4489.2"/>
    <n v="3870"/>
    <d v="2026-02-19T00:00:00"/>
    <s v="Vencido"/>
    <s v="Pagado parcialmente"/>
    <x v="1"/>
    <x v="0"/>
    <d v="2026-02-20T00:00:00"/>
    <x v="4"/>
    <x v="18"/>
    <n v="2"/>
    <n v="3870"/>
    <n v="0"/>
    <n v="0"/>
    <n v="0"/>
    <n v="0"/>
    <n v="0"/>
  </r>
  <r>
    <d v="2026-01-19T00:00:00"/>
    <s v="CLN/2026/00020"/>
    <x v="35"/>
    <n v="9749.7900000000009"/>
    <n v="1559.97"/>
    <n v="11309.76"/>
    <n v="11309.76"/>
    <n v="9749.7900000000009"/>
    <d v="2026-02-18T00:00:00"/>
    <s v="Vencido"/>
    <s v="Sin pagar"/>
    <x v="2"/>
    <x v="0"/>
    <d v="2026-02-20T00:00:00"/>
    <x v="4"/>
    <x v="18"/>
    <n v="3"/>
    <n v="9749.7900000000009"/>
    <n v="0"/>
    <n v="0"/>
    <n v="0"/>
    <n v="0"/>
    <n v="0"/>
  </r>
  <r>
    <d v="2026-01-17T00:00:00"/>
    <s v="HMO/2026/00035"/>
    <x v="56"/>
    <n v="9906.23"/>
    <n v="1585"/>
    <n v="11491.23"/>
    <n v="11491.23"/>
    <n v="9906.23"/>
    <d v="2026-02-16T00:00:00"/>
    <s v="Vencido"/>
    <s v="Sin pagar"/>
    <x v="1"/>
    <x v="0"/>
    <d v="2026-02-20T00:00:00"/>
    <x v="4"/>
    <x v="18"/>
    <n v="5"/>
    <n v="9906.23"/>
    <n v="0"/>
    <n v="0"/>
    <n v="0"/>
    <n v="0"/>
    <n v="0"/>
  </r>
  <r>
    <d v="2026-01-16T00:00:00"/>
    <s v="CLN/2026/00019"/>
    <x v="87"/>
    <n v="44290.59"/>
    <n v="6498.49"/>
    <n v="50789.08"/>
    <n v="50789.08"/>
    <n v="44290.59"/>
    <d v="2026-02-15T00:00:00"/>
    <s v="Vencido"/>
    <s v="Sin pagar"/>
    <x v="1"/>
    <x v="0"/>
    <d v="2026-02-20T00:00:00"/>
    <x v="4"/>
    <x v="18"/>
    <n v="6"/>
    <n v="44290.59"/>
    <n v="0"/>
    <n v="0"/>
    <n v="0"/>
    <n v="0"/>
    <n v="0"/>
  </r>
  <r>
    <d v="2026-01-16T00:00:00"/>
    <s v="CLN/2026/00017"/>
    <x v="21"/>
    <n v="30090.18"/>
    <n v="4814.43"/>
    <n v="34904.61"/>
    <n v="34904.61"/>
    <n v="30090.18"/>
    <d v="2026-02-15T00:00:00"/>
    <s v="Vencido"/>
    <s v="Sin pagar"/>
    <x v="2"/>
    <x v="0"/>
    <d v="2026-02-20T00:00:00"/>
    <x v="4"/>
    <x v="18"/>
    <n v="6"/>
    <n v="30090.18"/>
    <n v="0"/>
    <n v="0"/>
    <n v="0"/>
    <n v="0"/>
    <n v="0"/>
  </r>
  <r>
    <d v="2026-01-15T00:00:00"/>
    <s v="CLN/2026/00016"/>
    <x v="37"/>
    <n v="44390"/>
    <n v="7102.4"/>
    <n v="51492.4"/>
    <n v="51492.4"/>
    <n v="44390"/>
    <d v="2026-02-14T00:00:00"/>
    <s v="Vencido"/>
    <s v="Sin pagar"/>
    <x v="2"/>
    <x v="0"/>
    <d v="2026-02-20T00:00:00"/>
    <x v="4"/>
    <x v="18"/>
    <n v="7"/>
    <n v="44390"/>
    <n v="0"/>
    <n v="0"/>
    <n v="0"/>
    <n v="0"/>
    <n v="0"/>
  </r>
  <r>
    <d v="2026-01-15T00:00:00"/>
    <s v="CLN/2026/00015"/>
    <x v="36"/>
    <n v="17638.53"/>
    <n v="2822.16"/>
    <n v="20460.689999999999"/>
    <n v="20460.689999999999"/>
    <n v="17638.53"/>
    <d v="2026-02-14T00:00:00"/>
    <s v="Vencido"/>
    <s v="Sin pagar"/>
    <x v="2"/>
    <x v="0"/>
    <d v="2026-02-20T00:00:00"/>
    <x v="4"/>
    <x v="18"/>
    <n v="7"/>
    <n v="17638.53"/>
    <n v="0"/>
    <n v="0"/>
    <n v="0"/>
    <n v="0"/>
    <n v="0"/>
  </r>
  <r>
    <d v="2026-01-14T00:00:00"/>
    <s v="HMO/2026/00029"/>
    <x v="7"/>
    <n v="7480"/>
    <n v="1196.8"/>
    <n v="8676.7999999999993"/>
    <n v="8676.7999999999993"/>
    <n v="7480"/>
    <d v="2026-02-13T00:00:00"/>
    <s v="Vencido"/>
    <s v="Sin pagar"/>
    <x v="1"/>
    <x v="0"/>
    <d v="2026-02-20T00:00:00"/>
    <x v="4"/>
    <x v="18"/>
    <n v="8"/>
    <n v="7480"/>
    <n v="0"/>
    <n v="0"/>
    <n v="0"/>
    <n v="0"/>
    <n v="0"/>
  </r>
  <r>
    <d v="2026-01-14T00:00:00"/>
    <s v="HMO/2026/00026"/>
    <x v="7"/>
    <n v="8400"/>
    <n v="1344"/>
    <n v="9744"/>
    <n v="9744"/>
    <n v="8400"/>
    <d v="2026-02-13T00:00:00"/>
    <s v="Vencido"/>
    <s v="Sin pagar"/>
    <x v="1"/>
    <x v="0"/>
    <d v="2026-02-20T00:00:00"/>
    <x v="4"/>
    <x v="18"/>
    <n v="8"/>
    <n v="8400"/>
    <n v="0"/>
    <n v="0"/>
    <n v="0"/>
    <n v="0"/>
    <n v="0"/>
  </r>
  <r>
    <d v="2026-01-08T00:00:00"/>
    <s v="HMO/2026/00010"/>
    <x v="31"/>
    <n v="45000"/>
    <m/>
    <n v="45000"/>
    <n v="45000"/>
    <n v="45000"/>
    <d v="2026-02-07T00:00:00"/>
    <s v="Vencido"/>
    <s v="Sin pagar"/>
    <x v="1"/>
    <x v="0"/>
    <d v="2026-02-20T00:00:00"/>
    <x v="4"/>
    <x v="18"/>
    <n v="14"/>
    <n v="45000"/>
    <n v="0"/>
    <n v="0"/>
    <n v="0"/>
    <n v="0"/>
    <n v="0"/>
  </r>
  <r>
    <d v="2026-01-07T00:00:00"/>
    <s v="CLN/2026/00005"/>
    <x v="80"/>
    <n v="7277.73"/>
    <n v="1164.44"/>
    <n v="8442.17"/>
    <n v="8442.17"/>
    <n v="7277.73"/>
    <d v="2026-02-06T00:00:00"/>
    <s v="Vencido"/>
    <s v="Sin pagar"/>
    <x v="1"/>
    <x v="0"/>
    <d v="2026-02-20T00:00:00"/>
    <x v="4"/>
    <x v="18"/>
    <n v="15"/>
    <n v="7277.73"/>
    <n v="0"/>
    <n v="0"/>
    <n v="0"/>
    <n v="0"/>
    <n v="0"/>
  </r>
  <r>
    <d v="2025-12-26T00:00:00"/>
    <s v="CLN/2025/00525"/>
    <x v="37"/>
    <n v="42000"/>
    <n v="6720"/>
    <n v="48720"/>
    <n v="48720"/>
    <n v="42000"/>
    <d v="2026-01-25T00:00:00"/>
    <s v="Vencido"/>
    <s v="Sin pagar"/>
    <x v="2"/>
    <x v="0"/>
    <d v="2026-02-20T00:00:00"/>
    <x v="4"/>
    <x v="18"/>
    <n v="27"/>
    <n v="42000"/>
    <n v="0"/>
    <n v="0"/>
    <n v="0"/>
    <n v="0"/>
    <n v="0"/>
  </r>
  <r>
    <d v="2025-12-19T00:00:00"/>
    <s v="CLN/2025/00519"/>
    <x v="37"/>
    <n v="42000"/>
    <n v="6720"/>
    <n v="48720"/>
    <n v="14640"/>
    <n v="12620.689655172415"/>
    <d v="2026-01-18T00:00:00"/>
    <s v="Vencido"/>
    <s v="Pagado parcialmente"/>
    <x v="2"/>
    <x v="0"/>
    <d v="2026-02-20T00:00:00"/>
    <x v="4"/>
    <x v="18"/>
    <n v="34"/>
    <n v="0"/>
    <n v="12620.689655172415"/>
    <n v="0"/>
    <n v="0"/>
    <n v="0"/>
    <n v="0"/>
  </r>
  <r>
    <d v="2025-10-23T00:00:00"/>
    <s v="CLN/2025/00474"/>
    <x v="38"/>
    <n v="19694.400000000001"/>
    <n v="3151.1"/>
    <n v="22845.5"/>
    <n v="2429.5"/>
    <n v="2094.3965517241381"/>
    <d v="2025-11-07T00:00:00"/>
    <s v="Vencido"/>
    <s v="Pagado parcialmente"/>
    <x v="2"/>
    <x v="0"/>
    <d v="2026-02-20T00:00:00"/>
    <x v="4"/>
    <x v="18"/>
    <n v="106"/>
    <n v="0"/>
    <n v="0"/>
    <n v="0"/>
    <n v="2094.3965517241381"/>
    <n v="0"/>
    <n v="0"/>
  </r>
  <r>
    <d v="2025-10-14T00:00:00"/>
    <s v="CLN/2025/00465"/>
    <x v="36"/>
    <n v="14295.42"/>
    <n v="2287.27"/>
    <n v="16582.689999999999"/>
    <n v="16582.689999999999"/>
    <n v="14295.42"/>
    <d v="2025-11-13T00:00:00"/>
    <s v="Vencido"/>
    <s v="Sin pagar"/>
    <x v="2"/>
    <x v="0"/>
    <d v="2026-02-20T00:00:00"/>
    <x v="4"/>
    <x v="18"/>
    <n v="100"/>
    <n v="0"/>
    <n v="0"/>
    <n v="0"/>
    <n v="14295.42"/>
    <n v="0"/>
    <n v="0"/>
  </r>
  <r>
    <d v="2025-10-03T00:00:00"/>
    <s v="CLN/2025/00449"/>
    <x v="36"/>
    <n v="24043.32"/>
    <n v="3846.93"/>
    <n v="27890.25"/>
    <n v="27890.25"/>
    <n v="24043.32"/>
    <d v="2025-11-02T00:00:00"/>
    <s v="Vencido"/>
    <s v="Sin pagar"/>
    <x v="2"/>
    <x v="0"/>
    <d v="2026-02-20T00:00:00"/>
    <x v="4"/>
    <x v="18"/>
    <n v="111"/>
    <n v="0"/>
    <n v="0"/>
    <n v="0"/>
    <n v="24043.32"/>
    <n v="0"/>
    <n v="0"/>
  </r>
  <r>
    <d v="2025-10-01T00:00:00"/>
    <s v="CLN/2025/00442"/>
    <x v="53"/>
    <n v="21675"/>
    <n v="3468"/>
    <n v="25143"/>
    <n v="25143"/>
    <n v="21675"/>
    <d v="2025-10-31T00:00:00"/>
    <s v="Vencido"/>
    <s v="Sin pagar"/>
    <x v="3"/>
    <x v="0"/>
    <d v="2026-02-20T00:00:00"/>
    <x v="4"/>
    <x v="18"/>
    <n v="113"/>
    <n v="0"/>
    <n v="0"/>
    <n v="0"/>
    <n v="21675"/>
    <n v="0"/>
    <n v="0"/>
  </r>
  <r>
    <d v="2025-09-30T00:00:00"/>
    <s v="CLN/2025/00440"/>
    <x v="36"/>
    <n v="115800"/>
    <n v="18528"/>
    <n v="134328"/>
    <n v="91216.65"/>
    <n v="78635.043103448275"/>
    <d v="2025-10-30T00:00:00"/>
    <s v="Vencido"/>
    <s v="Pagado parcialmente"/>
    <x v="2"/>
    <x v="0"/>
    <d v="2026-02-20T00:00:00"/>
    <x v="4"/>
    <x v="18"/>
    <n v="114"/>
    <n v="0"/>
    <n v="0"/>
    <n v="0"/>
    <n v="78635.043103448275"/>
    <n v="0"/>
    <n v="0"/>
  </r>
  <r>
    <d v="2025-09-15T00:00:00"/>
    <s v="HMO/2025/00727"/>
    <x v="39"/>
    <n v="7125"/>
    <n v="1140"/>
    <n v="8265"/>
    <n v="8265"/>
    <n v="7125"/>
    <d v="2025-10-15T00:00:00"/>
    <s v="Vencido"/>
    <s v="Sin pagar"/>
    <x v="1"/>
    <x v="0"/>
    <d v="2026-02-20T00:00:00"/>
    <x v="4"/>
    <x v="18"/>
    <n v="129"/>
    <n v="0"/>
    <n v="0"/>
    <n v="0"/>
    <n v="7125"/>
    <n v="0"/>
    <n v="0"/>
  </r>
  <r>
    <d v="2025-08-27T00:00:00"/>
    <s v="HMO/2025/00683"/>
    <x v="39"/>
    <n v="4375"/>
    <n v="700"/>
    <n v="5075"/>
    <n v="5075"/>
    <n v="4375"/>
    <d v="2025-09-26T00:00:00"/>
    <s v="Vencido"/>
    <s v="Sin pagar"/>
    <x v="1"/>
    <x v="0"/>
    <d v="2026-02-20T00:00:00"/>
    <x v="4"/>
    <x v="18"/>
    <n v="148"/>
    <n v="0"/>
    <n v="0"/>
    <n v="0"/>
    <n v="4375"/>
    <n v="0"/>
    <n v="0"/>
  </r>
  <r>
    <d v="2025-08-26T00:00:00"/>
    <s v="CLN/2025/00385"/>
    <x v="40"/>
    <n v="22364.16"/>
    <m/>
    <n v="22364.16"/>
    <n v="22364.16"/>
    <n v="22364.16"/>
    <d v="2025-09-25T00:00:00"/>
    <s v="Vencido"/>
    <s v="Sin pagar"/>
    <x v="3"/>
    <x v="0"/>
    <d v="2026-02-20T00:00:00"/>
    <x v="4"/>
    <x v="18"/>
    <n v="149"/>
    <n v="0"/>
    <n v="0"/>
    <n v="0"/>
    <n v="22364.16"/>
    <n v="0"/>
    <n v="0"/>
  </r>
  <r>
    <d v="2025-08-07T00:00:00"/>
    <s v="CLN/2025/00356"/>
    <x v="40"/>
    <n v="22343.040000000001"/>
    <m/>
    <n v="22343.040000000001"/>
    <n v="22343.040000000001"/>
    <n v="22343.040000000001"/>
    <d v="2025-09-06T00:00:00"/>
    <s v="Vencido"/>
    <s v="Sin pagar"/>
    <x v="3"/>
    <x v="0"/>
    <d v="2026-02-20T00:00:00"/>
    <x v="4"/>
    <x v="18"/>
    <n v="168"/>
    <n v="0"/>
    <n v="0"/>
    <n v="0"/>
    <n v="22343.040000000001"/>
    <n v="0"/>
    <n v="0"/>
  </r>
  <r>
    <d v="2025-07-31T00:00:00"/>
    <s v="CLN/2025/00350"/>
    <x v="41"/>
    <n v="761801.88"/>
    <n v="121888.3"/>
    <n v="883690.18"/>
    <n v="232979.43"/>
    <n v="200844.33620689655"/>
    <d v="2025-08-15T00:00:00"/>
    <s v="Vencido"/>
    <s v="Pagado parcialmente"/>
    <x v="2"/>
    <x v="0"/>
    <d v="2026-02-20T00:00:00"/>
    <x v="4"/>
    <x v="18"/>
    <n v="190"/>
    <n v="0"/>
    <n v="0"/>
    <n v="0"/>
    <n v="200844.33620689655"/>
    <n v="0"/>
    <n v="0"/>
  </r>
  <r>
    <d v="2025-07-02T00:00:00"/>
    <s v="CLN/2025/00317"/>
    <x v="42"/>
    <n v="14940"/>
    <n v="2390.4"/>
    <n v="17330.400000000001"/>
    <n v="17330.400000000001"/>
    <n v="14940"/>
    <d v="2025-08-01T00:00:00"/>
    <s v="Vencido"/>
    <s v="Sin pagar"/>
    <x v="3"/>
    <x v="0"/>
    <d v="2026-02-20T00:00:00"/>
    <x v="4"/>
    <x v="18"/>
    <n v="204"/>
    <n v="0"/>
    <n v="0"/>
    <n v="0"/>
    <n v="14940"/>
    <n v="0"/>
    <n v="0"/>
  </r>
  <r>
    <d v="2025-06-19T00:00:00"/>
    <s v="CLN/2025/00296"/>
    <x v="42"/>
    <n v="22410"/>
    <n v="3585.6"/>
    <n v="25995.599999999999"/>
    <n v="25995.599999999999"/>
    <n v="22410"/>
    <d v="2025-07-19T00:00:00"/>
    <s v="Vencido"/>
    <s v="Sin pagar"/>
    <x v="3"/>
    <x v="0"/>
    <d v="2026-02-20T00:00:00"/>
    <x v="4"/>
    <x v="18"/>
    <n v="217"/>
    <n v="0"/>
    <n v="0"/>
    <n v="0"/>
    <n v="22410"/>
    <n v="0"/>
    <n v="0"/>
  </r>
  <r>
    <d v="2025-06-06T00:00:00"/>
    <s v="CLN/2025/00282"/>
    <x v="42"/>
    <n v="19012.5"/>
    <n v="3042"/>
    <n v="22054.5"/>
    <n v="22054.5"/>
    <n v="19012.5"/>
    <d v="2025-07-06T00:00:00"/>
    <s v="Vencido"/>
    <s v="Sin pagar"/>
    <x v="3"/>
    <x v="0"/>
    <d v="2026-02-20T00:00:00"/>
    <x v="4"/>
    <x v="18"/>
    <n v="230"/>
    <n v="0"/>
    <n v="0"/>
    <n v="0"/>
    <n v="19012.5"/>
    <n v="0"/>
    <n v="0"/>
  </r>
  <r>
    <d v="2025-05-22T00:00:00"/>
    <s v="CLN/2025/00256"/>
    <x v="43"/>
    <n v="3477.15"/>
    <n v="556.34"/>
    <n v="4033.49"/>
    <n v="4033.49"/>
    <n v="3477.15"/>
    <d v="2025-06-21T00:00:00"/>
    <s v="Vencido"/>
    <s v="Sin pagar"/>
    <x v="3"/>
    <x v="0"/>
    <d v="2026-02-20T00:00:00"/>
    <x v="4"/>
    <x v="18"/>
    <n v="245"/>
    <n v="0"/>
    <n v="0"/>
    <n v="0"/>
    <n v="3477.15"/>
    <n v="0"/>
    <n v="0"/>
  </r>
  <r>
    <d v="2025-05-15T00:00:00"/>
    <s v="CLN/2025/00253"/>
    <x v="43"/>
    <n v="162680"/>
    <n v="26028.799999999999"/>
    <n v="188708.8"/>
    <n v="188708.8"/>
    <n v="162680"/>
    <d v="2025-06-14T00:00:00"/>
    <s v="Vencido"/>
    <s v="Sin pagar"/>
    <x v="3"/>
    <x v="0"/>
    <d v="2026-02-20T00:00:00"/>
    <x v="4"/>
    <x v="18"/>
    <n v="252"/>
    <n v="0"/>
    <n v="0"/>
    <n v="0"/>
    <n v="162680"/>
    <n v="0"/>
    <n v="0"/>
  </r>
  <r>
    <d v="2025-05-15T00:00:00"/>
    <s v="CLN/2025/00250"/>
    <x v="43"/>
    <n v="6970.68"/>
    <n v="1115.31"/>
    <n v="8085.99"/>
    <n v="8085.99"/>
    <n v="6970.68"/>
    <d v="2025-06-14T00:00:00"/>
    <s v="Vencido"/>
    <s v="Sin pagar"/>
    <x v="3"/>
    <x v="0"/>
    <d v="2026-02-20T00:00:00"/>
    <x v="4"/>
    <x v="18"/>
    <n v="252"/>
    <n v="0"/>
    <n v="0"/>
    <n v="0"/>
    <n v="6970.68"/>
    <n v="0"/>
    <n v="0"/>
  </r>
  <r>
    <d v="2025-05-15T00:00:00"/>
    <s v="CLN/2025/00248"/>
    <x v="42"/>
    <n v="31024.799999999999"/>
    <n v="4963.97"/>
    <n v="35988.769999999997"/>
    <n v="15542.87"/>
    <n v="13399.025862068967"/>
    <d v="2025-06-14T00:00:00"/>
    <s v="Vencido"/>
    <s v="Pagado parcialmente"/>
    <x v="3"/>
    <x v="0"/>
    <d v="2026-02-20T00:00:00"/>
    <x v="4"/>
    <x v="18"/>
    <n v="252"/>
    <n v="0"/>
    <n v="0"/>
    <n v="0"/>
    <n v="13399.025862068967"/>
    <n v="0"/>
    <n v="0"/>
  </r>
  <r>
    <d v="2025-05-13T00:00:00"/>
    <s v="CLN/2025/00246"/>
    <x v="43"/>
    <n v="20992.5"/>
    <n v="3358.8"/>
    <n v="24351.3"/>
    <n v="24351.3"/>
    <n v="20992.5"/>
    <d v="2025-06-12T00:00:00"/>
    <s v="Vencido"/>
    <s v="Sin pagar"/>
    <x v="3"/>
    <x v="0"/>
    <d v="2026-02-20T00:00:00"/>
    <x v="4"/>
    <x v="18"/>
    <n v="254"/>
    <n v="0"/>
    <n v="0"/>
    <n v="0"/>
    <n v="20992.5"/>
    <n v="0"/>
    <n v="0"/>
  </r>
  <r>
    <d v="2025-05-07T00:00:00"/>
    <s v="CLN/2025/00237"/>
    <x v="43"/>
    <n v="5250"/>
    <n v="840"/>
    <n v="6090"/>
    <n v="6090"/>
    <n v="5250"/>
    <d v="2025-06-06T00:00:00"/>
    <s v="Vencido"/>
    <s v="Sin pagar"/>
    <x v="3"/>
    <x v="0"/>
    <d v="2026-02-20T00:00:00"/>
    <x v="4"/>
    <x v="18"/>
    <n v="260"/>
    <n v="0"/>
    <n v="0"/>
    <n v="0"/>
    <n v="5250"/>
    <n v="0"/>
    <n v="0"/>
  </r>
  <r>
    <d v="2025-04-25T00:00:00"/>
    <s v="CLN/2025/00223"/>
    <x v="43"/>
    <n v="45500"/>
    <n v="7280"/>
    <n v="52780"/>
    <n v="52780"/>
    <n v="45500"/>
    <d v="2025-05-25T00:00:00"/>
    <s v="Vencido"/>
    <s v="Sin pagar"/>
    <x v="3"/>
    <x v="0"/>
    <d v="2026-02-20T00:00:00"/>
    <x v="4"/>
    <x v="18"/>
    <n v="272"/>
    <n v="0"/>
    <n v="0"/>
    <n v="0"/>
    <n v="45500"/>
    <n v="0"/>
    <n v="0"/>
  </r>
  <r>
    <d v="2025-03-04T00:00:00"/>
    <s v="CLN/2025/00143"/>
    <x v="43"/>
    <n v="31483.63"/>
    <n v="5037.38"/>
    <n v="36521.01"/>
    <n v="5816.12"/>
    <n v="5013.8965517241386"/>
    <d v="2025-04-03T00:00:00"/>
    <s v="Vencido"/>
    <s v="Pagado parcialmente"/>
    <x v="3"/>
    <x v="0"/>
    <d v="2026-02-20T00:00:00"/>
    <x v="4"/>
    <x v="18"/>
    <n v="324"/>
    <n v="0"/>
    <n v="0"/>
    <n v="0"/>
    <n v="5013.8965517241386"/>
    <n v="0"/>
    <n v="0"/>
  </r>
  <r>
    <d v="2025-02-21T00:00:00"/>
    <s v="CLN/2025/00127"/>
    <x v="43"/>
    <n v="23609.5"/>
    <n v="2595.6"/>
    <n v="26205.1"/>
    <n v="26205.1"/>
    <n v="23609.5"/>
    <d v="2025-05-07T00:00:00"/>
    <s v="Vencido"/>
    <s v="Sin pagar"/>
    <x v="3"/>
    <x v="0"/>
    <d v="2026-02-20T00:00:00"/>
    <x v="4"/>
    <x v="18"/>
    <n v="290"/>
    <n v="0"/>
    <n v="0"/>
    <n v="0"/>
    <n v="23609.5"/>
    <n v="0"/>
    <n v="0"/>
  </r>
  <r>
    <d v="2025-02-11T00:00:00"/>
    <s v="CLN/2025/00101"/>
    <x v="44"/>
    <n v="1230"/>
    <m/>
    <n v="1230"/>
    <n v="1230"/>
    <n v="1230"/>
    <d v="2025-02-26T00:00:00"/>
    <s v="Vencido"/>
    <s v="Sin pagar"/>
    <x v="3"/>
    <x v="0"/>
    <d v="2026-02-20T00:00:00"/>
    <x v="4"/>
    <x v="18"/>
    <n v="360"/>
    <n v="0"/>
    <n v="0"/>
    <n v="0"/>
    <n v="1230"/>
    <n v="0"/>
    <n v="0"/>
  </r>
  <r>
    <d v="2024-11-14T00:00:00"/>
    <s v="HMO/2024/00987"/>
    <x v="45"/>
    <n v="2369.29"/>
    <n v="379.09"/>
    <n v="2748.38"/>
    <n v="2748.38"/>
    <n v="2369.29"/>
    <d v="2024-12-14T00:00:00"/>
    <s v="Vencido"/>
    <s v="Sin pagar"/>
    <x v="4"/>
    <x v="0"/>
    <d v="2026-02-20T00:00:00"/>
    <x v="4"/>
    <x v="18"/>
    <n v="434"/>
    <n v="0"/>
    <n v="0"/>
    <n v="0"/>
    <n v="2369.29"/>
    <n v="0"/>
    <n v="0"/>
  </r>
  <r>
    <d v="2024-10-31T00:00:00"/>
    <s v="HMO/2024/00961"/>
    <x v="45"/>
    <n v="3719.83"/>
    <n v="595.16999999999996"/>
    <n v="4315"/>
    <n v="1304.46"/>
    <n v="1124.5344827586207"/>
    <d v="2024-11-30T00:00:00"/>
    <s v="Vencido"/>
    <s v="Pagado parcialmente"/>
    <x v="4"/>
    <x v="0"/>
    <d v="2026-02-20T00:00:00"/>
    <x v="4"/>
    <x v="18"/>
    <n v="448"/>
    <n v="0"/>
    <n v="0"/>
    <n v="0"/>
    <n v="1124.5344827586207"/>
    <n v="0"/>
    <n v="0"/>
  </r>
  <r>
    <d v="2024-10-17T00:00:00"/>
    <s v="HMO/2024/00910"/>
    <x v="45"/>
    <n v="21120"/>
    <n v="3379.2"/>
    <n v="24499.200000000001"/>
    <n v="24499.200000000001"/>
    <n v="21120"/>
    <d v="2024-11-16T00:00:00"/>
    <s v="Vencido"/>
    <s v="Sin pagar"/>
    <x v="4"/>
    <x v="0"/>
    <d v="2026-02-20T00:00:00"/>
    <x v="4"/>
    <x v="18"/>
    <n v="462"/>
    <n v="0"/>
    <n v="0"/>
    <n v="0"/>
    <n v="21120"/>
    <n v="0"/>
    <n v="0"/>
  </r>
  <r>
    <d v="2024-08-15T00:00:00"/>
    <s v="CLN/2024/00680"/>
    <x v="46"/>
    <n v="2475"/>
    <n v="396"/>
    <n v="2871"/>
    <n v="2871"/>
    <n v="2475"/>
    <d v="2024-09-14T00:00:00"/>
    <s v="Vencido"/>
    <s v="Sin pagar"/>
    <x v="5"/>
    <x v="0"/>
    <d v="2026-02-20T00:00:00"/>
    <x v="4"/>
    <x v="18"/>
    <n v="525"/>
    <n v="0"/>
    <n v="0"/>
    <n v="0"/>
    <n v="2475"/>
    <n v="0"/>
    <n v="0"/>
  </r>
  <r>
    <d v="2024-07-25T00:00:00"/>
    <s v="CLN/2024/00600"/>
    <x v="46"/>
    <n v="2475"/>
    <n v="396"/>
    <n v="2871"/>
    <n v="2378"/>
    <n v="2050"/>
    <d v="2024-08-24T00:00:00"/>
    <s v="Vencido"/>
    <s v="Pagado parcialmente"/>
    <x v="5"/>
    <x v="0"/>
    <d v="2026-02-20T00:00:00"/>
    <x v="4"/>
    <x v="18"/>
    <n v="546"/>
    <n v="0"/>
    <n v="0"/>
    <n v="0"/>
    <n v="2050"/>
    <n v="0"/>
    <n v="0"/>
  </r>
  <r>
    <d v="2024-07-18T00:00:00"/>
    <s v="HMO/2024/00568"/>
    <x v="47"/>
    <n v="16588"/>
    <n v="2654.08"/>
    <n v="19242.080000000002"/>
    <n v="19242.080000000002"/>
    <n v="16588"/>
    <d v="2024-08-17T00:00:00"/>
    <s v="Vencido"/>
    <s v="Sin pagar"/>
    <x v="1"/>
    <x v="0"/>
    <d v="2026-02-20T00:00:00"/>
    <x v="4"/>
    <x v="18"/>
    <n v="553"/>
    <n v="0"/>
    <n v="0"/>
    <n v="0"/>
    <n v="16588"/>
    <n v="0"/>
    <n v="0"/>
  </r>
  <r>
    <d v="2024-03-01T00:00:00"/>
    <s v="CLN/2024/00057"/>
    <x v="48"/>
    <n v="8800"/>
    <n v="1408"/>
    <n v="10208"/>
    <n v="10208"/>
    <n v="8800"/>
    <d v="2024-03-31T00:00:00"/>
    <s v="Vencido"/>
    <s v="Sin pagar"/>
    <x v="6"/>
    <x v="0"/>
    <d v="2026-02-20T00:00:00"/>
    <x v="4"/>
    <x v="18"/>
    <n v="692"/>
    <n v="0"/>
    <n v="0"/>
    <n v="0"/>
    <n v="8800"/>
    <n v="0"/>
    <n v="0"/>
  </r>
  <r>
    <d v="2026-02-13T00:00:00"/>
    <s v="HMO/2026/00093"/>
    <x v="79"/>
    <n v="21000"/>
    <m/>
    <n v="21000"/>
    <n v="21000"/>
    <n v="21000"/>
    <d v="2026-02-13T00:00:00"/>
    <s v="Vencido"/>
    <s v="Sin pagar"/>
    <x v="1"/>
    <x v="1"/>
    <d v="2026-02-13T00:00:00"/>
    <x v="4"/>
    <x v="19"/>
    <n v="1"/>
    <n v="21000"/>
    <n v="0"/>
    <n v="0"/>
    <n v="0"/>
    <n v="0"/>
    <n v="0"/>
  </r>
  <r>
    <d v="2026-02-13T00:00:00"/>
    <s v="HMO/2026/00092"/>
    <x v="79"/>
    <n v="6580"/>
    <m/>
    <n v="6580"/>
    <n v="6580"/>
    <n v="6580"/>
    <d v="2026-02-13T00:00:00"/>
    <s v="Vencido"/>
    <s v="Sin pagar"/>
    <x v="1"/>
    <x v="1"/>
    <d v="2026-02-13T00:00:00"/>
    <x v="4"/>
    <x v="19"/>
    <n v="1"/>
    <n v="6580"/>
    <n v="0"/>
    <n v="0"/>
    <n v="0"/>
    <n v="0"/>
    <n v="0"/>
  </r>
  <r>
    <d v="2026-02-13T00:00:00"/>
    <s v="HMO/2026/00091"/>
    <x v="85"/>
    <n v="37152"/>
    <n v="5944.32"/>
    <n v="43096.32"/>
    <n v="43096.32"/>
    <n v="37152"/>
    <d v="2026-03-15T00:00:00"/>
    <s v="Vigente"/>
    <s v="Sin pagar"/>
    <x v="1"/>
    <x v="0"/>
    <d v="2026-02-13T00:00:00"/>
    <x v="4"/>
    <x v="19"/>
    <n v="0"/>
    <n v="0"/>
    <n v="0"/>
    <n v="0"/>
    <n v="0"/>
    <n v="0"/>
    <n v="37152"/>
  </r>
  <r>
    <d v="2026-02-13T00:00:00"/>
    <s v="HMO/2026/00090"/>
    <x v="55"/>
    <n v="68400"/>
    <n v="10944"/>
    <n v="79344"/>
    <n v="79344"/>
    <n v="68400"/>
    <d v="2026-03-15T00:00:00"/>
    <s v="Vigente"/>
    <s v="Sin pagar"/>
    <x v="1"/>
    <x v="0"/>
    <d v="2026-02-13T00:00:00"/>
    <x v="4"/>
    <x v="19"/>
    <n v="0"/>
    <n v="0"/>
    <n v="0"/>
    <n v="0"/>
    <n v="0"/>
    <n v="0"/>
    <n v="68400"/>
  </r>
  <r>
    <d v="2026-02-13T00:00:00"/>
    <s v="HMO/2026/00089"/>
    <x v="7"/>
    <n v="163400"/>
    <n v="26144"/>
    <n v="189544"/>
    <n v="189544"/>
    <n v="163400"/>
    <d v="2026-03-15T00:00:00"/>
    <s v="Vigente"/>
    <s v="Sin pagar"/>
    <x v="1"/>
    <x v="0"/>
    <d v="2026-02-13T00:00:00"/>
    <x v="4"/>
    <x v="19"/>
    <n v="0"/>
    <n v="0"/>
    <n v="0"/>
    <n v="0"/>
    <n v="0"/>
    <n v="0"/>
    <n v="163400"/>
  </r>
  <r>
    <d v="2026-02-13T00:00:00"/>
    <s v="HMO/2026/00088"/>
    <x v="7"/>
    <n v="163400"/>
    <n v="26144"/>
    <n v="189544"/>
    <n v="189544"/>
    <n v="163400"/>
    <d v="2026-03-15T00:00:00"/>
    <s v="Vigente"/>
    <s v="Sin pagar"/>
    <x v="1"/>
    <x v="0"/>
    <d v="2026-02-13T00:00:00"/>
    <x v="4"/>
    <x v="19"/>
    <n v="0"/>
    <n v="0"/>
    <n v="0"/>
    <n v="0"/>
    <n v="0"/>
    <n v="0"/>
    <n v="163400"/>
  </r>
  <r>
    <d v="2026-02-13T00:00:00"/>
    <s v="HMO/2026/00086"/>
    <x v="79"/>
    <n v="11145.6"/>
    <n v="1783.3"/>
    <n v="12928.9"/>
    <n v="12928.9"/>
    <n v="11145.6"/>
    <d v="2026-02-13T00:00:00"/>
    <s v="Vencido"/>
    <s v="Sin pagar"/>
    <x v="1"/>
    <x v="1"/>
    <d v="2026-02-13T00:00:00"/>
    <x v="4"/>
    <x v="19"/>
    <n v="1"/>
    <n v="11145.6"/>
    <n v="0"/>
    <n v="0"/>
    <n v="0"/>
    <n v="0"/>
    <n v="0"/>
  </r>
  <r>
    <d v="2026-02-13T00:00:00"/>
    <s v="HMO/2026/00085"/>
    <x v="13"/>
    <n v="74304"/>
    <n v="11888.64"/>
    <n v="86192.639999999999"/>
    <n v="86192.639999999999"/>
    <n v="74304"/>
    <d v="2026-03-15T00:00:00"/>
    <s v="Vigente"/>
    <s v="Sin pagar"/>
    <x v="1"/>
    <x v="0"/>
    <d v="2026-02-13T00:00:00"/>
    <x v="4"/>
    <x v="19"/>
    <n v="0"/>
    <n v="0"/>
    <n v="0"/>
    <n v="0"/>
    <n v="0"/>
    <n v="0"/>
    <n v="74304"/>
  </r>
  <r>
    <d v="2026-02-13T00:00:00"/>
    <s v="HMO/2026/00084"/>
    <x v="81"/>
    <n v="17802"/>
    <n v="2848.32"/>
    <n v="20650.32"/>
    <n v="20650.32"/>
    <n v="17802"/>
    <d v="2026-03-30T00:00:00"/>
    <s v="Vigente"/>
    <s v="Sin pagar"/>
    <x v="2"/>
    <x v="0"/>
    <d v="2026-02-13T00:00:00"/>
    <x v="4"/>
    <x v="19"/>
    <n v="0"/>
    <n v="0"/>
    <n v="0"/>
    <n v="0"/>
    <n v="0"/>
    <n v="0"/>
    <n v="17802"/>
  </r>
  <r>
    <d v="2026-02-12T00:00:00"/>
    <s v="HMO/2026/00083"/>
    <x v="7"/>
    <n v="37185.480000000003"/>
    <n v="5949.68"/>
    <n v="43135.16"/>
    <n v="43135.16"/>
    <n v="37185.480000000003"/>
    <d v="2026-03-14T00:00:00"/>
    <s v="Vigente"/>
    <s v="Sin pagar"/>
    <x v="1"/>
    <x v="0"/>
    <d v="2026-02-13T00:00:00"/>
    <x v="4"/>
    <x v="19"/>
    <n v="0"/>
    <n v="0"/>
    <n v="0"/>
    <n v="0"/>
    <n v="0"/>
    <n v="0"/>
    <n v="37185.480000000003"/>
  </r>
  <r>
    <d v="2026-02-12T00:00:00"/>
    <s v="HMO/2026/00082"/>
    <x v="74"/>
    <n v="8640"/>
    <n v="1382.4"/>
    <n v="10022.4"/>
    <n v="10022.4"/>
    <n v="8640"/>
    <d v="2026-02-12T00:00:00"/>
    <s v="Vencido"/>
    <s v="Sin pagar"/>
    <x v="2"/>
    <x v="1"/>
    <d v="2026-02-13T00:00:00"/>
    <x v="4"/>
    <x v="19"/>
    <n v="2"/>
    <n v="8640"/>
    <n v="0"/>
    <n v="0"/>
    <n v="0"/>
    <n v="0"/>
    <n v="0"/>
  </r>
  <r>
    <d v="2026-02-12T00:00:00"/>
    <s v="CLN/2026/00040"/>
    <x v="75"/>
    <n v="174306.94"/>
    <n v="27889.11"/>
    <n v="202196.05"/>
    <n v="202196.05"/>
    <n v="174306.94"/>
    <d v="2026-03-14T00:00:00"/>
    <s v="Vigente"/>
    <s v="Sin pagar"/>
    <x v="2"/>
    <x v="0"/>
    <d v="2026-02-13T00:00:00"/>
    <x v="4"/>
    <x v="19"/>
    <n v="0"/>
    <n v="0"/>
    <n v="0"/>
    <n v="0"/>
    <n v="0"/>
    <n v="0"/>
    <n v="174306.94"/>
  </r>
  <r>
    <d v="2026-02-11T00:00:00"/>
    <s v="HMO/2026/00081"/>
    <x v="11"/>
    <n v="4925"/>
    <n v="788"/>
    <n v="5713"/>
    <n v="5713"/>
    <n v="4925"/>
    <d v="2026-02-11T00:00:00"/>
    <s v="Vencido"/>
    <s v="Sin pagar"/>
    <x v="1"/>
    <x v="1"/>
    <d v="2026-02-13T00:00:00"/>
    <x v="4"/>
    <x v="19"/>
    <n v="3"/>
    <n v="4925"/>
    <n v="0"/>
    <n v="0"/>
    <n v="0"/>
    <n v="0"/>
    <n v="0"/>
  </r>
  <r>
    <d v="2026-02-11T00:00:00"/>
    <s v="HMO/2026/00080"/>
    <x v="79"/>
    <n v="27580"/>
    <m/>
    <n v="27580"/>
    <n v="27580"/>
    <n v="27580"/>
    <d v="2026-02-11T00:00:00"/>
    <s v="Vencido"/>
    <s v="Sin pagar"/>
    <x v="1"/>
    <x v="1"/>
    <d v="2026-02-13T00:00:00"/>
    <x v="4"/>
    <x v="19"/>
    <n v="3"/>
    <n v="27580"/>
    <n v="0"/>
    <n v="0"/>
    <n v="0"/>
    <n v="0"/>
    <n v="0"/>
  </r>
  <r>
    <d v="2026-02-11T00:00:00"/>
    <s v="HMO/2026/00079"/>
    <x v="14"/>
    <n v="7020"/>
    <n v="1123.2"/>
    <n v="8143.2"/>
    <n v="8143.2"/>
    <n v="7020"/>
    <d v="2026-03-13T00:00:00"/>
    <s v="Vigente"/>
    <s v="Sin pagar"/>
    <x v="2"/>
    <x v="0"/>
    <d v="2026-02-13T00:00:00"/>
    <x v="4"/>
    <x v="19"/>
    <n v="0"/>
    <n v="0"/>
    <n v="0"/>
    <n v="0"/>
    <n v="0"/>
    <n v="0"/>
    <n v="7020"/>
  </r>
  <r>
    <d v="2026-02-11T00:00:00"/>
    <s v="CLN/2026/00038"/>
    <x v="30"/>
    <n v="90637.69"/>
    <n v="14502.03"/>
    <n v="105139.72"/>
    <n v="105139.72"/>
    <n v="90637.69"/>
    <d v="2026-02-11T00:00:00"/>
    <s v="Vencido"/>
    <s v="Sin pagar"/>
    <x v="1"/>
    <x v="1"/>
    <d v="2026-02-13T00:00:00"/>
    <x v="4"/>
    <x v="19"/>
    <n v="3"/>
    <n v="90637.69"/>
    <n v="0"/>
    <n v="0"/>
    <n v="0"/>
    <n v="0"/>
    <n v="0"/>
  </r>
  <r>
    <d v="2026-02-10T00:00:00"/>
    <s v="HMO/2026/00078"/>
    <x v="61"/>
    <n v="25806.68"/>
    <n v="4129.07"/>
    <n v="29935.75"/>
    <n v="29935.75"/>
    <n v="25806.68"/>
    <d v="2026-03-12T00:00:00"/>
    <s v="Vigente"/>
    <s v="Sin pagar"/>
    <x v="1"/>
    <x v="0"/>
    <d v="2026-02-13T00:00:00"/>
    <x v="4"/>
    <x v="19"/>
    <n v="0"/>
    <n v="0"/>
    <n v="0"/>
    <n v="0"/>
    <n v="0"/>
    <n v="0"/>
    <n v="25806.68"/>
  </r>
  <r>
    <d v="2026-02-10T00:00:00"/>
    <s v="HMO/2026/00077"/>
    <x v="55"/>
    <n v="43500"/>
    <n v="6960"/>
    <n v="50460"/>
    <n v="50460"/>
    <n v="43500"/>
    <d v="2026-03-12T00:00:00"/>
    <s v="Vigente"/>
    <s v="Sin pagar"/>
    <x v="1"/>
    <x v="0"/>
    <d v="2026-02-13T00:00:00"/>
    <x v="4"/>
    <x v="19"/>
    <n v="0"/>
    <n v="0"/>
    <n v="0"/>
    <n v="0"/>
    <n v="0"/>
    <n v="0"/>
    <n v="43500"/>
  </r>
  <r>
    <d v="2026-02-10T00:00:00"/>
    <s v="HMO/2026/00076"/>
    <x v="7"/>
    <n v="9000"/>
    <n v="1440"/>
    <n v="10440"/>
    <n v="10440"/>
    <n v="9000"/>
    <d v="2026-03-12T00:00:00"/>
    <s v="Vigente"/>
    <s v="Sin pagar"/>
    <x v="1"/>
    <x v="0"/>
    <d v="2026-02-13T00:00:00"/>
    <x v="4"/>
    <x v="19"/>
    <n v="0"/>
    <n v="0"/>
    <n v="0"/>
    <n v="0"/>
    <n v="0"/>
    <n v="0"/>
    <n v="9000"/>
  </r>
  <r>
    <d v="2026-02-10T00:00:00"/>
    <s v="HMO/2026/00075"/>
    <x v="55"/>
    <n v="25560"/>
    <n v="4089.6"/>
    <n v="29649.599999999999"/>
    <n v="29649.599999999999"/>
    <n v="25560"/>
    <d v="2026-03-12T00:00:00"/>
    <s v="Vigente"/>
    <s v="Sin pagar"/>
    <x v="1"/>
    <x v="0"/>
    <d v="2026-02-13T00:00:00"/>
    <x v="4"/>
    <x v="19"/>
    <n v="0"/>
    <n v="0"/>
    <n v="0"/>
    <n v="0"/>
    <n v="0"/>
    <n v="0"/>
    <n v="25560"/>
  </r>
  <r>
    <d v="2026-02-10T00:00:00"/>
    <s v="CLN/2026/00037"/>
    <x v="84"/>
    <n v="41257.68"/>
    <n v="6601.23"/>
    <n v="47858.91"/>
    <n v="47858.91"/>
    <n v="41257.68"/>
    <d v="2026-03-12T00:00:00"/>
    <s v="Vigente"/>
    <s v="Sin pagar"/>
    <x v="1"/>
    <x v="0"/>
    <d v="2026-02-13T00:00:00"/>
    <x v="4"/>
    <x v="19"/>
    <n v="0"/>
    <n v="0"/>
    <n v="0"/>
    <n v="0"/>
    <n v="0"/>
    <n v="0"/>
    <n v="41257.68"/>
  </r>
  <r>
    <d v="2026-02-06T00:00:00"/>
    <s v="HMO/2026/00072"/>
    <x v="51"/>
    <n v="58708"/>
    <n v="9393.2800000000007"/>
    <n v="68101.279999999999"/>
    <n v="68101.279999999999"/>
    <n v="58708"/>
    <d v="2026-02-06T00:00:00"/>
    <s v="Vencido"/>
    <s v="Sin pagar"/>
    <x v="1"/>
    <x v="1"/>
    <d v="2026-02-13T00:00:00"/>
    <x v="4"/>
    <x v="19"/>
    <n v="8"/>
    <n v="58708"/>
    <n v="0"/>
    <n v="0"/>
    <n v="0"/>
    <n v="0"/>
    <n v="0"/>
  </r>
  <r>
    <d v="2026-02-06T00:00:00"/>
    <s v="HMO/2026/00070"/>
    <x v="1"/>
    <n v="48700"/>
    <n v="7792"/>
    <n v="56492"/>
    <n v="56492"/>
    <n v="48700"/>
    <d v="2026-03-08T00:00:00"/>
    <s v="Vigente"/>
    <s v="Sin pagar"/>
    <x v="1"/>
    <x v="0"/>
    <d v="2026-02-13T00:00:00"/>
    <x v="4"/>
    <x v="19"/>
    <n v="0"/>
    <n v="0"/>
    <n v="0"/>
    <n v="0"/>
    <n v="0"/>
    <n v="0"/>
    <n v="48700"/>
  </r>
  <r>
    <d v="2026-02-06T00:00:00"/>
    <s v="HMO/2026/00069"/>
    <x v="1"/>
    <n v="63900"/>
    <n v="10224"/>
    <n v="74124"/>
    <n v="74124"/>
    <n v="63900"/>
    <d v="2026-03-08T00:00:00"/>
    <s v="Vigente"/>
    <s v="Sin pagar"/>
    <x v="1"/>
    <x v="0"/>
    <d v="2026-02-13T00:00:00"/>
    <x v="4"/>
    <x v="19"/>
    <n v="0"/>
    <n v="0"/>
    <n v="0"/>
    <n v="0"/>
    <n v="0"/>
    <n v="0"/>
    <n v="63900"/>
  </r>
  <r>
    <d v="2026-02-06T00:00:00"/>
    <s v="HMO/2026/00068"/>
    <x v="22"/>
    <n v="27360"/>
    <n v="4377.6000000000004"/>
    <n v="31737.599999999999"/>
    <n v="31737.599999999999"/>
    <n v="27360"/>
    <d v="2026-03-08T00:00:00"/>
    <s v="Vigente"/>
    <s v="Sin pagar"/>
    <x v="1"/>
    <x v="0"/>
    <d v="2026-02-13T00:00:00"/>
    <x v="4"/>
    <x v="19"/>
    <n v="0"/>
    <n v="0"/>
    <n v="0"/>
    <n v="0"/>
    <n v="0"/>
    <n v="0"/>
    <n v="27360"/>
  </r>
  <r>
    <d v="2026-02-06T00:00:00"/>
    <s v="CLN/2026/00036"/>
    <x v="9"/>
    <n v="37020"/>
    <n v="5923.2"/>
    <n v="42943.199999999997"/>
    <n v="42943.199999999997"/>
    <n v="37020"/>
    <d v="2026-03-08T00:00:00"/>
    <s v="Vigente"/>
    <s v="Sin pagar"/>
    <x v="2"/>
    <x v="0"/>
    <d v="2026-02-13T00:00:00"/>
    <x v="4"/>
    <x v="19"/>
    <n v="0"/>
    <n v="0"/>
    <n v="0"/>
    <n v="0"/>
    <n v="0"/>
    <n v="0"/>
    <n v="37020"/>
  </r>
  <r>
    <d v="2026-02-04T00:00:00"/>
    <s v="HMO/2026/00066"/>
    <x v="14"/>
    <n v="10320"/>
    <n v="1651.2"/>
    <n v="11971.2"/>
    <n v="11971.2"/>
    <n v="10320"/>
    <d v="2026-03-06T00:00:00"/>
    <s v="Vigente"/>
    <s v="Sin pagar"/>
    <x v="2"/>
    <x v="0"/>
    <d v="2026-02-13T00:00:00"/>
    <x v="4"/>
    <x v="19"/>
    <n v="0"/>
    <n v="0"/>
    <n v="0"/>
    <n v="0"/>
    <n v="0"/>
    <n v="0"/>
    <n v="10320"/>
  </r>
  <r>
    <d v="2026-02-04T00:00:00"/>
    <s v="HMO/2026/00065"/>
    <x v="60"/>
    <n v="13600"/>
    <n v="2176"/>
    <n v="15776"/>
    <n v="15776"/>
    <n v="13600"/>
    <d v="2026-03-06T00:00:00"/>
    <s v="Vigente"/>
    <s v="Sin pagar"/>
    <x v="1"/>
    <x v="0"/>
    <d v="2026-02-13T00:00:00"/>
    <x v="4"/>
    <x v="19"/>
    <n v="0"/>
    <n v="0"/>
    <n v="0"/>
    <n v="0"/>
    <n v="0"/>
    <n v="0"/>
    <n v="13600"/>
  </r>
  <r>
    <d v="2026-02-03T00:00:00"/>
    <s v="HMO/2026/00064"/>
    <x v="7"/>
    <n v="6750"/>
    <n v="1080"/>
    <n v="7830"/>
    <n v="7830"/>
    <n v="6750"/>
    <d v="2026-03-05T00:00:00"/>
    <s v="Vigente"/>
    <s v="Sin pagar"/>
    <x v="1"/>
    <x v="0"/>
    <d v="2026-02-13T00:00:00"/>
    <x v="4"/>
    <x v="19"/>
    <n v="0"/>
    <n v="0"/>
    <n v="0"/>
    <n v="0"/>
    <n v="0"/>
    <n v="0"/>
    <n v="6750"/>
  </r>
  <r>
    <d v="2026-01-31T00:00:00"/>
    <s v="HMO/2026/00063"/>
    <x v="55"/>
    <n v="63900"/>
    <n v="10224"/>
    <n v="74124"/>
    <n v="74124"/>
    <n v="63900"/>
    <d v="2026-03-02T00:00:00"/>
    <s v="Vigente"/>
    <s v="Sin pagar"/>
    <x v="1"/>
    <x v="0"/>
    <d v="2026-02-13T00:00:00"/>
    <x v="4"/>
    <x v="19"/>
    <n v="0"/>
    <n v="0"/>
    <n v="0"/>
    <n v="0"/>
    <n v="0"/>
    <n v="0"/>
    <n v="63900"/>
  </r>
  <r>
    <d v="2026-01-31T00:00:00"/>
    <s v="HMO/2026/00062"/>
    <x v="7"/>
    <n v="36400"/>
    <n v="5824"/>
    <n v="42224"/>
    <n v="42224"/>
    <n v="36400"/>
    <d v="2026-03-02T00:00:00"/>
    <s v="Vigente"/>
    <s v="Sin pagar"/>
    <x v="1"/>
    <x v="0"/>
    <d v="2026-02-13T00:00:00"/>
    <x v="4"/>
    <x v="19"/>
    <n v="0"/>
    <n v="0"/>
    <n v="0"/>
    <n v="0"/>
    <n v="0"/>
    <n v="0"/>
    <n v="36400"/>
  </r>
  <r>
    <d v="2026-01-30T00:00:00"/>
    <s v="CLN/2026/00033"/>
    <x v="1"/>
    <n v="63900"/>
    <n v="10224"/>
    <n v="74124"/>
    <n v="74124"/>
    <n v="63900"/>
    <d v="2026-03-01T00:00:00"/>
    <s v="Vigente"/>
    <s v="Sin pagar"/>
    <x v="1"/>
    <x v="0"/>
    <d v="2026-02-13T00:00:00"/>
    <x v="4"/>
    <x v="19"/>
    <n v="0"/>
    <n v="0"/>
    <n v="0"/>
    <n v="0"/>
    <n v="0"/>
    <n v="0"/>
    <n v="63900"/>
  </r>
  <r>
    <d v="2026-01-28T00:00:00"/>
    <s v="HMO/2026/00060"/>
    <x v="31"/>
    <n v="20217.48"/>
    <m/>
    <n v="20217.48"/>
    <n v="20217.48"/>
    <n v="20217.48"/>
    <d v="2026-02-27T00:00:00"/>
    <s v="Vigente"/>
    <s v="Sin pagar"/>
    <x v="1"/>
    <x v="0"/>
    <d v="2026-02-13T00:00:00"/>
    <x v="4"/>
    <x v="19"/>
    <n v="0"/>
    <n v="0"/>
    <n v="0"/>
    <n v="0"/>
    <n v="0"/>
    <n v="0"/>
    <n v="20217.48"/>
  </r>
  <r>
    <d v="2026-01-28T00:00:00"/>
    <s v="CLN/2026/00032"/>
    <x v="58"/>
    <n v="82041.929999999993"/>
    <n v="13126.71"/>
    <n v="95168.639999999999"/>
    <n v="95168.639999999999"/>
    <n v="82041.929999999993"/>
    <d v="2026-02-27T00:00:00"/>
    <s v="Vigente"/>
    <s v="Sin pagar"/>
    <x v="1"/>
    <x v="0"/>
    <d v="2026-02-13T00:00:00"/>
    <x v="4"/>
    <x v="19"/>
    <n v="0"/>
    <n v="0"/>
    <n v="0"/>
    <n v="0"/>
    <n v="0"/>
    <n v="0"/>
    <n v="82041.929999999993"/>
  </r>
  <r>
    <d v="2026-01-28T00:00:00"/>
    <s v="CLN/2026/00031"/>
    <x v="58"/>
    <n v="41020.97"/>
    <n v="6563.36"/>
    <n v="47584.33"/>
    <n v="47584.33"/>
    <n v="41020.97"/>
    <d v="2026-02-27T00:00:00"/>
    <s v="Vigente"/>
    <s v="Sin pagar"/>
    <x v="1"/>
    <x v="0"/>
    <d v="2026-02-13T00:00:00"/>
    <x v="4"/>
    <x v="19"/>
    <n v="0"/>
    <n v="0"/>
    <n v="0"/>
    <n v="0"/>
    <n v="0"/>
    <n v="0"/>
    <n v="41020.97"/>
  </r>
  <r>
    <d v="2026-01-28T00:00:00"/>
    <s v="CLN/2026/00030"/>
    <x v="58"/>
    <n v="41020.97"/>
    <n v="6563.36"/>
    <n v="47584.33"/>
    <n v="47584.33"/>
    <n v="41020.97"/>
    <d v="2026-02-27T00:00:00"/>
    <s v="Vigente"/>
    <s v="Sin pagar"/>
    <x v="1"/>
    <x v="0"/>
    <d v="2026-02-13T00:00:00"/>
    <x v="4"/>
    <x v="19"/>
    <n v="0"/>
    <n v="0"/>
    <n v="0"/>
    <n v="0"/>
    <n v="0"/>
    <n v="0"/>
    <n v="41020.97"/>
  </r>
  <r>
    <d v="2026-01-27T00:00:00"/>
    <s v="HMO/2026/00059"/>
    <x v="86"/>
    <n v="16384.28"/>
    <n v="2621.48"/>
    <n v="19005.759999999998"/>
    <n v="19005.759999999998"/>
    <n v="16384.28"/>
    <d v="2026-02-26T00:00:00"/>
    <s v="Vigente"/>
    <s v="Sin pagar"/>
    <x v="1"/>
    <x v="0"/>
    <d v="2026-02-13T00:00:00"/>
    <x v="4"/>
    <x v="19"/>
    <n v="0"/>
    <n v="0"/>
    <n v="0"/>
    <n v="0"/>
    <n v="0"/>
    <n v="0"/>
    <n v="16384.28"/>
  </r>
  <r>
    <d v="2026-01-26T00:00:00"/>
    <s v="HMO/2026/00053"/>
    <x v="55"/>
    <n v="19170"/>
    <n v="3067.2"/>
    <n v="22237.200000000001"/>
    <n v="22237.200000000001"/>
    <n v="19170"/>
    <d v="2026-02-25T00:00:00"/>
    <s v="Vigente"/>
    <s v="Sin pagar"/>
    <x v="1"/>
    <x v="0"/>
    <d v="2026-02-13T00:00:00"/>
    <x v="4"/>
    <x v="19"/>
    <n v="0"/>
    <n v="0"/>
    <n v="0"/>
    <n v="0"/>
    <n v="0"/>
    <n v="0"/>
    <n v="19170"/>
  </r>
  <r>
    <d v="2026-01-26T00:00:00"/>
    <s v="CLN/2026/00023"/>
    <x v="64"/>
    <n v="19500"/>
    <n v="3120"/>
    <n v="22620"/>
    <n v="22620"/>
    <n v="19500"/>
    <d v="2026-02-25T00:00:00"/>
    <s v="Vigente"/>
    <s v="Sin pagar"/>
    <x v="1"/>
    <x v="0"/>
    <d v="2026-02-13T00:00:00"/>
    <x v="4"/>
    <x v="19"/>
    <n v="0"/>
    <n v="0"/>
    <n v="0"/>
    <n v="0"/>
    <n v="0"/>
    <n v="0"/>
    <n v="19500"/>
  </r>
  <r>
    <d v="2026-01-22T00:00:00"/>
    <s v="HMO/2026/00047"/>
    <x v="22"/>
    <n v="42750"/>
    <n v="6840"/>
    <n v="49590"/>
    <n v="49590"/>
    <n v="42750"/>
    <d v="2026-02-21T00:00:00"/>
    <s v="Vigente"/>
    <s v="Sin pagar"/>
    <x v="1"/>
    <x v="0"/>
    <d v="2026-02-13T00:00:00"/>
    <x v="4"/>
    <x v="19"/>
    <n v="0"/>
    <n v="0"/>
    <n v="0"/>
    <n v="0"/>
    <n v="0"/>
    <n v="0"/>
    <n v="42750"/>
  </r>
  <r>
    <d v="2026-01-22T00:00:00"/>
    <s v="CLN/2026/00022"/>
    <x v="88"/>
    <n v="41085"/>
    <n v="6573.6"/>
    <n v="47658.6"/>
    <n v="47658.6"/>
    <n v="41085"/>
    <d v="2026-02-06T00:00:00"/>
    <s v="Vencido"/>
    <s v="Sin pagar"/>
    <x v="0"/>
    <x v="0"/>
    <d v="2026-02-13T00:00:00"/>
    <x v="4"/>
    <x v="19"/>
    <n v="8"/>
    <n v="41085"/>
    <n v="0"/>
    <n v="0"/>
    <n v="0"/>
    <n v="0"/>
    <n v="0"/>
  </r>
  <r>
    <d v="2026-01-20T00:00:00"/>
    <s v="HMO/2026/00046"/>
    <x v="2"/>
    <n v="4650"/>
    <n v="744"/>
    <n v="5394"/>
    <n v="5394"/>
    <n v="4650"/>
    <d v="2026-02-19T00:00:00"/>
    <s v="Por vencer"/>
    <s v="Sin pagar"/>
    <x v="1"/>
    <x v="0"/>
    <d v="2026-02-13T00:00:00"/>
    <x v="4"/>
    <x v="19"/>
    <n v="0"/>
    <n v="0"/>
    <n v="0"/>
    <n v="0"/>
    <n v="0"/>
    <n v="4650"/>
    <n v="0"/>
  </r>
  <r>
    <d v="2026-01-20T00:00:00"/>
    <s v="HMO/2026/00045"/>
    <x v="2"/>
    <n v="82000"/>
    <n v="13120"/>
    <n v="95120"/>
    <n v="95120"/>
    <n v="82000"/>
    <d v="2026-02-19T00:00:00"/>
    <s v="Por vencer"/>
    <s v="Sin pagar"/>
    <x v="1"/>
    <x v="0"/>
    <d v="2026-02-13T00:00:00"/>
    <x v="4"/>
    <x v="19"/>
    <n v="0"/>
    <n v="0"/>
    <n v="0"/>
    <n v="0"/>
    <n v="0"/>
    <n v="82000"/>
    <n v="0"/>
  </r>
  <r>
    <d v="2026-01-20T00:00:00"/>
    <s v="HMO/2026/00042"/>
    <x v="7"/>
    <n v="13000"/>
    <n v="2080"/>
    <n v="15080"/>
    <n v="15080"/>
    <n v="13000"/>
    <d v="2026-02-19T00:00:00"/>
    <s v="Por vencer"/>
    <s v="Sin pagar"/>
    <x v="1"/>
    <x v="0"/>
    <d v="2026-02-13T00:00:00"/>
    <x v="4"/>
    <x v="19"/>
    <n v="0"/>
    <n v="0"/>
    <n v="0"/>
    <n v="0"/>
    <n v="0"/>
    <n v="13000"/>
    <n v="0"/>
  </r>
  <r>
    <d v="2026-01-20T00:00:00"/>
    <s v="HMO/2026/00040"/>
    <x v="10"/>
    <n v="7740"/>
    <n v="1238.4000000000001"/>
    <n v="8978.4"/>
    <n v="4489.2"/>
    <n v="3870"/>
    <d v="2026-02-19T00:00:00"/>
    <s v="Por vencer"/>
    <s v="Pagado parcialmente"/>
    <x v="1"/>
    <x v="0"/>
    <d v="2026-02-13T00:00:00"/>
    <x v="4"/>
    <x v="19"/>
    <n v="0"/>
    <n v="0"/>
    <n v="0"/>
    <n v="0"/>
    <n v="0"/>
    <n v="3870"/>
    <n v="0"/>
  </r>
  <r>
    <d v="2026-01-19T00:00:00"/>
    <s v="CLN/2026/00020"/>
    <x v="35"/>
    <n v="9749.7900000000009"/>
    <n v="1559.97"/>
    <n v="11309.76"/>
    <n v="11309.76"/>
    <n v="9749.7900000000009"/>
    <d v="2026-02-18T00:00:00"/>
    <s v="Por vencer"/>
    <s v="Sin pagar"/>
    <x v="2"/>
    <x v="0"/>
    <d v="2026-02-13T00:00:00"/>
    <x v="4"/>
    <x v="19"/>
    <n v="0"/>
    <n v="0"/>
    <n v="0"/>
    <n v="0"/>
    <n v="0"/>
    <n v="9749.7900000000009"/>
    <n v="0"/>
  </r>
  <r>
    <d v="2026-01-17T00:00:00"/>
    <s v="HMO/2026/00035"/>
    <x v="56"/>
    <n v="9906.23"/>
    <n v="1585"/>
    <n v="11491.23"/>
    <n v="11491.23"/>
    <n v="9906.23"/>
    <d v="2026-02-16T00:00:00"/>
    <s v="Por vencer"/>
    <s v="Sin pagar"/>
    <x v="1"/>
    <x v="0"/>
    <d v="2026-02-13T00:00:00"/>
    <x v="4"/>
    <x v="19"/>
    <n v="0"/>
    <n v="0"/>
    <n v="0"/>
    <n v="0"/>
    <n v="0"/>
    <n v="9906.23"/>
    <n v="0"/>
  </r>
  <r>
    <d v="2026-01-16T00:00:00"/>
    <s v="CLN/2026/00019"/>
    <x v="87"/>
    <n v="44290.59"/>
    <n v="6498.49"/>
    <n v="50789.08"/>
    <n v="50789.08"/>
    <n v="44290.59"/>
    <d v="2026-02-15T00:00:00"/>
    <s v="Por vencer"/>
    <s v="Sin pagar"/>
    <x v="1"/>
    <x v="0"/>
    <d v="2026-02-13T00:00:00"/>
    <x v="4"/>
    <x v="19"/>
    <n v="0"/>
    <n v="0"/>
    <n v="0"/>
    <n v="0"/>
    <n v="0"/>
    <n v="44290.59"/>
    <n v="0"/>
  </r>
  <r>
    <d v="2026-01-16T00:00:00"/>
    <s v="CLN/2026/00017"/>
    <x v="21"/>
    <n v="30090.18"/>
    <n v="4814.43"/>
    <n v="34904.61"/>
    <n v="34904.61"/>
    <n v="30090.18"/>
    <d v="2026-02-15T00:00:00"/>
    <s v="Por vencer"/>
    <s v="Sin pagar"/>
    <x v="2"/>
    <x v="0"/>
    <d v="2026-02-13T00:00:00"/>
    <x v="4"/>
    <x v="19"/>
    <n v="0"/>
    <n v="0"/>
    <n v="0"/>
    <n v="0"/>
    <n v="0"/>
    <n v="30090.18"/>
    <n v="0"/>
  </r>
  <r>
    <d v="2026-01-15T00:00:00"/>
    <s v="HMO/2026/00030"/>
    <x v="33"/>
    <n v="19598.37"/>
    <n v="3135.74"/>
    <n v="22734.11"/>
    <n v="22734.11"/>
    <n v="19598.37"/>
    <d v="2026-02-14T00:00:00"/>
    <s v="Por vencer"/>
    <s v="Sin pagar"/>
    <x v="2"/>
    <x v="0"/>
    <d v="2026-02-13T00:00:00"/>
    <x v="4"/>
    <x v="19"/>
    <n v="0"/>
    <n v="0"/>
    <n v="0"/>
    <n v="0"/>
    <n v="0"/>
    <n v="19598.37"/>
    <n v="0"/>
  </r>
  <r>
    <d v="2026-01-15T00:00:00"/>
    <s v="CLN/2026/00016"/>
    <x v="37"/>
    <n v="44390"/>
    <n v="7102.4"/>
    <n v="51492.4"/>
    <n v="51492.4"/>
    <n v="44390"/>
    <d v="2026-02-14T00:00:00"/>
    <s v="Por vencer"/>
    <s v="Sin pagar"/>
    <x v="2"/>
    <x v="0"/>
    <d v="2026-02-13T00:00:00"/>
    <x v="4"/>
    <x v="19"/>
    <n v="0"/>
    <n v="0"/>
    <n v="0"/>
    <n v="0"/>
    <n v="0"/>
    <n v="44390"/>
    <n v="0"/>
  </r>
  <r>
    <d v="2026-01-15T00:00:00"/>
    <s v="CLN/2026/00015"/>
    <x v="36"/>
    <n v="17638.53"/>
    <n v="2822.16"/>
    <n v="20460.689999999999"/>
    <n v="20460.689999999999"/>
    <n v="17638.53"/>
    <d v="2026-02-14T00:00:00"/>
    <s v="Por vencer"/>
    <s v="Sin pagar"/>
    <x v="2"/>
    <x v="0"/>
    <d v="2026-02-13T00:00:00"/>
    <x v="4"/>
    <x v="19"/>
    <n v="0"/>
    <n v="0"/>
    <n v="0"/>
    <n v="0"/>
    <n v="0"/>
    <n v="17638.53"/>
    <n v="0"/>
  </r>
  <r>
    <d v="2026-01-14T00:00:00"/>
    <s v="HMO/2026/00029"/>
    <x v="7"/>
    <n v="7480"/>
    <n v="1196.8"/>
    <n v="8676.7999999999993"/>
    <n v="8676.7999999999993"/>
    <n v="7480"/>
    <d v="2026-02-13T00:00:00"/>
    <s v="Vencido"/>
    <s v="Sin pagar"/>
    <x v="1"/>
    <x v="0"/>
    <d v="2026-02-13T00:00:00"/>
    <x v="4"/>
    <x v="19"/>
    <n v="1"/>
    <n v="7480"/>
    <n v="0"/>
    <n v="0"/>
    <n v="0"/>
    <n v="0"/>
    <n v="0"/>
  </r>
  <r>
    <d v="2026-01-14T00:00:00"/>
    <s v="HMO/2026/00027"/>
    <x v="69"/>
    <n v="109266.48"/>
    <n v="17482.64"/>
    <n v="126749.12"/>
    <n v="126749.12"/>
    <n v="109266.48"/>
    <d v="2026-02-13T00:00:00"/>
    <s v="Vencido"/>
    <s v="Sin pagar"/>
    <x v="2"/>
    <x v="0"/>
    <d v="2026-02-13T00:00:00"/>
    <x v="4"/>
    <x v="19"/>
    <n v="1"/>
    <n v="109266.48"/>
    <n v="0"/>
    <n v="0"/>
    <n v="0"/>
    <n v="0"/>
    <n v="0"/>
  </r>
  <r>
    <d v="2026-01-14T00:00:00"/>
    <s v="HMO/2026/00026"/>
    <x v="7"/>
    <n v="8400"/>
    <n v="1344"/>
    <n v="9744"/>
    <n v="9744"/>
    <n v="8400"/>
    <d v="2026-02-13T00:00:00"/>
    <s v="Vencido"/>
    <s v="Sin pagar"/>
    <x v="1"/>
    <x v="0"/>
    <d v="2026-02-13T00:00:00"/>
    <x v="4"/>
    <x v="19"/>
    <n v="1"/>
    <n v="8400"/>
    <n v="0"/>
    <n v="0"/>
    <n v="0"/>
    <n v="0"/>
    <n v="0"/>
  </r>
  <r>
    <d v="2026-01-13T00:00:00"/>
    <s v="HMO/2026/00023"/>
    <x v="32"/>
    <n v="91381.97"/>
    <n v="14621.12"/>
    <n v="106003.09"/>
    <n v="106003.09"/>
    <n v="91381.97"/>
    <d v="2026-02-12T00:00:00"/>
    <s v="Vencido"/>
    <s v="Sin pagar"/>
    <x v="1"/>
    <x v="0"/>
    <d v="2026-02-13T00:00:00"/>
    <x v="4"/>
    <x v="19"/>
    <n v="2"/>
    <n v="91381.97"/>
    <n v="0"/>
    <n v="0"/>
    <n v="0"/>
    <n v="0"/>
    <n v="0"/>
  </r>
  <r>
    <d v="2026-01-08T00:00:00"/>
    <s v="HMO/2026/00010"/>
    <x v="31"/>
    <n v="45000"/>
    <m/>
    <n v="45000"/>
    <n v="45000"/>
    <n v="45000"/>
    <d v="2026-02-07T00:00:00"/>
    <s v="Vencido"/>
    <s v="Sin pagar"/>
    <x v="1"/>
    <x v="0"/>
    <d v="2026-02-13T00:00:00"/>
    <x v="4"/>
    <x v="19"/>
    <n v="7"/>
    <n v="45000"/>
    <n v="0"/>
    <n v="0"/>
    <n v="0"/>
    <n v="0"/>
    <n v="0"/>
  </r>
  <r>
    <d v="2026-01-08T00:00:00"/>
    <s v="HMO/2026/00009"/>
    <x v="72"/>
    <n v="410665.18"/>
    <n v="65706.429999999993"/>
    <n v="476371.61"/>
    <n v="476371.61"/>
    <n v="410665.18"/>
    <d v="2026-02-07T00:00:00"/>
    <s v="Vencido"/>
    <s v="Sin pagar"/>
    <x v="2"/>
    <x v="0"/>
    <d v="2026-02-13T00:00:00"/>
    <x v="4"/>
    <x v="19"/>
    <n v="7"/>
    <n v="410665.18"/>
    <n v="0"/>
    <n v="0"/>
    <n v="0"/>
    <n v="0"/>
    <n v="0"/>
  </r>
  <r>
    <d v="2026-01-07T00:00:00"/>
    <s v="CLN/2026/00005"/>
    <x v="80"/>
    <n v="7277.73"/>
    <n v="1164.44"/>
    <n v="8442.17"/>
    <n v="8442.17"/>
    <n v="7277.73"/>
    <d v="2026-02-06T00:00:00"/>
    <s v="Vencido"/>
    <s v="Sin pagar"/>
    <x v="1"/>
    <x v="0"/>
    <d v="2026-02-13T00:00:00"/>
    <x v="4"/>
    <x v="19"/>
    <n v="8"/>
    <n v="7277.73"/>
    <n v="0"/>
    <n v="0"/>
    <n v="0"/>
    <n v="0"/>
    <n v="0"/>
  </r>
  <r>
    <d v="2025-12-26T00:00:00"/>
    <s v="CLN/2025/00525"/>
    <x v="37"/>
    <n v="42000"/>
    <n v="6720"/>
    <n v="48720"/>
    <n v="48720"/>
    <n v="42000"/>
    <d v="2026-01-25T00:00:00"/>
    <s v="Vencido"/>
    <s v="Sin pagar"/>
    <x v="2"/>
    <x v="0"/>
    <d v="2026-02-13T00:00:00"/>
    <x v="4"/>
    <x v="19"/>
    <n v="20"/>
    <n v="42000"/>
    <n v="0"/>
    <n v="0"/>
    <n v="0"/>
    <n v="0"/>
    <n v="0"/>
  </r>
  <r>
    <d v="2025-12-19T00:00:00"/>
    <s v="CLN/2025/00519"/>
    <x v="37"/>
    <n v="42000"/>
    <n v="6720"/>
    <n v="48720"/>
    <n v="35000"/>
    <n v="30172.413793103449"/>
    <d v="2026-01-18T00:00:00"/>
    <s v="Vencido"/>
    <s v="Pagado parcialmente"/>
    <x v="2"/>
    <x v="0"/>
    <d v="2026-02-13T00:00:00"/>
    <x v="4"/>
    <x v="19"/>
    <n v="27"/>
    <n v="30172.413793103449"/>
    <n v="0"/>
    <n v="0"/>
    <n v="0"/>
    <n v="0"/>
    <n v="0"/>
  </r>
  <r>
    <d v="2025-10-23T00:00:00"/>
    <s v="CLN/2025/00474"/>
    <x v="38"/>
    <n v="19694.400000000001"/>
    <n v="3151.1"/>
    <n v="22845.5"/>
    <n v="2429.5"/>
    <n v="2094.3965517241381"/>
    <d v="2025-11-07T00:00:00"/>
    <s v="Vencido"/>
    <s v="Pagado parcialmente"/>
    <x v="2"/>
    <x v="0"/>
    <d v="2026-02-13T00:00:00"/>
    <x v="4"/>
    <x v="19"/>
    <n v="99"/>
    <n v="0"/>
    <n v="0"/>
    <n v="0"/>
    <n v="2094.3965517241381"/>
    <n v="0"/>
    <n v="0"/>
  </r>
  <r>
    <d v="2025-10-14T00:00:00"/>
    <s v="CLN/2025/00465"/>
    <x v="36"/>
    <n v="14295.42"/>
    <n v="2287.27"/>
    <n v="16582.689999999999"/>
    <n v="16582.689999999999"/>
    <n v="14295.42"/>
    <d v="2025-11-13T00:00:00"/>
    <s v="Vencido"/>
    <s v="Sin pagar"/>
    <x v="2"/>
    <x v="0"/>
    <d v="2026-02-13T00:00:00"/>
    <x v="4"/>
    <x v="19"/>
    <n v="93"/>
    <n v="0"/>
    <n v="0"/>
    <n v="0"/>
    <n v="14295.42"/>
    <n v="0"/>
    <n v="0"/>
  </r>
  <r>
    <d v="2025-10-03T00:00:00"/>
    <s v="CLN/2025/00449"/>
    <x v="36"/>
    <n v="24043.32"/>
    <n v="3846.93"/>
    <n v="27890.25"/>
    <n v="27890.25"/>
    <n v="24043.32"/>
    <d v="2025-11-02T00:00:00"/>
    <s v="Vencido"/>
    <s v="Sin pagar"/>
    <x v="2"/>
    <x v="0"/>
    <d v="2026-02-13T00:00:00"/>
    <x v="4"/>
    <x v="19"/>
    <n v="104"/>
    <n v="0"/>
    <n v="0"/>
    <n v="0"/>
    <n v="24043.32"/>
    <n v="0"/>
    <n v="0"/>
  </r>
  <r>
    <d v="2025-10-01T00:00:00"/>
    <s v="CLN/2025/00442"/>
    <x v="53"/>
    <n v="21675"/>
    <n v="3468"/>
    <n v="25143"/>
    <n v="25143"/>
    <n v="21675"/>
    <d v="2025-10-31T00:00:00"/>
    <s v="Vencido"/>
    <s v="Sin pagar"/>
    <x v="3"/>
    <x v="0"/>
    <d v="2026-02-13T00:00:00"/>
    <x v="4"/>
    <x v="19"/>
    <n v="106"/>
    <n v="0"/>
    <n v="0"/>
    <n v="0"/>
    <n v="21675"/>
    <n v="0"/>
    <n v="0"/>
  </r>
  <r>
    <d v="2025-09-30T00:00:00"/>
    <s v="CLN/2025/00440"/>
    <x v="36"/>
    <n v="115800"/>
    <n v="18528"/>
    <n v="134328"/>
    <n v="99467.08"/>
    <n v="85747.482758620696"/>
    <d v="2025-10-30T00:00:00"/>
    <s v="Vencido"/>
    <s v="Pagado parcialmente"/>
    <x v="2"/>
    <x v="0"/>
    <d v="2026-02-13T00:00:00"/>
    <x v="4"/>
    <x v="19"/>
    <n v="107"/>
    <n v="0"/>
    <n v="0"/>
    <n v="0"/>
    <n v="85747.482758620696"/>
    <n v="0"/>
    <n v="0"/>
  </r>
  <r>
    <d v="2025-09-15T00:00:00"/>
    <s v="HMO/2025/00727"/>
    <x v="39"/>
    <n v="7125"/>
    <n v="1140"/>
    <n v="8265"/>
    <n v="8265"/>
    <n v="7125"/>
    <d v="2025-10-15T00:00:00"/>
    <s v="Vencido"/>
    <s v="Sin pagar"/>
    <x v="1"/>
    <x v="0"/>
    <d v="2026-02-13T00:00:00"/>
    <x v="4"/>
    <x v="19"/>
    <n v="122"/>
    <n v="0"/>
    <n v="0"/>
    <n v="0"/>
    <n v="7125"/>
    <n v="0"/>
    <n v="0"/>
  </r>
  <r>
    <d v="2025-08-27T00:00:00"/>
    <s v="HMO/2025/00683"/>
    <x v="39"/>
    <n v="4375"/>
    <n v="700"/>
    <n v="5075"/>
    <n v="5075"/>
    <n v="4375"/>
    <d v="2025-09-26T00:00:00"/>
    <s v="Vencido"/>
    <s v="Sin pagar"/>
    <x v="1"/>
    <x v="0"/>
    <d v="2026-02-13T00:00:00"/>
    <x v="4"/>
    <x v="19"/>
    <n v="141"/>
    <n v="0"/>
    <n v="0"/>
    <n v="0"/>
    <n v="4375"/>
    <n v="0"/>
    <n v="0"/>
  </r>
  <r>
    <d v="2025-08-26T00:00:00"/>
    <s v="CLN/2025/00385"/>
    <x v="40"/>
    <n v="22364.16"/>
    <m/>
    <n v="22364.16"/>
    <n v="22364.16"/>
    <n v="22364.16"/>
    <d v="2025-09-25T00:00:00"/>
    <s v="Vencido"/>
    <s v="Sin pagar"/>
    <x v="3"/>
    <x v="0"/>
    <d v="2026-02-13T00:00:00"/>
    <x v="4"/>
    <x v="19"/>
    <n v="142"/>
    <n v="0"/>
    <n v="0"/>
    <n v="0"/>
    <n v="22364.16"/>
    <n v="0"/>
    <n v="0"/>
  </r>
  <r>
    <d v="2025-08-07T00:00:00"/>
    <s v="CLN/2025/00356"/>
    <x v="40"/>
    <n v="22343.040000000001"/>
    <m/>
    <n v="22343.040000000001"/>
    <n v="22343.040000000001"/>
    <n v="22343.040000000001"/>
    <d v="2025-09-06T00:00:00"/>
    <s v="Vencido"/>
    <s v="Sin pagar"/>
    <x v="3"/>
    <x v="0"/>
    <d v="2026-02-13T00:00:00"/>
    <x v="4"/>
    <x v="19"/>
    <n v="161"/>
    <n v="0"/>
    <n v="0"/>
    <n v="0"/>
    <n v="22343.040000000001"/>
    <n v="0"/>
    <n v="0"/>
  </r>
  <r>
    <d v="2025-07-31T00:00:00"/>
    <s v="CLN/2025/00350"/>
    <x v="41"/>
    <n v="761801.88"/>
    <n v="121888.3"/>
    <n v="883690.18"/>
    <n v="232979.43"/>
    <n v="200844.33620689655"/>
    <d v="2025-08-15T00:00:00"/>
    <s v="Vencido"/>
    <s v="Pagado parcialmente"/>
    <x v="2"/>
    <x v="0"/>
    <d v="2026-02-13T00:00:00"/>
    <x v="4"/>
    <x v="19"/>
    <n v="183"/>
    <n v="0"/>
    <n v="0"/>
    <n v="0"/>
    <n v="200844.33620689655"/>
    <n v="0"/>
    <n v="0"/>
  </r>
  <r>
    <d v="2025-07-02T00:00:00"/>
    <s v="CLN/2025/00317"/>
    <x v="42"/>
    <n v="14940"/>
    <n v="2390.4"/>
    <n v="17330.400000000001"/>
    <n v="17330.400000000001"/>
    <n v="14940"/>
    <d v="2025-08-01T00:00:00"/>
    <s v="Vencido"/>
    <s v="Sin pagar"/>
    <x v="3"/>
    <x v="0"/>
    <d v="2026-02-13T00:00:00"/>
    <x v="4"/>
    <x v="19"/>
    <n v="197"/>
    <n v="0"/>
    <n v="0"/>
    <n v="0"/>
    <n v="14940"/>
    <n v="0"/>
    <n v="0"/>
  </r>
  <r>
    <d v="2025-06-19T00:00:00"/>
    <s v="CLN/2025/00296"/>
    <x v="42"/>
    <n v="22410"/>
    <n v="3585.6"/>
    <n v="25995.599999999999"/>
    <n v="25995.599999999999"/>
    <n v="22410"/>
    <d v="2025-07-19T00:00:00"/>
    <s v="Vencido"/>
    <s v="Sin pagar"/>
    <x v="3"/>
    <x v="0"/>
    <d v="2026-02-13T00:00:00"/>
    <x v="4"/>
    <x v="19"/>
    <n v="210"/>
    <n v="0"/>
    <n v="0"/>
    <n v="0"/>
    <n v="22410"/>
    <n v="0"/>
    <n v="0"/>
  </r>
  <r>
    <d v="2025-06-06T00:00:00"/>
    <s v="CLN/2025/00282"/>
    <x v="42"/>
    <n v="19012.5"/>
    <n v="3042"/>
    <n v="22054.5"/>
    <n v="22054.5"/>
    <n v="19012.5"/>
    <d v="2025-07-06T00:00:00"/>
    <s v="Vencido"/>
    <s v="Sin pagar"/>
    <x v="3"/>
    <x v="0"/>
    <d v="2026-02-13T00:00:00"/>
    <x v="4"/>
    <x v="19"/>
    <n v="223"/>
    <n v="0"/>
    <n v="0"/>
    <n v="0"/>
    <n v="19012.5"/>
    <n v="0"/>
    <n v="0"/>
  </r>
  <r>
    <d v="2025-05-22T00:00:00"/>
    <s v="CLN/2025/00256"/>
    <x v="43"/>
    <n v="3477.15"/>
    <n v="556.34"/>
    <n v="4033.49"/>
    <n v="4033.49"/>
    <n v="3477.15"/>
    <d v="2025-06-21T00:00:00"/>
    <s v="Vencido"/>
    <s v="Sin pagar"/>
    <x v="3"/>
    <x v="0"/>
    <d v="2026-02-13T00:00:00"/>
    <x v="4"/>
    <x v="19"/>
    <n v="238"/>
    <n v="0"/>
    <n v="0"/>
    <n v="0"/>
    <n v="3477.15"/>
    <n v="0"/>
    <n v="0"/>
  </r>
  <r>
    <d v="2025-05-15T00:00:00"/>
    <s v="CLN/2025/00253"/>
    <x v="43"/>
    <n v="162680"/>
    <n v="26028.799999999999"/>
    <n v="188708.8"/>
    <n v="188708.8"/>
    <n v="162680"/>
    <d v="2025-06-14T00:00:00"/>
    <s v="Vencido"/>
    <s v="Sin pagar"/>
    <x v="3"/>
    <x v="0"/>
    <d v="2026-02-13T00:00:00"/>
    <x v="4"/>
    <x v="19"/>
    <n v="245"/>
    <n v="0"/>
    <n v="0"/>
    <n v="0"/>
    <n v="162680"/>
    <n v="0"/>
    <n v="0"/>
  </r>
  <r>
    <d v="2025-05-15T00:00:00"/>
    <s v="CLN/2025/00250"/>
    <x v="43"/>
    <n v="6970.68"/>
    <n v="1115.31"/>
    <n v="8085.99"/>
    <n v="8085.99"/>
    <n v="6970.68"/>
    <d v="2025-06-14T00:00:00"/>
    <s v="Vencido"/>
    <s v="Sin pagar"/>
    <x v="3"/>
    <x v="0"/>
    <d v="2026-02-13T00:00:00"/>
    <x v="4"/>
    <x v="19"/>
    <n v="245"/>
    <n v="0"/>
    <n v="0"/>
    <n v="0"/>
    <n v="6970.68"/>
    <n v="0"/>
    <n v="0"/>
  </r>
  <r>
    <d v="2025-05-15T00:00:00"/>
    <s v="CLN/2025/00248"/>
    <x v="42"/>
    <n v="31024.799999999999"/>
    <n v="4963.97"/>
    <n v="35988.769999999997"/>
    <n v="15542.87"/>
    <n v="13399.025862068967"/>
    <d v="2025-06-14T00:00:00"/>
    <s v="Vencido"/>
    <s v="Pagado parcialmente"/>
    <x v="3"/>
    <x v="0"/>
    <d v="2026-02-13T00:00:00"/>
    <x v="4"/>
    <x v="19"/>
    <n v="245"/>
    <n v="0"/>
    <n v="0"/>
    <n v="0"/>
    <n v="13399.025862068967"/>
    <n v="0"/>
    <n v="0"/>
  </r>
  <r>
    <d v="2025-05-13T00:00:00"/>
    <s v="CLN/2025/00246"/>
    <x v="43"/>
    <n v="20992.5"/>
    <n v="3358.8"/>
    <n v="24351.3"/>
    <n v="24351.3"/>
    <n v="20992.5"/>
    <d v="2025-06-12T00:00:00"/>
    <s v="Vencido"/>
    <s v="Sin pagar"/>
    <x v="3"/>
    <x v="0"/>
    <d v="2026-02-13T00:00:00"/>
    <x v="4"/>
    <x v="19"/>
    <n v="247"/>
    <n v="0"/>
    <n v="0"/>
    <n v="0"/>
    <n v="20992.5"/>
    <n v="0"/>
    <n v="0"/>
  </r>
  <r>
    <d v="2025-05-07T00:00:00"/>
    <s v="CLN/2025/00237"/>
    <x v="43"/>
    <n v="5250"/>
    <n v="840"/>
    <n v="6090"/>
    <n v="6090"/>
    <n v="5250"/>
    <d v="2025-06-06T00:00:00"/>
    <s v="Vencido"/>
    <s v="Sin pagar"/>
    <x v="3"/>
    <x v="0"/>
    <d v="2026-02-13T00:00:00"/>
    <x v="4"/>
    <x v="19"/>
    <n v="253"/>
    <n v="0"/>
    <n v="0"/>
    <n v="0"/>
    <n v="5250"/>
    <n v="0"/>
    <n v="0"/>
  </r>
  <r>
    <d v="2025-04-25T00:00:00"/>
    <s v="CLN/2025/00223"/>
    <x v="43"/>
    <n v="45500"/>
    <n v="7280"/>
    <n v="52780"/>
    <n v="52780"/>
    <n v="45500"/>
    <d v="2025-05-25T00:00:00"/>
    <s v="Vencido"/>
    <s v="Sin pagar"/>
    <x v="3"/>
    <x v="0"/>
    <d v="2026-02-13T00:00:00"/>
    <x v="4"/>
    <x v="19"/>
    <n v="265"/>
    <n v="0"/>
    <n v="0"/>
    <n v="0"/>
    <n v="45500"/>
    <n v="0"/>
    <n v="0"/>
  </r>
  <r>
    <d v="2025-03-04T00:00:00"/>
    <s v="CLN/2025/00143"/>
    <x v="43"/>
    <n v="31483.63"/>
    <n v="5037.38"/>
    <n v="36521.01"/>
    <n v="5816.12"/>
    <n v="5013.8965517241386"/>
    <d v="2025-04-03T00:00:00"/>
    <s v="Vencido"/>
    <s v="Pagado parcialmente"/>
    <x v="3"/>
    <x v="0"/>
    <d v="2026-02-13T00:00:00"/>
    <x v="4"/>
    <x v="19"/>
    <n v="317"/>
    <n v="0"/>
    <n v="0"/>
    <n v="0"/>
    <n v="5013.8965517241386"/>
    <n v="0"/>
    <n v="0"/>
  </r>
  <r>
    <d v="2025-02-21T00:00:00"/>
    <s v="CLN/2025/00127"/>
    <x v="43"/>
    <n v="23609.5"/>
    <n v="2595.6"/>
    <n v="26205.1"/>
    <n v="26205.1"/>
    <n v="23609.5"/>
    <d v="2025-05-07T00:00:00"/>
    <s v="Vencido"/>
    <s v="Sin pagar"/>
    <x v="3"/>
    <x v="0"/>
    <d v="2026-02-13T00:00:00"/>
    <x v="4"/>
    <x v="19"/>
    <n v="283"/>
    <n v="0"/>
    <n v="0"/>
    <n v="0"/>
    <n v="23609.5"/>
    <n v="0"/>
    <n v="0"/>
  </r>
  <r>
    <d v="2025-02-11T00:00:00"/>
    <s v="CLN/2025/00101"/>
    <x v="44"/>
    <n v="1230"/>
    <m/>
    <n v="1230"/>
    <n v="1230"/>
    <n v="1230"/>
    <d v="2025-02-26T00:00:00"/>
    <s v="Vencido"/>
    <s v="Sin pagar"/>
    <x v="3"/>
    <x v="0"/>
    <d v="2026-02-13T00:00:00"/>
    <x v="4"/>
    <x v="19"/>
    <n v="353"/>
    <n v="0"/>
    <n v="0"/>
    <n v="0"/>
    <n v="1230"/>
    <n v="0"/>
    <n v="0"/>
  </r>
  <r>
    <d v="2024-11-14T00:00:00"/>
    <s v="HMO/2024/00987"/>
    <x v="45"/>
    <n v="2369.29"/>
    <n v="379.09"/>
    <n v="2748.38"/>
    <n v="2748.38"/>
    <n v="2369.29"/>
    <d v="2024-12-14T00:00:00"/>
    <s v="Vencido"/>
    <s v="Sin pagar"/>
    <x v="4"/>
    <x v="0"/>
    <d v="2026-02-13T00:00:00"/>
    <x v="4"/>
    <x v="19"/>
    <n v="427"/>
    <n v="0"/>
    <n v="0"/>
    <n v="0"/>
    <n v="2369.29"/>
    <n v="0"/>
    <n v="0"/>
  </r>
  <r>
    <d v="2024-10-31T00:00:00"/>
    <s v="HMO/2024/00961"/>
    <x v="45"/>
    <n v="3719.83"/>
    <n v="595.16999999999996"/>
    <n v="4315"/>
    <n v="1891.16"/>
    <n v="1630.3103448275863"/>
    <d v="2024-11-30T00:00:00"/>
    <s v="Vencido"/>
    <s v="Pagado parcialmente"/>
    <x v="4"/>
    <x v="0"/>
    <d v="2026-02-13T00:00:00"/>
    <x v="4"/>
    <x v="19"/>
    <n v="441"/>
    <n v="0"/>
    <n v="0"/>
    <n v="0"/>
    <n v="1630.3103448275863"/>
    <n v="0"/>
    <n v="0"/>
  </r>
  <r>
    <d v="2024-10-17T00:00:00"/>
    <s v="HMO/2024/00910"/>
    <x v="45"/>
    <n v="21120"/>
    <n v="3379.2"/>
    <n v="24499.200000000001"/>
    <n v="24499.200000000001"/>
    <n v="21120"/>
    <d v="2024-11-16T00:00:00"/>
    <s v="Vencido"/>
    <s v="Sin pagar"/>
    <x v="4"/>
    <x v="0"/>
    <d v="2026-02-13T00:00:00"/>
    <x v="4"/>
    <x v="19"/>
    <n v="455"/>
    <n v="0"/>
    <n v="0"/>
    <n v="0"/>
    <n v="21120"/>
    <n v="0"/>
    <n v="0"/>
  </r>
  <r>
    <d v="2024-08-15T00:00:00"/>
    <s v="CLN/2024/00680"/>
    <x v="46"/>
    <n v="2475"/>
    <n v="396"/>
    <n v="2871"/>
    <n v="2871"/>
    <n v="2475"/>
    <d v="2024-09-14T00:00:00"/>
    <s v="Vencido"/>
    <s v="Sin pagar"/>
    <x v="5"/>
    <x v="0"/>
    <d v="2026-02-13T00:00:00"/>
    <x v="4"/>
    <x v="19"/>
    <n v="518"/>
    <n v="0"/>
    <n v="0"/>
    <n v="0"/>
    <n v="2475"/>
    <n v="0"/>
    <n v="0"/>
  </r>
  <r>
    <d v="2024-07-25T00:00:00"/>
    <s v="CLN/2024/00600"/>
    <x v="46"/>
    <n v="2475"/>
    <n v="396"/>
    <n v="2871"/>
    <n v="2378"/>
    <n v="2050"/>
    <d v="2024-08-24T00:00:00"/>
    <s v="Vencido"/>
    <s v="Pagado parcialmente"/>
    <x v="5"/>
    <x v="0"/>
    <d v="2026-02-13T00:00:00"/>
    <x v="4"/>
    <x v="19"/>
    <n v="539"/>
    <n v="0"/>
    <n v="0"/>
    <n v="0"/>
    <n v="2050"/>
    <n v="0"/>
    <n v="0"/>
  </r>
  <r>
    <d v="2024-07-18T00:00:00"/>
    <s v="HMO/2024/00568"/>
    <x v="47"/>
    <n v="16588"/>
    <n v="2654.08"/>
    <n v="19242.080000000002"/>
    <n v="19242.080000000002"/>
    <n v="16588"/>
    <d v="2024-08-17T00:00:00"/>
    <s v="Vencido"/>
    <s v="Sin pagar"/>
    <x v="1"/>
    <x v="0"/>
    <d v="2026-02-13T00:00:00"/>
    <x v="4"/>
    <x v="19"/>
    <n v="546"/>
    <n v="0"/>
    <n v="0"/>
    <n v="0"/>
    <n v="16588"/>
    <n v="0"/>
    <n v="0"/>
  </r>
  <r>
    <d v="2024-03-01T00:00:00"/>
    <s v="CLN/2024/00057"/>
    <x v="48"/>
    <n v="8800"/>
    <n v="1408"/>
    <n v="10208"/>
    <n v="10208"/>
    <n v="8800"/>
    <d v="2024-03-31T00:00:00"/>
    <s v="Vencido"/>
    <s v="Sin pagar"/>
    <x v="6"/>
    <x v="0"/>
    <d v="2026-02-13T00:00:00"/>
    <x v="4"/>
    <x v="19"/>
    <n v="685"/>
    <n v="0"/>
    <n v="0"/>
    <n v="0"/>
    <n v="8800"/>
    <n v="0"/>
    <n v="0"/>
  </r>
  <r>
    <d v="2026-02-06T00:00:00"/>
    <s v="HMO/2026/00070"/>
    <x v="1"/>
    <n v="48700"/>
    <n v="7792"/>
    <n v="56492"/>
    <n v="56492"/>
    <n v="48700"/>
    <d v="2026-03-08T00:00:00"/>
    <s v="Vigente"/>
    <s v="Sin pagar"/>
    <x v="1"/>
    <x v="0"/>
    <d v="2026-02-06T00:00:00"/>
    <x v="4"/>
    <x v="20"/>
    <n v="0"/>
    <n v="0"/>
    <n v="0"/>
    <n v="0"/>
    <n v="0"/>
    <n v="0"/>
    <n v="48700"/>
  </r>
  <r>
    <d v="2026-02-06T00:00:00"/>
    <s v="HMO/2026/00069"/>
    <x v="1"/>
    <n v="63900"/>
    <n v="10224"/>
    <n v="74124"/>
    <n v="74124"/>
    <n v="63900"/>
    <d v="2026-03-08T00:00:00"/>
    <s v="Vigente"/>
    <s v="Sin pagar"/>
    <x v="1"/>
    <x v="0"/>
    <d v="2026-02-06T00:00:00"/>
    <x v="4"/>
    <x v="20"/>
    <n v="0"/>
    <n v="0"/>
    <n v="0"/>
    <n v="0"/>
    <n v="0"/>
    <n v="0"/>
    <n v="63900"/>
  </r>
  <r>
    <d v="2026-02-06T00:00:00"/>
    <s v="HMO/2026/00068"/>
    <x v="22"/>
    <n v="27360"/>
    <n v="4377.6000000000004"/>
    <n v="31737.599999999999"/>
    <n v="31737.599999999999"/>
    <n v="27360"/>
    <d v="2026-03-08T00:00:00"/>
    <s v="Vigente"/>
    <s v="Sin pagar"/>
    <x v="1"/>
    <x v="0"/>
    <d v="2026-02-06T00:00:00"/>
    <x v="4"/>
    <x v="20"/>
    <n v="0"/>
    <n v="0"/>
    <n v="0"/>
    <n v="0"/>
    <n v="0"/>
    <n v="0"/>
    <n v="27360"/>
  </r>
  <r>
    <d v="2026-02-06T00:00:00"/>
    <s v="CLN/2026/00036"/>
    <x v="9"/>
    <n v="37020"/>
    <n v="5923.2"/>
    <n v="42943.199999999997"/>
    <n v="42943.199999999997"/>
    <n v="37020"/>
    <d v="2026-03-08T00:00:00"/>
    <s v="Vigente"/>
    <s v="Sin pagar"/>
    <x v="2"/>
    <x v="0"/>
    <d v="2026-02-06T00:00:00"/>
    <x v="4"/>
    <x v="20"/>
    <n v="0"/>
    <n v="0"/>
    <n v="0"/>
    <n v="0"/>
    <n v="0"/>
    <n v="0"/>
    <n v="37020"/>
  </r>
  <r>
    <d v="2026-02-06T00:00:00"/>
    <s v="CLN/2026/00035"/>
    <x v="88"/>
    <n v="6200"/>
    <n v="992"/>
    <n v="7192"/>
    <n v="7192"/>
    <n v="6200"/>
    <d v="2026-02-06T00:00:00"/>
    <s v="Vencido"/>
    <s v="Sin pagar"/>
    <x v="0"/>
    <x v="1"/>
    <d v="2026-02-06T00:00:00"/>
    <x v="4"/>
    <x v="20"/>
    <n v="1"/>
    <n v="6200"/>
    <n v="0"/>
    <n v="0"/>
    <n v="0"/>
    <n v="0"/>
    <n v="0"/>
  </r>
  <r>
    <d v="2026-02-04T00:00:00"/>
    <s v="HMO/2026/00066"/>
    <x v="14"/>
    <n v="10320"/>
    <n v="1651.2"/>
    <n v="11971.2"/>
    <n v="11971.2"/>
    <n v="10320"/>
    <d v="2026-03-06T00:00:00"/>
    <s v="Vigente"/>
    <s v="Sin pagar"/>
    <x v="2"/>
    <x v="0"/>
    <d v="2026-02-06T00:00:00"/>
    <x v="4"/>
    <x v="20"/>
    <n v="0"/>
    <n v="0"/>
    <n v="0"/>
    <n v="0"/>
    <n v="0"/>
    <n v="0"/>
    <n v="10320"/>
  </r>
  <r>
    <d v="2026-02-04T00:00:00"/>
    <s v="HMO/2026/00065"/>
    <x v="60"/>
    <n v="13600"/>
    <n v="2176"/>
    <n v="15776"/>
    <n v="15776"/>
    <n v="13600"/>
    <d v="2026-03-06T00:00:00"/>
    <s v="Vigente"/>
    <s v="Sin pagar"/>
    <x v="1"/>
    <x v="0"/>
    <d v="2026-02-06T00:00:00"/>
    <x v="4"/>
    <x v="20"/>
    <n v="0"/>
    <n v="0"/>
    <n v="0"/>
    <n v="0"/>
    <n v="0"/>
    <n v="0"/>
    <n v="13600"/>
  </r>
  <r>
    <d v="2026-02-03T00:00:00"/>
    <s v="HMO/2026/00064"/>
    <x v="7"/>
    <n v="6750"/>
    <n v="1080"/>
    <n v="7830"/>
    <n v="7830"/>
    <n v="6750"/>
    <d v="2026-03-05T00:00:00"/>
    <s v="Vigente"/>
    <s v="Sin pagar"/>
    <x v="1"/>
    <x v="0"/>
    <d v="2026-02-06T00:00:00"/>
    <x v="4"/>
    <x v="20"/>
    <n v="0"/>
    <n v="0"/>
    <n v="0"/>
    <n v="0"/>
    <n v="0"/>
    <n v="0"/>
    <n v="6750"/>
  </r>
  <r>
    <d v="2026-01-31T00:00:00"/>
    <s v="HMO/2026/00063"/>
    <x v="55"/>
    <n v="63900"/>
    <n v="10224"/>
    <n v="74124"/>
    <n v="74124"/>
    <n v="63900"/>
    <d v="2026-03-02T00:00:00"/>
    <s v="Vigente"/>
    <s v="Sin pagar"/>
    <x v="1"/>
    <x v="0"/>
    <d v="2026-02-06T00:00:00"/>
    <x v="4"/>
    <x v="20"/>
    <n v="0"/>
    <n v="0"/>
    <n v="0"/>
    <n v="0"/>
    <n v="0"/>
    <n v="0"/>
    <n v="63900"/>
  </r>
  <r>
    <d v="2026-01-31T00:00:00"/>
    <s v="HMO/2026/00062"/>
    <x v="7"/>
    <n v="36400"/>
    <n v="5824"/>
    <n v="42224"/>
    <n v="42224"/>
    <n v="36400"/>
    <d v="2026-03-02T00:00:00"/>
    <s v="Vigente"/>
    <s v="Sin pagar"/>
    <x v="1"/>
    <x v="0"/>
    <d v="2026-02-06T00:00:00"/>
    <x v="4"/>
    <x v="20"/>
    <n v="0"/>
    <n v="0"/>
    <n v="0"/>
    <n v="0"/>
    <n v="0"/>
    <n v="0"/>
    <n v="36400"/>
  </r>
  <r>
    <d v="2026-01-30T00:00:00"/>
    <s v="CLN/2026/00033"/>
    <x v="1"/>
    <n v="63900"/>
    <n v="10224"/>
    <n v="74124"/>
    <n v="74124"/>
    <n v="63900"/>
    <d v="2026-03-01T00:00:00"/>
    <s v="Vigente"/>
    <s v="Sin pagar"/>
    <x v="1"/>
    <x v="0"/>
    <d v="2026-02-06T00:00:00"/>
    <x v="4"/>
    <x v="20"/>
    <n v="0"/>
    <n v="0"/>
    <n v="0"/>
    <n v="0"/>
    <n v="0"/>
    <n v="0"/>
    <n v="63900"/>
  </r>
  <r>
    <d v="2026-01-28T00:00:00"/>
    <s v="HMO/2026/00060"/>
    <x v="31"/>
    <n v="20217.48"/>
    <m/>
    <n v="20217.48"/>
    <n v="20217.48"/>
    <n v="20217.48"/>
    <d v="2026-02-27T00:00:00"/>
    <s v="Vigente"/>
    <s v="Sin pagar"/>
    <x v="1"/>
    <x v="0"/>
    <d v="2026-02-06T00:00:00"/>
    <x v="4"/>
    <x v="20"/>
    <n v="0"/>
    <n v="0"/>
    <n v="0"/>
    <n v="0"/>
    <n v="0"/>
    <n v="0"/>
    <n v="20217.48"/>
  </r>
  <r>
    <d v="2026-01-28T00:00:00"/>
    <s v="CLN/2026/00032"/>
    <x v="58"/>
    <n v="82041.929999999993"/>
    <n v="13126.71"/>
    <n v="95168.639999999999"/>
    <n v="95168.639999999999"/>
    <n v="82041.929999999993"/>
    <d v="2026-02-27T00:00:00"/>
    <s v="Vigente"/>
    <s v="Sin pagar"/>
    <x v="1"/>
    <x v="0"/>
    <d v="2026-02-06T00:00:00"/>
    <x v="4"/>
    <x v="20"/>
    <n v="0"/>
    <n v="0"/>
    <n v="0"/>
    <n v="0"/>
    <n v="0"/>
    <n v="0"/>
    <n v="82041.929999999993"/>
  </r>
  <r>
    <d v="2026-01-28T00:00:00"/>
    <s v="CLN/2026/00031"/>
    <x v="58"/>
    <n v="41020.97"/>
    <n v="6563.36"/>
    <n v="47584.33"/>
    <n v="47584.33"/>
    <n v="41020.97"/>
    <d v="2026-02-27T00:00:00"/>
    <s v="Vigente"/>
    <s v="Sin pagar"/>
    <x v="1"/>
    <x v="0"/>
    <d v="2026-02-06T00:00:00"/>
    <x v="4"/>
    <x v="20"/>
    <n v="0"/>
    <n v="0"/>
    <n v="0"/>
    <n v="0"/>
    <n v="0"/>
    <n v="0"/>
    <n v="41020.97"/>
  </r>
  <r>
    <d v="2026-01-28T00:00:00"/>
    <s v="CLN/2026/00030"/>
    <x v="58"/>
    <n v="41020.97"/>
    <n v="6563.36"/>
    <n v="47584.33"/>
    <n v="47584.33"/>
    <n v="41020.97"/>
    <d v="2026-02-27T00:00:00"/>
    <s v="Vigente"/>
    <s v="Sin pagar"/>
    <x v="1"/>
    <x v="0"/>
    <d v="2026-02-06T00:00:00"/>
    <x v="4"/>
    <x v="20"/>
    <n v="0"/>
    <n v="0"/>
    <n v="0"/>
    <n v="0"/>
    <n v="0"/>
    <n v="0"/>
    <n v="41020.97"/>
  </r>
  <r>
    <d v="2026-01-28T00:00:00"/>
    <s v="CLN/2026/00028"/>
    <x v="64"/>
    <n v="32500"/>
    <m/>
    <n v="32500"/>
    <n v="32500"/>
    <n v="32500"/>
    <d v="2026-02-27T00:00:00"/>
    <s v="Vigente"/>
    <s v="Sin pagar"/>
    <x v="1"/>
    <x v="0"/>
    <d v="2026-02-06T00:00:00"/>
    <x v="4"/>
    <x v="20"/>
    <n v="0"/>
    <n v="0"/>
    <n v="0"/>
    <n v="0"/>
    <n v="0"/>
    <n v="0"/>
    <n v="32500"/>
  </r>
  <r>
    <d v="2026-01-27T00:00:00"/>
    <s v="HMO/2026/00059"/>
    <x v="86"/>
    <n v="16384.28"/>
    <n v="2621.48"/>
    <n v="19005.759999999998"/>
    <n v="19005.759999999998"/>
    <n v="16384.28"/>
    <d v="2026-02-26T00:00:00"/>
    <s v="Vigente"/>
    <s v="Sin pagar"/>
    <x v="1"/>
    <x v="0"/>
    <d v="2026-02-06T00:00:00"/>
    <x v="4"/>
    <x v="20"/>
    <n v="0"/>
    <n v="0"/>
    <n v="0"/>
    <n v="0"/>
    <n v="0"/>
    <n v="0"/>
    <n v="16384.28"/>
  </r>
  <r>
    <d v="2026-01-26T00:00:00"/>
    <s v="HMO/2026/00053"/>
    <x v="55"/>
    <n v="19170"/>
    <n v="3067.2"/>
    <n v="22237.200000000001"/>
    <n v="22237.200000000001"/>
    <n v="19170"/>
    <d v="2026-02-25T00:00:00"/>
    <s v="Vigente"/>
    <s v="Sin pagar"/>
    <x v="1"/>
    <x v="0"/>
    <d v="2026-02-06T00:00:00"/>
    <x v="4"/>
    <x v="20"/>
    <n v="0"/>
    <n v="0"/>
    <n v="0"/>
    <n v="0"/>
    <n v="0"/>
    <n v="0"/>
    <n v="19170"/>
  </r>
  <r>
    <d v="2026-01-26T00:00:00"/>
    <s v="CLN/2026/00023"/>
    <x v="64"/>
    <n v="19500"/>
    <n v="3120"/>
    <n v="22620"/>
    <n v="22620"/>
    <n v="19500"/>
    <d v="2026-02-25T00:00:00"/>
    <s v="Vigente"/>
    <s v="Sin pagar"/>
    <x v="1"/>
    <x v="0"/>
    <d v="2026-02-06T00:00:00"/>
    <x v="4"/>
    <x v="20"/>
    <n v="0"/>
    <n v="0"/>
    <n v="0"/>
    <n v="0"/>
    <n v="0"/>
    <n v="0"/>
    <n v="19500"/>
  </r>
  <r>
    <d v="2026-01-22T00:00:00"/>
    <s v="HMO/2026/00047"/>
    <x v="22"/>
    <n v="42750"/>
    <n v="6840"/>
    <n v="49590"/>
    <n v="49590"/>
    <n v="42750"/>
    <d v="2026-02-21T00:00:00"/>
    <s v="Vigente"/>
    <s v="Sin pagar"/>
    <x v="1"/>
    <x v="0"/>
    <d v="2026-02-06T00:00:00"/>
    <x v="4"/>
    <x v="20"/>
    <n v="0"/>
    <n v="0"/>
    <n v="0"/>
    <n v="0"/>
    <n v="0"/>
    <n v="0"/>
    <n v="42750"/>
  </r>
  <r>
    <d v="2026-01-22T00:00:00"/>
    <s v="CLN/2026/00022"/>
    <x v="88"/>
    <n v="41085"/>
    <n v="6573.6"/>
    <n v="47658.6"/>
    <n v="47658.6"/>
    <n v="41085"/>
    <d v="2026-02-06T00:00:00"/>
    <s v="Vencido"/>
    <s v="Sin pagar"/>
    <x v="0"/>
    <x v="0"/>
    <d v="2026-02-06T00:00:00"/>
    <x v="4"/>
    <x v="20"/>
    <n v="1"/>
    <n v="41085"/>
    <n v="0"/>
    <n v="0"/>
    <n v="0"/>
    <n v="0"/>
    <n v="0"/>
  </r>
  <r>
    <d v="2026-01-20T00:00:00"/>
    <s v="HMO/2026/00046"/>
    <x v="2"/>
    <n v="4650"/>
    <n v="744"/>
    <n v="5394"/>
    <n v="5394"/>
    <n v="4650"/>
    <d v="2026-02-19T00:00:00"/>
    <s v="Vigente"/>
    <s v="Sin pagar"/>
    <x v="1"/>
    <x v="0"/>
    <d v="2026-02-06T00:00:00"/>
    <x v="4"/>
    <x v="20"/>
    <n v="0"/>
    <n v="0"/>
    <n v="0"/>
    <n v="0"/>
    <n v="0"/>
    <n v="0"/>
    <n v="4650"/>
  </r>
  <r>
    <d v="2026-01-20T00:00:00"/>
    <s v="HMO/2026/00045"/>
    <x v="2"/>
    <n v="82000"/>
    <n v="13120"/>
    <n v="95120"/>
    <n v="95120"/>
    <n v="82000"/>
    <d v="2026-02-19T00:00:00"/>
    <s v="Vigente"/>
    <s v="Sin pagar"/>
    <x v="1"/>
    <x v="0"/>
    <d v="2026-02-06T00:00:00"/>
    <x v="4"/>
    <x v="20"/>
    <n v="0"/>
    <n v="0"/>
    <n v="0"/>
    <n v="0"/>
    <n v="0"/>
    <n v="0"/>
    <n v="82000"/>
  </r>
  <r>
    <d v="2026-01-20T00:00:00"/>
    <s v="HMO/2026/00042"/>
    <x v="7"/>
    <n v="13000"/>
    <n v="2080"/>
    <n v="15080"/>
    <n v="15080"/>
    <n v="13000"/>
    <d v="2026-02-19T00:00:00"/>
    <s v="Vigente"/>
    <s v="Sin pagar"/>
    <x v="1"/>
    <x v="0"/>
    <d v="2026-02-06T00:00:00"/>
    <x v="4"/>
    <x v="20"/>
    <n v="0"/>
    <n v="0"/>
    <n v="0"/>
    <n v="0"/>
    <n v="0"/>
    <n v="0"/>
    <n v="13000"/>
  </r>
  <r>
    <d v="2026-01-20T00:00:00"/>
    <s v="HMO/2026/00041"/>
    <x v="1"/>
    <n v="43500"/>
    <n v="6960"/>
    <n v="50460"/>
    <n v="50460"/>
    <n v="43500"/>
    <d v="2026-02-19T00:00:00"/>
    <s v="Vigente"/>
    <s v="Sin pagar"/>
    <x v="1"/>
    <x v="0"/>
    <d v="2026-02-06T00:00:00"/>
    <x v="4"/>
    <x v="20"/>
    <n v="0"/>
    <n v="0"/>
    <n v="0"/>
    <n v="0"/>
    <n v="0"/>
    <n v="0"/>
    <n v="43500"/>
  </r>
  <r>
    <d v="2026-01-20T00:00:00"/>
    <s v="HMO/2026/00040"/>
    <x v="10"/>
    <n v="7740"/>
    <n v="1238.4000000000001"/>
    <n v="8978.4"/>
    <n v="4489.2"/>
    <n v="3870"/>
    <d v="2026-02-19T00:00:00"/>
    <s v="Vigente"/>
    <s v="Pagado parcialmente"/>
    <x v="1"/>
    <x v="0"/>
    <d v="2026-02-06T00:00:00"/>
    <x v="4"/>
    <x v="20"/>
    <n v="0"/>
    <n v="0"/>
    <n v="0"/>
    <n v="0"/>
    <n v="0"/>
    <n v="0"/>
    <n v="3870"/>
  </r>
  <r>
    <d v="2026-01-19T00:00:00"/>
    <s v="HMO/2026/00039"/>
    <x v="55"/>
    <n v="48700"/>
    <n v="7792"/>
    <n v="56492"/>
    <n v="56492"/>
    <n v="48700"/>
    <d v="2026-02-18T00:00:00"/>
    <s v="Vigente"/>
    <s v="Sin pagar"/>
    <x v="1"/>
    <x v="0"/>
    <d v="2026-02-06T00:00:00"/>
    <x v="4"/>
    <x v="20"/>
    <n v="0"/>
    <n v="0"/>
    <n v="0"/>
    <n v="0"/>
    <n v="0"/>
    <n v="0"/>
    <n v="48700"/>
  </r>
  <r>
    <d v="2026-01-19T00:00:00"/>
    <s v="CLN/2026/00020"/>
    <x v="35"/>
    <n v="9749.7900000000009"/>
    <n v="1559.97"/>
    <n v="11309.76"/>
    <n v="11309.76"/>
    <n v="9749.7900000000009"/>
    <d v="2026-02-18T00:00:00"/>
    <s v="Vigente"/>
    <s v="Sin pagar"/>
    <x v="2"/>
    <x v="0"/>
    <d v="2026-02-06T00:00:00"/>
    <x v="4"/>
    <x v="20"/>
    <n v="0"/>
    <n v="0"/>
    <n v="0"/>
    <n v="0"/>
    <n v="0"/>
    <n v="0"/>
    <n v="9749.7900000000009"/>
  </r>
  <r>
    <d v="2026-01-17T00:00:00"/>
    <s v="HMO/2026/00035"/>
    <x v="56"/>
    <n v="9906.23"/>
    <n v="1585"/>
    <n v="11491.23"/>
    <n v="11491.23"/>
    <n v="9906.23"/>
    <d v="2026-02-16T00:00:00"/>
    <s v="Vigente"/>
    <s v="Sin pagar"/>
    <x v="1"/>
    <x v="0"/>
    <d v="2026-02-06T00:00:00"/>
    <x v="4"/>
    <x v="20"/>
    <n v="0"/>
    <n v="0"/>
    <n v="0"/>
    <n v="0"/>
    <n v="0"/>
    <n v="0"/>
    <n v="9906.23"/>
  </r>
  <r>
    <d v="2026-01-16T00:00:00"/>
    <s v="CLN/2026/00019"/>
    <x v="87"/>
    <n v="44290.59"/>
    <n v="6498.49"/>
    <n v="50789.08"/>
    <n v="50789.08"/>
    <n v="44290.59"/>
    <d v="2026-02-15T00:00:00"/>
    <s v="Vigente"/>
    <s v="Sin pagar"/>
    <x v="1"/>
    <x v="0"/>
    <d v="2026-02-06T00:00:00"/>
    <x v="4"/>
    <x v="20"/>
    <n v="0"/>
    <n v="0"/>
    <n v="0"/>
    <n v="0"/>
    <n v="0"/>
    <n v="0"/>
    <n v="44290.59"/>
  </r>
  <r>
    <d v="2026-01-16T00:00:00"/>
    <s v="CLN/2026/00018"/>
    <x v="1"/>
    <n v="49750"/>
    <n v="7960"/>
    <n v="57710"/>
    <n v="42710"/>
    <n v="36818.965517241384"/>
    <d v="2026-02-15T00:00:00"/>
    <s v="Vigente"/>
    <s v="Pagado parcialmente"/>
    <x v="1"/>
    <x v="0"/>
    <d v="2026-02-06T00:00:00"/>
    <x v="4"/>
    <x v="20"/>
    <n v="0"/>
    <n v="0"/>
    <n v="0"/>
    <n v="0"/>
    <n v="0"/>
    <n v="0"/>
    <n v="36818.965517241384"/>
  </r>
  <r>
    <d v="2026-01-16T00:00:00"/>
    <s v="CLN/2026/00017"/>
    <x v="21"/>
    <n v="30090.18"/>
    <n v="4814.43"/>
    <n v="34904.61"/>
    <n v="34904.61"/>
    <n v="30090.18"/>
    <d v="2026-02-15T00:00:00"/>
    <s v="Vigente"/>
    <s v="Sin pagar"/>
    <x v="2"/>
    <x v="0"/>
    <d v="2026-02-06T00:00:00"/>
    <x v="4"/>
    <x v="20"/>
    <n v="0"/>
    <n v="0"/>
    <n v="0"/>
    <n v="0"/>
    <n v="0"/>
    <n v="0"/>
    <n v="30090.18"/>
  </r>
  <r>
    <d v="2026-01-15T00:00:00"/>
    <s v="HMO/2026/00031"/>
    <x v="60"/>
    <n v="7200"/>
    <n v="1152"/>
    <n v="8352"/>
    <n v="8352"/>
    <n v="7200"/>
    <d v="2026-02-14T00:00:00"/>
    <s v="Vigente"/>
    <s v="Sin pagar"/>
    <x v="1"/>
    <x v="0"/>
    <d v="2026-02-06T00:00:00"/>
    <x v="4"/>
    <x v="20"/>
    <n v="0"/>
    <n v="0"/>
    <n v="0"/>
    <n v="0"/>
    <n v="0"/>
    <n v="0"/>
    <n v="7200"/>
  </r>
  <r>
    <d v="2026-01-15T00:00:00"/>
    <s v="HMO/2026/00030"/>
    <x v="33"/>
    <n v="19598.37"/>
    <n v="3135.74"/>
    <n v="22734.11"/>
    <n v="22734.11"/>
    <n v="19598.37"/>
    <d v="2026-02-14T00:00:00"/>
    <s v="Vigente"/>
    <s v="Sin pagar"/>
    <x v="2"/>
    <x v="0"/>
    <d v="2026-02-06T00:00:00"/>
    <x v="4"/>
    <x v="20"/>
    <n v="0"/>
    <n v="0"/>
    <n v="0"/>
    <n v="0"/>
    <n v="0"/>
    <n v="0"/>
    <n v="19598.37"/>
  </r>
  <r>
    <d v="2026-01-15T00:00:00"/>
    <s v="CLN/2026/00016"/>
    <x v="37"/>
    <n v="44390"/>
    <n v="7102.4"/>
    <n v="51492.4"/>
    <n v="51492.4"/>
    <n v="44390"/>
    <d v="2026-02-14T00:00:00"/>
    <s v="Vigente"/>
    <s v="Sin pagar"/>
    <x v="2"/>
    <x v="0"/>
    <d v="2026-02-06T00:00:00"/>
    <x v="4"/>
    <x v="20"/>
    <n v="0"/>
    <n v="0"/>
    <n v="0"/>
    <n v="0"/>
    <n v="0"/>
    <n v="0"/>
    <n v="44390"/>
  </r>
  <r>
    <d v="2026-01-15T00:00:00"/>
    <s v="CLN/2026/00015"/>
    <x v="36"/>
    <n v="17638.53"/>
    <n v="2822.16"/>
    <n v="20460.689999999999"/>
    <n v="20460.689999999999"/>
    <n v="17638.53"/>
    <d v="2026-02-14T00:00:00"/>
    <s v="Vigente"/>
    <s v="Sin pagar"/>
    <x v="2"/>
    <x v="0"/>
    <d v="2026-02-06T00:00:00"/>
    <x v="4"/>
    <x v="20"/>
    <n v="0"/>
    <n v="0"/>
    <n v="0"/>
    <n v="0"/>
    <n v="0"/>
    <n v="0"/>
    <n v="17638.53"/>
  </r>
  <r>
    <d v="2026-01-14T00:00:00"/>
    <s v="HMO/2026/00029"/>
    <x v="7"/>
    <n v="7480"/>
    <n v="1196.8"/>
    <n v="8676.7999999999993"/>
    <n v="8676.7999999999993"/>
    <n v="7480"/>
    <d v="2026-02-13T00:00:00"/>
    <s v="Por vencer"/>
    <s v="Sin pagar"/>
    <x v="1"/>
    <x v="0"/>
    <d v="2026-02-06T00:00:00"/>
    <x v="4"/>
    <x v="20"/>
    <n v="0"/>
    <n v="0"/>
    <n v="0"/>
    <n v="0"/>
    <n v="0"/>
    <n v="7480"/>
    <n v="0"/>
  </r>
  <r>
    <d v="2026-01-14T00:00:00"/>
    <s v="HMO/2026/00027"/>
    <x v="69"/>
    <n v="109266.48"/>
    <n v="17482.64"/>
    <n v="126749.12"/>
    <n v="126749.12"/>
    <n v="109266.48"/>
    <d v="2026-02-13T00:00:00"/>
    <s v="Por vencer"/>
    <s v="Sin pagar"/>
    <x v="2"/>
    <x v="0"/>
    <d v="2026-02-06T00:00:00"/>
    <x v="4"/>
    <x v="20"/>
    <n v="0"/>
    <n v="0"/>
    <n v="0"/>
    <n v="0"/>
    <n v="0"/>
    <n v="109266.48"/>
    <n v="0"/>
  </r>
  <r>
    <d v="2026-01-14T00:00:00"/>
    <s v="HMO/2026/00026"/>
    <x v="7"/>
    <n v="8400"/>
    <n v="1344"/>
    <n v="9744"/>
    <n v="9744"/>
    <n v="8400"/>
    <d v="2026-02-13T00:00:00"/>
    <s v="Por vencer"/>
    <s v="Sin pagar"/>
    <x v="1"/>
    <x v="0"/>
    <d v="2026-02-06T00:00:00"/>
    <x v="4"/>
    <x v="20"/>
    <n v="0"/>
    <n v="0"/>
    <n v="0"/>
    <n v="0"/>
    <n v="0"/>
    <n v="8400"/>
    <n v="0"/>
  </r>
  <r>
    <d v="2026-01-13T00:00:00"/>
    <s v="HMO/2026/00024"/>
    <x v="13"/>
    <n v="18000"/>
    <n v="2880"/>
    <n v="20880"/>
    <n v="20880"/>
    <n v="18000"/>
    <d v="2026-02-12T00:00:00"/>
    <s v="Por vencer"/>
    <s v="Sin pagar"/>
    <x v="1"/>
    <x v="0"/>
    <d v="2026-02-06T00:00:00"/>
    <x v="4"/>
    <x v="20"/>
    <n v="0"/>
    <n v="0"/>
    <n v="0"/>
    <n v="0"/>
    <n v="0"/>
    <n v="18000"/>
    <n v="0"/>
  </r>
  <r>
    <d v="2026-01-13T00:00:00"/>
    <s v="HMO/2026/00023"/>
    <x v="32"/>
    <n v="91381.97"/>
    <n v="14621.12"/>
    <n v="106003.09"/>
    <n v="106003.09"/>
    <n v="91381.97"/>
    <d v="2026-02-12T00:00:00"/>
    <s v="Por vencer"/>
    <s v="Sin pagar"/>
    <x v="1"/>
    <x v="0"/>
    <d v="2026-02-06T00:00:00"/>
    <x v="4"/>
    <x v="20"/>
    <n v="0"/>
    <n v="0"/>
    <n v="0"/>
    <n v="0"/>
    <n v="0"/>
    <n v="91381.97"/>
    <n v="0"/>
  </r>
  <r>
    <d v="2026-01-12T00:00:00"/>
    <s v="HMO/2026/00019"/>
    <x v="56"/>
    <n v="10071.15"/>
    <n v="1611.38"/>
    <n v="11682.53"/>
    <n v="11682.53"/>
    <n v="10071.15"/>
    <d v="2026-02-11T00:00:00"/>
    <s v="Por vencer"/>
    <s v="Sin pagar"/>
    <x v="1"/>
    <x v="0"/>
    <d v="2026-02-06T00:00:00"/>
    <x v="4"/>
    <x v="20"/>
    <n v="0"/>
    <n v="0"/>
    <n v="0"/>
    <n v="0"/>
    <n v="0"/>
    <n v="10071.15"/>
    <n v="0"/>
  </r>
  <r>
    <d v="2026-01-09T00:00:00"/>
    <s v="HMO/2026/00018"/>
    <x v="69"/>
    <n v="34388.089999999997"/>
    <n v="5502.09"/>
    <n v="39890.18"/>
    <n v="39890.18"/>
    <n v="34388.089999999997"/>
    <d v="2026-02-08T00:00:00"/>
    <s v="Por vencer"/>
    <s v="Sin pagar"/>
    <x v="2"/>
    <x v="0"/>
    <d v="2026-02-06T00:00:00"/>
    <x v="4"/>
    <x v="20"/>
    <n v="0"/>
    <n v="0"/>
    <n v="0"/>
    <n v="0"/>
    <n v="0"/>
    <n v="34388.089999999997"/>
    <n v="0"/>
  </r>
  <r>
    <d v="2026-01-09T00:00:00"/>
    <s v="HMO/2026/00017"/>
    <x v="23"/>
    <n v="12400"/>
    <n v="1984"/>
    <n v="14384"/>
    <n v="14384"/>
    <n v="12400"/>
    <d v="2026-02-08T00:00:00"/>
    <s v="Por vencer"/>
    <s v="Sin pagar"/>
    <x v="1"/>
    <x v="0"/>
    <d v="2026-02-06T00:00:00"/>
    <x v="4"/>
    <x v="20"/>
    <n v="0"/>
    <n v="0"/>
    <n v="0"/>
    <n v="0"/>
    <n v="0"/>
    <n v="12400"/>
    <n v="0"/>
  </r>
  <r>
    <d v="2026-01-09T00:00:00"/>
    <s v="HMO/2026/00015"/>
    <x v="13"/>
    <n v="72000"/>
    <n v="11520"/>
    <n v="83520"/>
    <n v="83520"/>
    <n v="72000"/>
    <d v="2026-02-08T00:00:00"/>
    <s v="Por vencer"/>
    <s v="Sin pagar"/>
    <x v="1"/>
    <x v="0"/>
    <d v="2026-02-06T00:00:00"/>
    <x v="4"/>
    <x v="20"/>
    <n v="0"/>
    <n v="0"/>
    <n v="0"/>
    <n v="0"/>
    <n v="0"/>
    <n v="72000"/>
    <n v="0"/>
  </r>
  <r>
    <d v="2026-01-08T00:00:00"/>
    <s v="HMO/2026/00010"/>
    <x v="31"/>
    <n v="45000"/>
    <m/>
    <n v="45000"/>
    <n v="45000"/>
    <n v="45000"/>
    <d v="2026-02-07T00:00:00"/>
    <s v="Por vencer"/>
    <s v="Sin pagar"/>
    <x v="1"/>
    <x v="0"/>
    <d v="2026-02-06T00:00:00"/>
    <x v="4"/>
    <x v="20"/>
    <n v="0"/>
    <n v="0"/>
    <n v="0"/>
    <n v="0"/>
    <n v="0"/>
    <n v="45000"/>
    <n v="0"/>
  </r>
  <r>
    <d v="2026-01-08T00:00:00"/>
    <s v="HMO/2026/00009"/>
    <x v="72"/>
    <n v="410665.18"/>
    <n v="65706.429999999993"/>
    <n v="476371.61"/>
    <n v="476371.61"/>
    <n v="410665.18"/>
    <d v="2026-02-07T00:00:00"/>
    <s v="Por vencer"/>
    <s v="Sin pagar"/>
    <x v="2"/>
    <x v="0"/>
    <d v="2026-02-06T00:00:00"/>
    <x v="4"/>
    <x v="20"/>
    <n v="0"/>
    <n v="0"/>
    <n v="0"/>
    <n v="0"/>
    <n v="0"/>
    <n v="410665.18"/>
    <n v="0"/>
  </r>
  <r>
    <d v="2026-01-08T00:00:00"/>
    <s v="HMO/2026/00008"/>
    <x v="55"/>
    <n v="63900"/>
    <n v="10224"/>
    <n v="74124"/>
    <n v="41000"/>
    <n v="35344.827586206899"/>
    <d v="2026-02-07T00:00:00"/>
    <s v="Por vencer"/>
    <s v="Pagado parcialmente"/>
    <x v="1"/>
    <x v="0"/>
    <d v="2026-02-06T00:00:00"/>
    <x v="4"/>
    <x v="20"/>
    <n v="0"/>
    <n v="0"/>
    <n v="0"/>
    <n v="0"/>
    <n v="0"/>
    <n v="35344.827586206899"/>
    <n v="0"/>
  </r>
  <r>
    <d v="2026-01-07T00:00:00"/>
    <s v="HMO/2026/00006"/>
    <x v="31"/>
    <n v="12399.09"/>
    <n v="1983.85"/>
    <n v="14382.94"/>
    <n v="14382.94"/>
    <n v="12399.09"/>
    <d v="2026-02-06T00:00:00"/>
    <s v="Vencido"/>
    <s v="Sin pagar"/>
    <x v="1"/>
    <x v="0"/>
    <d v="2026-02-06T00:00:00"/>
    <x v="4"/>
    <x v="20"/>
    <n v="1"/>
    <n v="12399.09"/>
    <n v="0"/>
    <n v="0"/>
    <n v="0"/>
    <n v="0"/>
    <n v="0"/>
  </r>
  <r>
    <d v="2026-01-07T00:00:00"/>
    <s v="HMO/2026/00005"/>
    <x v="32"/>
    <n v="35957.370000000003"/>
    <n v="5753.18"/>
    <n v="41710.550000000003"/>
    <n v="41710.550000000003"/>
    <n v="35957.370000000003"/>
    <d v="2026-02-06T00:00:00"/>
    <s v="Vencido"/>
    <s v="Sin pagar"/>
    <x v="1"/>
    <x v="0"/>
    <d v="2026-02-06T00:00:00"/>
    <x v="4"/>
    <x v="20"/>
    <n v="1"/>
    <n v="35957.370000000003"/>
    <n v="0"/>
    <n v="0"/>
    <n v="0"/>
    <n v="0"/>
    <n v="0"/>
  </r>
  <r>
    <d v="2026-01-07T00:00:00"/>
    <s v="CLN/2026/00006"/>
    <x v="5"/>
    <n v="10800"/>
    <n v="1728"/>
    <n v="12528"/>
    <n v="12528"/>
    <n v="10800"/>
    <d v="2026-02-06T00:00:00"/>
    <s v="Vencido"/>
    <s v="Sin pagar"/>
    <x v="1"/>
    <x v="0"/>
    <d v="2026-02-06T00:00:00"/>
    <x v="4"/>
    <x v="20"/>
    <n v="1"/>
    <n v="10800"/>
    <n v="0"/>
    <n v="0"/>
    <n v="0"/>
    <n v="0"/>
    <n v="0"/>
  </r>
  <r>
    <d v="2026-01-07T00:00:00"/>
    <s v="CLN/2026/00005"/>
    <x v="80"/>
    <n v="7277.73"/>
    <n v="1164.44"/>
    <n v="8442.17"/>
    <n v="8442.17"/>
    <n v="7277.73"/>
    <d v="2026-02-06T00:00:00"/>
    <s v="Vencido"/>
    <s v="Sin pagar"/>
    <x v="1"/>
    <x v="0"/>
    <d v="2026-02-06T00:00:00"/>
    <x v="4"/>
    <x v="20"/>
    <n v="1"/>
    <n v="7277.73"/>
    <n v="0"/>
    <n v="0"/>
    <n v="0"/>
    <n v="0"/>
    <n v="0"/>
  </r>
  <r>
    <d v="2026-01-07T00:00:00"/>
    <s v="CLN/2026/00004"/>
    <x v="21"/>
    <n v="54000"/>
    <n v="8640"/>
    <n v="62640"/>
    <n v="62640"/>
    <n v="54000"/>
    <d v="2026-02-06T00:00:00"/>
    <s v="Vencido"/>
    <s v="Sin pagar"/>
    <x v="2"/>
    <x v="0"/>
    <d v="2026-02-06T00:00:00"/>
    <x v="4"/>
    <x v="20"/>
    <n v="1"/>
    <n v="54000"/>
    <n v="0"/>
    <n v="0"/>
    <n v="0"/>
    <n v="0"/>
    <n v="0"/>
  </r>
  <r>
    <d v="2026-01-05T00:00:00"/>
    <s v="HMO/2026/00003"/>
    <x v="69"/>
    <n v="34196.07"/>
    <n v="5471.37"/>
    <n v="39667.440000000002"/>
    <n v="39667.440000000002"/>
    <n v="34196.07"/>
    <d v="2026-02-04T00:00:00"/>
    <s v="Vencido"/>
    <s v="Sin pagar"/>
    <x v="2"/>
    <x v="0"/>
    <d v="2026-02-06T00:00:00"/>
    <x v="4"/>
    <x v="20"/>
    <n v="3"/>
    <n v="34196.07"/>
    <n v="0"/>
    <n v="0"/>
    <n v="0"/>
    <n v="0"/>
    <n v="0"/>
  </r>
  <r>
    <d v="2025-12-30T00:00:00"/>
    <s v="HMO/2025/00972"/>
    <x v="31"/>
    <n v="10744.09"/>
    <n v="1719.05"/>
    <n v="12463.14"/>
    <n v="12463.14"/>
    <n v="10744.09"/>
    <d v="2026-01-29T00:00:00"/>
    <s v="Vencido"/>
    <s v="Sin pagar"/>
    <x v="1"/>
    <x v="0"/>
    <d v="2026-02-06T00:00:00"/>
    <x v="4"/>
    <x v="20"/>
    <n v="9"/>
    <n v="10744.09"/>
    <n v="0"/>
    <n v="0"/>
    <n v="0"/>
    <n v="0"/>
    <n v="0"/>
  </r>
  <r>
    <d v="2025-12-29T00:00:00"/>
    <s v="HMO/2025/00964"/>
    <x v="7"/>
    <n v="54384.01"/>
    <n v="8701.44"/>
    <n v="63085.45"/>
    <n v="63085.45"/>
    <n v="54384.01"/>
    <d v="2026-01-28T00:00:00"/>
    <s v="Vencido"/>
    <s v="Sin pagar"/>
    <x v="1"/>
    <x v="0"/>
    <d v="2026-02-06T00:00:00"/>
    <x v="4"/>
    <x v="20"/>
    <n v="10"/>
    <n v="54384.01"/>
    <n v="0"/>
    <n v="0"/>
    <n v="0"/>
    <n v="0"/>
    <n v="0"/>
  </r>
  <r>
    <d v="2025-12-26T00:00:00"/>
    <s v="CLN/2025/00525"/>
    <x v="37"/>
    <n v="42000"/>
    <n v="6720"/>
    <n v="48720"/>
    <n v="48720"/>
    <n v="42000"/>
    <d v="2026-01-25T00:00:00"/>
    <s v="Vencido"/>
    <s v="Sin pagar"/>
    <x v="2"/>
    <x v="0"/>
    <d v="2026-02-06T00:00:00"/>
    <x v="4"/>
    <x v="20"/>
    <n v="13"/>
    <n v="42000"/>
    <n v="0"/>
    <n v="0"/>
    <n v="0"/>
    <n v="0"/>
    <n v="0"/>
  </r>
  <r>
    <d v="2025-12-22T00:00:00"/>
    <s v="HMO/2025/00953"/>
    <x v="31"/>
    <n v="10767.89"/>
    <n v="1722.86"/>
    <n v="12490.75"/>
    <n v="12490.75"/>
    <n v="10767.89"/>
    <d v="2026-01-21T00:00:00"/>
    <s v="Vencido"/>
    <s v="Sin pagar"/>
    <x v="1"/>
    <x v="0"/>
    <d v="2026-02-06T00:00:00"/>
    <x v="4"/>
    <x v="20"/>
    <n v="17"/>
    <n v="10767.89"/>
    <n v="0"/>
    <n v="0"/>
    <n v="0"/>
    <n v="0"/>
    <n v="0"/>
  </r>
  <r>
    <d v="2025-12-19T00:00:00"/>
    <s v="CLN/2025/00519"/>
    <x v="37"/>
    <n v="42000"/>
    <n v="6720"/>
    <n v="48720"/>
    <n v="35000"/>
    <n v="30172.413793103449"/>
    <d v="2026-01-18T00:00:00"/>
    <s v="Vencido"/>
    <s v="Pagado parcialmente"/>
    <x v="2"/>
    <x v="0"/>
    <d v="2026-02-06T00:00:00"/>
    <x v="4"/>
    <x v="20"/>
    <n v="20"/>
    <n v="30172.413793103449"/>
    <n v="0"/>
    <n v="0"/>
    <n v="0"/>
    <n v="0"/>
    <n v="0"/>
  </r>
  <r>
    <d v="2025-12-18T00:00:00"/>
    <s v="CLN/2025/00516"/>
    <x v="58"/>
    <n v="98000"/>
    <n v="15680"/>
    <n v="113680"/>
    <n v="113680"/>
    <n v="98000"/>
    <d v="2026-01-17T00:00:00"/>
    <s v="Vencido"/>
    <s v="Sin pagar"/>
    <x v="1"/>
    <x v="0"/>
    <d v="2026-02-06T00:00:00"/>
    <x v="4"/>
    <x v="20"/>
    <n v="21"/>
    <n v="98000"/>
    <n v="0"/>
    <n v="0"/>
    <n v="0"/>
    <n v="0"/>
    <n v="0"/>
  </r>
  <r>
    <d v="2025-12-10T00:00:00"/>
    <s v="HMO/2025/00925"/>
    <x v="14"/>
    <n v="6880"/>
    <n v="1100.8"/>
    <n v="7980.8"/>
    <n v="7980.8"/>
    <n v="6880"/>
    <d v="2026-01-09T00:00:00"/>
    <s v="Vencido"/>
    <s v="Sin pagar"/>
    <x v="2"/>
    <x v="0"/>
    <d v="2026-02-06T00:00:00"/>
    <x v="4"/>
    <x v="20"/>
    <n v="29"/>
    <n v="6880"/>
    <n v="0"/>
    <n v="0"/>
    <n v="0"/>
    <n v="0"/>
    <n v="0"/>
  </r>
  <r>
    <d v="2025-10-23T00:00:00"/>
    <s v="CLN/2025/00474"/>
    <x v="38"/>
    <n v="19694.400000000001"/>
    <n v="3151.1"/>
    <n v="22845.5"/>
    <n v="2429.5"/>
    <n v="2094.3965517241381"/>
    <d v="2025-11-07T00:00:00"/>
    <s v="Vencido"/>
    <s v="Pagado parcialmente"/>
    <x v="2"/>
    <x v="0"/>
    <d v="2026-02-06T00:00:00"/>
    <x v="4"/>
    <x v="20"/>
    <n v="92"/>
    <n v="0"/>
    <n v="0"/>
    <n v="0"/>
    <n v="2094.3965517241381"/>
    <n v="0"/>
    <n v="0"/>
  </r>
  <r>
    <d v="2025-10-14T00:00:00"/>
    <s v="CLN/2025/00465"/>
    <x v="36"/>
    <n v="14295.42"/>
    <n v="2287.27"/>
    <n v="16582.689999999999"/>
    <n v="16582.689999999999"/>
    <n v="14295.42"/>
    <d v="2025-11-13T00:00:00"/>
    <s v="Vencido"/>
    <s v="Sin pagar"/>
    <x v="2"/>
    <x v="0"/>
    <d v="2026-02-06T00:00:00"/>
    <x v="4"/>
    <x v="20"/>
    <n v="86"/>
    <n v="0"/>
    <n v="0"/>
    <n v="14295.42"/>
    <n v="0"/>
    <n v="0"/>
    <n v="0"/>
  </r>
  <r>
    <d v="2025-10-03T00:00:00"/>
    <s v="CLN/2025/00449"/>
    <x v="36"/>
    <n v="24043.32"/>
    <n v="3846.93"/>
    <n v="27890.25"/>
    <n v="27890.25"/>
    <n v="24043.32"/>
    <d v="2025-11-02T00:00:00"/>
    <s v="Vencido"/>
    <s v="Sin pagar"/>
    <x v="2"/>
    <x v="0"/>
    <d v="2026-02-06T00:00:00"/>
    <x v="4"/>
    <x v="20"/>
    <n v="97"/>
    <n v="0"/>
    <n v="0"/>
    <n v="0"/>
    <n v="24043.32"/>
    <n v="0"/>
    <n v="0"/>
  </r>
  <r>
    <d v="2025-10-01T00:00:00"/>
    <s v="CLN/2025/00442"/>
    <x v="53"/>
    <n v="21675"/>
    <n v="3468"/>
    <n v="25143"/>
    <n v="25143"/>
    <n v="21675"/>
    <d v="2025-10-31T00:00:00"/>
    <s v="Vencido"/>
    <s v="Sin pagar"/>
    <x v="3"/>
    <x v="0"/>
    <d v="2026-02-06T00:00:00"/>
    <x v="4"/>
    <x v="20"/>
    <n v="99"/>
    <n v="0"/>
    <n v="0"/>
    <n v="0"/>
    <n v="21675"/>
    <n v="0"/>
    <n v="0"/>
  </r>
  <r>
    <d v="2025-09-30T00:00:00"/>
    <s v="CLN/2025/00440"/>
    <x v="36"/>
    <n v="115800"/>
    <n v="18528"/>
    <n v="134328"/>
    <n v="129467.08"/>
    <n v="111609.55172413794"/>
    <d v="2025-10-30T00:00:00"/>
    <s v="Vencido"/>
    <s v="Pagado parcialmente"/>
    <x v="2"/>
    <x v="0"/>
    <d v="2026-02-06T00:00:00"/>
    <x v="4"/>
    <x v="20"/>
    <n v="100"/>
    <n v="0"/>
    <n v="0"/>
    <n v="0"/>
    <n v="111609.55172413794"/>
    <n v="0"/>
    <n v="0"/>
  </r>
  <r>
    <d v="2025-09-15T00:00:00"/>
    <s v="HMO/2025/00727"/>
    <x v="39"/>
    <n v="7125"/>
    <n v="1140"/>
    <n v="8265"/>
    <n v="8265"/>
    <n v="7125"/>
    <d v="2025-10-15T00:00:00"/>
    <s v="Vencido"/>
    <s v="Sin pagar"/>
    <x v="1"/>
    <x v="0"/>
    <d v="2026-02-06T00:00:00"/>
    <x v="4"/>
    <x v="20"/>
    <n v="115"/>
    <n v="0"/>
    <n v="0"/>
    <n v="0"/>
    <n v="7125"/>
    <n v="0"/>
    <n v="0"/>
  </r>
  <r>
    <d v="2025-08-27T00:00:00"/>
    <s v="HMO/2025/00683"/>
    <x v="39"/>
    <n v="4375"/>
    <n v="700"/>
    <n v="5075"/>
    <n v="5075"/>
    <n v="4375"/>
    <d v="2025-09-26T00:00:00"/>
    <s v="Vencido"/>
    <s v="Sin pagar"/>
    <x v="1"/>
    <x v="0"/>
    <d v="2026-02-06T00:00:00"/>
    <x v="4"/>
    <x v="20"/>
    <n v="134"/>
    <n v="0"/>
    <n v="0"/>
    <n v="0"/>
    <n v="4375"/>
    <n v="0"/>
    <n v="0"/>
  </r>
  <r>
    <d v="2025-08-26T00:00:00"/>
    <s v="CLN/2025/00385"/>
    <x v="40"/>
    <n v="22364.16"/>
    <m/>
    <n v="22364.16"/>
    <n v="22364.16"/>
    <n v="22364.16"/>
    <d v="2025-09-25T00:00:00"/>
    <s v="Vencido"/>
    <s v="Sin pagar"/>
    <x v="3"/>
    <x v="0"/>
    <d v="2026-02-06T00:00:00"/>
    <x v="4"/>
    <x v="20"/>
    <n v="135"/>
    <n v="0"/>
    <n v="0"/>
    <n v="0"/>
    <n v="22364.16"/>
    <n v="0"/>
    <n v="0"/>
  </r>
  <r>
    <d v="2025-08-07T00:00:00"/>
    <s v="CLN/2025/00356"/>
    <x v="40"/>
    <n v="22343.040000000001"/>
    <m/>
    <n v="22343.040000000001"/>
    <n v="22343.040000000001"/>
    <n v="22343.040000000001"/>
    <d v="2025-09-06T00:00:00"/>
    <s v="Vencido"/>
    <s v="Sin pagar"/>
    <x v="3"/>
    <x v="0"/>
    <d v="2026-02-06T00:00:00"/>
    <x v="4"/>
    <x v="20"/>
    <n v="154"/>
    <n v="0"/>
    <n v="0"/>
    <n v="0"/>
    <n v="22343.040000000001"/>
    <n v="0"/>
    <n v="0"/>
  </r>
  <r>
    <d v="2025-07-31T00:00:00"/>
    <s v="CLN/2025/00350"/>
    <x v="41"/>
    <n v="761801.88"/>
    <n v="121888.3"/>
    <n v="883690.18"/>
    <n v="232979.43"/>
    <n v="200844.33620689655"/>
    <d v="2025-08-15T00:00:00"/>
    <s v="Vencido"/>
    <s v="Pagado parcialmente"/>
    <x v="2"/>
    <x v="0"/>
    <d v="2026-02-06T00:00:00"/>
    <x v="4"/>
    <x v="20"/>
    <n v="176"/>
    <n v="0"/>
    <n v="0"/>
    <n v="0"/>
    <n v="200844.33620689655"/>
    <n v="0"/>
    <n v="0"/>
  </r>
  <r>
    <d v="2025-07-02T00:00:00"/>
    <s v="CLN/2025/00317"/>
    <x v="42"/>
    <n v="14940"/>
    <n v="2390.4"/>
    <n v="17330.400000000001"/>
    <n v="17330.400000000001"/>
    <n v="14940"/>
    <d v="2025-08-01T00:00:00"/>
    <s v="Vencido"/>
    <s v="Sin pagar"/>
    <x v="3"/>
    <x v="0"/>
    <d v="2026-02-06T00:00:00"/>
    <x v="4"/>
    <x v="20"/>
    <n v="190"/>
    <n v="0"/>
    <n v="0"/>
    <n v="0"/>
    <n v="14940"/>
    <n v="0"/>
    <n v="0"/>
  </r>
  <r>
    <d v="2025-06-19T00:00:00"/>
    <s v="CLN/2025/00296"/>
    <x v="42"/>
    <n v="22410"/>
    <n v="3585.6"/>
    <n v="25995.599999999999"/>
    <n v="25995.599999999999"/>
    <n v="22410"/>
    <d v="2025-07-19T00:00:00"/>
    <s v="Vencido"/>
    <s v="Sin pagar"/>
    <x v="3"/>
    <x v="0"/>
    <d v="2026-02-06T00:00:00"/>
    <x v="4"/>
    <x v="20"/>
    <n v="203"/>
    <n v="0"/>
    <n v="0"/>
    <n v="0"/>
    <n v="22410"/>
    <n v="0"/>
    <n v="0"/>
  </r>
  <r>
    <d v="2025-06-06T00:00:00"/>
    <s v="CLN/2025/00282"/>
    <x v="42"/>
    <n v="19012.5"/>
    <n v="3042"/>
    <n v="22054.5"/>
    <n v="22054.5"/>
    <n v="19012.5"/>
    <d v="2025-07-06T00:00:00"/>
    <s v="Vencido"/>
    <s v="Sin pagar"/>
    <x v="3"/>
    <x v="0"/>
    <d v="2026-02-06T00:00:00"/>
    <x v="4"/>
    <x v="20"/>
    <n v="216"/>
    <n v="0"/>
    <n v="0"/>
    <n v="0"/>
    <n v="19012.5"/>
    <n v="0"/>
    <n v="0"/>
  </r>
  <r>
    <d v="2025-05-22T00:00:00"/>
    <s v="CLN/2025/00256"/>
    <x v="43"/>
    <n v="3477.15"/>
    <n v="556.34"/>
    <n v="4033.49"/>
    <n v="4033.49"/>
    <n v="3477.15"/>
    <d v="2025-06-21T00:00:00"/>
    <s v="Vencido"/>
    <s v="Sin pagar"/>
    <x v="3"/>
    <x v="0"/>
    <d v="2026-02-06T00:00:00"/>
    <x v="4"/>
    <x v="20"/>
    <n v="231"/>
    <n v="0"/>
    <n v="0"/>
    <n v="0"/>
    <n v="3477.15"/>
    <n v="0"/>
    <n v="0"/>
  </r>
  <r>
    <d v="2025-05-15T00:00:00"/>
    <s v="CLN/2025/00253"/>
    <x v="43"/>
    <n v="162680"/>
    <n v="26028.799999999999"/>
    <n v="188708.8"/>
    <n v="188708.8"/>
    <n v="162680"/>
    <d v="2025-06-14T00:00:00"/>
    <s v="Vencido"/>
    <s v="Sin pagar"/>
    <x v="3"/>
    <x v="0"/>
    <d v="2026-02-06T00:00:00"/>
    <x v="4"/>
    <x v="20"/>
    <n v="238"/>
    <n v="0"/>
    <n v="0"/>
    <n v="0"/>
    <n v="162680"/>
    <n v="0"/>
    <n v="0"/>
  </r>
  <r>
    <d v="2025-05-15T00:00:00"/>
    <s v="CLN/2025/00250"/>
    <x v="43"/>
    <n v="6970.68"/>
    <n v="1115.31"/>
    <n v="8085.99"/>
    <n v="8085.99"/>
    <n v="6970.68"/>
    <d v="2025-06-14T00:00:00"/>
    <s v="Vencido"/>
    <s v="Sin pagar"/>
    <x v="3"/>
    <x v="0"/>
    <d v="2026-02-06T00:00:00"/>
    <x v="4"/>
    <x v="20"/>
    <n v="238"/>
    <n v="0"/>
    <n v="0"/>
    <n v="0"/>
    <n v="6970.68"/>
    <n v="0"/>
    <n v="0"/>
  </r>
  <r>
    <d v="2025-05-15T00:00:00"/>
    <s v="CLN/2025/00248"/>
    <x v="42"/>
    <n v="31024.799999999999"/>
    <n v="4963.97"/>
    <n v="35988.769999999997"/>
    <n v="15542.87"/>
    <n v="13399.025862068967"/>
    <d v="2025-06-14T00:00:00"/>
    <s v="Vencido"/>
    <s v="Pagado parcialmente"/>
    <x v="3"/>
    <x v="0"/>
    <d v="2026-02-06T00:00:00"/>
    <x v="4"/>
    <x v="20"/>
    <n v="238"/>
    <n v="0"/>
    <n v="0"/>
    <n v="0"/>
    <n v="13399.025862068967"/>
    <n v="0"/>
    <n v="0"/>
  </r>
  <r>
    <d v="2025-05-13T00:00:00"/>
    <s v="CLN/2025/00246"/>
    <x v="43"/>
    <n v="20992.5"/>
    <n v="3358.8"/>
    <n v="24351.3"/>
    <n v="24351.3"/>
    <n v="20992.5"/>
    <d v="2025-06-12T00:00:00"/>
    <s v="Vencido"/>
    <s v="Sin pagar"/>
    <x v="3"/>
    <x v="0"/>
    <d v="2026-02-06T00:00:00"/>
    <x v="4"/>
    <x v="20"/>
    <n v="240"/>
    <n v="0"/>
    <n v="0"/>
    <n v="0"/>
    <n v="20992.5"/>
    <n v="0"/>
    <n v="0"/>
  </r>
  <r>
    <d v="2025-05-07T00:00:00"/>
    <s v="CLN/2025/00237"/>
    <x v="43"/>
    <n v="5250"/>
    <n v="840"/>
    <n v="6090"/>
    <n v="6090"/>
    <n v="5250"/>
    <d v="2025-06-06T00:00:00"/>
    <s v="Vencido"/>
    <s v="Sin pagar"/>
    <x v="3"/>
    <x v="0"/>
    <d v="2026-02-06T00:00:00"/>
    <x v="4"/>
    <x v="20"/>
    <n v="246"/>
    <n v="0"/>
    <n v="0"/>
    <n v="0"/>
    <n v="5250"/>
    <n v="0"/>
    <n v="0"/>
  </r>
  <r>
    <d v="2025-04-25T00:00:00"/>
    <s v="CLN/2025/00223"/>
    <x v="43"/>
    <n v="45500"/>
    <n v="7280"/>
    <n v="52780"/>
    <n v="52780"/>
    <n v="45500"/>
    <d v="2025-05-25T00:00:00"/>
    <s v="Vencido"/>
    <s v="Sin pagar"/>
    <x v="3"/>
    <x v="0"/>
    <d v="2026-02-06T00:00:00"/>
    <x v="4"/>
    <x v="20"/>
    <n v="258"/>
    <n v="0"/>
    <n v="0"/>
    <n v="0"/>
    <n v="45500"/>
    <n v="0"/>
    <n v="0"/>
  </r>
  <r>
    <d v="2025-03-04T00:00:00"/>
    <s v="CLN/2025/00143"/>
    <x v="43"/>
    <n v="31483.63"/>
    <n v="5037.38"/>
    <n v="36521.01"/>
    <n v="5816.12"/>
    <n v="5013.8965517241386"/>
    <d v="2025-04-03T00:00:00"/>
    <s v="Vencido"/>
    <s v="Pagado parcialmente"/>
    <x v="3"/>
    <x v="0"/>
    <d v="2026-02-06T00:00:00"/>
    <x v="4"/>
    <x v="20"/>
    <n v="310"/>
    <n v="0"/>
    <n v="0"/>
    <n v="0"/>
    <n v="5013.8965517241386"/>
    <n v="0"/>
    <n v="0"/>
  </r>
  <r>
    <d v="2025-02-21T00:00:00"/>
    <s v="CLN/2025/00127"/>
    <x v="43"/>
    <n v="23609.5"/>
    <n v="2595.6"/>
    <n v="26205.1"/>
    <n v="26205.1"/>
    <n v="23609.5"/>
    <d v="2025-05-07T00:00:00"/>
    <s v="Vencido"/>
    <s v="Sin pagar"/>
    <x v="3"/>
    <x v="0"/>
    <d v="2026-02-06T00:00:00"/>
    <x v="4"/>
    <x v="20"/>
    <n v="276"/>
    <n v="0"/>
    <n v="0"/>
    <n v="0"/>
    <n v="23609.5"/>
    <n v="0"/>
    <n v="0"/>
  </r>
  <r>
    <d v="2025-02-11T00:00:00"/>
    <s v="CLN/2025/00101"/>
    <x v="44"/>
    <n v="1230"/>
    <m/>
    <n v="1230"/>
    <n v="1230"/>
    <n v="1230"/>
    <d v="2025-02-26T00:00:00"/>
    <s v="Vencido"/>
    <s v="Sin pagar"/>
    <x v="3"/>
    <x v="0"/>
    <d v="2026-02-06T00:00:00"/>
    <x v="4"/>
    <x v="20"/>
    <n v="346"/>
    <n v="0"/>
    <n v="0"/>
    <n v="0"/>
    <n v="1230"/>
    <n v="0"/>
    <n v="0"/>
  </r>
  <r>
    <d v="2024-11-14T00:00:00"/>
    <s v="HMO/2024/00987"/>
    <x v="45"/>
    <n v="2369.29"/>
    <n v="379.09"/>
    <n v="2748.38"/>
    <n v="2748.38"/>
    <n v="2369.29"/>
    <d v="2024-12-14T00:00:00"/>
    <s v="Vencido"/>
    <s v="Sin pagar"/>
    <x v="4"/>
    <x v="0"/>
    <d v="2026-02-06T00:00:00"/>
    <x v="4"/>
    <x v="20"/>
    <n v="420"/>
    <n v="0"/>
    <n v="0"/>
    <n v="0"/>
    <n v="2369.29"/>
    <n v="0"/>
    <n v="0"/>
  </r>
  <r>
    <d v="2024-10-31T00:00:00"/>
    <s v="HMO/2024/00961"/>
    <x v="45"/>
    <n v="3719.83"/>
    <n v="595.16999999999996"/>
    <n v="4315"/>
    <n v="2593.19"/>
    <n v="2235.5086206896553"/>
    <d v="2024-11-30T00:00:00"/>
    <s v="Vencido"/>
    <s v="Pagado parcialmente"/>
    <x v="4"/>
    <x v="0"/>
    <d v="2026-02-06T00:00:00"/>
    <x v="4"/>
    <x v="20"/>
    <n v="434"/>
    <n v="0"/>
    <n v="0"/>
    <n v="0"/>
    <n v="2235.5086206896553"/>
    <n v="0"/>
    <n v="0"/>
  </r>
  <r>
    <d v="2024-10-17T00:00:00"/>
    <s v="HMO/2024/00910"/>
    <x v="45"/>
    <n v="21120"/>
    <n v="3379.2"/>
    <n v="24499.200000000001"/>
    <n v="24499.200000000001"/>
    <n v="21120"/>
    <d v="2024-11-16T00:00:00"/>
    <s v="Vencido"/>
    <s v="Sin pagar"/>
    <x v="4"/>
    <x v="0"/>
    <d v="2026-02-06T00:00:00"/>
    <x v="4"/>
    <x v="20"/>
    <n v="448"/>
    <n v="0"/>
    <n v="0"/>
    <n v="0"/>
    <n v="21120"/>
    <n v="0"/>
    <n v="0"/>
  </r>
  <r>
    <d v="2024-08-15T00:00:00"/>
    <s v="CLN/2024/00680"/>
    <x v="46"/>
    <n v="2475"/>
    <n v="396"/>
    <n v="2871"/>
    <n v="2871"/>
    <n v="2475"/>
    <d v="2024-09-14T00:00:00"/>
    <s v="Vencido"/>
    <s v="Sin pagar"/>
    <x v="5"/>
    <x v="0"/>
    <d v="2026-02-06T00:00:00"/>
    <x v="4"/>
    <x v="20"/>
    <n v="511"/>
    <n v="0"/>
    <n v="0"/>
    <n v="0"/>
    <n v="2475"/>
    <n v="0"/>
    <n v="0"/>
  </r>
  <r>
    <d v="2024-07-25T00:00:00"/>
    <s v="CLN/2024/00600"/>
    <x v="46"/>
    <n v="2475"/>
    <n v="396"/>
    <n v="2871"/>
    <n v="2378"/>
    <n v="2050"/>
    <d v="2024-08-24T00:00:00"/>
    <s v="Vencido"/>
    <s v="Pagado parcialmente"/>
    <x v="5"/>
    <x v="0"/>
    <d v="2026-02-06T00:00:00"/>
    <x v="4"/>
    <x v="20"/>
    <n v="532"/>
    <n v="0"/>
    <n v="0"/>
    <n v="0"/>
    <n v="2050"/>
    <n v="0"/>
    <n v="0"/>
  </r>
  <r>
    <d v="2024-07-18T00:00:00"/>
    <s v="HMO/2024/00568"/>
    <x v="47"/>
    <n v="16588"/>
    <n v="2654.08"/>
    <n v="19242.080000000002"/>
    <n v="19242.080000000002"/>
    <n v="16588"/>
    <d v="2024-08-17T00:00:00"/>
    <s v="Vencido"/>
    <s v="Sin pagar"/>
    <x v="1"/>
    <x v="0"/>
    <d v="2026-02-06T00:00:00"/>
    <x v="4"/>
    <x v="20"/>
    <n v="539"/>
    <n v="0"/>
    <n v="0"/>
    <n v="0"/>
    <n v="16588"/>
    <n v="0"/>
    <n v="0"/>
  </r>
  <r>
    <d v="2024-03-01T00:00:00"/>
    <s v="CLN/2024/00057"/>
    <x v="48"/>
    <n v="8800"/>
    <n v="1408"/>
    <n v="10208"/>
    <n v="10208"/>
    <n v="8800"/>
    <d v="2024-03-31T00:00:00"/>
    <s v="Vencido"/>
    <s v="Sin pagar"/>
    <x v="6"/>
    <x v="0"/>
    <d v="2026-02-06T00:00:00"/>
    <x v="4"/>
    <x v="20"/>
    <n v="678"/>
    <n v="0"/>
    <n v="0"/>
    <n v="0"/>
    <n v="8800"/>
    <n v="0"/>
    <n v="0"/>
  </r>
  <r>
    <d v="2026-01-31T00:00:00"/>
    <s v="HMO/2026/00063"/>
    <x v="55"/>
    <n v="63900"/>
    <n v="10224"/>
    <n v="74124"/>
    <n v="74124"/>
    <n v="63900"/>
    <d v="2026-03-02T00:00:00"/>
    <s v="Vigente"/>
    <s v="Sin pagar"/>
    <x v="1"/>
    <x v="0"/>
    <d v="2026-01-31T00:00:00"/>
    <x v="5"/>
    <x v="21"/>
    <n v="0"/>
    <n v="0"/>
    <n v="0"/>
    <n v="0"/>
    <n v="0"/>
    <n v="0"/>
    <n v="63900"/>
  </r>
  <r>
    <d v="2026-01-31T00:00:00"/>
    <s v="HMO/2026/00062"/>
    <x v="7"/>
    <n v="36400"/>
    <n v="5824"/>
    <n v="42224"/>
    <n v="42224"/>
    <n v="36400"/>
    <d v="2026-03-02T00:00:00"/>
    <s v="Vigente"/>
    <s v="Sin pagar"/>
    <x v="1"/>
    <x v="0"/>
    <d v="2026-01-31T00:00:00"/>
    <x v="5"/>
    <x v="21"/>
    <n v="0"/>
    <n v="0"/>
    <n v="0"/>
    <n v="0"/>
    <n v="0"/>
    <n v="0"/>
    <n v="36400"/>
  </r>
  <r>
    <d v="2026-01-30T00:00:00"/>
    <s v="CLN/2026/00033"/>
    <x v="1"/>
    <n v="63900"/>
    <n v="10224"/>
    <n v="74124"/>
    <n v="74124"/>
    <n v="63900"/>
    <d v="2026-03-01T00:00:00"/>
    <s v="Vigente"/>
    <s v="Sin pagar"/>
    <x v="1"/>
    <x v="0"/>
    <d v="2026-01-31T00:00:00"/>
    <x v="5"/>
    <x v="21"/>
    <n v="0"/>
    <n v="0"/>
    <n v="0"/>
    <n v="0"/>
    <n v="0"/>
    <n v="0"/>
    <n v="63900"/>
  </r>
  <r>
    <d v="2026-01-28T00:00:00"/>
    <s v="HMO/2026/00060"/>
    <x v="31"/>
    <n v="20217.48"/>
    <m/>
    <n v="20217.48"/>
    <n v="20217.48"/>
    <n v="20217.48"/>
    <d v="2026-02-27T00:00:00"/>
    <s v="Vigente"/>
    <s v="Sin pagar"/>
    <x v="1"/>
    <x v="0"/>
    <d v="2026-01-31T00:00:00"/>
    <x v="5"/>
    <x v="21"/>
    <n v="0"/>
    <n v="0"/>
    <n v="0"/>
    <n v="0"/>
    <n v="0"/>
    <n v="0"/>
    <n v="20217.48"/>
  </r>
  <r>
    <d v="2026-01-28T00:00:00"/>
    <s v="CLN/2026/00032"/>
    <x v="58"/>
    <n v="82041.929999999993"/>
    <n v="13126.71"/>
    <n v="95168.639999999999"/>
    <n v="95168.639999999999"/>
    <n v="82041.929999999993"/>
    <d v="2026-02-27T00:00:00"/>
    <s v="Vigente"/>
    <s v="Sin pagar"/>
    <x v="1"/>
    <x v="0"/>
    <d v="2026-01-31T00:00:00"/>
    <x v="5"/>
    <x v="21"/>
    <n v="0"/>
    <n v="0"/>
    <n v="0"/>
    <n v="0"/>
    <n v="0"/>
    <n v="0"/>
    <n v="82041.929999999993"/>
  </r>
  <r>
    <d v="2026-01-28T00:00:00"/>
    <s v="CLN/2026/00031"/>
    <x v="58"/>
    <n v="41020.97"/>
    <n v="6563.36"/>
    <n v="47584.33"/>
    <n v="47584.33"/>
    <n v="41020.97"/>
    <d v="2026-02-27T00:00:00"/>
    <s v="Vigente"/>
    <s v="Sin pagar"/>
    <x v="1"/>
    <x v="0"/>
    <d v="2026-01-31T00:00:00"/>
    <x v="5"/>
    <x v="21"/>
    <n v="0"/>
    <n v="0"/>
    <n v="0"/>
    <n v="0"/>
    <n v="0"/>
    <n v="0"/>
    <n v="41020.97"/>
  </r>
  <r>
    <d v="2026-01-28T00:00:00"/>
    <s v="CLN/2026/00030"/>
    <x v="58"/>
    <n v="41020.97"/>
    <n v="6563.36"/>
    <n v="47584.33"/>
    <n v="47584.33"/>
    <n v="41020.97"/>
    <d v="2026-02-27T00:00:00"/>
    <s v="Vigente"/>
    <s v="Sin pagar"/>
    <x v="1"/>
    <x v="0"/>
    <d v="2026-01-31T00:00:00"/>
    <x v="5"/>
    <x v="21"/>
    <n v="0"/>
    <n v="0"/>
    <n v="0"/>
    <n v="0"/>
    <n v="0"/>
    <n v="0"/>
    <n v="41020.97"/>
  </r>
  <r>
    <d v="2026-01-28T00:00:00"/>
    <s v="CLN/2026/00028"/>
    <x v="64"/>
    <n v="32500"/>
    <m/>
    <n v="32500"/>
    <n v="32500"/>
    <n v="32500"/>
    <d v="2026-02-27T00:00:00"/>
    <s v="Vigente"/>
    <s v="Sin pagar"/>
    <x v="1"/>
    <x v="0"/>
    <d v="2026-01-31T00:00:00"/>
    <x v="5"/>
    <x v="21"/>
    <n v="0"/>
    <n v="0"/>
    <n v="0"/>
    <n v="0"/>
    <n v="0"/>
    <n v="0"/>
    <n v="32500"/>
  </r>
  <r>
    <d v="2026-01-27T00:00:00"/>
    <s v="HMO/2026/00059"/>
    <x v="86"/>
    <n v="16384.28"/>
    <n v="2621.48"/>
    <n v="19005.759999999998"/>
    <n v="19005.759999999998"/>
    <n v="16384.28"/>
    <d v="2026-02-26T00:00:00"/>
    <s v="Vigente"/>
    <s v="Sin pagar"/>
    <x v="1"/>
    <x v="0"/>
    <d v="2026-01-31T00:00:00"/>
    <x v="5"/>
    <x v="21"/>
    <n v="0"/>
    <n v="0"/>
    <n v="0"/>
    <n v="0"/>
    <n v="0"/>
    <n v="0"/>
    <n v="16384.28"/>
  </r>
  <r>
    <d v="2026-01-26T00:00:00"/>
    <s v="HMO/2026/00053"/>
    <x v="55"/>
    <n v="19170"/>
    <n v="3067.2"/>
    <n v="22237.200000000001"/>
    <n v="22237.200000000001"/>
    <n v="19170"/>
    <d v="2026-02-25T00:00:00"/>
    <s v="Vigente"/>
    <s v="Sin pagar"/>
    <x v="1"/>
    <x v="0"/>
    <d v="2026-01-31T00:00:00"/>
    <x v="5"/>
    <x v="21"/>
    <n v="0"/>
    <n v="0"/>
    <n v="0"/>
    <n v="0"/>
    <n v="0"/>
    <n v="0"/>
    <n v="19170"/>
  </r>
  <r>
    <d v="2026-01-26T00:00:00"/>
    <s v="CLN/2026/00023"/>
    <x v="64"/>
    <n v="19500"/>
    <n v="3120"/>
    <n v="22620"/>
    <n v="22620"/>
    <n v="19500"/>
    <d v="2026-02-25T00:00:00"/>
    <s v="Vigente"/>
    <s v="Sin pagar"/>
    <x v="1"/>
    <x v="0"/>
    <d v="2026-01-31T00:00:00"/>
    <x v="5"/>
    <x v="21"/>
    <n v="0"/>
    <n v="0"/>
    <n v="0"/>
    <n v="0"/>
    <n v="0"/>
    <n v="0"/>
    <n v="19500"/>
  </r>
  <r>
    <d v="2026-01-22T00:00:00"/>
    <s v="HMO/2026/00049"/>
    <x v="51"/>
    <n v="20942.400000000001"/>
    <n v="3350.78"/>
    <n v="24293.18"/>
    <n v="24293.18"/>
    <n v="20942.400000000001"/>
    <d v="2026-02-21T00:00:00"/>
    <s v="Vigente"/>
    <s v="Sin pagar"/>
    <x v="1"/>
    <x v="0"/>
    <d v="2026-01-31T00:00:00"/>
    <x v="5"/>
    <x v="21"/>
    <n v="0"/>
    <n v="0"/>
    <n v="0"/>
    <n v="0"/>
    <n v="0"/>
    <n v="0"/>
    <n v="20942.400000000001"/>
  </r>
  <r>
    <d v="2026-01-22T00:00:00"/>
    <s v="HMO/2026/00047"/>
    <x v="22"/>
    <n v="42750"/>
    <n v="6840"/>
    <n v="49590"/>
    <n v="49590"/>
    <n v="42750"/>
    <d v="2026-02-21T00:00:00"/>
    <s v="Vigente"/>
    <s v="Sin pagar"/>
    <x v="1"/>
    <x v="0"/>
    <d v="2026-01-31T00:00:00"/>
    <x v="5"/>
    <x v="21"/>
    <n v="0"/>
    <n v="0"/>
    <n v="0"/>
    <n v="0"/>
    <n v="0"/>
    <n v="0"/>
    <n v="42750"/>
  </r>
  <r>
    <d v="2026-01-22T00:00:00"/>
    <s v="CLN/2026/00022"/>
    <x v="88"/>
    <n v="41085"/>
    <n v="6573.6"/>
    <n v="47658.6"/>
    <n v="47658.6"/>
    <n v="41085"/>
    <d v="2026-02-06T00:00:00"/>
    <s v="Por vencer"/>
    <s v="Sin pagar"/>
    <x v="0"/>
    <x v="0"/>
    <d v="2026-01-31T00:00:00"/>
    <x v="5"/>
    <x v="21"/>
    <n v="0"/>
    <n v="0"/>
    <n v="0"/>
    <n v="0"/>
    <n v="0"/>
    <n v="41085"/>
    <n v="0"/>
  </r>
  <r>
    <d v="2026-01-20T00:00:00"/>
    <s v="HMO/2026/00046"/>
    <x v="2"/>
    <n v="4650"/>
    <n v="744"/>
    <n v="5394"/>
    <n v="5394"/>
    <n v="4650"/>
    <d v="2026-02-19T00:00:00"/>
    <s v="Vigente"/>
    <s v="Sin pagar"/>
    <x v="1"/>
    <x v="0"/>
    <d v="2026-01-31T00:00:00"/>
    <x v="5"/>
    <x v="21"/>
    <n v="0"/>
    <n v="0"/>
    <n v="0"/>
    <n v="0"/>
    <n v="0"/>
    <n v="0"/>
    <n v="4650"/>
  </r>
  <r>
    <d v="2026-01-20T00:00:00"/>
    <s v="HMO/2026/00045"/>
    <x v="2"/>
    <n v="82000"/>
    <n v="13120"/>
    <n v="95120"/>
    <n v="95120"/>
    <n v="82000"/>
    <d v="2026-02-19T00:00:00"/>
    <s v="Vigente"/>
    <s v="Sin pagar"/>
    <x v="1"/>
    <x v="0"/>
    <d v="2026-01-31T00:00:00"/>
    <x v="5"/>
    <x v="21"/>
    <n v="0"/>
    <n v="0"/>
    <n v="0"/>
    <n v="0"/>
    <n v="0"/>
    <n v="0"/>
    <n v="82000"/>
  </r>
  <r>
    <d v="2026-01-20T00:00:00"/>
    <s v="HMO/2026/00042"/>
    <x v="7"/>
    <n v="13000"/>
    <n v="2080"/>
    <n v="15080"/>
    <n v="15080"/>
    <n v="13000"/>
    <d v="2026-02-19T00:00:00"/>
    <s v="Vigente"/>
    <s v="Sin pagar"/>
    <x v="1"/>
    <x v="0"/>
    <d v="2026-01-31T00:00:00"/>
    <x v="5"/>
    <x v="21"/>
    <n v="0"/>
    <n v="0"/>
    <n v="0"/>
    <n v="0"/>
    <n v="0"/>
    <n v="0"/>
    <n v="13000"/>
  </r>
  <r>
    <d v="2026-01-20T00:00:00"/>
    <s v="HMO/2026/00041"/>
    <x v="1"/>
    <n v="43500"/>
    <n v="6960"/>
    <n v="50460"/>
    <n v="50460"/>
    <n v="43500"/>
    <d v="2026-02-19T00:00:00"/>
    <s v="Vigente"/>
    <s v="Sin pagar"/>
    <x v="1"/>
    <x v="0"/>
    <d v="2026-01-31T00:00:00"/>
    <x v="5"/>
    <x v="21"/>
    <n v="0"/>
    <n v="0"/>
    <n v="0"/>
    <n v="0"/>
    <n v="0"/>
    <n v="0"/>
    <n v="43500"/>
  </r>
  <r>
    <d v="2026-01-20T00:00:00"/>
    <s v="HMO/2026/00040"/>
    <x v="10"/>
    <n v="7740"/>
    <n v="1238.4000000000001"/>
    <n v="8978.4"/>
    <n v="4489.2"/>
    <n v="3870"/>
    <d v="2026-02-19T00:00:00"/>
    <s v="Vigente"/>
    <s v="Pagado parcialmente"/>
    <x v="1"/>
    <x v="0"/>
    <d v="2026-01-31T00:00:00"/>
    <x v="5"/>
    <x v="21"/>
    <n v="0"/>
    <n v="0"/>
    <n v="0"/>
    <n v="0"/>
    <n v="0"/>
    <n v="0"/>
    <n v="3870"/>
  </r>
  <r>
    <d v="2026-01-19T00:00:00"/>
    <s v="HMO/2026/00039"/>
    <x v="55"/>
    <n v="48700"/>
    <n v="7792"/>
    <n v="56492"/>
    <n v="56492"/>
    <n v="48700"/>
    <d v="2026-02-18T00:00:00"/>
    <s v="Vigente"/>
    <s v="Sin pagar"/>
    <x v="1"/>
    <x v="0"/>
    <d v="2026-01-31T00:00:00"/>
    <x v="5"/>
    <x v="21"/>
    <n v="0"/>
    <n v="0"/>
    <n v="0"/>
    <n v="0"/>
    <n v="0"/>
    <n v="0"/>
    <n v="48700"/>
  </r>
  <r>
    <d v="2026-01-19T00:00:00"/>
    <s v="CLN/2026/00020"/>
    <x v="35"/>
    <n v="9749.7900000000009"/>
    <n v="1559.97"/>
    <n v="11309.76"/>
    <n v="11309.76"/>
    <n v="9749.7900000000009"/>
    <d v="2026-02-18T00:00:00"/>
    <s v="Vigente"/>
    <s v="Sin pagar"/>
    <x v="2"/>
    <x v="0"/>
    <d v="2026-01-31T00:00:00"/>
    <x v="5"/>
    <x v="21"/>
    <n v="0"/>
    <n v="0"/>
    <n v="0"/>
    <n v="0"/>
    <n v="0"/>
    <n v="0"/>
    <n v="9749.7900000000009"/>
  </r>
  <r>
    <d v="2026-01-17T00:00:00"/>
    <s v="HMO/2026/00035"/>
    <x v="56"/>
    <n v="9906.23"/>
    <n v="1585"/>
    <n v="11491.23"/>
    <n v="11491.23"/>
    <n v="9906.23"/>
    <d v="2026-02-16T00:00:00"/>
    <s v="Vigente"/>
    <s v="Sin pagar"/>
    <x v="1"/>
    <x v="0"/>
    <d v="2026-01-31T00:00:00"/>
    <x v="5"/>
    <x v="21"/>
    <n v="0"/>
    <n v="0"/>
    <n v="0"/>
    <n v="0"/>
    <n v="0"/>
    <n v="0"/>
    <n v="9906.23"/>
  </r>
  <r>
    <d v="2026-01-16T00:00:00"/>
    <s v="HMO/2026/00033"/>
    <x v="51"/>
    <n v="1105.6099999999999"/>
    <n v="176.9"/>
    <n v="1282.51"/>
    <n v="1282.51"/>
    <n v="1105.6099999999999"/>
    <d v="2026-02-15T00:00:00"/>
    <s v="Vigente"/>
    <s v="Sin pagar"/>
    <x v="1"/>
    <x v="0"/>
    <d v="2026-01-31T00:00:00"/>
    <x v="5"/>
    <x v="21"/>
    <n v="0"/>
    <n v="0"/>
    <n v="0"/>
    <n v="0"/>
    <n v="0"/>
    <n v="0"/>
    <n v="1105.6099999999999"/>
  </r>
  <r>
    <d v="2026-01-16T00:00:00"/>
    <s v="HMO/2026/00032"/>
    <x v="51"/>
    <n v="10083.129999999999"/>
    <n v="1613.3"/>
    <n v="11696.43"/>
    <n v="11696.43"/>
    <n v="10083.129999999999"/>
    <d v="2026-02-15T00:00:00"/>
    <s v="Vigente"/>
    <s v="Sin pagar"/>
    <x v="1"/>
    <x v="0"/>
    <d v="2026-01-31T00:00:00"/>
    <x v="5"/>
    <x v="21"/>
    <n v="0"/>
    <n v="0"/>
    <n v="0"/>
    <n v="0"/>
    <n v="0"/>
    <n v="0"/>
    <n v="10083.129999999999"/>
  </r>
  <r>
    <d v="2026-01-16T00:00:00"/>
    <s v="CLN/2026/00019"/>
    <x v="87"/>
    <n v="44290.59"/>
    <n v="6498.49"/>
    <n v="50789.08"/>
    <n v="50789.08"/>
    <n v="44290.59"/>
    <d v="2026-02-15T00:00:00"/>
    <s v="Vigente"/>
    <s v="Sin pagar"/>
    <x v="1"/>
    <x v="0"/>
    <d v="2026-01-31T00:00:00"/>
    <x v="5"/>
    <x v="21"/>
    <n v="0"/>
    <n v="0"/>
    <n v="0"/>
    <n v="0"/>
    <n v="0"/>
    <n v="0"/>
    <n v="44290.59"/>
  </r>
  <r>
    <d v="2026-01-16T00:00:00"/>
    <s v="CLN/2026/00018"/>
    <x v="1"/>
    <n v="49750"/>
    <n v="7960"/>
    <n v="57710"/>
    <n v="57710"/>
    <n v="49750"/>
    <d v="2026-02-15T00:00:00"/>
    <s v="Vigente"/>
    <s v="Sin pagar"/>
    <x v="1"/>
    <x v="0"/>
    <d v="2026-01-31T00:00:00"/>
    <x v="5"/>
    <x v="21"/>
    <n v="0"/>
    <n v="0"/>
    <n v="0"/>
    <n v="0"/>
    <n v="0"/>
    <n v="0"/>
    <n v="49750"/>
  </r>
  <r>
    <d v="2026-01-16T00:00:00"/>
    <s v="CLN/2026/00017"/>
    <x v="21"/>
    <n v="30090.18"/>
    <n v="4814.43"/>
    <n v="34904.61"/>
    <n v="34904.61"/>
    <n v="30090.18"/>
    <d v="2026-02-15T00:00:00"/>
    <s v="Vigente"/>
    <s v="Sin pagar"/>
    <x v="2"/>
    <x v="0"/>
    <d v="2026-01-31T00:00:00"/>
    <x v="5"/>
    <x v="21"/>
    <n v="0"/>
    <n v="0"/>
    <n v="0"/>
    <n v="0"/>
    <n v="0"/>
    <n v="0"/>
    <n v="30090.18"/>
  </r>
  <r>
    <d v="2026-01-15T00:00:00"/>
    <s v="HMO/2026/00031"/>
    <x v="60"/>
    <n v="7200"/>
    <n v="1152"/>
    <n v="8352"/>
    <n v="8352"/>
    <n v="7200"/>
    <d v="2026-02-14T00:00:00"/>
    <s v="Vigente"/>
    <s v="Sin pagar"/>
    <x v="1"/>
    <x v="0"/>
    <d v="2026-01-31T00:00:00"/>
    <x v="5"/>
    <x v="21"/>
    <n v="0"/>
    <n v="0"/>
    <n v="0"/>
    <n v="0"/>
    <n v="0"/>
    <n v="0"/>
    <n v="7200"/>
  </r>
  <r>
    <d v="2026-01-15T00:00:00"/>
    <s v="HMO/2026/00030"/>
    <x v="33"/>
    <n v="19598.37"/>
    <n v="3135.74"/>
    <n v="22734.11"/>
    <n v="22734.11"/>
    <n v="19598.37"/>
    <d v="2026-02-14T00:00:00"/>
    <s v="Vigente"/>
    <s v="Sin pagar"/>
    <x v="2"/>
    <x v="0"/>
    <d v="2026-01-31T00:00:00"/>
    <x v="5"/>
    <x v="21"/>
    <n v="0"/>
    <n v="0"/>
    <n v="0"/>
    <n v="0"/>
    <n v="0"/>
    <n v="0"/>
    <n v="19598.37"/>
  </r>
  <r>
    <d v="2026-01-15T00:00:00"/>
    <s v="CLN/2026/00016"/>
    <x v="37"/>
    <n v="44390"/>
    <n v="7102.4"/>
    <n v="51492.4"/>
    <n v="51492.4"/>
    <n v="44390"/>
    <d v="2026-02-14T00:00:00"/>
    <s v="Vigente"/>
    <s v="Sin pagar"/>
    <x v="2"/>
    <x v="0"/>
    <d v="2026-01-31T00:00:00"/>
    <x v="5"/>
    <x v="21"/>
    <n v="0"/>
    <n v="0"/>
    <n v="0"/>
    <n v="0"/>
    <n v="0"/>
    <n v="0"/>
    <n v="44390"/>
  </r>
  <r>
    <d v="2026-01-15T00:00:00"/>
    <s v="CLN/2026/00015"/>
    <x v="36"/>
    <n v="17638.53"/>
    <n v="2822.16"/>
    <n v="20460.689999999999"/>
    <n v="20460.689999999999"/>
    <n v="17638.53"/>
    <d v="2026-02-14T00:00:00"/>
    <s v="Vigente"/>
    <s v="Sin pagar"/>
    <x v="2"/>
    <x v="0"/>
    <d v="2026-01-31T00:00:00"/>
    <x v="5"/>
    <x v="21"/>
    <n v="0"/>
    <n v="0"/>
    <n v="0"/>
    <n v="0"/>
    <n v="0"/>
    <n v="0"/>
    <n v="17638.53"/>
  </r>
  <r>
    <d v="2026-01-14T00:00:00"/>
    <s v="HMO/2026/00029"/>
    <x v="7"/>
    <n v="7480"/>
    <n v="1196.8"/>
    <n v="8676.7999999999993"/>
    <n v="8676.7999999999993"/>
    <n v="7480"/>
    <d v="2026-02-13T00:00:00"/>
    <s v="Vigente"/>
    <s v="Sin pagar"/>
    <x v="1"/>
    <x v="0"/>
    <d v="2026-01-31T00:00:00"/>
    <x v="5"/>
    <x v="21"/>
    <n v="0"/>
    <n v="0"/>
    <n v="0"/>
    <n v="0"/>
    <n v="0"/>
    <n v="0"/>
    <n v="7480"/>
  </r>
  <r>
    <d v="2026-01-14T00:00:00"/>
    <s v="HMO/2026/00027"/>
    <x v="69"/>
    <n v="109266.48"/>
    <n v="17482.64"/>
    <n v="126749.12"/>
    <n v="126749.12"/>
    <n v="109266.48"/>
    <d v="2026-02-13T00:00:00"/>
    <s v="Vigente"/>
    <s v="Sin pagar"/>
    <x v="2"/>
    <x v="0"/>
    <d v="2026-01-31T00:00:00"/>
    <x v="5"/>
    <x v="21"/>
    <n v="0"/>
    <n v="0"/>
    <n v="0"/>
    <n v="0"/>
    <n v="0"/>
    <n v="0"/>
    <n v="109266.48"/>
  </r>
  <r>
    <d v="2026-01-14T00:00:00"/>
    <s v="HMO/2026/00026"/>
    <x v="7"/>
    <n v="8400"/>
    <n v="1344"/>
    <n v="9744"/>
    <n v="9744"/>
    <n v="8400"/>
    <d v="2026-02-13T00:00:00"/>
    <s v="Vigente"/>
    <s v="Sin pagar"/>
    <x v="1"/>
    <x v="0"/>
    <d v="2026-01-31T00:00:00"/>
    <x v="5"/>
    <x v="21"/>
    <n v="0"/>
    <n v="0"/>
    <n v="0"/>
    <n v="0"/>
    <n v="0"/>
    <n v="0"/>
    <n v="8400"/>
  </r>
  <r>
    <d v="2026-01-13T00:00:00"/>
    <s v="HMO/2026/00024"/>
    <x v="13"/>
    <n v="18000"/>
    <n v="2880"/>
    <n v="20880"/>
    <n v="20880"/>
    <n v="18000"/>
    <d v="2026-02-12T00:00:00"/>
    <s v="Vigente"/>
    <s v="Sin pagar"/>
    <x v="1"/>
    <x v="0"/>
    <d v="2026-01-31T00:00:00"/>
    <x v="5"/>
    <x v="21"/>
    <n v="0"/>
    <n v="0"/>
    <n v="0"/>
    <n v="0"/>
    <n v="0"/>
    <n v="0"/>
    <n v="18000"/>
  </r>
  <r>
    <d v="2026-01-13T00:00:00"/>
    <s v="HMO/2026/00023"/>
    <x v="32"/>
    <n v="91381.97"/>
    <n v="14621.12"/>
    <n v="106003.09"/>
    <n v="106003.09"/>
    <n v="91381.97"/>
    <d v="2026-02-12T00:00:00"/>
    <s v="Vigente"/>
    <s v="Sin pagar"/>
    <x v="1"/>
    <x v="0"/>
    <d v="2026-01-31T00:00:00"/>
    <x v="5"/>
    <x v="21"/>
    <n v="0"/>
    <n v="0"/>
    <n v="0"/>
    <n v="0"/>
    <n v="0"/>
    <n v="0"/>
    <n v="91381.97"/>
  </r>
  <r>
    <d v="2026-01-12T00:00:00"/>
    <s v="HMO/2026/00019"/>
    <x v="56"/>
    <n v="10071.15"/>
    <n v="1611.38"/>
    <n v="11682.53"/>
    <n v="11682.53"/>
    <n v="10071.15"/>
    <d v="2026-02-11T00:00:00"/>
    <s v="Vigente"/>
    <s v="Sin pagar"/>
    <x v="1"/>
    <x v="0"/>
    <d v="2026-01-31T00:00:00"/>
    <x v="5"/>
    <x v="21"/>
    <n v="0"/>
    <n v="0"/>
    <n v="0"/>
    <n v="0"/>
    <n v="0"/>
    <n v="0"/>
    <n v="10071.15"/>
  </r>
  <r>
    <d v="2026-01-09T00:00:00"/>
    <s v="HMO/2026/00018"/>
    <x v="69"/>
    <n v="34388.089999999997"/>
    <n v="5502.09"/>
    <n v="39890.18"/>
    <n v="39890.18"/>
    <n v="34388.089999999997"/>
    <d v="2026-02-08T00:00:00"/>
    <s v="Vigente"/>
    <s v="Sin pagar"/>
    <x v="2"/>
    <x v="0"/>
    <d v="2026-01-31T00:00:00"/>
    <x v="5"/>
    <x v="21"/>
    <n v="0"/>
    <n v="0"/>
    <n v="0"/>
    <n v="0"/>
    <n v="0"/>
    <n v="0"/>
    <n v="34388.089999999997"/>
  </r>
  <r>
    <d v="2026-01-09T00:00:00"/>
    <s v="HMO/2026/00017"/>
    <x v="23"/>
    <n v="12400"/>
    <n v="1984"/>
    <n v="14384"/>
    <n v="14384"/>
    <n v="12400"/>
    <d v="2026-02-08T00:00:00"/>
    <s v="Vigente"/>
    <s v="Sin pagar"/>
    <x v="1"/>
    <x v="0"/>
    <d v="2026-01-31T00:00:00"/>
    <x v="5"/>
    <x v="21"/>
    <n v="0"/>
    <n v="0"/>
    <n v="0"/>
    <n v="0"/>
    <n v="0"/>
    <n v="0"/>
    <n v="12400"/>
  </r>
  <r>
    <d v="2026-01-09T00:00:00"/>
    <s v="HMO/2026/00015"/>
    <x v="13"/>
    <n v="72000"/>
    <n v="11520"/>
    <n v="83520"/>
    <n v="83520"/>
    <n v="72000"/>
    <d v="2026-02-08T00:00:00"/>
    <s v="Vigente"/>
    <s v="Sin pagar"/>
    <x v="1"/>
    <x v="0"/>
    <d v="2026-01-31T00:00:00"/>
    <x v="5"/>
    <x v="21"/>
    <n v="0"/>
    <n v="0"/>
    <n v="0"/>
    <n v="0"/>
    <n v="0"/>
    <n v="0"/>
    <n v="72000"/>
  </r>
  <r>
    <d v="2026-01-08T00:00:00"/>
    <s v="HMO/2026/00010"/>
    <x v="31"/>
    <n v="45000"/>
    <m/>
    <n v="45000"/>
    <n v="45000"/>
    <n v="45000"/>
    <d v="2026-02-07T00:00:00"/>
    <s v="Vigente"/>
    <s v="Sin pagar"/>
    <x v="1"/>
    <x v="0"/>
    <d v="2026-01-31T00:00:00"/>
    <x v="5"/>
    <x v="21"/>
    <n v="0"/>
    <n v="0"/>
    <n v="0"/>
    <n v="0"/>
    <n v="0"/>
    <n v="0"/>
    <n v="45000"/>
  </r>
  <r>
    <d v="2026-01-08T00:00:00"/>
    <s v="HMO/2026/00009"/>
    <x v="72"/>
    <n v="410665.18"/>
    <n v="65706.429999999993"/>
    <n v="476371.61"/>
    <n v="476371.61"/>
    <n v="410665.18"/>
    <d v="2026-02-07T00:00:00"/>
    <s v="Vigente"/>
    <s v="Sin pagar"/>
    <x v="2"/>
    <x v="0"/>
    <d v="2026-01-31T00:00:00"/>
    <x v="5"/>
    <x v="21"/>
    <n v="0"/>
    <n v="0"/>
    <n v="0"/>
    <n v="0"/>
    <n v="0"/>
    <n v="0"/>
    <n v="410665.18"/>
  </r>
  <r>
    <d v="2026-01-08T00:00:00"/>
    <s v="HMO/2026/00008"/>
    <x v="55"/>
    <n v="63900"/>
    <n v="10224"/>
    <n v="74124"/>
    <n v="41000"/>
    <n v="35344.827586206899"/>
    <d v="2026-02-07T00:00:00"/>
    <s v="Vigente"/>
    <s v="Pagado parcialmente"/>
    <x v="1"/>
    <x v="0"/>
    <d v="2026-01-31T00:00:00"/>
    <x v="5"/>
    <x v="21"/>
    <n v="0"/>
    <n v="0"/>
    <n v="0"/>
    <n v="0"/>
    <n v="0"/>
    <n v="0"/>
    <n v="35344.827586206899"/>
  </r>
  <r>
    <d v="2026-01-07T00:00:00"/>
    <s v="HMO/2026/00006"/>
    <x v="31"/>
    <n v="12399.09"/>
    <n v="1983.85"/>
    <n v="14382.94"/>
    <n v="14382.94"/>
    <n v="12399.09"/>
    <d v="2026-02-06T00:00:00"/>
    <s v="Por vencer"/>
    <s v="Sin pagar"/>
    <x v="1"/>
    <x v="0"/>
    <d v="2026-01-31T00:00:00"/>
    <x v="5"/>
    <x v="21"/>
    <n v="0"/>
    <n v="0"/>
    <n v="0"/>
    <n v="0"/>
    <n v="0"/>
    <n v="12399.09"/>
    <n v="0"/>
  </r>
  <r>
    <d v="2026-01-07T00:00:00"/>
    <s v="HMO/2026/00005"/>
    <x v="32"/>
    <n v="35957.370000000003"/>
    <n v="5753.18"/>
    <n v="41710.550000000003"/>
    <n v="41710.550000000003"/>
    <n v="35957.370000000003"/>
    <d v="2026-02-06T00:00:00"/>
    <s v="Por vencer"/>
    <s v="Sin pagar"/>
    <x v="1"/>
    <x v="0"/>
    <d v="2026-01-31T00:00:00"/>
    <x v="5"/>
    <x v="21"/>
    <n v="0"/>
    <n v="0"/>
    <n v="0"/>
    <n v="0"/>
    <n v="0"/>
    <n v="35957.370000000003"/>
    <n v="0"/>
  </r>
  <r>
    <d v="2026-01-07T00:00:00"/>
    <s v="CLN/2026/00006"/>
    <x v="5"/>
    <n v="10800"/>
    <n v="1728"/>
    <n v="12528"/>
    <n v="12528"/>
    <n v="10800"/>
    <d v="2026-02-06T00:00:00"/>
    <s v="Por vencer"/>
    <s v="Sin pagar"/>
    <x v="1"/>
    <x v="0"/>
    <d v="2026-01-31T00:00:00"/>
    <x v="5"/>
    <x v="21"/>
    <n v="0"/>
    <n v="0"/>
    <n v="0"/>
    <n v="0"/>
    <n v="0"/>
    <n v="10800"/>
    <n v="0"/>
  </r>
  <r>
    <d v="2026-01-07T00:00:00"/>
    <s v="CLN/2026/00005"/>
    <x v="80"/>
    <n v="7277.73"/>
    <n v="1164.44"/>
    <n v="8442.17"/>
    <n v="8442.17"/>
    <n v="7277.73"/>
    <d v="2026-02-06T00:00:00"/>
    <s v="Por vencer"/>
    <s v="Sin pagar"/>
    <x v="1"/>
    <x v="0"/>
    <d v="2026-01-31T00:00:00"/>
    <x v="5"/>
    <x v="21"/>
    <n v="0"/>
    <n v="0"/>
    <n v="0"/>
    <n v="0"/>
    <n v="0"/>
    <n v="7277.73"/>
    <n v="0"/>
  </r>
  <r>
    <d v="2026-01-07T00:00:00"/>
    <s v="CLN/2026/00004"/>
    <x v="21"/>
    <n v="54000"/>
    <n v="8640"/>
    <n v="62640"/>
    <n v="62640"/>
    <n v="54000"/>
    <d v="2026-02-06T00:00:00"/>
    <s v="Por vencer"/>
    <s v="Sin pagar"/>
    <x v="2"/>
    <x v="0"/>
    <d v="2026-01-31T00:00:00"/>
    <x v="5"/>
    <x v="21"/>
    <n v="0"/>
    <n v="0"/>
    <n v="0"/>
    <n v="0"/>
    <n v="0"/>
    <n v="54000"/>
    <n v="0"/>
  </r>
  <r>
    <d v="2026-01-05T00:00:00"/>
    <s v="HMO/2026/00003"/>
    <x v="69"/>
    <n v="34196.07"/>
    <n v="5471.37"/>
    <n v="39667.440000000002"/>
    <n v="39667.440000000002"/>
    <n v="34196.07"/>
    <d v="2026-02-04T00:00:00"/>
    <s v="Por vencer"/>
    <s v="Sin pagar"/>
    <x v="2"/>
    <x v="0"/>
    <d v="2026-01-31T00:00:00"/>
    <x v="5"/>
    <x v="21"/>
    <n v="0"/>
    <n v="0"/>
    <n v="0"/>
    <n v="0"/>
    <n v="0"/>
    <n v="34196.07"/>
    <n v="0"/>
  </r>
  <r>
    <d v="2026-01-02T00:00:00"/>
    <s v="HMO/2026/00002"/>
    <x v="2"/>
    <n v="26350"/>
    <n v="4216"/>
    <n v="30566"/>
    <n v="30566"/>
    <n v="26350"/>
    <d v="2026-02-01T00:00:00"/>
    <s v="Por vencer"/>
    <s v="Sin pagar"/>
    <x v="1"/>
    <x v="0"/>
    <d v="2026-01-31T00:00:00"/>
    <x v="5"/>
    <x v="21"/>
    <n v="0"/>
    <n v="0"/>
    <n v="0"/>
    <n v="0"/>
    <n v="0"/>
    <n v="26350"/>
    <n v="0"/>
  </r>
  <r>
    <d v="2025-12-31T00:00:00"/>
    <s v="HMO/2025/00976"/>
    <x v="7"/>
    <n v="21700"/>
    <n v="3472"/>
    <n v="25172"/>
    <n v="25172"/>
    <n v="21700"/>
    <d v="2026-01-30T00:00:00"/>
    <s v="Vencido"/>
    <s v="Sin pagar"/>
    <x v="1"/>
    <x v="0"/>
    <d v="2026-01-31T00:00:00"/>
    <x v="5"/>
    <x v="21"/>
    <n v="2"/>
    <n v="21700"/>
    <n v="0"/>
    <n v="0"/>
    <n v="0"/>
    <n v="0"/>
    <n v="0"/>
  </r>
  <r>
    <d v="2025-12-31T00:00:00"/>
    <s v="HMO/2025/00975"/>
    <x v="7"/>
    <n v="9000"/>
    <n v="1440"/>
    <n v="10440"/>
    <n v="10440"/>
    <n v="9000"/>
    <d v="2026-01-30T00:00:00"/>
    <s v="Vencido"/>
    <s v="Sin pagar"/>
    <x v="1"/>
    <x v="0"/>
    <d v="2026-01-31T00:00:00"/>
    <x v="5"/>
    <x v="21"/>
    <n v="2"/>
    <n v="9000"/>
    <n v="0"/>
    <n v="0"/>
    <n v="0"/>
    <n v="0"/>
    <n v="0"/>
  </r>
  <r>
    <d v="2025-12-30T00:00:00"/>
    <s v="HMO/2025/00972"/>
    <x v="31"/>
    <n v="10744.09"/>
    <n v="1719.05"/>
    <n v="12463.14"/>
    <n v="12463.14"/>
    <n v="10744.09"/>
    <d v="2026-01-29T00:00:00"/>
    <s v="Vencido"/>
    <s v="Sin pagar"/>
    <x v="1"/>
    <x v="0"/>
    <d v="2026-01-31T00:00:00"/>
    <x v="5"/>
    <x v="21"/>
    <n v="3"/>
    <n v="10744.09"/>
    <n v="0"/>
    <n v="0"/>
    <n v="0"/>
    <n v="0"/>
    <n v="0"/>
  </r>
  <r>
    <d v="2025-12-30T00:00:00"/>
    <s v="HMO/2025/00968"/>
    <x v="61"/>
    <n v="17981.07"/>
    <n v="2876.97"/>
    <n v="20858.04"/>
    <n v="20858.04"/>
    <n v="17981.07"/>
    <d v="2026-01-29T00:00:00"/>
    <s v="Vencido"/>
    <s v="Sin pagar"/>
    <x v="1"/>
    <x v="0"/>
    <d v="2026-01-31T00:00:00"/>
    <x v="5"/>
    <x v="21"/>
    <n v="3"/>
    <n v="17981.07"/>
    <n v="0"/>
    <n v="0"/>
    <n v="0"/>
    <n v="0"/>
    <n v="0"/>
  </r>
  <r>
    <d v="2025-12-30T00:00:00"/>
    <s v="HMO/2025/00967"/>
    <x v="61"/>
    <n v="10488.96"/>
    <n v="1678.23"/>
    <n v="12167.19"/>
    <n v="12167.19"/>
    <n v="10488.96"/>
    <d v="2026-01-29T00:00:00"/>
    <s v="Vencido"/>
    <s v="Sin pagar"/>
    <x v="1"/>
    <x v="0"/>
    <d v="2026-01-31T00:00:00"/>
    <x v="5"/>
    <x v="21"/>
    <n v="3"/>
    <n v="10488.96"/>
    <n v="0"/>
    <n v="0"/>
    <n v="0"/>
    <n v="0"/>
    <n v="0"/>
  </r>
  <r>
    <d v="2025-12-29T00:00:00"/>
    <s v="HMO/2025/00964"/>
    <x v="7"/>
    <n v="54384.01"/>
    <n v="8701.44"/>
    <n v="63085.45"/>
    <n v="63085.45"/>
    <n v="54384.01"/>
    <d v="2026-01-28T00:00:00"/>
    <s v="Vencido"/>
    <s v="Sin pagar"/>
    <x v="1"/>
    <x v="0"/>
    <d v="2026-01-31T00:00:00"/>
    <x v="5"/>
    <x v="21"/>
    <n v="4"/>
    <n v="54384.01"/>
    <n v="0"/>
    <n v="0"/>
    <n v="0"/>
    <n v="0"/>
    <n v="0"/>
  </r>
  <r>
    <d v="2025-12-26T00:00:00"/>
    <s v="CLN/2025/00525"/>
    <x v="37"/>
    <n v="42000"/>
    <n v="6720"/>
    <n v="48720"/>
    <n v="48720"/>
    <n v="42000"/>
    <d v="2026-01-25T00:00:00"/>
    <s v="Vencido"/>
    <s v="Sin pagar"/>
    <x v="2"/>
    <x v="0"/>
    <d v="2026-01-31T00:00:00"/>
    <x v="5"/>
    <x v="21"/>
    <n v="7"/>
    <n v="42000"/>
    <n v="0"/>
    <n v="0"/>
    <n v="0"/>
    <n v="0"/>
    <n v="0"/>
  </r>
  <r>
    <d v="2025-12-22T00:00:00"/>
    <s v="HMO/2025/00953"/>
    <x v="31"/>
    <n v="10767.89"/>
    <n v="1722.86"/>
    <n v="12490.75"/>
    <n v="12490.75"/>
    <n v="10767.89"/>
    <d v="2026-01-21T00:00:00"/>
    <s v="Vencido"/>
    <s v="Sin pagar"/>
    <x v="1"/>
    <x v="0"/>
    <d v="2026-01-31T00:00:00"/>
    <x v="5"/>
    <x v="21"/>
    <n v="11"/>
    <n v="10767.89"/>
    <n v="0"/>
    <n v="0"/>
    <n v="0"/>
    <n v="0"/>
    <n v="0"/>
  </r>
  <r>
    <d v="2025-12-19T00:00:00"/>
    <s v="CLN/2025/00519"/>
    <x v="37"/>
    <n v="42000"/>
    <n v="6720"/>
    <n v="48720"/>
    <n v="35000"/>
    <n v="30172.413793103449"/>
    <d v="2026-01-18T00:00:00"/>
    <s v="Vencido"/>
    <s v="Pagado parcialmente"/>
    <x v="2"/>
    <x v="0"/>
    <d v="2026-01-31T00:00:00"/>
    <x v="5"/>
    <x v="21"/>
    <n v="14"/>
    <n v="30172.413793103449"/>
    <n v="0"/>
    <n v="0"/>
    <n v="0"/>
    <n v="0"/>
    <n v="0"/>
  </r>
  <r>
    <d v="2025-12-18T00:00:00"/>
    <s v="CLN/2025/00516"/>
    <x v="58"/>
    <n v="98000"/>
    <n v="15680"/>
    <n v="113680"/>
    <n v="113680"/>
    <n v="98000"/>
    <d v="2026-01-17T00:00:00"/>
    <s v="Vencido"/>
    <s v="Sin pagar"/>
    <x v="1"/>
    <x v="0"/>
    <d v="2026-01-31T00:00:00"/>
    <x v="5"/>
    <x v="21"/>
    <n v="15"/>
    <n v="98000"/>
    <n v="0"/>
    <n v="0"/>
    <n v="0"/>
    <n v="0"/>
    <n v="0"/>
  </r>
  <r>
    <d v="2025-12-17T00:00:00"/>
    <s v="HMO/2025/00942"/>
    <x v="2"/>
    <n v="82000"/>
    <n v="13120"/>
    <n v="95120"/>
    <n v="95120"/>
    <n v="82000"/>
    <d v="2026-01-16T00:00:00"/>
    <s v="Vencido"/>
    <s v="Sin pagar"/>
    <x v="1"/>
    <x v="0"/>
    <d v="2026-01-31T00:00:00"/>
    <x v="5"/>
    <x v="21"/>
    <n v="16"/>
    <n v="82000"/>
    <n v="0"/>
    <n v="0"/>
    <n v="0"/>
    <n v="0"/>
    <n v="0"/>
  </r>
  <r>
    <d v="2025-12-10T00:00:00"/>
    <s v="HMO/2025/00925"/>
    <x v="14"/>
    <n v="6880"/>
    <n v="1100.8"/>
    <n v="7980.8"/>
    <n v="7980.8"/>
    <n v="6880"/>
    <d v="2026-01-09T00:00:00"/>
    <s v="Vencido"/>
    <s v="Sin pagar"/>
    <x v="2"/>
    <x v="0"/>
    <d v="2026-01-31T00:00:00"/>
    <x v="5"/>
    <x v="21"/>
    <n v="23"/>
    <n v="6880"/>
    <n v="0"/>
    <n v="0"/>
    <n v="0"/>
    <n v="0"/>
    <n v="0"/>
  </r>
  <r>
    <d v="2025-10-23T00:00:00"/>
    <s v="CLN/2025/00474"/>
    <x v="38"/>
    <n v="19694.400000000001"/>
    <n v="3151.1"/>
    <n v="22845.5"/>
    <n v="2429.5"/>
    <n v="2094.3965517241381"/>
    <d v="2025-11-07T00:00:00"/>
    <s v="Vencido"/>
    <s v="Pagado parcialmente"/>
    <x v="2"/>
    <x v="0"/>
    <d v="2026-01-31T00:00:00"/>
    <x v="5"/>
    <x v="21"/>
    <n v="86"/>
    <n v="0"/>
    <n v="0"/>
    <n v="2094.3965517241381"/>
    <n v="0"/>
    <n v="0"/>
    <n v="0"/>
  </r>
  <r>
    <d v="2025-10-14T00:00:00"/>
    <s v="CLN/2025/00465"/>
    <x v="36"/>
    <n v="14295.42"/>
    <n v="2287.27"/>
    <n v="16582.689999999999"/>
    <n v="16582.689999999999"/>
    <n v="14295.42"/>
    <d v="2025-11-13T00:00:00"/>
    <s v="Vencido"/>
    <s v="Sin pagar"/>
    <x v="2"/>
    <x v="0"/>
    <d v="2026-01-31T00:00:00"/>
    <x v="5"/>
    <x v="21"/>
    <n v="80"/>
    <n v="0"/>
    <n v="0"/>
    <n v="14295.42"/>
    <n v="0"/>
    <n v="0"/>
    <n v="0"/>
  </r>
  <r>
    <d v="2025-10-03T00:00:00"/>
    <s v="CLN/2025/00449"/>
    <x v="36"/>
    <n v="24043.32"/>
    <n v="3846.93"/>
    <n v="27890.25"/>
    <n v="27890.25"/>
    <n v="24043.32"/>
    <d v="2025-11-02T00:00:00"/>
    <s v="Vencido"/>
    <s v="Sin pagar"/>
    <x v="2"/>
    <x v="0"/>
    <d v="2026-01-31T00:00:00"/>
    <x v="5"/>
    <x v="21"/>
    <n v="91"/>
    <n v="0"/>
    <n v="0"/>
    <n v="0"/>
    <n v="24043.32"/>
    <n v="0"/>
    <n v="0"/>
  </r>
  <r>
    <d v="2025-10-01T00:00:00"/>
    <s v="CLN/2025/00442"/>
    <x v="53"/>
    <n v="21675"/>
    <n v="3468"/>
    <n v="25143"/>
    <n v="25143"/>
    <n v="21675"/>
    <d v="2025-10-31T00:00:00"/>
    <s v="Vencido"/>
    <s v="Sin pagar"/>
    <x v="3"/>
    <x v="0"/>
    <d v="2026-01-31T00:00:00"/>
    <x v="5"/>
    <x v="21"/>
    <n v="93"/>
    <n v="0"/>
    <n v="0"/>
    <n v="0"/>
    <n v="21675"/>
    <n v="0"/>
    <n v="0"/>
  </r>
  <r>
    <d v="2025-09-30T00:00:00"/>
    <s v="CLN/2025/00440"/>
    <x v="36"/>
    <n v="115800"/>
    <n v="18528"/>
    <n v="134328"/>
    <n v="129467.08"/>
    <n v="111609.55172413794"/>
    <d v="2025-10-30T00:00:00"/>
    <s v="Vencido"/>
    <s v="Pagado parcialmente"/>
    <x v="2"/>
    <x v="0"/>
    <d v="2026-01-31T00:00:00"/>
    <x v="5"/>
    <x v="21"/>
    <n v="94"/>
    <n v="0"/>
    <n v="0"/>
    <n v="0"/>
    <n v="111609.55172413794"/>
    <n v="0"/>
    <n v="0"/>
  </r>
  <r>
    <d v="2025-09-15T00:00:00"/>
    <s v="HMO/2025/00727"/>
    <x v="39"/>
    <n v="7125"/>
    <n v="1140"/>
    <n v="8265"/>
    <n v="8265"/>
    <n v="7125"/>
    <d v="2025-10-15T00:00:00"/>
    <s v="Vencido"/>
    <s v="Sin pagar"/>
    <x v="1"/>
    <x v="0"/>
    <d v="2026-01-31T00:00:00"/>
    <x v="5"/>
    <x v="21"/>
    <n v="109"/>
    <n v="0"/>
    <n v="0"/>
    <n v="0"/>
    <n v="7125"/>
    <n v="0"/>
    <n v="0"/>
  </r>
  <r>
    <d v="2025-08-27T00:00:00"/>
    <s v="HMO/2025/00683"/>
    <x v="39"/>
    <n v="4375"/>
    <n v="700"/>
    <n v="5075"/>
    <n v="5075"/>
    <n v="4375"/>
    <d v="2025-09-26T00:00:00"/>
    <s v="Vencido"/>
    <s v="Sin pagar"/>
    <x v="1"/>
    <x v="0"/>
    <d v="2026-01-31T00:00:00"/>
    <x v="5"/>
    <x v="21"/>
    <n v="128"/>
    <n v="0"/>
    <n v="0"/>
    <n v="0"/>
    <n v="4375"/>
    <n v="0"/>
    <n v="0"/>
  </r>
  <r>
    <d v="2025-08-26T00:00:00"/>
    <s v="CLN/2025/00385"/>
    <x v="40"/>
    <n v="22364.16"/>
    <m/>
    <n v="22364.16"/>
    <n v="22364.16"/>
    <n v="22364.16"/>
    <d v="2025-09-25T00:00:00"/>
    <s v="Vencido"/>
    <s v="Sin pagar"/>
    <x v="3"/>
    <x v="0"/>
    <d v="2026-01-31T00:00:00"/>
    <x v="5"/>
    <x v="21"/>
    <n v="129"/>
    <n v="0"/>
    <n v="0"/>
    <n v="0"/>
    <n v="22364.16"/>
    <n v="0"/>
    <n v="0"/>
  </r>
  <r>
    <d v="2025-08-07T00:00:00"/>
    <s v="CLN/2025/00356"/>
    <x v="40"/>
    <n v="22343.040000000001"/>
    <m/>
    <n v="22343.040000000001"/>
    <n v="22343.040000000001"/>
    <n v="22343.040000000001"/>
    <d v="2025-09-06T00:00:00"/>
    <s v="Vencido"/>
    <s v="Sin pagar"/>
    <x v="3"/>
    <x v="0"/>
    <d v="2026-01-31T00:00:00"/>
    <x v="5"/>
    <x v="21"/>
    <n v="148"/>
    <n v="0"/>
    <n v="0"/>
    <n v="0"/>
    <n v="22343.040000000001"/>
    <n v="0"/>
    <n v="0"/>
  </r>
  <r>
    <d v="2025-07-31T00:00:00"/>
    <s v="CLN/2025/00350"/>
    <x v="41"/>
    <n v="761801.88"/>
    <n v="121888.3"/>
    <n v="883690.18"/>
    <n v="232979.43"/>
    <n v="200844.33620689655"/>
    <d v="2025-08-15T00:00:00"/>
    <s v="Vencido"/>
    <s v="Pagado parcialmente"/>
    <x v="2"/>
    <x v="0"/>
    <d v="2026-01-31T00:00:00"/>
    <x v="5"/>
    <x v="21"/>
    <n v="170"/>
    <n v="0"/>
    <n v="0"/>
    <n v="0"/>
    <n v="200844.33620689655"/>
    <n v="0"/>
    <n v="0"/>
  </r>
  <r>
    <d v="2025-07-02T00:00:00"/>
    <s v="CLN/2025/00317"/>
    <x v="42"/>
    <n v="14940"/>
    <n v="2390.4"/>
    <n v="17330.400000000001"/>
    <n v="17330.400000000001"/>
    <n v="14940"/>
    <d v="2025-08-01T00:00:00"/>
    <s v="Vencido"/>
    <s v="Sin pagar"/>
    <x v="3"/>
    <x v="0"/>
    <d v="2026-01-31T00:00:00"/>
    <x v="5"/>
    <x v="21"/>
    <n v="184"/>
    <n v="0"/>
    <n v="0"/>
    <n v="0"/>
    <n v="14940"/>
    <n v="0"/>
    <n v="0"/>
  </r>
  <r>
    <d v="2025-06-19T00:00:00"/>
    <s v="CLN/2025/00296"/>
    <x v="42"/>
    <n v="22410"/>
    <n v="3585.6"/>
    <n v="25995.599999999999"/>
    <n v="25995.599999999999"/>
    <n v="22410"/>
    <d v="2025-07-19T00:00:00"/>
    <s v="Vencido"/>
    <s v="Sin pagar"/>
    <x v="3"/>
    <x v="0"/>
    <d v="2026-01-31T00:00:00"/>
    <x v="5"/>
    <x v="21"/>
    <n v="197"/>
    <n v="0"/>
    <n v="0"/>
    <n v="0"/>
    <n v="22410"/>
    <n v="0"/>
    <n v="0"/>
  </r>
  <r>
    <d v="2025-06-06T00:00:00"/>
    <s v="CLN/2025/00282"/>
    <x v="42"/>
    <n v="19012.5"/>
    <n v="3042"/>
    <n v="22054.5"/>
    <n v="22054.5"/>
    <n v="19012.5"/>
    <d v="2025-07-06T00:00:00"/>
    <s v="Vencido"/>
    <s v="Sin pagar"/>
    <x v="3"/>
    <x v="0"/>
    <d v="2026-01-31T00:00:00"/>
    <x v="5"/>
    <x v="21"/>
    <n v="210"/>
    <n v="0"/>
    <n v="0"/>
    <n v="0"/>
    <n v="19012.5"/>
    <n v="0"/>
    <n v="0"/>
  </r>
  <r>
    <d v="2025-05-22T00:00:00"/>
    <s v="CLN/2025/00256"/>
    <x v="43"/>
    <n v="3477.15"/>
    <n v="556.34"/>
    <n v="4033.49"/>
    <n v="4033.49"/>
    <n v="3477.15"/>
    <d v="2025-06-21T00:00:00"/>
    <s v="Vencido"/>
    <s v="Sin pagar"/>
    <x v="3"/>
    <x v="0"/>
    <d v="2026-01-31T00:00:00"/>
    <x v="5"/>
    <x v="21"/>
    <n v="225"/>
    <n v="0"/>
    <n v="0"/>
    <n v="0"/>
    <n v="3477.15"/>
    <n v="0"/>
    <n v="0"/>
  </r>
  <r>
    <d v="2025-05-15T00:00:00"/>
    <s v="CLN/2025/00253"/>
    <x v="43"/>
    <n v="162680"/>
    <n v="26028.799999999999"/>
    <n v="188708.8"/>
    <n v="188708.8"/>
    <n v="162680"/>
    <d v="2025-06-14T00:00:00"/>
    <s v="Vencido"/>
    <s v="Sin pagar"/>
    <x v="3"/>
    <x v="0"/>
    <d v="2026-01-31T00:00:00"/>
    <x v="5"/>
    <x v="21"/>
    <n v="232"/>
    <n v="0"/>
    <n v="0"/>
    <n v="0"/>
    <n v="162680"/>
    <n v="0"/>
    <n v="0"/>
  </r>
  <r>
    <d v="2025-05-15T00:00:00"/>
    <s v="CLN/2025/00250"/>
    <x v="43"/>
    <n v="6970.68"/>
    <n v="1115.31"/>
    <n v="8085.99"/>
    <n v="8085.99"/>
    <n v="6970.68"/>
    <d v="2025-06-14T00:00:00"/>
    <s v="Vencido"/>
    <s v="Sin pagar"/>
    <x v="3"/>
    <x v="0"/>
    <d v="2026-01-31T00:00:00"/>
    <x v="5"/>
    <x v="21"/>
    <n v="232"/>
    <n v="0"/>
    <n v="0"/>
    <n v="0"/>
    <n v="6970.68"/>
    <n v="0"/>
    <n v="0"/>
  </r>
  <r>
    <d v="2025-05-15T00:00:00"/>
    <s v="CLN/2025/00248"/>
    <x v="42"/>
    <n v="31024.799999999999"/>
    <n v="4963.97"/>
    <n v="35988.769999999997"/>
    <n v="15542.87"/>
    <n v="13399.025862068967"/>
    <d v="2025-06-14T00:00:00"/>
    <s v="Vencido"/>
    <s v="Pagado parcialmente"/>
    <x v="3"/>
    <x v="0"/>
    <d v="2026-01-31T00:00:00"/>
    <x v="5"/>
    <x v="21"/>
    <n v="232"/>
    <n v="0"/>
    <n v="0"/>
    <n v="0"/>
    <n v="13399.025862068967"/>
    <n v="0"/>
    <n v="0"/>
  </r>
  <r>
    <d v="2025-05-13T00:00:00"/>
    <s v="CLN/2025/00246"/>
    <x v="43"/>
    <n v="20992.5"/>
    <n v="3358.8"/>
    <n v="24351.3"/>
    <n v="24351.3"/>
    <n v="20992.5"/>
    <d v="2025-06-12T00:00:00"/>
    <s v="Vencido"/>
    <s v="Sin pagar"/>
    <x v="3"/>
    <x v="0"/>
    <d v="2026-01-31T00:00:00"/>
    <x v="5"/>
    <x v="21"/>
    <n v="234"/>
    <n v="0"/>
    <n v="0"/>
    <n v="0"/>
    <n v="20992.5"/>
    <n v="0"/>
    <n v="0"/>
  </r>
  <r>
    <d v="2025-05-07T00:00:00"/>
    <s v="CLN/2025/00237"/>
    <x v="43"/>
    <n v="5250"/>
    <n v="840"/>
    <n v="6090"/>
    <n v="6090"/>
    <n v="5250"/>
    <d v="2025-06-06T00:00:00"/>
    <s v="Vencido"/>
    <s v="Sin pagar"/>
    <x v="3"/>
    <x v="0"/>
    <d v="2026-01-31T00:00:00"/>
    <x v="5"/>
    <x v="21"/>
    <n v="240"/>
    <n v="0"/>
    <n v="0"/>
    <n v="0"/>
    <n v="5250"/>
    <n v="0"/>
    <n v="0"/>
  </r>
  <r>
    <d v="2025-04-25T00:00:00"/>
    <s v="CLN/2025/00223"/>
    <x v="43"/>
    <n v="45500"/>
    <n v="7280"/>
    <n v="52780"/>
    <n v="52780"/>
    <n v="45500"/>
    <d v="2025-05-25T00:00:00"/>
    <s v="Vencido"/>
    <s v="Sin pagar"/>
    <x v="3"/>
    <x v="0"/>
    <d v="2026-01-31T00:00:00"/>
    <x v="5"/>
    <x v="21"/>
    <n v="252"/>
    <n v="0"/>
    <n v="0"/>
    <n v="0"/>
    <n v="45500"/>
    <n v="0"/>
    <n v="0"/>
  </r>
  <r>
    <d v="2025-03-04T00:00:00"/>
    <s v="CLN/2025/00143"/>
    <x v="43"/>
    <n v="31483.63"/>
    <n v="5037.38"/>
    <n v="36521.01"/>
    <n v="5816.12"/>
    <n v="5013.8965517241386"/>
    <d v="2025-04-03T00:00:00"/>
    <s v="Vencido"/>
    <s v="Pagado parcialmente"/>
    <x v="3"/>
    <x v="0"/>
    <d v="2026-01-31T00:00:00"/>
    <x v="5"/>
    <x v="21"/>
    <n v="304"/>
    <n v="0"/>
    <n v="0"/>
    <n v="0"/>
    <n v="5013.8965517241386"/>
    <n v="0"/>
    <n v="0"/>
  </r>
  <r>
    <d v="2025-02-21T00:00:00"/>
    <s v="CLN/2025/00127"/>
    <x v="43"/>
    <n v="23609.5"/>
    <n v="2595.6"/>
    <n v="26205.1"/>
    <n v="26205.1"/>
    <n v="23609.5"/>
    <d v="2025-05-07T00:00:00"/>
    <s v="Vencido"/>
    <s v="Sin pagar"/>
    <x v="3"/>
    <x v="0"/>
    <d v="2026-01-31T00:00:00"/>
    <x v="5"/>
    <x v="21"/>
    <n v="270"/>
    <n v="0"/>
    <n v="0"/>
    <n v="0"/>
    <n v="23609.5"/>
    <n v="0"/>
    <n v="0"/>
  </r>
  <r>
    <d v="2025-02-11T00:00:00"/>
    <s v="CLN/2025/00101"/>
    <x v="44"/>
    <n v="1230"/>
    <m/>
    <n v="1230"/>
    <n v="1230"/>
    <n v="1230"/>
    <d v="2025-02-26T00:00:00"/>
    <s v="Vencido"/>
    <s v="Sin pagar"/>
    <x v="3"/>
    <x v="0"/>
    <d v="2026-01-31T00:00:00"/>
    <x v="5"/>
    <x v="21"/>
    <n v="340"/>
    <n v="0"/>
    <n v="0"/>
    <n v="0"/>
    <n v="1230"/>
    <n v="0"/>
    <n v="0"/>
  </r>
  <r>
    <d v="2024-11-14T00:00:00"/>
    <s v="HMO/2024/00987"/>
    <x v="45"/>
    <n v="2369.29"/>
    <n v="379.09"/>
    <n v="2748.38"/>
    <n v="2748.38"/>
    <n v="2369.29"/>
    <d v="2024-12-14T00:00:00"/>
    <s v="Vencido"/>
    <s v="Sin pagar"/>
    <x v="4"/>
    <x v="0"/>
    <d v="2026-01-31T00:00:00"/>
    <x v="5"/>
    <x v="21"/>
    <n v="414"/>
    <n v="0"/>
    <n v="0"/>
    <n v="0"/>
    <n v="2369.29"/>
    <n v="0"/>
    <n v="0"/>
  </r>
  <r>
    <d v="2024-10-31T00:00:00"/>
    <s v="HMO/2024/00961"/>
    <x v="45"/>
    <n v="3719.83"/>
    <n v="595.16999999999996"/>
    <n v="4315"/>
    <n v="2593.19"/>
    <n v="2235.5086206896553"/>
    <d v="2024-11-30T00:00:00"/>
    <s v="Vencido"/>
    <s v="Pagado parcialmente"/>
    <x v="4"/>
    <x v="0"/>
    <d v="2026-01-31T00:00:00"/>
    <x v="5"/>
    <x v="21"/>
    <n v="428"/>
    <n v="0"/>
    <n v="0"/>
    <n v="0"/>
    <n v="2235.5086206896553"/>
    <n v="0"/>
    <n v="0"/>
  </r>
  <r>
    <d v="2024-10-17T00:00:00"/>
    <s v="HMO/2024/00910"/>
    <x v="45"/>
    <n v="21120"/>
    <n v="3379.2"/>
    <n v="24499.200000000001"/>
    <n v="24499.200000000001"/>
    <n v="21120"/>
    <d v="2024-11-16T00:00:00"/>
    <s v="Vencido"/>
    <s v="Sin pagar"/>
    <x v="4"/>
    <x v="0"/>
    <d v="2026-01-31T00:00:00"/>
    <x v="5"/>
    <x v="21"/>
    <n v="442"/>
    <n v="0"/>
    <n v="0"/>
    <n v="0"/>
    <n v="21120"/>
    <n v="0"/>
    <n v="0"/>
  </r>
  <r>
    <d v="2024-08-15T00:00:00"/>
    <s v="CLN/2024/00680"/>
    <x v="46"/>
    <n v="2475"/>
    <n v="396"/>
    <n v="2871"/>
    <n v="2871"/>
    <n v="2475"/>
    <d v="2024-09-14T00:00:00"/>
    <s v="Vencido"/>
    <s v="Sin pagar"/>
    <x v="5"/>
    <x v="0"/>
    <d v="2026-01-31T00:00:00"/>
    <x v="5"/>
    <x v="21"/>
    <n v="505"/>
    <n v="0"/>
    <n v="0"/>
    <n v="0"/>
    <n v="2475"/>
    <n v="0"/>
    <n v="0"/>
  </r>
  <r>
    <d v="2024-07-25T00:00:00"/>
    <s v="CLN/2024/00600"/>
    <x v="46"/>
    <n v="2475"/>
    <n v="396"/>
    <n v="2871"/>
    <n v="2378"/>
    <n v="2050"/>
    <d v="2024-08-24T00:00:00"/>
    <s v="Vencido"/>
    <s v="Pagado parcialmente"/>
    <x v="5"/>
    <x v="0"/>
    <d v="2026-01-31T00:00:00"/>
    <x v="5"/>
    <x v="21"/>
    <n v="526"/>
    <n v="0"/>
    <n v="0"/>
    <n v="0"/>
    <n v="2050"/>
    <n v="0"/>
    <n v="0"/>
  </r>
  <r>
    <d v="2024-07-18T00:00:00"/>
    <s v="HMO/2024/00568"/>
    <x v="47"/>
    <n v="16588"/>
    <n v="2654.08"/>
    <n v="19242.080000000002"/>
    <n v="19242.080000000002"/>
    <n v="16588"/>
    <d v="2024-08-17T00:00:00"/>
    <s v="Vencido"/>
    <s v="Sin pagar"/>
    <x v="1"/>
    <x v="0"/>
    <d v="2026-01-31T00:00:00"/>
    <x v="5"/>
    <x v="21"/>
    <n v="533"/>
    <n v="0"/>
    <n v="0"/>
    <n v="0"/>
    <n v="16588"/>
    <n v="0"/>
    <n v="0"/>
  </r>
  <r>
    <d v="2024-03-01T00:00:00"/>
    <s v="CLN/2024/00057"/>
    <x v="48"/>
    <n v="8800"/>
    <n v="1408"/>
    <n v="10208"/>
    <n v="10208"/>
    <n v="8800"/>
    <d v="2024-03-31T00:00:00"/>
    <s v="Vencido"/>
    <s v="Sin pagar"/>
    <x v="6"/>
    <x v="0"/>
    <d v="2026-01-31T00:00:00"/>
    <x v="5"/>
    <x v="21"/>
    <n v="672"/>
    <n v="0"/>
    <n v="0"/>
    <n v="0"/>
    <n v="8800"/>
    <n v="0"/>
    <n v="0"/>
  </r>
  <r>
    <d v="2026-01-22T00:00:00"/>
    <s v="HMO/2026/00049"/>
    <x v="51"/>
    <n v="20942.400000000001"/>
    <n v="3350.78"/>
    <n v="24293.18"/>
    <n v="24293.18"/>
    <n v="20942.400000000001"/>
    <d v="2026-02-21T00:00:00"/>
    <s v="Vigente"/>
    <s v="Sin pagar"/>
    <x v="1"/>
    <x v="0"/>
    <d v="2026-01-23T00:00:00"/>
    <x v="5"/>
    <x v="22"/>
    <n v="0"/>
    <n v="0"/>
    <n v="0"/>
    <n v="0"/>
    <n v="0"/>
    <n v="0"/>
    <n v="20942.400000000001"/>
  </r>
  <r>
    <d v="2026-01-22T00:00:00"/>
    <s v="HMO/2026/00048"/>
    <x v="29"/>
    <n v="17000"/>
    <n v="2720"/>
    <n v="19720"/>
    <n v="19720"/>
    <n v="17000"/>
    <d v="2026-01-22T00:00:00"/>
    <s v="Vencido"/>
    <s v="Sin pagar"/>
    <x v="1"/>
    <x v="1"/>
    <d v="2026-01-23T00:00:00"/>
    <x v="5"/>
    <x v="22"/>
    <n v="2"/>
    <n v="17000"/>
    <n v="0"/>
    <n v="0"/>
    <n v="0"/>
    <n v="0"/>
    <n v="0"/>
  </r>
  <r>
    <d v="2026-01-22T00:00:00"/>
    <s v="HMO/2026/00047"/>
    <x v="22"/>
    <n v="42750"/>
    <n v="6840"/>
    <n v="49590"/>
    <n v="49590"/>
    <n v="42750"/>
    <d v="2026-02-21T00:00:00"/>
    <s v="Vigente"/>
    <s v="Sin pagar"/>
    <x v="1"/>
    <x v="0"/>
    <d v="2026-01-23T00:00:00"/>
    <x v="5"/>
    <x v="22"/>
    <n v="0"/>
    <n v="0"/>
    <n v="0"/>
    <n v="0"/>
    <n v="0"/>
    <n v="0"/>
    <n v="42750"/>
  </r>
  <r>
    <d v="2026-01-22T00:00:00"/>
    <s v="CLN/2026/00022"/>
    <x v="88"/>
    <n v="41085"/>
    <n v="6573.6"/>
    <n v="47658.6"/>
    <n v="47658.6"/>
    <n v="41085"/>
    <d v="2026-02-06T00:00:00"/>
    <s v="Vigente"/>
    <s v="Sin pagar"/>
    <x v="0"/>
    <x v="0"/>
    <d v="2026-01-23T00:00:00"/>
    <x v="5"/>
    <x v="22"/>
    <n v="0"/>
    <n v="0"/>
    <n v="0"/>
    <n v="0"/>
    <n v="0"/>
    <n v="0"/>
    <n v="41085"/>
  </r>
  <r>
    <d v="2026-01-20T00:00:00"/>
    <s v="HMO/2026/00046"/>
    <x v="2"/>
    <n v="4650"/>
    <n v="744"/>
    <n v="5394"/>
    <n v="5394"/>
    <n v="4650"/>
    <d v="2026-02-19T00:00:00"/>
    <s v="Vigente"/>
    <s v="Sin pagar"/>
    <x v="1"/>
    <x v="0"/>
    <d v="2026-01-23T00:00:00"/>
    <x v="5"/>
    <x v="22"/>
    <n v="0"/>
    <n v="0"/>
    <n v="0"/>
    <n v="0"/>
    <n v="0"/>
    <n v="0"/>
    <n v="4650"/>
  </r>
  <r>
    <d v="2026-01-20T00:00:00"/>
    <s v="HMO/2026/00045"/>
    <x v="2"/>
    <n v="82000"/>
    <n v="13120"/>
    <n v="95120"/>
    <n v="95120"/>
    <n v="82000"/>
    <d v="2026-02-19T00:00:00"/>
    <s v="Vigente"/>
    <s v="Sin pagar"/>
    <x v="1"/>
    <x v="0"/>
    <d v="2026-01-23T00:00:00"/>
    <x v="5"/>
    <x v="22"/>
    <n v="0"/>
    <n v="0"/>
    <n v="0"/>
    <n v="0"/>
    <n v="0"/>
    <n v="0"/>
    <n v="82000"/>
  </r>
  <r>
    <d v="2026-01-20T00:00:00"/>
    <s v="HMO/2026/00042"/>
    <x v="7"/>
    <n v="13000"/>
    <n v="2080"/>
    <n v="15080"/>
    <n v="15080"/>
    <n v="13000"/>
    <d v="2026-02-19T00:00:00"/>
    <s v="Vigente"/>
    <s v="Sin pagar"/>
    <x v="1"/>
    <x v="0"/>
    <d v="2026-01-23T00:00:00"/>
    <x v="5"/>
    <x v="22"/>
    <n v="0"/>
    <n v="0"/>
    <n v="0"/>
    <n v="0"/>
    <n v="0"/>
    <n v="0"/>
    <n v="13000"/>
  </r>
  <r>
    <d v="2026-01-20T00:00:00"/>
    <s v="HMO/2026/00041"/>
    <x v="1"/>
    <n v="43500"/>
    <n v="6960"/>
    <n v="50460"/>
    <n v="50460"/>
    <n v="43500"/>
    <d v="2026-02-19T00:00:00"/>
    <s v="Vigente"/>
    <s v="Sin pagar"/>
    <x v="1"/>
    <x v="0"/>
    <d v="2026-01-23T00:00:00"/>
    <x v="5"/>
    <x v="22"/>
    <n v="0"/>
    <n v="0"/>
    <n v="0"/>
    <n v="0"/>
    <n v="0"/>
    <n v="0"/>
    <n v="43500"/>
  </r>
  <r>
    <d v="2026-01-20T00:00:00"/>
    <s v="HMO/2026/00040"/>
    <x v="10"/>
    <n v="7740"/>
    <n v="1238.4000000000001"/>
    <n v="8978.4"/>
    <n v="4489.2"/>
    <n v="3870"/>
    <d v="2026-02-19T00:00:00"/>
    <s v="Vigente"/>
    <s v="Pagado parcialmente"/>
    <x v="1"/>
    <x v="0"/>
    <d v="2026-01-23T00:00:00"/>
    <x v="5"/>
    <x v="22"/>
    <n v="0"/>
    <n v="0"/>
    <n v="0"/>
    <n v="0"/>
    <n v="0"/>
    <n v="0"/>
    <n v="3870"/>
  </r>
  <r>
    <d v="2026-01-19T00:00:00"/>
    <s v="HMO/2026/00039"/>
    <x v="55"/>
    <n v="48700"/>
    <n v="7792"/>
    <n v="56492"/>
    <n v="56492"/>
    <n v="48700"/>
    <d v="2026-02-18T00:00:00"/>
    <s v="Vigente"/>
    <s v="Sin pagar"/>
    <x v="1"/>
    <x v="0"/>
    <d v="2026-01-23T00:00:00"/>
    <x v="5"/>
    <x v="22"/>
    <n v="0"/>
    <n v="0"/>
    <n v="0"/>
    <n v="0"/>
    <n v="0"/>
    <n v="0"/>
    <n v="48700"/>
  </r>
  <r>
    <d v="2026-01-19T00:00:00"/>
    <s v="HMO/2026/00038"/>
    <x v="29"/>
    <n v="8500"/>
    <n v="1360"/>
    <n v="9860"/>
    <n v="9860"/>
    <n v="8500"/>
    <d v="2026-01-19T00:00:00"/>
    <s v="Vencido"/>
    <s v="Sin pagar"/>
    <x v="1"/>
    <x v="1"/>
    <d v="2026-01-23T00:00:00"/>
    <x v="5"/>
    <x v="22"/>
    <n v="5"/>
    <n v="8500"/>
    <n v="0"/>
    <n v="0"/>
    <n v="0"/>
    <n v="0"/>
    <n v="0"/>
  </r>
  <r>
    <d v="2026-01-19T00:00:00"/>
    <s v="HMO/2026/00036"/>
    <x v="29"/>
    <n v="34850"/>
    <n v="5576"/>
    <n v="40426"/>
    <n v="2316.4"/>
    <n v="1996.8965517241381"/>
    <d v="2026-01-19T00:00:00"/>
    <s v="Vencido"/>
    <s v="Pagado parcialmente"/>
    <x v="1"/>
    <x v="1"/>
    <d v="2026-01-23T00:00:00"/>
    <x v="5"/>
    <x v="22"/>
    <n v="5"/>
    <n v="1996.8965517241381"/>
    <n v="0"/>
    <n v="0"/>
    <n v="0"/>
    <n v="0"/>
    <n v="0"/>
  </r>
  <r>
    <d v="2026-01-19T00:00:00"/>
    <s v="CLN/2026/00020"/>
    <x v="35"/>
    <n v="9749.7900000000009"/>
    <n v="1559.97"/>
    <n v="11309.76"/>
    <n v="11309.76"/>
    <n v="9749.7900000000009"/>
    <d v="2026-02-18T00:00:00"/>
    <s v="Vigente"/>
    <s v="Sin pagar"/>
    <x v="2"/>
    <x v="0"/>
    <d v="2026-01-23T00:00:00"/>
    <x v="5"/>
    <x v="22"/>
    <n v="0"/>
    <n v="0"/>
    <n v="0"/>
    <n v="0"/>
    <n v="0"/>
    <n v="0"/>
    <n v="9749.7900000000009"/>
  </r>
  <r>
    <d v="2026-01-17T00:00:00"/>
    <s v="HMO/2026/00035"/>
    <x v="56"/>
    <n v="9906.23"/>
    <n v="1585"/>
    <n v="11491.23"/>
    <n v="11491.23"/>
    <n v="9906.23"/>
    <d v="2026-02-16T00:00:00"/>
    <s v="Vigente"/>
    <s v="Sin pagar"/>
    <x v="1"/>
    <x v="0"/>
    <d v="2026-01-23T00:00:00"/>
    <x v="5"/>
    <x v="22"/>
    <n v="0"/>
    <n v="0"/>
    <n v="0"/>
    <n v="0"/>
    <n v="0"/>
    <n v="0"/>
    <n v="9906.23"/>
  </r>
  <r>
    <d v="2026-01-16T00:00:00"/>
    <s v="HMO/2026/00033"/>
    <x v="51"/>
    <n v="1105.6099999999999"/>
    <n v="176.9"/>
    <n v="1282.51"/>
    <n v="1282.51"/>
    <n v="1105.6099999999999"/>
    <d v="2026-02-15T00:00:00"/>
    <s v="Vigente"/>
    <s v="Sin pagar"/>
    <x v="1"/>
    <x v="0"/>
    <d v="2026-01-23T00:00:00"/>
    <x v="5"/>
    <x v="22"/>
    <n v="0"/>
    <n v="0"/>
    <n v="0"/>
    <n v="0"/>
    <n v="0"/>
    <n v="0"/>
    <n v="1105.6099999999999"/>
  </r>
  <r>
    <d v="2026-01-16T00:00:00"/>
    <s v="HMO/2026/00032"/>
    <x v="51"/>
    <n v="10083.129999999999"/>
    <n v="1613.3"/>
    <n v="11696.43"/>
    <n v="11696.43"/>
    <n v="10083.129999999999"/>
    <d v="2026-02-15T00:00:00"/>
    <s v="Vigente"/>
    <s v="Sin pagar"/>
    <x v="1"/>
    <x v="0"/>
    <d v="2026-01-23T00:00:00"/>
    <x v="5"/>
    <x v="22"/>
    <n v="0"/>
    <n v="0"/>
    <n v="0"/>
    <n v="0"/>
    <n v="0"/>
    <n v="0"/>
    <n v="10083.129999999999"/>
  </r>
  <r>
    <d v="2026-01-16T00:00:00"/>
    <s v="CLN/2026/00019"/>
    <x v="87"/>
    <n v="44290.59"/>
    <n v="6498.49"/>
    <n v="50789.08"/>
    <n v="50789.08"/>
    <n v="44290.59"/>
    <d v="2026-02-15T00:00:00"/>
    <s v="Vigente"/>
    <s v="Sin pagar"/>
    <x v="1"/>
    <x v="0"/>
    <d v="2026-01-23T00:00:00"/>
    <x v="5"/>
    <x v="22"/>
    <n v="0"/>
    <n v="0"/>
    <n v="0"/>
    <n v="0"/>
    <n v="0"/>
    <n v="0"/>
    <n v="44290.59"/>
  </r>
  <r>
    <d v="2026-01-16T00:00:00"/>
    <s v="CLN/2026/00018"/>
    <x v="1"/>
    <n v="49750"/>
    <n v="7960"/>
    <n v="57710"/>
    <n v="57710"/>
    <n v="49750"/>
    <d v="2026-02-15T00:00:00"/>
    <s v="Vigente"/>
    <s v="Sin pagar"/>
    <x v="1"/>
    <x v="0"/>
    <d v="2026-01-23T00:00:00"/>
    <x v="5"/>
    <x v="22"/>
    <n v="0"/>
    <n v="0"/>
    <n v="0"/>
    <n v="0"/>
    <n v="0"/>
    <n v="0"/>
    <n v="49750"/>
  </r>
  <r>
    <d v="2026-01-16T00:00:00"/>
    <s v="CLN/2026/00017"/>
    <x v="21"/>
    <n v="30090.18"/>
    <n v="4814.43"/>
    <n v="34904.61"/>
    <n v="34904.61"/>
    <n v="30090.18"/>
    <d v="2026-02-15T00:00:00"/>
    <s v="Vigente"/>
    <s v="Sin pagar"/>
    <x v="2"/>
    <x v="0"/>
    <d v="2026-01-23T00:00:00"/>
    <x v="5"/>
    <x v="22"/>
    <n v="0"/>
    <n v="0"/>
    <n v="0"/>
    <n v="0"/>
    <n v="0"/>
    <n v="0"/>
    <n v="30090.18"/>
  </r>
  <r>
    <d v="2026-01-15T00:00:00"/>
    <s v="HMO/2026/00031"/>
    <x v="60"/>
    <n v="7200"/>
    <n v="1152"/>
    <n v="8352"/>
    <n v="8352"/>
    <n v="7200"/>
    <d v="2026-02-14T00:00:00"/>
    <s v="Vigente"/>
    <s v="Sin pagar"/>
    <x v="1"/>
    <x v="0"/>
    <d v="2026-01-23T00:00:00"/>
    <x v="5"/>
    <x v="22"/>
    <n v="0"/>
    <n v="0"/>
    <n v="0"/>
    <n v="0"/>
    <n v="0"/>
    <n v="0"/>
    <n v="7200"/>
  </r>
  <r>
    <d v="2026-01-15T00:00:00"/>
    <s v="HMO/2026/00030"/>
    <x v="33"/>
    <n v="19598.37"/>
    <n v="3135.74"/>
    <n v="22734.11"/>
    <n v="22734.11"/>
    <n v="19598.37"/>
    <d v="2026-02-14T00:00:00"/>
    <s v="Vigente"/>
    <s v="Sin pagar"/>
    <x v="2"/>
    <x v="0"/>
    <d v="2026-01-23T00:00:00"/>
    <x v="5"/>
    <x v="22"/>
    <n v="0"/>
    <n v="0"/>
    <n v="0"/>
    <n v="0"/>
    <n v="0"/>
    <n v="0"/>
    <n v="19598.37"/>
  </r>
  <r>
    <d v="2026-01-15T00:00:00"/>
    <s v="CLN/2026/00016"/>
    <x v="37"/>
    <n v="44390"/>
    <n v="7102.4"/>
    <n v="51492.4"/>
    <n v="51492.4"/>
    <n v="44390"/>
    <d v="2026-02-14T00:00:00"/>
    <s v="Vigente"/>
    <s v="Sin pagar"/>
    <x v="2"/>
    <x v="0"/>
    <d v="2026-01-23T00:00:00"/>
    <x v="5"/>
    <x v="22"/>
    <n v="0"/>
    <n v="0"/>
    <n v="0"/>
    <n v="0"/>
    <n v="0"/>
    <n v="0"/>
    <n v="44390"/>
  </r>
  <r>
    <d v="2026-01-15T00:00:00"/>
    <s v="CLN/2026/00015"/>
    <x v="36"/>
    <n v="17638.53"/>
    <n v="2822.16"/>
    <n v="20460.689999999999"/>
    <n v="20460.689999999999"/>
    <n v="17638.53"/>
    <d v="2026-02-14T00:00:00"/>
    <s v="Vigente"/>
    <s v="Sin pagar"/>
    <x v="2"/>
    <x v="0"/>
    <d v="2026-01-23T00:00:00"/>
    <x v="5"/>
    <x v="22"/>
    <n v="0"/>
    <n v="0"/>
    <n v="0"/>
    <n v="0"/>
    <n v="0"/>
    <n v="0"/>
    <n v="17638.53"/>
  </r>
  <r>
    <d v="2026-01-14T00:00:00"/>
    <s v="HMO/2026/00029"/>
    <x v="7"/>
    <n v="7480"/>
    <n v="1196.8"/>
    <n v="8676.7999999999993"/>
    <n v="8676.7999999999993"/>
    <n v="7480"/>
    <d v="2026-02-13T00:00:00"/>
    <s v="Vigente"/>
    <s v="Sin pagar"/>
    <x v="1"/>
    <x v="0"/>
    <d v="2026-01-23T00:00:00"/>
    <x v="5"/>
    <x v="22"/>
    <n v="0"/>
    <n v="0"/>
    <n v="0"/>
    <n v="0"/>
    <n v="0"/>
    <n v="0"/>
    <n v="7480"/>
  </r>
  <r>
    <d v="2026-01-14T00:00:00"/>
    <s v="HMO/2026/00027"/>
    <x v="69"/>
    <n v="109266.48"/>
    <n v="17482.64"/>
    <n v="126749.12"/>
    <n v="126749.12"/>
    <n v="109266.48"/>
    <d v="2026-02-13T00:00:00"/>
    <s v="Vigente"/>
    <s v="Sin pagar"/>
    <x v="2"/>
    <x v="0"/>
    <d v="2026-01-23T00:00:00"/>
    <x v="5"/>
    <x v="22"/>
    <n v="0"/>
    <n v="0"/>
    <n v="0"/>
    <n v="0"/>
    <n v="0"/>
    <n v="0"/>
    <n v="109266.48"/>
  </r>
  <r>
    <d v="2026-01-14T00:00:00"/>
    <s v="HMO/2026/00026"/>
    <x v="7"/>
    <n v="8400"/>
    <n v="1344"/>
    <n v="9744"/>
    <n v="9744"/>
    <n v="8400"/>
    <d v="2026-02-13T00:00:00"/>
    <s v="Vigente"/>
    <s v="Sin pagar"/>
    <x v="1"/>
    <x v="0"/>
    <d v="2026-01-23T00:00:00"/>
    <x v="5"/>
    <x v="22"/>
    <n v="0"/>
    <n v="0"/>
    <n v="0"/>
    <n v="0"/>
    <n v="0"/>
    <n v="0"/>
    <n v="8400"/>
  </r>
  <r>
    <d v="2026-01-13T00:00:00"/>
    <s v="HMO/2026/00024"/>
    <x v="13"/>
    <n v="18000"/>
    <n v="2880"/>
    <n v="20880"/>
    <n v="20880"/>
    <n v="18000"/>
    <d v="2026-02-12T00:00:00"/>
    <s v="Vigente"/>
    <s v="Sin pagar"/>
    <x v="1"/>
    <x v="0"/>
    <d v="2026-01-23T00:00:00"/>
    <x v="5"/>
    <x v="22"/>
    <n v="0"/>
    <n v="0"/>
    <n v="0"/>
    <n v="0"/>
    <n v="0"/>
    <n v="0"/>
    <n v="18000"/>
  </r>
  <r>
    <d v="2026-01-13T00:00:00"/>
    <s v="HMO/2026/00023"/>
    <x v="32"/>
    <n v="91381.97"/>
    <n v="14621.12"/>
    <n v="106003.09"/>
    <n v="106003.09"/>
    <n v="91381.97"/>
    <d v="2026-02-12T00:00:00"/>
    <s v="Vigente"/>
    <s v="Sin pagar"/>
    <x v="1"/>
    <x v="0"/>
    <d v="2026-01-23T00:00:00"/>
    <x v="5"/>
    <x v="22"/>
    <n v="0"/>
    <n v="0"/>
    <n v="0"/>
    <n v="0"/>
    <n v="0"/>
    <n v="0"/>
    <n v="91381.97"/>
  </r>
  <r>
    <d v="2026-01-13T00:00:00"/>
    <s v="CLN/2026/00009"/>
    <x v="75"/>
    <n v="117047.9"/>
    <n v="18727.66"/>
    <n v="135775.56"/>
    <n v="135775.56"/>
    <n v="117047.9"/>
    <d v="2026-02-12T00:00:00"/>
    <s v="Vigente"/>
    <s v="Sin pagar"/>
    <x v="2"/>
    <x v="0"/>
    <d v="2026-01-23T00:00:00"/>
    <x v="5"/>
    <x v="22"/>
    <n v="0"/>
    <n v="0"/>
    <n v="0"/>
    <n v="0"/>
    <n v="0"/>
    <n v="0"/>
    <n v="117047.9"/>
  </r>
  <r>
    <d v="2026-01-12T00:00:00"/>
    <s v="HMO/2026/00021"/>
    <x v="15"/>
    <n v="58680"/>
    <n v="9388.7999999999993"/>
    <n v="68068.800000000003"/>
    <n v="68068.800000000003"/>
    <n v="58680"/>
    <d v="2026-01-27T00:00:00"/>
    <s v="Por vencer"/>
    <s v="Sin pagar"/>
    <x v="2"/>
    <x v="0"/>
    <d v="2026-01-23T00:00:00"/>
    <x v="5"/>
    <x v="22"/>
    <n v="0"/>
    <n v="0"/>
    <n v="0"/>
    <n v="0"/>
    <n v="0"/>
    <n v="58680"/>
    <n v="0"/>
  </r>
  <r>
    <d v="2026-01-12T00:00:00"/>
    <s v="HMO/2026/00019"/>
    <x v="56"/>
    <n v="10071.15"/>
    <n v="1611.38"/>
    <n v="11682.53"/>
    <n v="11682.53"/>
    <n v="10071.15"/>
    <d v="2026-02-11T00:00:00"/>
    <s v="Vigente"/>
    <s v="Sin pagar"/>
    <x v="1"/>
    <x v="0"/>
    <d v="2026-01-23T00:00:00"/>
    <x v="5"/>
    <x v="22"/>
    <n v="0"/>
    <n v="0"/>
    <n v="0"/>
    <n v="0"/>
    <n v="0"/>
    <n v="0"/>
    <n v="10071.15"/>
  </r>
  <r>
    <d v="2026-01-09T00:00:00"/>
    <s v="HMO/2026/00018"/>
    <x v="69"/>
    <n v="34388.089999999997"/>
    <n v="5502.09"/>
    <n v="39890.18"/>
    <n v="39890.18"/>
    <n v="34388.089999999997"/>
    <d v="2026-02-08T00:00:00"/>
    <s v="Vigente"/>
    <s v="Sin pagar"/>
    <x v="2"/>
    <x v="0"/>
    <d v="2026-01-23T00:00:00"/>
    <x v="5"/>
    <x v="22"/>
    <n v="0"/>
    <n v="0"/>
    <n v="0"/>
    <n v="0"/>
    <n v="0"/>
    <n v="0"/>
    <n v="34388.089999999997"/>
  </r>
  <r>
    <d v="2026-01-09T00:00:00"/>
    <s v="HMO/2026/00017"/>
    <x v="23"/>
    <n v="12400"/>
    <n v="1984"/>
    <n v="14384"/>
    <n v="14384"/>
    <n v="12400"/>
    <d v="2026-02-08T00:00:00"/>
    <s v="Vigente"/>
    <s v="Sin pagar"/>
    <x v="1"/>
    <x v="0"/>
    <d v="2026-01-23T00:00:00"/>
    <x v="5"/>
    <x v="22"/>
    <n v="0"/>
    <n v="0"/>
    <n v="0"/>
    <n v="0"/>
    <n v="0"/>
    <n v="0"/>
    <n v="12400"/>
  </r>
  <r>
    <d v="2026-01-09T00:00:00"/>
    <s v="HMO/2026/00016"/>
    <x v="86"/>
    <n v="15930.9"/>
    <n v="2548.94"/>
    <n v="18479.84"/>
    <n v="18479.84"/>
    <n v="15930.9"/>
    <d v="2026-02-08T00:00:00"/>
    <s v="Vigente"/>
    <s v="Sin pagar"/>
    <x v="1"/>
    <x v="0"/>
    <d v="2026-01-23T00:00:00"/>
    <x v="5"/>
    <x v="22"/>
    <n v="0"/>
    <n v="0"/>
    <n v="0"/>
    <n v="0"/>
    <n v="0"/>
    <n v="0"/>
    <n v="15930.9"/>
  </r>
  <r>
    <d v="2026-01-09T00:00:00"/>
    <s v="HMO/2026/00015"/>
    <x v="13"/>
    <n v="72000"/>
    <n v="11520"/>
    <n v="83520"/>
    <n v="83520"/>
    <n v="72000"/>
    <d v="2026-02-08T00:00:00"/>
    <s v="Vigente"/>
    <s v="Sin pagar"/>
    <x v="1"/>
    <x v="0"/>
    <d v="2026-01-23T00:00:00"/>
    <x v="5"/>
    <x v="22"/>
    <n v="0"/>
    <n v="0"/>
    <n v="0"/>
    <n v="0"/>
    <n v="0"/>
    <n v="0"/>
    <n v="72000"/>
  </r>
  <r>
    <d v="2026-01-08T00:00:00"/>
    <s v="HMO/2026/00014"/>
    <x v="1"/>
    <n v="48700"/>
    <n v="7792"/>
    <n v="56492"/>
    <n v="56492"/>
    <n v="48700"/>
    <d v="2026-02-07T00:00:00"/>
    <s v="Vigente"/>
    <s v="Sin pagar"/>
    <x v="1"/>
    <x v="0"/>
    <d v="2026-01-23T00:00:00"/>
    <x v="5"/>
    <x v="22"/>
    <n v="0"/>
    <n v="0"/>
    <n v="0"/>
    <n v="0"/>
    <n v="0"/>
    <n v="0"/>
    <n v="48700"/>
  </r>
  <r>
    <d v="2026-01-08T00:00:00"/>
    <s v="HMO/2026/00013"/>
    <x v="1"/>
    <n v="48700"/>
    <n v="7792"/>
    <n v="56492"/>
    <n v="56492"/>
    <n v="48700"/>
    <d v="2026-02-07T00:00:00"/>
    <s v="Vigente"/>
    <s v="Sin pagar"/>
    <x v="1"/>
    <x v="0"/>
    <d v="2026-01-23T00:00:00"/>
    <x v="5"/>
    <x v="22"/>
    <n v="0"/>
    <n v="0"/>
    <n v="0"/>
    <n v="0"/>
    <n v="0"/>
    <n v="0"/>
    <n v="48700"/>
  </r>
  <r>
    <d v="2026-01-08T00:00:00"/>
    <s v="HMO/2026/00010"/>
    <x v="31"/>
    <n v="45000"/>
    <m/>
    <n v="45000"/>
    <n v="45000"/>
    <n v="45000"/>
    <d v="2026-02-07T00:00:00"/>
    <s v="Vigente"/>
    <s v="Sin pagar"/>
    <x v="1"/>
    <x v="0"/>
    <d v="2026-01-23T00:00:00"/>
    <x v="5"/>
    <x v="22"/>
    <n v="0"/>
    <n v="0"/>
    <n v="0"/>
    <n v="0"/>
    <n v="0"/>
    <n v="0"/>
    <n v="45000"/>
  </r>
  <r>
    <d v="2026-01-08T00:00:00"/>
    <s v="HMO/2026/00009"/>
    <x v="72"/>
    <n v="410665.18"/>
    <n v="65706.429999999993"/>
    <n v="476371.61"/>
    <n v="476371.61"/>
    <n v="410665.18"/>
    <d v="2026-02-07T00:00:00"/>
    <s v="Vigente"/>
    <s v="Sin pagar"/>
    <x v="2"/>
    <x v="0"/>
    <d v="2026-01-23T00:00:00"/>
    <x v="5"/>
    <x v="22"/>
    <n v="0"/>
    <n v="0"/>
    <n v="0"/>
    <n v="0"/>
    <n v="0"/>
    <n v="0"/>
    <n v="410665.18"/>
  </r>
  <r>
    <d v="2026-01-08T00:00:00"/>
    <s v="HMO/2026/00008"/>
    <x v="55"/>
    <n v="63900"/>
    <n v="10224"/>
    <n v="74124"/>
    <n v="74124"/>
    <n v="63900"/>
    <d v="2026-02-07T00:00:00"/>
    <s v="Vigente"/>
    <s v="Sin pagar"/>
    <x v="1"/>
    <x v="0"/>
    <d v="2026-01-23T00:00:00"/>
    <x v="5"/>
    <x v="22"/>
    <n v="0"/>
    <n v="0"/>
    <n v="0"/>
    <n v="0"/>
    <n v="0"/>
    <n v="0"/>
    <n v="63900"/>
  </r>
  <r>
    <d v="2026-01-07T00:00:00"/>
    <s v="HMO/2026/00006"/>
    <x v="31"/>
    <n v="12399.09"/>
    <n v="1983.85"/>
    <n v="14382.94"/>
    <n v="14382.94"/>
    <n v="12399.09"/>
    <d v="2026-02-06T00:00:00"/>
    <s v="Vigente"/>
    <s v="Sin pagar"/>
    <x v="1"/>
    <x v="0"/>
    <d v="2026-01-23T00:00:00"/>
    <x v="5"/>
    <x v="22"/>
    <n v="0"/>
    <n v="0"/>
    <n v="0"/>
    <n v="0"/>
    <n v="0"/>
    <n v="0"/>
    <n v="12399.09"/>
  </r>
  <r>
    <d v="2026-01-07T00:00:00"/>
    <s v="HMO/2026/00005"/>
    <x v="32"/>
    <n v="35957.370000000003"/>
    <n v="5753.18"/>
    <n v="41710.550000000003"/>
    <n v="41710.550000000003"/>
    <n v="35957.370000000003"/>
    <d v="2026-02-06T00:00:00"/>
    <s v="Vigente"/>
    <s v="Sin pagar"/>
    <x v="1"/>
    <x v="0"/>
    <d v="2026-01-23T00:00:00"/>
    <x v="5"/>
    <x v="22"/>
    <n v="0"/>
    <n v="0"/>
    <n v="0"/>
    <n v="0"/>
    <n v="0"/>
    <n v="0"/>
    <n v="35957.370000000003"/>
  </r>
  <r>
    <d v="2026-01-07T00:00:00"/>
    <s v="CLN/2026/00006"/>
    <x v="5"/>
    <n v="10800"/>
    <n v="1728"/>
    <n v="12528"/>
    <n v="12528"/>
    <n v="10800"/>
    <d v="2026-02-06T00:00:00"/>
    <s v="Vigente"/>
    <s v="Sin pagar"/>
    <x v="1"/>
    <x v="0"/>
    <d v="2026-01-23T00:00:00"/>
    <x v="5"/>
    <x v="22"/>
    <n v="0"/>
    <n v="0"/>
    <n v="0"/>
    <n v="0"/>
    <n v="0"/>
    <n v="0"/>
    <n v="10800"/>
  </r>
  <r>
    <d v="2026-01-07T00:00:00"/>
    <s v="CLN/2026/00005"/>
    <x v="80"/>
    <n v="7277.73"/>
    <n v="1164.44"/>
    <n v="8442.17"/>
    <n v="8442.17"/>
    <n v="7277.73"/>
    <d v="2026-02-06T00:00:00"/>
    <s v="Vigente"/>
    <s v="Sin pagar"/>
    <x v="1"/>
    <x v="0"/>
    <d v="2026-01-23T00:00:00"/>
    <x v="5"/>
    <x v="22"/>
    <n v="0"/>
    <n v="0"/>
    <n v="0"/>
    <n v="0"/>
    <n v="0"/>
    <n v="0"/>
    <n v="7277.73"/>
  </r>
  <r>
    <d v="2026-01-07T00:00:00"/>
    <s v="CLN/2026/00004"/>
    <x v="21"/>
    <n v="54000"/>
    <n v="8640"/>
    <n v="62640"/>
    <n v="62640"/>
    <n v="54000"/>
    <d v="2026-02-06T00:00:00"/>
    <s v="Vigente"/>
    <s v="Sin pagar"/>
    <x v="2"/>
    <x v="0"/>
    <d v="2026-01-23T00:00:00"/>
    <x v="5"/>
    <x v="22"/>
    <n v="0"/>
    <n v="0"/>
    <n v="0"/>
    <n v="0"/>
    <n v="0"/>
    <n v="0"/>
    <n v="54000"/>
  </r>
  <r>
    <d v="2026-01-05T00:00:00"/>
    <s v="HMO/2026/00003"/>
    <x v="69"/>
    <n v="34196.07"/>
    <n v="5471.37"/>
    <n v="39667.440000000002"/>
    <n v="39667.440000000002"/>
    <n v="34196.07"/>
    <d v="2026-02-04T00:00:00"/>
    <s v="Vigente"/>
    <s v="Sin pagar"/>
    <x v="2"/>
    <x v="0"/>
    <d v="2026-01-23T00:00:00"/>
    <x v="5"/>
    <x v="22"/>
    <n v="0"/>
    <n v="0"/>
    <n v="0"/>
    <n v="0"/>
    <n v="0"/>
    <n v="0"/>
    <n v="34196.07"/>
  </r>
  <r>
    <d v="2026-01-02T00:00:00"/>
    <s v="HMO/2026/00002"/>
    <x v="2"/>
    <n v="26350"/>
    <n v="4216"/>
    <n v="30566"/>
    <n v="30566"/>
    <n v="26350"/>
    <d v="2026-02-01T00:00:00"/>
    <s v="Vigente"/>
    <s v="Sin pagar"/>
    <x v="1"/>
    <x v="0"/>
    <d v="2026-01-23T00:00:00"/>
    <x v="5"/>
    <x v="22"/>
    <n v="0"/>
    <n v="0"/>
    <n v="0"/>
    <n v="0"/>
    <n v="0"/>
    <n v="0"/>
    <n v="26350"/>
  </r>
  <r>
    <d v="2026-01-02T00:00:00"/>
    <s v="HMO/2026/00001"/>
    <x v="69"/>
    <n v="102066.8"/>
    <n v="16330.69"/>
    <n v="118397.49"/>
    <n v="118397.49"/>
    <n v="102066.8"/>
    <d v="2026-02-01T00:00:00"/>
    <s v="Vigente"/>
    <s v="Sin pagar"/>
    <x v="2"/>
    <x v="0"/>
    <d v="2026-01-23T00:00:00"/>
    <x v="5"/>
    <x v="22"/>
    <n v="0"/>
    <n v="0"/>
    <n v="0"/>
    <n v="0"/>
    <n v="0"/>
    <n v="0"/>
    <n v="102066.8"/>
  </r>
  <r>
    <d v="2025-12-31T00:00:00"/>
    <s v="HMO/2025/00976"/>
    <x v="7"/>
    <n v="21700"/>
    <n v="3472"/>
    <n v="25172"/>
    <n v="25172"/>
    <n v="21700"/>
    <d v="2026-01-30T00:00:00"/>
    <s v="Por vencer"/>
    <s v="Sin pagar"/>
    <x v="1"/>
    <x v="0"/>
    <d v="2026-01-23T00:00:00"/>
    <x v="5"/>
    <x v="22"/>
    <n v="0"/>
    <n v="0"/>
    <n v="0"/>
    <n v="0"/>
    <n v="0"/>
    <n v="21700"/>
    <n v="0"/>
  </r>
  <r>
    <d v="2025-12-31T00:00:00"/>
    <s v="HMO/2025/00975"/>
    <x v="7"/>
    <n v="9000"/>
    <n v="1440"/>
    <n v="10440"/>
    <n v="10440"/>
    <n v="9000"/>
    <d v="2026-01-30T00:00:00"/>
    <s v="Por vencer"/>
    <s v="Sin pagar"/>
    <x v="1"/>
    <x v="0"/>
    <d v="2026-01-23T00:00:00"/>
    <x v="5"/>
    <x v="22"/>
    <n v="0"/>
    <n v="0"/>
    <n v="0"/>
    <n v="0"/>
    <n v="0"/>
    <n v="9000"/>
    <n v="0"/>
  </r>
  <r>
    <d v="2025-12-30T00:00:00"/>
    <s v="HMO/2025/00972"/>
    <x v="31"/>
    <n v="10744.09"/>
    <n v="1719.05"/>
    <n v="12463.14"/>
    <n v="12463.14"/>
    <n v="10744.09"/>
    <d v="2026-01-29T00:00:00"/>
    <s v="Por vencer"/>
    <s v="Sin pagar"/>
    <x v="1"/>
    <x v="0"/>
    <d v="2026-01-23T00:00:00"/>
    <x v="5"/>
    <x v="22"/>
    <n v="0"/>
    <n v="0"/>
    <n v="0"/>
    <n v="0"/>
    <n v="0"/>
    <n v="10744.09"/>
    <n v="0"/>
  </r>
  <r>
    <d v="2025-12-30T00:00:00"/>
    <s v="HMO/2025/00971"/>
    <x v="31"/>
    <n v="7500"/>
    <m/>
    <n v="7500"/>
    <n v="7500"/>
    <n v="7500"/>
    <d v="2026-01-29T00:00:00"/>
    <s v="Por vencer"/>
    <s v="Sin pagar"/>
    <x v="1"/>
    <x v="0"/>
    <d v="2026-01-23T00:00:00"/>
    <x v="5"/>
    <x v="22"/>
    <n v="0"/>
    <n v="0"/>
    <n v="0"/>
    <n v="0"/>
    <n v="0"/>
    <n v="7500"/>
    <n v="0"/>
  </r>
  <r>
    <d v="2025-12-30T00:00:00"/>
    <s v="HMO/2025/00968"/>
    <x v="61"/>
    <n v="17981.07"/>
    <n v="2876.97"/>
    <n v="20858.04"/>
    <n v="20858.04"/>
    <n v="17981.07"/>
    <d v="2026-01-29T00:00:00"/>
    <s v="Por vencer"/>
    <s v="Sin pagar"/>
    <x v="1"/>
    <x v="0"/>
    <d v="2026-01-23T00:00:00"/>
    <x v="5"/>
    <x v="22"/>
    <n v="0"/>
    <n v="0"/>
    <n v="0"/>
    <n v="0"/>
    <n v="0"/>
    <n v="17981.07"/>
    <n v="0"/>
  </r>
  <r>
    <d v="2025-12-30T00:00:00"/>
    <s v="HMO/2025/00967"/>
    <x v="61"/>
    <n v="10488.96"/>
    <n v="1678.23"/>
    <n v="12167.19"/>
    <n v="12167.19"/>
    <n v="10488.96"/>
    <d v="2026-01-29T00:00:00"/>
    <s v="Por vencer"/>
    <s v="Sin pagar"/>
    <x v="1"/>
    <x v="0"/>
    <d v="2026-01-23T00:00:00"/>
    <x v="5"/>
    <x v="22"/>
    <n v="0"/>
    <n v="0"/>
    <n v="0"/>
    <n v="0"/>
    <n v="0"/>
    <n v="10488.96"/>
    <n v="0"/>
  </r>
  <r>
    <d v="2025-12-29T00:00:00"/>
    <s v="HMO/2025/00964"/>
    <x v="7"/>
    <n v="54384.01"/>
    <n v="8701.44"/>
    <n v="63085.45"/>
    <n v="63085.45"/>
    <n v="54384.01"/>
    <d v="2026-01-28T00:00:00"/>
    <s v="Por vencer"/>
    <s v="Sin pagar"/>
    <x v="1"/>
    <x v="0"/>
    <d v="2026-01-23T00:00:00"/>
    <x v="5"/>
    <x v="22"/>
    <n v="0"/>
    <n v="0"/>
    <n v="0"/>
    <n v="0"/>
    <n v="0"/>
    <n v="54384.01"/>
    <n v="0"/>
  </r>
  <r>
    <d v="2025-12-26T00:00:00"/>
    <s v="CLN/2025/00526"/>
    <x v="33"/>
    <n v="75950.960000000006"/>
    <n v="12152.15"/>
    <n v="88103.11"/>
    <n v="88103.11"/>
    <n v="75950.960000000006"/>
    <d v="2026-01-25T00:00:00"/>
    <s v="Por vencer"/>
    <s v="Sin pagar"/>
    <x v="2"/>
    <x v="0"/>
    <d v="2026-01-23T00:00:00"/>
    <x v="5"/>
    <x v="22"/>
    <n v="0"/>
    <n v="0"/>
    <n v="0"/>
    <n v="0"/>
    <n v="0"/>
    <n v="75950.960000000006"/>
    <n v="0"/>
  </r>
  <r>
    <d v="2025-12-26T00:00:00"/>
    <s v="CLN/2025/00525"/>
    <x v="37"/>
    <n v="42000"/>
    <n v="6720"/>
    <n v="48720"/>
    <n v="48720"/>
    <n v="42000"/>
    <d v="2026-01-25T00:00:00"/>
    <s v="Por vencer"/>
    <s v="Sin pagar"/>
    <x v="2"/>
    <x v="0"/>
    <d v="2026-01-23T00:00:00"/>
    <x v="5"/>
    <x v="22"/>
    <n v="0"/>
    <n v="0"/>
    <n v="0"/>
    <n v="0"/>
    <n v="0"/>
    <n v="42000"/>
    <n v="0"/>
  </r>
  <r>
    <d v="2025-12-22T00:00:00"/>
    <s v="HMO/2025/00954"/>
    <x v="31"/>
    <n v="12500"/>
    <m/>
    <n v="12500"/>
    <n v="12500"/>
    <n v="12500"/>
    <d v="2026-01-21T00:00:00"/>
    <s v="Vencido"/>
    <s v="Sin pagar"/>
    <x v="1"/>
    <x v="0"/>
    <d v="2026-01-23T00:00:00"/>
    <x v="5"/>
    <x v="22"/>
    <n v="3"/>
    <n v="12500"/>
    <n v="0"/>
    <n v="0"/>
    <n v="0"/>
    <n v="0"/>
    <n v="0"/>
  </r>
  <r>
    <d v="2025-12-22T00:00:00"/>
    <s v="HMO/2025/00953"/>
    <x v="31"/>
    <n v="10767.89"/>
    <n v="1722.86"/>
    <n v="12490.75"/>
    <n v="12490.75"/>
    <n v="10767.89"/>
    <d v="2026-01-21T00:00:00"/>
    <s v="Vencido"/>
    <s v="Sin pagar"/>
    <x v="1"/>
    <x v="0"/>
    <d v="2026-01-23T00:00:00"/>
    <x v="5"/>
    <x v="22"/>
    <n v="3"/>
    <n v="10767.89"/>
    <n v="0"/>
    <n v="0"/>
    <n v="0"/>
    <n v="0"/>
    <n v="0"/>
  </r>
  <r>
    <d v="2025-12-22T00:00:00"/>
    <s v="CLN/2025/00522"/>
    <x v="21"/>
    <n v="18000"/>
    <n v="2880"/>
    <n v="20880"/>
    <n v="20880"/>
    <n v="18000"/>
    <d v="2026-01-21T00:00:00"/>
    <s v="Vencido"/>
    <s v="Sin pagar"/>
    <x v="2"/>
    <x v="0"/>
    <d v="2026-01-23T00:00:00"/>
    <x v="5"/>
    <x v="22"/>
    <n v="3"/>
    <n v="18000"/>
    <n v="0"/>
    <n v="0"/>
    <n v="0"/>
    <n v="0"/>
    <n v="0"/>
  </r>
  <r>
    <d v="2025-12-22T00:00:00"/>
    <s v="CLN/2025/00520"/>
    <x v="33"/>
    <n v="31212.47"/>
    <n v="4994"/>
    <n v="36206.47"/>
    <n v="36206.47"/>
    <n v="31212.47"/>
    <d v="2026-01-21T00:00:00"/>
    <s v="Vencido"/>
    <s v="Sin pagar"/>
    <x v="2"/>
    <x v="0"/>
    <d v="2026-01-23T00:00:00"/>
    <x v="5"/>
    <x v="22"/>
    <n v="3"/>
    <n v="31212.47"/>
    <n v="0"/>
    <n v="0"/>
    <n v="0"/>
    <n v="0"/>
    <n v="0"/>
  </r>
  <r>
    <d v="2025-12-19T00:00:00"/>
    <s v="HMO/2025/00949"/>
    <x v="22"/>
    <n v="27360"/>
    <n v="4377.6000000000004"/>
    <n v="31737.599999999999"/>
    <n v="31737.599999999999"/>
    <n v="27360"/>
    <d v="2026-01-18T00:00:00"/>
    <s v="Vencido"/>
    <s v="Sin pagar"/>
    <x v="1"/>
    <x v="0"/>
    <d v="2026-01-23T00:00:00"/>
    <x v="5"/>
    <x v="22"/>
    <n v="6"/>
    <n v="27360"/>
    <n v="0"/>
    <n v="0"/>
    <n v="0"/>
    <n v="0"/>
    <n v="0"/>
  </r>
  <r>
    <d v="2025-12-19T00:00:00"/>
    <s v="HMO/2025/00947"/>
    <x v="6"/>
    <n v="9000"/>
    <n v="1440"/>
    <n v="10440"/>
    <n v="10440"/>
    <n v="9000"/>
    <d v="2026-01-18T00:00:00"/>
    <s v="Vencido"/>
    <s v="Sin pagar"/>
    <x v="1"/>
    <x v="0"/>
    <d v="2026-01-23T00:00:00"/>
    <x v="5"/>
    <x v="22"/>
    <n v="6"/>
    <n v="9000"/>
    <n v="0"/>
    <n v="0"/>
    <n v="0"/>
    <n v="0"/>
    <n v="0"/>
  </r>
  <r>
    <d v="2025-12-19T00:00:00"/>
    <s v="CLN/2025/00519"/>
    <x v="37"/>
    <n v="42000"/>
    <n v="6720"/>
    <n v="48720"/>
    <n v="48720"/>
    <n v="42000"/>
    <d v="2026-01-18T00:00:00"/>
    <s v="Vencido"/>
    <s v="Sin pagar"/>
    <x v="2"/>
    <x v="0"/>
    <d v="2026-01-23T00:00:00"/>
    <x v="5"/>
    <x v="22"/>
    <n v="6"/>
    <n v="42000"/>
    <n v="0"/>
    <n v="0"/>
    <n v="0"/>
    <n v="0"/>
    <n v="0"/>
  </r>
  <r>
    <d v="2025-12-19T00:00:00"/>
    <s v="CLN/2025/00518"/>
    <x v="9"/>
    <n v="15300"/>
    <n v="2448"/>
    <n v="17748"/>
    <n v="17748"/>
    <n v="15300"/>
    <d v="2026-01-18T00:00:00"/>
    <s v="Vencido"/>
    <s v="Sin pagar"/>
    <x v="2"/>
    <x v="0"/>
    <d v="2026-01-23T00:00:00"/>
    <x v="5"/>
    <x v="22"/>
    <n v="6"/>
    <n v="15300"/>
    <n v="0"/>
    <n v="0"/>
    <n v="0"/>
    <n v="0"/>
    <n v="0"/>
  </r>
  <r>
    <d v="2025-12-18T00:00:00"/>
    <s v="CLN/2025/00516"/>
    <x v="58"/>
    <n v="98000"/>
    <n v="15680"/>
    <n v="113680"/>
    <n v="113680"/>
    <n v="98000"/>
    <d v="2026-01-17T00:00:00"/>
    <s v="Vencido"/>
    <s v="Sin pagar"/>
    <x v="1"/>
    <x v="0"/>
    <d v="2026-01-23T00:00:00"/>
    <x v="5"/>
    <x v="22"/>
    <n v="7"/>
    <n v="98000"/>
    <n v="0"/>
    <n v="0"/>
    <n v="0"/>
    <n v="0"/>
    <n v="0"/>
  </r>
  <r>
    <d v="2025-12-17T00:00:00"/>
    <s v="HMO/2025/00942"/>
    <x v="2"/>
    <n v="82000"/>
    <n v="13120"/>
    <n v="95120"/>
    <n v="95120"/>
    <n v="82000"/>
    <d v="2026-01-16T00:00:00"/>
    <s v="Vencido"/>
    <s v="Sin pagar"/>
    <x v="1"/>
    <x v="0"/>
    <d v="2026-01-23T00:00:00"/>
    <x v="5"/>
    <x v="22"/>
    <n v="8"/>
    <n v="82000"/>
    <n v="0"/>
    <n v="0"/>
    <n v="0"/>
    <n v="0"/>
    <n v="0"/>
  </r>
  <r>
    <d v="2025-12-17T00:00:00"/>
    <s v="HMO/2025/00939"/>
    <x v="32"/>
    <n v="111485.03"/>
    <n v="17837.599999999999"/>
    <n v="129322.63"/>
    <n v="129322.63"/>
    <n v="111485.03"/>
    <d v="2026-01-16T00:00:00"/>
    <s v="Vencido"/>
    <s v="Sin pagar"/>
    <x v="1"/>
    <x v="0"/>
    <d v="2026-01-23T00:00:00"/>
    <x v="5"/>
    <x v="22"/>
    <n v="8"/>
    <n v="111485.03"/>
    <n v="0"/>
    <n v="0"/>
    <n v="0"/>
    <n v="0"/>
    <n v="0"/>
  </r>
  <r>
    <d v="2025-12-16T00:00:00"/>
    <s v="CLN/2025/00511"/>
    <x v="35"/>
    <n v="12962"/>
    <n v="2073.92"/>
    <n v="15035.92"/>
    <n v="15035.92"/>
    <n v="12962"/>
    <d v="2026-01-15T00:00:00"/>
    <s v="Vencido"/>
    <s v="Sin pagar"/>
    <x v="2"/>
    <x v="0"/>
    <d v="2026-01-23T00:00:00"/>
    <x v="5"/>
    <x v="22"/>
    <n v="9"/>
    <n v="12962"/>
    <n v="0"/>
    <n v="0"/>
    <n v="0"/>
    <n v="0"/>
    <n v="0"/>
  </r>
  <r>
    <d v="2025-12-15T00:00:00"/>
    <s v="CLN/2025/00509"/>
    <x v="64"/>
    <n v="39000"/>
    <m/>
    <n v="39000"/>
    <n v="39000"/>
    <n v="39000"/>
    <d v="2026-01-14T00:00:00"/>
    <s v="Vencido"/>
    <s v="Sin pagar"/>
    <x v="1"/>
    <x v="0"/>
    <d v="2026-01-23T00:00:00"/>
    <x v="5"/>
    <x v="22"/>
    <n v="10"/>
    <n v="39000"/>
    <n v="0"/>
    <n v="0"/>
    <n v="0"/>
    <n v="0"/>
    <n v="0"/>
  </r>
  <r>
    <d v="2025-12-10T00:00:00"/>
    <s v="HMO/2025/00925"/>
    <x v="14"/>
    <n v="6880"/>
    <n v="1100.8"/>
    <n v="7980.8"/>
    <n v="7980.8"/>
    <n v="6880"/>
    <d v="2026-01-09T00:00:00"/>
    <s v="Vencido"/>
    <s v="Sin pagar"/>
    <x v="2"/>
    <x v="0"/>
    <d v="2026-01-23T00:00:00"/>
    <x v="5"/>
    <x v="22"/>
    <n v="15"/>
    <n v="6880"/>
    <n v="0"/>
    <n v="0"/>
    <n v="0"/>
    <n v="0"/>
    <n v="0"/>
  </r>
  <r>
    <d v="2025-12-03T00:00:00"/>
    <s v="CLN/2025/00504"/>
    <x v="35"/>
    <n v="16202.5"/>
    <n v="2592.4"/>
    <n v="18794.900000000001"/>
    <n v="18794.900000000001"/>
    <n v="16202.5"/>
    <d v="2026-01-02T00:00:00"/>
    <s v="Vencido"/>
    <s v="Sin pagar"/>
    <x v="2"/>
    <x v="0"/>
    <d v="2026-01-23T00:00:00"/>
    <x v="5"/>
    <x v="22"/>
    <n v="22"/>
    <n v="16202.5"/>
    <n v="0"/>
    <n v="0"/>
    <n v="0"/>
    <n v="0"/>
    <n v="0"/>
  </r>
  <r>
    <d v="2025-12-02T00:00:00"/>
    <s v="CLN/2025/00502"/>
    <x v="24"/>
    <n v="8370"/>
    <n v="1339.2"/>
    <n v="9709.2000000000007"/>
    <n v="9709.2000000000007"/>
    <n v="8370"/>
    <d v="2026-01-01T00:00:00"/>
    <s v="Vencido"/>
    <s v="Sin pagar"/>
    <x v="2"/>
    <x v="0"/>
    <d v="2026-01-23T00:00:00"/>
    <x v="5"/>
    <x v="22"/>
    <n v="23"/>
    <n v="8370"/>
    <n v="0"/>
    <n v="0"/>
    <n v="0"/>
    <n v="0"/>
    <n v="0"/>
  </r>
  <r>
    <d v="2025-11-28T00:00:00"/>
    <s v="CLN/2025/00501"/>
    <x v="35"/>
    <n v="9632.02"/>
    <n v="1541.12"/>
    <n v="11173.14"/>
    <n v="11173.14"/>
    <n v="9632.02"/>
    <d v="2025-12-28T00:00:00"/>
    <s v="Vencido"/>
    <s v="Sin pagar"/>
    <x v="2"/>
    <x v="0"/>
    <d v="2026-01-23T00:00:00"/>
    <x v="5"/>
    <x v="22"/>
    <n v="27"/>
    <n v="9632.02"/>
    <n v="0"/>
    <n v="0"/>
    <n v="0"/>
    <n v="0"/>
    <n v="0"/>
  </r>
  <r>
    <d v="2025-11-28T00:00:00"/>
    <s v="CLN/2025/00500"/>
    <x v="14"/>
    <n v="16450"/>
    <n v="2632"/>
    <n v="19082"/>
    <n v="19082"/>
    <n v="16450"/>
    <d v="2025-12-28T00:00:00"/>
    <s v="Vencido"/>
    <s v="Sin pagar"/>
    <x v="2"/>
    <x v="0"/>
    <d v="2026-01-23T00:00:00"/>
    <x v="5"/>
    <x v="22"/>
    <n v="27"/>
    <n v="16450"/>
    <n v="0"/>
    <n v="0"/>
    <n v="0"/>
    <n v="0"/>
    <n v="0"/>
  </r>
  <r>
    <d v="2025-10-23T00:00:00"/>
    <s v="CLN/2025/00474"/>
    <x v="38"/>
    <n v="19694.400000000001"/>
    <n v="3151.1"/>
    <n v="22845.5"/>
    <n v="2429.5"/>
    <n v="2094.3965517241381"/>
    <d v="2025-11-07T00:00:00"/>
    <s v="Vencido"/>
    <s v="Pagado parcialmente"/>
    <x v="2"/>
    <x v="0"/>
    <d v="2026-01-23T00:00:00"/>
    <x v="5"/>
    <x v="22"/>
    <n v="78"/>
    <n v="0"/>
    <n v="0"/>
    <n v="2094.3965517241381"/>
    <n v="0"/>
    <n v="0"/>
    <n v="0"/>
  </r>
  <r>
    <d v="2025-10-14T00:00:00"/>
    <s v="CLN/2025/00465"/>
    <x v="36"/>
    <n v="14295.42"/>
    <n v="2287.27"/>
    <n v="16582.689999999999"/>
    <n v="16582.689999999999"/>
    <n v="14295.42"/>
    <d v="2025-11-13T00:00:00"/>
    <s v="Vencido"/>
    <s v="Sin pagar"/>
    <x v="2"/>
    <x v="0"/>
    <d v="2026-01-23T00:00:00"/>
    <x v="5"/>
    <x v="22"/>
    <n v="72"/>
    <n v="0"/>
    <n v="0"/>
    <n v="14295.42"/>
    <n v="0"/>
    <n v="0"/>
    <n v="0"/>
  </r>
  <r>
    <d v="2025-10-03T00:00:00"/>
    <s v="CLN/2025/00449"/>
    <x v="36"/>
    <n v="24043.32"/>
    <n v="3846.93"/>
    <n v="27890.25"/>
    <n v="27890.25"/>
    <n v="24043.32"/>
    <d v="2025-11-02T00:00:00"/>
    <s v="Vencido"/>
    <s v="Sin pagar"/>
    <x v="2"/>
    <x v="0"/>
    <d v="2026-01-23T00:00:00"/>
    <x v="5"/>
    <x v="22"/>
    <n v="83"/>
    <n v="0"/>
    <n v="0"/>
    <n v="24043.32"/>
    <n v="0"/>
    <n v="0"/>
    <n v="0"/>
  </r>
  <r>
    <d v="2025-10-01T00:00:00"/>
    <s v="CLN/2025/00442"/>
    <x v="53"/>
    <n v="21675"/>
    <n v="3468"/>
    <n v="25143"/>
    <n v="25143"/>
    <n v="21675"/>
    <d v="2025-10-31T00:00:00"/>
    <s v="Vencido"/>
    <s v="Sin pagar"/>
    <x v="3"/>
    <x v="0"/>
    <d v="2026-01-23T00:00:00"/>
    <x v="5"/>
    <x v="22"/>
    <n v="85"/>
    <n v="0"/>
    <n v="0"/>
    <n v="21675"/>
    <n v="0"/>
    <n v="0"/>
    <n v="0"/>
  </r>
  <r>
    <d v="2025-09-30T00:00:00"/>
    <s v="CLN/2025/00440"/>
    <x v="36"/>
    <n v="115800"/>
    <n v="18528"/>
    <n v="134328"/>
    <n v="134328"/>
    <n v="115800"/>
    <d v="2025-10-30T00:00:00"/>
    <s v="Vencido"/>
    <s v="Sin pagar"/>
    <x v="2"/>
    <x v="0"/>
    <d v="2026-01-23T00:00:00"/>
    <x v="5"/>
    <x v="22"/>
    <n v="86"/>
    <n v="0"/>
    <n v="0"/>
    <n v="115800"/>
    <n v="0"/>
    <n v="0"/>
    <n v="0"/>
  </r>
  <r>
    <d v="2025-09-20T00:00:00"/>
    <s v="CLN/2025/00425"/>
    <x v="36"/>
    <n v="28965.32"/>
    <n v="4634.45"/>
    <n v="33599.769999999997"/>
    <n v="13139.08"/>
    <n v="11326.793103448277"/>
    <d v="2025-10-20T00:00:00"/>
    <s v="Vencido"/>
    <s v="Pagado parcialmente"/>
    <x v="2"/>
    <x v="0"/>
    <d v="2026-01-23T00:00:00"/>
    <x v="5"/>
    <x v="22"/>
    <n v="96"/>
    <n v="0"/>
    <n v="0"/>
    <n v="0"/>
    <n v="11326.793103448277"/>
    <n v="0"/>
    <n v="0"/>
  </r>
  <r>
    <d v="2025-09-15T00:00:00"/>
    <s v="HMO/2025/00727"/>
    <x v="39"/>
    <n v="7125"/>
    <n v="1140"/>
    <n v="8265"/>
    <n v="8265"/>
    <n v="7125"/>
    <d v="2025-10-15T00:00:00"/>
    <s v="Vencido"/>
    <s v="Sin pagar"/>
    <x v="1"/>
    <x v="0"/>
    <d v="2026-01-23T00:00:00"/>
    <x v="5"/>
    <x v="22"/>
    <n v="101"/>
    <n v="0"/>
    <n v="0"/>
    <n v="0"/>
    <n v="7125"/>
    <n v="0"/>
    <n v="0"/>
  </r>
  <r>
    <d v="2025-08-27T00:00:00"/>
    <s v="HMO/2025/00683"/>
    <x v="39"/>
    <n v="4375"/>
    <n v="700"/>
    <n v="5075"/>
    <n v="5075"/>
    <n v="4375"/>
    <d v="2025-09-26T00:00:00"/>
    <s v="Vencido"/>
    <s v="Sin pagar"/>
    <x v="1"/>
    <x v="0"/>
    <d v="2026-01-23T00:00:00"/>
    <x v="5"/>
    <x v="22"/>
    <n v="120"/>
    <n v="0"/>
    <n v="0"/>
    <n v="0"/>
    <n v="4375"/>
    <n v="0"/>
    <n v="0"/>
  </r>
  <r>
    <d v="2025-08-26T00:00:00"/>
    <s v="CLN/2025/00385"/>
    <x v="40"/>
    <n v="22364.16"/>
    <m/>
    <n v="22364.16"/>
    <n v="22364.16"/>
    <n v="22364.16"/>
    <d v="2025-09-25T00:00:00"/>
    <s v="Vencido"/>
    <s v="Sin pagar"/>
    <x v="3"/>
    <x v="0"/>
    <d v="2026-01-23T00:00:00"/>
    <x v="5"/>
    <x v="22"/>
    <n v="121"/>
    <n v="0"/>
    <n v="0"/>
    <n v="0"/>
    <n v="22364.16"/>
    <n v="0"/>
    <n v="0"/>
  </r>
  <r>
    <d v="2025-08-07T00:00:00"/>
    <s v="CLN/2025/00356"/>
    <x v="40"/>
    <n v="22343.040000000001"/>
    <m/>
    <n v="22343.040000000001"/>
    <n v="22343.040000000001"/>
    <n v="22343.040000000001"/>
    <d v="2025-09-06T00:00:00"/>
    <s v="Vencido"/>
    <s v="Sin pagar"/>
    <x v="3"/>
    <x v="0"/>
    <d v="2026-01-23T00:00:00"/>
    <x v="5"/>
    <x v="22"/>
    <n v="140"/>
    <n v="0"/>
    <n v="0"/>
    <n v="0"/>
    <n v="22343.040000000001"/>
    <n v="0"/>
    <n v="0"/>
  </r>
  <r>
    <d v="2025-07-31T00:00:00"/>
    <s v="CLN/2025/00350"/>
    <x v="41"/>
    <n v="761801.88"/>
    <n v="121888.3"/>
    <n v="883690.18"/>
    <n v="232979.43"/>
    <n v="200844.33620689655"/>
    <d v="2025-08-15T00:00:00"/>
    <s v="Vencido"/>
    <s v="Pagado parcialmente"/>
    <x v="2"/>
    <x v="0"/>
    <d v="2026-01-23T00:00:00"/>
    <x v="5"/>
    <x v="22"/>
    <n v="162"/>
    <n v="0"/>
    <n v="0"/>
    <n v="0"/>
    <n v="200844.33620689655"/>
    <n v="0"/>
    <n v="0"/>
  </r>
  <r>
    <d v="2025-07-02T00:00:00"/>
    <s v="CLN/2025/00317"/>
    <x v="42"/>
    <n v="14940"/>
    <n v="2390.4"/>
    <n v="17330.400000000001"/>
    <n v="17330.400000000001"/>
    <n v="14940"/>
    <d v="2025-08-01T00:00:00"/>
    <s v="Vencido"/>
    <s v="Sin pagar"/>
    <x v="3"/>
    <x v="0"/>
    <d v="2026-01-23T00:00:00"/>
    <x v="5"/>
    <x v="22"/>
    <n v="176"/>
    <n v="0"/>
    <n v="0"/>
    <n v="0"/>
    <n v="14940"/>
    <n v="0"/>
    <n v="0"/>
  </r>
  <r>
    <d v="2025-06-19T00:00:00"/>
    <s v="CLN/2025/00296"/>
    <x v="42"/>
    <n v="22410"/>
    <n v="3585.6"/>
    <n v="25995.599999999999"/>
    <n v="25995.599999999999"/>
    <n v="22410"/>
    <d v="2025-07-19T00:00:00"/>
    <s v="Vencido"/>
    <s v="Sin pagar"/>
    <x v="3"/>
    <x v="0"/>
    <d v="2026-01-23T00:00:00"/>
    <x v="5"/>
    <x v="22"/>
    <n v="189"/>
    <n v="0"/>
    <n v="0"/>
    <n v="0"/>
    <n v="22410"/>
    <n v="0"/>
    <n v="0"/>
  </r>
  <r>
    <d v="2025-06-06T00:00:00"/>
    <s v="CLN/2025/00282"/>
    <x v="42"/>
    <n v="19012.5"/>
    <n v="3042"/>
    <n v="22054.5"/>
    <n v="22054.5"/>
    <n v="19012.5"/>
    <d v="2025-07-06T00:00:00"/>
    <s v="Vencido"/>
    <s v="Sin pagar"/>
    <x v="3"/>
    <x v="0"/>
    <d v="2026-01-23T00:00:00"/>
    <x v="5"/>
    <x v="22"/>
    <n v="202"/>
    <n v="0"/>
    <n v="0"/>
    <n v="0"/>
    <n v="19012.5"/>
    <n v="0"/>
    <n v="0"/>
  </r>
  <r>
    <d v="2025-05-22T00:00:00"/>
    <s v="CLN/2025/00256"/>
    <x v="43"/>
    <n v="3477.15"/>
    <n v="556.34"/>
    <n v="4033.49"/>
    <n v="4033.49"/>
    <n v="3477.15"/>
    <d v="2025-06-21T00:00:00"/>
    <s v="Vencido"/>
    <s v="Sin pagar"/>
    <x v="3"/>
    <x v="0"/>
    <d v="2026-01-23T00:00:00"/>
    <x v="5"/>
    <x v="22"/>
    <n v="217"/>
    <n v="0"/>
    <n v="0"/>
    <n v="0"/>
    <n v="3477.15"/>
    <n v="0"/>
    <n v="0"/>
  </r>
  <r>
    <d v="2025-05-15T00:00:00"/>
    <s v="CLN/2025/00253"/>
    <x v="43"/>
    <n v="162680"/>
    <n v="26028.799999999999"/>
    <n v="188708.8"/>
    <n v="188708.8"/>
    <n v="162680"/>
    <d v="2025-06-14T00:00:00"/>
    <s v="Vencido"/>
    <s v="Sin pagar"/>
    <x v="3"/>
    <x v="0"/>
    <d v="2026-01-23T00:00:00"/>
    <x v="5"/>
    <x v="22"/>
    <n v="224"/>
    <n v="0"/>
    <n v="0"/>
    <n v="0"/>
    <n v="162680"/>
    <n v="0"/>
    <n v="0"/>
  </r>
  <r>
    <d v="2025-05-15T00:00:00"/>
    <s v="CLN/2025/00250"/>
    <x v="43"/>
    <n v="6970.68"/>
    <n v="1115.31"/>
    <n v="8085.99"/>
    <n v="8085.99"/>
    <n v="6970.68"/>
    <d v="2025-06-14T00:00:00"/>
    <s v="Vencido"/>
    <s v="Sin pagar"/>
    <x v="3"/>
    <x v="0"/>
    <d v="2026-01-23T00:00:00"/>
    <x v="5"/>
    <x v="22"/>
    <n v="224"/>
    <n v="0"/>
    <n v="0"/>
    <n v="0"/>
    <n v="6970.68"/>
    <n v="0"/>
    <n v="0"/>
  </r>
  <r>
    <d v="2025-05-15T00:00:00"/>
    <s v="CLN/2025/00248"/>
    <x v="42"/>
    <n v="31024.799999999999"/>
    <n v="4963.97"/>
    <n v="35988.769999999997"/>
    <n v="15542.87"/>
    <n v="13399.025862068967"/>
    <d v="2025-06-14T00:00:00"/>
    <s v="Vencido"/>
    <s v="Pagado parcialmente"/>
    <x v="3"/>
    <x v="0"/>
    <d v="2026-01-23T00:00:00"/>
    <x v="5"/>
    <x v="22"/>
    <n v="224"/>
    <n v="0"/>
    <n v="0"/>
    <n v="0"/>
    <n v="13399.025862068967"/>
    <n v="0"/>
    <n v="0"/>
  </r>
  <r>
    <d v="2025-05-13T00:00:00"/>
    <s v="CLN/2025/00246"/>
    <x v="43"/>
    <n v="20992.5"/>
    <n v="3358.8"/>
    <n v="24351.3"/>
    <n v="24351.3"/>
    <n v="20992.5"/>
    <d v="2025-06-12T00:00:00"/>
    <s v="Vencido"/>
    <s v="Sin pagar"/>
    <x v="3"/>
    <x v="0"/>
    <d v="2026-01-23T00:00:00"/>
    <x v="5"/>
    <x v="22"/>
    <n v="226"/>
    <n v="0"/>
    <n v="0"/>
    <n v="0"/>
    <n v="20992.5"/>
    <n v="0"/>
    <n v="0"/>
  </r>
  <r>
    <d v="2025-05-07T00:00:00"/>
    <s v="CLN/2025/00237"/>
    <x v="43"/>
    <n v="5250"/>
    <n v="840"/>
    <n v="6090"/>
    <n v="6090"/>
    <n v="5250"/>
    <d v="2025-06-06T00:00:00"/>
    <s v="Vencido"/>
    <s v="Sin pagar"/>
    <x v="3"/>
    <x v="0"/>
    <d v="2026-01-23T00:00:00"/>
    <x v="5"/>
    <x v="22"/>
    <n v="232"/>
    <n v="0"/>
    <n v="0"/>
    <n v="0"/>
    <n v="5250"/>
    <n v="0"/>
    <n v="0"/>
  </r>
  <r>
    <d v="2025-04-25T00:00:00"/>
    <s v="CLN/2025/00223"/>
    <x v="43"/>
    <n v="45500"/>
    <n v="7280"/>
    <n v="52780"/>
    <n v="52780"/>
    <n v="45500"/>
    <d v="2025-05-25T00:00:00"/>
    <s v="Vencido"/>
    <s v="Sin pagar"/>
    <x v="3"/>
    <x v="0"/>
    <d v="2026-01-23T00:00:00"/>
    <x v="5"/>
    <x v="22"/>
    <n v="244"/>
    <n v="0"/>
    <n v="0"/>
    <n v="0"/>
    <n v="45500"/>
    <n v="0"/>
    <n v="0"/>
  </r>
  <r>
    <d v="2025-04-10T00:00:00"/>
    <s v="HMO/2025/00276"/>
    <x v="30"/>
    <n v="62545.08"/>
    <n v="10007.209999999999"/>
    <n v="72552.289999999994"/>
    <n v="72552.289999999994"/>
    <n v="62545.08"/>
    <d v="2025-05-10T00:00:00"/>
    <s v="Vencido"/>
    <s v="Sin pagar"/>
    <x v="1"/>
    <x v="0"/>
    <d v="2026-01-23T00:00:00"/>
    <x v="5"/>
    <x v="22"/>
    <n v="259"/>
    <n v="0"/>
    <n v="0"/>
    <n v="0"/>
    <n v="62545.08"/>
    <n v="0"/>
    <n v="0"/>
  </r>
  <r>
    <d v="2025-03-31T00:00:00"/>
    <s v="HMO/2025/00236"/>
    <x v="30"/>
    <n v="11327.06"/>
    <n v="1812.33"/>
    <n v="13139.39"/>
    <n v="13139.39"/>
    <n v="11327.06"/>
    <d v="2025-04-30T00:00:00"/>
    <s v="Vencido"/>
    <s v="Sin pagar"/>
    <x v="1"/>
    <x v="0"/>
    <d v="2026-01-23T00:00:00"/>
    <x v="5"/>
    <x v="22"/>
    <n v="269"/>
    <n v="0"/>
    <n v="0"/>
    <n v="0"/>
    <n v="11327.06"/>
    <n v="0"/>
    <n v="0"/>
  </r>
  <r>
    <d v="2025-03-31T00:00:00"/>
    <s v="HMO/2025/00235"/>
    <x v="30"/>
    <n v="51204.75"/>
    <n v="8192.76"/>
    <n v="59397.51"/>
    <n v="59397.1"/>
    <n v="51204.396551724138"/>
    <d v="2025-04-30T00:00:00"/>
    <s v="Vencido"/>
    <s v="Pagado parcialmente"/>
    <x v="1"/>
    <x v="0"/>
    <d v="2026-01-23T00:00:00"/>
    <x v="5"/>
    <x v="22"/>
    <n v="269"/>
    <n v="0"/>
    <n v="0"/>
    <n v="0"/>
    <n v="51204.396551724138"/>
    <n v="0"/>
    <n v="0"/>
  </r>
  <r>
    <d v="2025-03-04T00:00:00"/>
    <s v="CLN/2025/00143"/>
    <x v="43"/>
    <n v="31483.63"/>
    <n v="5037.38"/>
    <n v="36521.01"/>
    <n v="5816.12"/>
    <n v="5013.8965517241386"/>
    <d v="2025-04-03T00:00:00"/>
    <s v="Vencido"/>
    <s v="Pagado parcialmente"/>
    <x v="3"/>
    <x v="0"/>
    <d v="2026-01-23T00:00:00"/>
    <x v="5"/>
    <x v="22"/>
    <n v="296"/>
    <n v="0"/>
    <n v="0"/>
    <n v="0"/>
    <n v="5013.8965517241386"/>
    <n v="0"/>
    <n v="0"/>
  </r>
  <r>
    <d v="2025-02-21T00:00:00"/>
    <s v="CLN/2025/00127"/>
    <x v="43"/>
    <n v="23609.5"/>
    <n v="2595.6"/>
    <n v="26205.1"/>
    <n v="26205.1"/>
    <n v="23609.5"/>
    <d v="2025-05-07T00:00:00"/>
    <s v="Vencido"/>
    <s v="Sin pagar"/>
    <x v="3"/>
    <x v="0"/>
    <d v="2026-01-23T00:00:00"/>
    <x v="5"/>
    <x v="22"/>
    <n v="262"/>
    <n v="0"/>
    <n v="0"/>
    <n v="0"/>
    <n v="23609.5"/>
    <n v="0"/>
    <n v="0"/>
  </r>
  <r>
    <d v="2025-02-11T00:00:00"/>
    <s v="CLN/2025/00101"/>
    <x v="44"/>
    <n v="1230"/>
    <m/>
    <n v="1230"/>
    <n v="1230"/>
    <n v="1230"/>
    <d v="2025-02-26T00:00:00"/>
    <s v="Vencido"/>
    <s v="Sin pagar"/>
    <x v="3"/>
    <x v="0"/>
    <d v="2026-01-23T00:00:00"/>
    <x v="5"/>
    <x v="22"/>
    <n v="332"/>
    <n v="0"/>
    <n v="0"/>
    <n v="0"/>
    <n v="1230"/>
    <n v="0"/>
    <n v="0"/>
  </r>
  <r>
    <d v="2024-11-14T00:00:00"/>
    <s v="HMO/2024/00987"/>
    <x v="45"/>
    <n v="2369.29"/>
    <n v="379.09"/>
    <n v="2748.38"/>
    <n v="2748.38"/>
    <n v="2369.29"/>
    <d v="2024-12-14T00:00:00"/>
    <s v="Vencido"/>
    <s v="Sin pagar"/>
    <x v="4"/>
    <x v="0"/>
    <d v="2026-01-23T00:00:00"/>
    <x v="5"/>
    <x v="22"/>
    <n v="406"/>
    <n v="0"/>
    <n v="0"/>
    <n v="0"/>
    <n v="2369.29"/>
    <n v="0"/>
    <n v="0"/>
  </r>
  <r>
    <d v="2024-10-31T00:00:00"/>
    <s v="HMO/2024/00961"/>
    <x v="45"/>
    <n v="3719.83"/>
    <n v="595.16999999999996"/>
    <n v="4315"/>
    <n v="2593.19"/>
    <n v="2235.5086206896553"/>
    <d v="2024-11-30T00:00:00"/>
    <s v="Vencido"/>
    <s v="Pagado parcialmente"/>
    <x v="4"/>
    <x v="0"/>
    <d v="2026-01-23T00:00:00"/>
    <x v="5"/>
    <x v="22"/>
    <n v="420"/>
    <n v="0"/>
    <n v="0"/>
    <n v="0"/>
    <n v="2235.5086206896553"/>
    <n v="0"/>
    <n v="0"/>
  </r>
  <r>
    <d v="2024-10-17T00:00:00"/>
    <s v="HMO/2024/00910"/>
    <x v="45"/>
    <n v="21120"/>
    <n v="3379.2"/>
    <n v="24499.200000000001"/>
    <n v="24499.200000000001"/>
    <n v="21120"/>
    <d v="2024-11-16T00:00:00"/>
    <s v="Vencido"/>
    <s v="Sin pagar"/>
    <x v="4"/>
    <x v="0"/>
    <d v="2026-01-23T00:00:00"/>
    <x v="5"/>
    <x v="22"/>
    <n v="434"/>
    <n v="0"/>
    <n v="0"/>
    <n v="0"/>
    <n v="21120"/>
    <n v="0"/>
    <n v="0"/>
  </r>
  <r>
    <d v="2024-08-15T00:00:00"/>
    <s v="CLN/2024/00680"/>
    <x v="46"/>
    <n v="2475"/>
    <n v="396"/>
    <n v="2871"/>
    <n v="2871"/>
    <n v="2475"/>
    <d v="2024-09-14T00:00:00"/>
    <s v="Vencido"/>
    <s v="Sin pagar"/>
    <x v="5"/>
    <x v="0"/>
    <d v="2026-01-23T00:00:00"/>
    <x v="5"/>
    <x v="22"/>
    <n v="497"/>
    <n v="0"/>
    <n v="0"/>
    <n v="0"/>
    <n v="2475"/>
    <n v="0"/>
    <n v="0"/>
  </r>
  <r>
    <d v="2024-07-25T00:00:00"/>
    <s v="CLN/2024/00600"/>
    <x v="46"/>
    <n v="2475"/>
    <n v="396"/>
    <n v="2871"/>
    <n v="2378"/>
    <n v="2050"/>
    <d v="2024-08-24T00:00:00"/>
    <s v="Vencido"/>
    <s v="Pagado parcialmente"/>
    <x v="5"/>
    <x v="0"/>
    <d v="2026-01-23T00:00:00"/>
    <x v="5"/>
    <x v="22"/>
    <n v="518"/>
    <n v="0"/>
    <n v="0"/>
    <n v="0"/>
    <n v="2050"/>
    <n v="0"/>
    <n v="0"/>
  </r>
  <r>
    <d v="2024-07-18T00:00:00"/>
    <s v="HMO/2024/00568"/>
    <x v="47"/>
    <n v="16588"/>
    <n v="2654.08"/>
    <n v="19242.080000000002"/>
    <n v="19242.080000000002"/>
    <n v="16588"/>
    <d v="2024-08-17T00:00:00"/>
    <s v="Vencido"/>
    <s v="Sin pagar"/>
    <x v="1"/>
    <x v="0"/>
    <d v="2026-01-23T00:00:00"/>
    <x v="5"/>
    <x v="22"/>
    <n v="525"/>
    <n v="0"/>
    <n v="0"/>
    <n v="0"/>
    <n v="16588"/>
    <n v="0"/>
    <n v="0"/>
  </r>
  <r>
    <d v="2024-03-01T00:00:00"/>
    <s v="CLN/2024/00057"/>
    <x v="48"/>
    <n v="8800"/>
    <n v="1408"/>
    <n v="10208"/>
    <n v="10208"/>
    <n v="8800"/>
    <d v="2024-03-31T00:00:00"/>
    <s v="Vencido"/>
    <s v="Sin pagar"/>
    <x v="6"/>
    <x v="0"/>
    <d v="2026-01-23T00:00:00"/>
    <x v="5"/>
    <x v="22"/>
    <n v="664"/>
    <n v="0"/>
    <n v="0"/>
    <n v="0"/>
    <n v="8800"/>
    <n v="0"/>
    <n v="0"/>
  </r>
  <r>
    <d v="2026-01-17T00:00:00"/>
    <s v="HMO/2026/00035"/>
    <x v="56"/>
    <n v="9906.23"/>
    <n v="1585"/>
    <n v="11491.23"/>
    <n v="11491.23"/>
    <n v="9906.23"/>
    <d v="2026-02-16T00:00:00"/>
    <s v="Vigente"/>
    <s v="Sin pagar"/>
    <x v="1"/>
    <x v="0"/>
    <d v="2026-01-16T00:00:00"/>
    <x v="5"/>
    <x v="23"/>
    <n v="0"/>
    <n v="0"/>
    <n v="0"/>
    <n v="0"/>
    <n v="0"/>
    <n v="0"/>
    <n v="9906.23"/>
  </r>
  <r>
    <d v="2026-01-16T00:00:00"/>
    <s v="HMO/2026/00033"/>
    <x v="51"/>
    <n v="1105.6099999999999"/>
    <n v="176.9"/>
    <n v="1282.51"/>
    <n v="1282.51"/>
    <n v="1105.6099999999999"/>
    <d v="2026-02-15T00:00:00"/>
    <s v="Vigente"/>
    <s v="Sin pagar"/>
    <x v="1"/>
    <x v="0"/>
    <d v="2026-01-16T00:00:00"/>
    <x v="5"/>
    <x v="23"/>
    <n v="0"/>
    <n v="0"/>
    <n v="0"/>
    <n v="0"/>
    <n v="0"/>
    <n v="0"/>
    <n v="1105.6099999999999"/>
  </r>
  <r>
    <d v="2026-01-16T00:00:00"/>
    <s v="HMO/2026/00032"/>
    <x v="51"/>
    <n v="10083.129999999999"/>
    <n v="1613.3"/>
    <n v="11696.43"/>
    <n v="11696.43"/>
    <n v="10083.129999999999"/>
    <d v="2026-02-15T00:00:00"/>
    <s v="Vigente"/>
    <s v="Sin pagar"/>
    <x v="1"/>
    <x v="0"/>
    <d v="2026-01-16T00:00:00"/>
    <x v="5"/>
    <x v="23"/>
    <n v="0"/>
    <n v="0"/>
    <n v="0"/>
    <n v="0"/>
    <n v="0"/>
    <n v="0"/>
    <n v="10083.129999999999"/>
  </r>
  <r>
    <d v="2026-01-16T00:00:00"/>
    <s v="CLN/2026/00019"/>
    <x v="87"/>
    <n v="44290.59"/>
    <n v="6498.49"/>
    <n v="50789.08"/>
    <n v="50789.08"/>
    <n v="44290.59"/>
    <d v="2026-02-15T00:00:00"/>
    <s v="Vigente"/>
    <s v="Sin pagar"/>
    <x v="1"/>
    <x v="0"/>
    <d v="2026-01-16T00:00:00"/>
    <x v="5"/>
    <x v="23"/>
    <n v="0"/>
    <n v="0"/>
    <n v="0"/>
    <n v="0"/>
    <n v="0"/>
    <n v="0"/>
    <n v="44290.59"/>
  </r>
  <r>
    <d v="2026-01-16T00:00:00"/>
    <s v="CLN/2026/00018"/>
    <x v="1"/>
    <n v="49750"/>
    <n v="7960"/>
    <n v="57710"/>
    <n v="57710"/>
    <n v="49750"/>
    <d v="2026-02-15T00:00:00"/>
    <s v="Vigente"/>
    <s v="Sin pagar"/>
    <x v="1"/>
    <x v="0"/>
    <d v="2026-01-16T00:00:00"/>
    <x v="5"/>
    <x v="23"/>
    <n v="0"/>
    <n v="0"/>
    <n v="0"/>
    <n v="0"/>
    <n v="0"/>
    <n v="0"/>
    <n v="49750"/>
  </r>
  <r>
    <d v="2026-01-16T00:00:00"/>
    <s v="CLN/2026/00017"/>
    <x v="21"/>
    <n v="30090.18"/>
    <n v="4814.43"/>
    <n v="34904.61"/>
    <n v="34904.61"/>
    <n v="30090.18"/>
    <d v="2026-02-15T00:00:00"/>
    <s v="Vigente"/>
    <s v="Sin pagar"/>
    <x v="2"/>
    <x v="0"/>
    <d v="2026-01-16T00:00:00"/>
    <x v="5"/>
    <x v="23"/>
    <n v="0"/>
    <n v="0"/>
    <n v="0"/>
    <n v="0"/>
    <n v="0"/>
    <n v="0"/>
    <n v="30090.18"/>
  </r>
  <r>
    <d v="2026-01-15T00:00:00"/>
    <s v="HMO/2026/00031"/>
    <x v="60"/>
    <n v="7200"/>
    <n v="1152"/>
    <n v="8352"/>
    <n v="8352"/>
    <n v="7200"/>
    <d v="2026-02-14T00:00:00"/>
    <s v="Vigente"/>
    <s v="Sin pagar"/>
    <x v="1"/>
    <x v="0"/>
    <d v="2026-01-16T00:00:00"/>
    <x v="5"/>
    <x v="23"/>
    <n v="0"/>
    <n v="0"/>
    <n v="0"/>
    <n v="0"/>
    <n v="0"/>
    <n v="0"/>
    <n v="7200"/>
  </r>
  <r>
    <d v="2026-01-15T00:00:00"/>
    <s v="HMO/2026/00030"/>
    <x v="33"/>
    <n v="19598.37"/>
    <n v="3135.74"/>
    <n v="22734.11"/>
    <n v="22734.11"/>
    <n v="19598.37"/>
    <d v="2026-02-14T00:00:00"/>
    <s v="Vigente"/>
    <s v="Sin pagar"/>
    <x v="2"/>
    <x v="0"/>
    <d v="2026-01-16T00:00:00"/>
    <x v="5"/>
    <x v="23"/>
    <n v="0"/>
    <n v="0"/>
    <n v="0"/>
    <n v="0"/>
    <n v="0"/>
    <n v="0"/>
    <n v="19598.37"/>
  </r>
  <r>
    <d v="2026-01-15T00:00:00"/>
    <s v="CLN/2026/00016"/>
    <x v="37"/>
    <n v="44390"/>
    <n v="7102.4"/>
    <n v="51492.4"/>
    <n v="51492.4"/>
    <n v="44390"/>
    <d v="2026-02-14T00:00:00"/>
    <s v="Vigente"/>
    <s v="Sin pagar"/>
    <x v="2"/>
    <x v="0"/>
    <d v="2026-01-16T00:00:00"/>
    <x v="5"/>
    <x v="23"/>
    <n v="0"/>
    <n v="0"/>
    <n v="0"/>
    <n v="0"/>
    <n v="0"/>
    <n v="0"/>
    <n v="44390"/>
  </r>
  <r>
    <d v="2026-01-15T00:00:00"/>
    <s v="CLN/2026/00015"/>
    <x v="36"/>
    <n v="17638.53"/>
    <n v="2822.16"/>
    <n v="20460.689999999999"/>
    <n v="20460.689999999999"/>
    <n v="17638.53"/>
    <d v="2026-02-14T00:00:00"/>
    <s v="Vigente"/>
    <s v="Sin pagar"/>
    <x v="2"/>
    <x v="0"/>
    <d v="2026-01-16T00:00:00"/>
    <x v="5"/>
    <x v="23"/>
    <n v="0"/>
    <n v="0"/>
    <n v="0"/>
    <n v="0"/>
    <n v="0"/>
    <n v="0"/>
    <n v="17638.53"/>
  </r>
  <r>
    <d v="2026-01-15T00:00:00"/>
    <s v="CLN/2026/00014"/>
    <x v="88"/>
    <n v="36000"/>
    <n v="5760"/>
    <n v="41760"/>
    <n v="20880"/>
    <n v="18000"/>
    <d v="2026-01-30T00:00:00"/>
    <s v="Vigente"/>
    <s v="Pagado parcialmente"/>
    <x v="0"/>
    <x v="0"/>
    <d v="2026-01-16T00:00:00"/>
    <x v="5"/>
    <x v="23"/>
    <n v="0"/>
    <n v="0"/>
    <n v="0"/>
    <n v="0"/>
    <n v="0"/>
    <n v="0"/>
    <n v="18000"/>
  </r>
  <r>
    <d v="2026-01-14T00:00:00"/>
    <s v="HMO/2026/00029"/>
    <x v="7"/>
    <n v="7480"/>
    <n v="1196.8"/>
    <n v="8676.7999999999993"/>
    <n v="8676.7999999999993"/>
    <n v="7480"/>
    <d v="2026-02-13T00:00:00"/>
    <s v="Vigente"/>
    <s v="Sin pagar"/>
    <x v="1"/>
    <x v="0"/>
    <d v="2026-01-16T00:00:00"/>
    <x v="5"/>
    <x v="23"/>
    <n v="0"/>
    <n v="0"/>
    <n v="0"/>
    <n v="0"/>
    <n v="0"/>
    <n v="0"/>
    <n v="7480"/>
  </r>
  <r>
    <d v="2026-01-14T00:00:00"/>
    <s v="HMO/2026/00027"/>
    <x v="69"/>
    <n v="109266.48"/>
    <n v="17482.64"/>
    <n v="126749.12"/>
    <n v="126749.12"/>
    <n v="109266.48"/>
    <d v="2026-02-13T00:00:00"/>
    <s v="Vigente"/>
    <s v="Sin pagar"/>
    <x v="2"/>
    <x v="0"/>
    <d v="2026-01-16T00:00:00"/>
    <x v="5"/>
    <x v="23"/>
    <n v="0"/>
    <n v="0"/>
    <n v="0"/>
    <n v="0"/>
    <n v="0"/>
    <n v="0"/>
    <n v="109266.48"/>
  </r>
  <r>
    <d v="2026-01-14T00:00:00"/>
    <s v="HMO/2026/00026"/>
    <x v="7"/>
    <n v="8400"/>
    <n v="1344"/>
    <n v="9744"/>
    <n v="9744"/>
    <n v="8400"/>
    <d v="2026-02-13T00:00:00"/>
    <s v="Vigente"/>
    <s v="Sin pagar"/>
    <x v="1"/>
    <x v="0"/>
    <d v="2026-01-16T00:00:00"/>
    <x v="5"/>
    <x v="23"/>
    <n v="0"/>
    <n v="0"/>
    <n v="0"/>
    <n v="0"/>
    <n v="0"/>
    <n v="0"/>
    <n v="8400"/>
  </r>
  <r>
    <d v="2026-01-13T00:00:00"/>
    <s v="HMO/2026/00024"/>
    <x v="13"/>
    <n v="18000"/>
    <n v="2880"/>
    <n v="20880"/>
    <n v="20880"/>
    <n v="18000"/>
    <d v="2026-02-12T00:00:00"/>
    <s v="Vigente"/>
    <s v="Sin pagar"/>
    <x v="1"/>
    <x v="0"/>
    <d v="2026-01-16T00:00:00"/>
    <x v="5"/>
    <x v="23"/>
    <n v="0"/>
    <n v="0"/>
    <n v="0"/>
    <n v="0"/>
    <n v="0"/>
    <n v="0"/>
    <n v="18000"/>
  </r>
  <r>
    <d v="2026-01-13T00:00:00"/>
    <s v="HMO/2026/00023"/>
    <x v="32"/>
    <n v="91381.97"/>
    <n v="14621.12"/>
    <n v="106003.09"/>
    <n v="106003.09"/>
    <n v="91381.97"/>
    <d v="2026-02-12T00:00:00"/>
    <s v="Vigente"/>
    <s v="Sin pagar"/>
    <x v="1"/>
    <x v="0"/>
    <d v="2026-01-16T00:00:00"/>
    <x v="5"/>
    <x v="23"/>
    <n v="0"/>
    <n v="0"/>
    <n v="0"/>
    <n v="0"/>
    <n v="0"/>
    <n v="0"/>
    <n v="91381.97"/>
  </r>
  <r>
    <d v="2026-01-13T00:00:00"/>
    <s v="CLN/2026/00009"/>
    <x v="75"/>
    <n v="117047.9"/>
    <n v="18727.66"/>
    <n v="135775.56"/>
    <n v="135775.56"/>
    <n v="117047.9"/>
    <d v="2026-02-12T00:00:00"/>
    <s v="Vigente"/>
    <s v="Sin pagar"/>
    <x v="2"/>
    <x v="0"/>
    <d v="2026-01-16T00:00:00"/>
    <x v="5"/>
    <x v="23"/>
    <n v="0"/>
    <n v="0"/>
    <n v="0"/>
    <n v="0"/>
    <n v="0"/>
    <n v="0"/>
    <n v="117047.9"/>
  </r>
  <r>
    <d v="2026-01-12T00:00:00"/>
    <s v="HMO/2026/00021"/>
    <x v="15"/>
    <n v="58680"/>
    <n v="9388.7999999999993"/>
    <n v="68068.800000000003"/>
    <n v="68068.800000000003"/>
    <n v="58680"/>
    <d v="2026-01-27T00:00:00"/>
    <s v="Vigente"/>
    <s v="Sin pagar"/>
    <x v="2"/>
    <x v="0"/>
    <d v="2026-01-16T00:00:00"/>
    <x v="5"/>
    <x v="23"/>
    <n v="0"/>
    <n v="0"/>
    <n v="0"/>
    <n v="0"/>
    <n v="0"/>
    <n v="0"/>
    <n v="58680"/>
  </r>
  <r>
    <d v="2026-01-12T00:00:00"/>
    <s v="HMO/2026/00019"/>
    <x v="56"/>
    <n v="10071.15"/>
    <n v="1611.38"/>
    <n v="11682.53"/>
    <n v="11682.53"/>
    <n v="10071.15"/>
    <d v="2026-02-11T00:00:00"/>
    <s v="Vigente"/>
    <s v="Sin pagar"/>
    <x v="1"/>
    <x v="0"/>
    <d v="2026-01-16T00:00:00"/>
    <x v="5"/>
    <x v="23"/>
    <n v="0"/>
    <n v="0"/>
    <n v="0"/>
    <n v="0"/>
    <n v="0"/>
    <n v="0"/>
    <n v="10071.15"/>
  </r>
  <r>
    <d v="2026-01-09T00:00:00"/>
    <s v="HMO/2026/00018"/>
    <x v="69"/>
    <n v="34388.089999999997"/>
    <n v="5502.09"/>
    <n v="39890.18"/>
    <n v="39890.18"/>
    <n v="34388.089999999997"/>
    <d v="2026-02-08T00:00:00"/>
    <s v="Vigente"/>
    <s v="Sin pagar"/>
    <x v="2"/>
    <x v="0"/>
    <d v="2026-01-16T00:00:00"/>
    <x v="5"/>
    <x v="23"/>
    <n v="0"/>
    <n v="0"/>
    <n v="0"/>
    <n v="0"/>
    <n v="0"/>
    <n v="0"/>
    <n v="34388.089999999997"/>
  </r>
  <r>
    <d v="2026-01-09T00:00:00"/>
    <s v="HMO/2026/00017"/>
    <x v="23"/>
    <n v="12400"/>
    <n v="1984"/>
    <n v="14384"/>
    <n v="14384"/>
    <n v="12400"/>
    <d v="2026-02-08T00:00:00"/>
    <s v="Vigente"/>
    <s v="Sin pagar"/>
    <x v="1"/>
    <x v="0"/>
    <d v="2026-01-16T00:00:00"/>
    <x v="5"/>
    <x v="23"/>
    <n v="0"/>
    <n v="0"/>
    <n v="0"/>
    <n v="0"/>
    <n v="0"/>
    <n v="0"/>
    <n v="12400"/>
  </r>
  <r>
    <d v="2026-01-09T00:00:00"/>
    <s v="HMO/2026/00016"/>
    <x v="86"/>
    <n v="15930.9"/>
    <n v="2548.94"/>
    <n v="18479.84"/>
    <n v="18479.84"/>
    <n v="15930.9"/>
    <d v="2026-02-08T00:00:00"/>
    <s v="Vigente"/>
    <s v="Sin pagar"/>
    <x v="1"/>
    <x v="0"/>
    <d v="2026-01-16T00:00:00"/>
    <x v="5"/>
    <x v="23"/>
    <n v="0"/>
    <n v="0"/>
    <n v="0"/>
    <n v="0"/>
    <n v="0"/>
    <n v="0"/>
    <n v="15930.9"/>
  </r>
  <r>
    <d v="2026-01-09T00:00:00"/>
    <s v="HMO/2026/00015"/>
    <x v="13"/>
    <n v="72000"/>
    <n v="11520"/>
    <n v="83520"/>
    <n v="83520"/>
    <n v="72000"/>
    <d v="2026-02-08T00:00:00"/>
    <s v="Vigente"/>
    <s v="Sin pagar"/>
    <x v="1"/>
    <x v="0"/>
    <d v="2026-01-16T00:00:00"/>
    <x v="5"/>
    <x v="23"/>
    <n v="0"/>
    <n v="0"/>
    <n v="0"/>
    <n v="0"/>
    <n v="0"/>
    <n v="0"/>
    <n v="72000"/>
  </r>
  <r>
    <d v="2026-01-08T00:00:00"/>
    <s v="HMO/2026/00014"/>
    <x v="1"/>
    <n v="48700"/>
    <n v="7792"/>
    <n v="56492"/>
    <n v="56492"/>
    <n v="48700"/>
    <d v="2026-02-07T00:00:00"/>
    <s v="Vigente"/>
    <s v="Sin pagar"/>
    <x v="1"/>
    <x v="0"/>
    <d v="2026-01-16T00:00:00"/>
    <x v="5"/>
    <x v="23"/>
    <n v="0"/>
    <n v="0"/>
    <n v="0"/>
    <n v="0"/>
    <n v="0"/>
    <n v="0"/>
    <n v="48700"/>
  </r>
  <r>
    <d v="2026-01-08T00:00:00"/>
    <s v="HMO/2026/00013"/>
    <x v="1"/>
    <n v="48700"/>
    <n v="7792"/>
    <n v="56492"/>
    <n v="56492"/>
    <n v="48700"/>
    <d v="2026-02-07T00:00:00"/>
    <s v="Vigente"/>
    <s v="Sin pagar"/>
    <x v="1"/>
    <x v="0"/>
    <d v="2026-01-16T00:00:00"/>
    <x v="5"/>
    <x v="23"/>
    <n v="0"/>
    <n v="0"/>
    <n v="0"/>
    <n v="0"/>
    <n v="0"/>
    <n v="0"/>
    <n v="48700"/>
  </r>
  <r>
    <d v="2026-01-08T00:00:00"/>
    <s v="HMO/2026/00010"/>
    <x v="31"/>
    <n v="45000"/>
    <m/>
    <n v="45000"/>
    <n v="45000"/>
    <n v="45000"/>
    <d v="2026-02-07T00:00:00"/>
    <s v="Vigente"/>
    <s v="Sin pagar"/>
    <x v="1"/>
    <x v="0"/>
    <d v="2026-01-16T00:00:00"/>
    <x v="5"/>
    <x v="23"/>
    <n v="0"/>
    <n v="0"/>
    <n v="0"/>
    <n v="0"/>
    <n v="0"/>
    <n v="0"/>
    <n v="45000"/>
  </r>
  <r>
    <d v="2026-01-08T00:00:00"/>
    <s v="HMO/2026/00009"/>
    <x v="72"/>
    <n v="410665.18"/>
    <n v="65706.429999999993"/>
    <n v="476371.61"/>
    <n v="476371.61"/>
    <n v="410665.18"/>
    <d v="2026-02-07T00:00:00"/>
    <s v="Vigente"/>
    <s v="Sin pagar"/>
    <x v="2"/>
    <x v="0"/>
    <d v="2026-01-16T00:00:00"/>
    <x v="5"/>
    <x v="23"/>
    <n v="0"/>
    <n v="0"/>
    <n v="0"/>
    <n v="0"/>
    <n v="0"/>
    <n v="0"/>
    <n v="410665.18"/>
  </r>
  <r>
    <d v="2026-01-08T00:00:00"/>
    <s v="HMO/2026/00008"/>
    <x v="55"/>
    <n v="63900"/>
    <n v="10224"/>
    <n v="74124"/>
    <n v="74124"/>
    <n v="63900"/>
    <d v="2026-02-07T00:00:00"/>
    <s v="Vigente"/>
    <s v="Sin pagar"/>
    <x v="1"/>
    <x v="0"/>
    <d v="2026-01-16T00:00:00"/>
    <x v="5"/>
    <x v="23"/>
    <n v="0"/>
    <n v="0"/>
    <n v="0"/>
    <n v="0"/>
    <n v="0"/>
    <n v="0"/>
    <n v="63900"/>
  </r>
  <r>
    <d v="2026-01-07T00:00:00"/>
    <s v="HMO/2026/00006"/>
    <x v="31"/>
    <n v="12399.09"/>
    <n v="1983.85"/>
    <n v="14382.94"/>
    <n v="14382.94"/>
    <n v="12399.09"/>
    <d v="2026-02-06T00:00:00"/>
    <s v="Vigente"/>
    <s v="Sin pagar"/>
    <x v="1"/>
    <x v="0"/>
    <d v="2026-01-16T00:00:00"/>
    <x v="5"/>
    <x v="23"/>
    <n v="0"/>
    <n v="0"/>
    <n v="0"/>
    <n v="0"/>
    <n v="0"/>
    <n v="0"/>
    <n v="12399.09"/>
  </r>
  <r>
    <d v="2026-01-07T00:00:00"/>
    <s v="HMO/2026/00005"/>
    <x v="32"/>
    <n v="35957.370000000003"/>
    <n v="5753.18"/>
    <n v="41710.550000000003"/>
    <n v="41710.550000000003"/>
    <n v="35957.370000000003"/>
    <d v="2026-02-06T00:00:00"/>
    <s v="Vigente"/>
    <s v="Sin pagar"/>
    <x v="1"/>
    <x v="0"/>
    <d v="2026-01-16T00:00:00"/>
    <x v="5"/>
    <x v="23"/>
    <n v="0"/>
    <n v="0"/>
    <n v="0"/>
    <n v="0"/>
    <n v="0"/>
    <n v="0"/>
    <n v="35957.370000000003"/>
  </r>
  <r>
    <d v="2026-01-07T00:00:00"/>
    <s v="CLN/2026/00006"/>
    <x v="5"/>
    <n v="10800"/>
    <n v="1728"/>
    <n v="12528"/>
    <n v="12528"/>
    <n v="10800"/>
    <d v="2026-02-06T00:00:00"/>
    <s v="Vigente"/>
    <s v="Sin pagar"/>
    <x v="1"/>
    <x v="0"/>
    <d v="2026-01-16T00:00:00"/>
    <x v="5"/>
    <x v="23"/>
    <n v="0"/>
    <n v="0"/>
    <n v="0"/>
    <n v="0"/>
    <n v="0"/>
    <n v="0"/>
    <n v="10800"/>
  </r>
  <r>
    <d v="2026-01-07T00:00:00"/>
    <s v="CLN/2026/00005"/>
    <x v="80"/>
    <n v="7277.73"/>
    <n v="1164.44"/>
    <n v="8442.17"/>
    <n v="8442.17"/>
    <n v="7277.73"/>
    <d v="2026-02-06T00:00:00"/>
    <s v="Vigente"/>
    <s v="Sin pagar"/>
    <x v="1"/>
    <x v="0"/>
    <d v="2026-01-16T00:00:00"/>
    <x v="5"/>
    <x v="23"/>
    <n v="0"/>
    <n v="0"/>
    <n v="0"/>
    <n v="0"/>
    <n v="0"/>
    <n v="0"/>
    <n v="7277.73"/>
  </r>
  <r>
    <d v="2026-01-07T00:00:00"/>
    <s v="CLN/2026/00004"/>
    <x v="21"/>
    <n v="54000"/>
    <n v="8640"/>
    <n v="62640"/>
    <n v="62640"/>
    <n v="54000"/>
    <d v="2026-02-06T00:00:00"/>
    <s v="Vigente"/>
    <s v="Sin pagar"/>
    <x v="2"/>
    <x v="0"/>
    <d v="2026-01-16T00:00:00"/>
    <x v="5"/>
    <x v="23"/>
    <n v="0"/>
    <n v="0"/>
    <n v="0"/>
    <n v="0"/>
    <n v="0"/>
    <n v="0"/>
    <n v="54000"/>
  </r>
  <r>
    <d v="2026-01-05T00:00:00"/>
    <s v="HMO/2026/00003"/>
    <x v="69"/>
    <n v="34196.07"/>
    <n v="5471.37"/>
    <n v="39667.440000000002"/>
    <n v="39667.440000000002"/>
    <n v="34196.07"/>
    <d v="2026-02-04T00:00:00"/>
    <s v="Vigente"/>
    <s v="Sin pagar"/>
    <x v="2"/>
    <x v="0"/>
    <d v="2026-01-16T00:00:00"/>
    <x v="5"/>
    <x v="23"/>
    <n v="0"/>
    <n v="0"/>
    <n v="0"/>
    <n v="0"/>
    <n v="0"/>
    <n v="0"/>
    <n v="34196.07"/>
  </r>
  <r>
    <d v="2026-01-02T00:00:00"/>
    <s v="HMO/2026/00002"/>
    <x v="2"/>
    <n v="26350"/>
    <n v="4216"/>
    <n v="30566"/>
    <n v="30566"/>
    <n v="26350"/>
    <d v="2026-02-01T00:00:00"/>
    <s v="Vigente"/>
    <s v="Sin pagar"/>
    <x v="1"/>
    <x v="0"/>
    <d v="2026-01-16T00:00:00"/>
    <x v="5"/>
    <x v="23"/>
    <n v="0"/>
    <n v="0"/>
    <n v="0"/>
    <n v="0"/>
    <n v="0"/>
    <n v="0"/>
    <n v="26350"/>
  </r>
  <r>
    <d v="2026-01-02T00:00:00"/>
    <s v="HMO/2026/00001"/>
    <x v="69"/>
    <n v="102066.8"/>
    <n v="16330.69"/>
    <n v="118397.49"/>
    <n v="118397.49"/>
    <n v="102066.8"/>
    <d v="2026-02-01T00:00:00"/>
    <s v="Vigente"/>
    <s v="Sin pagar"/>
    <x v="2"/>
    <x v="0"/>
    <d v="2026-01-16T00:00:00"/>
    <x v="5"/>
    <x v="23"/>
    <n v="0"/>
    <n v="0"/>
    <n v="0"/>
    <n v="0"/>
    <n v="0"/>
    <n v="0"/>
    <n v="102066.8"/>
  </r>
  <r>
    <d v="2025-12-31T00:00:00"/>
    <s v="HMO/2025/00976"/>
    <x v="7"/>
    <n v="21700"/>
    <n v="3472"/>
    <n v="25172"/>
    <n v="25172"/>
    <n v="21700"/>
    <d v="2026-01-30T00:00:00"/>
    <s v="Vigente"/>
    <s v="Sin pagar"/>
    <x v="1"/>
    <x v="0"/>
    <d v="2026-01-16T00:00:00"/>
    <x v="5"/>
    <x v="23"/>
    <n v="0"/>
    <n v="0"/>
    <n v="0"/>
    <n v="0"/>
    <n v="0"/>
    <n v="0"/>
    <n v="21700"/>
  </r>
  <r>
    <d v="2025-12-31T00:00:00"/>
    <s v="HMO/2025/00975"/>
    <x v="7"/>
    <n v="9000"/>
    <n v="1440"/>
    <n v="10440"/>
    <n v="10440"/>
    <n v="9000"/>
    <d v="2026-01-30T00:00:00"/>
    <s v="Vigente"/>
    <s v="Sin pagar"/>
    <x v="1"/>
    <x v="0"/>
    <d v="2026-01-16T00:00:00"/>
    <x v="5"/>
    <x v="23"/>
    <n v="0"/>
    <n v="0"/>
    <n v="0"/>
    <n v="0"/>
    <n v="0"/>
    <n v="0"/>
    <n v="9000"/>
  </r>
  <r>
    <d v="2025-12-30T00:00:00"/>
    <s v="HMO/2025/00972"/>
    <x v="31"/>
    <n v="10744.09"/>
    <n v="1719.05"/>
    <n v="12463.14"/>
    <n v="12463.14"/>
    <n v="10744.09"/>
    <d v="2026-01-29T00:00:00"/>
    <s v="Vigente"/>
    <s v="Sin pagar"/>
    <x v="1"/>
    <x v="0"/>
    <d v="2026-01-16T00:00:00"/>
    <x v="5"/>
    <x v="23"/>
    <n v="0"/>
    <n v="0"/>
    <n v="0"/>
    <n v="0"/>
    <n v="0"/>
    <n v="0"/>
    <n v="10744.09"/>
  </r>
  <r>
    <d v="2025-12-30T00:00:00"/>
    <s v="HMO/2025/00971"/>
    <x v="31"/>
    <n v="7500"/>
    <m/>
    <n v="7500"/>
    <n v="7500"/>
    <n v="7500"/>
    <d v="2026-01-29T00:00:00"/>
    <s v="Vigente"/>
    <s v="Sin pagar"/>
    <x v="1"/>
    <x v="0"/>
    <d v="2026-01-16T00:00:00"/>
    <x v="5"/>
    <x v="23"/>
    <n v="0"/>
    <n v="0"/>
    <n v="0"/>
    <n v="0"/>
    <n v="0"/>
    <n v="0"/>
    <n v="7500"/>
  </r>
  <r>
    <d v="2025-12-30T00:00:00"/>
    <s v="HMO/2025/00968"/>
    <x v="61"/>
    <n v="17981.07"/>
    <n v="2876.97"/>
    <n v="20858.04"/>
    <n v="20858.04"/>
    <n v="17981.07"/>
    <d v="2026-01-29T00:00:00"/>
    <s v="Vigente"/>
    <s v="Sin pagar"/>
    <x v="1"/>
    <x v="0"/>
    <d v="2026-01-16T00:00:00"/>
    <x v="5"/>
    <x v="23"/>
    <n v="0"/>
    <n v="0"/>
    <n v="0"/>
    <n v="0"/>
    <n v="0"/>
    <n v="0"/>
    <n v="17981.07"/>
  </r>
  <r>
    <d v="2025-12-30T00:00:00"/>
    <s v="HMO/2025/00967"/>
    <x v="61"/>
    <n v="10488.96"/>
    <n v="1678.23"/>
    <n v="12167.19"/>
    <n v="12167.19"/>
    <n v="10488.96"/>
    <d v="2026-01-29T00:00:00"/>
    <s v="Vigente"/>
    <s v="Sin pagar"/>
    <x v="1"/>
    <x v="0"/>
    <d v="2026-01-16T00:00:00"/>
    <x v="5"/>
    <x v="23"/>
    <n v="0"/>
    <n v="0"/>
    <n v="0"/>
    <n v="0"/>
    <n v="0"/>
    <n v="0"/>
    <n v="10488.96"/>
  </r>
  <r>
    <d v="2025-12-29T00:00:00"/>
    <s v="HMO/2025/00964"/>
    <x v="7"/>
    <n v="54384.01"/>
    <n v="8701.44"/>
    <n v="63085.45"/>
    <n v="63085.45"/>
    <n v="54384.01"/>
    <d v="2026-01-28T00:00:00"/>
    <s v="Vigente"/>
    <s v="Sin pagar"/>
    <x v="1"/>
    <x v="0"/>
    <d v="2026-01-16T00:00:00"/>
    <x v="5"/>
    <x v="23"/>
    <n v="0"/>
    <n v="0"/>
    <n v="0"/>
    <n v="0"/>
    <n v="0"/>
    <n v="0"/>
    <n v="54384.01"/>
  </r>
  <r>
    <d v="2025-12-26T00:00:00"/>
    <s v="CLN/2025/00526"/>
    <x v="33"/>
    <n v="75950.960000000006"/>
    <n v="12152.15"/>
    <n v="88103.11"/>
    <n v="88103.11"/>
    <n v="75950.960000000006"/>
    <d v="2026-01-25T00:00:00"/>
    <s v="Vigente"/>
    <s v="Sin pagar"/>
    <x v="2"/>
    <x v="0"/>
    <d v="2026-01-16T00:00:00"/>
    <x v="5"/>
    <x v="23"/>
    <n v="0"/>
    <n v="0"/>
    <n v="0"/>
    <n v="0"/>
    <n v="0"/>
    <n v="0"/>
    <n v="75950.960000000006"/>
  </r>
  <r>
    <d v="2025-12-26T00:00:00"/>
    <s v="CLN/2025/00525"/>
    <x v="37"/>
    <n v="42000"/>
    <n v="6720"/>
    <n v="48720"/>
    <n v="48720"/>
    <n v="42000"/>
    <d v="2026-01-25T00:00:00"/>
    <s v="Vigente"/>
    <s v="Sin pagar"/>
    <x v="2"/>
    <x v="0"/>
    <d v="2026-01-16T00:00:00"/>
    <x v="5"/>
    <x v="23"/>
    <n v="0"/>
    <n v="0"/>
    <n v="0"/>
    <n v="0"/>
    <n v="0"/>
    <n v="0"/>
    <n v="42000"/>
  </r>
  <r>
    <d v="2025-12-23T00:00:00"/>
    <s v="CLN/2025/00524"/>
    <x v="71"/>
    <n v="24900"/>
    <n v="3984"/>
    <n v="28884"/>
    <n v="28884"/>
    <n v="24900"/>
    <d v="2026-01-22T00:00:00"/>
    <s v="Por vencer"/>
    <s v="Sin pagar"/>
    <x v="1"/>
    <x v="0"/>
    <d v="2026-01-16T00:00:00"/>
    <x v="5"/>
    <x v="23"/>
    <n v="0"/>
    <n v="0"/>
    <n v="0"/>
    <n v="0"/>
    <n v="0"/>
    <n v="24900"/>
    <n v="0"/>
  </r>
  <r>
    <d v="2025-12-22T00:00:00"/>
    <s v="HMO/2025/00954"/>
    <x v="31"/>
    <n v="12500"/>
    <m/>
    <n v="12500"/>
    <n v="12500"/>
    <n v="12500"/>
    <d v="2026-01-21T00:00:00"/>
    <s v="Por vencer"/>
    <s v="Sin pagar"/>
    <x v="1"/>
    <x v="0"/>
    <d v="2026-01-16T00:00:00"/>
    <x v="5"/>
    <x v="23"/>
    <n v="0"/>
    <n v="0"/>
    <n v="0"/>
    <n v="0"/>
    <n v="0"/>
    <n v="12500"/>
    <n v="0"/>
  </r>
  <r>
    <d v="2025-12-22T00:00:00"/>
    <s v="HMO/2025/00953"/>
    <x v="31"/>
    <n v="10767.89"/>
    <n v="1722.86"/>
    <n v="12490.75"/>
    <n v="12490.75"/>
    <n v="10767.89"/>
    <d v="2026-01-21T00:00:00"/>
    <s v="Por vencer"/>
    <s v="Sin pagar"/>
    <x v="1"/>
    <x v="0"/>
    <d v="2026-01-16T00:00:00"/>
    <x v="5"/>
    <x v="23"/>
    <n v="0"/>
    <n v="0"/>
    <n v="0"/>
    <n v="0"/>
    <n v="0"/>
    <n v="10767.89"/>
    <n v="0"/>
  </r>
  <r>
    <d v="2025-12-22T00:00:00"/>
    <s v="CLN/2025/00522"/>
    <x v="21"/>
    <n v="18000"/>
    <n v="2880"/>
    <n v="20880"/>
    <n v="20880"/>
    <n v="18000"/>
    <d v="2026-01-21T00:00:00"/>
    <s v="Por vencer"/>
    <s v="Sin pagar"/>
    <x v="2"/>
    <x v="0"/>
    <d v="2026-01-16T00:00:00"/>
    <x v="5"/>
    <x v="23"/>
    <n v="0"/>
    <n v="0"/>
    <n v="0"/>
    <n v="0"/>
    <n v="0"/>
    <n v="18000"/>
    <n v="0"/>
  </r>
  <r>
    <d v="2025-12-22T00:00:00"/>
    <s v="CLN/2025/00520"/>
    <x v="33"/>
    <n v="31212.47"/>
    <n v="4994"/>
    <n v="36206.47"/>
    <n v="36206.47"/>
    <n v="31212.47"/>
    <d v="2026-01-21T00:00:00"/>
    <s v="Por vencer"/>
    <s v="Sin pagar"/>
    <x v="2"/>
    <x v="0"/>
    <d v="2026-01-16T00:00:00"/>
    <x v="5"/>
    <x v="23"/>
    <n v="0"/>
    <n v="0"/>
    <n v="0"/>
    <n v="0"/>
    <n v="0"/>
    <n v="31212.47"/>
    <n v="0"/>
  </r>
  <r>
    <d v="2025-12-19T00:00:00"/>
    <s v="HMO/2025/00949"/>
    <x v="22"/>
    <n v="27360"/>
    <n v="4377.6000000000004"/>
    <n v="31737.599999999999"/>
    <n v="31737.599999999999"/>
    <n v="27360"/>
    <d v="2026-01-18T00:00:00"/>
    <s v="Por vencer"/>
    <s v="Sin pagar"/>
    <x v="1"/>
    <x v="0"/>
    <d v="2026-01-16T00:00:00"/>
    <x v="5"/>
    <x v="23"/>
    <n v="0"/>
    <n v="0"/>
    <n v="0"/>
    <n v="0"/>
    <n v="0"/>
    <n v="27360"/>
    <n v="0"/>
  </r>
  <r>
    <d v="2025-12-19T00:00:00"/>
    <s v="HMO/2025/00948"/>
    <x v="55"/>
    <n v="43500"/>
    <n v="6960"/>
    <n v="50460"/>
    <n v="50460"/>
    <n v="43500"/>
    <d v="2026-01-18T00:00:00"/>
    <s v="Por vencer"/>
    <s v="Sin pagar"/>
    <x v="1"/>
    <x v="0"/>
    <d v="2026-01-16T00:00:00"/>
    <x v="5"/>
    <x v="23"/>
    <n v="0"/>
    <n v="0"/>
    <n v="0"/>
    <n v="0"/>
    <n v="0"/>
    <n v="43500"/>
    <n v="0"/>
  </r>
  <r>
    <d v="2025-12-19T00:00:00"/>
    <s v="HMO/2025/00947"/>
    <x v="6"/>
    <n v="9000"/>
    <n v="1440"/>
    <n v="10440"/>
    <n v="10440"/>
    <n v="9000"/>
    <d v="2026-01-18T00:00:00"/>
    <s v="Por vencer"/>
    <s v="Sin pagar"/>
    <x v="1"/>
    <x v="0"/>
    <d v="2026-01-16T00:00:00"/>
    <x v="5"/>
    <x v="23"/>
    <n v="0"/>
    <n v="0"/>
    <n v="0"/>
    <n v="0"/>
    <n v="0"/>
    <n v="9000"/>
    <n v="0"/>
  </r>
  <r>
    <d v="2025-12-19T00:00:00"/>
    <s v="HMO/2025/00946"/>
    <x v="2"/>
    <n v="41000"/>
    <n v="6560"/>
    <n v="47560"/>
    <n v="47560"/>
    <n v="41000"/>
    <d v="2026-01-18T00:00:00"/>
    <s v="Por vencer"/>
    <s v="Sin pagar"/>
    <x v="1"/>
    <x v="0"/>
    <d v="2026-01-16T00:00:00"/>
    <x v="5"/>
    <x v="23"/>
    <n v="0"/>
    <n v="0"/>
    <n v="0"/>
    <n v="0"/>
    <n v="0"/>
    <n v="41000"/>
    <n v="0"/>
  </r>
  <r>
    <d v="2025-12-19T00:00:00"/>
    <s v="CLN/2025/00519"/>
    <x v="37"/>
    <n v="42000"/>
    <n v="6720"/>
    <n v="48720"/>
    <n v="48720"/>
    <n v="42000"/>
    <d v="2026-01-18T00:00:00"/>
    <s v="Por vencer"/>
    <s v="Sin pagar"/>
    <x v="2"/>
    <x v="0"/>
    <d v="2026-01-16T00:00:00"/>
    <x v="5"/>
    <x v="23"/>
    <n v="0"/>
    <n v="0"/>
    <n v="0"/>
    <n v="0"/>
    <n v="0"/>
    <n v="42000"/>
    <n v="0"/>
  </r>
  <r>
    <d v="2025-12-19T00:00:00"/>
    <s v="CLN/2025/00518"/>
    <x v="9"/>
    <n v="15300"/>
    <n v="2448"/>
    <n v="17748"/>
    <n v="17748"/>
    <n v="15300"/>
    <d v="2026-01-18T00:00:00"/>
    <s v="Por vencer"/>
    <s v="Sin pagar"/>
    <x v="2"/>
    <x v="0"/>
    <d v="2026-01-16T00:00:00"/>
    <x v="5"/>
    <x v="23"/>
    <n v="0"/>
    <n v="0"/>
    <n v="0"/>
    <n v="0"/>
    <n v="0"/>
    <n v="15300"/>
    <n v="0"/>
  </r>
  <r>
    <d v="2025-12-18T00:00:00"/>
    <s v="CLN/2025/00516"/>
    <x v="58"/>
    <n v="98000"/>
    <n v="15680"/>
    <n v="113680"/>
    <n v="113680"/>
    <n v="98000"/>
    <d v="2026-01-17T00:00:00"/>
    <s v="Por vencer"/>
    <s v="Sin pagar"/>
    <x v="1"/>
    <x v="0"/>
    <d v="2026-01-16T00:00:00"/>
    <x v="5"/>
    <x v="23"/>
    <n v="0"/>
    <n v="0"/>
    <n v="0"/>
    <n v="0"/>
    <n v="0"/>
    <n v="98000"/>
    <n v="0"/>
  </r>
  <r>
    <d v="2025-12-18T00:00:00"/>
    <s v="CLN/2025/00515"/>
    <x v="58"/>
    <n v="112000"/>
    <n v="17920"/>
    <n v="129920"/>
    <n v="129920"/>
    <n v="112000"/>
    <d v="2026-01-17T00:00:00"/>
    <s v="Por vencer"/>
    <s v="Sin pagar"/>
    <x v="1"/>
    <x v="0"/>
    <d v="2026-01-16T00:00:00"/>
    <x v="5"/>
    <x v="23"/>
    <n v="0"/>
    <n v="0"/>
    <n v="0"/>
    <n v="0"/>
    <n v="0"/>
    <n v="112000"/>
    <n v="0"/>
  </r>
  <r>
    <d v="2025-12-17T00:00:00"/>
    <s v="HMO/2025/00942"/>
    <x v="2"/>
    <n v="82000"/>
    <n v="13120"/>
    <n v="95120"/>
    <n v="95120"/>
    <n v="82000"/>
    <d v="2026-01-16T00:00:00"/>
    <s v="Vencido"/>
    <s v="Sin pagar"/>
    <x v="1"/>
    <x v="0"/>
    <d v="2026-01-16T00:00:00"/>
    <x v="5"/>
    <x v="23"/>
    <n v="1"/>
    <n v="82000"/>
    <n v="0"/>
    <n v="0"/>
    <n v="0"/>
    <n v="0"/>
    <n v="0"/>
  </r>
  <r>
    <d v="2025-12-17T00:00:00"/>
    <s v="HMO/2025/00940"/>
    <x v="60"/>
    <n v="43200"/>
    <n v="6912"/>
    <n v="50112"/>
    <n v="50112"/>
    <n v="43200"/>
    <d v="2026-01-16T00:00:00"/>
    <s v="Vencido"/>
    <s v="Sin pagar"/>
    <x v="1"/>
    <x v="0"/>
    <d v="2026-01-16T00:00:00"/>
    <x v="5"/>
    <x v="23"/>
    <n v="1"/>
    <n v="43200"/>
    <n v="0"/>
    <n v="0"/>
    <n v="0"/>
    <n v="0"/>
    <n v="0"/>
  </r>
  <r>
    <d v="2025-12-17T00:00:00"/>
    <s v="HMO/2025/00939"/>
    <x v="32"/>
    <n v="111485.03"/>
    <n v="17837.599999999999"/>
    <n v="129322.63"/>
    <n v="129322.63"/>
    <n v="111485.03"/>
    <d v="2026-01-16T00:00:00"/>
    <s v="Vencido"/>
    <s v="Sin pagar"/>
    <x v="1"/>
    <x v="0"/>
    <d v="2026-01-16T00:00:00"/>
    <x v="5"/>
    <x v="23"/>
    <n v="1"/>
    <n v="111485.03"/>
    <n v="0"/>
    <n v="0"/>
    <n v="0"/>
    <n v="0"/>
    <n v="0"/>
  </r>
  <r>
    <d v="2025-12-16T00:00:00"/>
    <s v="HMO/2025/00935"/>
    <x v="60"/>
    <n v="14400"/>
    <n v="2304"/>
    <n v="16704"/>
    <n v="16704"/>
    <n v="14400"/>
    <d v="2026-01-15T00:00:00"/>
    <s v="Vencido"/>
    <s v="Sin pagar"/>
    <x v="1"/>
    <x v="0"/>
    <d v="2026-01-16T00:00:00"/>
    <x v="5"/>
    <x v="23"/>
    <n v="2"/>
    <n v="14400"/>
    <n v="0"/>
    <n v="0"/>
    <n v="0"/>
    <n v="0"/>
    <n v="0"/>
  </r>
  <r>
    <d v="2025-12-16T00:00:00"/>
    <s v="CLN/2025/00511"/>
    <x v="35"/>
    <n v="12962"/>
    <n v="2073.92"/>
    <n v="15035.92"/>
    <n v="15035.92"/>
    <n v="12962"/>
    <d v="2026-01-15T00:00:00"/>
    <s v="Vencido"/>
    <s v="Sin pagar"/>
    <x v="2"/>
    <x v="0"/>
    <d v="2026-01-16T00:00:00"/>
    <x v="5"/>
    <x v="23"/>
    <n v="2"/>
    <n v="12962"/>
    <n v="0"/>
    <n v="0"/>
    <n v="0"/>
    <n v="0"/>
    <n v="0"/>
  </r>
  <r>
    <d v="2025-12-15T00:00:00"/>
    <s v="CLN/2025/00509"/>
    <x v="64"/>
    <n v="39000"/>
    <m/>
    <n v="39000"/>
    <n v="39000"/>
    <n v="39000"/>
    <d v="2026-01-14T00:00:00"/>
    <s v="Vencido"/>
    <s v="Sin pagar"/>
    <x v="1"/>
    <x v="0"/>
    <d v="2026-01-16T00:00:00"/>
    <x v="5"/>
    <x v="23"/>
    <n v="3"/>
    <n v="39000"/>
    <n v="0"/>
    <n v="0"/>
    <n v="0"/>
    <n v="0"/>
    <n v="0"/>
  </r>
  <r>
    <d v="2025-12-10T00:00:00"/>
    <s v="HMO/2025/00925"/>
    <x v="14"/>
    <n v="6880"/>
    <n v="1100.8"/>
    <n v="7980.8"/>
    <n v="7980.8"/>
    <n v="6880"/>
    <d v="2026-01-09T00:00:00"/>
    <s v="Vencido"/>
    <s v="Sin pagar"/>
    <x v="2"/>
    <x v="0"/>
    <d v="2026-01-16T00:00:00"/>
    <x v="5"/>
    <x v="23"/>
    <n v="8"/>
    <n v="6880"/>
    <n v="0"/>
    <n v="0"/>
    <n v="0"/>
    <n v="0"/>
    <n v="0"/>
  </r>
  <r>
    <d v="2025-12-03T00:00:00"/>
    <s v="CLN/2025/00504"/>
    <x v="35"/>
    <n v="16202.5"/>
    <n v="2592.4"/>
    <n v="18794.900000000001"/>
    <n v="18794.900000000001"/>
    <n v="16202.5"/>
    <d v="2026-01-02T00:00:00"/>
    <s v="Vencido"/>
    <s v="Sin pagar"/>
    <x v="2"/>
    <x v="0"/>
    <d v="2026-01-16T00:00:00"/>
    <x v="5"/>
    <x v="23"/>
    <n v="15"/>
    <n v="16202.5"/>
    <n v="0"/>
    <n v="0"/>
    <n v="0"/>
    <n v="0"/>
    <n v="0"/>
  </r>
  <r>
    <d v="2025-12-02T00:00:00"/>
    <s v="CLN/2025/00503"/>
    <x v="37"/>
    <n v="42000"/>
    <n v="6720"/>
    <n v="48720"/>
    <n v="48720"/>
    <n v="42000"/>
    <d v="2026-01-01T00:00:00"/>
    <s v="Vencido"/>
    <s v="Sin pagar"/>
    <x v="2"/>
    <x v="0"/>
    <d v="2026-01-16T00:00:00"/>
    <x v="5"/>
    <x v="23"/>
    <n v="16"/>
    <n v="42000"/>
    <n v="0"/>
    <n v="0"/>
    <n v="0"/>
    <n v="0"/>
    <n v="0"/>
  </r>
  <r>
    <d v="2025-12-02T00:00:00"/>
    <s v="CLN/2025/00502"/>
    <x v="24"/>
    <n v="8370"/>
    <n v="1339.2"/>
    <n v="9709.2000000000007"/>
    <n v="9709.2000000000007"/>
    <n v="8370"/>
    <d v="2026-01-01T00:00:00"/>
    <s v="Vencido"/>
    <s v="Sin pagar"/>
    <x v="2"/>
    <x v="0"/>
    <d v="2026-01-16T00:00:00"/>
    <x v="5"/>
    <x v="23"/>
    <n v="16"/>
    <n v="8370"/>
    <n v="0"/>
    <n v="0"/>
    <n v="0"/>
    <n v="0"/>
    <n v="0"/>
  </r>
  <r>
    <d v="2025-11-28T00:00:00"/>
    <s v="CLN/2025/00501"/>
    <x v="35"/>
    <n v="9632.02"/>
    <n v="1541.12"/>
    <n v="11173.14"/>
    <n v="11173.14"/>
    <n v="9632.02"/>
    <d v="2025-12-28T00:00:00"/>
    <s v="Vencido"/>
    <s v="Sin pagar"/>
    <x v="2"/>
    <x v="0"/>
    <d v="2026-01-16T00:00:00"/>
    <x v="5"/>
    <x v="23"/>
    <n v="20"/>
    <n v="9632.02"/>
    <n v="0"/>
    <n v="0"/>
    <n v="0"/>
    <n v="0"/>
    <n v="0"/>
  </r>
  <r>
    <d v="2025-11-28T00:00:00"/>
    <s v="CLN/2025/00500"/>
    <x v="14"/>
    <n v="16450"/>
    <n v="2632"/>
    <n v="19082"/>
    <n v="19082"/>
    <n v="16450"/>
    <d v="2025-12-28T00:00:00"/>
    <s v="Vencido"/>
    <s v="Sin pagar"/>
    <x v="2"/>
    <x v="0"/>
    <d v="2026-01-16T00:00:00"/>
    <x v="5"/>
    <x v="23"/>
    <n v="20"/>
    <n v="16450"/>
    <n v="0"/>
    <n v="0"/>
    <n v="0"/>
    <n v="0"/>
    <n v="0"/>
  </r>
  <r>
    <d v="2025-10-23T00:00:00"/>
    <s v="CLN/2025/00474"/>
    <x v="38"/>
    <n v="19694.400000000001"/>
    <n v="3151.1"/>
    <n v="22845.5"/>
    <n v="2429.5"/>
    <n v="2094.3965517241381"/>
    <d v="2025-11-07T00:00:00"/>
    <s v="Vencido"/>
    <s v="Pagado parcialmente"/>
    <x v="2"/>
    <x v="0"/>
    <d v="2026-01-16T00:00:00"/>
    <x v="5"/>
    <x v="23"/>
    <n v="71"/>
    <n v="0"/>
    <n v="0"/>
    <n v="2094.3965517241381"/>
    <n v="0"/>
    <n v="0"/>
    <n v="0"/>
  </r>
  <r>
    <d v="2025-10-14T00:00:00"/>
    <s v="CLN/2025/00465"/>
    <x v="36"/>
    <n v="14295.42"/>
    <n v="2287.27"/>
    <n v="16582.689999999999"/>
    <n v="16582.689999999999"/>
    <n v="14295.42"/>
    <d v="2025-11-13T00:00:00"/>
    <s v="Vencido"/>
    <s v="Sin pagar"/>
    <x v="2"/>
    <x v="0"/>
    <d v="2026-01-16T00:00:00"/>
    <x v="5"/>
    <x v="23"/>
    <n v="65"/>
    <n v="0"/>
    <n v="0"/>
    <n v="14295.42"/>
    <n v="0"/>
    <n v="0"/>
    <n v="0"/>
  </r>
  <r>
    <d v="2025-10-03T00:00:00"/>
    <s v="CLN/2025/00449"/>
    <x v="36"/>
    <n v="24043.32"/>
    <n v="3846.93"/>
    <n v="27890.25"/>
    <n v="27890.25"/>
    <n v="24043.32"/>
    <d v="2025-11-02T00:00:00"/>
    <s v="Vencido"/>
    <s v="Sin pagar"/>
    <x v="2"/>
    <x v="0"/>
    <d v="2026-01-16T00:00:00"/>
    <x v="5"/>
    <x v="23"/>
    <n v="76"/>
    <n v="0"/>
    <n v="0"/>
    <n v="24043.32"/>
    <n v="0"/>
    <n v="0"/>
    <n v="0"/>
  </r>
  <r>
    <d v="2025-10-01T00:00:00"/>
    <s v="CLN/2025/00442"/>
    <x v="53"/>
    <n v="21675"/>
    <n v="3468"/>
    <n v="25143"/>
    <n v="25143"/>
    <n v="21675"/>
    <d v="2025-10-31T00:00:00"/>
    <s v="Vencido"/>
    <s v="Sin pagar"/>
    <x v="3"/>
    <x v="0"/>
    <d v="2026-01-16T00:00:00"/>
    <x v="5"/>
    <x v="23"/>
    <n v="78"/>
    <n v="0"/>
    <n v="0"/>
    <n v="21675"/>
    <n v="0"/>
    <n v="0"/>
    <n v="0"/>
  </r>
  <r>
    <d v="2025-09-30T00:00:00"/>
    <s v="CLN/2025/00440"/>
    <x v="36"/>
    <n v="115800"/>
    <n v="18528"/>
    <n v="134328"/>
    <n v="134328"/>
    <n v="115800"/>
    <d v="2025-10-30T00:00:00"/>
    <s v="Vencido"/>
    <s v="Sin pagar"/>
    <x v="2"/>
    <x v="0"/>
    <d v="2026-01-16T00:00:00"/>
    <x v="5"/>
    <x v="23"/>
    <n v="79"/>
    <n v="0"/>
    <n v="0"/>
    <n v="115800"/>
    <n v="0"/>
    <n v="0"/>
    <n v="0"/>
  </r>
  <r>
    <d v="2025-09-20T00:00:00"/>
    <s v="CLN/2025/00425"/>
    <x v="36"/>
    <n v="28965.32"/>
    <n v="4634.45"/>
    <n v="33599.769999999997"/>
    <n v="13139.08"/>
    <n v="11326.793103448277"/>
    <d v="2025-10-20T00:00:00"/>
    <s v="Vencido"/>
    <s v="Pagado parcialmente"/>
    <x v="2"/>
    <x v="0"/>
    <d v="2026-01-16T00:00:00"/>
    <x v="5"/>
    <x v="23"/>
    <n v="89"/>
    <n v="0"/>
    <n v="0"/>
    <n v="11326.793103448277"/>
    <n v="0"/>
    <n v="0"/>
    <n v="0"/>
  </r>
  <r>
    <d v="2025-09-15T00:00:00"/>
    <s v="HMO/2025/00727"/>
    <x v="39"/>
    <n v="7125"/>
    <n v="1140"/>
    <n v="8265"/>
    <n v="8265"/>
    <n v="7125"/>
    <d v="2025-10-15T00:00:00"/>
    <s v="Vencido"/>
    <s v="Sin pagar"/>
    <x v="1"/>
    <x v="0"/>
    <d v="2026-01-16T00:00:00"/>
    <x v="5"/>
    <x v="23"/>
    <n v="94"/>
    <n v="0"/>
    <n v="0"/>
    <n v="0"/>
    <n v="7125"/>
    <n v="0"/>
    <n v="0"/>
  </r>
  <r>
    <d v="2025-08-27T00:00:00"/>
    <s v="HMO/2025/00683"/>
    <x v="39"/>
    <n v="4375"/>
    <n v="700"/>
    <n v="5075"/>
    <n v="5075"/>
    <n v="4375"/>
    <d v="2025-09-26T00:00:00"/>
    <s v="Vencido"/>
    <s v="Sin pagar"/>
    <x v="1"/>
    <x v="0"/>
    <d v="2026-01-16T00:00:00"/>
    <x v="5"/>
    <x v="23"/>
    <n v="113"/>
    <n v="0"/>
    <n v="0"/>
    <n v="0"/>
    <n v="4375"/>
    <n v="0"/>
    <n v="0"/>
  </r>
  <r>
    <d v="2025-08-26T00:00:00"/>
    <s v="CLN/2025/00385"/>
    <x v="40"/>
    <n v="22364.16"/>
    <m/>
    <n v="22364.16"/>
    <n v="22364.16"/>
    <n v="22364.16"/>
    <d v="2025-09-25T00:00:00"/>
    <s v="Vencido"/>
    <s v="Sin pagar"/>
    <x v="3"/>
    <x v="0"/>
    <d v="2026-01-16T00:00:00"/>
    <x v="5"/>
    <x v="23"/>
    <n v="114"/>
    <n v="0"/>
    <n v="0"/>
    <n v="0"/>
    <n v="22364.16"/>
    <n v="0"/>
    <n v="0"/>
  </r>
  <r>
    <d v="2025-08-07T00:00:00"/>
    <s v="CLN/2025/00356"/>
    <x v="40"/>
    <n v="22343.040000000001"/>
    <m/>
    <n v="22343.040000000001"/>
    <n v="22343.040000000001"/>
    <n v="22343.040000000001"/>
    <d v="2025-09-06T00:00:00"/>
    <s v="Vencido"/>
    <s v="Sin pagar"/>
    <x v="3"/>
    <x v="0"/>
    <d v="2026-01-16T00:00:00"/>
    <x v="5"/>
    <x v="23"/>
    <n v="133"/>
    <n v="0"/>
    <n v="0"/>
    <n v="0"/>
    <n v="22343.040000000001"/>
    <n v="0"/>
    <n v="0"/>
  </r>
  <r>
    <d v="2025-07-31T00:00:00"/>
    <s v="CLN/2025/00350"/>
    <x v="41"/>
    <n v="761801.88"/>
    <n v="121888.3"/>
    <n v="883690.18"/>
    <n v="232979.43"/>
    <n v="200844.33620689655"/>
    <d v="2025-08-15T00:00:00"/>
    <s v="Vencido"/>
    <s v="Pagado parcialmente"/>
    <x v="2"/>
    <x v="0"/>
    <d v="2026-01-16T00:00:00"/>
    <x v="5"/>
    <x v="23"/>
    <n v="155"/>
    <n v="0"/>
    <n v="0"/>
    <n v="0"/>
    <n v="200844.33620689655"/>
    <n v="0"/>
    <n v="0"/>
  </r>
  <r>
    <d v="2025-07-02T00:00:00"/>
    <s v="CLN/2025/00317"/>
    <x v="42"/>
    <n v="14940"/>
    <n v="2390.4"/>
    <n v="17330.400000000001"/>
    <n v="17330.400000000001"/>
    <n v="14940"/>
    <d v="2025-08-01T00:00:00"/>
    <s v="Vencido"/>
    <s v="Sin pagar"/>
    <x v="3"/>
    <x v="0"/>
    <d v="2026-01-16T00:00:00"/>
    <x v="5"/>
    <x v="23"/>
    <n v="169"/>
    <n v="0"/>
    <n v="0"/>
    <n v="0"/>
    <n v="14940"/>
    <n v="0"/>
    <n v="0"/>
  </r>
  <r>
    <d v="2025-06-19T00:00:00"/>
    <s v="CLN/2025/00296"/>
    <x v="42"/>
    <n v="22410"/>
    <n v="3585.6"/>
    <n v="25995.599999999999"/>
    <n v="25995.599999999999"/>
    <n v="22410"/>
    <d v="2025-07-19T00:00:00"/>
    <s v="Vencido"/>
    <s v="Sin pagar"/>
    <x v="3"/>
    <x v="0"/>
    <d v="2026-01-16T00:00:00"/>
    <x v="5"/>
    <x v="23"/>
    <n v="182"/>
    <n v="0"/>
    <n v="0"/>
    <n v="0"/>
    <n v="22410"/>
    <n v="0"/>
    <n v="0"/>
  </r>
  <r>
    <d v="2025-06-06T00:00:00"/>
    <s v="CLN/2025/00282"/>
    <x v="42"/>
    <n v="19012.5"/>
    <n v="3042"/>
    <n v="22054.5"/>
    <n v="22054.5"/>
    <n v="19012.5"/>
    <d v="2025-07-06T00:00:00"/>
    <s v="Vencido"/>
    <s v="Sin pagar"/>
    <x v="3"/>
    <x v="0"/>
    <d v="2026-01-16T00:00:00"/>
    <x v="5"/>
    <x v="23"/>
    <n v="195"/>
    <n v="0"/>
    <n v="0"/>
    <n v="0"/>
    <n v="19012.5"/>
    <n v="0"/>
    <n v="0"/>
  </r>
  <r>
    <d v="2025-05-22T00:00:00"/>
    <s v="CLN/2025/00256"/>
    <x v="43"/>
    <n v="3477.15"/>
    <n v="556.34"/>
    <n v="4033.49"/>
    <n v="4033.49"/>
    <n v="3477.15"/>
    <d v="2025-06-21T00:00:00"/>
    <s v="Vencido"/>
    <s v="Sin pagar"/>
    <x v="3"/>
    <x v="0"/>
    <d v="2026-01-16T00:00:00"/>
    <x v="5"/>
    <x v="23"/>
    <n v="210"/>
    <n v="0"/>
    <n v="0"/>
    <n v="0"/>
    <n v="3477.15"/>
    <n v="0"/>
    <n v="0"/>
  </r>
  <r>
    <d v="2025-05-15T00:00:00"/>
    <s v="CLN/2025/00253"/>
    <x v="43"/>
    <n v="162680"/>
    <n v="26028.799999999999"/>
    <n v="188708.8"/>
    <n v="188708.8"/>
    <n v="162680"/>
    <d v="2025-06-14T00:00:00"/>
    <s v="Vencido"/>
    <s v="Sin pagar"/>
    <x v="3"/>
    <x v="0"/>
    <d v="2026-01-16T00:00:00"/>
    <x v="5"/>
    <x v="23"/>
    <n v="217"/>
    <n v="0"/>
    <n v="0"/>
    <n v="0"/>
    <n v="162680"/>
    <n v="0"/>
    <n v="0"/>
  </r>
  <r>
    <d v="2025-05-15T00:00:00"/>
    <s v="CLN/2025/00250"/>
    <x v="43"/>
    <n v="6970.68"/>
    <n v="1115.31"/>
    <n v="8085.99"/>
    <n v="8085.99"/>
    <n v="6970.68"/>
    <d v="2025-06-14T00:00:00"/>
    <s v="Vencido"/>
    <s v="Sin pagar"/>
    <x v="3"/>
    <x v="0"/>
    <d v="2026-01-16T00:00:00"/>
    <x v="5"/>
    <x v="23"/>
    <n v="217"/>
    <n v="0"/>
    <n v="0"/>
    <n v="0"/>
    <n v="6970.68"/>
    <n v="0"/>
    <n v="0"/>
  </r>
  <r>
    <d v="2025-05-15T00:00:00"/>
    <s v="CLN/2025/00248"/>
    <x v="42"/>
    <n v="31024.799999999999"/>
    <n v="4963.97"/>
    <n v="35988.769999999997"/>
    <n v="15542.87"/>
    <n v="13399.025862068967"/>
    <d v="2025-06-14T00:00:00"/>
    <s v="Vencido"/>
    <s v="Pagado parcialmente"/>
    <x v="3"/>
    <x v="0"/>
    <d v="2026-01-16T00:00:00"/>
    <x v="5"/>
    <x v="23"/>
    <n v="217"/>
    <n v="0"/>
    <n v="0"/>
    <n v="0"/>
    <n v="13399.025862068967"/>
    <n v="0"/>
    <n v="0"/>
  </r>
  <r>
    <d v="2025-05-13T00:00:00"/>
    <s v="CLN/2025/00246"/>
    <x v="43"/>
    <n v="20992.5"/>
    <n v="3358.8"/>
    <n v="24351.3"/>
    <n v="24351.3"/>
    <n v="20992.5"/>
    <d v="2025-06-12T00:00:00"/>
    <s v="Vencido"/>
    <s v="Sin pagar"/>
    <x v="3"/>
    <x v="0"/>
    <d v="2026-01-16T00:00:00"/>
    <x v="5"/>
    <x v="23"/>
    <n v="219"/>
    <n v="0"/>
    <n v="0"/>
    <n v="0"/>
    <n v="20992.5"/>
    <n v="0"/>
    <n v="0"/>
  </r>
  <r>
    <d v="2025-05-07T00:00:00"/>
    <s v="CLN/2025/00237"/>
    <x v="43"/>
    <n v="5250"/>
    <n v="840"/>
    <n v="6090"/>
    <n v="6090"/>
    <n v="5250"/>
    <d v="2025-06-06T00:00:00"/>
    <s v="Vencido"/>
    <s v="Sin pagar"/>
    <x v="3"/>
    <x v="0"/>
    <d v="2026-01-16T00:00:00"/>
    <x v="5"/>
    <x v="23"/>
    <n v="225"/>
    <n v="0"/>
    <n v="0"/>
    <n v="0"/>
    <n v="5250"/>
    <n v="0"/>
    <n v="0"/>
  </r>
  <r>
    <d v="2025-04-25T00:00:00"/>
    <s v="CLN/2025/00223"/>
    <x v="43"/>
    <n v="45500"/>
    <n v="7280"/>
    <n v="52780"/>
    <n v="52780"/>
    <n v="45500"/>
    <d v="2025-05-25T00:00:00"/>
    <s v="Vencido"/>
    <s v="Sin pagar"/>
    <x v="3"/>
    <x v="0"/>
    <d v="2026-01-16T00:00:00"/>
    <x v="5"/>
    <x v="23"/>
    <n v="237"/>
    <n v="0"/>
    <n v="0"/>
    <n v="0"/>
    <n v="45500"/>
    <n v="0"/>
    <n v="0"/>
  </r>
  <r>
    <d v="2025-04-10T00:00:00"/>
    <s v="HMO/2025/00276"/>
    <x v="30"/>
    <n v="62545.08"/>
    <n v="10007.209999999999"/>
    <n v="72552.289999999994"/>
    <n v="72552.289999999994"/>
    <n v="62545.08"/>
    <d v="2025-05-10T00:00:00"/>
    <s v="Vencido"/>
    <s v="Sin pagar"/>
    <x v="1"/>
    <x v="0"/>
    <d v="2026-01-16T00:00:00"/>
    <x v="5"/>
    <x v="23"/>
    <n v="252"/>
    <n v="0"/>
    <n v="0"/>
    <n v="0"/>
    <n v="62545.08"/>
    <n v="0"/>
    <n v="0"/>
  </r>
  <r>
    <d v="2025-03-31T00:00:00"/>
    <s v="HMO/2025/00236"/>
    <x v="30"/>
    <n v="11327.06"/>
    <n v="1812.33"/>
    <n v="13139.39"/>
    <n v="13139.39"/>
    <n v="11327.06"/>
    <d v="2025-04-30T00:00:00"/>
    <s v="Vencido"/>
    <s v="Sin pagar"/>
    <x v="1"/>
    <x v="0"/>
    <d v="2026-01-16T00:00:00"/>
    <x v="5"/>
    <x v="23"/>
    <n v="262"/>
    <n v="0"/>
    <n v="0"/>
    <n v="0"/>
    <n v="11327.06"/>
    <n v="0"/>
    <n v="0"/>
  </r>
  <r>
    <d v="2025-03-31T00:00:00"/>
    <s v="HMO/2025/00235"/>
    <x v="30"/>
    <n v="51204.75"/>
    <n v="8192.76"/>
    <n v="59397.51"/>
    <n v="59397.1"/>
    <n v="51204.396551724138"/>
    <d v="2025-04-30T00:00:00"/>
    <s v="Vencido"/>
    <s v="Pagado parcialmente"/>
    <x v="1"/>
    <x v="0"/>
    <d v="2026-01-16T00:00:00"/>
    <x v="5"/>
    <x v="23"/>
    <n v="262"/>
    <n v="0"/>
    <n v="0"/>
    <n v="0"/>
    <n v="51204.396551724138"/>
    <n v="0"/>
    <n v="0"/>
  </r>
  <r>
    <d v="2025-03-04T00:00:00"/>
    <s v="CLN/2025/00143"/>
    <x v="43"/>
    <n v="31483.63"/>
    <n v="5037.38"/>
    <n v="36521.01"/>
    <n v="5816.12"/>
    <n v="5013.8965517241386"/>
    <d v="2025-04-03T00:00:00"/>
    <s v="Vencido"/>
    <s v="Pagado parcialmente"/>
    <x v="3"/>
    <x v="0"/>
    <d v="2026-01-16T00:00:00"/>
    <x v="5"/>
    <x v="23"/>
    <n v="289"/>
    <n v="0"/>
    <n v="0"/>
    <n v="0"/>
    <n v="5013.8965517241386"/>
    <n v="0"/>
    <n v="0"/>
  </r>
  <r>
    <d v="2025-02-21T00:00:00"/>
    <s v="CLN/2025/00127"/>
    <x v="43"/>
    <n v="23609.5"/>
    <n v="2595.6"/>
    <n v="26205.1"/>
    <n v="26205.1"/>
    <n v="23609.5"/>
    <d v="2025-05-07T00:00:00"/>
    <s v="Vencido"/>
    <s v="Sin pagar"/>
    <x v="3"/>
    <x v="0"/>
    <d v="2026-01-16T00:00:00"/>
    <x v="5"/>
    <x v="23"/>
    <n v="255"/>
    <n v="0"/>
    <n v="0"/>
    <n v="0"/>
    <n v="23609.5"/>
    <n v="0"/>
    <n v="0"/>
  </r>
  <r>
    <d v="2025-02-11T00:00:00"/>
    <s v="CLN/2025/00101"/>
    <x v="44"/>
    <n v="1230"/>
    <m/>
    <n v="1230"/>
    <n v="1230"/>
    <n v="1230"/>
    <d v="2025-02-26T00:00:00"/>
    <s v="Vencido"/>
    <s v="Sin pagar"/>
    <x v="3"/>
    <x v="0"/>
    <d v="2026-01-16T00:00:00"/>
    <x v="5"/>
    <x v="23"/>
    <n v="325"/>
    <n v="0"/>
    <n v="0"/>
    <n v="0"/>
    <n v="1230"/>
    <n v="0"/>
    <n v="0"/>
  </r>
  <r>
    <d v="2024-11-14T00:00:00"/>
    <s v="HMO/2024/00987"/>
    <x v="45"/>
    <n v="2369.29"/>
    <n v="379.09"/>
    <n v="2748.38"/>
    <n v="2748.38"/>
    <n v="2369.29"/>
    <d v="2024-12-14T00:00:00"/>
    <s v="Vencido"/>
    <s v="Sin pagar"/>
    <x v="4"/>
    <x v="0"/>
    <d v="2026-01-16T00:00:00"/>
    <x v="5"/>
    <x v="23"/>
    <n v="399"/>
    <n v="0"/>
    <n v="0"/>
    <n v="0"/>
    <n v="2369.29"/>
    <n v="0"/>
    <n v="0"/>
  </r>
  <r>
    <d v="2024-10-31T00:00:00"/>
    <s v="HMO/2024/00961"/>
    <x v="45"/>
    <n v="3719.83"/>
    <n v="595.16999999999996"/>
    <n v="4315"/>
    <n v="3165.98"/>
    <n v="2729.2931034482763"/>
    <d v="2024-11-30T00:00:00"/>
    <s v="Vencido"/>
    <s v="Pagado parcialmente"/>
    <x v="4"/>
    <x v="0"/>
    <d v="2026-01-16T00:00:00"/>
    <x v="5"/>
    <x v="23"/>
    <n v="413"/>
    <n v="0"/>
    <n v="0"/>
    <n v="0"/>
    <n v="2729.2931034482763"/>
    <n v="0"/>
    <n v="0"/>
  </r>
  <r>
    <d v="2024-10-17T00:00:00"/>
    <s v="HMO/2024/00910"/>
    <x v="45"/>
    <n v="21120"/>
    <n v="3379.2"/>
    <n v="24499.200000000001"/>
    <n v="24499.200000000001"/>
    <n v="21120"/>
    <d v="2024-11-16T00:00:00"/>
    <s v="Vencido"/>
    <s v="Sin pagar"/>
    <x v="4"/>
    <x v="0"/>
    <d v="2026-01-16T00:00:00"/>
    <x v="5"/>
    <x v="23"/>
    <n v="427"/>
    <n v="0"/>
    <n v="0"/>
    <n v="0"/>
    <n v="21120"/>
    <n v="0"/>
    <n v="0"/>
  </r>
  <r>
    <d v="2024-08-15T00:00:00"/>
    <s v="CLN/2024/00680"/>
    <x v="46"/>
    <n v="2475"/>
    <n v="396"/>
    <n v="2871"/>
    <n v="2871"/>
    <n v="2475"/>
    <d v="2024-09-14T00:00:00"/>
    <s v="Vencido"/>
    <s v="Sin pagar"/>
    <x v="5"/>
    <x v="0"/>
    <d v="2026-01-16T00:00:00"/>
    <x v="5"/>
    <x v="23"/>
    <n v="490"/>
    <n v="0"/>
    <n v="0"/>
    <n v="0"/>
    <n v="2475"/>
    <n v="0"/>
    <n v="0"/>
  </r>
  <r>
    <d v="2024-07-25T00:00:00"/>
    <s v="CLN/2024/00600"/>
    <x v="46"/>
    <n v="2475"/>
    <n v="396"/>
    <n v="2871"/>
    <n v="2378"/>
    <n v="2050"/>
    <d v="2024-08-24T00:00:00"/>
    <s v="Vencido"/>
    <s v="Pagado parcialmente"/>
    <x v="5"/>
    <x v="0"/>
    <d v="2026-01-16T00:00:00"/>
    <x v="5"/>
    <x v="23"/>
    <n v="511"/>
    <n v="0"/>
    <n v="0"/>
    <n v="0"/>
    <n v="2050"/>
    <n v="0"/>
    <n v="0"/>
  </r>
  <r>
    <d v="2024-07-18T00:00:00"/>
    <s v="HMO/2024/00568"/>
    <x v="47"/>
    <n v="16588"/>
    <n v="2654.08"/>
    <n v="19242.080000000002"/>
    <n v="19242.080000000002"/>
    <n v="16588"/>
    <d v="2024-08-17T00:00:00"/>
    <s v="Vencido"/>
    <s v="Sin pagar"/>
    <x v="1"/>
    <x v="0"/>
    <d v="2026-01-16T00:00:00"/>
    <x v="5"/>
    <x v="23"/>
    <n v="518"/>
    <n v="0"/>
    <n v="0"/>
    <n v="0"/>
    <n v="16588"/>
    <n v="0"/>
    <n v="0"/>
  </r>
  <r>
    <d v="2024-03-01T00:00:00"/>
    <s v="CLN/2024/00057"/>
    <x v="48"/>
    <n v="8800"/>
    <n v="1408"/>
    <n v="10208"/>
    <n v="10208"/>
    <n v="8800"/>
    <d v="2024-03-31T00:00:00"/>
    <s v="Vencido"/>
    <s v="Sin pagar"/>
    <x v="6"/>
    <x v="0"/>
    <d v="2026-01-16T00:00:00"/>
    <x v="5"/>
    <x v="23"/>
    <n v="657"/>
    <n v="0"/>
    <n v="0"/>
    <n v="0"/>
    <n v="8800"/>
    <n v="0"/>
    <n v="0"/>
  </r>
  <r>
    <d v="2026-01-09T00:00:00"/>
    <s v="HMO/2026/00018"/>
    <x v="69"/>
    <n v="34388.089999999997"/>
    <n v="5502.09"/>
    <n v="39890.18"/>
    <n v="39890.18"/>
    <n v="34388.089999999997"/>
    <d v="2026-02-08T00:00:00"/>
    <s v="Vigente"/>
    <s v="Sin pagar"/>
    <x v="2"/>
    <x v="0"/>
    <d v="2026-01-09T00:00:00"/>
    <x v="5"/>
    <x v="24"/>
    <n v="0"/>
    <n v="0"/>
    <n v="0"/>
    <n v="0"/>
    <n v="0"/>
    <n v="0"/>
    <n v="34388.089999999997"/>
  </r>
  <r>
    <d v="2026-01-09T00:00:00"/>
    <s v="HMO/2026/00017"/>
    <x v="23"/>
    <n v="12400"/>
    <n v="1984"/>
    <n v="14384"/>
    <n v="14384"/>
    <n v="12400"/>
    <d v="2026-02-08T00:00:00"/>
    <s v="Vigente"/>
    <s v="Sin pagar"/>
    <x v="1"/>
    <x v="0"/>
    <d v="2026-01-09T00:00:00"/>
    <x v="5"/>
    <x v="24"/>
    <n v="0"/>
    <n v="0"/>
    <n v="0"/>
    <n v="0"/>
    <n v="0"/>
    <n v="0"/>
    <n v="12400"/>
  </r>
  <r>
    <d v="2026-01-09T00:00:00"/>
    <s v="HMO/2026/00016"/>
    <x v="86"/>
    <n v="15930.9"/>
    <n v="2548.94"/>
    <n v="18479.84"/>
    <n v="18479.84"/>
    <n v="15930.9"/>
    <d v="2026-02-08T00:00:00"/>
    <s v="Vigente"/>
    <s v="Sin pagar"/>
    <x v="1"/>
    <x v="0"/>
    <d v="2026-01-09T00:00:00"/>
    <x v="5"/>
    <x v="24"/>
    <n v="0"/>
    <n v="0"/>
    <n v="0"/>
    <n v="0"/>
    <n v="0"/>
    <n v="0"/>
    <n v="15930.9"/>
  </r>
  <r>
    <d v="2026-01-09T00:00:00"/>
    <s v="HMO/2026/00015"/>
    <x v="13"/>
    <n v="72000"/>
    <n v="11520"/>
    <n v="83520"/>
    <n v="83520"/>
    <n v="72000"/>
    <d v="2026-02-08T00:00:00"/>
    <s v="Vigente"/>
    <s v="Sin pagar"/>
    <x v="1"/>
    <x v="0"/>
    <d v="2026-01-09T00:00:00"/>
    <x v="5"/>
    <x v="24"/>
    <n v="0"/>
    <n v="0"/>
    <n v="0"/>
    <n v="0"/>
    <n v="0"/>
    <n v="0"/>
    <n v="72000"/>
  </r>
  <r>
    <d v="2026-01-08T00:00:00"/>
    <s v="HMO/2026/00014"/>
    <x v="1"/>
    <n v="48700"/>
    <n v="7792"/>
    <n v="56492"/>
    <n v="56492"/>
    <n v="48700"/>
    <d v="2026-02-07T00:00:00"/>
    <s v="Vigente"/>
    <s v="Sin pagar"/>
    <x v="1"/>
    <x v="0"/>
    <d v="2026-01-09T00:00:00"/>
    <x v="5"/>
    <x v="24"/>
    <n v="0"/>
    <n v="0"/>
    <n v="0"/>
    <n v="0"/>
    <n v="0"/>
    <n v="0"/>
    <n v="48700"/>
  </r>
  <r>
    <d v="2026-01-08T00:00:00"/>
    <s v="HMO/2026/00013"/>
    <x v="1"/>
    <n v="48700"/>
    <n v="7792"/>
    <n v="56492"/>
    <n v="56492"/>
    <n v="48700"/>
    <d v="2026-02-07T00:00:00"/>
    <s v="Vigente"/>
    <s v="Sin pagar"/>
    <x v="1"/>
    <x v="0"/>
    <d v="2026-01-09T00:00:00"/>
    <x v="5"/>
    <x v="24"/>
    <n v="0"/>
    <n v="0"/>
    <n v="0"/>
    <n v="0"/>
    <n v="0"/>
    <n v="0"/>
    <n v="48700"/>
  </r>
  <r>
    <d v="2026-01-08T00:00:00"/>
    <s v="HMO/2026/00012"/>
    <x v="1"/>
    <n v="25324"/>
    <n v="4051.84"/>
    <n v="29375.84"/>
    <n v="29375.84"/>
    <n v="25324"/>
    <d v="2026-02-07T00:00:00"/>
    <s v="Vigente"/>
    <s v="Sin pagar"/>
    <x v="1"/>
    <x v="0"/>
    <d v="2026-01-09T00:00:00"/>
    <x v="5"/>
    <x v="24"/>
    <n v="0"/>
    <n v="0"/>
    <n v="0"/>
    <n v="0"/>
    <n v="0"/>
    <n v="0"/>
    <n v="25324"/>
  </r>
  <r>
    <d v="2026-01-08T00:00:00"/>
    <s v="HMO/2026/00011"/>
    <x v="1"/>
    <n v="2922"/>
    <n v="467.52"/>
    <n v="3389.52"/>
    <n v="3389.52"/>
    <n v="2922"/>
    <d v="2026-02-07T00:00:00"/>
    <s v="Vigente"/>
    <s v="Sin pagar"/>
    <x v="1"/>
    <x v="0"/>
    <d v="2026-01-09T00:00:00"/>
    <x v="5"/>
    <x v="24"/>
    <n v="0"/>
    <n v="0"/>
    <n v="0"/>
    <n v="0"/>
    <n v="0"/>
    <n v="0"/>
    <n v="2922"/>
  </r>
  <r>
    <d v="2026-01-08T00:00:00"/>
    <s v="HMO/2026/00010"/>
    <x v="31"/>
    <n v="45000"/>
    <m/>
    <n v="45000"/>
    <n v="45000"/>
    <n v="45000"/>
    <d v="2026-02-07T00:00:00"/>
    <s v="Vigente"/>
    <s v="Sin pagar"/>
    <x v="1"/>
    <x v="0"/>
    <d v="2026-01-09T00:00:00"/>
    <x v="5"/>
    <x v="24"/>
    <n v="0"/>
    <n v="0"/>
    <n v="0"/>
    <n v="0"/>
    <n v="0"/>
    <n v="0"/>
    <n v="45000"/>
  </r>
  <r>
    <d v="2026-01-08T00:00:00"/>
    <s v="HMO/2026/00009"/>
    <x v="72"/>
    <n v="410665.18"/>
    <n v="65706.429999999993"/>
    <n v="476371.61"/>
    <n v="476371.61"/>
    <n v="410665.18"/>
    <d v="2026-02-07T00:00:00"/>
    <s v="Vigente"/>
    <s v="Sin pagar"/>
    <x v="2"/>
    <x v="0"/>
    <d v="2026-01-09T00:00:00"/>
    <x v="5"/>
    <x v="24"/>
    <n v="0"/>
    <n v="0"/>
    <n v="0"/>
    <n v="0"/>
    <n v="0"/>
    <n v="0"/>
    <n v="410665.18"/>
  </r>
  <r>
    <d v="2026-01-08T00:00:00"/>
    <s v="HMO/2026/00008"/>
    <x v="55"/>
    <n v="63900"/>
    <n v="10224"/>
    <n v="74124"/>
    <n v="74124"/>
    <n v="63900"/>
    <d v="2026-02-07T00:00:00"/>
    <s v="Vigente"/>
    <s v="Sin pagar"/>
    <x v="1"/>
    <x v="0"/>
    <d v="2026-01-09T00:00:00"/>
    <x v="5"/>
    <x v="24"/>
    <n v="0"/>
    <n v="0"/>
    <n v="0"/>
    <n v="0"/>
    <n v="0"/>
    <n v="0"/>
    <n v="63900"/>
  </r>
  <r>
    <d v="2026-01-07T00:00:00"/>
    <s v="HMO/2026/00006"/>
    <x v="31"/>
    <n v="12399.09"/>
    <n v="1983.85"/>
    <n v="14382.94"/>
    <n v="14382.94"/>
    <n v="12399.09"/>
    <d v="2026-02-06T00:00:00"/>
    <s v="Vigente"/>
    <s v="Sin pagar"/>
    <x v="1"/>
    <x v="0"/>
    <d v="2026-01-09T00:00:00"/>
    <x v="5"/>
    <x v="24"/>
    <n v="0"/>
    <n v="0"/>
    <n v="0"/>
    <n v="0"/>
    <n v="0"/>
    <n v="0"/>
    <n v="12399.09"/>
  </r>
  <r>
    <d v="2026-01-07T00:00:00"/>
    <s v="HMO/2026/00005"/>
    <x v="32"/>
    <n v="35957.370000000003"/>
    <n v="5753.18"/>
    <n v="41710.550000000003"/>
    <n v="41710.550000000003"/>
    <n v="35957.370000000003"/>
    <d v="2026-02-06T00:00:00"/>
    <s v="Vigente"/>
    <s v="Sin pagar"/>
    <x v="1"/>
    <x v="0"/>
    <d v="2026-01-09T00:00:00"/>
    <x v="5"/>
    <x v="24"/>
    <n v="0"/>
    <n v="0"/>
    <n v="0"/>
    <n v="0"/>
    <n v="0"/>
    <n v="0"/>
    <n v="35957.370000000003"/>
  </r>
  <r>
    <d v="2026-01-07T00:00:00"/>
    <s v="CLN/2026/00007"/>
    <x v="89"/>
    <n v="23149"/>
    <n v="3703.84"/>
    <n v="26852.84"/>
    <n v="26852.84"/>
    <n v="23149"/>
    <d v="2026-01-07T00:00:00"/>
    <s v="Vencido"/>
    <s v="Sin pagar"/>
    <x v="2"/>
    <x v="1"/>
    <d v="2026-01-09T00:00:00"/>
    <x v="5"/>
    <x v="24"/>
    <n v="3"/>
    <n v="23149"/>
    <n v="0"/>
    <n v="0"/>
    <n v="0"/>
    <n v="0"/>
    <n v="0"/>
  </r>
  <r>
    <d v="2026-01-07T00:00:00"/>
    <s v="CLN/2026/00006"/>
    <x v="5"/>
    <n v="10800"/>
    <n v="1728"/>
    <n v="12528"/>
    <n v="12528"/>
    <n v="10800"/>
    <d v="2026-02-06T00:00:00"/>
    <s v="Vigente"/>
    <s v="Sin pagar"/>
    <x v="1"/>
    <x v="0"/>
    <d v="2026-01-09T00:00:00"/>
    <x v="5"/>
    <x v="24"/>
    <n v="0"/>
    <n v="0"/>
    <n v="0"/>
    <n v="0"/>
    <n v="0"/>
    <n v="0"/>
    <n v="10800"/>
  </r>
  <r>
    <d v="2026-01-07T00:00:00"/>
    <s v="CLN/2026/00005"/>
    <x v="80"/>
    <n v="7277.73"/>
    <n v="1164.44"/>
    <n v="8442.17"/>
    <n v="8442.17"/>
    <n v="7277.73"/>
    <d v="2026-02-06T00:00:00"/>
    <s v="Vigente"/>
    <s v="Sin pagar"/>
    <x v="1"/>
    <x v="0"/>
    <d v="2026-01-09T00:00:00"/>
    <x v="5"/>
    <x v="24"/>
    <n v="0"/>
    <n v="0"/>
    <n v="0"/>
    <n v="0"/>
    <n v="0"/>
    <n v="0"/>
    <n v="7277.73"/>
  </r>
  <r>
    <d v="2026-01-07T00:00:00"/>
    <s v="CLN/2026/00004"/>
    <x v="21"/>
    <n v="54000"/>
    <n v="8640"/>
    <n v="62640"/>
    <n v="62640"/>
    <n v="54000"/>
    <d v="2026-02-06T00:00:00"/>
    <s v="Vigente"/>
    <s v="Sin pagar"/>
    <x v="2"/>
    <x v="0"/>
    <d v="2026-01-09T00:00:00"/>
    <x v="5"/>
    <x v="24"/>
    <n v="0"/>
    <n v="0"/>
    <n v="0"/>
    <n v="0"/>
    <n v="0"/>
    <n v="0"/>
    <n v="54000"/>
  </r>
  <r>
    <d v="2026-01-05T00:00:00"/>
    <s v="HMO/2026/00003"/>
    <x v="69"/>
    <n v="34196.07"/>
    <n v="5471.37"/>
    <n v="39667.440000000002"/>
    <n v="39667.440000000002"/>
    <n v="34196.07"/>
    <d v="2026-02-04T00:00:00"/>
    <s v="Vigente"/>
    <s v="Sin pagar"/>
    <x v="2"/>
    <x v="0"/>
    <d v="2026-01-09T00:00:00"/>
    <x v="5"/>
    <x v="24"/>
    <n v="0"/>
    <n v="0"/>
    <n v="0"/>
    <n v="0"/>
    <n v="0"/>
    <n v="0"/>
    <n v="34196.07"/>
  </r>
  <r>
    <d v="2026-01-02T00:00:00"/>
    <s v="HMO/2026/00002"/>
    <x v="2"/>
    <n v="26350"/>
    <n v="4216"/>
    <n v="30566"/>
    <n v="30566"/>
    <n v="26350"/>
    <d v="2026-02-01T00:00:00"/>
    <s v="Vigente"/>
    <s v="Sin pagar"/>
    <x v="1"/>
    <x v="0"/>
    <d v="2026-01-09T00:00:00"/>
    <x v="5"/>
    <x v="24"/>
    <n v="0"/>
    <n v="0"/>
    <n v="0"/>
    <n v="0"/>
    <n v="0"/>
    <n v="0"/>
    <n v="26350"/>
  </r>
  <r>
    <d v="2026-01-02T00:00:00"/>
    <s v="HMO/2026/00001"/>
    <x v="69"/>
    <n v="102066.8"/>
    <n v="16330.69"/>
    <n v="118397.49"/>
    <n v="118397.49"/>
    <n v="102066.8"/>
    <d v="2026-02-01T00:00:00"/>
    <s v="Vigente"/>
    <s v="Sin pagar"/>
    <x v="2"/>
    <x v="0"/>
    <d v="2026-01-09T00:00:00"/>
    <x v="5"/>
    <x v="24"/>
    <n v="0"/>
    <n v="0"/>
    <n v="0"/>
    <n v="0"/>
    <n v="0"/>
    <n v="0"/>
    <n v="102066.8"/>
  </r>
  <r>
    <d v="2025-12-31T00:00:00"/>
    <s v="HMO/2025/00976"/>
    <x v="7"/>
    <n v="21700"/>
    <n v="3472"/>
    <n v="25172"/>
    <n v="25172"/>
    <n v="21700"/>
    <d v="2026-01-30T00:00:00"/>
    <s v="Vigente"/>
    <s v="Sin pagar"/>
    <x v="1"/>
    <x v="0"/>
    <d v="2026-01-09T00:00:00"/>
    <x v="5"/>
    <x v="24"/>
    <n v="0"/>
    <n v="0"/>
    <n v="0"/>
    <n v="0"/>
    <n v="0"/>
    <n v="0"/>
    <n v="21700"/>
  </r>
  <r>
    <d v="2025-12-31T00:00:00"/>
    <s v="HMO/2025/00975"/>
    <x v="7"/>
    <n v="9000"/>
    <n v="1440"/>
    <n v="10440"/>
    <n v="10440"/>
    <n v="9000"/>
    <d v="2026-01-30T00:00:00"/>
    <s v="Vigente"/>
    <s v="Sin pagar"/>
    <x v="1"/>
    <x v="0"/>
    <d v="2026-01-09T00:00:00"/>
    <x v="5"/>
    <x v="24"/>
    <n v="0"/>
    <n v="0"/>
    <n v="0"/>
    <n v="0"/>
    <n v="0"/>
    <n v="0"/>
    <n v="9000"/>
  </r>
  <r>
    <d v="2025-12-30T00:00:00"/>
    <s v="HMO/2025/00972"/>
    <x v="31"/>
    <n v="10744.09"/>
    <n v="1719.05"/>
    <n v="12463.14"/>
    <n v="12463.14"/>
    <n v="10744.09"/>
    <d v="2026-01-29T00:00:00"/>
    <s v="Vigente"/>
    <s v="Sin pagar"/>
    <x v="1"/>
    <x v="0"/>
    <d v="2026-01-09T00:00:00"/>
    <x v="5"/>
    <x v="24"/>
    <n v="0"/>
    <n v="0"/>
    <n v="0"/>
    <n v="0"/>
    <n v="0"/>
    <n v="0"/>
    <n v="10744.09"/>
  </r>
  <r>
    <d v="2025-12-30T00:00:00"/>
    <s v="HMO/2025/00971"/>
    <x v="31"/>
    <n v="7500"/>
    <m/>
    <n v="7500"/>
    <n v="7500"/>
    <n v="7500"/>
    <d v="2026-01-29T00:00:00"/>
    <s v="Vigente"/>
    <s v="Sin pagar"/>
    <x v="1"/>
    <x v="0"/>
    <d v="2026-01-09T00:00:00"/>
    <x v="5"/>
    <x v="24"/>
    <n v="0"/>
    <n v="0"/>
    <n v="0"/>
    <n v="0"/>
    <n v="0"/>
    <n v="0"/>
    <n v="7500"/>
  </r>
  <r>
    <d v="2025-12-30T00:00:00"/>
    <s v="HMO/2025/00968"/>
    <x v="61"/>
    <n v="17981.07"/>
    <n v="2876.97"/>
    <n v="20858.04"/>
    <n v="20858.04"/>
    <n v="17981.07"/>
    <d v="2026-01-29T00:00:00"/>
    <s v="Vigente"/>
    <s v="Sin pagar"/>
    <x v="1"/>
    <x v="0"/>
    <d v="2026-01-09T00:00:00"/>
    <x v="5"/>
    <x v="24"/>
    <n v="0"/>
    <n v="0"/>
    <n v="0"/>
    <n v="0"/>
    <n v="0"/>
    <n v="0"/>
    <n v="17981.07"/>
  </r>
  <r>
    <d v="2025-12-30T00:00:00"/>
    <s v="HMO/2025/00967"/>
    <x v="61"/>
    <n v="10488.96"/>
    <n v="1678.23"/>
    <n v="12167.19"/>
    <n v="12167.19"/>
    <n v="10488.96"/>
    <d v="2026-01-29T00:00:00"/>
    <s v="Vigente"/>
    <s v="Sin pagar"/>
    <x v="1"/>
    <x v="0"/>
    <d v="2026-01-09T00:00:00"/>
    <x v="5"/>
    <x v="24"/>
    <n v="0"/>
    <n v="0"/>
    <n v="0"/>
    <n v="0"/>
    <n v="0"/>
    <n v="0"/>
    <n v="10488.96"/>
  </r>
  <r>
    <d v="2025-12-29T00:00:00"/>
    <s v="HMO/2025/00964"/>
    <x v="7"/>
    <n v="54384.01"/>
    <n v="8701.44"/>
    <n v="63085.45"/>
    <n v="63085.45"/>
    <n v="54384.01"/>
    <d v="2026-01-28T00:00:00"/>
    <s v="Vigente"/>
    <s v="Sin pagar"/>
    <x v="1"/>
    <x v="0"/>
    <d v="2026-01-09T00:00:00"/>
    <x v="5"/>
    <x v="24"/>
    <n v="0"/>
    <n v="0"/>
    <n v="0"/>
    <n v="0"/>
    <n v="0"/>
    <n v="0"/>
    <n v="54384.01"/>
  </r>
  <r>
    <d v="2025-12-26T00:00:00"/>
    <s v="CLN/2025/00526"/>
    <x v="33"/>
    <n v="75950.960000000006"/>
    <n v="12152.15"/>
    <n v="88103.11"/>
    <n v="88103.11"/>
    <n v="75950.960000000006"/>
    <d v="2026-01-25T00:00:00"/>
    <s v="Vigente"/>
    <s v="Sin pagar"/>
    <x v="2"/>
    <x v="0"/>
    <d v="2026-01-09T00:00:00"/>
    <x v="5"/>
    <x v="24"/>
    <n v="0"/>
    <n v="0"/>
    <n v="0"/>
    <n v="0"/>
    <n v="0"/>
    <n v="0"/>
    <n v="75950.960000000006"/>
  </r>
  <r>
    <d v="2025-12-26T00:00:00"/>
    <s v="CLN/2025/00525"/>
    <x v="37"/>
    <n v="42000"/>
    <n v="6720"/>
    <n v="48720"/>
    <n v="48720"/>
    <n v="42000"/>
    <d v="2026-01-25T00:00:00"/>
    <s v="Vigente"/>
    <s v="Sin pagar"/>
    <x v="2"/>
    <x v="0"/>
    <d v="2026-01-09T00:00:00"/>
    <x v="5"/>
    <x v="24"/>
    <n v="0"/>
    <n v="0"/>
    <n v="0"/>
    <n v="0"/>
    <n v="0"/>
    <n v="0"/>
    <n v="42000"/>
  </r>
  <r>
    <d v="2025-12-23T00:00:00"/>
    <s v="CLN/2025/00524"/>
    <x v="71"/>
    <n v="24900"/>
    <n v="3984"/>
    <n v="28884"/>
    <n v="28884"/>
    <n v="24900"/>
    <d v="2026-01-22T00:00:00"/>
    <s v="Vigente"/>
    <s v="Sin pagar"/>
    <x v="1"/>
    <x v="0"/>
    <d v="2026-01-09T00:00:00"/>
    <x v="5"/>
    <x v="24"/>
    <n v="0"/>
    <n v="0"/>
    <n v="0"/>
    <n v="0"/>
    <n v="0"/>
    <n v="0"/>
    <n v="24900"/>
  </r>
  <r>
    <d v="2025-12-22T00:00:00"/>
    <s v="HMO/2025/00954"/>
    <x v="31"/>
    <n v="12500"/>
    <m/>
    <n v="12500"/>
    <n v="12500"/>
    <n v="12500"/>
    <d v="2026-01-21T00:00:00"/>
    <s v="Vigente"/>
    <s v="Sin pagar"/>
    <x v="1"/>
    <x v="0"/>
    <d v="2026-01-09T00:00:00"/>
    <x v="5"/>
    <x v="24"/>
    <n v="0"/>
    <n v="0"/>
    <n v="0"/>
    <n v="0"/>
    <n v="0"/>
    <n v="0"/>
    <n v="12500"/>
  </r>
  <r>
    <d v="2025-12-22T00:00:00"/>
    <s v="HMO/2025/00953"/>
    <x v="31"/>
    <n v="10767.89"/>
    <n v="1722.86"/>
    <n v="12490.75"/>
    <n v="12490.75"/>
    <n v="10767.89"/>
    <d v="2026-01-21T00:00:00"/>
    <s v="Vigente"/>
    <s v="Sin pagar"/>
    <x v="1"/>
    <x v="0"/>
    <d v="2026-01-09T00:00:00"/>
    <x v="5"/>
    <x v="24"/>
    <n v="0"/>
    <n v="0"/>
    <n v="0"/>
    <n v="0"/>
    <n v="0"/>
    <n v="0"/>
    <n v="10767.89"/>
  </r>
  <r>
    <d v="2025-12-22T00:00:00"/>
    <s v="CLN/2025/00522"/>
    <x v="21"/>
    <n v="18000"/>
    <n v="2880"/>
    <n v="20880"/>
    <n v="20880"/>
    <n v="18000"/>
    <d v="2026-01-21T00:00:00"/>
    <s v="Vigente"/>
    <s v="Sin pagar"/>
    <x v="2"/>
    <x v="0"/>
    <d v="2026-01-09T00:00:00"/>
    <x v="5"/>
    <x v="24"/>
    <n v="0"/>
    <n v="0"/>
    <n v="0"/>
    <n v="0"/>
    <n v="0"/>
    <n v="0"/>
    <n v="18000"/>
  </r>
  <r>
    <d v="2025-12-22T00:00:00"/>
    <s v="CLN/2025/00520"/>
    <x v="33"/>
    <n v="31212.47"/>
    <n v="4994"/>
    <n v="36206.47"/>
    <n v="36206.47"/>
    <n v="31212.47"/>
    <d v="2026-01-21T00:00:00"/>
    <s v="Vigente"/>
    <s v="Sin pagar"/>
    <x v="2"/>
    <x v="0"/>
    <d v="2026-01-09T00:00:00"/>
    <x v="5"/>
    <x v="24"/>
    <n v="0"/>
    <n v="0"/>
    <n v="0"/>
    <n v="0"/>
    <n v="0"/>
    <n v="0"/>
    <n v="31212.47"/>
  </r>
  <r>
    <d v="2025-12-19T00:00:00"/>
    <s v="HMO/2025/00949"/>
    <x v="22"/>
    <n v="27360"/>
    <n v="4377.6000000000004"/>
    <n v="31737.599999999999"/>
    <n v="31737.599999999999"/>
    <n v="27360"/>
    <d v="2026-01-18T00:00:00"/>
    <s v="Vigente"/>
    <s v="Sin pagar"/>
    <x v="1"/>
    <x v="0"/>
    <d v="2026-01-09T00:00:00"/>
    <x v="5"/>
    <x v="24"/>
    <n v="0"/>
    <n v="0"/>
    <n v="0"/>
    <n v="0"/>
    <n v="0"/>
    <n v="0"/>
    <n v="27360"/>
  </r>
  <r>
    <d v="2025-12-19T00:00:00"/>
    <s v="HMO/2025/00948"/>
    <x v="55"/>
    <n v="43500"/>
    <n v="6960"/>
    <n v="50460"/>
    <n v="50460"/>
    <n v="43500"/>
    <d v="2026-01-18T00:00:00"/>
    <s v="Vigente"/>
    <s v="Sin pagar"/>
    <x v="1"/>
    <x v="0"/>
    <d v="2026-01-09T00:00:00"/>
    <x v="5"/>
    <x v="24"/>
    <n v="0"/>
    <n v="0"/>
    <n v="0"/>
    <n v="0"/>
    <n v="0"/>
    <n v="0"/>
    <n v="43500"/>
  </r>
  <r>
    <d v="2025-12-19T00:00:00"/>
    <s v="HMO/2025/00947"/>
    <x v="6"/>
    <n v="9000"/>
    <n v="1440"/>
    <n v="10440"/>
    <n v="10440"/>
    <n v="9000"/>
    <d v="2026-01-18T00:00:00"/>
    <s v="Vigente"/>
    <s v="Sin pagar"/>
    <x v="1"/>
    <x v="0"/>
    <d v="2026-01-09T00:00:00"/>
    <x v="5"/>
    <x v="24"/>
    <n v="0"/>
    <n v="0"/>
    <n v="0"/>
    <n v="0"/>
    <n v="0"/>
    <n v="0"/>
    <n v="9000"/>
  </r>
  <r>
    <d v="2025-12-19T00:00:00"/>
    <s v="HMO/2025/00946"/>
    <x v="2"/>
    <n v="41000"/>
    <n v="6560"/>
    <n v="47560"/>
    <n v="47560"/>
    <n v="41000"/>
    <d v="2026-01-18T00:00:00"/>
    <s v="Vigente"/>
    <s v="Sin pagar"/>
    <x v="1"/>
    <x v="0"/>
    <d v="2026-01-09T00:00:00"/>
    <x v="5"/>
    <x v="24"/>
    <n v="0"/>
    <n v="0"/>
    <n v="0"/>
    <n v="0"/>
    <n v="0"/>
    <n v="0"/>
    <n v="41000"/>
  </r>
  <r>
    <d v="2025-12-19T00:00:00"/>
    <s v="CLN/2025/00519"/>
    <x v="37"/>
    <n v="42000"/>
    <n v="6720"/>
    <n v="48720"/>
    <n v="48720"/>
    <n v="42000"/>
    <d v="2026-01-18T00:00:00"/>
    <s v="Vigente"/>
    <s v="Sin pagar"/>
    <x v="2"/>
    <x v="0"/>
    <d v="2026-01-09T00:00:00"/>
    <x v="5"/>
    <x v="24"/>
    <n v="0"/>
    <n v="0"/>
    <n v="0"/>
    <n v="0"/>
    <n v="0"/>
    <n v="0"/>
    <n v="42000"/>
  </r>
  <r>
    <d v="2025-12-19T00:00:00"/>
    <s v="CLN/2025/00518"/>
    <x v="9"/>
    <n v="15300"/>
    <n v="2448"/>
    <n v="17748"/>
    <n v="17748"/>
    <n v="15300"/>
    <d v="2026-01-18T00:00:00"/>
    <s v="Vigente"/>
    <s v="Sin pagar"/>
    <x v="2"/>
    <x v="0"/>
    <d v="2026-01-09T00:00:00"/>
    <x v="5"/>
    <x v="24"/>
    <n v="0"/>
    <n v="0"/>
    <n v="0"/>
    <n v="0"/>
    <n v="0"/>
    <n v="0"/>
    <n v="15300"/>
  </r>
  <r>
    <d v="2025-12-18T00:00:00"/>
    <s v="CLN/2025/00516"/>
    <x v="58"/>
    <n v="98000"/>
    <n v="15680"/>
    <n v="113680"/>
    <n v="113680"/>
    <n v="98000"/>
    <d v="2026-01-17T00:00:00"/>
    <s v="Vigente"/>
    <s v="Sin pagar"/>
    <x v="1"/>
    <x v="0"/>
    <d v="2026-01-09T00:00:00"/>
    <x v="5"/>
    <x v="24"/>
    <n v="0"/>
    <n v="0"/>
    <n v="0"/>
    <n v="0"/>
    <n v="0"/>
    <n v="0"/>
    <n v="98000"/>
  </r>
  <r>
    <d v="2025-12-18T00:00:00"/>
    <s v="CLN/2025/00515"/>
    <x v="58"/>
    <n v="112000"/>
    <n v="17920"/>
    <n v="129920"/>
    <n v="129920"/>
    <n v="112000"/>
    <d v="2026-01-17T00:00:00"/>
    <s v="Vigente"/>
    <s v="Sin pagar"/>
    <x v="1"/>
    <x v="0"/>
    <d v="2026-01-09T00:00:00"/>
    <x v="5"/>
    <x v="24"/>
    <n v="0"/>
    <n v="0"/>
    <n v="0"/>
    <n v="0"/>
    <n v="0"/>
    <n v="0"/>
    <n v="112000"/>
  </r>
  <r>
    <d v="2025-12-18T00:00:00"/>
    <s v="CLN/2025/00514"/>
    <x v="58"/>
    <n v="249660.4"/>
    <n v="39945.660000000003"/>
    <n v="289606.06"/>
    <n v="200000"/>
    <n v="172413.79310344829"/>
    <d v="2026-01-17T00:00:00"/>
    <s v="Vigente"/>
    <s v="Pagado parcialmente"/>
    <x v="1"/>
    <x v="0"/>
    <d v="2026-01-09T00:00:00"/>
    <x v="5"/>
    <x v="24"/>
    <n v="0"/>
    <n v="0"/>
    <n v="0"/>
    <n v="0"/>
    <n v="0"/>
    <n v="0"/>
    <n v="172413.79310344829"/>
  </r>
  <r>
    <d v="2025-12-17T00:00:00"/>
    <s v="HMO/2025/00942"/>
    <x v="2"/>
    <n v="82000"/>
    <n v="13120"/>
    <n v="95120"/>
    <n v="95120"/>
    <n v="82000"/>
    <d v="2026-01-16T00:00:00"/>
    <s v="Por vencer"/>
    <s v="Sin pagar"/>
    <x v="1"/>
    <x v="0"/>
    <d v="2026-01-09T00:00:00"/>
    <x v="5"/>
    <x v="24"/>
    <n v="0"/>
    <n v="0"/>
    <n v="0"/>
    <n v="0"/>
    <n v="0"/>
    <n v="82000"/>
    <n v="0"/>
  </r>
  <r>
    <d v="2025-12-17T00:00:00"/>
    <s v="HMO/2025/00940"/>
    <x v="60"/>
    <n v="43200"/>
    <n v="6912"/>
    <n v="50112"/>
    <n v="50112"/>
    <n v="43200"/>
    <d v="2026-01-16T00:00:00"/>
    <s v="Por vencer"/>
    <s v="Sin pagar"/>
    <x v="1"/>
    <x v="0"/>
    <d v="2026-01-09T00:00:00"/>
    <x v="5"/>
    <x v="24"/>
    <n v="0"/>
    <n v="0"/>
    <n v="0"/>
    <n v="0"/>
    <n v="0"/>
    <n v="43200"/>
    <n v="0"/>
  </r>
  <r>
    <d v="2025-12-17T00:00:00"/>
    <s v="HMO/2025/00939"/>
    <x v="32"/>
    <n v="111485.03"/>
    <n v="17837.599999999999"/>
    <n v="129322.63"/>
    <n v="129322.63"/>
    <n v="111485.03"/>
    <d v="2026-01-16T00:00:00"/>
    <s v="Por vencer"/>
    <s v="Sin pagar"/>
    <x v="1"/>
    <x v="0"/>
    <d v="2026-01-09T00:00:00"/>
    <x v="5"/>
    <x v="24"/>
    <n v="0"/>
    <n v="0"/>
    <n v="0"/>
    <n v="0"/>
    <n v="0"/>
    <n v="111485.03"/>
    <n v="0"/>
  </r>
  <r>
    <d v="2025-12-16T00:00:00"/>
    <s v="HMO/2025/00936"/>
    <x v="23"/>
    <n v="15200"/>
    <n v="2432"/>
    <n v="17632"/>
    <n v="17632"/>
    <n v="15200"/>
    <d v="2026-01-15T00:00:00"/>
    <s v="Por vencer"/>
    <s v="Sin pagar"/>
    <x v="1"/>
    <x v="0"/>
    <d v="2026-01-09T00:00:00"/>
    <x v="5"/>
    <x v="24"/>
    <n v="0"/>
    <n v="0"/>
    <n v="0"/>
    <n v="0"/>
    <n v="0"/>
    <n v="15200"/>
    <n v="0"/>
  </r>
  <r>
    <d v="2025-12-16T00:00:00"/>
    <s v="HMO/2025/00935"/>
    <x v="60"/>
    <n v="14400"/>
    <n v="2304"/>
    <n v="16704"/>
    <n v="16704"/>
    <n v="14400"/>
    <d v="2026-01-15T00:00:00"/>
    <s v="Por vencer"/>
    <s v="Sin pagar"/>
    <x v="1"/>
    <x v="0"/>
    <d v="2026-01-09T00:00:00"/>
    <x v="5"/>
    <x v="24"/>
    <n v="0"/>
    <n v="0"/>
    <n v="0"/>
    <n v="0"/>
    <n v="0"/>
    <n v="14400"/>
    <n v="0"/>
  </r>
  <r>
    <d v="2025-12-16T00:00:00"/>
    <s v="CLN/2025/00511"/>
    <x v="35"/>
    <n v="12962"/>
    <n v="2073.92"/>
    <n v="15035.92"/>
    <n v="15035.92"/>
    <n v="12962"/>
    <d v="2026-01-15T00:00:00"/>
    <s v="Por vencer"/>
    <s v="Sin pagar"/>
    <x v="2"/>
    <x v="0"/>
    <d v="2026-01-09T00:00:00"/>
    <x v="5"/>
    <x v="24"/>
    <n v="0"/>
    <n v="0"/>
    <n v="0"/>
    <n v="0"/>
    <n v="0"/>
    <n v="12962"/>
    <n v="0"/>
  </r>
  <r>
    <d v="2025-12-15T00:00:00"/>
    <s v="CLN/2025/00509"/>
    <x v="64"/>
    <n v="39000"/>
    <m/>
    <n v="39000"/>
    <n v="39000"/>
    <n v="39000"/>
    <d v="2026-01-14T00:00:00"/>
    <s v="Por vencer"/>
    <s v="Sin pagar"/>
    <x v="1"/>
    <x v="0"/>
    <d v="2026-01-09T00:00:00"/>
    <x v="5"/>
    <x v="24"/>
    <n v="0"/>
    <n v="0"/>
    <n v="0"/>
    <n v="0"/>
    <n v="0"/>
    <n v="39000"/>
    <n v="0"/>
  </r>
  <r>
    <d v="2025-12-12T00:00:00"/>
    <s v="HMO/2025/00932"/>
    <x v="7"/>
    <n v="13500"/>
    <n v="2160"/>
    <n v="15660"/>
    <n v="15660"/>
    <n v="13500"/>
    <d v="2026-01-11T00:00:00"/>
    <s v="Por vencer"/>
    <s v="Sin pagar"/>
    <x v="1"/>
    <x v="0"/>
    <d v="2026-01-09T00:00:00"/>
    <x v="5"/>
    <x v="24"/>
    <n v="0"/>
    <n v="0"/>
    <n v="0"/>
    <n v="0"/>
    <n v="0"/>
    <n v="13500"/>
    <n v="0"/>
  </r>
  <r>
    <d v="2025-12-12T00:00:00"/>
    <s v="HMO/2025/00930"/>
    <x v="23"/>
    <n v="20000"/>
    <n v="3200"/>
    <n v="23200"/>
    <n v="23200"/>
    <n v="20000"/>
    <d v="2026-01-11T00:00:00"/>
    <s v="Por vencer"/>
    <s v="Sin pagar"/>
    <x v="1"/>
    <x v="0"/>
    <d v="2026-01-09T00:00:00"/>
    <x v="5"/>
    <x v="24"/>
    <n v="0"/>
    <n v="0"/>
    <n v="0"/>
    <n v="0"/>
    <n v="0"/>
    <n v="20000"/>
    <n v="0"/>
  </r>
  <r>
    <d v="2025-12-11T00:00:00"/>
    <s v="HMO/2025/00927"/>
    <x v="32"/>
    <n v="89476.57"/>
    <n v="14316.25"/>
    <n v="103792.82"/>
    <n v="103792.82"/>
    <n v="89476.57"/>
    <d v="2026-01-10T00:00:00"/>
    <s v="Por vencer"/>
    <s v="Sin pagar"/>
    <x v="2"/>
    <x v="0"/>
    <d v="2026-01-09T00:00:00"/>
    <x v="5"/>
    <x v="24"/>
    <n v="0"/>
    <n v="0"/>
    <n v="0"/>
    <n v="0"/>
    <n v="0"/>
    <n v="89476.57"/>
    <n v="0"/>
  </r>
  <r>
    <d v="2025-12-10T00:00:00"/>
    <s v="HMO/2025/00925"/>
    <x v="14"/>
    <n v="6880"/>
    <n v="1100.8"/>
    <n v="7980.8"/>
    <n v="7980.8"/>
    <n v="6880"/>
    <d v="2026-01-09T00:00:00"/>
    <s v="Vencido"/>
    <s v="Sin pagar"/>
    <x v="2"/>
    <x v="0"/>
    <d v="2026-01-09T00:00:00"/>
    <x v="5"/>
    <x v="24"/>
    <n v="1"/>
    <n v="6880"/>
    <n v="0"/>
    <n v="0"/>
    <n v="0"/>
    <n v="0"/>
    <n v="0"/>
  </r>
  <r>
    <d v="2025-12-05T00:00:00"/>
    <s v="CLN/2025/00505"/>
    <x v="64"/>
    <n v="14625"/>
    <m/>
    <n v="14625"/>
    <n v="14625"/>
    <n v="14625"/>
    <d v="2026-01-04T00:00:00"/>
    <s v="Vencido"/>
    <s v="Sin pagar"/>
    <x v="1"/>
    <x v="0"/>
    <d v="2026-01-09T00:00:00"/>
    <x v="5"/>
    <x v="24"/>
    <n v="6"/>
    <n v="14625"/>
    <n v="0"/>
    <n v="0"/>
    <n v="0"/>
    <n v="0"/>
    <n v="0"/>
  </r>
  <r>
    <d v="2025-12-03T00:00:00"/>
    <s v="CLN/2025/00504"/>
    <x v="35"/>
    <n v="16202.5"/>
    <n v="2592.4"/>
    <n v="18794.900000000001"/>
    <n v="18794.900000000001"/>
    <n v="16202.5"/>
    <d v="2026-01-02T00:00:00"/>
    <s v="Vencido"/>
    <s v="Sin pagar"/>
    <x v="2"/>
    <x v="0"/>
    <d v="2026-01-09T00:00:00"/>
    <x v="5"/>
    <x v="24"/>
    <n v="8"/>
    <n v="16202.5"/>
    <n v="0"/>
    <n v="0"/>
    <n v="0"/>
    <n v="0"/>
    <n v="0"/>
  </r>
  <r>
    <d v="2025-12-02T00:00:00"/>
    <s v="HMO/2025/00915"/>
    <x v="2"/>
    <n v="82000"/>
    <n v="13120"/>
    <n v="95120"/>
    <n v="95120"/>
    <n v="82000"/>
    <d v="2026-01-01T00:00:00"/>
    <s v="Vencido"/>
    <s v="Sin pagar"/>
    <x v="1"/>
    <x v="0"/>
    <d v="2026-01-09T00:00:00"/>
    <x v="5"/>
    <x v="24"/>
    <n v="9"/>
    <n v="82000"/>
    <n v="0"/>
    <n v="0"/>
    <n v="0"/>
    <n v="0"/>
    <n v="0"/>
  </r>
  <r>
    <d v="2025-12-02T00:00:00"/>
    <s v="CLN/2025/00503"/>
    <x v="37"/>
    <n v="42000"/>
    <n v="6720"/>
    <n v="48720"/>
    <n v="48720"/>
    <n v="42000"/>
    <d v="2026-01-01T00:00:00"/>
    <s v="Vencido"/>
    <s v="Sin pagar"/>
    <x v="2"/>
    <x v="0"/>
    <d v="2026-01-09T00:00:00"/>
    <x v="5"/>
    <x v="24"/>
    <n v="9"/>
    <n v="42000"/>
    <n v="0"/>
    <n v="0"/>
    <n v="0"/>
    <n v="0"/>
    <n v="0"/>
  </r>
  <r>
    <d v="2025-12-02T00:00:00"/>
    <s v="CLN/2025/00502"/>
    <x v="24"/>
    <n v="8370"/>
    <n v="1339.2"/>
    <n v="9709.2000000000007"/>
    <n v="9709.2000000000007"/>
    <n v="8370"/>
    <d v="2026-01-01T00:00:00"/>
    <s v="Vencido"/>
    <s v="Sin pagar"/>
    <x v="2"/>
    <x v="0"/>
    <d v="2026-01-09T00:00:00"/>
    <x v="5"/>
    <x v="24"/>
    <n v="9"/>
    <n v="8370"/>
    <n v="0"/>
    <n v="0"/>
    <n v="0"/>
    <n v="0"/>
    <n v="0"/>
  </r>
  <r>
    <d v="2025-11-28T00:00:00"/>
    <s v="CLN/2025/00501"/>
    <x v="35"/>
    <n v="9632.02"/>
    <n v="1541.12"/>
    <n v="11173.14"/>
    <n v="11173.14"/>
    <n v="9632.02"/>
    <d v="2025-12-28T00:00:00"/>
    <s v="Vencido"/>
    <s v="Sin pagar"/>
    <x v="2"/>
    <x v="0"/>
    <d v="2026-01-09T00:00:00"/>
    <x v="5"/>
    <x v="24"/>
    <n v="13"/>
    <n v="9632.02"/>
    <n v="0"/>
    <n v="0"/>
    <n v="0"/>
    <n v="0"/>
    <n v="0"/>
  </r>
  <r>
    <d v="2025-11-28T00:00:00"/>
    <s v="CLN/2025/00500"/>
    <x v="14"/>
    <n v="16450"/>
    <n v="2632"/>
    <n v="19082"/>
    <n v="19082"/>
    <n v="16450"/>
    <d v="2025-12-28T00:00:00"/>
    <s v="Vencido"/>
    <s v="Sin pagar"/>
    <x v="2"/>
    <x v="0"/>
    <d v="2026-01-09T00:00:00"/>
    <x v="5"/>
    <x v="24"/>
    <n v="13"/>
    <n v="16450"/>
    <n v="0"/>
    <n v="0"/>
    <n v="0"/>
    <n v="0"/>
    <n v="0"/>
  </r>
  <r>
    <d v="2025-10-23T00:00:00"/>
    <s v="CLN/2025/00474"/>
    <x v="38"/>
    <n v="19694.400000000001"/>
    <n v="3151.1"/>
    <n v="22845.5"/>
    <n v="2429.5"/>
    <n v="2094.3965517241381"/>
    <d v="2025-11-07T00:00:00"/>
    <s v="Vencido"/>
    <s v="Pagado parcialmente"/>
    <x v="2"/>
    <x v="0"/>
    <d v="2026-01-09T00:00:00"/>
    <x v="5"/>
    <x v="24"/>
    <n v="64"/>
    <n v="0"/>
    <n v="0"/>
    <n v="2094.3965517241381"/>
    <n v="0"/>
    <n v="0"/>
    <n v="0"/>
  </r>
  <r>
    <d v="2025-10-14T00:00:00"/>
    <s v="CLN/2025/00465"/>
    <x v="36"/>
    <n v="14295.42"/>
    <n v="2287.27"/>
    <n v="16582.689999999999"/>
    <n v="16582.689999999999"/>
    <n v="14295.42"/>
    <d v="2025-11-13T00:00:00"/>
    <s v="Vencido"/>
    <s v="Sin pagar"/>
    <x v="2"/>
    <x v="0"/>
    <d v="2026-01-09T00:00:00"/>
    <x v="5"/>
    <x v="24"/>
    <n v="58"/>
    <n v="0"/>
    <n v="14295.42"/>
    <n v="0"/>
    <n v="0"/>
    <n v="0"/>
    <n v="0"/>
  </r>
  <r>
    <d v="2025-10-03T00:00:00"/>
    <s v="CLN/2025/00449"/>
    <x v="36"/>
    <n v="24043.32"/>
    <n v="3846.93"/>
    <n v="27890.25"/>
    <n v="27890.25"/>
    <n v="24043.32"/>
    <d v="2025-11-02T00:00:00"/>
    <s v="Vencido"/>
    <s v="Sin pagar"/>
    <x v="2"/>
    <x v="0"/>
    <d v="2026-01-09T00:00:00"/>
    <x v="5"/>
    <x v="24"/>
    <n v="69"/>
    <n v="0"/>
    <n v="0"/>
    <n v="24043.32"/>
    <n v="0"/>
    <n v="0"/>
    <n v="0"/>
  </r>
  <r>
    <d v="2025-10-01T00:00:00"/>
    <s v="CLN/2025/00442"/>
    <x v="53"/>
    <n v="21675"/>
    <n v="3468"/>
    <n v="25143"/>
    <n v="25143"/>
    <n v="21675"/>
    <d v="2025-10-31T00:00:00"/>
    <s v="Vencido"/>
    <s v="Sin pagar"/>
    <x v="3"/>
    <x v="0"/>
    <d v="2026-01-09T00:00:00"/>
    <x v="5"/>
    <x v="24"/>
    <n v="71"/>
    <n v="0"/>
    <n v="0"/>
    <n v="21675"/>
    <n v="0"/>
    <n v="0"/>
    <n v="0"/>
  </r>
  <r>
    <d v="2025-09-30T00:00:00"/>
    <s v="CLN/2025/00440"/>
    <x v="36"/>
    <n v="115800"/>
    <n v="18528"/>
    <n v="134328"/>
    <n v="134328"/>
    <n v="115800"/>
    <d v="2025-10-30T00:00:00"/>
    <s v="Vencido"/>
    <s v="Sin pagar"/>
    <x v="2"/>
    <x v="0"/>
    <d v="2026-01-09T00:00:00"/>
    <x v="5"/>
    <x v="24"/>
    <n v="72"/>
    <n v="0"/>
    <n v="0"/>
    <n v="115800"/>
    <n v="0"/>
    <n v="0"/>
    <n v="0"/>
  </r>
  <r>
    <d v="2025-09-20T00:00:00"/>
    <s v="CLN/2025/00425"/>
    <x v="36"/>
    <n v="28965.32"/>
    <n v="4634.45"/>
    <n v="33599.769999999997"/>
    <n v="33599.769999999997"/>
    <n v="28965.32"/>
    <d v="2025-10-20T00:00:00"/>
    <s v="Vencido"/>
    <s v="Sin pagar"/>
    <x v="2"/>
    <x v="0"/>
    <d v="2026-01-09T00:00:00"/>
    <x v="5"/>
    <x v="24"/>
    <n v="82"/>
    <n v="0"/>
    <n v="0"/>
    <n v="28965.32"/>
    <n v="0"/>
    <n v="0"/>
    <n v="0"/>
  </r>
  <r>
    <d v="2025-09-15T00:00:00"/>
    <s v="HMO/2025/00727"/>
    <x v="39"/>
    <n v="7125"/>
    <n v="1140"/>
    <n v="8265"/>
    <n v="8265"/>
    <n v="7125"/>
    <d v="2025-10-15T00:00:00"/>
    <s v="Vencido"/>
    <s v="Sin pagar"/>
    <x v="1"/>
    <x v="0"/>
    <d v="2026-01-09T00:00:00"/>
    <x v="5"/>
    <x v="24"/>
    <n v="87"/>
    <n v="0"/>
    <n v="0"/>
    <n v="7125"/>
    <n v="0"/>
    <n v="0"/>
    <n v="0"/>
  </r>
  <r>
    <d v="2025-08-27T00:00:00"/>
    <s v="HMO/2025/00683"/>
    <x v="39"/>
    <n v="4375"/>
    <n v="700"/>
    <n v="5075"/>
    <n v="5075"/>
    <n v="4375"/>
    <d v="2025-09-26T00:00:00"/>
    <s v="Vencido"/>
    <s v="Sin pagar"/>
    <x v="1"/>
    <x v="0"/>
    <d v="2026-01-09T00:00:00"/>
    <x v="5"/>
    <x v="24"/>
    <n v="106"/>
    <n v="0"/>
    <n v="0"/>
    <n v="0"/>
    <n v="4375"/>
    <n v="0"/>
    <n v="0"/>
  </r>
  <r>
    <d v="2025-08-26T00:00:00"/>
    <s v="CLN/2025/00385"/>
    <x v="40"/>
    <n v="22364.16"/>
    <m/>
    <n v="22364.16"/>
    <n v="22364.16"/>
    <n v="22364.16"/>
    <d v="2025-09-25T00:00:00"/>
    <s v="Vencido"/>
    <s v="Sin pagar"/>
    <x v="3"/>
    <x v="0"/>
    <d v="2026-01-09T00:00:00"/>
    <x v="5"/>
    <x v="24"/>
    <n v="107"/>
    <n v="0"/>
    <n v="0"/>
    <n v="0"/>
    <n v="22364.16"/>
    <n v="0"/>
    <n v="0"/>
  </r>
  <r>
    <d v="2025-08-07T00:00:00"/>
    <s v="CLN/2025/00356"/>
    <x v="40"/>
    <n v="22343.040000000001"/>
    <m/>
    <n v="22343.040000000001"/>
    <n v="22343.040000000001"/>
    <n v="22343.040000000001"/>
    <d v="2025-09-06T00:00:00"/>
    <s v="Vencido"/>
    <s v="Sin pagar"/>
    <x v="3"/>
    <x v="0"/>
    <d v="2026-01-09T00:00:00"/>
    <x v="5"/>
    <x v="24"/>
    <n v="126"/>
    <n v="0"/>
    <n v="0"/>
    <n v="0"/>
    <n v="22343.040000000001"/>
    <n v="0"/>
    <n v="0"/>
  </r>
  <r>
    <d v="2025-07-31T00:00:00"/>
    <s v="CLN/2025/00350"/>
    <x v="41"/>
    <n v="761801.88"/>
    <n v="121888.3"/>
    <n v="883690.18"/>
    <n v="232979.43"/>
    <n v="200844.33620689655"/>
    <d v="2025-08-15T00:00:00"/>
    <s v="Vencido"/>
    <s v="Pagado parcialmente"/>
    <x v="2"/>
    <x v="0"/>
    <d v="2026-01-09T00:00:00"/>
    <x v="5"/>
    <x v="24"/>
    <n v="148"/>
    <n v="0"/>
    <n v="0"/>
    <n v="0"/>
    <n v="200844.33620689655"/>
    <n v="0"/>
    <n v="0"/>
  </r>
  <r>
    <d v="2025-07-02T00:00:00"/>
    <s v="CLN/2025/00317"/>
    <x v="42"/>
    <n v="14940"/>
    <n v="2390.4"/>
    <n v="17330.400000000001"/>
    <n v="17330.400000000001"/>
    <n v="14940"/>
    <d v="2025-08-01T00:00:00"/>
    <s v="Vencido"/>
    <s v="Sin pagar"/>
    <x v="3"/>
    <x v="0"/>
    <d v="2026-01-09T00:00:00"/>
    <x v="5"/>
    <x v="24"/>
    <n v="162"/>
    <n v="0"/>
    <n v="0"/>
    <n v="0"/>
    <n v="14940"/>
    <n v="0"/>
    <n v="0"/>
  </r>
  <r>
    <d v="2025-06-19T00:00:00"/>
    <s v="CLN/2025/00296"/>
    <x v="42"/>
    <n v="22410"/>
    <n v="3585.6"/>
    <n v="25995.599999999999"/>
    <n v="25995.599999999999"/>
    <n v="22410"/>
    <d v="2025-07-19T00:00:00"/>
    <s v="Vencido"/>
    <s v="Sin pagar"/>
    <x v="3"/>
    <x v="0"/>
    <d v="2026-01-09T00:00:00"/>
    <x v="5"/>
    <x v="24"/>
    <n v="175"/>
    <n v="0"/>
    <n v="0"/>
    <n v="0"/>
    <n v="22410"/>
    <n v="0"/>
    <n v="0"/>
  </r>
  <r>
    <d v="2025-06-06T00:00:00"/>
    <s v="CLN/2025/00282"/>
    <x v="42"/>
    <n v="19012.5"/>
    <n v="3042"/>
    <n v="22054.5"/>
    <n v="22054.5"/>
    <n v="19012.5"/>
    <d v="2025-07-06T00:00:00"/>
    <s v="Vencido"/>
    <s v="Sin pagar"/>
    <x v="3"/>
    <x v="0"/>
    <d v="2026-01-09T00:00:00"/>
    <x v="5"/>
    <x v="24"/>
    <n v="188"/>
    <n v="0"/>
    <n v="0"/>
    <n v="0"/>
    <n v="19012.5"/>
    <n v="0"/>
    <n v="0"/>
  </r>
  <r>
    <d v="2025-05-22T00:00:00"/>
    <s v="CLN/2025/00256"/>
    <x v="43"/>
    <n v="3477.15"/>
    <n v="556.34"/>
    <n v="4033.49"/>
    <n v="4033.49"/>
    <n v="3477.15"/>
    <d v="2025-06-21T00:00:00"/>
    <s v="Vencido"/>
    <s v="Sin pagar"/>
    <x v="3"/>
    <x v="0"/>
    <d v="2026-01-09T00:00:00"/>
    <x v="5"/>
    <x v="24"/>
    <n v="203"/>
    <n v="0"/>
    <n v="0"/>
    <n v="0"/>
    <n v="3477.15"/>
    <n v="0"/>
    <n v="0"/>
  </r>
  <r>
    <d v="2025-05-15T00:00:00"/>
    <s v="CLN/2025/00253"/>
    <x v="43"/>
    <n v="162680"/>
    <n v="26028.799999999999"/>
    <n v="188708.8"/>
    <n v="188708.8"/>
    <n v="162680"/>
    <d v="2025-06-14T00:00:00"/>
    <s v="Vencido"/>
    <s v="Sin pagar"/>
    <x v="3"/>
    <x v="0"/>
    <d v="2026-01-09T00:00:00"/>
    <x v="5"/>
    <x v="24"/>
    <n v="210"/>
    <n v="0"/>
    <n v="0"/>
    <n v="0"/>
    <n v="162680"/>
    <n v="0"/>
    <n v="0"/>
  </r>
  <r>
    <d v="2025-05-15T00:00:00"/>
    <s v="CLN/2025/00250"/>
    <x v="43"/>
    <n v="6970.68"/>
    <n v="1115.31"/>
    <n v="8085.99"/>
    <n v="8085.99"/>
    <n v="6970.68"/>
    <d v="2025-06-14T00:00:00"/>
    <s v="Vencido"/>
    <s v="Sin pagar"/>
    <x v="3"/>
    <x v="0"/>
    <d v="2026-01-09T00:00:00"/>
    <x v="5"/>
    <x v="24"/>
    <n v="210"/>
    <n v="0"/>
    <n v="0"/>
    <n v="0"/>
    <n v="6970.68"/>
    <n v="0"/>
    <n v="0"/>
  </r>
  <r>
    <d v="2025-05-15T00:00:00"/>
    <s v="CLN/2025/00248"/>
    <x v="42"/>
    <n v="31024.799999999999"/>
    <n v="4963.97"/>
    <n v="35988.769999999997"/>
    <n v="15542.87"/>
    <n v="13399.025862068967"/>
    <d v="2025-06-14T00:00:00"/>
    <s v="Vencido"/>
    <s v="Pagado parcialmente"/>
    <x v="3"/>
    <x v="0"/>
    <d v="2026-01-09T00:00:00"/>
    <x v="5"/>
    <x v="24"/>
    <n v="210"/>
    <n v="0"/>
    <n v="0"/>
    <n v="0"/>
    <n v="13399.025862068967"/>
    <n v="0"/>
    <n v="0"/>
  </r>
  <r>
    <d v="2025-05-13T00:00:00"/>
    <s v="CLN/2025/00246"/>
    <x v="43"/>
    <n v="20992.5"/>
    <n v="3358.8"/>
    <n v="24351.3"/>
    <n v="24351.3"/>
    <n v="20992.5"/>
    <d v="2025-06-12T00:00:00"/>
    <s v="Vencido"/>
    <s v="Sin pagar"/>
    <x v="3"/>
    <x v="0"/>
    <d v="2026-01-09T00:00:00"/>
    <x v="5"/>
    <x v="24"/>
    <n v="212"/>
    <n v="0"/>
    <n v="0"/>
    <n v="0"/>
    <n v="20992.5"/>
    <n v="0"/>
    <n v="0"/>
  </r>
  <r>
    <d v="2025-05-07T00:00:00"/>
    <s v="CLN/2025/00237"/>
    <x v="43"/>
    <n v="5250"/>
    <n v="840"/>
    <n v="6090"/>
    <n v="6090"/>
    <n v="5250"/>
    <d v="2025-06-06T00:00:00"/>
    <s v="Vencido"/>
    <s v="Sin pagar"/>
    <x v="3"/>
    <x v="0"/>
    <d v="2026-01-09T00:00:00"/>
    <x v="5"/>
    <x v="24"/>
    <n v="218"/>
    <n v="0"/>
    <n v="0"/>
    <n v="0"/>
    <n v="5250"/>
    <n v="0"/>
    <n v="0"/>
  </r>
  <r>
    <d v="2025-04-25T00:00:00"/>
    <s v="CLN/2025/00223"/>
    <x v="43"/>
    <n v="45500"/>
    <n v="7280"/>
    <n v="52780"/>
    <n v="52780"/>
    <n v="45500"/>
    <d v="2025-05-25T00:00:00"/>
    <s v="Vencido"/>
    <s v="Sin pagar"/>
    <x v="3"/>
    <x v="0"/>
    <d v="2026-01-09T00:00:00"/>
    <x v="5"/>
    <x v="24"/>
    <n v="230"/>
    <n v="0"/>
    <n v="0"/>
    <n v="0"/>
    <n v="45500"/>
    <n v="0"/>
    <n v="0"/>
  </r>
  <r>
    <d v="2025-04-10T00:00:00"/>
    <s v="HMO/2025/00276"/>
    <x v="30"/>
    <n v="62545.08"/>
    <n v="10007.209999999999"/>
    <n v="72552.289999999994"/>
    <n v="72552.289999999994"/>
    <n v="62545.08"/>
    <d v="2025-05-10T00:00:00"/>
    <s v="Vencido"/>
    <s v="Sin pagar"/>
    <x v="1"/>
    <x v="0"/>
    <d v="2026-01-09T00:00:00"/>
    <x v="5"/>
    <x v="24"/>
    <n v="245"/>
    <n v="0"/>
    <n v="0"/>
    <n v="0"/>
    <n v="62545.08"/>
    <n v="0"/>
    <n v="0"/>
  </r>
  <r>
    <d v="2025-03-31T00:00:00"/>
    <s v="HMO/2025/00236"/>
    <x v="30"/>
    <n v="11327.06"/>
    <n v="1812.33"/>
    <n v="13139.39"/>
    <n v="13139.39"/>
    <n v="11327.06"/>
    <d v="2025-04-30T00:00:00"/>
    <s v="Vencido"/>
    <s v="Sin pagar"/>
    <x v="1"/>
    <x v="0"/>
    <d v="2026-01-09T00:00:00"/>
    <x v="5"/>
    <x v="24"/>
    <n v="255"/>
    <n v="0"/>
    <n v="0"/>
    <n v="0"/>
    <n v="11327.06"/>
    <n v="0"/>
    <n v="0"/>
  </r>
  <r>
    <d v="2025-03-31T00:00:00"/>
    <s v="HMO/2025/00235"/>
    <x v="30"/>
    <n v="51204.75"/>
    <n v="8192.76"/>
    <n v="59397.51"/>
    <n v="59397.1"/>
    <n v="51204.396551724138"/>
    <d v="2025-04-30T00:00:00"/>
    <s v="Vencido"/>
    <s v="Pagado parcialmente"/>
    <x v="1"/>
    <x v="0"/>
    <d v="2026-01-09T00:00:00"/>
    <x v="5"/>
    <x v="24"/>
    <n v="255"/>
    <n v="0"/>
    <n v="0"/>
    <n v="0"/>
    <n v="51204.396551724138"/>
    <n v="0"/>
    <n v="0"/>
  </r>
  <r>
    <d v="2025-03-04T00:00:00"/>
    <s v="CLN/2025/00143"/>
    <x v="43"/>
    <n v="31483.63"/>
    <n v="5037.38"/>
    <n v="36521.01"/>
    <n v="5816.12"/>
    <n v="5013.8965517241386"/>
    <d v="2025-04-03T00:00:00"/>
    <s v="Vencido"/>
    <s v="Pagado parcialmente"/>
    <x v="3"/>
    <x v="0"/>
    <d v="2026-01-09T00:00:00"/>
    <x v="5"/>
    <x v="24"/>
    <n v="282"/>
    <n v="0"/>
    <n v="0"/>
    <n v="0"/>
    <n v="5013.8965517241386"/>
    <n v="0"/>
    <n v="0"/>
  </r>
  <r>
    <d v="2025-02-21T00:00:00"/>
    <s v="CLN/2025/00127"/>
    <x v="43"/>
    <n v="23609.5"/>
    <n v="2595.6"/>
    <n v="26205.1"/>
    <n v="26205.1"/>
    <n v="23609.5"/>
    <d v="2025-05-07T00:00:00"/>
    <s v="Vencido"/>
    <s v="Sin pagar"/>
    <x v="3"/>
    <x v="0"/>
    <d v="2026-01-09T00:00:00"/>
    <x v="5"/>
    <x v="24"/>
    <n v="248"/>
    <n v="0"/>
    <n v="0"/>
    <n v="0"/>
    <n v="23609.5"/>
    <n v="0"/>
    <n v="0"/>
  </r>
  <r>
    <d v="2025-02-11T00:00:00"/>
    <s v="CLN/2025/00101"/>
    <x v="44"/>
    <n v="1230"/>
    <m/>
    <n v="1230"/>
    <n v="1230"/>
    <n v="1230"/>
    <d v="2025-02-26T00:00:00"/>
    <s v="Vencido"/>
    <s v="Sin pagar"/>
    <x v="3"/>
    <x v="0"/>
    <d v="2026-01-09T00:00:00"/>
    <x v="5"/>
    <x v="24"/>
    <n v="318"/>
    <n v="0"/>
    <n v="0"/>
    <n v="0"/>
    <n v="1230"/>
    <n v="0"/>
    <n v="0"/>
  </r>
  <r>
    <d v="2024-11-14T00:00:00"/>
    <s v="HMO/2024/00987"/>
    <x v="45"/>
    <n v="2369.29"/>
    <n v="379.09"/>
    <n v="2748.38"/>
    <n v="2748.38"/>
    <n v="2369.29"/>
    <d v="2024-12-14T00:00:00"/>
    <s v="Vencido"/>
    <s v="Sin pagar"/>
    <x v="4"/>
    <x v="0"/>
    <d v="2026-01-09T00:00:00"/>
    <x v="5"/>
    <x v="24"/>
    <n v="392"/>
    <n v="0"/>
    <n v="0"/>
    <n v="0"/>
    <n v="2369.29"/>
    <n v="0"/>
    <n v="0"/>
  </r>
  <r>
    <d v="2024-10-31T00:00:00"/>
    <s v="HMO/2024/00961"/>
    <x v="45"/>
    <n v="3719.83"/>
    <n v="595.16999999999996"/>
    <n v="4315"/>
    <n v="3165.98"/>
    <n v="2729.2931034482763"/>
    <d v="2024-11-30T00:00:00"/>
    <s v="Vencido"/>
    <s v="Pagado parcialmente"/>
    <x v="4"/>
    <x v="0"/>
    <d v="2026-01-09T00:00:00"/>
    <x v="5"/>
    <x v="24"/>
    <n v="406"/>
    <n v="0"/>
    <n v="0"/>
    <n v="0"/>
    <n v="2729.2931034482763"/>
    <n v="0"/>
    <n v="0"/>
  </r>
  <r>
    <d v="2024-10-17T00:00:00"/>
    <s v="HMO/2024/00910"/>
    <x v="45"/>
    <n v="21120"/>
    <n v="3379.2"/>
    <n v="24499.200000000001"/>
    <n v="24499.200000000001"/>
    <n v="21120"/>
    <d v="2024-11-16T00:00:00"/>
    <s v="Vencido"/>
    <s v="Sin pagar"/>
    <x v="4"/>
    <x v="0"/>
    <d v="2026-01-09T00:00:00"/>
    <x v="5"/>
    <x v="24"/>
    <n v="420"/>
    <n v="0"/>
    <n v="0"/>
    <n v="0"/>
    <n v="21120"/>
    <n v="0"/>
    <n v="0"/>
  </r>
  <r>
    <d v="2024-08-15T00:00:00"/>
    <s v="CLN/2024/00680"/>
    <x v="46"/>
    <n v="2475"/>
    <n v="396"/>
    <n v="2871"/>
    <n v="2871"/>
    <n v="2475"/>
    <d v="2024-09-14T00:00:00"/>
    <s v="Vencido"/>
    <s v="Sin pagar"/>
    <x v="5"/>
    <x v="0"/>
    <d v="2026-01-09T00:00:00"/>
    <x v="5"/>
    <x v="24"/>
    <n v="483"/>
    <n v="0"/>
    <n v="0"/>
    <n v="0"/>
    <n v="2475"/>
    <n v="0"/>
    <n v="0"/>
  </r>
  <r>
    <d v="2024-07-25T00:00:00"/>
    <s v="CLN/2024/00600"/>
    <x v="46"/>
    <n v="2475"/>
    <n v="396"/>
    <n v="2871"/>
    <n v="2378"/>
    <n v="2050"/>
    <d v="2024-08-24T00:00:00"/>
    <s v="Vencido"/>
    <s v="Pagado parcialmente"/>
    <x v="5"/>
    <x v="0"/>
    <d v="2026-01-09T00:00:00"/>
    <x v="5"/>
    <x v="24"/>
    <n v="504"/>
    <n v="0"/>
    <n v="0"/>
    <n v="0"/>
    <n v="2050"/>
    <n v="0"/>
    <n v="0"/>
  </r>
  <r>
    <d v="2024-07-18T00:00:00"/>
    <s v="HMO/2024/00568"/>
    <x v="47"/>
    <n v="16588"/>
    <n v="2654.08"/>
    <n v="19242.080000000002"/>
    <n v="19242.080000000002"/>
    <n v="16588"/>
    <d v="2024-08-17T00:00:00"/>
    <s v="Vencido"/>
    <s v="Sin pagar"/>
    <x v="1"/>
    <x v="0"/>
    <d v="2026-01-09T00:00:00"/>
    <x v="5"/>
    <x v="24"/>
    <n v="511"/>
    <n v="0"/>
    <n v="0"/>
    <n v="0"/>
    <n v="16588"/>
    <n v="0"/>
    <n v="0"/>
  </r>
  <r>
    <d v="2024-03-01T00:00:00"/>
    <s v="CLN/2024/00057"/>
    <x v="48"/>
    <n v="8800"/>
    <n v="1408"/>
    <n v="10208"/>
    <n v="10208"/>
    <n v="8800"/>
    <d v="2024-03-31T00:00:00"/>
    <s v="Vencido"/>
    <s v="Sin pagar"/>
    <x v="6"/>
    <x v="0"/>
    <d v="2026-01-09T00:00:00"/>
    <x v="5"/>
    <x v="24"/>
    <n v="650"/>
    <n v="0"/>
    <n v="0"/>
    <n v="0"/>
    <n v="8800"/>
    <n v="0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4">
  <r>
    <s v="BILL/2026/06/0061"/>
    <s v="OC02585"/>
    <x v="0"/>
    <s v="HMO-25156"/>
    <d v="2026-06-19T00:00:00"/>
    <d v="2026-07-19T00:00:00"/>
    <s v="MXN"/>
    <n v="-1200"/>
    <n v="-192"/>
    <n v="-1392"/>
    <n v="-1392"/>
    <n v="1392"/>
    <s v="Sin pagar"/>
    <s v="IRLANDA ROJO"/>
    <m/>
    <n v="30"/>
    <s v="Crédito"/>
    <n v="19"/>
    <n v="7"/>
    <n v="2026"/>
    <n v="19"/>
    <n v="6"/>
    <n v="2026"/>
    <n v="1200"/>
    <n v="1392"/>
    <s v="Vigente"/>
    <d v="2026-06-26T00:00:00"/>
    <x v="0"/>
    <x v="0"/>
    <n v="0"/>
    <n v="0"/>
    <n v="0"/>
    <n v="0"/>
    <n v="1200"/>
  </r>
  <r>
    <s v="BILL/2026/06/0060"/>
    <s v="OC02591"/>
    <x v="0"/>
    <s v="HMO-25157"/>
    <d v="2026-06-19T00:00:00"/>
    <d v="2026-07-19T00:00:00"/>
    <s v="USD"/>
    <n v="-27720.6"/>
    <n v="-4435.3"/>
    <n v="-32155.9"/>
    <n v="-1851.36"/>
    <n v="1851.36"/>
    <s v="Sin pagar"/>
    <s v="IRLANDA ROJO"/>
    <m/>
    <n v="30"/>
    <s v="Crédito"/>
    <n v="19"/>
    <n v="7"/>
    <n v="2026"/>
    <n v="19"/>
    <n v="6"/>
    <n v="2026"/>
    <n v="27720.6"/>
    <n v="32155.9"/>
    <s v="Vigente"/>
    <d v="2026-06-26T00:00:00"/>
    <x v="0"/>
    <x v="0"/>
    <n v="0"/>
    <n v="0"/>
    <n v="0"/>
    <n v="0"/>
    <n v="27720.6"/>
  </r>
  <r>
    <s v="BILL/2026/06/0059"/>
    <s v="OC02590"/>
    <x v="1"/>
    <s v="AA 16301"/>
    <d v="2026-06-22T00:00:00"/>
    <d v="2026-07-12T00:00:00"/>
    <s v="MXN"/>
    <n v="-64297.8"/>
    <n v="-10287.65"/>
    <n v="-74585.45"/>
    <n v="-74585.45"/>
    <n v="74585.45"/>
    <s v="Sin pagar"/>
    <s v="IRLANDA ROJO"/>
    <m/>
    <n v="20"/>
    <s v="Crédito"/>
    <n v="12"/>
    <n v="7"/>
    <n v="2026"/>
    <n v="22"/>
    <n v="6"/>
    <n v="2026"/>
    <n v="64297.8"/>
    <n v="74585.45"/>
    <s v="Vigente"/>
    <d v="2026-06-26T00:00:00"/>
    <x v="0"/>
    <x v="0"/>
    <n v="0"/>
    <n v="0"/>
    <n v="0"/>
    <n v="0"/>
    <n v="64297.8"/>
  </r>
  <r>
    <s v="BILL/2026/06/0054"/>
    <s v="OC02572"/>
    <x v="2"/>
    <s v="12003081-"/>
    <d v="2026-06-12T00:00:00"/>
    <d v="2026-07-12T00:00:00"/>
    <s v="USD"/>
    <n v="-44327.42"/>
    <n v="-7092.39"/>
    <n v="-51419.81"/>
    <n v="-2958"/>
    <n v="2958"/>
    <s v="Sin pagar"/>
    <s v="IRLANDA ROJO"/>
    <m/>
    <n v="30"/>
    <s v="Crédito"/>
    <n v="12"/>
    <n v="7"/>
    <n v="2026"/>
    <n v="12"/>
    <n v="6"/>
    <n v="2026"/>
    <n v="44327.42"/>
    <n v="51419.81"/>
    <s v="Vigente"/>
    <d v="2026-06-26T00:00:00"/>
    <x v="0"/>
    <x v="0"/>
    <n v="0"/>
    <n v="0"/>
    <n v="0"/>
    <n v="0"/>
    <n v="44327.42"/>
  </r>
  <r>
    <s v="BILL/2026/06/0053"/>
    <s v="OC02563"/>
    <x v="2"/>
    <s v="12003081"/>
    <d v="2026-06-12T00:00:00"/>
    <d v="2026-07-12T00:00:00"/>
    <s v="USD"/>
    <n v="-132982.25"/>
    <n v="-21277.16"/>
    <n v="-154259.41"/>
    <n v="-8874"/>
    <n v="8874"/>
    <s v="Sin pagar"/>
    <s v="IRLANDA ROJO"/>
    <m/>
    <n v="30"/>
    <s v="Crédito"/>
    <n v="12"/>
    <n v="7"/>
    <n v="2026"/>
    <n v="12"/>
    <n v="6"/>
    <n v="2026"/>
    <n v="132982.25"/>
    <n v="154259.41"/>
    <s v="Vigente"/>
    <d v="2026-06-26T00:00:00"/>
    <x v="0"/>
    <x v="0"/>
    <n v="0"/>
    <n v="0"/>
    <n v="0"/>
    <n v="0"/>
    <n v="132982.25"/>
  </r>
  <r>
    <s v="BILL/2026/06/0052"/>
    <s v="OC02559"/>
    <x v="3"/>
    <s v="62616"/>
    <d v="2026-06-15T00:00:00"/>
    <d v="2026-07-15T00:00:00"/>
    <s v="MXN"/>
    <n v="-22104"/>
    <n v="-3536.64"/>
    <n v="-25640.639999999999"/>
    <n v="-25640.639999999999"/>
    <n v="25640.639999999999"/>
    <s v="Sin pagar"/>
    <s v="IRLANDA ROJO"/>
    <m/>
    <n v="30"/>
    <s v="Crédito"/>
    <n v="15"/>
    <n v="7"/>
    <n v="2026"/>
    <n v="15"/>
    <n v="6"/>
    <n v="2026"/>
    <n v="22104"/>
    <n v="25640.639999999999"/>
    <s v="Vigente"/>
    <d v="2026-06-26T00:00:00"/>
    <x v="0"/>
    <x v="0"/>
    <n v="0"/>
    <n v="0"/>
    <n v="0"/>
    <n v="0"/>
    <n v="22104"/>
  </r>
  <r>
    <s v="BILL/2026/06/0051"/>
    <s v="OC02567"/>
    <x v="3"/>
    <s v="62617"/>
    <d v="2026-06-15T00:00:00"/>
    <d v="2026-07-15T00:00:00"/>
    <s v="MXN"/>
    <n v="-22104"/>
    <n v="-3536.64"/>
    <n v="-25640.639999999999"/>
    <n v="-25640.639999999999"/>
    <n v="25640.639999999999"/>
    <s v="Sin pagar"/>
    <s v="IRLANDA ROJO"/>
    <m/>
    <n v="30"/>
    <s v="Crédito"/>
    <n v="15"/>
    <n v="7"/>
    <n v="2026"/>
    <n v="15"/>
    <n v="6"/>
    <n v="2026"/>
    <n v="22104"/>
    <n v="25640.639999999999"/>
    <s v="Vigente"/>
    <d v="2026-06-26T00:00:00"/>
    <x v="0"/>
    <x v="0"/>
    <n v="0"/>
    <n v="0"/>
    <n v="0"/>
    <n v="0"/>
    <n v="22104"/>
  </r>
  <r>
    <s v="BILL/2026/06/0050"/>
    <s v="OC02575"/>
    <x v="3"/>
    <s v="62628"/>
    <d v="2026-06-16T00:00:00"/>
    <d v="2026-07-16T00:00:00"/>
    <s v="MXN"/>
    <n v="-44208"/>
    <n v="-7073.28"/>
    <n v="-51281.279999999999"/>
    <n v="-51281.279999999999"/>
    <n v="51281.279999999999"/>
    <s v="Sin pagar"/>
    <s v="IRLANDA ROJO"/>
    <m/>
    <n v="30"/>
    <s v="Crédito"/>
    <n v="16"/>
    <n v="7"/>
    <n v="2026"/>
    <n v="16"/>
    <n v="6"/>
    <n v="2026"/>
    <n v="44208"/>
    <n v="51281.279999999999"/>
    <s v="Vigente"/>
    <d v="2026-06-26T00:00:00"/>
    <x v="0"/>
    <x v="0"/>
    <n v="0"/>
    <n v="0"/>
    <n v="0"/>
    <n v="0"/>
    <n v="44208"/>
  </r>
  <r>
    <s v="BILL/2026/06/0049"/>
    <s v="OC02587"/>
    <x v="4"/>
    <s v="OBR38398"/>
    <d v="2026-06-17T00:00:00"/>
    <d v="2026-07-17T00:00:00"/>
    <s v="USD"/>
    <n v="-2085.7800000000002"/>
    <n v="-333.72"/>
    <n v="-2419.5"/>
    <n v="-140.65"/>
    <n v="140.65"/>
    <s v="Sin pagar"/>
    <s v="IRLANDA ROJO"/>
    <m/>
    <n v="30"/>
    <s v="Crédito"/>
    <n v="17"/>
    <n v="7"/>
    <n v="2026"/>
    <n v="17"/>
    <n v="6"/>
    <n v="2026"/>
    <n v="2085.7800000000002"/>
    <n v="2419.5"/>
    <s v="Vigente"/>
    <d v="2026-06-26T00:00:00"/>
    <x v="0"/>
    <x v="0"/>
    <n v="0"/>
    <n v="0"/>
    <n v="0"/>
    <n v="0"/>
    <n v="2085.7800000000002"/>
  </r>
  <r>
    <s v="BILL/2026/06/0043"/>
    <s v="OC02532"/>
    <x v="3"/>
    <s v="62530"/>
    <d v="2026-06-03T00:00:00"/>
    <d v="2026-07-03T00:00:00"/>
    <s v="MXN"/>
    <n v="-121572"/>
    <n v="-19451.52"/>
    <n v="-141023.51999999999"/>
    <n v="-141023.51999999999"/>
    <n v="141023.51999999999"/>
    <s v="Sin pagar"/>
    <s v="IRLANDA ROJO"/>
    <m/>
    <n v="30"/>
    <s v="Crédito"/>
    <n v="3"/>
    <n v="7"/>
    <n v="2026"/>
    <n v="3"/>
    <n v="6"/>
    <n v="2026"/>
    <n v="121572"/>
    <n v="141023.51999999999"/>
    <s v="Vigente"/>
    <d v="2026-06-26T00:00:00"/>
    <x v="0"/>
    <x v="0"/>
    <n v="0"/>
    <n v="0"/>
    <n v="0"/>
    <n v="0"/>
    <n v="121572"/>
  </r>
  <r>
    <s v="BILL/2026/06/0042"/>
    <s v="OC02554"/>
    <x v="5"/>
    <s v="M 69787-"/>
    <d v="2026-06-12T00:00:00"/>
    <d v="2026-07-12T00:00:00"/>
    <s v="USD"/>
    <n v="-18513.21"/>
    <n v="-2962.11"/>
    <n v="-21475.32"/>
    <n v="-1235.4000000000001"/>
    <n v="1235.4000000000001"/>
    <s v="Sin pagar"/>
    <s v="IRLANDA ROJO"/>
    <m/>
    <n v="30"/>
    <s v="Crédito"/>
    <n v="12"/>
    <n v="7"/>
    <n v="2026"/>
    <n v="12"/>
    <n v="6"/>
    <n v="2026"/>
    <n v="18513.21"/>
    <n v="21475.32"/>
    <s v="Vigente"/>
    <d v="2026-06-26T00:00:00"/>
    <x v="0"/>
    <x v="0"/>
    <n v="0"/>
    <n v="0"/>
    <n v="0"/>
    <n v="0"/>
    <n v="18513.21"/>
  </r>
  <r>
    <s v="BILL/2026/06/0041"/>
    <s v="OC02544"/>
    <x v="5"/>
    <s v="M 69787"/>
    <d v="2026-06-12T00:00:00"/>
    <d v="2026-07-12T00:00:00"/>
    <s v="USD"/>
    <n v="-74052.86"/>
    <n v="-11848.46"/>
    <n v="-85901.32"/>
    <n v="-4941.6000000000004"/>
    <n v="4941.6000000000004"/>
    <s v="Sin pagar"/>
    <s v="IRLANDA ROJO"/>
    <m/>
    <n v="30"/>
    <s v="Crédito"/>
    <n v="12"/>
    <n v="7"/>
    <n v="2026"/>
    <n v="12"/>
    <n v="6"/>
    <n v="2026"/>
    <n v="74052.86"/>
    <n v="85901.32"/>
    <s v="Vigente"/>
    <d v="2026-06-26T00:00:00"/>
    <x v="0"/>
    <x v="0"/>
    <n v="0"/>
    <n v="0"/>
    <n v="0"/>
    <n v="0"/>
    <n v="74052.86"/>
  </r>
  <r>
    <s v="BILL/2026/06/0040"/>
    <s v="OC02564"/>
    <x v="0"/>
    <s v="HMO-25081"/>
    <d v="2026-06-11T00:00:00"/>
    <d v="2026-07-26T00:00:00"/>
    <s v="USD"/>
    <n v="-117011.44"/>
    <n v="-18721.830000000002"/>
    <n v="-135733.26999999999"/>
    <n v="-7805.34"/>
    <n v="7805.34"/>
    <s v="Sin pagar"/>
    <s v="IRLANDA ROJO"/>
    <m/>
    <n v="45"/>
    <s v="Crédito"/>
    <n v="26"/>
    <n v="7"/>
    <n v="2026"/>
    <n v="11"/>
    <n v="6"/>
    <n v="2026"/>
    <n v="117011.44"/>
    <n v="135733.26999999999"/>
    <s v="Vigente"/>
    <d v="2026-06-26T00:00:00"/>
    <x v="0"/>
    <x v="0"/>
    <n v="0"/>
    <n v="0"/>
    <n v="0"/>
    <n v="0"/>
    <n v="117011.44"/>
  </r>
  <r>
    <s v="BILL/2026/06/0039"/>
    <s v="OC02565"/>
    <x v="0"/>
    <s v="HMO-25082"/>
    <d v="2026-06-11T00:00:00"/>
    <d v="2026-07-11T00:00:00"/>
    <s v="MXN"/>
    <n v="-4800"/>
    <n v="-768"/>
    <n v="-5568"/>
    <n v="-5568"/>
    <n v="5568"/>
    <s v="Sin pagar"/>
    <s v="IRLANDA ROJO"/>
    <m/>
    <n v="30"/>
    <s v="Crédito"/>
    <n v="11"/>
    <n v="7"/>
    <n v="2026"/>
    <n v="11"/>
    <n v="6"/>
    <n v="2026"/>
    <n v="4800"/>
    <n v="5568"/>
    <s v="Vigente"/>
    <d v="2026-06-26T00:00:00"/>
    <x v="0"/>
    <x v="0"/>
    <n v="0"/>
    <n v="0"/>
    <n v="0"/>
    <n v="0"/>
    <n v="4800"/>
  </r>
  <r>
    <s v="BILL/2026/06/0038"/>
    <s v="OC02562"/>
    <x v="4"/>
    <s v="HMO60556"/>
    <d v="2026-06-12T00:00:00"/>
    <d v="2026-07-12T00:00:00"/>
    <s v="USD"/>
    <n v="-4867.32"/>
    <n v="-778.77"/>
    <n v="-5646.09"/>
    <n v="-324.8"/>
    <n v="324.8"/>
    <s v="Sin pagar"/>
    <s v="IRLANDA ROJO"/>
    <m/>
    <n v="30"/>
    <s v="Crédito"/>
    <n v="12"/>
    <n v="7"/>
    <n v="2026"/>
    <n v="12"/>
    <n v="6"/>
    <n v="2026"/>
    <n v="4867.32"/>
    <n v="5646.09"/>
    <s v="Vigente"/>
    <d v="2026-06-26T00:00:00"/>
    <x v="0"/>
    <x v="0"/>
    <n v="0"/>
    <n v="0"/>
    <n v="0"/>
    <n v="0"/>
    <n v="4867.32"/>
  </r>
  <r>
    <s v="BILL/2026/06/0037"/>
    <s v="OC02570"/>
    <x v="6"/>
    <s v="A - 38148"/>
    <d v="2026-06-13T00:00:00"/>
    <d v="2026-07-13T00:00:00"/>
    <s v="MXN"/>
    <n v="-2200"/>
    <n v="-352"/>
    <n v="-2552"/>
    <n v="-2552"/>
    <n v="2552"/>
    <s v="Sin pagar"/>
    <s v="IRLANDA ROJO"/>
    <m/>
    <n v="30"/>
    <s v="Crédito"/>
    <n v="13"/>
    <n v="7"/>
    <n v="2026"/>
    <n v="13"/>
    <n v="6"/>
    <n v="2026"/>
    <n v="2200"/>
    <n v="2552"/>
    <s v="Vigente"/>
    <d v="2026-06-26T00:00:00"/>
    <x v="0"/>
    <x v="0"/>
    <n v="0"/>
    <n v="0"/>
    <n v="0"/>
    <n v="0"/>
    <n v="2200"/>
  </r>
  <r>
    <s v="BILL/2026/06/0036"/>
    <s v="OC02556"/>
    <x v="2"/>
    <s v="12003050-"/>
    <d v="2026-06-10T00:00:00"/>
    <d v="2026-07-10T00:00:00"/>
    <s v="USD"/>
    <n v="-44449.56"/>
    <n v="-7111.93"/>
    <n v="-51561.49"/>
    <n v="-2958"/>
    <n v="2958"/>
    <s v="Sin pagar"/>
    <s v="IRLANDA ROJO"/>
    <m/>
    <n v="30"/>
    <s v="Crédito"/>
    <n v="10"/>
    <n v="7"/>
    <n v="2026"/>
    <n v="10"/>
    <n v="6"/>
    <n v="2026"/>
    <n v="44449.56"/>
    <n v="51561.49"/>
    <s v="Vigente"/>
    <d v="2026-06-26T00:00:00"/>
    <x v="0"/>
    <x v="0"/>
    <n v="0"/>
    <n v="0"/>
    <n v="0"/>
    <n v="0"/>
    <n v="44449.56"/>
  </r>
  <r>
    <s v="BILL/2026/06/0035"/>
    <s v="OC02555"/>
    <x v="2"/>
    <s v="12003050"/>
    <d v="2026-06-10T00:00:00"/>
    <d v="2026-07-10T00:00:00"/>
    <s v="USD"/>
    <n v="-133348.68"/>
    <n v="-21335.79"/>
    <n v="-154684.47"/>
    <n v="-8874"/>
    <n v="8874"/>
    <s v="Sin pagar"/>
    <s v="IRLANDA ROJO"/>
    <m/>
    <n v="30"/>
    <s v="Crédito"/>
    <n v="10"/>
    <n v="7"/>
    <n v="2026"/>
    <n v="10"/>
    <n v="6"/>
    <n v="2026"/>
    <n v="133348.68"/>
    <n v="154684.47"/>
    <s v="Vigente"/>
    <d v="2026-06-26T00:00:00"/>
    <x v="0"/>
    <x v="0"/>
    <n v="0"/>
    <n v="0"/>
    <n v="0"/>
    <n v="0"/>
    <n v="133348.68"/>
  </r>
  <r>
    <s v="BILL/2026/06/0034"/>
    <s v="OC02560"/>
    <x v="7"/>
    <s v="F9667"/>
    <d v="2026-06-11T00:00:00"/>
    <d v="2026-07-11T00:00:00"/>
    <s v="MXN"/>
    <n v="-11110"/>
    <n v="-1777.6"/>
    <n v="-12887.6"/>
    <n v="-12887.6"/>
    <n v="12887.6"/>
    <s v="Sin pagar"/>
    <s v="IRLANDA ROJO"/>
    <m/>
    <n v="30"/>
    <s v="Crédito"/>
    <n v="11"/>
    <n v="7"/>
    <n v="2026"/>
    <n v="11"/>
    <n v="6"/>
    <n v="2026"/>
    <n v="11110"/>
    <n v="12887.6"/>
    <s v="Vigente"/>
    <d v="2026-06-26T00:00:00"/>
    <x v="0"/>
    <x v="0"/>
    <n v="0"/>
    <n v="0"/>
    <n v="0"/>
    <n v="0"/>
    <n v="11110"/>
  </r>
  <r>
    <s v="BILL/2026/06/0033"/>
    <s v="OC02545"/>
    <x v="8"/>
    <s v="398"/>
    <d v="2026-06-11T00:00:00"/>
    <d v="2026-07-11T00:00:00"/>
    <s v="USD"/>
    <n v="-105903.88"/>
    <m/>
    <n v="-105903.88"/>
    <n v="-6090"/>
    <n v="6090"/>
    <s v="Sin pagar"/>
    <s v="IRLANDA ROJO"/>
    <m/>
    <n v="30"/>
    <s v="Crédito"/>
    <n v="11"/>
    <n v="7"/>
    <n v="2026"/>
    <n v="11"/>
    <n v="6"/>
    <n v="2026"/>
    <n v="105903.88"/>
    <n v="105903.88"/>
    <s v="Vigente"/>
    <d v="2026-06-26T00:00:00"/>
    <x v="0"/>
    <x v="0"/>
    <n v="0"/>
    <n v="0"/>
    <n v="0"/>
    <n v="0"/>
    <n v="105903.88"/>
  </r>
  <r>
    <s v="BILL/2026/06/0019"/>
    <s v="OC02411"/>
    <x v="9"/>
    <s v="0135775783"/>
    <d v="2026-06-08T00:00:00"/>
    <d v="2026-08-07T00:00:00"/>
    <s v="USD"/>
    <n v="-1115915.7"/>
    <n v="-178546.51"/>
    <n v="-1294462.21"/>
    <n v="-74072.97"/>
    <n v="74072.97"/>
    <s v="Sin pagar"/>
    <s v="IRLANDA ROJO"/>
    <m/>
    <n v="60"/>
    <s v="Crédito"/>
    <n v="7"/>
    <n v="8"/>
    <n v="2026"/>
    <n v="8"/>
    <n v="6"/>
    <n v="2026"/>
    <n v="1115915.7"/>
    <n v="1294462.21"/>
    <s v="Vigente"/>
    <d v="2026-06-26T00:00:00"/>
    <x v="0"/>
    <x v="0"/>
    <n v="0"/>
    <n v="0"/>
    <n v="0"/>
    <n v="0"/>
    <n v="1115915.7"/>
  </r>
  <r>
    <s v="BILL/2026/06/0018"/>
    <s v="OC02470"/>
    <x v="0"/>
    <s v="HMO-25050"/>
    <d v="2026-06-08T00:00:00"/>
    <d v="2026-07-08T00:00:00"/>
    <s v="USD"/>
    <n v="-171431.16"/>
    <n v="-27428.99"/>
    <n v="-198860.15"/>
    <n v="-11379.37"/>
    <n v="11379.37"/>
    <s v="Sin pagar"/>
    <s v="IRLANDA ROJO"/>
    <m/>
    <n v="30"/>
    <s v="Crédito"/>
    <n v="8"/>
    <n v="7"/>
    <n v="2026"/>
    <n v="8"/>
    <n v="6"/>
    <n v="2026"/>
    <n v="171431.16"/>
    <n v="198860.15"/>
    <s v="Vigente"/>
    <d v="2026-06-26T00:00:00"/>
    <x v="0"/>
    <x v="0"/>
    <n v="0"/>
    <n v="0"/>
    <n v="0"/>
    <n v="0"/>
    <n v="171431.16"/>
  </r>
  <r>
    <s v="BILL/2026/06/0017"/>
    <s v="OC02523"/>
    <x v="10"/>
    <s v="225801"/>
    <d v="2026-06-03T00:00:00"/>
    <d v="2026-07-03T00:00:00"/>
    <s v="USD"/>
    <n v="-22413.67"/>
    <n v="-3586.19"/>
    <n v="-25999.86"/>
    <n v="-1503.36"/>
    <n v="1503.36"/>
    <s v="Sin pagar"/>
    <s v="IRLANDA ROJO"/>
    <m/>
    <n v="30"/>
    <s v="Crédito"/>
    <n v="3"/>
    <n v="7"/>
    <n v="2026"/>
    <n v="3"/>
    <n v="6"/>
    <n v="2026"/>
    <n v="22413.67"/>
    <n v="25999.86"/>
    <s v="Vigente"/>
    <d v="2026-06-26T00:00:00"/>
    <x v="0"/>
    <x v="0"/>
    <n v="0"/>
    <n v="0"/>
    <n v="0"/>
    <n v="0"/>
    <n v="22413.67"/>
  </r>
  <r>
    <s v="BILL/2026/06/0013"/>
    <s v="OC02531"/>
    <x v="6"/>
    <s v="A - 38031"/>
    <d v="2026-06-02T00:00:00"/>
    <d v="2026-07-02T00:00:00"/>
    <s v="MXN"/>
    <n v="-475"/>
    <n v="-76"/>
    <n v="-551"/>
    <n v="-551"/>
    <n v="551"/>
    <s v="Sin pagar"/>
    <s v="IRLANDA ROJO"/>
    <m/>
    <n v="30"/>
    <s v="Crédito"/>
    <n v="2"/>
    <n v="7"/>
    <n v="2026"/>
    <n v="2"/>
    <n v="6"/>
    <n v="2026"/>
    <n v="475"/>
    <n v="551"/>
    <s v="Vigente"/>
    <d v="2026-06-26T00:00:00"/>
    <x v="0"/>
    <x v="0"/>
    <n v="0"/>
    <n v="0"/>
    <n v="0"/>
    <n v="0"/>
    <n v="475"/>
  </r>
  <r>
    <s v="BILL/2026/06/0012"/>
    <s v="OC02527"/>
    <x v="6"/>
    <s v="A - 38018"/>
    <d v="2026-06-01T00:00:00"/>
    <d v="2026-07-01T00:00:00"/>
    <s v="USD"/>
    <n v="-19375.650000000001"/>
    <n v="-3100.1"/>
    <n v="-22475.75"/>
    <n v="-1295.4000000000001"/>
    <n v="1295.4000000000001"/>
    <s v="Sin pagar"/>
    <s v="IRLANDA ROJO"/>
    <m/>
    <n v="30"/>
    <s v="Crédito"/>
    <n v="1"/>
    <n v="7"/>
    <n v="2026"/>
    <n v="1"/>
    <n v="6"/>
    <n v="2026"/>
    <n v="19375.650000000001"/>
    <n v="22475.75"/>
    <s v="Vigente"/>
    <d v="2026-06-26T00:00:00"/>
    <x v="0"/>
    <x v="0"/>
    <n v="0"/>
    <n v="0"/>
    <n v="0"/>
    <n v="0"/>
    <n v="19375.650000000001"/>
  </r>
  <r>
    <s v="BILL/2026/06/0010"/>
    <s v="OC02525"/>
    <x v="7"/>
    <s v="F9608"/>
    <d v="2026-06-01T00:00:00"/>
    <d v="2026-07-01T00:00:00"/>
    <s v="MXN"/>
    <n v="-13200"/>
    <n v="-2112"/>
    <n v="-15312"/>
    <n v="-15312"/>
    <n v="15312"/>
    <s v="Sin pagar"/>
    <s v="IRLANDA ROJO"/>
    <m/>
    <n v="30"/>
    <s v="Crédito"/>
    <n v="1"/>
    <n v="7"/>
    <n v="2026"/>
    <n v="1"/>
    <n v="6"/>
    <n v="2026"/>
    <n v="13200"/>
    <n v="15312"/>
    <s v="Vigente"/>
    <d v="2026-06-26T00:00:00"/>
    <x v="0"/>
    <x v="0"/>
    <n v="0"/>
    <n v="0"/>
    <n v="0"/>
    <n v="0"/>
    <n v="13200"/>
  </r>
  <r>
    <s v="BILL/2026/06/0009"/>
    <s v="OC02517"/>
    <x v="10"/>
    <s v="225770"/>
    <d v="2026-06-01T00:00:00"/>
    <d v="2026-07-01T00:00:00"/>
    <s v="USD"/>
    <n v="-112431.24"/>
    <n v="-17989"/>
    <n v="-130420.24"/>
    <n v="-7516.8"/>
    <n v="7516.8"/>
    <s v="Sin pagar"/>
    <s v="IRLANDA ROJO"/>
    <m/>
    <n v="30"/>
    <s v="Crédito"/>
    <n v="1"/>
    <n v="7"/>
    <n v="2026"/>
    <n v="1"/>
    <n v="6"/>
    <n v="2026"/>
    <n v="112431.24"/>
    <n v="130420.24"/>
    <s v="Vigente"/>
    <d v="2026-06-26T00:00:00"/>
    <x v="0"/>
    <x v="0"/>
    <n v="0"/>
    <n v="0"/>
    <n v="0"/>
    <n v="0"/>
    <n v="112431.24"/>
  </r>
  <r>
    <s v="BILL/2026/06/0008"/>
    <s v="OC02526"/>
    <x v="11"/>
    <s v="FC86924"/>
    <d v="2026-06-02T00:00:00"/>
    <d v="2026-07-02T00:00:00"/>
    <s v="MXN"/>
    <n v="-8950"/>
    <n v="-1432"/>
    <n v="-10382"/>
    <n v="-10382"/>
    <n v="10382"/>
    <s v="Sin pagar"/>
    <s v="IRLANDA ROJO"/>
    <m/>
    <n v="30"/>
    <s v="Crédito"/>
    <n v="2"/>
    <n v="7"/>
    <n v="2026"/>
    <n v="2"/>
    <n v="6"/>
    <n v="2026"/>
    <n v="8950"/>
    <n v="10382"/>
    <s v="Vigente"/>
    <d v="2026-06-26T00:00:00"/>
    <x v="0"/>
    <x v="0"/>
    <n v="0"/>
    <n v="0"/>
    <n v="0"/>
    <n v="0"/>
    <n v="8950"/>
  </r>
  <r>
    <s v="BILL/2026/05/0095"/>
    <s v="OC02547"/>
    <x v="2"/>
    <s v="12002931--"/>
    <d v="2026-05-25T00:00:00"/>
    <d v="2026-06-24T00:00:00"/>
    <s v="USD"/>
    <n v="-42437.19"/>
    <n v="-6789.95"/>
    <n v="-49227.14"/>
    <n v="-2842"/>
    <n v="2842"/>
    <s v="Sin pagar"/>
    <s v="IRLANDA ROJO"/>
    <m/>
    <n v="30"/>
    <s v="Crédito"/>
    <n v="24"/>
    <n v="6"/>
    <n v="2026"/>
    <n v="25"/>
    <n v="5"/>
    <n v="2026"/>
    <n v="42437.19"/>
    <n v="49227.14"/>
    <s v="Vencido"/>
    <d v="2026-06-26T00:00:00"/>
    <x v="0"/>
    <x v="0"/>
    <n v="3"/>
    <n v="42437.19"/>
    <n v="0"/>
    <n v="0"/>
    <n v="0"/>
  </r>
  <r>
    <s v="BILL/2026/05/0094"/>
    <s v="OC02546"/>
    <x v="2"/>
    <s v="12002931-"/>
    <d v="2026-05-25T00:00:00"/>
    <d v="2026-06-24T00:00:00"/>
    <s v="USD"/>
    <n v="-127311.56"/>
    <n v="-20369.849999999999"/>
    <n v="-147681.41"/>
    <n v="-8526"/>
    <n v="8526"/>
    <s v="Sin pagar"/>
    <s v="IRLANDA ROJO"/>
    <m/>
    <n v="30"/>
    <s v="Crédito"/>
    <n v="24"/>
    <n v="6"/>
    <n v="2026"/>
    <n v="25"/>
    <n v="5"/>
    <n v="2026"/>
    <n v="127311.56"/>
    <n v="147681.41"/>
    <s v="Vencido"/>
    <d v="2026-06-26T00:00:00"/>
    <x v="0"/>
    <x v="0"/>
    <n v="3"/>
    <n v="127311.56"/>
    <n v="0"/>
    <n v="0"/>
    <n v="0"/>
  </r>
  <r>
    <s v="BILL/2026/05/0093"/>
    <s v="OC02496"/>
    <x v="2"/>
    <s v="12002931"/>
    <d v="2026-05-25T00:00:00"/>
    <d v="2026-06-24T00:00:00"/>
    <s v="USD"/>
    <n v="-42437.19"/>
    <n v="-6789.95"/>
    <n v="-49227.14"/>
    <n v="-2842"/>
    <n v="2842"/>
    <s v="Sin pagar"/>
    <s v="IRLANDA ROJO"/>
    <m/>
    <n v="30"/>
    <s v="Crédito"/>
    <n v="24"/>
    <n v="6"/>
    <n v="2026"/>
    <n v="25"/>
    <n v="5"/>
    <n v="2026"/>
    <n v="42437.19"/>
    <n v="49227.14"/>
    <s v="Vencido"/>
    <d v="2026-06-26T00:00:00"/>
    <x v="0"/>
    <x v="0"/>
    <n v="3"/>
    <n v="42437.19"/>
    <n v="0"/>
    <n v="0"/>
    <n v="0"/>
  </r>
  <r>
    <s v="BILL/2026/05/0092"/>
    <s v="OC02506"/>
    <x v="0"/>
    <s v="HMO-24944"/>
    <d v="2026-05-26T00:00:00"/>
    <d v="2026-06-25T00:00:00"/>
    <s v="USD"/>
    <n v="-19862.8"/>
    <n v="-3178.05"/>
    <n v="-23040.85"/>
    <n v="-1334"/>
    <n v="1334"/>
    <s v="Sin pagar"/>
    <s v="IRLANDA ROJO"/>
    <m/>
    <n v="30"/>
    <s v="Crédito"/>
    <n v="25"/>
    <n v="6"/>
    <n v="2026"/>
    <n v="26"/>
    <n v="5"/>
    <n v="2026"/>
    <n v="19862.8"/>
    <n v="23040.85"/>
    <s v="Vencido"/>
    <d v="2026-06-26T00:00:00"/>
    <x v="0"/>
    <x v="0"/>
    <n v="2"/>
    <n v="19862.8"/>
    <n v="0"/>
    <n v="0"/>
    <n v="0"/>
  </r>
  <r>
    <s v="BILL/2026/05/0090"/>
    <s v="OC02511"/>
    <x v="0"/>
    <s v="HMO-24947"/>
    <d v="2026-05-27T00:00:00"/>
    <d v="2026-06-26T00:00:00"/>
    <s v="MXN"/>
    <n v="-23040"/>
    <n v="-3686.4"/>
    <n v="-26726.400000000001"/>
    <n v="-26726.400000000001"/>
    <n v="26726.400000000001"/>
    <s v="Sin pagar"/>
    <s v="IRLANDA ROJO"/>
    <m/>
    <n v="30"/>
    <s v="Crédito"/>
    <n v="26"/>
    <n v="6"/>
    <n v="2026"/>
    <n v="27"/>
    <n v="5"/>
    <n v="2026"/>
    <n v="23040"/>
    <n v="26726.400000000001"/>
    <s v="Vencido"/>
    <d v="2026-06-26T00:00:00"/>
    <x v="0"/>
    <x v="0"/>
    <n v="1"/>
    <n v="23040"/>
    <n v="0"/>
    <n v="0"/>
    <n v="0"/>
  </r>
  <r>
    <s v="BILL/2026/05/0089"/>
    <s v="OC02471"/>
    <x v="12"/>
    <s v="FV103932"/>
    <d v="2026-05-26T00:00:00"/>
    <d v="2026-06-25T00:00:00"/>
    <s v="USD"/>
    <n v="-238353.6"/>
    <n v="-38136.58"/>
    <n v="-276490.18"/>
    <n v="-16008"/>
    <n v="16008"/>
    <s v="Sin pagar"/>
    <s v="IRLANDA ROJO"/>
    <m/>
    <n v="30"/>
    <s v="Crédito"/>
    <n v="25"/>
    <n v="6"/>
    <n v="2026"/>
    <n v="26"/>
    <n v="5"/>
    <n v="2026"/>
    <n v="238353.6"/>
    <n v="276490.18"/>
    <s v="Vencido"/>
    <d v="2026-06-26T00:00:00"/>
    <x v="0"/>
    <x v="0"/>
    <n v="2"/>
    <n v="238353.6"/>
    <n v="0"/>
    <n v="0"/>
    <n v="0"/>
  </r>
  <r>
    <s v="BILL/2026/05/0080"/>
    <s v="OC02512"/>
    <x v="6"/>
    <s v="A - 37973"/>
    <d v="2026-05-28T00:00:00"/>
    <d v="2026-06-27T00:00:00"/>
    <s v="MXN"/>
    <n v="-83500"/>
    <m/>
    <n v="-83500"/>
    <n v="-83500"/>
    <n v="83500"/>
    <s v="Sin pagar"/>
    <s v="IRLANDA ROJO"/>
    <m/>
    <n v="30"/>
    <s v="Crédito"/>
    <n v="27"/>
    <n v="6"/>
    <n v="2026"/>
    <n v="28"/>
    <n v="5"/>
    <n v="2026"/>
    <n v="83500"/>
    <n v="83500"/>
    <s v="Vigente"/>
    <d v="2026-06-26T00:00:00"/>
    <x v="0"/>
    <x v="0"/>
    <n v="0"/>
    <n v="0"/>
    <n v="0"/>
    <n v="0"/>
    <n v="83500"/>
  </r>
  <r>
    <s v="BILL/2026/05/0078"/>
    <s v="OC02501"/>
    <x v="7"/>
    <s v="F9575"/>
    <d v="2026-05-26T00:00:00"/>
    <d v="2026-06-25T00:00:00"/>
    <s v="MXN"/>
    <n v="-13200"/>
    <n v="-2112"/>
    <n v="-15312"/>
    <n v="-15312"/>
    <n v="15312"/>
    <s v="Sin pagar"/>
    <s v="IRLANDA ROJO"/>
    <m/>
    <n v="30"/>
    <s v="Crédito"/>
    <n v="25"/>
    <n v="6"/>
    <n v="2026"/>
    <n v="26"/>
    <n v="5"/>
    <n v="2026"/>
    <n v="13200"/>
    <n v="15312"/>
    <s v="Vencido"/>
    <d v="2026-06-26T00:00:00"/>
    <x v="0"/>
    <x v="0"/>
    <n v="2"/>
    <n v="13200"/>
    <n v="0"/>
    <n v="0"/>
    <n v="0"/>
  </r>
  <r>
    <s v="BILL/2026/05/0077"/>
    <s v="OC02500"/>
    <x v="6"/>
    <s v="A - 37942"/>
    <d v="2026-05-26T00:00:00"/>
    <d v="2026-06-25T00:00:00"/>
    <s v="MXN"/>
    <n v="-2200"/>
    <n v="-352"/>
    <n v="-2552"/>
    <n v="-2552"/>
    <n v="2552"/>
    <s v="Sin pagar"/>
    <s v="IRLANDA ROJO"/>
    <m/>
    <n v="30"/>
    <s v="Crédito"/>
    <n v="25"/>
    <n v="6"/>
    <n v="2026"/>
    <n v="26"/>
    <n v="5"/>
    <n v="2026"/>
    <n v="2200"/>
    <n v="2552"/>
    <s v="Vencido"/>
    <d v="2026-06-26T00:00:00"/>
    <x v="0"/>
    <x v="0"/>
    <n v="2"/>
    <n v="2200"/>
    <n v="0"/>
    <n v="0"/>
    <n v="0"/>
  </r>
  <r>
    <s v="BILL/2026/05/0072"/>
    <s v="OC02455"/>
    <x v="5"/>
    <s v="M 69507"/>
    <d v="2026-05-25T00:00:00"/>
    <d v="2026-06-24T00:00:00"/>
    <s v="USD"/>
    <n v="-36894.370000000003"/>
    <n v="-5903.1"/>
    <n v="-42797.47"/>
    <n v="-2470.8000000000002"/>
    <n v="2470.8000000000002"/>
    <s v="Sin pagar"/>
    <s v="IRLANDA ROJO"/>
    <m/>
    <n v="30"/>
    <s v="Crédito"/>
    <n v="24"/>
    <n v="6"/>
    <n v="2026"/>
    <n v="25"/>
    <n v="5"/>
    <n v="2026"/>
    <n v="36894.370000000003"/>
    <n v="42797.47"/>
    <s v="Vencido"/>
    <d v="2026-06-26T00:00:00"/>
    <x v="0"/>
    <x v="0"/>
    <n v="3"/>
    <n v="36894.370000000003"/>
    <n v="0"/>
    <n v="0"/>
    <n v="0"/>
  </r>
  <r>
    <s v="BILL/2026/05/0065"/>
    <s v="OC02446"/>
    <x v="5"/>
    <s v="M 69506"/>
    <d v="2026-05-25T00:00:00"/>
    <d v="2026-06-24T00:00:00"/>
    <s v="USD"/>
    <n v="-2703.56"/>
    <n v="-432.57"/>
    <n v="-3136.13"/>
    <n v="-180.96"/>
    <n v="180.96"/>
    <s v="Sin pagar"/>
    <s v="IRLANDA ROJO"/>
    <m/>
    <n v="30"/>
    <s v="Crédito"/>
    <n v="24"/>
    <n v="6"/>
    <n v="2026"/>
    <n v="25"/>
    <n v="5"/>
    <n v="2026"/>
    <n v="2703.56"/>
    <n v="3136.13"/>
    <s v="Vencido"/>
    <d v="2026-06-26T00:00:00"/>
    <x v="0"/>
    <x v="0"/>
    <n v="3"/>
    <n v="2703.56"/>
    <n v="0"/>
    <n v="0"/>
    <n v="0"/>
  </r>
  <r>
    <s v="BILL/2026/05/0058"/>
    <s v="OC02480"/>
    <x v="6"/>
    <s v="A - 37871"/>
    <d v="2026-05-19T00:00:00"/>
    <d v="2026-06-18T00:00:00"/>
    <s v="USD"/>
    <n v="-99544.27"/>
    <n v="-15927.08"/>
    <n v="-115471.35"/>
    <n v="-6677.42"/>
    <n v="6677.42"/>
    <s v="Sin pagar"/>
    <s v="IRLANDA ROJO"/>
    <m/>
    <n v="30"/>
    <s v="Crédito"/>
    <n v="18"/>
    <n v="6"/>
    <n v="2026"/>
    <n v="19"/>
    <n v="5"/>
    <n v="2026"/>
    <n v="99544.27"/>
    <n v="115471.35"/>
    <s v="Vencido"/>
    <d v="2026-06-26T00:00:00"/>
    <x v="0"/>
    <x v="0"/>
    <n v="9"/>
    <n v="99544.27"/>
    <n v="0"/>
    <n v="0"/>
    <n v="0"/>
  </r>
  <r>
    <s v="BILL/2026/05/0057"/>
    <s v="OC02458"/>
    <x v="4"/>
    <s v="HMO59936"/>
    <d v="2026-05-13T00:00:00"/>
    <d v="2026-06-12T00:00:00"/>
    <s v="USD"/>
    <n v="-126112.12"/>
    <n v="-20177.939999999999"/>
    <n v="-146290.06"/>
    <n v="-8479.6"/>
    <n v="8479.6"/>
    <s v="Sin pagar"/>
    <s v="IRLANDA ROJO"/>
    <m/>
    <n v="30"/>
    <s v="Crédito"/>
    <n v="12"/>
    <n v="6"/>
    <n v="2026"/>
    <n v="13"/>
    <n v="5"/>
    <n v="2026"/>
    <n v="126112.12"/>
    <n v="146290.06"/>
    <s v="Vencido"/>
    <d v="2026-06-26T00:00:00"/>
    <x v="0"/>
    <x v="0"/>
    <n v="15"/>
    <n v="126112.12"/>
    <n v="0"/>
    <n v="0"/>
    <n v="0"/>
  </r>
  <r>
    <s v="BILL/2026/05/0056"/>
    <s v="OC02459"/>
    <x v="4"/>
    <s v="HMO59937"/>
    <d v="2026-05-13T00:00:00"/>
    <d v="2026-06-12T00:00:00"/>
    <s v="USD"/>
    <n v="-25222.42"/>
    <n v="-4035.59"/>
    <n v="-29258.01"/>
    <n v="-1695.92"/>
    <n v="1695.92"/>
    <s v="Sin pagar"/>
    <s v="IRLANDA ROJO"/>
    <m/>
    <n v="30"/>
    <s v="Crédito"/>
    <n v="12"/>
    <n v="6"/>
    <n v="2026"/>
    <n v="13"/>
    <n v="5"/>
    <n v="2026"/>
    <n v="25222.42"/>
    <n v="29258.01"/>
    <s v="Vencido"/>
    <d v="2026-06-26T00:00:00"/>
    <x v="0"/>
    <x v="0"/>
    <n v="15"/>
    <n v="25222.42"/>
    <n v="0"/>
    <n v="0"/>
    <n v="0"/>
  </r>
  <r>
    <s v="BILL/2026/05/0055"/>
    <s v="OC02478"/>
    <x v="6"/>
    <s v="A - 37855"/>
    <d v="2026-05-19T00:00:00"/>
    <d v="2026-06-18T00:00:00"/>
    <s v="MXN"/>
    <n v="-11000"/>
    <n v="-1760"/>
    <n v="-12760"/>
    <n v="-12760"/>
    <n v="12760"/>
    <s v="Sin pagar"/>
    <s v="IRLANDA ROJO"/>
    <m/>
    <n v="30"/>
    <s v="Crédito"/>
    <n v="18"/>
    <n v="6"/>
    <n v="2026"/>
    <n v="19"/>
    <n v="5"/>
    <n v="2026"/>
    <n v="11000"/>
    <n v="12760"/>
    <s v="Vencido"/>
    <d v="2026-06-26T00:00:00"/>
    <x v="0"/>
    <x v="0"/>
    <n v="9"/>
    <n v="11000"/>
    <n v="0"/>
    <n v="0"/>
    <n v="0"/>
  </r>
  <r>
    <s v="BILL/2026/05/0054"/>
    <s v="OC02469"/>
    <x v="6"/>
    <s v="A - 37806"/>
    <d v="2026-05-15T00:00:00"/>
    <d v="2026-06-14T00:00:00"/>
    <s v="MXN"/>
    <n v="-7500"/>
    <n v="-1200"/>
    <n v="-8700"/>
    <n v="-8700"/>
    <n v="8700"/>
    <s v="Sin pagar"/>
    <s v="IRLANDA ROJO"/>
    <m/>
    <n v="30"/>
    <s v="Crédito"/>
    <n v="14"/>
    <n v="6"/>
    <n v="2026"/>
    <n v="15"/>
    <n v="5"/>
    <n v="2026"/>
    <n v="7500"/>
    <n v="8700"/>
    <s v="Vencido"/>
    <d v="2026-06-26T00:00:00"/>
    <x v="0"/>
    <x v="0"/>
    <n v="13"/>
    <n v="7500"/>
    <n v="0"/>
    <n v="0"/>
    <n v="0"/>
  </r>
  <r>
    <s v="BILL/2026/05/0053"/>
    <s v="OC02483"/>
    <x v="7"/>
    <s v="F9547"/>
    <d v="2026-05-20T00:00:00"/>
    <d v="2026-06-19T00:00:00"/>
    <s v="MXN"/>
    <n v="-4371.72"/>
    <n v="-699.48"/>
    <n v="-5071.2"/>
    <n v="-5071.2"/>
    <n v="5071.2"/>
    <s v="Sin pagar"/>
    <s v="IRLANDA ROJO"/>
    <m/>
    <n v="30"/>
    <s v="Crédito"/>
    <n v="19"/>
    <n v="6"/>
    <n v="2026"/>
    <n v="20"/>
    <n v="5"/>
    <n v="2026"/>
    <n v="4371.72"/>
    <n v="5071.2"/>
    <s v="Vencido"/>
    <d v="2026-06-26T00:00:00"/>
    <x v="0"/>
    <x v="0"/>
    <n v="8"/>
    <n v="4371.72"/>
    <n v="0"/>
    <n v="0"/>
    <n v="0"/>
  </r>
  <r>
    <s v="BILL/2026/05/0052"/>
    <s v="OC02488"/>
    <x v="7"/>
    <s v="F9554"/>
    <d v="2026-05-21T00:00:00"/>
    <d v="2026-06-20T00:00:00"/>
    <s v="MXN"/>
    <n v="-39594.370000000003"/>
    <n v="-6335.1"/>
    <n v="-45929.47"/>
    <n v="-45929.47"/>
    <n v="45929.47"/>
    <s v="Sin pagar"/>
    <s v="IRLANDA ROJO"/>
    <m/>
    <n v="30"/>
    <s v="Crédito"/>
    <n v="20"/>
    <n v="6"/>
    <n v="2026"/>
    <n v="21"/>
    <n v="5"/>
    <n v="2026"/>
    <n v="39594.370000000003"/>
    <n v="45929.47"/>
    <s v="Vencido"/>
    <d v="2026-06-26T00:00:00"/>
    <x v="0"/>
    <x v="0"/>
    <n v="7"/>
    <n v="39594.370000000003"/>
    <n v="0"/>
    <n v="0"/>
    <n v="0"/>
  </r>
  <r>
    <s v="BILL/2026/05/0034"/>
    <s v="OC02460"/>
    <x v="6"/>
    <s v="A - 37788"/>
    <d v="2026-05-13T00:00:00"/>
    <d v="2026-06-12T00:00:00"/>
    <s v="MXN"/>
    <n v="-5000"/>
    <n v="-800"/>
    <n v="-5800"/>
    <n v="-5800"/>
    <n v="5800"/>
    <s v="Sin pagar"/>
    <s v="IRLANDA ROJO"/>
    <m/>
    <n v="30"/>
    <s v="Crédito"/>
    <n v="12"/>
    <n v="6"/>
    <n v="2026"/>
    <n v="13"/>
    <n v="5"/>
    <n v="2026"/>
    <n v="5000"/>
    <n v="5800"/>
    <s v="Vencido"/>
    <d v="2026-06-26T00:00:00"/>
    <x v="0"/>
    <x v="0"/>
    <n v="15"/>
    <n v="5000"/>
    <n v="0"/>
    <n v="0"/>
    <n v="0"/>
  </r>
  <r>
    <s v="BILL/2026/05/0026"/>
    <s v="OC02448"/>
    <x v="6"/>
    <s v="A - 37774"/>
    <d v="2026-05-12T00:00:00"/>
    <d v="2026-06-11T00:00:00"/>
    <s v="MXN"/>
    <n v="-11000"/>
    <n v="-1760"/>
    <n v="-12760"/>
    <n v="-12760"/>
    <n v="12760"/>
    <s v="Sin pagar"/>
    <s v="IRLANDA ROJO"/>
    <m/>
    <n v="30"/>
    <s v="Crédito"/>
    <n v="11"/>
    <n v="6"/>
    <n v="2026"/>
    <n v="12"/>
    <n v="5"/>
    <n v="2026"/>
    <n v="11000"/>
    <n v="12760"/>
    <s v="Vencido"/>
    <d v="2026-06-26T00:00:00"/>
    <x v="0"/>
    <x v="0"/>
    <n v="16"/>
    <n v="11000"/>
    <n v="0"/>
    <n v="0"/>
    <n v="0"/>
  </r>
  <r>
    <s v="BILL/2026/05/0021"/>
    <s v="OC02444"/>
    <x v="6"/>
    <s v="A - 37761"/>
    <d v="2026-05-11T00:00:00"/>
    <d v="2026-06-10T00:00:00"/>
    <s v="MXN"/>
    <n v="-9600"/>
    <n v="-1536"/>
    <n v="-11136"/>
    <n v="-11136"/>
    <n v="11136"/>
    <s v="Sin pagar"/>
    <s v="IRLANDA ROJO"/>
    <m/>
    <n v="30"/>
    <s v="Crédito"/>
    <n v="10"/>
    <n v="6"/>
    <n v="2026"/>
    <n v="11"/>
    <n v="5"/>
    <n v="2026"/>
    <n v="9600"/>
    <n v="11136"/>
    <s v="Vencido"/>
    <d v="2026-06-26T00:00:00"/>
    <x v="0"/>
    <x v="0"/>
    <n v="17"/>
    <n v="9600"/>
    <n v="0"/>
    <n v="0"/>
    <n v="0"/>
  </r>
  <r>
    <s v="BILL/2026/05/0020"/>
    <s v="OC02435"/>
    <x v="6"/>
    <s v="A - 37710"/>
    <d v="2026-05-06T00:00:00"/>
    <d v="2026-06-05T00:00:00"/>
    <s v="MXN"/>
    <n v="-3200"/>
    <m/>
    <n v="-3200"/>
    <n v="-3200"/>
    <n v="3200"/>
    <s v="Sin pagar"/>
    <s v="IRLANDA ROJO"/>
    <m/>
    <n v="30"/>
    <s v="Crédito"/>
    <n v="5"/>
    <n v="6"/>
    <n v="2026"/>
    <n v="6"/>
    <n v="5"/>
    <n v="2026"/>
    <n v="3200"/>
    <n v="3200"/>
    <s v="Vencido"/>
    <d v="2026-06-26T00:00:00"/>
    <x v="0"/>
    <x v="0"/>
    <n v="22"/>
    <n v="3200"/>
    <n v="0"/>
    <n v="0"/>
    <n v="0"/>
  </r>
  <r>
    <s v="BILL/2026/05/0019"/>
    <s v="OC02441"/>
    <x v="6"/>
    <s v="A - 37735"/>
    <d v="2026-05-08T00:00:00"/>
    <d v="2026-06-07T00:00:00"/>
    <s v="MXN"/>
    <n v="-16800"/>
    <n v="-2688"/>
    <n v="-19488"/>
    <n v="-19488"/>
    <n v="19488"/>
    <s v="Sin pagar"/>
    <s v="IRLANDA ROJO"/>
    <m/>
    <n v="30"/>
    <s v="Crédito"/>
    <n v="7"/>
    <n v="6"/>
    <n v="2026"/>
    <n v="8"/>
    <n v="5"/>
    <n v="2026"/>
    <n v="16800"/>
    <n v="19488"/>
    <s v="Vencido"/>
    <d v="2026-06-26T00:00:00"/>
    <x v="0"/>
    <x v="0"/>
    <n v="20"/>
    <n v="16800"/>
    <n v="0"/>
    <n v="0"/>
    <n v="0"/>
  </r>
  <r>
    <s v="BILL/2026/05/0018"/>
    <s v="OC02442"/>
    <x v="6"/>
    <s v="A - 37736"/>
    <d v="2026-05-08T00:00:00"/>
    <d v="2026-06-07T00:00:00"/>
    <s v="MXN"/>
    <n v="-11600"/>
    <n v="-1856"/>
    <n v="-13456"/>
    <n v="-13456"/>
    <n v="13456"/>
    <s v="Sin pagar"/>
    <s v="IRLANDA ROJO"/>
    <m/>
    <n v="30"/>
    <s v="Crédito"/>
    <n v="7"/>
    <n v="6"/>
    <n v="2026"/>
    <n v="8"/>
    <n v="5"/>
    <n v="2026"/>
    <n v="11600"/>
    <n v="13456"/>
    <s v="Vencido"/>
    <d v="2026-06-26T00:00:00"/>
    <x v="0"/>
    <x v="0"/>
    <n v="20"/>
    <n v="11600"/>
    <n v="0"/>
    <n v="0"/>
    <n v="0"/>
  </r>
  <r>
    <s v="BILL/2026/05/0016"/>
    <s v="OC02434"/>
    <x v="7"/>
    <s v="F9473"/>
    <d v="2026-05-06T00:00:00"/>
    <d v="2026-06-05T00:00:00"/>
    <s v="MXN"/>
    <n v="-84304"/>
    <n v="-13488.64"/>
    <n v="-97792.639999999999"/>
    <n v="-97792.639999999999"/>
    <n v="97792.639999999999"/>
    <s v="Sin pagar"/>
    <s v="IRLANDA ROJO"/>
    <m/>
    <n v="30"/>
    <s v="Crédito"/>
    <n v="5"/>
    <n v="6"/>
    <n v="2026"/>
    <n v="6"/>
    <n v="5"/>
    <n v="2026"/>
    <n v="84304"/>
    <n v="97792.639999999999"/>
    <s v="Vencido"/>
    <d v="2026-06-26T00:00:00"/>
    <x v="0"/>
    <x v="0"/>
    <n v="22"/>
    <n v="84304"/>
    <n v="0"/>
    <n v="0"/>
    <n v="0"/>
  </r>
  <r>
    <s v="BILL/2026/04/0077"/>
    <s v="OC02307"/>
    <x v="13"/>
    <s v="HMO/2026/00002"/>
    <d v="2026-04-24T00:00:00"/>
    <d v="2026-06-23T00:00:00"/>
    <s v="USD"/>
    <n v="-1084224.3999999999"/>
    <n v="-173475.9"/>
    <n v="-1257700.3"/>
    <n v="-72453.600000000006"/>
    <n v="72453.600000000006"/>
    <s v="Sin pagar"/>
    <s v="IRLANDA ROJO"/>
    <m/>
    <n v="60"/>
    <s v="Crédito"/>
    <n v="23"/>
    <n v="6"/>
    <n v="2026"/>
    <n v="24"/>
    <n v="4"/>
    <n v="2026"/>
    <n v="1084224.3999999999"/>
    <n v="1257700.3"/>
    <s v="Vencido"/>
    <d v="2026-06-26T00:00:00"/>
    <x v="0"/>
    <x v="0"/>
    <n v="4"/>
    <n v="1084224.3999999999"/>
    <n v="0"/>
    <n v="0"/>
    <n v="0"/>
  </r>
  <r>
    <s v="BILL/2026/03/0043"/>
    <s v="OC02253"/>
    <x v="14"/>
    <s v="CLN/2026/0131"/>
    <d v="2026-03-18T00:00:00"/>
    <d v="2026-04-17T00:00:00"/>
    <s v="MXN"/>
    <n v="-16250"/>
    <m/>
    <n v="-16250"/>
    <n v="-16250"/>
    <n v="16250"/>
    <s v="Sin pagar"/>
    <s v="IRLANDA ROJO"/>
    <m/>
    <n v="30"/>
    <s v="Crédito"/>
    <n v="17"/>
    <n v="4"/>
    <n v="2026"/>
    <n v="18"/>
    <n v="3"/>
    <n v="2026"/>
    <n v="16250"/>
    <n v="16250"/>
    <s v="Vencido"/>
    <d v="2026-06-26T00:00:00"/>
    <x v="0"/>
    <x v="0"/>
    <n v="71"/>
    <n v="0"/>
    <n v="0"/>
    <n v="16250"/>
    <n v="0"/>
  </r>
  <r>
    <s v="BILL/2026/03/0033"/>
    <s v="OC02218"/>
    <x v="14"/>
    <s v="CLN/2026/0110--"/>
    <d v="2026-03-07T00:00:00"/>
    <d v="2026-04-06T00:00:00"/>
    <s v="MXN"/>
    <n v="-6800"/>
    <m/>
    <n v="-6800"/>
    <n v="-6800"/>
    <n v="6800"/>
    <s v="Sin pagar"/>
    <s v="IRLANDA ROJO"/>
    <m/>
    <n v="30"/>
    <s v="Crédito"/>
    <n v="6"/>
    <n v="4"/>
    <n v="2026"/>
    <n v="7"/>
    <n v="3"/>
    <n v="2026"/>
    <n v="6800"/>
    <n v="6800"/>
    <s v="Vencido"/>
    <d v="2026-06-26T00:00:00"/>
    <x v="0"/>
    <x v="0"/>
    <n v="82"/>
    <n v="0"/>
    <n v="0"/>
    <n v="6800"/>
    <n v="0"/>
  </r>
  <r>
    <s v="BILL/2026/03/0032"/>
    <s v="OC02213"/>
    <x v="14"/>
    <s v="CLN/2026/0110-"/>
    <d v="2026-03-07T00:00:00"/>
    <d v="2026-04-06T00:00:00"/>
    <s v="MXN"/>
    <n v="-7500"/>
    <m/>
    <n v="-7500"/>
    <n v="-7500"/>
    <n v="7500"/>
    <s v="Sin pagar"/>
    <s v="IRLANDA ROJO"/>
    <m/>
    <n v="30"/>
    <s v="Crédito"/>
    <n v="6"/>
    <n v="4"/>
    <n v="2026"/>
    <n v="7"/>
    <n v="3"/>
    <n v="2026"/>
    <n v="7500"/>
    <n v="7500"/>
    <s v="Vencido"/>
    <d v="2026-06-26T00:00:00"/>
    <x v="0"/>
    <x v="0"/>
    <n v="82"/>
    <n v="0"/>
    <n v="0"/>
    <n v="7500"/>
    <n v="0"/>
  </r>
  <r>
    <s v="BILL/2026/03/0031"/>
    <s v="OC02219"/>
    <x v="14"/>
    <s v="CLN/2026/0110"/>
    <d v="2026-03-07T00:00:00"/>
    <d v="2026-04-06T00:00:00"/>
    <s v="MXN"/>
    <n v="-15000"/>
    <m/>
    <n v="-15000"/>
    <n v="-15000"/>
    <n v="15000"/>
    <s v="Sin pagar"/>
    <s v="IRLANDA ROJO"/>
    <m/>
    <n v="30"/>
    <s v="Crédito"/>
    <n v="6"/>
    <n v="4"/>
    <n v="2026"/>
    <n v="7"/>
    <n v="3"/>
    <n v="2026"/>
    <n v="15000"/>
    <n v="15000"/>
    <s v="Vencido"/>
    <d v="2026-06-26T00:00:00"/>
    <x v="0"/>
    <x v="0"/>
    <n v="82"/>
    <n v="0"/>
    <n v="0"/>
    <n v="15000"/>
    <n v="0"/>
  </r>
  <r>
    <s v="BILL/2026/03/0010"/>
    <s v="OC02209"/>
    <x v="15"/>
    <s v="DSA 242129"/>
    <d v="2026-03-06T00:00:00"/>
    <d v="2026-04-05T00:00:00"/>
    <s v="MXN"/>
    <n v="-455037.5"/>
    <m/>
    <n v="-455037.5"/>
    <n v="-455037.5"/>
    <n v="455037.5"/>
    <s v="Sin pagar"/>
    <s v="IRLANDA ROJO"/>
    <m/>
    <n v="30"/>
    <s v="Crédito"/>
    <n v="5"/>
    <n v="4"/>
    <n v="2026"/>
    <n v="6"/>
    <n v="3"/>
    <n v="2026"/>
    <n v="455037.5"/>
    <n v="455037.5"/>
    <s v="Vencido"/>
    <d v="2026-06-26T00:00:00"/>
    <x v="0"/>
    <x v="0"/>
    <n v="83"/>
    <n v="0"/>
    <n v="0"/>
    <n v="455037.5"/>
    <n v="0"/>
  </r>
  <r>
    <s v="BILL/2026/03/0006"/>
    <s v="OC02198"/>
    <x v="14"/>
    <s v="CLN/2026/0103"/>
    <d v="2026-03-04T00:00:00"/>
    <d v="2026-04-03T00:00:00"/>
    <s v="MXN"/>
    <n v="-6800"/>
    <m/>
    <n v="-6800"/>
    <n v="-6800"/>
    <n v="6800"/>
    <s v="Sin pagar"/>
    <s v="IRLANDA ROJO"/>
    <m/>
    <n v="30"/>
    <s v="Crédito"/>
    <n v="3"/>
    <n v="4"/>
    <n v="2026"/>
    <n v="4"/>
    <n v="3"/>
    <n v="2026"/>
    <n v="6800"/>
    <n v="6800"/>
    <s v="Vencido"/>
    <d v="2026-06-26T00:00:00"/>
    <x v="0"/>
    <x v="0"/>
    <n v="85"/>
    <n v="0"/>
    <n v="0"/>
    <n v="6800"/>
    <n v="0"/>
  </r>
  <r>
    <s v="BILL/2025/10/0003"/>
    <s v="OC01792"/>
    <x v="16"/>
    <s v="4074"/>
    <d v="2025-10-02T00:00:00"/>
    <d v="2025-11-01T00:00:00"/>
    <s v="MXN"/>
    <n v="-14985"/>
    <n v="-2397.6"/>
    <n v="-17382.599999999999"/>
    <n v="-17382.599999999999"/>
    <n v="17382.599999999999"/>
    <s v="Sin pagar"/>
    <s v="IRLANDA ROJO"/>
    <m/>
    <n v="30"/>
    <s v="Crédito"/>
    <n v="1"/>
    <n v="11"/>
    <n v="2025"/>
    <n v="2"/>
    <n v="10"/>
    <n v="2025"/>
    <n v="14985"/>
    <n v="17382.599999999999"/>
    <s v="Vencido"/>
    <d v="2026-06-26T00:00:00"/>
    <x v="0"/>
    <x v="0"/>
    <n v="238"/>
    <n v="0"/>
    <n v="0"/>
    <n v="14985"/>
    <n v="0"/>
  </r>
  <r>
    <s v="BILL/2025/09/0116"/>
    <s v="OC01773"/>
    <x v="16"/>
    <s v="3998"/>
    <d v="2025-09-27T00:00:00"/>
    <d v="2025-10-27T00:00:00"/>
    <s v="MXN"/>
    <n v="-7600"/>
    <n v="-1216"/>
    <n v="-8816"/>
    <n v="-8816"/>
    <n v="8816"/>
    <s v="Sin pagar"/>
    <s v="IRLANDA ROJO"/>
    <m/>
    <n v="30"/>
    <s v="Crédito"/>
    <n v="27"/>
    <n v="10"/>
    <n v="2025"/>
    <n v="27"/>
    <n v="9"/>
    <n v="2025"/>
    <n v="7600"/>
    <n v="8816"/>
    <s v="Vencido"/>
    <d v="2026-06-26T00:00:00"/>
    <x v="0"/>
    <x v="0"/>
    <n v="243"/>
    <n v="0"/>
    <n v="0"/>
    <n v="7600"/>
    <n v="0"/>
  </r>
  <r>
    <s v="BILL/2025/09/0092"/>
    <s v="OC01742"/>
    <x v="14"/>
    <s v="CLN/2025/0086"/>
    <d v="2025-09-24T00:00:00"/>
    <d v="2025-10-24T00:00:00"/>
    <s v="MXN"/>
    <n v="-2499.98"/>
    <m/>
    <n v="-2499.98"/>
    <n v="-2499.98"/>
    <n v="2499.98"/>
    <s v="Sin pagar"/>
    <s v="IRLANDA ROJO"/>
    <m/>
    <n v="30"/>
    <s v="Crédito"/>
    <n v="24"/>
    <n v="10"/>
    <n v="2025"/>
    <n v="24"/>
    <n v="9"/>
    <n v="2025"/>
    <n v="2499.98"/>
    <n v="2499.98"/>
    <s v="Vencido"/>
    <d v="2026-06-26T00:00:00"/>
    <x v="0"/>
    <x v="0"/>
    <n v="246"/>
    <n v="0"/>
    <n v="0"/>
    <n v="2499.98"/>
    <n v="0"/>
  </r>
  <r>
    <s v="BILL/2025/09/0065"/>
    <s v="OC01751"/>
    <x v="16"/>
    <s v="3957"/>
    <d v="2025-09-23T00:00:00"/>
    <d v="2025-10-23T00:00:00"/>
    <s v="USD"/>
    <n v="-23857.03"/>
    <n v="-3817.12"/>
    <n v="-27674.15"/>
    <n v="-1503.36"/>
    <n v="1503.36"/>
    <s v="Sin pagar"/>
    <s v="IRLANDA ROJO"/>
    <m/>
    <n v="30"/>
    <s v="Crédito"/>
    <n v="23"/>
    <n v="10"/>
    <n v="2025"/>
    <n v="23"/>
    <n v="9"/>
    <n v="2025"/>
    <n v="23857.03"/>
    <n v="27674.15"/>
    <s v="Vencido"/>
    <d v="2026-06-26T00:00:00"/>
    <x v="0"/>
    <x v="0"/>
    <n v="247"/>
    <n v="0"/>
    <n v="0"/>
    <n v="23857.03"/>
    <n v="0"/>
  </r>
  <r>
    <s v="BILL/2025/09/0031"/>
    <s v="OC01684"/>
    <x v="16"/>
    <s v="3858"/>
    <d v="2025-09-05T00:00:00"/>
    <d v="2025-10-05T00:00:00"/>
    <s v="USD"/>
    <n v="-7240.47"/>
    <n v="-1158.48"/>
    <n v="-8398.9500000000007"/>
    <n v="-447.76"/>
    <n v="447.76"/>
    <s v="Sin pagar"/>
    <s v="IRLANDA ROJO"/>
    <m/>
    <n v="30"/>
    <s v="Crédito"/>
    <n v="5"/>
    <n v="10"/>
    <n v="2025"/>
    <n v="5"/>
    <n v="9"/>
    <n v="2025"/>
    <n v="7240.47"/>
    <n v="8398.9500000000007"/>
    <s v="Vencido"/>
    <d v="2026-06-26T00:00:00"/>
    <x v="0"/>
    <x v="0"/>
    <n v="265"/>
    <n v="0"/>
    <n v="0"/>
    <n v="7240.47"/>
    <n v="0"/>
  </r>
  <r>
    <s v="BILL/2025/09/0030"/>
    <s v="OC01684"/>
    <x v="16"/>
    <s v="3851"/>
    <d v="2025-09-04T00:00:00"/>
    <d v="2025-10-04T00:00:00"/>
    <s v="USD"/>
    <n v="-21639.89"/>
    <n v="-3462.38"/>
    <n v="-25102.27"/>
    <n v="-1343.28"/>
    <n v="1343.28"/>
    <s v="Sin pagar"/>
    <s v="IRLANDA ROJO"/>
    <m/>
    <n v="30"/>
    <s v="Crédito"/>
    <n v="4"/>
    <n v="10"/>
    <n v="2025"/>
    <n v="4"/>
    <n v="9"/>
    <n v="2025"/>
    <n v="21639.89"/>
    <n v="25102.27"/>
    <s v="Vencido"/>
    <d v="2026-06-26T00:00:00"/>
    <x v="0"/>
    <x v="0"/>
    <n v="266"/>
    <n v="0"/>
    <n v="0"/>
    <n v="21639.89"/>
    <n v="0"/>
  </r>
  <r>
    <s v="BILL/2025/09/0021"/>
    <s v="OC01696"/>
    <x v="14"/>
    <s v="CLN/2025/0066"/>
    <d v="2025-09-09T00:00:00"/>
    <d v="2025-10-09T00:00:00"/>
    <s v="MXN"/>
    <n v="-5000"/>
    <m/>
    <n v="-5000"/>
    <n v="-5000"/>
    <n v="5000"/>
    <s v="Sin pagar"/>
    <s v="IRLANDA ROJO"/>
    <m/>
    <n v="30"/>
    <s v="Crédito"/>
    <n v="9"/>
    <n v="10"/>
    <n v="2025"/>
    <n v="9"/>
    <n v="9"/>
    <n v="2025"/>
    <n v="5000"/>
    <n v="5000"/>
    <s v="Vencido"/>
    <d v="2026-06-26T00:00:00"/>
    <x v="0"/>
    <x v="0"/>
    <n v="261"/>
    <n v="0"/>
    <n v="0"/>
    <n v="5000"/>
    <n v="0"/>
  </r>
  <r>
    <s v="BILL/2025/09/0008"/>
    <s v="OC01683"/>
    <x v="16"/>
    <s v="3844"/>
    <d v="2025-09-03T00:00:00"/>
    <d v="2025-10-03T00:00:00"/>
    <s v="USD"/>
    <n v="-24244.53"/>
    <n v="-3879.12"/>
    <n v="-28123.65"/>
    <n v="-1503.36"/>
    <n v="1503.36"/>
    <s v="Sin pagar"/>
    <s v="IRLANDA ROJO"/>
    <m/>
    <n v="30"/>
    <s v="Crédito"/>
    <n v="3"/>
    <n v="10"/>
    <n v="2025"/>
    <n v="3"/>
    <n v="9"/>
    <n v="2025"/>
    <n v="24244.53"/>
    <n v="28123.65"/>
    <s v="Vencido"/>
    <d v="2026-06-26T00:00:00"/>
    <x v="0"/>
    <x v="0"/>
    <n v="267"/>
    <n v="0"/>
    <n v="0"/>
    <n v="24244.53"/>
    <n v="0"/>
  </r>
  <r>
    <s v="BILL/2025/08/0063"/>
    <s v="OC01631"/>
    <x v="16"/>
    <s v="3756"/>
    <d v="2025-08-19T00:00:00"/>
    <d v="2025-09-18T00:00:00"/>
    <s v="MXN"/>
    <n v="-12600"/>
    <n v="-2016"/>
    <n v="-14616"/>
    <n v="-14616"/>
    <n v="14616"/>
    <s v="Sin pagar"/>
    <s v="IRLANDA ROJO"/>
    <m/>
    <n v="30"/>
    <s v="Crédito"/>
    <n v="18"/>
    <n v="9"/>
    <n v="2025"/>
    <n v="19"/>
    <n v="8"/>
    <n v="2025"/>
    <n v="12600"/>
    <n v="14616"/>
    <s v="Vencido"/>
    <d v="2026-06-26T00:00:00"/>
    <x v="0"/>
    <x v="0"/>
    <n v="282"/>
    <n v="0"/>
    <n v="0"/>
    <n v="12600"/>
    <n v="0"/>
  </r>
  <r>
    <s v="BILL/2025/08/0062"/>
    <s v="OC01632"/>
    <x v="16"/>
    <s v="3757"/>
    <d v="2025-08-19T00:00:00"/>
    <d v="2025-09-18T00:00:00"/>
    <s v="MXN"/>
    <n v="-21000"/>
    <n v="-3360"/>
    <n v="-24360"/>
    <n v="-24360"/>
    <n v="24360"/>
    <s v="Sin pagar"/>
    <s v="IRLANDA ROJO"/>
    <m/>
    <n v="30"/>
    <s v="Crédito"/>
    <n v="18"/>
    <n v="9"/>
    <n v="2025"/>
    <n v="19"/>
    <n v="8"/>
    <n v="2025"/>
    <n v="21000"/>
    <n v="24360"/>
    <s v="Vencido"/>
    <d v="2026-06-26T00:00:00"/>
    <x v="0"/>
    <x v="0"/>
    <n v="282"/>
    <n v="0"/>
    <n v="0"/>
    <n v="21000"/>
    <n v="0"/>
  </r>
  <r>
    <s v="BILL/2025/08/0040"/>
    <s v="OC01600"/>
    <x v="16"/>
    <s v="3703"/>
    <d v="2025-08-12T00:00:00"/>
    <d v="2025-09-11T00:00:00"/>
    <s v="MXN"/>
    <n v="-7600"/>
    <n v="-1216"/>
    <n v="-8816"/>
    <n v="-8816"/>
    <n v="8816"/>
    <s v="Sin pagar"/>
    <s v="IRLANDA ROJO"/>
    <m/>
    <n v="30"/>
    <s v="Crédito"/>
    <n v="11"/>
    <n v="9"/>
    <n v="2025"/>
    <n v="12"/>
    <n v="8"/>
    <n v="2025"/>
    <n v="7600"/>
    <n v="8816"/>
    <s v="Vencido"/>
    <d v="2026-06-26T00:00:00"/>
    <x v="0"/>
    <x v="0"/>
    <n v="289"/>
    <n v="0"/>
    <n v="0"/>
    <n v="7600"/>
    <n v="0"/>
  </r>
  <r>
    <s v="BILL/2025/08/0036"/>
    <s v="OC01615"/>
    <x v="16"/>
    <s v="3725"/>
    <d v="2025-08-14T00:00:00"/>
    <d v="2025-09-13T00:00:00"/>
    <s v="USD"/>
    <n v="-7416.85"/>
    <n v="-1186.7"/>
    <n v="-8603.5499999999993"/>
    <n v="-461.68"/>
    <n v="461.68"/>
    <s v="Sin pagar"/>
    <s v="IRLANDA ROJO"/>
    <m/>
    <n v="30"/>
    <s v="Crédito"/>
    <n v="13"/>
    <n v="9"/>
    <n v="2025"/>
    <n v="14"/>
    <n v="8"/>
    <n v="2025"/>
    <n v="7416.85"/>
    <n v="8603.5499999999993"/>
    <s v="Vencido"/>
    <d v="2026-06-26T00:00:00"/>
    <x v="0"/>
    <x v="0"/>
    <n v="287"/>
    <n v="0"/>
    <n v="0"/>
    <n v="7416.85"/>
    <n v="0"/>
  </r>
  <r>
    <s v="BILL/2025/08/0026"/>
    <s v="OC01591"/>
    <x v="17"/>
    <s v="A  787"/>
    <d v="2025-08-13T00:00:00"/>
    <d v="2025-09-12T00:00:00"/>
    <s v="MXN"/>
    <n v="-12540"/>
    <n v="-1849.65"/>
    <n v="-14389.65"/>
    <n v="-14389.65"/>
    <n v="14389.65"/>
    <s v="Sin pagar"/>
    <s v="IRLANDA ROJO"/>
    <m/>
    <n v="30"/>
    <s v="Crédito"/>
    <n v="12"/>
    <n v="9"/>
    <n v="2025"/>
    <n v="13"/>
    <n v="8"/>
    <n v="2025"/>
    <n v="12540"/>
    <n v="14389.65"/>
    <s v="Vencido"/>
    <d v="2026-06-26T00:00:00"/>
    <x v="0"/>
    <x v="0"/>
    <n v="288"/>
    <n v="0"/>
    <n v="0"/>
    <n v="12540"/>
    <n v="0"/>
  </r>
  <r>
    <s v="BILL/2025/07/0040"/>
    <s v="OC01491"/>
    <x v="18"/>
    <s v="CLN-362"/>
    <d v="2025-07-15T00:00:00"/>
    <d v="2025-08-14T00:00:00"/>
    <s v="MXN"/>
    <n v="-12151.9"/>
    <n v="151.9"/>
    <n v="-12000"/>
    <n v="-12000"/>
    <n v="12000"/>
    <s v="Sin pagar"/>
    <s v="IRLANDA ROJO"/>
    <m/>
    <n v="30"/>
    <s v="Crédito"/>
    <n v="14"/>
    <n v="8"/>
    <n v="2025"/>
    <n v="15"/>
    <n v="7"/>
    <n v="2025"/>
    <n v="12151.9"/>
    <n v="12000"/>
    <s v="Vencido"/>
    <d v="2026-06-26T00:00:00"/>
    <x v="0"/>
    <x v="0"/>
    <n v="317"/>
    <n v="0"/>
    <n v="0"/>
    <n v="12151.9"/>
    <n v="0"/>
  </r>
  <r>
    <s v="BILL/2025/06/0041"/>
    <s v="OC01416"/>
    <x v="18"/>
    <s v="9AE6E535-1E51-478E-9B2A-58D915BF45ED"/>
    <d v="2025-06-27T00:00:00"/>
    <d v="2025-07-27T00:00:00"/>
    <s v="USD"/>
    <n v="-17003.52"/>
    <n v="-2720.56"/>
    <n v="-19724.080000000002"/>
    <n v="-1044"/>
    <n v="1044"/>
    <s v="Sin pagar"/>
    <s v="IRLANDA ROJO"/>
    <m/>
    <n v="30"/>
    <s v="Crédito"/>
    <n v="27"/>
    <n v="7"/>
    <n v="2025"/>
    <n v="27"/>
    <n v="6"/>
    <n v="2025"/>
    <n v="17003.52"/>
    <n v="19724.080000000002"/>
    <s v="Vencido"/>
    <d v="2026-06-26T00:00:00"/>
    <x v="0"/>
    <x v="0"/>
    <n v="335"/>
    <n v="0"/>
    <n v="0"/>
    <n v="17003.52"/>
    <n v="0"/>
  </r>
  <r>
    <s v="BILL/2024/12/0015"/>
    <s v="OC00791"/>
    <x v="19"/>
    <s v="A - 994"/>
    <d v="2024-12-09T00:00:00"/>
    <d v="2024-12-24T00:00:00"/>
    <s v="USD"/>
    <n v="-48546"/>
    <n v="-7767.36"/>
    <n v="-56313.36"/>
    <n v="-2784"/>
    <n v="2784"/>
    <s v="Sin pagar"/>
    <s v="IRLANDA ROJO"/>
    <m/>
    <n v="15"/>
    <s v="Crédito"/>
    <n v="24"/>
    <n v="12"/>
    <n v="2024"/>
    <n v="9"/>
    <n v="12"/>
    <n v="2024"/>
    <n v="48546"/>
    <n v="56313.36"/>
    <s v="Vencido"/>
    <d v="2026-06-26T00:00:00"/>
    <x v="0"/>
    <x v="0"/>
    <n v="550"/>
    <n v="0"/>
    <n v="0"/>
    <n v="48546"/>
    <n v="0"/>
  </r>
  <r>
    <s v="BILL/2024/11/0007"/>
    <s v="OC00687"/>
    <x v="20"/>
    <s v="A6782"/>
    <d v="2024-11-01T00:00:00"/>
    <d v="2024-12-01T00:00:00"/>
    <s v="USD"/>
    <n v="-64633.93"/>
    <n v="-10341.51"/>
    <n v="-74975.44"/>
    <n v="-3741.7"/>
    <n v="3741.7"/>
    <s v="Sin pagar"/>
    <s v="IRLANDA ROJO"/>
    <m/>
    <n v="30"/>
    <s v="Crédito"/>
    <n v="1"/>
    <n v="12"/>
    <n v="2024"/>
    <n v="1"/>
    <n v="11"/>
    <n v="2024"/>
    <n v="64633.93"/>
    <n v="74975.44"/>
    <s v="Vencido"/>
    <d v="2026-06-26T00:00:00"/>
    <x v="0"/>
    <x v="0"/>
    <n v="573"/>
    <n v="0"/>
    <n v="0"/>
    <n v="64633.93"/>
    <n v="0"/>
  </r>
  <r>
    <s v="BILL/2026/06/0054"/>
    <s v="OC02572"/>
    <x v="2"/>
    <s v="12003081-"/>
    <d v="2026-06-12T00:00:00"/>
    <d v="2026-07-12T00:00:00"/>
    <s v="USD"/>
    <n v="-44327.42"/>
    <n v="-7092.39"/>
    <n v="-51419.81"/>
    <n v="-2958"/>
    <n v="2958"/>
    <s v="Sin pagar"/>
    <s v="IRLANDA ROJO"/>
    <m/>
    <n v="30"/>
    <s v="Crédito"/>
    <n v="12"/>
    <n v="7"/>
    <n v="2026"/>
    <n v="12"/>
    <n v="6"/>
    <n v="2026"/>
    <n v="44327.42"/>
    <n v="51419.81"/>
    <s v="Vigente"/>
    <d v="2026-06-19T00:00:00"/>
    <x v="0"/>
    <x v="1"/>
    <n v="0"/>
    <n v="0"/>
    <n v="0"/>
    <n v="0"/>
    <n v="44327.42"/>
  </r>
  <r>
    <s v="BILL/2026/06/0053"/>
    <s v="OC02563"/>
    <x v="2"/>
    <s v="12003081"/>
    <d v="2026-06-12T00:00:00"/>
    <d v="2026-07-12T00:00:00"/>
    <s v="USD"/>
    <n v="-132982.25"/>
    <n v="-21277.16"/>
    <n v="-154259.41"/>
    <n v="-8874"/>
    <n v="8874"/>
    <s v="Sin pagar"/>
    <s v="IRLANDA ROJO"/>
    <m/>
    <n v="30"/>
    <s v="Crédito"/>
    <n v="12"/>
    <n v="7"/>
    <n v="2026"/>
    <n v="12"/>
    <n v="6"/>
    <n v="2026"/>
    <n v="132982.25"/>
    <n v="154259.41"/>
    <s v="Vigente"/>
    <d v="2026-06-19T00:00:00"/>
    <x v="0"/>
    <x v="1"/>
    <n v="0"/>
    <n v="0"/>
    <n v="0"/>
    <n v="0"/>
    <n v="132982.25"/>
  </r>
  <r>
    <s v="BILL/2026/06/0052"/>
    <s v="OC02559"/>
    <x v="3"/>
    <s v="62616"/>
    <d v="2026-06-15T00:00:00"/>
    <d v="2026-07-15T00:00:00"/>
    <s v="MXN"/>
    <n v="-22104"/>
    <n v="-3536.64"/>
    <n v="-25640.639999999999"/>
    <n v="-25640.639999999999"/>
    <n v="25640.639999999999"/>
    <s v="Sin pagar"/>
    <s v="IRLANDA ROJO"/>
    <m/>
    <n v="30"/>
    <s v="Crédito"/>
    <n v="15"/>
    <n v="7"/>
    <n v="2026"/>
    <n v="15"/>
    <n v="6"/>
    <n v="2026"/>
    <n v="22104"/>
    <n v="25640.639999999999"/>
    <s v="Vigente"/>
    <d v="2026-06-19T00:00:00"/>
    <x v="0"/>
    <x v="1"/>
    <n v="0"/>
    <n v="0"/>
    <n v="0"/>
    <n v="0"/>
    <n v="22104"/>
  </r>
  <r>
    <s v="BILL/2026/06/0051"/>
    <s v="OC02567"/>
    <x v="3"/>
    <s v="62617"/>
    <d v="2026-06-15T00:00:00"/>
    <d v="2026-07-15T00:00:00"/>
    <s v="MXN"/>
    <n v="-22104"/>
    <n v="-3536.64"/>
    <n v="-25640.639999999999"/>
    <n v="-25640.639999999999"/>
    <n v="25640.639999999999"/>
    <s v="Sin pagar"/>
    <s v="IRLANDA ROJO"/>
    <m/>
    <n v="30"/>
    <s v="Crédito"/>
    <n v="15"/>
    <n v="7"/>
    <n v="2026"/>
    <n v="15"/>
    <n v="6"/>
    <n v="2026"/>
    <n v="22104"/>
    <n v="25640.639999999999"/>
    <s v="Vigente"/>
    <d v="2026-06-19T00:00:00"/>
    <x v="0"/>
    <x v="1"/>
    <n v="0"/>
    <n v="0"/>
    <n v="0"/>
    <n v="0"/>
    <n v="22104"/>
  </r>
  <r>
    <s v="BILL/2026/06/0050"/>
    <s v="OC02575"/>
    <x v="3"/>
    <s v="62628"/>
    <d v="2026-06-16T00:00:00"/>
    <d v="2026-07-16T00:00:00"/>
    <s v="MXN"/>
    <n v="-44208"/>
    <n v="-7073.28"/>
    <n v="-51281.279999999999"/>
    <n v="-51281.279999999999"/>
    <n v="51281.279999999999"/>
    <s v="Sin pagar"/>
    <s v="IRLANDA ROJO"/>
    <m/>
    <n v="30"/>
    <s v="Crédito"/>
    <n v="16"/>
    <n v="7"/>
    <n v="2026"/>
    <n v="16"/>
    <n v="6"/>
    <n v="2026"/>
    <n v="44208"/>
    <n v="51281.279999999999"/>
    <s v="Vigente"/>
    <d v="2026-06-19T00:00:00"/>
    <x v="0"/>
    <x v="1"/>
    <n v="0"/>
    <n v="0"/>
    <n v="0"/>
    <n v="0"/>
    <n v="44208"/>
  </r>
  <r>
    <s v="BILL/2026/06/0049"/>
    <s v="OC02587"/>
    <x v="4"/>
    <s v="OBR38398"/>
    <d v="2026-06-17T00:00:00"/>
    <d v="2026-07-17T00:00:00"/>
    <s v="USD"/>
    <n v="-2085.7800000000002"/>
    <n v="-333.72"/>
    <n v="-2419.5"/>
    <n v="-140.65"/>
    <n v="140.65"/>
    <s v="Sin pagar"/>
    <s v="IRLANDA ROJO"/>
    <m/>
    <n v="30"/>
    <s v="Crédito"/>
    <n v="17"/>
    <n v="7"/>
    <n v="2026"/>
    <n v="17"/>
    <n v="6"/>
    <n v="2026"/>
    <n v="2085.7800000000002"/>
    <n v="2419.5"/>
    <s v="Vigente"/>
    <d v="2026-06-19T00:00:00"/>
    <x v="0"/>
    <x v="1"/>
    <n v="0"/>
    <n v="0"/>
    <n v="0"/>
    <n v="0"/>
    <n v="2085.7800000000002"/>
  </r>
  <r>
    <s v="BILL/2026/06/0044"/>
    <s v="OC02530"/>
    <x v="3"/>
    <s v="62529"/>
    <d v="2026-06-03T00:00:00"/>
    <d v="2026-07-03T00:00:00"/>
    <s v="MXN"/>
    <n v="-44208"/>
    <n v="-7073.28"/>
    <n v="-51281.279999999999"/>
    <n v="-51281.279999999999"/>
    <n v="51281.279999999999"/>
    <s v="Sin pagar"/>
    <s v="IRLANDA ROJO"/>
    <m/>
    <n v="30"/>
    <s v="Crédito"/>
    <n v="3"/>
    <n v="7"/>
    <n v="2026"/>
    <n v="3"/>
    <n v="6"/>
    <n v="2026"/>
    <n v="44208"/>
    <n v="51281.279999999999"/>
    <s v="Vigente"/>
    <d v="2026-06-19T00:00:00"/>
    <x v="0"/>
    <x v="1"/>
    <n v="0"/>
    <n v="0"/>
    <n v="0"/>
    <n v="0"/>
    <n v="44208"/>
  </r>
  <r>
    <s v="BILL/2026/06/0043"/>
    <s v="OC02532"/>
    <x v="3"/>
    <s v="62530"/>
    <d v="2026-06-03T00:00:00"/>
    <d v="2026-07-03T00:00:00"/>
    <s v="MXN"/>
    <n v="-121572"/>
    <n v="-19451.52"/>
    <n v="-141023.51999999999"/>
    <n v="-141023.51999999999"/>
    <n v="141023.51999999999"/>
    <s v="Sin pagar"/>
    <s v="IRLANDA ROJO"/>
    <m/>
    <n v="30"/>
    <s v="Crédito"/>
    <n v="3"/>
    <n v="7"/>
    <n v="2026"/>
    <n v="3"/>
    <n v="6"/>
    <n v="2026"/>
    <n v="121572"/>
    <n v="141023.51999999999"/>
    <s v="Vigente"/>
    <d v="2026-06-19T00:00:00"/>
    <x v="0"/>
    <x v="1"/>
    <n v="0"/>
    <n v="0"/>
    <n v="0"/>
    <n v="0"/>
    <n v="121572"/>
  </r>
  <r>
    <s v="BILL/2026/06/0042"/>
    <s v="OC02554"/>
    <x v="5"/>
    <s v="M 69787-"/>
    <d v="2026-06-12T00:00:00"/>
    <d v="2026-07-12T00:00:00"/>
    <s v="USD"/>
    <n v="-18513.21"/>
    <n v="-2962.11"/>
    <n v="-21475.32"/>
    <n v="-1235.4000000000001"/>
    <n v="1235.4000000000001"/>
    <s v="Sin pagar"/>
    <s v="IRLANDA ROJO"/>
    <m/>
    <n v="30"/>
    <s v="Crédito"/>
    <n v="12"/>
    <n v="7"/>
    <n v="2026"/>
    <n v="12"/>
    <n v="6"/>
    <n v="2026"/>
    <n v="18513.21"/>
    <n v="21475.32"/>
    <s v="Vigente"/>
    <d v="2026-06-19T00:00:00"/>
    <x v="0"/>
    <x v="1"/>
    <n v="0"/>
    <n v="0"/>
    <n v="0"/>
    <n v="0"/>
    <n v="18513.21"/>
  </r>
  <r>
    <s v="BILL/2026/06/0041"/>
    <s v="OC02544"/>
    <x v="5"/>
    <s v="M 69787"/>
    <d v="2026-06-12T00:00:00"/>
    <d v="2026-07-12T00:00:00"/>
    <s v="USD"/>
    <n v="-74052.86"/>
    <n v="-11848.46"/>
    <n v="-85901.32"/>
    <n v="-4941.6000000000004"/>
    <n v="4941.6000000000004"/>
    <s v="Sin pagar"/>
    <s v="IRLANDA ROJO"/>
    <m/>
    <n v="30"/>
    <s v="Crédito"/>
    <n v="12"/>
    <n v="7"/>
    <n v="2026"/>
    <n v="12"/>
    <n v="6"/>
    <n v="2026"/>
    <n v="74052.86"/>
    <n v="85901.32"/>
    <s v="Vigente"/>
    <d v="2026-06-19T00:00:00"/>
    <x v="0"/>
    <x v="1"/>
    <n v="0"/>
    <n v="0"/>
    <n v="0"/>
    <n v="0"/>
    <n v="74052.86"/>
  </r>
  <r>
    <s v="BILL/2026/06/0040"/>
    <s v="OC02564"/>
    <x v="0"/>
    <s v="HMO-25081"/>
    <d v="2026-06-11T00:00:00"/>
    <d v="2026-07-26T00:00:00"/>
    <s v="USD"/>
    <n v="-117011.44"/>
    <n v="-18721.830000000002"/>
    <n v="-135733.26999999999"/>
    <n v="-7805.34"/>
    <n v="7805.34"/>
    <s v="Sin pagar"/>
    <s v="IRLANDA ROJO"/>
    <m/>
    <n v="45"/>
    <s v="Crédito"/>
    <n v="26"/>
    <n v="7"/>
    <n v="2026"/>
    <n v="11"/>
    <n v="6"/>
    <n v="2026"/>
    <n v="117011.44"/>
    <n v="135733.26999999999"/>
    <s v="Vigente"/>
    <d v="2026-06-19T00:00:00"/>
    <x v="0"/>
    <x v="1"/>
    <n v="0"/>
    <n v="0"/>
    <n v="0"/>
    <n v="0"/>
    <n v="117011.44"/>
  </r>
  <r>
    <s v="BILL/2026/06/0039"/>
    <s v="OC02565"/>
    <x v="0"/>
    <s v="HMO-25082"/>
    <d v="2026-06-11T00:00:00"/>
    <d v="2026-07-11T00:00:00"/>
    <s v="MXN"/>
    <n v="-4800"/>
    <n v="-768"/>
    <n v="-5568"/>
    <n v="-5568"/>
    <n v="5568"/>
    <s v="Sin pagar"/>
    <s v="IRLANDA ROJO"/>
    <m/>
    <n v="30"/>
    <s v="Crédito"/>
    <n v="11"/>
    <n v="7"/>
    <n v="2026"/>
    <n v="11"/>
    <n v="6"/>
    <n v="2026"/>
    <n v="4800"/>
    <n v="5568"/>
    <s v="Vigente"/>
    <d v="2026-06-19T00:00:00"/>
    <x v="0"/>
    <x v="1"/>
    <n v="0"/>
    <n v="0"/>
    <n v="0"/>
    <n v="0"/>
    <n v="4800"/>
  </r>
  <r>
    <s v="BILL/2026/06/0038"/>
    <s v="OC02562"/>
    <x v="4"/>
    <s v="HMO60556"/>
    <d v="2026-06-12T00:00:00"/>
    <d v="2026-07-12T00:00:00"/>
    <s v="USD"/>
    <n v="-4867.32"/>
    <n v="-778.77"/>
    <n v="-5646.09"/>
    <n v="-324.8"/>
    <n v="324.8"/>
    <s v="Sin pagar"/>
    <s v="IRLANDA ROJO"/>
    <m/>
    <n v="30"/>
    <s v="Crédito"/>
    <n v="12"/>
    <n v="7"/>
    <n v="2026"/>
    <n v="12"/>
    <n v="6"/>
    <n v="2026"/>
    <n v="4867.32"/>
    <n v="5646.09"/>
    <s v="Vigente"/>
    <d v="2026-06-19T00:00:00"/>
    <x v="0"/>
    <x v="1"/>
    <n v="0"/>
    <n v="0"/>
    <n v="0"/>
    <n v="0"/>
    <n v="4867.32"/>
  </r>
  <r>
    <s v="BILL/2026/06/0037"/>
    <s v="OC02570"/>
    <x v="6"/>
    <s v="A - 38148"/>
    <d v="2026-06-13T00:00:00"/>
    <d v="2026-07-13T00:00:00"/>
    <s v="MXN"/>
    <n v="-2200"/>
    <n v="-352"/>
    <n v="-2552"/>
    <n v="-2552"/>
    <n v="2552"/>
    <s v="Sin pagar"/>
    <s v="IRLANDA ROJO"/>
    <m/>
    <n v="30"/>
    <s v="Crédito"/>
    <n v="13"/>
    <n v="7"/>
    <n v="2026"/>
    <n v="13"/>
    <n v="6"/>
    <n v="2026"/>
    <n v="2200"/>
    <n v="2552"/>
    <s v="Vigente"/>
    <d v="2026-06-19T00:00:00"/>
    <x v="0"/>
    <x v="1"/>
    <n v="0"/>
    <n v="0"/>
    <n v="0"/>
    <n v="0"/>
    <n v="2200"/>
  </r>
  <r>
    <s v="BILL/2026/06/0036"/>
    <s v="OC02556"/>
    <x v="2"/>
    <s v="12003050-"/>
    <d v="2026-06-10T00:00:00"/>
    <d v="2026-07-10T00:00:00"/>
    <s v="USD"/>
    <n v="-44449.56"/>
    <n v="-7111.93"/>
    <n v="-51561.49"/>
    <n v="-2958"/>
    <n v="2958"/>
    <s v="Sin pagar"/>
    <s v="IRLANDA ROJO"/>
    <m/>
    <n v="30"/>
    <s v="Crédito"/>
    <n v="10"/>
    <n v="7"/>
    <n v="2026"/>
    <n v="10"/>
    <n v="6"/>
    <n v="2026"/>
    <n v="44449.56"/>
    <n v="51561.49"/>
    <s v="Vigente"/>
    <d v="2026-06-19T00:00:00"/>
    <x v="0"/>
    <x v="1"/>
    <n v="0"/>
    <n v="0"/>
    <n v="0"/>
    <n v="0"/>
    <n v="44449.56"/>
  </r>
  <r>
    <s v="BILL/2026/06/0035"/>
    <s v="OC02555"/>
    <x v="2"/>
    <s v="12003050"/>
    <d v="2026-06-10T00:00:00"/>
    <d v="2026-07-10T00:00:00"/>
    <s v="USD"/>
    <n v="-133348.68"/>
    <n v="-21335.79"/>
    <n v="-154684.47"/>
    <n v="-8874"/>
    <n v="8874"/>
    <s v="Sin pagar"/>
    <s v="IRLANDA ROJO"/>
    <m/>
    <n v="30"/>
    <s v="Crédito"/>
    <n v="10"/>
    <n v="7"/>
    <n v="2026"/>
    <n v="10"/>
    <n v="6"/>
    <n v="2026"/>
    <n v="133348.68"/>
    <n v="154684.47"/>
    <s v="Vigente"/>
    <d v="2026-06-19T00:00:00"/>
    <x v="0"/>
    <x v="1"/>
    <n v="0"/>
    <n v="0"/>
    <n v="0"/>
    <n v="0"/>
    <n v="133348.68"/>
  </r>
  <r>
    <s v="BILL/2026/06/0034"/>
    <s v="OC02560"/>
    <x v="7"/>
    <s v="F9667"/>
    <d v="2026-06-11T00:00:00"/>
    <d v="2026-07-11T00:00:00"/>
    <s v="MXN"/>
    <n v="-11110"/>
    <n v="-1777.6"/>
    <n v="-12887.6"/>
    <n v="-12887.6"/>
    <n v="12887.6"/>
    <s v="Sin pagar"/>
    <s v="IRLANDA ROJO"/>
    <m/>
    <n v="30"/>
    <s v="Crédito"/>
    <n v="11"/>
    <n v="7"/>
    <n v="2026"/>
    <n v="11"/>
    <n v="6"/>
    <n v="2026"/>
    <n v="11110"/>
    <n v="12887.6"/>
    <s v="Vigente"/>
    <d v="2026-06-19T00:00:00"/>
    <x v="0"/>
    <x v="1"/>
    <n v="0"/>
    <n v="0"/>
    <n v="0"/>
    <n v="0"/>
    <n v="11110"/>
  </r>
  <r>
    <s v="BILL/2026/06/0033"/>
    <s v="OC02545"/>
    <x v="8"/>
    <s v="398"/>
    <d v="2026-06-11T00:00:00"/>
    <d v="2026-07-11T00:00:00"/>
    <s v="USD"/>
    <n v="-105903.88"/>
    <m/>
    <n v="-105903.88"/>
    <n v="-6090"/>
    <n v="6090"/>
    <s v="Sin pagar"/>
    <s v="IRLANDA ROJO"/>
    <m/>
    <n v="30"/>
    <s v="Crédito"/>
    <n v="11"/>
    <n v="7"/>
    <n v="2026"/>
    <n v="11"/>
    <n v="6"/>
    <n v="2026"/>
    <n v="105903.88"/>
    <n v="105903.88"/>
    <s v="Vigente"/>
    <d v="2026-06-19T00:00:00"/>
    <x v="0"/>
    <x v="1"/>
    <n v="0"/>
    <n v="0"/>
    <n v="0"/>
    <n v="0"/>
    <n v="105903.88"/>
  </r>
  <r>
    <s v="BILL/2026/06/0019"/>
    <s v="OC02411"/>
    <x v="9"/>
    <s v="0135775783"/>
    <d v="2026-06-08T00:00:00"/>
    <d v="2026-08-07T00:00:00"/>
    <s v="USD"/>
    <n v="-1115915.7"/>
    <n v="-178546.51"/>
    <n v="-1294462.21"/>
    <n v="-74072.97"/>
    <n v="74072.97"/>
    <s v="Sin pagar"/>
    <s v="IRLANDA ROJO"/>
    <m/>
    <n v="60"/>
    <s v="Crédito"/>
    <n v="7"/>
    <n v="8"/>
    <n v="2026"/>
    <n v="8"/>
    <n v="6"/>
    <n v="2026"/>
    <n v="1115915.7"/>
    <n v="1294462.21"/>
    <s v="Vigente"/>
    <d v="2026-06-19T00:00:00"/>
    <x v="0"/>
    <x v="1"/>
    <n v="0"/>
    <n v="0"/>
    <n v="0"/>
    <n v="0"/>
    <n v="1115915.7"/>
  </r>
  <r>
    <s v="BILL/2026/06/0018"/>
    <s v="OC02470"/>
    <x v="0"/>
    <s v="HMO-25050"/>
    <d v="2026-06-08T00:00:00"/>
    <d v="2026-07-08T00:00:00"/>
    <s v="USD"/>
    <n v="-171431.16"/>
    <n v="-27428.99"/>
    <n v="-198860.15"/>
    <n v="-11379.37"/>
    <n v="11379.37"/>
    <s v="Sin pagar"/>
    <s v="IRLANDA ROJO"/>
    <m/>
    <n v="30"/>
    <s v="Crédito"/>
    <n v="8"/>
    <n v="7"/>
    <n v="2026"/>
    <n v="8"/>
    <n v="6"/>
    <n v="2026"/>
    <n v="171431.16"/>
    <n v="198860.15"/>
    <s v="Vigente"/>
    <d v="2026-06-19T00:00:00"/>
    <x v="0"/>
    <x v="1"/>
    <n v="0"/>
    <n v="0"/>
    <n v="0"/>
    <n v="0"/>
    <n v="171431.16"/>
  </r>
  <r>
    <s v="BILL/2026/06/0017"/>
    <s v="OC02523"/>
    <x v="10"/>
    <s v="225801"/>
    <d v="2026-06-03T00:00:00"/>
    <d v="2026-07-03T00:00:00"/>
    <s v="USD"/>
    <n v="-22413.67"/>
    <n v="-3586.19"/>
    <n v="-25999.86"/>
    <n v="-1503.36"/>
    <n v="1503.36"/>
    <s v="Sin pagar"/>
    <s v="IRLANDA ROJO"/>
    <m/>
    <n v="30"/>
    <s v="Crédito"/>
    <n v="3"/>
    <n v="7"/>
    <n v="2026"/>
    <n v="3"/>
    <n v="6"/>
    <n v="2026"/>
    <n v="22413.67"/>
    <n v="25999.86"/>
    <s v="Vigente"/>
    <d v="2026-06-19T00:00:00"/>
    <x v="0"/>
    <x v="1"/>
    <n v="0"/>
    <n v="0"/>
    <n v="0"/>
    <n v="0"/>
    <n v="22413.67"/>
  </r>
  <r>
    <s v="BILL/2026/06/0013"/>
    <s v="OC02531"/>
    <x v="6"/>
    <s v="A - 38031"/>
    <d v="2026-06-02T00:00:00"/>
    <d v="2026-07-02T00:00:00"/>
    <s v="MXN"/>
    <n v="-475"/>
    <n v="-76"/>
    <n v="-551"/>
    <n v="-551"/>
    <n v="551"/>
    <s v="Sin pagar"/>
    <s v="IRLANDA ROJO"/>
    <m/>
    <n v="30"/>
    <s v="Crédito"/>
    <n v="2"/>
    <n v="7"/>
    <n v="2026"/>
    <n v="2"/>
    <n v="6"/>
    <n v="2026"/>
    <n v="475"/>
    <n v="551"/>
    <s v="Vigente"/>
    <d v="2026-06-19T00:00:00"/>
    <x v="0"/>
    <x v="1"/>
    <n v="0"/>
    <n v="0"/>
    <n v="0"/>
    <n v="0"/>
    <n v="475"/>
  </r>
  <r>
    <s v="BILL/2026/06/0012"/>
    <s v="OC02527"/>
    <x v="6"/>
    <s v="A - 38018"/>
    <d v="2026-06-01T00:00:00"/>
    <d v="2026-07-01T00:00:00"/>
    <s v="USD"/>
    <n v="-19375.650000000001"/>
    <n v="-3100.1"/>
    <n v="-22475.75"/>
    <n v="-1295.4000000000001"/>
    <n v="1295.4000000000001"/>
    <s v="Sin pagar"/>
    <s v="IRLANDA ROJO"/>
    <m/>
    <n v="30"/>
    <s v="Crédito"/>
    <n v="1"/>
    <n v="7"/>
    <n v="2026"/>
    <n v="1"/>
    <n v="6"/>
    <n v="2026"/>
    <n v="19375.650000000001"/>
    <n v="22475.75"/>
    <s v="Vigente"/>
    <d v="2026-06-19T00:00:00"/>
    <x v="0"/>
    <x v="1"/>
    <n v="0"/>
    <n v="0"/>
    <n v="0"/>
    <n v="0"/>
    <n v="19375.650000000001"/>
  </r>
  <r>
    <s v="BILL/2026/06/0011"/>
    <s v="OC02522"/>
    <x v="3"/>
    <s v="62509"/>
    <d v="2026-06-02T00:00:00"/>
    <d v="2026-07-02T00:00:00"/>
    <s v="MXN"/>
    <n v="-110520"/>
    <n v="-17683.2"/>
    <n v="-128203.2"/>
    <n v="-128203.2"/>
    <n v="128203.2"/>
    <s v="Sin pagar"/>
    <s v="IRLANDA ROJO"/>
    <m/>
    <n v="30"/>
    <s v="Crédito"/>
    <n v="2"/>
    <n v="7"/>
    <n v="2026"/>
    <n v="2"/>
    <n v="6"/>
    <n v="2026"/>
    <n v="110520"/>
    <n v="128203.2"/>
    <s v="Vigente"/>
    <d v="2026-06-19T00:00:00"/>
    <x v="0"/>
    <x v="1"/>
    <n v="0"/>
    <n v="0"/>
    <n v="0"/>
    <n v="0"/>
    <n v="110520"/>
  </r>
  <r>
    <s v="BILL/2026/06/0010"/>
    <s v="OC02525"/>
    <x v="7"/>
    <s v="F9608"/>
    <d v="2026-06-01T00:00:00"/>
    <d v="2026-07-01T00:00:00"/>
    <s v="MXN"/>
    <n v="-13200"/>
    <n v="-2112"/>
    <n v="-15312"/>
    <n v="-15312"/>
    <n v="15312"/>
    <s v="Sin pagar"/>
    <s v="IRLANDA ROJO"/>
    <m/>
    <n v="30"/>
    <s v="Crédito"/>
    <n v="1"/>
    <n v="7"/>
    <n v="2026"/>
    <n v="1"/>
    <n v="6"/>
    <n v="2026"/>
    <n v="13200"/>
    <n v="15312"/>
    <s v="Vigente"/>
    <d v="2026-06-19T00:00:00"/>
    <x v="0"/>
    <x v="1"/>
    <n v="0"/>
    <n v="0"/>
    <n v="0"/>
    <n v="0"/>
    <n v="13200"/>
  </r>
  <r>
    <s v="BILL/2026/06/0009"/>
    <s v="OC02517"/>
    <x v="10"/>
    <s v="225770"/>
    <d v="2026-06-01T00:00:00"/>
    <d v="2026-07-01T00:00:00"/>
    <s v="USD"/>
    <n v="-112431.24"/>
    <n v="-17989"/>
    <n v="-130420.24"/>
    <n v="-7516.8"/>
    <n v="7516.8"/>
    <s v="Sin pagar"/>
    <s v="IRLANDA ROJO"/>
    <m/>
    <n v="30"/>
    <s v="Crédito"/>
    <n v="1"/>
    <n v="7"/>
    <n v="2026"/>
    <n v="1"/>
    <n v="6"/>
    <n v="2026"/>
    <n v="112431.24"/>
    <n v="130420.24"/>
    <s v="Vigente"/>
    <d v="2026-06-19T00:00:00"/>
    <x v="0"/>
    <x v="1"/>
    <n v="0"/>
    <n v="0"/>
    <n v="0"/>
    <n v="0"/>
    <n v="112431.24"/>
  </r>
  <r>
    <s v="BILL/2026/06/0008"/>
    <s v="OC02526"/>
    <x v="11"/>
    <s v="FC86924"/>
    <d v="2026-06-02T00:00:00"/>
    <d v="2026-07-02T00:00:00"/>
    <s v="MXN"/>
    <n v="-8950"/>
    <n v="-1432"/>
    <n v="-10382"/>
    <n v="-10382"/>
    <n v="10382"/>
    <s v="Sin pagar"/>
    <s v="IRLANDA ROJO"/>
    <m/>
    <n v="30"/>
    <s v="Crédito"/>
    <n v="2"/>
    <n v="7"/>
    <n v="2026"/>
    <n v="2"/>
    <n v="6"/>
    <n v="2026"/>
    <n v="8950"/>
    <n v="10382"/>
    <s v="Vigente"/>
    <d v="2026-06-19T00:00:00"/>
    <x v="0"/>
    <x v="1"/>
    <n v="0"/>
    <n v="0"/>
    <n v="0"/>
    <n v="0"/>
    <n v="8950"/>
  </r>
  <r>
    <s v="BILL/2026/05/0095"/>
    <s v="OC02547"/>
    <x v="2"/>
    <s v="12002931--"/>
    <d v="2026-05-25T00:00:00"/>
    <d v="2026-06-24T00:00:00"/>
    <s v="USD"/>
    <n v="-42437.19"/>
    <n v="-6789.95"/>
    <n v="-49227.14"/>
    <n v="-2842"/>
    <n v="2842"/>
    <s v="Sin pagar"/>
    <s v="IRLANDA ROJO"/>
    <m/>
    <n v="30"/>
    <s v="Crédito"/>
    <n v="24"/>
    <n v="6"/>
    <n v="2026"/>
    <n v="25"/>
    <n v="5"/>
    <n v="2026"/>
    <n v="42437.19"/>
    <n v="49227.14"/>
    <s v="Vigente"/>
    <d v="2026-06-19T00:00:00"/>
    <x v="0"/>
    <x v="1"/>
    <n v="0"/>
    <n v="0"/>
    <n v="0"/>
    <n v="0"/>
    <n v="42437.19"/>
  </r>
  <r>
    <s v="BILL/2026/05/0094"/>
    <s v="OC02546"/>
    <x v="2"/>
    <s v="12002931-"/>
    <d v="2026-05-25T00:00:00"/>
    <d v="2026-06-24T00:00:00"/>
    <s v="USD"/>
    <n v="-127311.56"/>
    <n v="-20369.849999999999"/>
    <n v="-147681.41"/>
    <n v="-8526"/>
    <n v="8526"/>
    <s v="Sin pagar"/>
    <s v="IRLANDA ROJO"/>
    <m/>
    <n v="30"/>
    <s v="Crédito"/>
    <n v="24"/>
    <n v="6"/>
    <n v="2026"/>
    <n v="25"/>
    <n v="5"/>
    <n v="2026"/>
    <n v="127311.56"/>
    <n v="147681.41"/>
    <s v="Vigente"/>
    <d v="2026-06-19T00:00:00"/>
    <x v="0"/>
    <x v="1"/>
    <n v="0"/>
    <n v="0"/>
    <n v="0"/>
    <n v="0"/>
    <n v="127311.56"/>
  </r>
  <r>
    <s v="BILL/2026/05/0093"/>
    <s v="OC02496"/>
    <x v="2"/>
    <s v="12002931"/>
    <d v="2026-05-25T00:00:00"/>
    <d v="2026-06-24T00:00:00"/>
    <s v="USD"/>
    <n v="-42437.19"/>
    <n v="-6789.95"/>
    <n v="-49227.14"/>
    <n v="-2842"/>
    <n v="2842"/>
    <s v="Sin pagar"/>
    <s v="IRLANDA ROJO"/>
    <m/>
    <n v="30"/>
    <s v="Crédito"/>
    <n v="24"/>
    <n v="6"/>
    <n v="2026"/>
    <n v="25"/>
    <n v="5"/>
    <n v="2026"/>
    <n v="42437.19"/>
    <n v="49227.14"/>
    <s v="Vigente"/>
    <d v="2026-06-19T00:00:00"/>
    <x v="0"/>
    <x v="1"/>
    <n v="0"/>
    <n v="0"/>
    <n v="0"/>
    <n v="0"/>
    <n v="42437.19"/>
  </r>
  <r>
    <s v="BILL/2026/05/0092"/>
    <s v="OC02506"/>
    <x v="0"/>
    <s v="HMO-24944"/>
    <d v="2026-05-26T00:00:00"/>
    <d v="2026-06-25T00:00:00"/>
    <s v="USD"/>
    <n v="-19862.8"/>
    <n v="-3178.05"/>
    <n v="-23040.85"/>
    <n v="-1334"/>
    <n v="1334"/>
    <s v="Sin pagar"/>
    <s v="IRLANDA ROJO"/>
    <m/>
    <n v="30"/>
    <s v="Crédito"/>
    <n v="25"/>
    <n v="6"/>
    <n v="2026"/>
    <n v="26"/>
    <n v="5"/>
    <n v="2026"/>
    <n v="19862.8"/>
    <n v="23040.85"/>
    <s v="Vigente"/>
    <d v="2026-06-19T00:00:00"/>
    <x v="0"/>
    <x v="1"/>
    <n v="0"/>
    <n v="0"/>
    <n v="0"/>
    <n v="0"/>
    <n v="19862.8"/>
  </r>
  <r>
    <s v="BILL/2026/05/0091"/>
    <s v="OC02513"/>
    <x v="3"/>
    <s v="62475"/>
    <d v="2026-05-28T00:00:00"/>
    <d v="2026-06-27T00:00:00"/>
    <s v="MXN"/>
    <n v="-44208"/>
    <n v="-7073.28"/>
    <n v="-51281.279999999999"/>
    <n v="-51281.279999999999"/>
    <n v="51281.279999999999"/>
    <s v="Sin pagar"/>
    <s v="IRLANDA ROJO"/>
    <m/>
    <n v="30"/>
    <s v="Crédito"/>
    <n v="27"/>
    <n v="6"/>
    <n v="2026"/>
    <n v="28"/>
    <n v="5"/>
    <n v="2026"/>
    <n v="44208"/>
    <n v="51281.279999999999"/>
    <s v="Vigente"/>
    <d v="2026-06-19T00:00:00"/>
    <x v="0"/>
    <x v="1"/>
    <n v="0"/>
    <n v="0"/>
    <n v="0"/>
    <n v="0"/>
    <n v="44208"/>
  </r>
  <r>
    <s v="BILL/2026/05/0090"/>
    <s v="OC02511"/>
    <x v="0"/>
    <s v="HMO-24947"/>
    <d v="2026-05-27T00:00:00"/>
    <d v="2026-06-26T00:00:00"/>
    <s v="MXN"/>
    <n v="-23040"/>
    <n v="-3686.4"/>
    <n v="-26726.400000000001"/>
    <n v="-26726.400000000001"/>
    <n v="26726.400000000001"/>
    <s v="Sin pagar"/>
    <s v="IRLANDA ROJO"/>
    <m/>
    <n v="30"/>
    <s v="Crédito"/>
    <n v="26"/>
    <n v="6"/>
    <n v="2026"/>
    <n v="27"/>
    <n v="5"/>
    <n v="2026"/>
    <n v="23040"/>
    <n v="26726.400000000001"/>
    <s v="Vigente"/>
    <d v="2026-06-19T00:00:00"/>
    <x v="0"/>
    <x v="1"/>
    <n v="0"/>
    <n v="0"/>
    <n v="0"/>
    <n v="0"/>
    <n v="23040"/>
  </r>
  <r>
    <s v="BILL/2026/05/0089"/>
    <s v="OC02471"/>
    <x v="12"/>
    <s v="FV103932"/>
    <d v="2026-05-26T00:00:00"/>
    <d v="2026-06-25T00:00:00"/>
    <s v="USD"/>
    <n v="-238353.6"/>
    <n v="-38136.58"/>
    <n v="-276490.18"/>
    <n v="-16008"/>
    <n v="16008"/>
    <s v="Sin pagar"/>
    <s v="IRLANDA ROJO"/>
    <m/>
    <n v="30"/>
    <s v="Crédito"/>
    <n v="25"/>
    <n v="6"/>
    <n v="2026"/>
    <n v="26"/>
    <n v="5"/>
    <n v="2026"/>
    <n v="238353.6"/>
    <n v="276490.18"/>
    <s v="Vigente"/>
    <d v="2026-06-19T00:00:00"/>
    <x v="0"/>
    <x v="1"/>
    <n v="0"/>
    <n v="0"/>
    <n v="0"/>
    <n v="0"/>
    <n v="238353.6"/>
  </r>
  <r>
    <s v="BILL/2026/05/0080"/>
    <s v="OC02512"/>
    <x v="6"/>
    <s v="A - 37973"/>
    <d v="2026-05-28T00:00:00"/>
    <d v="2026-06-27T00:00:00"/>
    <s v="MXN"/>
    <n v="-83500"/>
    <m/>
    <n v="-83500"/>
    <n v="-83500"/>
    <n v="83500"/>
    <s v="Sin pagar"/>
    <s v="IRLANDA ROJO"/>
    <m/>
    <n v="30"/>
    <s v="Crédito"/>
    <n v="27"/>
    <n v="6"/>
    <n v="2026"/>
    <n v="28"/>
    <n v="5"/>
    <n v="2026"/>
    <n v="83500"/>
    <n v="83500"/>
    <s v="Vigente"/>
    <d v="2026-06-19T00:00:00"/>
    <x v="0"/>
    <x v="1"/>
    <n v="0"/>
    <n v="0"/>
    <n v="0"/>
    <n v="0"/>
    <n v="83500"/>
  </r>
  <r>
    <s v="BILL/2026/05/0078"/>
    <s v="OC02501"/>
    <x v="7"/>
    <s v="F9575"/>
    <d v="2026-05-26T00:00:00"/>
    <d v="2026-06-25T00:00:00"/>
    <s v="MXN"/>
    <n v="-13200"/>
    <n v="-2112"/>
    <n v="-15312"/>
    <n v="-15312"/>
    <n v="15312"/>
    <s v="Sin pagar"/>
    <s v="IRLANDA ROJO"/>
    <m/>
    <n v="30"/>
    <s v="Crédito"/>
    <n v="25"/>
    <n v="6"/>
    <n v="2026"/>
    <n v="26"/>
    <n v="5"/>
    <n v="2026"/>
    <n v="13200"/>
    <n v="15312"/>
    <s v="Vigente"/>
    <d v="2026-06-19T00:00:00"/>
    <x v="0"/>
    <x v="1"/>
    <n v="0"/>
    <n v="0"/>
    <n v="0"/>
    <n v="0"/>
    <n v="13200"/>
  </r>
  <r>
    <s v="BILL/2026/05/0077"/>
    <s v="OC02500"/>
    <x v="6"/>
    <s v="A - 37942"/>
    <d v="2026-05-26T00:00:00"/>
    <d v="2026-06-25T00:00:00"/>
    <s v="MXN"/>
    <n v="-2200"/>
    <n v="-352"/>
    <n v="-2552"/>
    <n v="-2552"/>
    <n v="2552"/>
    <s v="Sin pagar"/>
    <s v="IRLANDA ROJO"/>
    <m/>
    <n v="30"/>
    <s v="Crédito"/>
    <n v="25"/>
    <n v="6"/>
    <n v="2026"/>
    <n v="26"/>
    <n v="5"/>
    <n v="2026"/>
    <n v="2200"/>
    <n v="2552"/>
    <s v="Vigente"/>
    <d v="2026-06-19T00:00:00"/>
    <x v="0"/>
    <x v="1"/>
    <n v="0"/>
    <n v="0"/>
    <n v="0"/>
    <n v="0"/>
    <n v="2200"/>
  </r>
  <r>
    <s v="BILL/2026/05/0074"/>
    <s v="OC02498"/>
    <x v="21"/>
    <s v="A116"/>
    <d v="2026-05-25T00:00:00"/>
    <d v="2026-06-24T00:00:00"/>
    <s v="USD"/>
    <n v="-19434.5"/>
    <n v="-3109.52"/>
    <n v="-22544.02"/>
    <n v="-1301.52"/>
    <n v="1301.52"/>
    <s v="Sin pagar"/>
    <s v="IRLANDA ROJO"/>
    <m/>
    <n v="30"/>
    <s v="Crédito"/>
    <n v="24"/>
    <n v="6"/>
    <n v="2026"/>
    <n v="25"/>
    <n v="5"/>
    <n v="2026"/>
    <n v="19434.5"/>
    <n v="22544.02"/>
    <s v="Vigente"/>
    <d v="2026-06-19T00:00:00"/>
    <x v="0"/>
    <x v="1"/>
    <n v="0"/>
    <n v="0"/>
    <n v="0"/>
    <n v="0"/>
    <n v="19434.5"/>
  </r>
  <r>
    <s v="BILL/2026/05/0073"/>
    <s v="OC02481"/>
    <x v="0"/>
    <s v="HMO-24891"/>
    <d v="2026-05-19T00:00:00"/>
    <d v="2026-06-18T00:00:00"/>
    <s v="USD"/>
    <n v="-6744.19"/>
    <n v="-1079.07"/>
    <n v="-7823.26"/>
    <n v="-452.4"/>
    <n v="452.4"/>
    <s v="Sin pagar"/>
    <s v="IRLANDA ROJO"/>
    <m/>
    <n v="30"/>
    <s v="Crédito"/>
    <n v="18"/>
    <n v="6"/>
    <n v="2026"/>
    <n v="19"/>
    <n v="5"/>
    <n v="2026"/>
    <n v="6744.19"/>
    <n v="7823.26"/>
    <s v="Vencido"/>
    <d v="2026-06-19T00:00:00"/>
    <x v="0"/>
    <x v="1"/>
    <n v="2"/>
    <n v="6744.19"/>
    <n v="0"/>
    <n v="0"/>
    <n v="0"/>
  </r>
  <r>
    <s v="BILL/2026/05/0072"/>
    <s v="OC02455"/>
    <x v="5"/>
    <s v="M 69507"/>
    <d v="2026-05-25T00:00:00"/>
    <d v="2026-06-24T00:00:00"/>
    <s v="USD"/>
    <n v="-36894.370000000003"/>
    <n v="-5903.1"/>
    <n v="-42797.47"/>
    <n v="-2470.8000000000002"/>
    <n v="2470.8000000000002"/>
    <s v="Sin pagar"/>
    <s v="IRLANDA ROJO"/>
    <m/>
    <n v="30"/>
    <s v="Crédito"/>
    <n v="24"/>
    <n v="6"/>
    <n v="2026"/>
    <n v="25"/>
    <n v="5"/>
    <n v="2026"/>
    <n v="36894.370000000003"/>
    <n v="42797.47"/>
    <s v="Vigente"/>
    <d v="2026-06-19T00:00:00"/>
    <x v="0"/>
    <x v="1"/>
    <n v="0"/>
    <n v="0"/>
    <n v="0"/>
    <n v="0"/>
    <n v="36894.370000000003"/>
  </r>
  <r>
    <s v="BILL/2026/05/0066"/>
    <s v="OC02457"/>
    <x v="8"/>
    <s v="1998"/>
    <d v="2026-05-22T00:00:00"/>
    <d v="2026-06-21T00:00:00"/>
    <s v="USD"/>
    <n v="-38127.1"/>
    <n v="-6100.34"/>
    <n v="-44227.44"/>
    <n v="-2552"/>
    <n v="2552"/>
    <s v="Sin pagar"/>
    <s v="IRLANDA ROJO"/>
    <m/>
    <n v="30"/>
    <s v="Crédito"/>
    <n v="21"/>
    <n v="6"/>
    <n v="2026"/>
    <n v="22"/>
    <n v="5"/>
    <n v="2026"/>
    <n v="38127.1"/>
    <n v="44227.44"/>
    <s v="Vigente"/>
    <d v="2026-06-19T00:00:00"/>
    <x v="0"/>
    <x v="1"/>
    <n v="0"/>
    <n v="0"/>
    <n v="0"/>
    <n v="0"/>
    <n v="38127.1"/>
  </r>
  <r>
    <s v="BILL/2026/05/0065"/>
    <s v="OC02446"/>
    <x v="5"/>
    <s v="M 69506"/>
    <d v="2026-05-25T00:00:00"/>
    <d v="2026-06-24T00:00:00"/>
    <s v="USD"/>
    <n v="-2703.56"/>
    <n v="-432.57"/>
    <n v="-3136.13"/>
    <n v="-180.96"/>
    <n v="180.96"/>
    <s v="Sin pagar"/>
    <s v="IRLANDA ROJO"/>
    <m/>
    <n v="30"/>
    <s v="Crédito"/>
    <n v="24"/>
    <n v="6"/>
    <n v="2026"/>
    <n v="25"/>
    <n v="5"/>
    <n v="2026"/>
    <n v="2703.56"/>
    <n v="3136.13"/>
    <s v="Vigente"/>
    <d v="2026-06-19T00:00:00"/>
    <x v="0"/>
    <x v="1"/>
    <n v="0"/>
    <n v="0"/>
    <n v="0"/>
    <n v="0"/>
    <n v="2703.56"/>
  </r>
  <r>
    <s v="BILL/2026/05/0060"/>
    <s v="OC02464"/>
    <x v="2"/>
    <s v="12002883"/>
    <d v="2026-05-19T00:00:00"/>
    <d v="2026-06-18T00:00:00"/>
    <s v="USD"/>
    <n v="-26803.84"/>
    <n v="-4288.6099999999997"/>
    <n v="-31092.45"/>
    <n v="-1798"/>
    <n v="1798"/>
    <s v="Sin pagar"/>
    <s v="IRLANDA ROJO"/>
    <m/>
    <n v="30"/>
    <s v="Crédito"/>
    <n v="18"/>
    <n v="6"/>
    <n v="2026"/>
    <n v="19"/>
    <n v="5"/>
    <n v="2026"/>
    <n v="26803.84"/>
    <n v="31092.45"/>
    <s v="Vencido"/>
    <d v="2026-06-19T00:00:00"/>
    <x v="0"/>
    <x v="1"/>
    <n v="2"/>
    <n v="26803.84"/>
    <n v="0"/>
    <n v="0"/>
    <n v="0"/>
  </r>
  <r>
    <s v="BILL/2026/05/0059"/>
    <s v="OC02482"/>
    <x v="2"/>
    <s v="12002902"/>
    <d v="2026-05-20T00:00:00"/>
    <d v="2026-06-19T00:00:00"/>
    <s v="USD"/>
    <n v="-42622.16"/>
    <n v="-6819.55"/>
    <n v="-49441.71"/>
    <n v="-2842"/>
    <n v="2842"/>
    <s v="Sin pagar"/>
    <s v="IRLANDA ROJO"/>
    <m/>
    <n v="30"/>
    <s v="Crédito"/>
    <n v="19"/>
    <n v="6"/>
    <n v="2026"/>
    <n v="20"/>
    <n v="5"/>
    <n v="2026"/>
    <n v="42622.16"/>
    <n v="49441.71"/>
    <s v="Vencido"/>
    <d v="2026-06-19T00:00:00"/>
    <x v="0"/>
    <x v="1"/>
    <n v="1"/>
    <n v="42622.16"/>
    <n v="0"/>
    <n v="0"/>
    <n v="0"/>
  </r>
  <r>
    <s v="BILL/2026/05/0058"/>
    <s v="OC02480"/>
    <x v="6"/>
    <s v="A - 37871"/>
    <d v="2026-05-19T00:00:00"/>
    <d v="2026-06-18T00:00:00"/>
    <s v="USD"/>
    <n v="-99544.27"/>
    <n v="-15927.08"/>
    <n v="-115471.35"/>
    <n v="-6677.42"/>
    <n v="6677.42"/>
    <s v="Sin pagar"/>
    <s v="IRLANDA ROJO"/>
    <m/>
    <n v="30"/>
    <s v="Crédito"/>
    <n v="18"/>
    <n v="6"/>
    <n v="2026"/>
    <n v="19"/>
    <n v="5"/>
    <n v="2026"/>
    <n v="99544.27"/>
    <n v="115471.35"/>
    <s v="Vencido"/>
    <d v="2026-06-19T00:00:00"/>
    <x v="0"/>
    <x v="1"/>
    <n v="2"/>
    <n v="99544.27"/>
    <n v="0"/>
    <n v="0"/>
    <n v="0"/>
  </r>
  <r>
    <s v="BILL/2026/05/0057"/>
    <s v="OC02458"/>
    <x v="4"/>
    <s v="HMO59936"/>
    <d v="2026-05-13T00:00:00"/>
    <d v="2026-06-12T00:00:00"/>
    <s v="USD"/>
    <n v="-126112.12"/>
    <n v="-20177.939999999999"/>
    <n v="-146290.06"/>
    <n v="-8479.6"/>
    <n v="8479.6"/>
    <s v="Sin pagar"/>
    <s v="IRLANDA ROJO"/>
    <m/>
    <n v="30"/>
    <s v="Crédito"/>
    <n v="12"/>
    <n v="6"/>
    <n v="2026"/>
    <n v="13"/>
    <n v="5"/>
    <n v="2026"/>
    <n v="126112.12"/>
    <n v="146290.06"/>
    <s v="Vencido"/>
    <d v="2026-06-19T00:00:00"/>
    <x v="0"/>
    <x v="1"/>
    <n v="8"/>
    <n v="126112.12"/>
    <n v="0"/>
    <n v="0"/>
    <n v="0"/>
  </r>
  <r>
    <s v="BILL/2026/05/0056"/>
    <s v="OC02459"/>
    <x v="4"/>
    <s v="HMO59937"/>
    <d v="2026-05-13T00:00:00"/>
    <d v="2026-06-12T00:00:00"/>
    <s v="USD"/>
    <n v="-25222.42"/>
    <n v="-4035.59"/>
    <n v="-29258.01"/>
    <n v="-1695.92"/>
    <n v="1695.92"/>
    <s v="Sin pagar"/>
    <s v="IRLANDA ROJO"/>
    <m/>
    <n v="30"/>
    <s v="Crédito"/>
    <n v="12"/>
    <n v="6"/>
    <n v="2026"/>
    <n v="13"/>
    <n v="5"/>
    <n v="2026"/>
    <n v="25222.42"/>
    <n v="29258.01"/>
    <s v="Vencido"/>
    <d v="2026-06-19T00:00:00"/>
    <x v="0"/>
    <x v="1"/>
    <n v="8"/>
    <n v="25222.42"/>
    <n v="0"/>
    <n v="0"/>
    <n v="0"/>
  </r>
  <r>
    <s v="BILL/2026/05/0055"/>
    <s v="OC02478"/>
    <x v="6"/>
    <s v="A - 37855"/>
    <d v="2026-05-19T00:00:00"/>
    <d v="2026-06-18T00:00:00"/>
    <s v="MXN"/>
    <n v="-11000"/>
    <n v="-1760"/>
    <n v="-12760"/>
    <n v="-12760"/>
    <n v="12760"/>
    <s v="Sin pagar"/>
    <s v="IRLANDA ROJO"/>
    <m/>
    <n v="30"/>
    <s v="Crédito"/>
    <n v="18"/>
    <n v="6"/>
    <n v="2026"/>
    <n v="19"/>
    <n v="5"/>
    <n v="2026"/>
    <n v="11000"/>
    <n v="12760"/>
    <s v="Vencido"/>
    <d v="2026-06-19T00:00:00"/>
    <x v="0"/>
    <x v="1"/>
    <n v="2"/>
    <n v="11000"/>
    <n v="0"/>
    <n v="0"/>
    <n v="0"/>
  </r>
  <r>
    <s v="BILL/2026/05/0054"/>
    <s v="OC02469"/>
    <x v="6"/>
    <s v="A - 37806"/>
    <d v="2026-05-15T00:00:00"/>
    <d v="2026-06-14T00:00:00"/>
    <s v="MXN"/>
    <n v="-7500"/>
    <n v="-1200"/>
    <n v="-8700"/>
    <n v="-8700"/>
    <n v="8700"/>
    <s v="Sin pagar"/>
    <s v="IRLANDA ROJO"/>
    <m/>
    <n v="30"/>
    <s v="Crédito"/>
    <n v="14"/>
    <n v="6"/>
    <n v="2026"/>
    <n v="15"/>
    <n v="5"/>
    <n v="2026"/>
    <n v="7500"/>
    <n v="8700"/>
    <s v="Vencido"/>
    <d v="2026-06-19T00:00:00"/>
    <x v="0"/>
    <x v="1"/>
    <n v="6"/>
    <n v="7500"/>
    <n v="0"/>
    <n v="0"/>
    <n v="0"/>
  </r>
  <r>
    <s v="BILL/2026/05/0053"/>
    <s v="OC02483"/>
    <x v="7"/>
    <s v="F9547"/>
    <d v="2026-05-20T00:00:00"/>
    <d v="2026-06-19T00:00:00"/>
    <s v="MXN"/>
    <n v="-4371.72"/>
    <n v="-699.48"/>
    <n v="-5071.2"/>
    <n v="-5071.2"/>
    <n v="5071.2"/>
    <s v="Sin pagar"/>
    <s v="IRLANDA ROJO"/>
    <m/>
    <n v="30"/>
    <s v="Crédito"/>
    <n v="19"/>
    <n v="6"/>
    <n v="2026"/>
    <n v="20"/>
    <n v="5"/>
    <n v="2026"/>
    <n v="4371.72"/>
    <n v="5071.2"/>
    <s v="Vencido"/>
    <d v="2026-06-19T00:00:00"/>
    <x v="0"/>
    <x v="1"/>
    <n v="1"/>
    <n v="4371.72"/>
    <n v="0"/>
    <n v="0"/>
    <n v="0"/>
  </r>
  <r>
    <s v="BILL/2026/05/0052"/>
    <s v="OC02488"/>
    <x v="7"/>
    <s v="F9554"/>
    <d v="2026-05-21T00:00:00"/>
    <d v="2026-06-20T00:00:00"/>
    <s v="MXN"/>
    <n v="-39594.370000000003"/>
    <n v="-6335.1"/>
    <n v="-45929.47"/>
    <n v="-45929.47"/>
    <n v="45929.47"/>
    <s v="Sin pagar"/>
    <s v="IRLANDA ROJO"/>
    <m/>
    <n v="30"/>
    <s v="Crédito"/>
    <n v="20"/>
    <n v="6"/>
    <n v="2026"/>
    <n v="21"/>
    <n v="5"/>
    <n v="2026"/>
    <n v="39594.370000000003"/>
    <n v="45929.47"/>
    <s v="Vigente"/>
    <d v="2026-06-19T00:00:00"/>
    <x v="0"/>
    <x v="1"/>
    <n v="0"/>
    <n v="0"/>
    <n v="0"/>
    <n v="0"/>
    <n v="39594.370000000003"/>
  </r>
  <r>
    <s v="BILL/2026/05/0049"/>
    <s v="OC02487"/>
    <x v="0"/>
    <s v="HMO-24900"/>
    <d v="2026-05-20T00:00:00"/>
    <d v="2026-06-19T00:00:00"/>
    <s v="USD"/>
    <n v="-20006.32"/>
    <n v="-3201.01"/>
    <n v="-23207.33"/>
    <n v="-1334"/>
    <n v="1334"/>
    <s v="Sin pagar"/>
    <s v="IRLANDA ROJO"/>
    <m/>
    <n v="30"/>
    <s v="Crédito"/>
    <n v="19"/>
    <n v="6"/>
    <n v="2026"/>
    <n v="20"/>
    <n v="5"/>
    <n v="2026"/>
    <n v="20006.32"/>
    <n v="23207.33"/>
    <s v="Vencido"/>
    <d v="2026-06-19T00:00:00"/>
    <x v="0"/>
    <x v="1"/>
    <n v="1"/>
    <n v="20006.32"/>
    <n v="0"/>
    <n v="0"/>
    <n v="0"/>
  </r>
  <r>
    <s v="BILL/2026/05/0034"/>
    <s v="OC02460"/>
    <x v="6"/>
    <s v="A - 37788"/>
    <d v="2026-05-13T00:00:00"/>
    <d v="2026-06-12T00:00:00"/>
    <s v="MXN"/>
    <n v="-5000"/>
    <n v="-800"/>
    <n v="-5800"/>
    <n v="-5800"/>
    <n v="5800"/>
    <s v="Sin pagar"/>
    <s v="IRLANDA ROJO"/>
    <m/>
    <n v="30"/>
    <s v="Crédito"/>
    <n v="12"/>
    <n v="6"/>
    <n v="2026"/>
    <n v="13"/>
    <n v="5"/>
    <n v="2026"/>
    <n v="5000"/>
    <n v="5800"/>
    <s v="Vencido"/>
    <d v="2026-06-19T00:00:00"/>
    <x v="0"/>
    <x v="1"/>
    <n v="8"/>
    <n v="5000"/>
    <n v="0"/>
    <n v="0"/>
    <n v="0"/>
  </r>
  <r>
    <s v="BILL/2026/05/0026"/>
    <s v="OC02448"/>
    <x v="6"/>
    <s v="A - 37774"/>
    <d v="2026-05-12T00:00:00"/>
    <d v="2026-06-11T00:00:00"/>
    <s v="MXN"/>
    <n v="-11000"/>
    <n v="-1760"/>
    <n v="-12760"/>
    <n v="-12760"/>
    <n v="12760"/>
    <s v="Sin pagar"/>
    <s v="IRLANDA ROJO"/>
    <m/>
    <n v="30"/>
    <s v="Crédito"/>
    <n v="11"/>
    <n v="6"/>
    <n v="2026"/>
    <n v="12"/>
    <n v="5"/>
    <n v="2026"/>
    <n v="11000"/>
    <n v="12760"/>
    <s v="Vencido"/>
    <d v="2026-06-19T00:00:00"/>
    <x v="0"/>
    <x v="1"/>
    <n v="9"/>
    <n v="11000"/>
    <n v="0"/>
    <n v="0"/>
    <n v="0"/>
  </r>
  <r>
    <s v="BILL/2026/05/0021"/>
    <s v="OC02444"/>
    <x v="6"/>
    <s v="A - 37761"/>
    <d v="2026-05-11T00:00:00"/>
    <d v="2026-06-10T00:00:00"/>
    <s v="MXN"/>
    <n v="-9600"/>
    <n v="-1536"/>
    <n v="-11136"/>
    <n v="-11136"/>
    <n v="11136"/>
    <s v="Sin pagar"/>
    <s v="IRLANDA ROJO"/>
    <m/>
    <n v="30"/>
    <s v="Crédito"/>
    <n v="10"/>
    <n v="6"/>
    <n v="2026"/>
    <n v="11"/>
    <n v="5"/>
    <n v="2026"/>
    <n v="9600"/>
    <n v="11136"/>
    <s v="Vencido"/>
    <d v="2026-06-19T00:00:00"/>
    <x v="0"/>
    <x v="1"/>
    <n v="10"/>
    <n v="9600"/>
    <n v="0"/>
    <n v="0"/>
    <n v="0"/>
  </r>
  <r>
    <s v="BILL/2026/05/0020"/>
    <s v="OC02435"/>
    <x v="6"/>
    <s v="A - 37710"/>
    <d v="2026-05-06T00:00:00"/>
    <d v="2026-06-05T00:00:00"/>
    <s v="MXN"/>
    <n v="-3200"/>
    <m/>
    <n v="-3200"/>
    <n v="-3200"/>
    <n v="3200"/>
    <s v="Sin pagar"/>
    <s v="IRLANDA ROJO"/>
    <m/>
    <n v="30"/>
    <s v="Crédito"/>
    <n v="5"/>
    <n v="6"/>
    <n v="2026"/>
    <n v="6"/>
    <n v="5"/>
    <n v="2026"/>
    <n v="3200"/>
    <n v="3200"/>
    <s v="Vencido"/>
    <d v="2026-06-19T00:00:00"/>
    <x v="0"/>
    <x v="1"/>
    <n v="15"/>
    <n v="3200"/>
    <n v="0"/>
    <n v="0"/>
    <n v="0"/>
  </r>
  <r>
    <s v="BILL/2026/05/0019"/>
    <s v="OC02441"/>
    <x v="6"/>
    <s v="A - 37735"/>
    <d v="2026-05-08T00:00:00"/>
    <d v="2026-06-07T00:00:00"/>
    <s v="MXN"/>
    <n v="-16800"/>
    <n v="-2688"/>
    <n v="-19488"/>
    <n v="-19488"/>
    <n v="19488"/>
    <s v="Sin pagar"/>
    <s v="IRLANDA ROJO"/>
    <m/>
    <n v="30"/>
    <s v="Crédito"/>
    <n v="7"/>
    <n v="6"/>
    <n v="2026"/>
    <n v="8"/>
    <n v="5"/>
    <n v="2026"/>
    <n v="16800"/>
    <n v="19488"/>
    <s v="Vencido"/>
    <d v="2026-06-19T00:00:00"/>
    <x v="0"/>
    <x v="1"/>
    <n v="13"/>
    <n v="16800"/>
    <n v="0"/>
    <n v="0"/>
    <n v="0"/>
  </r>
  <r>
    <s v="BILL/2026/05/0018"/>
    <s v="OC02442"/>
    <x v="6"/>
    <s v="A - 37736"/>
    <d v="2026-05-08T00:00:00"/>
    <d v="2026-06-07T00:00:00"/>
    <s v="MXN"/>
    <n v="-11600"/>
    <n v="-1856"/>
    <n v="-13456"/>
    <n v="-13456"/>
    <n v="13456"/>
    <s v="Sin pagar"/>
    <s v="IRLANDA ROJO"/>
    <m/>
    <n v="30"/>
    <s v="Crédito"/>
    <n v="7"/>
    <n v="6"/>
    <n v="2026"/>
    <n v="8"/>
    <n v="5"/>
    <n v="2026"/>
    <n v="11600"/>
    <n v="13456"/>
    <s v="Vencido"/>
    <d v="2026-06-19T00:00:00"/>
    <x v="0"/>
    <x v="1"/>
    <n v="13"/>
    <n v="11600"/>
    <n v="0"/>
    <n v="0"/>
    <n v="0"/>
  </r>
  <r>
    <s v="BILL/2026/05/0016"/>
    <s v="OC02434"/>
    <x v="7"/>
    <s v="F9473"/>
    <d v="2026-05-06T00:00:00"/>
    <d v="2026-06-05T00:00:00"/>
    <s v="MXN"/>
    <n v="-84304"/>
    <n v="-13488.64"/>
    <n v="-97792.639999999999"/>
    <n v="-97792.639999999999"/>
    <n v="97792.639999999999"/>
    <s v="Sin pagar"/>
    <s v="IRLANDA ROJO"/>
    <m/>
    <n v="30"/>
    <s v="Crédito"/>
    <n v="5"/>
    <n v="6"/>
    <n v="2026"/>
    <n v="6"/>
    <n v="5"/>
    <n v="2026"/>
    <n v="84304"/>
    <n v="97792.639999999999"/>
    <s v="Vencido"/>
    <d v="2026-06-19T00:00:00"/>
    <x v="0"/>
    <x v="1"/>
    <n v="15"/>
    <n v="84304"/>
    <n v="0"/>
    <n v="0"/>
    <n v="0"/>
  </r>
  <r>
    <s v="BILL/2026/04/0077"/>
    <s v="OC02307"/>
    <x v="13"/>
    <s v="HMO/2026/00002"/>
    <d v="2026-04-24T00:00:00"/>
    <d v="2026-06-23T00:00:00"/>
    <s v="USD"/>
    <n v="-1084224.3999999999"/>
    <n v="-173475.9"/>
    <n v="-1257700.3"/>
    <n v="-72453.600000000006"/>
    <n v="72453.600000000006"/>
    <s v="Sin pagar"/>
    <s v="IRLANDA ROJO"/>
    <m/>
    <n v="60"/>
    <s v="Crédito"/>
    <n v="23"/>
    <n v="6"/>
    <n v="2026"/>
    <n v="24"/>
    <n v="4"/>
    <n v="2026"/>
    <n v="1084224.3999999999"/>
    <n v="1257700.3"/>
    <s v="Vigente"/>
    <d v="2026-06-19T00:00:00"/>
    <x v="0"/>
    <x v="1"/>
    <n v="0"/>
    <n v="0"/>
    <n v="0"/>
    <n v="0"/>
    <n v="1084224.3999999999"/>
  </r>
  <r>
    <s v="BILL/2026/03/0043"/>
    <s v="OC02253"/>
    <x v="14"/>
    <s v="CLN/2026/0131"/>
    <d v="2026-03-18T00:00:00"/>
    <d v="2026-04-17T00:00:00"/>
    <s v="MXN"/>
    <n v="-16250"/>
    <m/>
    <n v="-16250"/>
    <n v="-16250"/>
    <n v="16250"/>
    <s v="Sin pagar"/>
    <s v="IRLANDA ROJO"/>
    <m/>
    <n v="30"/>
    <s v="Crédito"/>
    <n v="17"/>
    <n v="4"/>
    <n v="2026"/>
    <n v="18"/>
    <n v="3"/>
    <n v="2026"/>
    <n v="16250"/>
    <n v="16250"/>
    <s v="Vencido"/>
    <d v="2026-06-19T00:00:00"/>
    <x v="0"/>
    <x v="1"/>
    <n v="64"/>
    <n v="0"/>
    <n v="0"/>
    <n v="16250"/>
    <n v="0"/>
  </r>
  <r>
    <s v="BILL/2026/03/0033"/>
    <s v="OC02218"/>
    <x v="14"/>
    <s v="CLN/2026/0110--"/>
    <d v="2026-03-07T00:00:00"/>
    <d v="2026-04-06T00:00:00"/>
    <s v="MXN"/>
    <n v="-6800"/>
    <m/>
    <n v="-6800"/>
    <n v="-6800"/>
    <n v="6800"/>
    <s v="Sin pagar"/>
    <s v="IRLANDA ROJO"/>
    <m/>
    <n v="30"/>
    <s v="Crédito"/>
    <n v="6"/>
    <n v="4"/>
    <n v="2026"/>
    <n v="7"/>
    <n v="3"/>
    <n v="2026"/>
    <n v="6800"/>
    <n v="6800"/>
    <s v="Vencido"/>
    <d v="2026-06-19T00:00:00"/>
    <x v="0"/>
    <x v="1"/>
    <n v="75"/>
    <n v="0"/>
    <n v="0"/>
    <n v="6800"/>
    <n v="0"/>
  </r>
  <r>
    <s v="BILL/2026/03/0032"/>
    <s v="OC02213"/>
    <x v="14"/>
    <s v="CLN/2026/0110-"/>
    <d v="2026-03-07T00:00:00"/>
    <d v="2026-04-06T00:00:00"/>
    <s v="MXN"/>
    <n v="-7500"/>
    <m/>
    <n v="-7500"/>
    <n v="-7500"/>
    <n v="7500"/>
    <s v="Sin pagar"/>
    <s v="IRLANDA ROJO"/>
    <m/>
    <n v="30"/>
    <s v="Crédito"/>
    <n v="6"/>
    <n v="4"/>
    <n v="2026"/>
    <n v="7"/>
    <n v="3"/>
    <n v="2026"/>
    <n v="7500"/>
    <n v="7500"/>
    <s v="Vencido"/>
    <d v="2026-06-19T00:00:00"/>
    <x v="0"/>
    <x v="1"/>
    <n v="75"/>
    <n v="0"/>
    <n v="0"/>
    <n v="7500"/>
    <n v="0"/>
  </r>
  <r>
    <s v="BILL/2026/03/0031"/>
    <s v="OC02219"/>
    <x v="14"/>
    <s v="CLN/2026/0110"/>
    <d v="2026-03-07T00:00:00"/>
    <d v="2026-04-06T00:00:00"/>
    <s v="MXN"/>
    <n v="-15000"/>
    <m/>
    <n v="-15000"/>
    <n v="-15000"/>
    <n v="15000"/>
    <s v="Sin pagar"/>
    <s v="IRLANDA ROJO"/>
    <m/>
    <n v="30"/>
    <s v="Crédito"/>
    <n v="6"/>
    <n v="4"/>
    <n v="2026"/>
    <n v="7"/>
    <n v="3"/>
    <n v="2026"/>
    <n v="15000"/>
    <n v="15000"/>
    <s v="Vencido"/>
    <d v="2026-06-19T00:00:00"/>
    <x v="0"/>
    <x v="1"/>
    <n v="75"/>
    <n v="0"/>
    <n v="0"/>
    <n v="15000"/>
    <n v="0"/>
  </r>
  <r>
    <s v="BILL/2026/03/0010"/>
    <s v="OC02209"/>
    <x v="15"/>
    <s v="DSA 242129"/>
    <d v="2026-03-06T00:00:00"/>
    <d v="2026-04-05T00:00:00"/>
    <s v="MXN"/>
    <n v="-455037.5"/>
    <m/>
    <n v="-455037.5"/>
    <n v="-455037.5"/>
    <n v="455037.5"/>
    <s v="Sin pagar"/>
    <s v="IRLANDA ROJO"/>
    <m/>
    <n v="30"/>
    <s v="Crédito"/>
    <n v="5"/>
    <n v="4"/>
    <n v="2026"/>
    <n v="6"/>
    <n v="3"/>
    <n v="2026"/>
    <n v="455037.5"/>
    <n v="455037.5"/>
    <s v="Vencido"/>
    <d v="2026-06-19T00:00:00"/>
    <x v="0"/>
    <x v="1"/>
    <n v="76"/>
    <n v="0"/>
    <n v="0"/>
    <n v="455037.5"/>
    <n v="0"/>
  </r>
  <r>
    <s v="BILL/2026/03/0006"/>
    <s v="OC02198"/>
    <x v="14"/>
    <s v="CLN/2026/0103"/>
    <d v="2026-03-04T00:00:00"/>
    <d v="2026-04-03T00:00:00"/>
    <s v="MXN"/>
    <n v="-6800"/>
    <m/>
    <n v="-6800"/>
    <n v="-6800"/>
    <n v="6800"/>
    <s v="Sin pagar"/>
    <s v="IRLANDA ROJO"/>
    <m/>
    <n v="30"/>
    <s v="Crédito"/>
    <n v="3"/>
    <n v="4"/>
    <n v="2026"/>
    <n v="4"/>
    <n v="3"/>
    <n v="2026"/>
    <n v="6800"/>
    <n v="6800"/>
    <s v="Vencido"/>
    <d v="2026-06-19T00:00:00"/>
    <x v="0"/>
    <x v="1"/>
    <n v="78"/>
    <n v="0"/>
    <n v="0"/>
    <n v="6800"/>
    <n v="0"/>
  </r>
  <r>
    <s v="BILL/2025/10/0003"/>
    <s v="OC01792"/>
    <x v="16"/>
    <s v="4074"/>
    <d v="2025-10-02T00:00:00"/>
    <d v="2025-11-01T00:00:00"/>
    <s v="MXN"/>
    <n v="-14985"/>
    <n v="-2397.6"/>
    <n v="-17382.599999999999"/>
    <n v="-17382.599999999999"/>
    <n v="17382.599999999999"/>
    <s v="Sin pagar"/>
    <s v="IRLANDA ROJO"/>
    <m/>
    <n v="30"/>
    <s v="Crédito"/>
    <n v="1"/>
    <n v="11"/>
    <n v="2025"/>
    <n v="2"/>
    <n v="10"/>
    <n v="2025"/>
    <n v="14985"/>
    <n v="17382.599999999999"/>
    <s v="Vencido"/>
    <d v="2026-06-19T00:00:00"/>
    <x v="0"/>
    <x v="1"/>
    <n v="231"/>
    <n v="0"/>
    <n v="0"/>
    <n v="14985"/>
    <n v="0"/>
  </r>
  <r>
    <s v="BILL/2025/09/0116"/>
    <s v="OC01773"/>
    <x v="16"/>
    <s v="3998"/>
    <d v="2025-09-27T00:00:00"/>
    <d v="2025-10-27T00:00:00"/>
    <s v="MXN"/>
    <n v="-7600"/>
    <n v="-1216"/>
    <n v="-8816"/>
    <n v="-8816"/>
    <n v="8816"/>
    <s v="Sin pagar"/>
    <s v="IRLANDA ROJO"/>
    <m/>
    <n v="30"/>
    <s v="Crédito"/>
    <n v="27"/>
    <n v="10"/>
    <n v="2025"/>
    <n v="27"/>
    <n v="9"/>
    <n v="2025"/>
    <n v="7600"/>
    <n v="8816"/>
    <s v="Vencido"/>
    <d v="2026-06-19T00:00:00"/>
    <x v="0"/>
    <x v="1"/>
    <n v="236"/>
    <n v="0"/>
    <n v="0"/>
    <n v="7600"/>
    <n v="0"/>
  </r>
  <r>
    <s v="BILL/2025/09/0092"/>
    <s v="OC01742"/>
    <x v="14"/>
    <s v="CLN/2025/0086"/>
    <d v="2025-09-24T00:00:00"/>
    <d v="2025-10-24T00:00:00"/>
    <s v="MXN"/>
    <n v="-2499.98"/>
    <m/>
    <n v="-2499.98"/>
    <n v="-2499.98"/>
    <n v="2499.98"/>
    <s v="Sin pagar"/>
    <s v="IRLANDA ROJO"/>
    <m/>
    <n v="30"/>
    <s v="Crédito"/>
    <n v="24"/>
    <n v="10"/>
    <n v="2025"/>
    <n v="24"/>
    <n v="9"/>
    <n v="2025"/>
    <n v="2499.98"/>
    <n v="2499.98"/>
    <s v="Vencido"/>
    <d v="2026-06-19T00:00:00"/>
    <x v="0"/>
    <x v="1"/>
    <n v="239"/>
    <n v="0"/>
    <n v="0"/>
    <n v="2499.98"/>
    <n v="0"/>
  </r>
  <r>
    <s v="BILL/2025/09/0065"/>
    <s v="OC01751"/>
    <x v="16"/>
    <s v="3957"/>
    <d v="2025-09-23T00:00:00"/>
    <d v="2025-10-23T00:00:00"/>
    <s v="USD"/>
    <n v="-23857.03"/>
    <n v="-3817.12"/>
    <n v="-27674.15"/>
    <n v="-1503.36"/>
    <n v="1503.36"/>
    <s v="Sin pagar"/>
    <s v="IRLANDA ROJO"/>
    <m/>
    <n v="30"/>
    <s v="Crédito"/>
    <n v="23"/>
    <n v="10"/>
    <n v="2025"/>
    <n v="23"/>
    <n v="9"/>
    <n v="2025"/>
    <n v="23857.03"/>
    <n v="27674.15"/>
    <s v="Vencido"/>
    <d v="2026-06-19T00:00:00"/>
    <x v="0"/>
    <x v="1"/>
    <n v="240"/>
    <n v="0"/>
    <n v="0"/>
    <n v="23857.03"/>
    <n v="0"/>
  </r>
  <r>
    <s v="BILL/2025/09/0031"/>
    <s v="OC01684"/>
    <x v="16"/>
    <s v="3858"/>
    <d v="2025-09-05T00:00:00"/>
    <d v="2025-10-05T00:00:00"/>
    <s v="USD"/>
    <n v="-7240.47"/>
    <n v="-1158.48"/>
    <n v="-8398.9500000000007"/>
    <n v="-447.76"/>
    <n v="447.76"/>
    <s v="Sin pagar"/>
    <s v="IRLANDA ROJO"/>
    <m/>
    <n v="30"/>
    <s v="Crédito"/>
    <n v="5"/>
    <n v="10"/>
    <n v="2025"/>
    <n v="5"/>
    <n v="9"/>
    <n v="2025"/>
    <n v="7240.47"/>
    <n v="8398.9500000000007"/>
    <s v="Vencido"/>
    <d v="2026-06-19T00:00:00"/>
    <x v="0"/>
    <x v="1"/>
    <n v="258"/>
    <n v="0"/>
    <n v="0"/>
    <n v="7240.47"/>
    <n v="0"/>
  </r>
  <r>
    <s v="BILL/2025/09/0030"/>
    <s v="OC01684"/>
    <x v="16"/>
    <s v="3851"/>
    <d v="2025-09-04T00:00:00"/>
    <d v="2025-10-04T00:00:00"/>
    <s v="USD"/>
    <n v="-21639.89"/>
    <n v="-3462.38"/>
    <n v="-25102.27"/>
    <n v="-1343.28"/>
    <n v="1343.28"/>
    <s v="Sin pagar"/>
    <s v="IRLANDA ROJO"/>
    <m/>
    <n v="30"/>
    <s v="Crédito"/>
    <n v="4"/>
    <n v="10"/>
    <n v="2025"/>
    <n v="4"/>
    <n v="9"/>
    <n v="2025"/>
    <n v="21639.89"/>
    <n v="25102.27"/>
    <s v="Vencido"/>
    <d v="2026-06-19T00:00:00"/>
    <x v="0"/>
    <x v="1"/>
    <n v="259"/>
    <n v="0"/>
    <n v="0"/>
    <n v="21639.89"/>
    <n v="0"/>
  </r>
  <r>
    <s v="BILL/2025/09/0021"/>
    <s v="OC01696"/>
    <x v="14"/>
    <s v="CLN/2025/0066"/>
    <d v="2025-09-09T00:00:00"/>
    <d v="2025-10-09T00:00:00"/>
    <s v="MXN"/>
    <n v="-5000"/>
    <m/>
    <n v="-5000"/>
    <n v="-5000"/>
    <n v="5000"/>
    <s v="Sin pagar"/>
    <s v="IRLANDA ROJO"/>
    <m/>
    <n v="30"/>
    <s v="Crédito"/>
    <n v="9"/>
    <n v="10"/>
    <n v="2025"/>
    <n v="9"/>
    <n v="9"/>
    <n v="2025"/>
    <n v="5000"/>
    <n v="5000"/>
    <s v="Vencido"/>
    <d v="2026-06-19T00:00:00"/>
    <x v="0"/>
    <x v="1"/>
    <n v="254"/>
    <n v="0"/>
    <n v="0"/>
    <n v="5000"/>
    <n v="0"/>
  </r>
  <r>
    <s v="BILL/2025/09/0008"/>
    <s v="OC01683"/>
    <x v="16"/>
    <s v="3844"/>
    <d v="2025-09-03T00:00:00"/>
    <d v="2025-10-03T00:00:00"/>
    <s v="USD"/>
    <n v="-24244.53"/>
    <n v="-3879.12"/>
    <n v="-28123.65"/>
    <n v="-1503.36"/>
    <n v="1503.36"/>
    <s v="Sin pagar"/>
    <s v="IRLANDA ROJO"/>
    <m/>
    <n v="30"/>
    <s v="Crédito"/>
    <n v="3"/>
    <n v="10"/>
    <n v="2025"/>
    <n v="3"/>
    <n v="9"/>
    <n v="2025"/>
    <n v="24244.53"/>
    <n v="28123.65"/>
    <s v="Vencido"/>
    <d v="2026-06-19T00:00:00"/>
    <x v="0"/>
    <x v="1"/>
    <n v="260"/>
    <n v="0"/>
    <n v="0"/>
    <n v="24244.53"/>
    <n v="0"/>
  </r>
  <r>
    <s v="BILL/2025/08/0063"/>
    <s v="OC01631"/>
    <x v="16"/>
    <s v="3756"/>
    <d v="2025-08-19T00:00:00"/>
    <d v="2025-09-18T00:00:00"/>
    <s v="MXN"/>
    <n v="-12600"/>
    <n v="-2016"/>
    <n v="-14616"/>
    <n v="-14616"/>
    <n v="14616"/>
    <s v="Sin pagar"/>
    <s v="IRLANDA ROJO"/>
    <m/>
    <n v="30"/>
    <s v="Crédito"/>
    <n v="18"/>
    <n v="9"/>
    <n v="2025"/>
    <n v="19"/>
    <n v="8"/>
    <n v="2025"/>
    <n v="12600"/>
    <n v="14616"/>
    <s v="Vencido"/>
    <d v="2026-06-19T00:00:00"/>
    <x v="0"/>
    <x v="1"/>
    <n v="275"/>
    <n v="0"/>
    <n v="0"/>
    <n v="12600"/>
    <n v="0"/>
  </r>
  <r>
    <s v="BILL/2025/08/0062"/>
    <s v="OC01632"/>
    <x v="16"/>
    <s v="3757"/>
    <d v="2025-08-19T00:00:00"/>
    <d v="2025-09-18T00:00:00"/>
    <s v="MXN"/>
    <n v="-21000"/>
    <n v="-3360"/>
    <n v="-24360"/>
    <n v="-24360"/>
    <n v="24360"/>
    <s v="Sin pagar"/>
    <s v="IRLANDA ROJO"/>
    <m/>
    <n v="30"/>
    <s v="Crédito"/>
    <n v="18"/>
    <n v="9"/>
    <n v="2025"/>
    <n v="19"/>
    <n v="8"/>
    <n v="2025"/>
    <n v="21000"/>
    <n v="24360"/>
    <s v="Vencido"/>
    <d v="2026-06-19T00:00:00"/>
    <x v="0"/>
    <x v="1"/>
    <n v="275"/>
    <n v="0"/>
    <n v="0"/>
    <n v="21000"/>
    <n v="0"/>
  </r>
  <r>
    <s v="BILL/2025/08/0040"/>
    <s v="OC01600"/>
    <x v="16"/>
    <s v="3703"/>
    <d v="2025-08-12T00:00:00"/>
    <d v="2025-09-11T00:00:00"/>
    <s v="MXN"/>
    <n v="-7600"/>
    <n v="-1216"/>
    <n v="-8816"/>
    <n v="-8816"/>
    <n v="8816"/>
    <s v="Sin pagar"/>
    <s v="IRLANDA ROJO"/>
    <m/>
    <n v="30"/>
    <s v="Crédito"/>
    <n v="11"/>
    <n v="9"/>
    <n v="2025"/>
    <n v="12"/>
    <n v="8"/>
    <n v="2025"/>
    <n v="7600"/>
    <n v="8816"/>
    <s v="Vencido"/>
    <d v="2026-06-19T00:00:00"/>
    <x v="0"/>
    <x v="1"/>
    <n v="282"/>
    <n v="0"/>
    <n v="0"/>
    <n v="7600"/>
    <n v="0"/>
  </r>
  <r>
    <s v="BILL/2025/08/0036"/>
    <s v="OC01615"/>
    <x v="16"/>
    <s v="3725"/>
    <d v="2025-08-14T00:00:00"/>
    <d v="2025-09-13T00:00:00"/>
    <s v="USD"/>
    <n v="-7416.85"/>
    <n v="-1186.7"/>
    <n v="-8603.5499999999993"/>
    <n v="-461.68"/>
    <n v="461.68"/>
    <s v="Sin pagar"/>
    <s v="IRLANDA ROJO"/>
    <m/>
    <n v="30"/>
    <s v="Crédito"/>
    <n v="13"/>
    <n v="9"/>
    <n v="2025"/>
    <n v="14"/>
    <n v="8"/>
    <n v="2025"/>
    <n v="7416.85"/>
    <n v="8603.5499999999993"/>
    <s v="Vencido"/>
    <d v="2026-06-19T00:00:00"/>
    <x v="0"/>
    <x v="1"/>
    <n v="280"/>
    <n v="0"/>
    <n v="0"/>
    <n v="7416.85"/>
    <n v="0"/>
  </r>
  <r>
    <s v="BILL/2025/08/0026"/>
    <s v="OC01591"/>
    <x v="17"/>
    <s v="A  787"/>
    <d v="2025-08-13T00:00:00"/>
    <d v="2025-09-12T00:00:00"/>
    <s v="MXN"/>
    <n v="-12540"/>
    <n v="-1849.65"/>
    <n v="-14389.65"/>
    <n v="-14389.65"/>
    <n v="14389.65"/>
    <s v="Sin pagar"/>
    <s v="IRLANDA ROJO"/>
    <m/>
    <n v="30"/>
    <s v="Crédito"/>
    <n v="12"/>
    <n v="9"/>
    <n v="2025"/>
    <n v="13"/>
    <n v="8"/>
    <n v="2025"/>
    <n v="12540"/>
    <n v="14389.65"/>
    <s v="Vencido"/>
    <d v="2026-06-19T00:00:00"/>
    <x v="0"/>
    <x v="1"/>
    <n v="281"/>
    <n v="0"/>
    <n v="0"/>
    <n v="12540"/>
    <n v="0"/>
  </r>
  <r>
    <s v="BILL/2025/07/0040"/>
    <s v="OC01491"/>
    <x v="18"/>
    <s v="CLN-362"/>
    <d v="2025-07-15T00:00:00"/>
    <d v="2025-08-14T00:00:00"/>
    <s v="MXN"/>
    <n v="-12151.9"/>
    <n v="151.9"/>
    <n v="-12000"/>
    <n v="-12000"/>
    <n v="12000"/>
    <s v="Sin pagar"/>
    <s v="IRLANDA ROJO"/>
    <m/>
    <n v="30"/>
    <s v="Crédito"/>
    <n v="14"/>
    <n v="8"/>
    <n v="2025"/>
    <n v="15"/>
    <n v="7"/>
    <n v="2025"/>
    <n v="12151.9"/>
    <n v="12000"/>
    <s v="Vencido"/>
    <d v="2026-06-19T00:00:00"/>
    <x v="0"/>
    <x v="1"/>
    <n v="310"/>
    <n v="0"/>
    <n v="0"/>
    <n v="12151.9"/>
    <n v="0"/>
  </r>
  <r>
    <s v="BILL/2025/06/0041"/>
    <s v="OC01416"/>
    <x v="18"/>
    <s v="9AE6E535-1E51-478E-9B2A-58D915BF45ED"/>
    <d v="2025-06-27T00:00:00"/>
    <d v="2025-07-27T00:00:00"/>
    <s v="USD"/>
    <n v="-17003.52"/>
    <n v="-2720.56"/>
    <n v="-19724.080000000002"/>
    <n v="-1044"/>
    <n v="1044"/>
    <s v="Sin pagar"/>
    <s v="IRLANDA ROJO"/>
    <m/>
    <n v="30"/>
    <s v="Crédito"/>
    <n v="27"/>
    <n v="7"/>
    <n v="2025"/>
    <n v="27"/>
    <n v="6"/>
    <n v="2025"/>
    <n v="17003.52"/>
    <n v="19724.080000000002"/>
    <s v="Vencido"/>
    <d v="2026-06-19T00:00:00"/>
    <x v="0"/>
    <x v="1"/>
    <n v="328"/>
    <n v="0"/>
    <n v="0"/>
    <n v="17003.52"/>
    <n v="0"/>
  </r>
  <r>
    <s v="BILL/2024/12/0015"/>
    <s v="OC00791"/>
    <x v="19"/>
    <s v="A - 994"/>
    <d v="2024-12-09T00:00:00"/>
    <d v="2024-12-24T00:00:00"/>
    <s v="USD"/>
    <n v="-48546"/>
    <n v="-7767.36"/>
    <n v="-56313.36"/>
    <n v="-2784"/>
    <n v="2784"/>
    <s v="Sin pagar"/>
    <s v="IRLANDA ROJO"/>
    <m/>
    <n v="15"/>
    <s v="Crédito"/>
    <n v="24"/>
    <n v="12"/>
    <n v="2024"/>
    <n v="9"/>
    <n v="12"/>
    <n v="2024"/>
    <n v="48546"/>
    <n v="56313.36"/>
    <s v="Vencido"/>
    <d v="2026-06-19T00:00:00"/>
    <x v="0"/>
    <x v="1"/>
    <n v="543"/>
    <n v="0"/>
    <n v="0"/>
    <n v="48546"/>
    <n v="0"/>
  </r>
  <r>
    <s v="BILL/2024/11/0007"/>
    <s v="OC00687"/>
    <x v="20"/>
    <s v="A6782"/>
    <d v="2024-11-01T00:00:00"/>
    <d v="2024-12-01T00:00:00"/>
    <s v="USD"/>
    <n v="-64633.93"/>
    <n v="-10341.51"/>
    <n v="-74975.44"/>
    <n v="-3741.7"/>
    <n v="3741.7"/>
    <s v="Sin pagar"/>
    <s v="IRLANDA ROJO"/>
    <m/>
    <n v="30"/>
    <s v="Crédito"/>
    <n v="1"/>
    <n v="12"/>
    <n v="2024"/>
    <n v="1"/>
    <n v="11"/>
    <n v="2024"/>
    <n v="64633.93"/>
    <n v="74975.44"/>
    <s v="Vencido"/>
    <d v="2026-06-19T00:00:00"/>
    <x v="0"/>
    <x v="1"/>
    <n v="566"/>
    <n v="0"/>
    <n v="0"/>
    <n v="64633.93"/>
    <n v="0"/>
  </r>
  <r>
    <s v="BILL/2026/06/0021"/>
    <s v="OC02514"/>
    <x v="3"/>
    <s v="24680"/>
    <d v="2026-06-09T00:00:00"/>
    <d v="2026-07-09T00:00:00"/>
    <s v="MXN"/>
    <n v="-320508"/>
    <n v="-51281.279999999999"/>
    <n v="-371789.28"/>
    <n v="-371789.28"/>
    <n v="371789.28"/>
    <s v="Sin pagar"/>
    <s v="IRLANDA ROJO"/>
    <m/>
    <n v="30"/>
    <s v="Crédito"/>
    <n v="9"/>
    <n v="7"/>
    <n v="2026"/>
    <n v="9"/>
    <n v="6"/>
    <n v="2026"/>
    <n v="320508"/>
    <n v="371789.28"/>
    <s v="Vigente"/>
    <d v="2026-06-12T00:00:00"/>
    <x v="0"/>
    <x v="2"/>
    <n v="0"/>
    <n v="0"/>
    <n v="0"/>
    <n v="0"/>
    <n v="320508"/>
  </r>
  <r>
    <s v="BILL/2026/06/0020"/>
    <s v="OC02515"/>
    <x v="3"/>
    <s v="24681"/>
    <d v="2026-06-09T00:00:00"/>
    <d v="2026-07-24T00:00:00"/>
    <s v="MXN"/>
    <n v="-320508"/>
    <n v="-51281.279999999999"/>
    <n v="-371789.28"/>
    <n v="-371789.28"/>
    <n v="371789.28"/>
    <s v="Sin pagar"/>
    <s v="IRLANDA ROJO"/>
    <m/>
    <n v="45"/>
    <s v="Crédito"/>
    <n v="24"/>
    <n v="7"/>
    <n v="2026"/>
    <n v="9"/>
    <n v="6"/>
    <n v="2026"/>
    <n v="320508"/>
    <n v="371789.28"/>
    <s v="Vigente"/>
    <d v="2026-06-12T00:00:00"/>
    <x v="0"/>
    <x v="2"/>
    <n v="0"/>
    <n v="0"/>
    <n v="0"/>
    <n v="0"/>
    <n v="320508"/>
  </r>
  <r>
    <s v="BILL/2026/06/0019"/>
    <s v="OC02411"/>
    <x v="9"/>
    <s v="0135775783"/>
    <d v="2026-06-08T00:00:00"/>
    <d v="2026-08-07T00:00:00"/>
    <s v="USD"/>
    <n v="-1115915.7"/>
    <n v="-178546.51"/>
    <n v="-1294462.21"/>
    <n v="-74072.97"/>
    <n v="74072.97"/>
    <s v="Sin pagar"/>
    <s v="IRLANDA ROJO"/>
    <m/>
    <n v="60"/>
    <s v="Crédito"/>
    <n v="7"/>
    <n v="8"/>
    <n v="2026"/>
    <n v="8"/>
    <n v="6"/>
    <n v="2026"/>
    <n v="1115915.7"/>
    <n v="1294462.21"/>
    <s v="Vigente"/>
    <d v="2026-06-12T00:00:00"/>
    <x v="0"/>
    <x v="2"/>
    <n v="0"/>
    <n v="0"/>
    <n v="0"/>
    <n v="0"/>
    <n v="1115915.7"/>
  </r>
  <r>
    <s v="BILL/2026/06/0018"/>
    <s v="OC02470"/>
    <x v="0"/>
    <s v="HMO-25050"/>
    <d v="2026-06-08T00:00:00"/>
    <d v="2026-07-08T00:00:00"/>
    <s v="USD"/>
    <n v="-171431.16"/>
    <n v="-27428.99"/>
    <n v="-198860.15"/>
    <n v="-11379.37"/>
    <n v="11379.37"/>
    <s v="Sin pagar"/>
    <s v="IRLANDA ROJO"/>
    <m/>
    <n v="30"/>
    <s v="Crédito"/>
    <n v="8"/>
    <n v="7"/>
    <n v="2026"/>
    <n v="8"/>
    <n v="6"/>
    <n v="2026"/>
    <n v="171431.16"/>
    <n v="198860.15"/>
    <s v="Vigente"/>
    <d v="2026-06-12T00:00:00"/>
    <x v="0"/>
    <x v="2"/>
    <n v="0"/>
    <n v="0"/>
    <n v="0"/>
    <n v="0"/>
    <n v="171431.16"/>
  </r>
  <r>
    <s v="BILL/2026/06/0017"/>
    <s v="OC02523"/>
    <x v="10"/>
    <s v="225801"/>
    <d v="2026-06-03T00:00:00"/>
    <d v="2026-07-03T00:00:00"/>
    <s v="USD"/>
    <n v="-22413.67"/>
    <n v="-3586.19"/>
    <n v="-25999.86"/>
    <n v="-1503.36"/>
    <n v="1503.36"/>
    <s v="Sin pagar"/>
    <s v="IRLANDA ROJO"/>
    <m/>
    <n v="30"/>
    <s v="Crédito"/>
    <n v="3"/>
    <n v="7"/>
    <n v="2026"/>
    <n v="3"/>
    <n v="6"/>
    <n v="2026"/>
    <n v="22413.67"/>
    <n v="25999.86"/>
    <s v="Vigente"/>
    <d v="2026-06-12T00:00:00"/>
    <x v="0"/>
    <x v="2"/>
    <n v="0"/>
    <n v="0"/>
    <n v="0"/>
    <n v="0"/>
    <n v="22413.67"/>
  </r>
  <r>
    <s v="BILL/2026/06/0013"/>
    <s v="OC02531"/>
    <x v="6"/>
    <s v="A - 38031"/>
    <d v="2026-06-02T00:00:00"/>
    <d v="2026-07-02T00:00:00"/>
    <s v="MXN"/>
    <n v="-475"/>
    <n v="-76"/>
    <n v="-551"/>
    <n v="-551"/>
    <n v="551"/>
    <s v="Sin pagar"/>
    <s v="IRLANDA ROJO"/>
    <m/>
    <n v="30"/>
    <s v="Crédito"/>
    <n v="2"/>
    <n v="7"/>
    <n v="2026"/>
    <n v="2"/>
    <n v="6"/>
    <n v="2026"/>
    <n v="475"/>
    <n v="551"/>
    <s v="Vigente"/>
    <d v="2026-06-12T00:00:00"/>
    <x v="0"/>
    <x v="2"/>
    <n v="0"/>
    <n v="0"/>
    <n v="0"/>
    <n v="0"/>
    <n v="475"/>
  </r>
  <r>
    <s v="BILL/2026/06/0012"/>
    <s v="OC02527"/>
    <x v="6"/>
    <s v="A - 38018"/>
    <d v="2026-06-01T00:00:00"/>
    <d v="2026-07-01T00:00:00"/>
    <s v="USD"/>
    <n v="-19375.650000000001"/>
    <n v="-3100.1"/>
    <n v="-22475.75"/>
    <n v="-1295.4000000000001"/>
    <n v="1295.4000000000001"/>
    <s v="Sin pagar"/>
    <s v="IRLANDA ROJO"/>
    <m/>
    <n v="30"/>
    <s v="Crédito"/>
    <n v="1"/>
    <n v="7"/>
    <n v="2026"/>
    <n v="1"/>
    <n v="6"/>
    <n v="2026"/>
    <n v="19375.650000000001"/>
    <n v="22475.75"/>
    <s v="Vigente"/>
    <d v="2026-06-12T00:00:00"/>
    <x v="0"/>
    <x v="2"/>
    <n v="0"/>
    <n v="0"/>
    <n v="0"/>
    <n v="0"/>
    <n v="19375.650000000001"/>
  </r>
  <r>
    <s v="BILL/2026/06/0011"/>
    <s v="OC02522"/>
    <x v="3"/>
    <s v="62509"/>
    <d v="2026-06-02T00:00:00"/>
    <d v="2026-07-02T00:00:00"/>
    <s v="MXN"/>
    <n v="-110520"/>
    <n v="-17683.2"/>
    <n v="-128203.2"/>
    <n v="-128203.2"/>
    <n v="128203.2"/>
    <s v="Sin pagar"/>
    <s v="IRLANDA ROJO"/>
    <m/>
    <n v="30"/>
    <s v="Crédito"/>
    <n v="2"/>
    <n v="7"/>
    <n v="2026"/>
    <n v="2"/>
    <n v="6"/>
    <n v="2026"/>
    <n v="110520"/>
    <n v="128203.2"/>
    <s v="Vigente"/>
    <d v="2026-06-12T00:00:00"/>
    <x v="0"/>
    <x v="2"/>
    <n v="0"/>
    <n v="0"/>
    <n v="0"/>
    <n v="0"/>
    <n v="110520"/>
  </r>
  <r>
    <s v="BILL/2026/06/0010"/>
    <s v="OC02525"/>
    <x v="7"/>
    <s v="F9608"/>
    <d v="2026-06-01T00:00:00"/>
    <d v="2026-07-01T00:00:00"/>
    <s v="MXN"/>
    <n v="-13200"/>
    <n v="-2112"/>
    <n v="-15312"/>
    <n v="-15312"/>
    <n v="15312"/>
    <s v="Sin pagar"/>
    <s v="IRLANDA ROJO"/>
    <m/>
    <n v="30"/>
    <s v="Crédito"/>
    <n v="1"/>
    <n v="7"/>
    <n v="2026"/>
    <n v="1"/>
    <n v="6"/>
    <n v="2026"/>
    <n v="13200"/>
    <n v="15312"/>
    <s v="Vigente"/>
    <d v="2026-06-12T00:00:00"/>
    <x v="0"/>
    <x v="2"/>
    <n v="0"/>
    <n v="0"/>
    <n v="0"/>
    <n v="0"/>
    <n v="13200"/>
  </r>
  <r>
    <s v="BILL/2026/06/0009"/>
    <s v="OC02517"/>
    <x v="10"/>
    <s v="225770"/>
    <d v="2026-06-01T00:00:00"/>
    <d v="2026-07-01T00:00:00"/>
    <s v="USD"/>
    <n v="-112431.24"/>
    <n v="-17989"/>
    <n v="-130420.24"/>
    <n v="-7516.8"/>
    <n v="7516.8"/>
    <s v="Sin pagar"/>
    <s v="IRLANDA ROJO"/>
    <m/>
    <n v="30"/>
    <s v="Crédito"/>
    <n v="1"/>
    <n v="7"/>
    <n v="2026"/>
    <n v="1"/>
    <n v="6"/>
    <n v="2026"/>
    <n v="112431.24"/>
    <n v="130420.24"/>
    <s v="Vigente"/>
    <d v="2026-06-12T00:00:00"/>
    <x v="0"/>
    <x v="2"/>
    <n v="0"/>
    <n v="0"/>
    <n v="0"/>
    <n v="0"/>
    <n v="112431.24"/>
  </r>
  <r>
    <s v="BILL/2026/06/0008"/>
    <s v="OC02526"/>
    <x v="11"/>
    <s v="FC86924"/>
    <d v="2026-06-02T00:00:00"/>
    <d v="2026-07-02T00:00:00"/>
    <s v="MXN"/>
    <n v="-8950"/>
    <n v="-1432"/>
    <n v="-10382"/>
    <n v="-10382"/>
    <n v="10382"/>
    <s v="Sin pagar"/>
    <s v="IRLANDA ROJO"/>
    <m/>
    <n v="30"/>
    <s v="Crédito"/>
    <n v="2"/>
    <n v="7"/>
    <n v="2026"/>
    <n v="2"/>
    <n v="6"/>
    <n v="2026"/>
    <n v="8950"/>
    <n v="10382"/>
    <s v="Vigente"/>
    <d v="2026-06-12T00:00:00"/>
    <x v="0"/>
    <x v="2"/>
    <n v="0"/>
    <n v="0"/>
    <n v="0"/>
    <n v="0"/>
    <n v="8950"/>
  </r>
  <r>
    <s v="BILL/2026/05/0095"/>
    <s v="OC02547"/>
    <x v="2"/>
    <s v="12002931--"/>
    <d v="2026-05-25T00:00:00"/>
    <d v="2026-06-24T00:00:00"/>
    <s v="USD"/>
    <n v="-42437.19"/>
    <n v="-6789.95"/>
    <n v="-49227.14"/>
    <n v="-2842"/>
    <n v="2842"/>
    <s v="Sin pagar"/>
    <s v="IRLANDA ROJO"/>
    <m/>
    <n v="30"/>
    <s v="Crédito"/>
    <n v="24"/>
    <n v="6"/>
    <n v="2026"/>
    <n v="25"/>
    <n v="5"/>
    <n v="2026"/>
    <n v="42437.19"/>
    <n v="49227.14"/>
    <s v="Vigente"/>
    <d v="2026-06-12T00:00:00"/>
    <x v="0"/>
    <x v="2"/>
    <n v="0"/>
    <n v="0"/>
    <n v="0"/>
    <n v="0"/>
    <n v="42437.19"/>
  </r>
  <r>
    <s v="BILL/2026/05/0094"/>
    <s v="OC02546"/>
    <x v="2"/>
    <s v="12002931-"/>
    <d v="2026-05-25T00:00:00"/>
    <d v="2026-06-24T00:00:00"/>
    <s v="USD"/>
    <n v="-127311.56"/>
    <n v="-20369.849999999999"/>
    <n v="-147681.41"/>
    <n v="-8526"/>
    <n v="8526"/>
    <s v="Sin pagar"/>
    <s v="IRLANDA ROJO"/>
    <m/>
    <n v="30"/>
    <s v="Crédito"/>
    <n v="24"/>
    <n v="6"/>
    <n v="2026"/>
    <n v="25"/>
    <n v="5"/>
    <n v="2026"/>
    <n v="127311.56"/>
    <n v="147681.41"/>
    <s v="Vigente"/>
    <d v="2026-06-12T00:00:00"/>
    <x v="0"/>
    <x v="2"/>
    <n v="0"/>
    <n v="0"/>
    <n v="0"/>
    <n v="0"/>
    <n v="127311.56"/>
  </r>
  <r>
    <s v="BILL/2026/05/0093"/>
    <s v="OC02496"/>
    <x v="2"/>
    <s v="12002931"/>
    <d v="2026-05-25T00:00:00"/>
    <d v="2026-06-24T00:00:00"/>
    <s v="USD"/>
    <n v="-42437.19"/>
    <n v="-6789.95"/>
    <n v="-49227.14"/>
    <n v="-2842"/>
    <n v="2842"/>
    <s v="Sin pagar"/>
    <s v="IRLANDA ROJO"/>
    <m/>
    <n v="30"/>
    <s v="Crédito"/>
    <n v="24"/>
    <n v="6"/>
    <n v="2026"/>
    <n v="25"/>
    <n v="5"/>
    <n v="2026"/>
    <n v="42437.19"/>
    <n v="49227.14"/>
    <s v="Vigente"/>
    <d v="2026-06-12T00:00:00"/>
    <x v="0"/>
    <x v="2"/>
    <n v="0"/>
    <n v="0"/>
    <n v="0"/>
    <n v="0"/>
    <n v="42437.19"/>
  </r>
  <r>
    <s v="BILL/2026/05/0092"/>
    <s v="OC02506"/>
    <x v="0"/>
    <s v="HMO-24944"/>
    <d v="2026-05-26T00:00:00"/>
    <d v="2026-06-25T00:00:00"/>
    <s v="USD"/>
    <n v="-19862.8"/>
    <n v="-3178.05"/>
    <n v="-23040.85"/>
    <n v="-1334"/>
    <n v="1334"/>
    <s v="Sin pagar"/>
    <s v="IRLANDA ROJO"/>
    <m/>
    <n v="30"/>
    <s v="Crédito"/>
    <n v="25"/>
    <n v="6"/>
    <n v="2026"/>
    <n v="26"/>
    <n v="5"/>
    <n v="2026"/>
    <n v="19862.8"/>
    <n v="23040.85"/>
    <s v="Vigente"/>
    <d v="2026-06-12T00:00:00"/>
    <x v="0"/>
    <x v="2"/>
    <n v="0"/>
    <n v="0"/>
    <n v="0"/>
    <n v="0"/>
    <n v="19862.8"/>
  </r>
  <r>
    <s v="BILL/2026/05/0091"/>
    <s v="OC02513"/>
    <x v="3"/>
    <s v="62475"/>
    <d v="2026-05-28T00:00:00"/>
    <d v="2026-06-27T00:00:00"/>
    <s v="MXN"/>
    <n v="-44208"/>
    <n v="-7073.28"/>
    <n v="-51281.279999999999"/>
    <n v="-51281.279999999999"/>
    <n v="51281.279999999999"/>
    <s v="Sin pagar"/>
    <s v="IRLANDA ROJO"/>
    <m/>
    <n v="30"/>
    <s v="Crédito"/>
    <n v="27"/>
    <n v="6"/>
    <n v="2026"/>
    <n v="28"/>
    <n v="5"/>
    <n v="2026"/>
    <n v="44208"/>
    <n v="51281.279999999999"/>
    <s v="Vigente"/>
    <d v="2026-06-12T00:00:00"/>
    <x v="0"/>
    <x v="2"/>
    <n v="0"/>
    <n v="0"/>
    <n v="0"/>
    <n v="0"/>
    <n v="44208"/>
  </r>
  <r>
    <s v="BILL/2026/05/0090"/>
    <s v="OC02511"/>
    <x v="0"/>
    <s v="HMO-24947"/>
    <d v="2026-05-27T00:00:00"/>
    <d v="2026-06-26T00:00:00"/>
    <s v="MXN"/>
    <n v="-23040"/>
    <n v="-3686.4"/>
    <n v="-26726.400000000001"/>
    <n v="-26726.400000000001"/>
    <n v="26726.400000000001"/>
    <s v="Sin pagar"/>
    <s v="IRLANDA ROJO"/>
    <m/>
    <n v="30"/>
    <s v="Crédito"/>
    <n v="26"/>
    <n v="6"/>
    <n v="2026"/>
    <n v="27"/>
    <n v="5"/>
    <n v="2026"/>
    <n v="23040"/>
    <n v="26726.400000000001"/>
    <s v="Vigente"/>
    <d v="2026-06-12T00:00:00"/>
    <x v="0"/>
    <x v="2"/>
    <n v="0"/>
    <n v="0"/>
    <n v="0"/>
    <n v="0"/>
    <n v="23040"/>
  </r>
  <r>
    <s v="BILL/2026/05/0089"/>
    <s v="OC02471"/>
    <x v="12"/>
    <s v="FV103932"/>
    <d v="2026-05-26T00:00:00"/>
    <d v="2026-06-25T00:00:00"/>
    <s v="USD"/>
    <n v="-238353.6"/>
    <n v="-38136.58"/>
    <n v="-276490.18"/>
    <n v="-16008"/>
    <n v="16008"/>
    <s v="Sin pagar"/>
    <s v="IRLANDA ROJO"/>
    <m/>
    <n v="30"/>
    <s v="Crédito"/>
    <n v="25"/>
    <n v="6"/>
    <n v="2026"/>
    <n v="26"/>
    <n v="5"/>
    <n v="2026"/>
    <n v="238353.6"/>
    <n v="276490.18"/>
    <s v="Vigente"/>
    <d v="2026-06-12T00:00:00"/>
    <x v="0"/>
    <x v="2"/>
    <n v="0"/>
    <n v="0"/>
    <n v="0"/>
    <n v="0"/>
    <n v="238353.6"/>
  </r>
  <r>
    <s v="BILL/2026/05/0080"/>
    <s v="OC02512"/>
    <x v="6"/>
    <s v="A - 37973"/>
    <d v="2026-05-28T00:00:00"/>
    <d v="2026-06-27T00:00:00"/>
    <s v="MXN"/>
    <n v="-83500"/>
    <m/>
    <n v="-83500"/>
    <n v="-83500"/>
    <n v="83500"/>
    <s v="Sin pagar"/>
    <s v="IRLANDA ROJO"/>
    <m/>
    <n v="30"/>
    <s v="Crédito"/>
    <n v="27"/>
    <n v="6"/>
    <n v="2026"/>
    <n v="28"/>
    <n v="5"/>
    <n v="2026"/>
    <n v="83500"/>
    <n v="83500"/>
    <s v="Vigente"/>
    <d v="2026-06-12T00:00:00"/>
    <x v="0"/>
    <x v="2"/>
    <n v="0"/>
    <n v="0"/>
    <n v="0"/>
    <n v="0"/>
    <n v="83500"/>
  </r>
  <r>
    <s v="BILL/2026/05/0078"/>
    <s v="OC02501"/>
    <x v="7"/>
    <s v="F9575"/>
    <d v="2026-05-26T00:00:00"/>
    <d v="2026-06-25T00:00:00"/>
    <s v="MXN"/>
    <n v="-13200"/>
    <n v="-2112"/>
    <n v="-15312"/>
    <n v="-15312"/>
    <n v="15312"/>
    <s v="Sin pagar"/>
    <s v="IRLANDA ROJO"/>
    <m/>
    <n v="30"/>
    <s v="Crédito"/>
    <n v="25"/>
    <n v="6"/>
    <n v="2026"/>
    <n v="26"/>
    <n v="5"/>
    <n v="2026"/>
    <n v="13200"/>
    <n v="15312"/>
    <s v="Vigente"/>
    <d v="2026-06-12T00:00:00"/>
    <x v="0"/>
    <x v="2"/>
    <n v="0"/>
    <n v="0"/>
    <n v="0"/>
    <n v="0"/>
    <n v="13200"/>
  </r>
  <r>
    <s v="BILL/2026/05/0077"/>
    <s v="OC02500"/>
    <x v="6"/>
    <s v="A - 37942"/>
    <d v="2026-05-26T00:00:00"/>
    <d v="2026-06-25T00:00:00"/>
    <s v="MXN"/>
    <n v="-2200"/>
    <n v="-352"/>
    <n v="-2552"/>
    <n v="-2552"/>
    <n v="2552"/>
    <s v="Sin pagar"/>
    <s v="IRLANDA ROJO"/>
    <m/>
    <n v="30"/>
    <s v="Crédito"/>
    <n v="25"/>
    <n v="6"/>
    <n v="2026"/>
    <n v="26"/>
    <n v="5"/>
    <n v="2026"/>
    <n v="2200"/>
    <n v="2552"/>
    <s v="Vigente"/>
    <d v="2026-06-12T00:00:00"/>
    <x v="0"/>
    <x v="2"/>
    <n v="0"/>
    <n v="0"/>
    <n v="0"/>
    <n v="0"/>
    <n v="2200"/>
  </r>
  <r>
    <s v="BILL/2026/05/0074"/>
    <s v="OC02498"/>
    <x v="21"/>
    <s v="A116"/>
    <d v="2026-05-25T00:00:00"/>
    <d v="2026-06-24T00:00:00"/>
    <s v="USD"/>
    <n v="-19434.5"/>
    <n v="-3109.52"/>
    <n v="-22544.02"/>
    <n v="-1301.52"/>
    <n v="1301.52"/>
    <s v="Sin pagar"/>
    <s v="IRLANDA ROJO"/>
    <m/>
    <n v="30"/>
    <s v="Crédito"/>
    <n v="24"/>
    <n v="6"/>
    <n v="2026"/>
    <n v="25"/>
    <n v="5"/>
    <n v="2026"/>
    <n v="19434.5"/>
    <n v="22544.02"/>
    <s v="Vigente"/>
    <d v="2026-06-12T00:00:00"/>
    <x v="0"/>
    <x v="2"/>
    <n v="0"/>
    <n v="0"/>
    <n v="0"/>
    <n v="0"/>
    <n v="19434.5"/>
  </r>
  <r>
    <s v="BILL/2026/05/0073"/>
    <s v="OC02481"/>
    <x v="0"/>
    <s v="HMO-24891"/>
    <d v="2026-05-19T00:00:00"/>
    <d v="2026-06-18T00:00:00"/>
    <s v="USD"/>
    <n v="-6744.19"/>
    <n v="-1079.07"/>
    <n v="-7823.26"/>
    <n v="-452.4"/>
    <n v="452.4"/>
    <s v="Sin pagar"/>
    <s v="IRLANDA ROJO"/>
    <m/>
    <n v="30"/>
    <s v="Crédito"/>
    <n v="18"/>
    <n v="6"/>
    <n v="2026"/>
    <n v="19"/>
    <n v="5"/>
    <n v="2026"/>
    <n v="6744.19"/>
    <n v="7823.26"/>
    <s v="Vigente"/>
    <d v="2026-06-12T00:00:00"/>
    <x v="0"/>
    <x v="2"/>
    <n v="0"/>
    <n v="0"/>
    <n v="0"/>
    <n v="0"/>
    <n v="6744.19"/>
  </r>
  <r>
    <s v="BILL/2026/05/0072"/>
    <s v="OC02455"/>
    <x v="5"/>
    <s v="M 69507"/>
    <d v="2026-05-25T00:00:00"/>
    <d v="2026-06-24T00:00:00"/>
    <s v="USD"/>
    <n v="-36894.370000000003"/>
    <n v="-5903.1"/>
    <n v="-42797.47"/>
    <n v="-2470.8000000000002"/>
    <n v="2470.8000000000002"/>
    <s v="Sin pagar"/>
    <s v="IRLANDA ROJO"/>
    <m/>
    <n v="30"/>
    <s v="Crédito"/>
    <n v="24"/>
    <n v="6"/>
    <n v="2026"/>
    <n v="25"/>
    <n v="5"/>
    <n v="2026"/>
    <n v="36894.370000000003"/>
    <n v="42797.47"/>
    <s v="Vigente"/>
    <d v="2026-06-12T00:00:00"/>
    <x v="0"/>
    <x v="2"/>
    <n v="0"/>
    <n v="0"/>
    <n v="0"/>
    <n v="0"/>
    <n v="36894.370000000003"/>
  </r>
  <r>
    <s v="BILL/2026/05/0066"/>
    <s v="OC02457"/>
    <x v="8"/>
    <s v="1998"/>
    <d v="2026-05-22T00:00:00"/>
    <d v="2026-06-21T00:00:00"/>
    <s v="USD"/>
    <n v="-38127.1"/>
    <n v="-6100.34"/>
    <n v="-44227.44"/>
    <n v="-2552"/>
    <n v="2552"/>
    <s v="Sin pagar"/>
    <s v="IRLANDA ROJO"/>
    <m/>
    <n v="30"/>
    <s v="Crédito"/>
    <n v="21"/>
    <n v="6"/>
    <n v="2026"/>
    <n v="22"/>
    <n v="5"/>
    <n v="2026"/>
    <n v="38127.1"/>
    <n v="44227.44"/>
    <s v="Vigente"/>
    <d v="2026-06-12T00:00:00"/>
    <x v="0"/>
    <x v="2"/>
    <n v="0"/>
    <n v="0"/>
    <n v="0"/>
    <n v="0"/>
    <n v="38127.1"/>
  </r>
  <r>
    <s v="BILL/2026/05/0065"/>
    <s v="OC02446"/>
    <x v="5"/>
    <s v="M 69506"/>
    <d v="2026-05-25T00:00:00"/>
    <d v="2026-06-24T00:00:00"/>
    <s v="USD"/>
    <n v="-2703.56"/>
    <n v="-432.57"/>
    <n v="-3136.13"/>
    <n v="-180.96"/>
    <n v="180.96"/>
    <s v="Sin pagar"/>
    <s v="IRLANDA ROJO"/>
    <m/>
    <n v="30"/>
    <s v="Crédito"/>
    <n v="24"/>
    <n v="6"/>
    <n v="2026"/>
    <n v="25"/>
    <n v="5"/>
    <n v="2026"/>
    <n v="2703.56"/>
    <n v="3136.13"/>
    <s v="Vigente"/>
    <d v="2026-06-12T00:00:00"/>
    <x v="0"/>
    <x v="2"/>
    <n v="0"/>
    <n v="0"/>
    <n v="0"/>
    <n v="0"/>
    <n v="2703.56"/>
  </r>
  <r>
    <s v="BILL/2026/05/0060"/>
    <s v="OC02464"/>
    <x v="2"/>
    <s v="12002883"/>
    <d v="2026-05-19T00:00:00"/>
    <d v="2026-06-18T00:00:00"/>
    <s v="USD"/>
    <n v="-26803.84"/>
    <n v="-4288.6099999999997"/>
    <n v="-31092.45"/>
    <n v="-1798"/>
    <n v="1798"/>
    <s v="Sin pagar"/>
    <s v="IRLANDA ROJO"/>
    <m/>
    <n v="30"/>
    <s v="Crédito"/>
    <n v="18"/>
    <n v="6"/>
    <n v="2026"/>
    <n v="19"/>
    <n v="5"/>
    <n v="2026"/>
    <n v="26803.84"/>
    <n v="31092.45"/>
    <s v="Vigente"/>
    <d v="2026-06-12T00:00:00"/>
    <x v="0"/>
    <x v="2"/>
    <n v="0"/>
    <n v="0"/>
    <n v="0"/>
    <n v="0"/>
    <n v="26803.84"/>
  </r>
  <r>
    <s v="BILL/2026/05/0059"/>
    <s v="OC02482"/>
    <x v="2"/>
    <s v="12002902"/>
    <d v="2026-05-20T00:00:00"/>
    <d v="2026-06-19T00:00:00"/>
    <s v="USD"/>
    <n v="-42622.16"/>
    <n v="-6819.55"/>
    <n v="-49441.71"/>
    <n v="-2842"/>
    <n v="2842"/>
    <s v="Sin pagar"/>
    <s v="IRLANDA ROJO"/>
    <m/>
    <n v="30"/>
    <s v="Crédito"/>
    <n v="19"/>
    <n v="6"/>
    <n v="2026"/>
    <n v="20"/>
    <n v="5"/>
    <n v="2026"/>
    <n v="42622.16"/>
    <n v="49441.71"/>
    <s v="Vigente"/>
    <d v="2026-06-12T00:00:00"/>
    <x v="0"/>
    <x v="2"/>
    <n v="0"/>
    <n v="0"/>
    <n v="0"/>
    <n v="0"/>
    <n v="42622.16"/>
  </r>
  <r>
    <s v="BILL/2026/05/0058"/>
    <s v="OC02480"/>
    <x v="6"/>
    <s v="A - 37871"/>
    <d v="2026-05-19T00:00:00"/>
    <d v="2026-06-18T00:00:00"/>
    <s v="USD"/>
    <n v="-99544.27"/>
    <n v="-15927.08"/>
    <n v="-115471.35"/>
    <n v="-6677.42"/>
    <n v="6677.42"/>
    <s v="Sin pagar"/>
    <s v="IRLANDA ROJO"/>
    <m/>
    <n v="30"/>
    <s v="Crédito"/>
    <n v="18"/>
    <n v="6"/>
    <n v="2026"/>
    <n v="19"/>
    <n v="5"/>
    <n v="2026"/>
    <n v="99544.27"/>
    <n v="115471.35"/>
    <s v="Vigente"/>
    <d v="2026-06-12T00:00:00"/>
    <x v="0"/>
    <x v="2"/>
    <n v="0"/>
    <n v="0"/>
    <n v="0"/>
    <n v="0"/>
    <n v="99544.27"/>
  </r>
  <r>
    <s v="BILL/2026/05/0057"/>
    <s v="OC02458"/>
    <x v="4"/>
    <s v="HMO59936"/>
    <d v="2026-05-13T00:00:00"/>
    <d v="2026-06-12T00:00:00"/>
    <s v="USD"/>
    <n v="-126112.12"/>
    <n v="-20177.939999999999"/>
    <n v="-146290.06"/>
    <n v="-8479.6"/>
    <n v="8479.6"/>
    <s v="Sin pagar"/>
    <s v="IRLANDA ROJO"/>
    <m/>
    <n v="30"/>
    <s v="Crédito"/>
    <n v="12"/>
    <n v="6"/>
    <n v="2026"/>
    <n v="13"/>
    <n v="5"/>
    <n v="2026"/>
    <n v="126112.12"/>
    <n v="146290.06"/>
    <s v="Vencido"/>
    <d v="2026-06-12T00:00:00"/>
    <x v="0"/>
    <x v="2"/>
    <n v="1"/>
    <n v="126112.12"/>
    <n v="0"/>
    <n v="0"/>
    <n v="0"/>
  </r>
  <r>
    <s v="BILL/2026/05/0056"/>
    <s v="OC02459"/>
    <x v="4"/>
    <s v="HMO59937"/>
    <d v="2026-05-13T00:00:00"/>
    <d v="2026-06-12T00:00:00"/>
    <s v="USD"/>
    <n v="-25222.42"/>
    <n v="-4035.59"/>
    <n v="-29258.01"/>
    <n v="-1695.92"/>
    <n v="1695.92"/>
    <s v="Sin pagar"/>
    <s v="IRLANDA ROJO"/>
    <m/>
    <n v="30"/>
    <s v="Crédito"/>
    <n v="12"/>
    <n v="6"/>
    <n v="2026"/>
    <n v="13"/>
    <n v="5"/>
    <n v="2026"/>
    <n v="25222.42"/>
    <n v="29258.01"/>
    <s v="Vencido"/>
    <d v="2026-06-12T00:00:00"/>
    <x v="0"/>
    <x v="2"/>
    <n v="1"/>
    <n v="25222.42"/>
    <n v="0"/>
    <n v="0"/>
    <n v="0"/>
  </r>
  <r>
    <s v="BILL/2026/05/0055"/>
    <s v="OC02478"/>
    <x v="6"/>
    <s v="A - 37855"/>
    <d v="2026-05-19T00:00:00"/>
    <d v="2026-06-18T00:00:00"/>
    <s v="MXN"/>
    <n v="-11000"/>
    <n v="-1760"/>
    <n v="-12760"/>
    <n v="-12760"/>
    <n v="12760"/>
    <s v="Sin pagar"/>
    <s v="IRLANDA ROJO"/>
    <m/>
    <n v="30"/>
    <s v="Crédito"/>
    <n v="18"/>
    <n v="6"/>
    <n v="2026"/>
    <n v="19"/>
    <n v="5"/>
    <n v="2026"/>
    <n v="11000"/>
    <n v="12760"/>
    <s v="Vigente"/>
    <d v="2026-06-12T00:00:00"/>
    <x v="0"/>
    <x v="2"/>
    <n v="0"/>
    <n v="0"/>
    <n v="0"/>
    <n v="0"/>
    <n v="11000"/>
  </r>
  <r>
    <s v="BILL/2026/05/0054"/>
    <s v="OC02469"/>
    <x v="6"/>
    <s v="A - 37806"/>
    <d v="2026-05-15T00:00:00"/>
    <d v="2026-06-14T00:00:00"/>
    <s v="MXN"/>
    <n v="-7500"/>
    <n v="-1200"/>
    <n v="-8700"/>
    <n v="-8700"/>
    <n v="8700"/>
    <s v="Sin pagar"/>
    <s v="IRLANDA ROJO"/>
    <m/>
    <n v="30"/>
    <s v="Crédito"/>
    <n v="14"/>
    <n v="6"/>
    <n v="2026"/>
    <n v="15"/>
    <n v="5"/>
    <n v="2026"/>
    <n v="7500"/>
    <n v="8700"/>
    <s v="Vigente"/>
    <d v="2026-06-12T00:00:00"/>
    <x v="0"/>
    <x v="2"/>
    <n v="0"/>
    <n v="0"/>
    <n v="0"/>
    <n v="0"/>
    <n v="7500"/>
  </r>
  <r>
    <s v="BILL/2026/05/0053"/>
    <s v="OC02483"/>
    <x v="7"/>
    <s v="F9547"/>
    <d v="2026-05-20T00:00:00"/>
    <d v="2026-06-19T00:00:00"/>
    <s v="MXN"/>
    <n v="-4371.72"/>
    <n v="-699.48"/>
    <n v="-5071.2"/>
    <n v="-5071.2"/>
    <n v="5071.2"/>
    <s v="Sin pagar"/>
    <s v="IRLANDA ROJO"/>
    <m/>
    <n v="30"/>
    <s v="Crédito"/>
    <n v="19"/>
    <n v="6"/>
    <n v="2026"/>
    <n v="20"/>
    <n v="5"/>
    <n v="2026"/>
    <n v="4371.72"/>
    <n v="5071.2"/>
    <s v="Vigente"/>
    <d v="2026-06-12T00:00:00"/>
    <x v="0"/>
    <x v="2"/>
    <n v="0"/>
    <n v="0"/>
    <n v="0"/>
    <n v="0"/>
    <n v="4371.72"/>
  </r>
  <r>
    <s v="BILL/2026/05/0052"/>
    <s v="OC02488"/>
    <x v="7"/>
    <s v="F9554"/>
    <d v="2026-05-21T00:00:00"/>
    <d v="2026-06-20T00:00:00"/>
    <s v="MXN"/>
    <n v="-39594.370000000003"/>
    <n v="-6335.1"/>
    <n v="-45929.47"/>
    <n v="-45929.47"/>
    <n v="45929.47"/>
    <s v="Sin pagar"/>
    <s v="IRLANDA ROJO"/>
    <m/>
    <n v="30"/>
    <s v="Crédito"/>
    <n v="20"/>
    <n v="6"/>
    <n v="2026"/>
    <n v="21"/>
    <n v="5"/>
    <n v="2026"/>
    <n v="39594.370000000003"/>
    <n v="45929.47"/>
    <s v="Vigente"/>
    <d v="2026-06-12T00:00:00"/>
    <x v="0"/>
    <x v="2"/>
    <n v="0"/>
    <n v="0"/>
    <n v="0"/>
    <n v="0"/>
    <n v="39594.370000000003"/>
  </r>
  <r>
    <s v="BILL/2026/05/0049"/>
    <s v="OC02487"/>
    <x v="0"/>
    <s v="HMO-24900"/>
    <d v="2026-05-20T00:00:00"/>
    <d v="2026-06-19T00:00:00"/>
    <s v="USD"/>
    <n v="-20006.32"/>
    <n v="-3201.01"/>
    <n v="-23207.33"/>
    <n v="-1334"/>
    <n v="1334"/>
    <s v="Sin pagar"/>
    <s v="IRLANDA ROJO"/>
    <m/>
    <n v="30"/>
    <s v="Crédito"/>
    <n v="19"/>
    <n v="6"/>
    <n v="2026"/>
    <n v="20"/>
    <n v="5"/>
    <n v="2026"/>
    <n v="20006.32"/>
    <n v="23207.33"/>
    <s v="Vigente"/>
    <d v="2026-06-12T00:00:00"/>
    <x v="0"/>
    <x v="2"/>
    <n v="0"/>
    <n v="0"/>
    <n v="0"/>
    <n v="0"/>
    <n v="20006.32"/>
  </r>
  <r>
    <s v="BILL/2026/05/0046"/>
    <s v="OC02477"/>
    <x v="3"/>
    <s v="62401"/>
    <d v="2026-05-19T00:00:00"/>
    <d v="2026-06-18T00:00:00"/>
    <s v="MXN"/>
    <n v="-44208"/>
    <n v="-7073.28"/>
    <n v="-51281.279999999999"/>
    <n v="-51281.279999999999"/>
    <n v="51281.279999999999"/>
    <s v="Sin pagar"/>
    <s v="IRLANDA ROJO"/>
    <m/>
    <n v="30"/>
    <s v="Crédito"/>
    <n v="18"/>
    <n v="6"/>
    <n v="2026"/>
    <n v="19"/>
    <n v="5"/>
    <n v="2026"/>
    <n v="44208"/>
    <n v="51281.279999999999"/>
    <s v="Vigente"/>
    <d v="2026-06-12T00:00:00"/>
    <x v="0"/>
    <x v="2"/>
    <n v="0"/>
    <n v="0"/>
    <n v="0"/>
    <n v="0"/>
    <n v="44208"/>
  </r>
  <r>
    <s v="BILL/2026/05/0045"/>
    <s v="OC02453"/>
    <x v="1"/>
    <s v="AA 16197"/>
    <d v="2026-05-13T00:00:00"/>
    <d v="2026-06-02T00:00:00"/>
    <s v="MXN"/>
    <n v="-63000"/>
    <n v="-10080"/>
    <n v="-73080"/>
    <n v="-73080"/>
    <n v="73080"/>
    <s v="Sin pagar"/>
    <s v="IRLANDA ROJO"/>
    <m/>
    <n v="20"/>
    <s v="Crédito"/>
    <n v="2"/>
    <n v="6"/>
    <n v="2026"/>
    <n v="13"/>
    <n v="5"/>
    <n v="2026"/>
    <n v="63000"/>
    <n v="73080"/>
    <s v="Vencido"/>
    <d v="2026-06-12T00:00:00"/>
    <x v="0"/>
    <x v="2"/>
    <n v="11"/>
    <n v="63000"/>
    <n v="0"/>
    <n v="0"/>
    <n v="0"/>
  </r>
  <r>
    <s v="BILL/2026/05/0034"/>
    <s v="OC02460"/>
    <x v="6"/>
    <s v="A - 37788"/>
    <d v="2026-05-13T00:00:00"/>
    <d v="2026-06-12T00:00:00"/>
    <s v="MXN"/>
    <n v="-5000"/>
    <n v="-800"/>
    <n v="-5800"/>
    <n v="-5800"/>
    <n v="5800"/>
    <s v="Sin pagar"/>
    <s v="IRLANDA ROJO"/>
    <m/>
    <n v="30"/>
    <s v="Crédito"/>
    <n v="12"/>
    <n v="6"/>
    <n v="2026"/>
    <n v="13"/>
    <n v="5"/>
    <n v="2026"/>
    <n v="5000"/>
    <n v="5800"/>
    <s v="Vencido"/>
    <d v="2026-06-12T00:00:00"/>
    <x v="0"/>
    <x v="2"/>
    <n v="1"/>
    <n v="5000"/>
    <n v="0"/>
    <n v="0"/>
    <n v="0"/>
  </r>
  <r>
    <s v="BILL/2026/05/0026"/>
    <s v="OC02448"/>
    <x v="6"/>
    <s v="A - 37774"/>
    <d v="2026-05-12T00:00:00"/>
    <d v="2026-06-11T00:00:00"/>
    <s v="MXN"/>
    <n v="-11000"/>
    <n v="-1760"/>
    <n v="-12760"/>
    <n v="-12760"/>
    <n v="12760"/>
    <s v="Sin pagar"/>
    <s v="IRLANDA ROJO"/>
    <m/>
    <n v="30"/>
    <s v="Crédito"/>
    <n v="11"/>
    <n v="6"/>
    <n v="2026"/>
    <n v="12"/>
    <n v="5"/>
    <n v="2026"/>
    <n v="11000"/>
    <n v="12760"/>
    <s v="Vencido"/>
    <d v="2026-06-12T00:00:00"/>
    <x v="0"/>
    <x v="2"/>
    <n v="2"/>
    <n v="11000"/>
    <n v="0"/>
    <n v="0"/>
    <n v="0"/>
  </r>
  <r>
    <s v="BILL/2026/05/0022"/>
    <s v="OC02450"/>
    <x v="13"/>
    <s v="CLN/2026/00052"/>
    <d v="2026-05-11T00:00:00"/>
    <d v="2026-06-10T00:00:00"/>
    <s v="USD"/>
    <n v="-98636.82"/>
    <n v="-15781.89"/>
    <n v="-114418.71"/>
    <n v="-6648.19"/>
    <n v="6648.19"/>
    <s v="Sin pagar"/>
    <s v="IRLANDA ROJO"/>
    <m/>
    <n v="30"/>
    <s v="Crédito"/>
    <n v="10"/>
    <n v="6"/>
    <n v="2026"/>
    <n v="11"/>
    <n v="5"/>
    <n v="2026"/>
    <n v="98636.82"/>
    <n v="114418.71"/>
    <s v="Vencido"/>
    <d v="2026-06-12T00:00:00"/>
    <x v="0"/>
    <x v="2"/>
    <n v="3"/>
    <n v="98636.82"/>
    <n v="0"/>
    <n v="0"/>
    <n v="0"/>
  </r>
  <r>
    <s v="BILL/2026/05/0021"/>
    <s v="OC02444"/>
    <x v="6"/>
    <s v="A - 37761"/>
    <d v="2026-05-11T00:00:00"/>
    <d v="2026-06-10T00:00:00"/>
    <s v="MXN"/>
    <n v="-9600"/>
    <n v="-1536"/>
    <n v="-11136"/>
    <n v="-11136"/>
    <n v="11136"/>
    <s v="Sin pagar"/>
    <s v="IRLANDA ROJO"/>
    <m/>
    <n v="30"/>
    <s v="Crédito"/>
    <n v="10"/>
    <n v="6"/>
    <n v="2026"/>
    <n v="11"/>
    <n v="5"/>
    <n v="2026"/>
    <n v="9600"/>
    <n v="11136"/>
    <s v="Vencido"/>
    <d v="2026-06-12T00:00:00"/>
    <x v="0"/>
    <x v="2"/>
    <n v="3"/>
    <n v="9600"/>
    <n v="0"/>
    <n v="0"/>
    <n v="0"/>
  </r>
  <r>
    <s v="BILL/2026/05/0020"/>
    <s v="OC02435"/>
    <x v="6"/>
    <s v="A - 37710"/>
    <d v="2026-05-06T00:00:00"/>
    <d v="2026-06-05T00:00:00"/>
    <s v="MXN"/>
    <n v="-3200"/>
    <m/>
    <n v="-3200"/>
    <n v="-3200"/>
    <n v="3200"/>
    <s v="Sin pagar"/>
    <s v="IRLANDA ROJO"/>
    <m/>
    <n v="30"/>
    <s v="Crédito"/>
    <n v="5"/>
    <n v="6"/>
    <n v="2026"/>
    <n v="6"/>
    <n v="5"/>
    <n v="2026"/>
    <n v="3200"/>
    <n v="3200"/>
    <s v="Vencido"/>
    <d v="2026-06-12T00:00:00"/>
    <x v="0"/>
    <x v="2"/>
    <n v="8"/>
    <n v="3200"/>
    <n v="0"/>
    <n v="0"/>
    <n v="0"/>
  </r>
  <r>
    <s v="BILL/2026/05/0019"/>
    <s v="OC02441"/>
    <x v="6"/>
    <s v="A - 37735"/>
    <d v="2026-05-08T00:00:00"/>
    <d v="2026-06-07T00:00:00"/>
    <s v="MXN"/>
    <n v="-16800"/>
    <n v="-2688"/>
    <n v="-19488"/>
    <n v="-19488"/>
    <n v="19488"/>
    <s v="Sin pagar"/>
    <s v="IRLANDA ROJO"/>
    <m/>
    <n v="30"/>
    <s v="Crédito"/>
    <n v="7"/>
    <n v="6"/>
    <n v="2026"/>
    <n v="8"/>
    <n v="5"/>
    <n v="2026"/>
    <n v="16800"/>
    <n v="19488"/>
    <s v="Vencido"/>
    <d v="2026-06-12T00:00:00"/>
    <x v="0"/>
    <x v="2"/>
    <n v="6"/>
    <n v="16800"/>
    <n v="0"/>
    <n v="0"/>
    <n v="0"/>
  </r>
  <r>
    <s v="BILL/2026/05/0018"/>
    <s v="OC02442"/>
    <x v="6"/>
    <s v="A - 37736"/>
    <d v="2026-05-08T00:00:00"/>
    <d v="2026-06-07T00:00:00"/>
    <s v="MXN"/>
    <n v="-11600"/>
    <n v="-1856"/>
    <n v="-13456"/>
    <n v="-13456"/>
    <n v="13456"/>
    <s v="Sin pagar"/>
    <s v="IRLANDA ROJO"/>
    <m/>
    <n v="30"/>
    <s v="Crédito"/>
    <n v="7"/>
    <n v="6"/>
    <n v="2026"/>
    <n v="8"/>
    <n v="5"/>
    <n v="2026"/>
    <n v="11600"/>
    <n v="13456"/>
    <s v="Vencido"/>
    <d v="2026-06-12T00:00:00"/>
    <x v="0"/>
    <x v="2"/>
    <n v="6"/>
    <n v="11600"/>
    <n v="0"/>
    <n v="0"/>
    <n v="0"/>
  </r>
  <r>
    <s v="BILL/2026/05/0016"/>
    <s v="OC02434"/>
    <x v="7"/>
    <s v="F9473"/>
    <d v="2026-05-06T00:00:00"/>
    <d v="2026-06-05T00:00:00"/>
    <s v="MXN"/>
    <n v="-84304"/>
    <n v="-13488.64"/>
    <n v="-97792.639999999999"/>
    <n v="-97792.639999999999"/>
    <n v="97792.639999999999"/>
    <s v="Sin pagar"/>
    <s v="IRLANDA ROJO"/>
    <m/>
    <n v="30"/>
    <s v="Crédito"/>
    <n v="5"/>
    <n v="6"/>
    <n v="2026"/>
    <n v="6"/>
    <n v="5"/>
    <n v="2026"/>
    <n v="84304"/>
    <n v="97792.639999999999"/>
    <s v="Vencido"/>
    <d v="2026-06-12T00:00:00"/>
    <x v="0"/>
    <x v="2"/>
    <n v="8"/>
    <n v="84304"/>
    <n v="0"/>
    <n v="0"/>
    <n v="0"/>
  </r>
  <r>
    <s v="BILL/2026/04/0077"/>
    <s v="OC02307"/>
    <x v="13"/>
    <s v="HMO/2026/00002"/>
    <d v="2026-04-24T00:00:00"/>
    <d v="2026-06-23T00:00:00"/>
    <s v="USD"/>
    <n v="-1084224.3999999999"/>
    <n v="-173475.9"/>
    <n v="-1257700.3"/>
    <n v="-72453.600000000006"/>
    <n v="72453.600000000006"/>
    <s v="Sin pagar"/>
    <s v="IRLANDA ROJO"/>
    <m/>
    <n v="60"/>
    <s v="Crédito"/>
    <n v="23"/>
    <n v="6"/>
    <n v="2026"/>
    <n v="24"/>
    <n v="4"/>
    <n v="2026"/>
    <n v="1084224.3999999999"/>
    <n v="1257700.3"/>
    <s v="Vigente"/>
    <d v="2026-06-12T00:00:00"/>
    <x v="0"/>
    <x v="2"/>
    <n v="0"/>
    <n v="0"/>
    <n v="0"/>
    <n v="0"/>
    <n v="1084224.3999999999"/>
  </r>
  <r>
    <s v="BILL/2026/03/0043"/>
    <s v="OC02253"/>
    <x v="14"/>
    <s v="CLN/2026/0131"/>
    <d v="2026-03-18T00:00:00"/>
    <d v="2026-04-17T00:00:00"/>
    <s v="MXN"/>
    <n v="-16250"/>
    <m/>
    <n v="-16250"/>
    <n v="-16250"/>
    <n v="16250"/>
    <s v="Sin pagar"/>
    <s v="IRLANDA ROJO"/>
    <m/>
    <n v="30"/>
    <s v="Crédito"/>
    <n v="17"/>
    <n v="4"/>
    <n v="2026"/>
    <n v="18"/>
    <n v="3"/>
    <n v="2026"/>
    <n v="16250"/>
    <n v="16250"/>
    <s v="Vencido"/>
    <d v="2026-06-12T00:00:00"/>
    <x v="0"/>
    <x v="2"/>
    <n v="57"/>
    <n v="0"/>
    <n v="16250"/>
    <n v="0"/>
    <n v="0"/>
  </r>
  <r>
    <s v="BILL/2026/03/0033"/>
    <s v="OC02218"/>
    <x v="14"/>
    <s v="CLN/2026/0110--"/>
    <d v="2026-03-07T00:00:00"/>
    <d v="2026-04-06T00:00:00"/>
    <s v="MXN"/>
    <n v="-6800"/>
    <m/>
    <n v="-6800"/>
    <n v="-6800"/>
    <n v="6800"/>
    <s v="Sin pagar"/>
    <s v="IRLANDA ROJO"/>
    <m/>
    <n v="30"/>
    <s v="Crédito"/>
    <n v="6"/>
    <n v="4"/>
    <n v="2026"/>
    <n v="7"/>
    <n v="3"/>
    <n v="2026"/>
    <n v="6800"/>
    <n v="6800"/>
    <s v="Vencido"/>
    <d v="2026-06-12T00:00:00"/>
    <x v="0"/>
    <x v="2"/>
    <n v="68"/>
    <n v="0"/>
    <n v="0"/>
    <n v="6800"/>
    <n v="0"/>
  </r>
  <r>
    <s v="BILL/2026/03/0032"/>
    <s v="OC02213"/>
    <x v="14"/>
    <s v="CLN/2026/0110-"/>
    <d v="2026-03-07T00:00:00"/>
    <d v="2026-04-06T00:00:00"/>
    <s v="MXN"/>
    <n v="-7500"/>
    <m/>
    <n v="-7500"/>
    <n v="-7500"/>
    <n v="7500"/>
    <s v="Sin pagar"/>
    <s v="IRLANDA ROJO"/>
    <m/>
    <n v="30"/>
    <s v="Crédito"/>
    <n v="6"/>
    <n v="4"/>
    <n v="2026"/>
    <n v="7"/>
    <n v="3"/>
    <n v="2026"/>
    <n v="7500"/>
    <n v="7500"/>
    <s v="Vencido"/>
    <d v="2026-06-12T00:00:00"/>
    <x v="0"/>
    <x v="2"/>
    <n v="68"/>
    <n v="0"/>
    <n v="0"/>
    <n v="7500"/>
    <n v="0"/>
  </r>
  <r>
    <s v="BILL/2026/03/0031"/>
    <s v="OC02219"/>
    <x v="14"/>
    <s v="CLN/2026/0110"/>
    <d v="2026-03-07T00:00:00"/>
    <d v="2026-04-06T00:00:00"/>
    <s v="MXN"/>
    <n v="-15000"/>
    <m/>
    <n v="-15000"/>
    <n v="-15000"/>
    <n v="15000"/>
    <s v="Sin pagar"/>
    <s v="IRLANDA ROJO"/>
    <m/>
    <n v="30"/>
    <s v="Crédito"/>
    <n v="6"/>
    <n v="4"/>
    <n v="2026"/>
    <n v="7"/>
    <n v="3"/>
    <n v="2026"/>
    <n v="15000"/>
    <n v="15000"/>
    <s v="Vencido"/>
    <d v="2026-06-12T00:00:00"/>
    <x v="0"/>
    <x v="2"/>
    <n v="68"/>
    <n v="0"/>
    <n v="0"/>
    <n v="15000"/>
    <n v="0"/>
  </r>
  <r>
    <s v="BILL/2026/03/0010"/>
    <s v="OC02209"/>
    <x v="15"/>
    <s v="DSA 242129"/>
    <d v="2026-03-06T00:00:00"/>
    <d v="2026-04-05T00:00:00"/>
    <s v="MXN"/>
    <n v="-455037.5"/>
    <m/>
    <n v="-455037.5"/>
    <n v="-455037.5"/>
    <n v="455037.5"/>
    <s v="Sin pagar"/>
    <s v="IRLANDA ROJO"/>
    <m/>
    <n v="30"/>
    <s v="Crédito"/>
    <n v="5"/>
    <n v="4"/>
    <n v="2026"/>
    <n v="6"/>
    <n v="3"/>
    <n v="2026"/>
    <n v="455037.5"/>
    <n v="455037.5"/>
    <s v="Vencido"/>
    <d v="2026-06-12T00:00:00"/>
    <x v="0"/>
    <x v="2"/>
    <n v="69"/>
    <n v="0"/>
    <n v="0"/>
    <n v="455037.5"/>
    <n v="0"/>
  </r>
  <r>
    <s v="BILL/2026/03/0006"/>
    <s v="OC02198"/>
    <x v="14"/>
    <s v="CLN/2026/0103"/>
    <d v="2026-03-04T00:00:00"/>
    <d v="2026-04-03T00:00:00"/>
    <s v="MXN"/>
    <n v="-6800"/>
    <m/>
    <n v="-6800"/>
    <n v="-6800"/>
    <n v="6800"/>
    <s v="Sin pagar"/>
    <s v="IRLANDA ROJO"/>
    <m/>
    <n v="30"/>
    <s v="Crédito"/>
    <n v="3"/>
    <n v="4"/>
    <n v="2026"/>
    <n v="4"/>
    <n v="3"/>
    <n v="2026"/>
    <n v="6800"/>
    <n v="6800"/>
    <s v="Vencido"/>
    <d v="2026-06-12T00:00:00"/>
    <x v="0"/>
    <x v="2"/>
    <n v="71"/>
    <n v="0"/>
    <n v="0"/>
    <n v="6800"/>
    <n v="0"/>
  </r>
  <r>
    <s v="BILL/2025/10/0003"/>
    <s v="OC01792"/>
    <x v="16"/>
    <s v="4074"/>
    <d v="2025-10-02T00:00:00"/>
    <d v="2025-11-01T00:00:00"/>
    <s v="MXN"/>
    <n v="-14985"/>
    <n v="-2397.6"/>
    <n v="-17382.599999999999"/>
    <n v="-17382.599999999999"/>
    <n v="17382.599999999999"/>
    <s v="Sin pagar"/>
    <s v="IRLANDA ROJO"/>
    <m/>
    <n v="30"/>
    <s v="Crédito"/>
    <n v="1"/>
    <n v="11"/>
    <n v="2025"/>
    <n v="2"/>
    <n v="10"/>
    <n v="2025"/>
    <n v="14985"/>
    <n v="17382.599999999999"/>
    <s v="Vencido"/>
    <d v="2026-06-12T00:00:00"/>
    <x v="0"/>
    <x v="2"/>
    <n v="224"/>
    <n v="0"/>
    <n v="0"/>
    <n v="14985"/>
    <n v="0"/>
  </r>
  <r>
    <s v="BILL/2025/09/0116"/>
    <s v="OC01773"/>
    <x v="16"/>
    <s v="3998"/>
    <d v="2025-09-27T00:00:00"/>
    <d v="2025-10-27T00:00:00"/>
    <s v="MXN"/>
    <n v="-7600"/>
    <n v="-1216"/>
    <n v="-8816"/>
    <n v="-8816"/>
    <n v="8816"/>
    <s v="Sin pagar"/>
    <s v="IRLANDA ROJO"/>
    <m/>
    <n v="30"/>
    <s v="Crédito"/>
    <n v="27"/>
    <n v="10"/>
    <n v="2025"/>
    <n v="27"/>
    <n v="9"/>
    <n v="2025"/>
    <n v="7600"/>
    <n v="8816"/>
    <s v="Vencido"/>
    <d v="2026-06-12T00:00:00"/>
    <x v="0"/>
    <x v="2"/>
    <n v="229"/>
    <n v="0"/>
    <n v="0"/>
    <n v="7600"/>
    <n v="0"/>
  </r>
  <r>
    <s v="BILL/2025/09/0092"/>
    <s v="OC01742"/>
    <x v="14"/>
    <s v="CLN/2025/0086"/>
    <d v="2025-09-24T00:00:00"/>
    <d v="2025-10-24T00:00:00"/>
    <s v="MXN"/>
    <n v="-2499.98"/>
    <m/>
    <n v="-2499.98"/>
    <n v="-2499.98"/>
    <n v="2499.98"/>
    <s v="Sin pagar"/>
    <s v="IRLANDA ROJO"/>
    <m/>
    <n v="30"/>
    <s v="Crédito"/>
    <n v="24"/>
    <n v="10"/>
    <n v="2025"/>
    <n v="24"/>
    <n v="9"/>
    <n v="2025"/>
    <n v="2499.98"/>
    <n v="2499.98"/>
    <s v="Vencido"/>
    <d v="2026-06-12T00:00:00"/>
    <x v="0"/>
    <x v="2"/>
    <n v="232"/>
    <n v="0"/>
    <n v="0"/>
    <n v="2499.98"/>
    <n v="0"/>
  </r>
  <r>
    <s v="BILL/2025/09/0065"/>
    <s v="OC01751"/>
    <x v="16"/>
    <s v="3957"/>
    <d v="2025-09-23T00:00:00"/>
    <d v="2025-10-23T00:00:00"/>
    <s v="USD"/>
    <n v="-23857.03"/>
    <n v="-3817.12"/>
    <n v="-27674.15"/>
    <n v="-1503.36"/>
    <n v="1503.36"/>
    <s v="Sin pagar"/>
    <s v="IRLANDA ROJO"/>
    <m/>
    <n v="30"/>
    <s v="Crédito"/>
    <n v="23"/>
    <n v="10"/>
    <n v="2025"/>
    <n v="23"/>
    <n v="9"/>
    <n v="2025"/>
    <n v="23857.03"/>
    <n v="27674.15"/>
    <s v="Vencido"/>
    <d v="2026-06-12T00:00:00"/>
    <x v="0"/>
    <x v="2"/>
    <n v="233"/>
    <n v="0"/>
    <n v="0"/>
    <n v="23857.03"/>
    <n v="0"/>
  </r>
  <r>
    <s v="BILL/2025/09/0031"/>
    <s v="OC01684"/>
    <x v="16"/>
    <s v="3858"/>
    <d v="2025-09-05T00:00:00"/>
    <d v="2025-10-05T00:00:00"/>
    <s v="USD"/>
    <n v="-7240.47"/>
    <n v="-1158.48"/>
    <n v="-8398.9500000000007"/>
    <n v="-447.76"/>
    <n v="447.76"/>
    <s v="Sin pagar"/>
    <s v="IRLANDA ROJO"/>
    <m/>
    <n v="30"/>
    <s v="Crédito"/>
    <n v="5"/>
    <n v="10"/>
    <n v="2025"/>
    <n v="5"/>
    <n v="9"/>
    <n v="2025"/>
    <n v="7240.47"/>
    <n v="8398.9500000000007"/>
    <s v="Vencido"/>
    <d v="2026-06-12T00:00:00"/>
    <x v="0"/>
    <x v="2"/>
    <n v="251"/>
    <n v="0"/>
    <n v="0"/>
    <n v="7240.47"/>
    <n v="0"/>
  </r>
  <r>
    <s v="BILL/2025/09/0030"/>
    <s v="OC01684"/>
    <x v="16"/>
    <s v="3851"/>
    <d v="2025-09-04T00:00:00"/>
    <d v="2025-10-04T00:00:00"/>
    <s v="USD"/>
    <n v="-21639.89"/>
    <n v="-3462.38"/>
    <n v="-25102.27"/>
    <n v="-1343.28"/>
    <n v="1343.28"/>
    <s v="Sin pagar"/>
    <s v="IRLANDA ROJO"/>
    <m/>
    <n v="30"/>
    <s v="Crédito"/>
    <n v="4"/>
    <n v="10"/>
    <n v="2025"/>
    <n v="4"/>
    <n v="9"/>
    <n v="2025"/>
    <n v="21639.89"/>
    <n v="25102.27"/>
    <s v="Vencido"/>
    <d v="2026-06-12T00:00:00"/>
    <x v="0"/>
    <x v="2"/>
    <n v="252"/>
    <n v="0"/>
    <n v="0"/>
    <n v="21639.89"/>
    <n v="0"/>
  </r>
  <r>
    <s v="BILL/2025/09/0021"/>
    <s v="OC01696"/>
    <x v="14"/>
    <s v="CLN/2025/0066"/>
    <d v="2025-09-09T00:00:00"/>
    <d v="2025-10-09T00:00:00"/>
    <s v="MXN"/>
    <n v="-5000"/>
    <m/>
    <n v="-5000"/>
    <n v="-5000"/>
    <n v="5000"/>
    <s v="Sin pagar"/>
    <s v="IRLANDA ROJO"/>
    <m/>
    <n v="30"/>
    <s v="Crédito"/>
    <n v="9"/>
    <n v="10"/>
    <n v="2025"/>
    <n v="9"/>
    <n v="9"/>
    <n v="2025"/>
    <n v="5000"/>
    <n v="5000"/>
    <s v="Vencido"/>
    <d v="2026-06-12T00:00:00"/>
    <x v="0"/>
    <x v="2"/>
    <n v="247"/>
    <n v="0"/>
    <n v="0"/>
    <n v="5000"/>
    <n v="0"/>
  </r>
  <r>
    <s v="BILL/2025/09/0008"/>
    <s v="OC01683"/>
    <x v="16"/>
    <s v="3844"/>
    <d v="2025-09-03T00:00:00"/>
    <d v="2025-10-03T00:00:00"/>
    <s v="USD"/>
    <n v="-24244.53"/>
    <n v="-3879.12"/>
    <n v="-28123.65"/>
    <n v="-1503.36"/>
    <n v="1503.36"/>
    <s v="Sin pagar"/>
    <s v="IRLANDA ROJO"/>
    <m/>
    <n v="30"/>
    <s v="Crédito"/>
    <n v="3"/>
    <n v="10"/>
    <n v="2025"/>
    <n v="3"/>
    <n v="9"/>
    <n v="2025"/>
    <n v="24244.53"/>
    <n v="28123.65"/>
    <s v="Vencido"/>
    <d v="2026-06-12T00:00:00"/>
    <x v="0"/>
    <x v="2"/>
    <n v="253"/>
    <n v="0"/>
    <n v="0"/>
    <n v="24244.53"/>
    <n v="0"/>
  </r>
  <r>
    <s v="BILL/2025/08/0063"/>
    <s v="OC01631"/>
    <x v="16"/>
    <s v="3756"/>
    <d v="2025-08-19T00:00:00"/>
    <d v="2025-09-18T00:00:00"/>
    <s v="MXN"/>
    <n v="-12600"/>
    <n v="-2016"/>
    <n v="-14616"/>
    <n v="-14616"/>
    <n v="14616"/>
    <s v="Sin pagar"/>
    <s v="IRLANDA ROJO"/>
    <m/>
    <n v="30"/>
    <s v="Crédito"/>
    <n v="18"/>
    <n v="9"/>
    <n v="2025"/>
    <n v="19"/>
    <n v="8"/>
    <n v="2025"/>
    <n v="12600"/>
    <n v="14616"/>
    <s v="Vencido"/>
    <d v="2026-06-12T00:00:00"/>
    <x v="0"/>
    <x v="2"/>
    <n v="268"/>
    <n v="0"/>
    <n v="0"/>
    <n v="12600"/>
    <n v="0"/>
  </r>
  <r>
    <s v="BILL/2025/08/0062"/>
    <s v="OC01632"/>
    <x v="16"/>
    <s v="3757"/>
    <d v="2025-08-19T00:00:00"/>
    <d v="2025-09-18T00:00:00"/>
    <s v="MXN"/>
    <n v="-21000"/>
    <n v="-3360"/>
    <n v="-24360"/>
    <n v="-24360"/>
    <n v="24360"/>
    <s v="Sin pagar"/>
    <s v="IRLANDA ROJO"/>
    <m/>
    <n v="30"/>
    <s v="Crédito"/>
    <n v="18"/>
    <n v="9"/>
    <n v="2025"/>
    <n v="19"/>
    <n v="8"/>
    <n v="2025"/>
    <n v="21000"/>
    <n v="24360"/>
    <s v="Vencido"/>
    <d v="2026-06-12T00:00:00"/>
    <x v="0"/>
    <x v="2"/>
    <n v="268"/>
    <n v="0"/>
    <n v="0"/>
    <n v="21000"/>
    <n v="0"/>
  </r>
  <r>
    <s v="BILL/2025/08/0040"/>
    <s v="OC01600"/>
    <x v="16"/>
    <s v="3703"/>
    <d v="2025-08-12T00:00:00"/>
    <d v="2025-09-11T00:00:00"/>
    <s v="MXN"/>
    <n v="-7600"/>
    <n v="-1216"/>
    <n v="-8816"/>
    <n v="-8816"/>
    <n v="8816"/>
    <s v="Sin pagar"/>
    <s v="IRLANDA ROJO"/>
    <m/>
    <n v="30"/>
    <s v="Crédito"/>
    <n v="11"/>
    <n v="9"/>
    <n v="2025"/>
    <n v="12"/>
    <n v="8"/>
    <n v="2025"/>
    <n v="7600"/>
    <n v="8816"/>
    <s v="Vencido"/>
    <d v="2026-06-12T00:00:00"/>
    <x v="0"/>
    <x v="2"/>
    <n v="275"/>
    <n v="0"/>
    <n v="0"/>
    <n v="7600"/>
    <n v="0"/>
  </r>
  <r>
    <s v="BILL/2025/08/0036"/>
    <s v="OC01615"/>
    <x v="16"/>
    <s v="3725"/>
    <d v="2025-08-14T00:00:00"/>
    <d v="2025-09-13T00:00:00"/>
    <s v="USD"/>
    <n v="-7416.85"/>
    <n v="-1186.7"/>
    <n v="-8603.5499999999993"/>
    <n v="-461.68"/>
    <n v="461.68"/>
    <s v="Sin pagar"/>
    <s v="IRLANDA ROJO"/>
    <m/>
    <n v="30"/>
    <s v="Crédito"/>
    <n v="13"/>
    <n v="9"/>
    <n v="2025"/>
    <n v="14"/>
    <n v="8"/>
    <n v="2025"/>
    <n v="7416.85"/>
    <n v="8603.5499999999993"/>
    <s v="Vencido"/>
    <d v="2026-06-12T00:00:00"/>
    <x v="0"/>
    <x v="2"/>
    <n v="273"/>
    <n v="0"/>
    <n v="0"/>
    <n v="7416.85"/>
    <n v="0"/>
  </r>
  <r>
    <s v="BILL/2025/08/0026"/>
    <s v="OC01591"/>
    <x v="17"/>
    <s v="A  787"/>
    <d v="2025-08-13T00:00:00"/>
    <d v="2025-09-12T00:00:00"/>
    <s v="MXN"/>
    <n v="-12540"/>
    <n v="-1849.65"/>
    <n v="-14389.65"/>
    <n v="-14389.65"/>
    <n v="14389.65"/>
    <s v="Sin pagar"/>
    <s v="IRLANDA ROJO"/>
    <m/>
    <n v="30"/>
    <s v="Crédito"/>
    <n v="12"/>
    <n v="9"/>
    <n v="2025"/>
    <n v="13"/>
    <n v="8"/>
    <n v="2025"/>
    <n v="12540"/>
    <n v="14389.65"/>
    <s v="Vencido"/>
    <d v="2026-06-12T00:00:00"/>
    <x v="0"/>
    <x v="2"/>
    <n v="274"/>
    <n v="0"/>
    <n v="0"/>
    <n v="12540"/>
    <n v="0"/>
  </r>
  <r>
    <s v="BILL/2025/07/0040"/>
    <s v="OC01491"/>
    <x v="18"/>
    <s v="CLN-362"/>
    <d v="2025-07-15T00:00:00"/>
    <d v="2025-08-14T00:00:00"/>
    <s v="MXN"/>
    <n v="-12151.9"/>
    <n v="151.9"/>
    <n v="-12000"/>
    <n v="-12000"/>
    <n v="12000"/>
    <s v="Sin pagar"/>
    <s v="IRLANDA ROJO"/>
    <m/>
    <n v="30"/>
    <s v="Crédito"/>
    <n v="14"/>
    <n v="8"/>
    <n v="2025"/>
    <n v="15"/>
    <n v="7"/>
    <n v="2025"/>
    <n v="12151.9"/>
    <n v="12000"/>
    <s v="Vencido"/>
    <d v="2026-06-12T00:00:00"/>
    <x v="0"/>
    <x v="2"/>
    <n v="303"/>
    <n v="0"/>
    <n v="0"/>
    <n v="12151.9"/>
    <n v="0"/>
  </r>
  <r>
    <s v="BILL/2025/06/0041"/>
    <s v="OC01416"/>
    <x v="18"/>
    <s v="9AE6E535-1E51-478E-9B2A-58D915BF45ED"/>
    <d v="2025-06-27T00:00:00"/>
    <d v="2025-07-27T00:00:00"/>
    <s v="USD"/>
    <n v="-17003.52"/>
    <n v="-2720.56"/>
    <n v="-19724.080000000002"/>
    <n v="-1044"/>
    <n v="1044"/>
    <s v="Sin pagar"/>
    <s v="IRLANDA ROJO"/>
    <m/>
    <n v="30"/>
    <s v="Crédito"/>
    <n v="27"/>
    <n v="7"/>
    <n v="2025"/>
    <n v="27"/>
    <n v="6"/>
    <n v="2025"/>
    <n v="17003.52"/>
    <n v="19724.080000000002"/>
    <s v="Vencido"/>
    <d v="2026-06-12T00:00:00"/>
    <x v="0"/>
    <x v="2"/>
    <n v="321"/>
    <n v="0"/>
    <n v="0"/>
    <n v="17003.52"/>
    <n v="0"/>
  </r>
  <r>
    <s v="BILL/2024/12/0015"/>
    <s v="OC00791"/>
    <x v="19"/>
    <s v="A - 994"/>
    <d v="2024-12-09T00:00:00"/>
    <d v="2024-12-24T00:00:00"/>
    <s v="USD"/>
    <n v="-48546"/>
    <n v="-7767.36"/>
    <n v="-56313.36"/>
    <n v="-2784"/>
    <n v="2784"/>
    <s v="Sin pagar"/>
    <s v="IRLANDA ROJO"/>
    <m/>
    <n v="15"/>
    <s v="Crédito"/>
    <n v="24"/>
    <n v="12"/>
    <n v="2024"/>
    <n v="9"/>
    <n v="12"/>
    <n v="2024"/>
    <n v="48546"/>
    <n v="56313.36"/>
    <s v="Vencido"/>
    <d v="2026-06-12T00:00:00"/>
    <x v="0"/>
    <x v="2"/>
    <n v="536"/>
    <n v="0"/>
    <n v="0"/>
    <n v="48546"/>
    <n v="0"/>
  </r>
  <r>
    <s v="BILL/2024/11/0007"/>
    <s v="OC00687"/>
    <x v="20"/>
    <s v="A6782"/>
    <d v="2024-11-01T00:00:00"/>
    <d v="2024-12-01T00:00:00"/>
    <s v="USD"/>
    <n v="-64633.93"/>
    <n v="-10341.51"/>
    <n v="-74975.44"/>
    <n v="-3741.7"/>
    <n v="3741.7"/>
    <s v="Sin pagar"/>
    <s v="IRLANDA ROJO"/>
    <m/>
    <n v="30"/>
    <s v="Crédito"/>
    <n v="1"/>
    <n v="12"/>
    <n v="2024"/>
    <n v="1"/>
    <n v="11"/>
    <n v="2024"/>
    <n v="64633.93"/>
    <n v="74975.44"/>
    <s v="Vencido"/>
    <d v="2026-06-12T00:00:00"/>
    <x v="0"/>
    <x v="2"/>
    <n v="559"/>
    <n v="0"/>
    <n v="0"/>
    <n v="64633.93"/>
    <n v="0"/>
  </r>
  <r>
    <s v="BILL/2026/06/0013"/>
    <s v="OC02531"/>
    <x v="6"/>
    <s v="A - 38031"/>
    <d v="2026-06-02T00:00:00"/>
    <d v="2026-07-02T00:00:00"/>
    <s v="MXN"/>
    <n v="-475"/>
    <n v="-76"/>
    <n v="-551"/>
    <n v="-551"/>
    <n v="551"/>
    <s v="Sin pagar"/>
    <s v="IRLANDA ROJO"/>
    <m/>
    <n v="30"/>
    <s v="Crédito"/>
    <n v="2"/>
    <n v="7"/>
    <n v="2026"/>
    <n v="2"/>
    <n v="6"/>
    <n v="2026"/>
    <n v="475"/>
    <n v="551"/>
    <s v="Vigente"/>
    <d v="2026-06-05T00:00:00"/>
    <x v="0"/>
    <x v="3"/>
    <n v="0"/>
    <n v="0"/>
    <n v="0"/>
    <n v="0"/>
    <n v="475"/>
  </r>
  <r>
    <s v="BILL/2026/06/0012"/>
    <s v="OC02527"/>
    <x v="6"/>
    <s v="A - 38018"/>
    <d v="2026-06-01T00:00:00"/>
    <d v="2026-07-01T00:00:00"/>
    <s v="USD"/>
    <n v="-19375.650000000001"/>
    <n v="-3100.1"/>
    <n v="-22475.75"/>
    <n v="-1295.4000000000001"/>
    <n v="1295.4000000000001"/>
    <s v="Sin pagar"/>
    <s v="IRLANDA ROJO"/>
    <m/>
    <n v="30"/>
    <s v="Crédito"/>
    <n v="1"/>
    <n v="7"/>
    <n v="2026"/>
    <n v="1"/>
    <n v="6"/>
    <n v="2026"/>
    <n v="19375.650000000001"/>
    <n v="22475.75"/>
    <s v="Vigente"/>
    <d v="2026-06-05T00:00:00"/>
    <x v="0"/>
    <x v="3"/>
    <n v="0"/>
    <n v="0"/>
    <n v="0"/>
    <n v="0"/>
    <n v="19375.650000000001"/>
  </r>
  <r>
    <s v="BILL/2026/06/0011"/>
    <s v="OC02522"/>
    <x v="3"/>
    <s v="62509"/>
    <d v="2026-06-02T00:00:00"/>
    <d v="2026-07-02T00:00:00"/>
    <s v="MXN"/>
    <n v="-110520"/>
    <n v="-17683.2"/>
    <n v="-128203.2"/>
    <n v="-128203.2"/>
    <n v="128203.2"/>
    <s v="Sin pagar"/>
    <s v="IRLANDA ROJO"/>
    <m/>
    <n v="30"/>
    <s v="Crédito"/>
    <n v="2"/>
    <n v="7"/>
    <n v="2026"/>
    <n v="2"/>
    <n v="6"/>
    <n v="2026"/>
    <n v="110520"/>
    <n v="128203.2"/>
    <s v="Vigente"/>
    <d v="2026-06-05T00:00:00"/>
    <x v="0"/>
    <x v="3"/>
    <n v="0"/>
    <n v="0"/>
    <n v="0"/>
    <n v="0"/>
    <n v="110520"/>
  </r>
  <r>
    <s v="BILL/2026/06/0010"/>
    <s v="OC02525"/>
    <x v="7"/>
    <s v="F9608"/>
    <d v="2026-06-01T00:00:00"/>
    <d v="2026-07-01T00:00:00"/>
    <s v="MXN"/>
    <n v="-13200"/>
    <n v="-2112"/>
    <n v="-15312"/>
    <n v="-15312"/>
    <n v="15312"/>
    <s v="Sin pagar"/>
    <s v="IRLANDA ROJO"/>
    <m/>
    <n v="30"/>
    <s v="Crédito"/>
    <n v="1"/>
    <n v="7"/>
    <n v="2026"/>
    <n v="1"/>
    <n v="6"/>
    <n v="2026"/>
    <n v="13200"/>
    <n v="15312"/>
    <s v="Vigente"/>
    <d v="2026-06-05T00:00:00"/>
    <x v="0"/>
    <x v="3"/>
    <n v="0"/>
    <n v="0"/>
    <n v="0"/>
    <n v="0"/>
    <n v="13200"/>
  </r>
  <r>
    <s v="BILL/2026/06/0009"/>
    <s v="OC02517"/>
    <x v="10"/>
    <s v="225770"/>
    <d v="2026-06-01T00:00:00"/>
    <d v="2026-07-01T00:00:00"/>
    <s v="USD"/>
    <n v="-112431.24"/>
    <n v="-17989"/>
    <n v="-130420.24"/>
    <n v="-7516.8"/>
    <n v="7516.8"/>
    <s v="Sin pagar"/>
    <s v="IRLANDA ROJO"/>
    <m/>
    <n v="30"/>
    <s v="Crédito"/>
    <n v="1"/>
    <n v="7"/>
    <n v="2026"/>
    <n v="1"/>
    <n v="6"/>
    <n v="2026"/>
    <n v="112431.24"/>
    <n v="130420.24"/>
    <s v="Vigente"/>
    <d v="2026-06-05T00:00:00"/>
    <x v="0"/>
    <x v="3"/>
    <n v="0"/>
    <n v="0"/>
    <n v="0"/>
    <n v="0"/>
    <n v="112431.24"/>
  </r>
  <r>
    <s v="BILL/2026/06/0008"/>
    <s v="OC02526"/>
    <x v="11"/>
    <s v="FC86924"/>
    <d v="2026-06-02T00:00:00"/>
    <d v="2026-07-02T00:00:00"/>
    <s v="MXN"/>
    <n v="-8950"/>
    <n v="-1432"/>
    <n v="-10382"/>
    <n v="-10382"/>
    <n v="10382"/>
    <s v="Sin pagar"/>
    <s v="IRLANDA ROJO"/>
    <m/>
    <n v="30"/>
    <s v="Crédito"/>
    <n v="2"/>
    <n v="7"/>
    <n v="2026"/>
    <n v="2"/>
    <n v="6"/>
    <n v="2026"/>
    <n v="8950"/>
    <n v="10382"/>
    <s v="Vigente"/>
    <d v="2026-06-05T00:00:00"/>
    <x v="0"/>
    <x v="3"/>
    <n v="0"/>
    <n v="0"/>
    <n v="0"/>
    <n v="0"/>
    <n v="8950"/>
  </r>
  <r>
    <s v="BILL/2026/05/0095"/>
    <s v="OC02547"/>
    <x v="2"/>
    <s v="12002931--"/>
    <d v="2026-05-25T00:00:00"/>
    <d v="2026-06-24T00:00:00"/>
    <s v="USD"/>
    <n v="-42437.19"/>
    <n v="-6789.95"/>
    <n v="-49227.14"/>
    <n v="-2842"/>
    <n v="2842"/>
    <s v="Sin pagar"/>
    <s v="IRLANDA ROJO"/>
    <m/>
    <n v="30"/>
    <s v="Crédito"/>
    <n v="24"/>
    <n v="6"/>
    <n v="2026"/>
    <n v="25"/>
    <n v="5"/>
    <n v="2026"/>
    <n v="42437.19"/>
    <n v="49227.14"/>
    <s v="Vigente"/>
    <d v="2026-06-05T00:00:00"/>
    <x v="0"/>
    <x v="3"/>
    <n v="0"/>
    <n v="0"/>
    <n v="0"/>
    <n v="0"/>
    <n v="42437.19"/>
  </r>
  <r>
    <s v="BILL/2026/05/0094"/>
    <s v="OC02546"/>
    <x v="2"/>
    <s v="12002931-"/>
    <d v="2026-05-25T00:00:00"/>
    <d v="2026-06-24T00:00:00"/>
    <s v="USD"/>
    <n v="-127311.56"/>
    <n v="-20369.849999999999"/>
    <n v="-147681.41"/>
    <n v="-8526"/>
    <n v="8526"/>
    <s v="Sin pagar"/>
    <s v="IRLANDA ROJO"/>
    <m/>
    <n v="30"/>
    <s v="Crédito"/>
    <n v="24"/>
    <n v="6"/>
    <n v="2026"/>
    <n v="25"/>
    <n v="5"/>
    <n v="2026"/>
    <n v="127311.56"/>
    <n v="147681.41"/>
    <s v="Vigente"/>
    <d v="2026-06-05T00:00:00"/>
    <x v="0"/>
    <x v="3"/>
    <n v="0"/>
    <n v="0"/>
    <n v="0"/>
    <n v="0"/>
    <n v="127311.56"/>
  </r>
  <r>
    <s v="BILL/2026/05/0093"/>
    <s v="OC02496"/>
    <x v="2"/>
    <s v="12002931"/>
    <d v="2026-05-25T00:00:00"/>
    <d v="2026-06-24T00:00:00"/>
    <s v="USD"/>
    <n v="-42437.19"/>
    <n v="-6789.95"/>
    <n v="-49227.14"/>
    <n v="-2842"/>
    <n v="2842"/>
    <s v="Sin pagar"/>
    <s v="IRLANDA ROJO"/>
    <m/>
    <n v="30"/>
    <s v="Crédito"/>
    <n v="24"/>
    <n v="6"/>
    <n v="2026"/>
    <n v="25"/>
    <n v="5"/>
    <n v="2026"/>
    <n v="42437.19"/>
    <n v="49227.14"/>
    <s v="Vigente"/>
    <d v="2026-06-05T00:00:00"/>
    <x v="0"/>
    <x v="3"/>
    <n v="0"/>
    <n v="0"/>
    <n v="0"/>
    <n v="0"/>
    <n v="42437.19"/>
  </r>
  <r>
    <s v="BILL/2026/05/0092"/>
    <s v="OC02506"/>
    <x v="0"/>
    <s v="HMO-24944"/>
    <d v="2026-05-26T00:00:00"/>
    <d v="2026-06-25T00:00:00"/>
    <s v="USD"/>
    <n v="-19862.8"/>
    <n v="-3178.05"/>
    <n v="-23040.85"/>
    <n v="-1334"/>
    <n v="1334"/>
    <s v="Sin pagar"/>
    <s v="IRLANDA ROJO"/>
    <m/>
    <n v="30"/>
    <s v="Crédito"/>
    <n v="25"/>
    <n v="6"/>
    <n v="2026"/>
    <n v="26"/>
    <n v="5"/>
    <n v="2026"/>
    <n v="19862.8"/>
    <n v="23040.85"/>
    <s v="Vigente"/>
    <d v="2026-06-05T00:00:00"/>
    <x v="0"/>
    <x v="3"/>
    <n v="0"/>
    <n v="0"/>
    <n v="0"/>
    <n v="0"/>
    <n v="19862.8"/>
  </r>
  <r>
    <s v="BILL/2026/05/0091"/>
    <s v="OC02513"/>
    <x v="3"/>
    <s v="62475"/>
    <d v="2026-05-28T00:00:00"/>
    <d v="2026-06-27T00:00:00"/>
    <s v="MXN"/>
    <n v="-44208"/>
    <n v="-7073.28"/>
    <n v="-51281.279999999999"/>
    <n v="-51281.279999999999"/>
    <n v="51281.279999999999"/>
    <s v="Sin pagar"/>
    <s v="IRLANDA ROJO"/>
    <m/>
    <n v="30"/>
    <s v="Crédito"/>
    <n v="27"/>
    <n v="6"/>
    <n v="2026"/>
    <n v="28"/>
    <n v="5"/>
    <n v="2026"/>
    <n v="44208"/>
    <n v="51281.279999999999"/>
    <s v="Vigente"/>
    <d v="2026-06-05T00:00:00"/>
    <x v="0"/>
    <x v="3"/>
    <n v="0"/>
    <n v="0"/>
    <n v="0"/>
    <n v="0"/>
    <n v="44208"/>
  </r>
  <r>
    <s v="BILL/2026/05/0090"/>
    <s v="OC02511"/>
    <x v="0"/>
    <s v="HMO-24947"/>
    <d v="2026-05-27T00:00:00"/>
    <d v="2026-06-26T00:00:00"/>
    <s v="MXN"/>
    <n v="-23040"/>
    <n v="-3686.4"/>
    <n v="-26726.400000000001"/>
    <n v="-26726.400000000001"/>
    <n v="26726.400000000001"/>
    <s v="Sin pagar"/>
    <s v="IRLANDA ROJO"/>
    <m/>
    <n v="30"/>
    <s v="Crédito"/>
    <n v="26"/>
    <n v="6"/>
    <n v="2026"/>
    <n v="27"/>
    <n v="5"/>
    <n v="2026"/>
    <n v="23040"/>
    <n v="26726.400000000001"/>
    <s v="Vigente"/>
    <d v="2026-06-05T00:00:00"/>
    <x v="0"/>
    <x v="3"/>
    <n v="0"/>
    <n v="0"/>
    <n v="0"/>
    <n v="0"/>
    <n v="23040"/>
  </r>
  <r>
    <s v="BILL/2026/05/0089"/>
    <s v="OC02471"/>
    <x v="12"/>
    <s v="FV103932"/>
    <d v="2026-05-26T00:00:00"/>
    <d v="2026-06-25T00:00:00"/>
    <s v="USD"/>
    <n v="-238353.6"/>
    <n v="-38136.58"/>
    <n v="-276490.18"/>
    <n v="-16008"/>
    <n v="16008"/>
    <s v="Sin pagar"/>
    <s v="IRLANDA ROJO"/>
    <m/>
    <n v="30"/>
    <s v="Crédito"/>
    <n v="25"/>
    <n v="6"/>
    <n v="2026"/>
    <n v="26"/>
    <n v="5"/>
    <n v="2026"/>
    <n v="238353.6"/>
    <n v="276490.18"/>
    <s v="Vigente"/>
    <d v="2026-06-05T00:00:00"/>
    <x v="0"/>
    <x v="3"/>
    <n v="0"/>
    <n v="0"/>
    <n v="0"/>
    <n v="0"/>
    <n v="238353.6"/>
  </r>
  <r>
    <s v="BILL/2026/05/0080"/>
    <s v="OC02512"/>
    <x v="6"/>
    <s v="A - 37973"/>
    <d v="2026-05-28T00:00:00"/>
    <d v="2026-06-27T00:00:00"/>
    <s v="MXN"/>
    <n v="-83500"/>
    <m/>
    <n v="-83500"/>
    <n v="-83500"/>
    <n v="83500"/>
    <s v="Sin pagar"/>
    <s v="IRLANDA ROJO"/>
    <m/>
    <n v="30"/>
    <s v="Crédito"/>
    <n v="27"/>
    <n v="6"/>
    <n v="2026"/>
    <n v="28"/>
    <n v="5"/>
    <n v="2026"/>
    <n v="83500"/>
    <n v="83500"/>
    <s v="Vigente"/>
    <d v="2026-06-05T00:00:00"/>
    <x v="0"/>
    <x v="3"/>
    <n v="0"/>
    <n v="0"/>
    <n v="0"/>
    <n v="0"/>
    <n v="83500"/>
  </r>
  <r>
    <s v="BILL/2026/05/0078"/>
    <s v="OC02501"/>
    <x v="7"/>
    <s v="F9575"/>
    <d v="2026-05-26T00:00:00"/>
    <d v="2026-06-25T00:00:00"/>
    <s v="MXN"/>
    <n v="-13200"/>
    <n v="-2112"/>
    <n v="-15312"/>
    <n v="-15312"/>
    <n v="15312"/>
    <s v="Sin pagar"/>
    <s v="IRLANDA ROJO"/>
    <m/>
    <n v="30"/>
    <s v="Crédito"/>
    <n v="25"/>
    <n v="6"/>
    <n v="2026"/>
    <n v="26"/>
    <n v="5"/>
    <n v="2026"/>
    <n v="13200"/>
    <n v="15312"/>
    <s v="Vigente"/>
    <d v="2026-06-05T00:00:00"/>
    <x v="0"/>
    <x v="3"/>
    <n v="0"/>
    <n v="0"/>
    <n v="0"/>
    <n v="0"/>
    <n v="13200"/>
  </r>
  <r>
    <s v="BILL/2026/05/0077"/>
    <s v="OC02500"/>
    <x v="6"/>
    <s v="A - 37942"/>
    <d v="2026-05-26T00:00:00"/>
    <d v="2026-06-25T00:00:00"/>
    <s v="MXN"/>
    <n v="-2200"/>
    <n v="-352"/>
    <n v="-2552"/>
    <n v="-2552"/>
    <n v="2552"/>
    <s v="Sin pagar"/>
    <s v="IRLANDA ROJO"/>
    <m/>
    <n v="30"/>
    <s v="Crédito"/>
    <n v="25"/>
    <n v="6"/>
    <n v="2026"/>
    <n v="26"/>
    <n v="5"/>
    <n v="2026"/>
    <n v="2200"/>
    <n v="2552"/>
    <s v="Vigente"/>
    <d v="2026-06-05T00:00:00"/>
    <x v="0"/>
    <x v="3"/>
    <n v="0"/>
    <n v="0"/>
    <n v="0"/>
    <n v="0"/>
    <n v="2200"/>
  </r>
  <r>
    <s v="BILL/2026/05/0074"/>
    <s v="OC02498"/>
    <x v="21"/>
    <s v="A116"/>
    <d v="2026-05-25T00:00:00"/>
    <d v="2026-06-24T00:00:00"/>
    <s v="USD"/>
    <n v="-19434.5"/>
    <n v="-3109.52"/>
    <n v="-22544.02"/>
    <n v="-1301.52"/>
    <n v="1301.52"/>
    <s v="Sin pagar"/>
    <s v="IRLANDA ROJO"/>
    <m/>
    <n v="30"/>
    <s v="Crédito"/>
    <n v="24"/>
    <n v="6"/>
    <n v="2026"/>
    <n v="25"/>
    <n v="5"/>
    <n v="2026"/>
    <n v="19434.5"/>
    <n v="22544.02"/>
    <s v="Vigente"/>
    <d v="2026-06-05T00:00:00"/>
    <x v="0"/>
    <x v="3"/>
    <n v="0"/>
    <n v="0"/>
    <n v="0"/>
    <n v="0"/>
    <n v="19434.5"/>
  </r>
  <r>
    <s v="BILL/2026/05/0073"/>
    <s v="OC02481"/>
    <x v="0"/>
    <s v="HMO-24891"/>
    <d v="2026-05-19T00:00:00"/>
    <d v="2026-06-18T00:00:00"/>
    <s v="USD"/>
    <n v="-6744.19"/>
    <n v="-1079.07"/>
    <n v="-7823.26"/>
    <n v="-452.4"/>
    <n v="452.4"/>
    <s v="Sin pagar"/>
    <s v="IRLANDA ROJO"/>
    <m/>
    <n v="30"/>
    <s v="Crédito"/>
    <n v="18"/>
    <n v="6"/>
    <n v="2026"/>
    <n v="19"/>
    <n v="5"/>
    <n v="2026"/>
    <n v="6744.19"/>
    <n v="7823.26"/>
    <s v="Vigente"/>
    <d v="2026-06-05T00:00:00"/>
    <x v="0"/>
    <x v="3"/>
    <n v="0"/>
    <n v="0"/>
    <n v="0"/>
    <n v="0"/>
    <n v="6744.19"/>
  </r>
  <r>
    <s v="BILL/2026/05/0072"/>
    <s v="OC02455"/>
    <x v="5"/>
    <s v="M 69507"/>
    <d v="2026-05-25T00:00:00"/>
    <d v="2026-06-24T00:00:00"/>
    <s v="USD"/>
    <n v="-36894.370000000003"/>
    <n v="-5903.1"/>
    <n v="-42797.47"/>
    <n v="-2470.8000000000002"/>
    <n v="2470.8000000000002"/>
    <s v="Sin pagar"/>
    <s v="IRLANDA ROJO"/>
    <m/>
    <n v="30"/>
    <s v="Crédito"/>
    <n v="24"/>
    <n v="6"/>
    <n v="2026"/>
    <n v="25"/>
    <n v="5"/>
    <n v="2026"/>
    <n v="36894.370000000003"/>
    <n v="42797.47"/>
    <s v="Vigente"/>
    <d v="2026-06-05T00:00:00"/>
    <x v="0"/>
    <x v="3"/>
    <n v="0"/>
    <n v="0"/>
    <n v="0"/>
    <n v="0"/>
    <n v="36894.370000000003"/>
  </r>
  <r>
    <s v="BILL/2026/05/0066"/>
    <s v="OC02457"/>
    <x v="8"/>
    <s v="1998"/>
    <d v="2026-05-22T00:00:00"/>
    <d v="2026-06-21T00:00:00"/>
    <s v="USD"/>
    <n v="-38127.1"/>
    <n v="-6100.34"/>
    <n v="-44227.44"/>
    <n v="-2552"/>
    <n v="2552"/>
    <s v="Sin pagar"/>
    <s v="IRLANDA ROJO"/>
    <m/>
    <n v="30"/>
    <s v="Crédito"/>
    <n v="21"/>
    <n v="6"/>
    <n v="2026"/>
    <n v="22"/>
    <n v="5"/>
    <n v="2026"/>
    <n v="38127.1"/>
    <n v="44227.44"/>
    <s v="Vigente"/>
    <d v="2026-06-05T00:00:00"/>
    <x v="0"/>
    <x v="3"/>
    <n v="0"/>
    <n v="0"/>
    <n v="0"/>
    <n v="0"/>
    <n v="38127.1"/>
  </r>
  <r>
    <s v="BILL/2026/05/0065"/>
    <s v="OC02446"/>
    <x v="5"/>
    <s v="M 69506"/>
    <d v="2026-05-25T00:00:00"/>
    <d v="2026-06-24T00:00:00"/>
    <s v="USD"/>
    <n v="-2703.56"/>
    <n v="-432.57"/>
    <n v="-3136.13"/>
    <n v="-180.96"/>
    <n v="180.96"/>
    <s v="Sin pagar"/>
    <s v="IRLANDA ROJO"/>
    <m/>
    <n v="30"/>
    <s v="Crédito"/>
    <n v="24"/>
    <n v="6"/>
    <n v="2026"/>
    <n v="25"/>
    <n v="5"/>
    <n v="2026"/>
    <n v="2703.56"/>
    <n v="3136.13"/>
    <s v="Vigente"/>
    <d v="2026-06-05T00:00:00"/>
    <x v="0"/>
    <x v="3"/>
    <n v="0"/>
    <n v="0"/>
    <n v="0"/>
    <n v="0"/>
    <n v="2703.56"/>
  </r>
  <r>
    <s v="BILL/2026/05/0064"/>
    <s v="OC02422"/>
    <x v="4"/>
    <s v="HMO59725"/>
    <d v="2026-05-05T00:00:00"/>
    <d v="2026-06-04T00:00:00"/>
    <s v="USD"/>
    <n v="-36984.92"/>
    <n v="-5917.59"/>
    <n v="-42902.51"/>
    <n v="-2449.92"/>
    <n v="2449.92"/>
    <s v="Sin pagar"/>
    <s v="IRLANDA ROJO"/>
    <m/>
    <n v="30"/>
    <s v="Crédito"/>
    <n v="4"/>
    <n v="6"/>
    <n v="2026"/>
    <n v="5"/>
    <n v="5"/>
    <n v="2026"/>
    <n v="36984.92"/>
    <n v="42902.51"/>
    <s v="Vencido"/>
    <d v="2026-06-05T00:00:00"/>
    <x v="0"/>
    <x v="3"/>
    <n v="2"/>
    <n v="36984.92"/>
    <n v="0"/>
    <n v="0"/>
    <n v="0"/>
  </r>
  <r>
    <s v="BILL/2026/05/0063"/>
    <s v="OC02423"/>
    <x v="4"/>
    <s v="HMO59724"/>
    <d v="2026-05-05T00:00:00"/>
    <d v="2026-06-04T00:00:00"/>
    <s v="MXN"/>
    <n v="-5664"/>
    <n v="-906.24"/>
    <n v="-6570.24"/>
    <n v="-6570.24"/>
    <n v="6570.24"/>
    <s v="Sin pagar"/>
    <s v="IRLANDA ROJO"/>
    <m/>
    <n v="30"/>
    <s v="Crédito"/>
    <n v="4"/>
    <n v="6"/>
    <n v="2026"/>
    <n v="5"/>
    <n v="5"/>
    <n v="2026"/>
    <n v="5664"/>
    <n v="6570.24"/>
    <s v="Vencido"/>
    <d v="2026-06-05T00:00:00"/>
    <x v="0"/>
    <x v="3"/>
    <n v="2"/>
    <n v="5664"/>
    <n v="0"/>
    <n v="0"/>
    <n v="0"/>
  </r>
  <r>
    <s v="BILL/2026/05/0062"/>
    <s v="OC02419"/>
    <x v="4"/>
    <s v="OBR37888"/>
    <d v="2026-05-04T00:00:00"/>
    <d v="2026-06-03T00:00:00"/>
    <s v="USD"/>
    <n v="-19725.29"/>
    <n v="-3156.05"/>
    <n v="-22881.34"/>
    <n v="-1306.6199999999999"/>
    <n v="1306.6199999999999"/>
    <s v="Sin pagar"/>
    <s v="IRLANDA ROJO"/>
    <m/>
    <n v="30"/>
    <s v="Crédito"/>
    <n v="3"/>
    <n v="6"/>
    <n v="2026"/>
    <n v="4"/>
    <n v="5"/>
    <n v="2026"/>
    <n v="19725.29"/>
    <n v="22881.34"/>
    <s v="Vencido"/>
    <d v="2026-06-05T00:00:00"/>
    <x v="0"/>
    <x v="3"/>
    <n v="3"/>
    <n v="19725.29"/>
    <n v="0"/>
    <n v="0"/>
    <n v="0"/>
  </r>
  <r>
    <s v="BILL/2026/05/0061"/>
    <s v="OC02420"/>
    <x v="4"/>
    <s v="OBR37889"/>
    <d v="2026-05-04T00:00:00"/>
    <d v="2026-06-03T00:00:00"/>
    <s v="MXN"/>
    <n v="-2832"/>
    <n v="-453.12"/>
    <n v="-3285.12"/>
    <n v="-3285.12"/>
    <n v="3285.12"/>
    <s v="Sin pagar"/>
    <s v="IRLANDA ROJO"/>
    <m/>
    <n v="30"/>
    <s v="Crédito"/>
    <n v="3"/>
    <n v="6"/>
    <n v="2026"/>
    <n v="4"/>
    <n v="5"/>
    <n v="2026"/>
    <n v="2832"/>
    <n v="3285.12"/>
    <s v="Vencido"/>
    <d v="2026-06-05T00:00:00"/>
    <x v="0"/>
    <x v="3"/>
    <n v="3"/>
    <n v="2832"/>
    <n v="0"/>
    <n v="0"/>
    <n v="0"/>
  </r>
  <r>
    <s v="BILL/2026/05/0060"/>
    <s v="OC02464"/>
    <x v="2"/>
    <s v="12002883"/>
    <d v="2026-05-19T00:00:00"/>
    <d v="2026-06-18T00:00:00"/>
    <s v="USD"/>
    <n v="-26803.84"/>
    <n v="-4288.6099999999997"/>
    <n v="-31092.45"/>
    <n v="-1798"/>
    <n v="1798"/>
    <s v="Sin pagar"/>
    <s v="IRLANDA ROJO"/>
    <m/>
    <n v="30"/>
    <s v="Crédito"/>
    <n v="18"/>
    <n v="6"/>
    <n v="2026"/>
    <n v="19"/>
    <n v="5"/>
    <n v="2026"/>
    <n v="26803.84"/>
    <n v="31092.45"/>
    <s v="Vigente"/>
    <d v="2026-06-05T00:00:00"/>
    <x v="0"/>
    <x v="3"/>
    <n v="0"/>
    <n v="0"/>
    <n v="0"/>
    <n v="0"/>
    <n v="26803.84"/>
  </r>
  <r>
    <s v="BILL/2026/05/0059"/>
    <s v="OC02482"/>
    <x v="2"/>
    <s v="12002902"/>
    <d v="2026-05-20T00:00:00"/>
    <d v="2026-06-19T00:00:00"/>
    <s v="USD"/>
    <n v="-42622.16"/>
    <n v="-6819.55"/>
    <n v="-49441.71"/>
    <n v="-2842"/>
    <n v="2842"/>
    <s v="Sin pagar"/>
    <s v="IRLANDA ROJO"/>
    <m/>
    <n v="30"/>
    <s v="Crédito"/>
    <n v="19"/>
    <n v="6"/>
    <n v="2026"/>
    <n v="20"/>
    <n v="5"/>
    <n v="2026"/>
    <n v="42622.16"/>
    <n v="49441.71"/>
    <s v="Vigente"/>
    <d v="2026-06-05T00:00:00"/>
    <x v="0"/>
    <x v="3"/>
    <n v="0"/>
    <n v="0"/>
    <n v="0"/>
    <n v="0"/>
    <n v="42622.16"/>
  </r>
  <r>
    <s v="BILL/2026/05/0058"/>
    <s v="OC02480"/>
    <x v="6"/>
    <s v="A - 37871"/>
    <d v="2026-05-19T00:00:00"/>
    <d v="2026-06-18T00:00:00"/>
    <s v="USD"/>
    <n v="-99544.27"/>
    <n v="-15927.08"/>
    <n v="-115471.35"/>
    <n v="-6677.42"/>
    <n v="6677.42"/>
    <s v="Sin pagar"/>
    <s v="IRLANDA ROJO"/>
    <m/>
    <n v="30"/>
    <s v="Crédito"/>
    <n v="18"/>
    <n v="6"/>
    <n v="2026"/>
    <n v="19"/>
    <n v="5"/>
    <n v="2026"/>
    <n v="99544.27"/>
    <n v="115471.35"/>
    <s v="Vigente"/>
    <d v="2026-06-05T00:00:00"/>
    <x v="0"/>
    <x v="3"/>
    <n v="0"/>
    <n v="0"/>
    <n v="0"/>
    <n v="0"/>
    <n v="99544.27"/>
  </r>
  <r>
    <s v="BILL/2026/05/0057"/>
    <s v="OC02458"/>
    <x v="4"/>
    <s v="HMO59936"/>
    <d v="2026-05-13T00:00:00"/>
    <d v="2026-06-12T00:00:00"/>
    <s v="USD"/>
    <n v="-126112.12"/>
    <n v="-20177.939999999999"/>
    <n v="-146290.06"/>
    <n v="-8479.6"/>
    <n v="8479.6"/>
    <s v="Sin pagar"/>
    <s v="IRLANDA ROJO"/>
    <m/>
    <n v="30"/>
    <s v="Crédito"/>
    <n v="12"/>
    <n v="6"/>
    <n v="2026"/>
    <n v="13"/>
    <n v="5"/>
    <n v="2026"/>
    <n v="126112.12"/>
    <n v="146290.06"/>
    <s v="Vigente"/>
    <d v="2026-06-05T00:00:00"/>
    <x v="0"/>
    <x v="3"/>
    <n v="0"/>
    <n v="0"/>
    <n v="0"/>
    <n v="0"/>
    <n v="126112.12"/>
  </r>
  <r>
    <s v="BILL/2026/05/0056"/>
    <s v="OC02459"/>
    <x v="4"/>
    <s v="HMO59937"/>
    <d v="2026-05-13T00:00:00"/>
    <d v="2026-06-12T00:00:00"/>
    <s v="USD"/>
    <n v="-25222.42"/>
    <n v="-4035.59"/>
    <n v="-29258.01"/>
    <n v="-1695.92"/>
    <n v="1695.92"/>
    <s v="Sin pagar"/>
    <s v="IRLANDA ROJO"/>
    <m/>
    <n v="30"/>
    <s v="Crédito"/>
    <n v="12"/>
    <n v="6"/>
    <n v="2026"/>
    <n v="13"/>
    <n v="5"/>
    <n v="2026"/>
    <n v="25222.42"/>
    <n v="29258.01"/>
    <s v="Vigente"/>
    <d v="2026-06-05T00:00:00"/>
    <x v="0"/>
    <x v="3"/>
    <n v="0"/>
    <n v="0"/>
    <n v="0"/>
    <n v="0"/>
    <n v="25222.42"/>
  </r>
  <r>
    <s v="BILL/2026/05/0055"/>
    <s v="OC02478"/>
    <x v="6"/>
    <s v="A - 37855"/>
    <d v="2026-05-19T00:00:00"/>
    <d v="2026-06-18T00:00:00"/>
    <s v="MXN"/>
    <n v="-11000"/>
    <n v="-1760"/>
    <n v="-12760"/>
    <n v="-12760"/>
    <n v="12760"/>
    <s v="Sin pagar"/>
    <s v="IRLANDA ROJO"/>
    <m/>
    <n v="30"/>
    <s v="Crédito"/>
    <n v="18"/>
    <n v="6"/>
    <n v="2026"/>
    <n v="19"/>
    <n v="5"/>
    <n v="2026"/>
    <n v="11000"/>
    <n v="12760"/>
    <s v="Vigente"/>
    <d v="2026-06-05T00:00:00"/>
    <x v="0"/>
    <x v="3"/>
    <n v="0"/>
    <n v="0"/>
    <n v="0"/>
    <n v="0"/>
    <n v="11000"/>
  </r>
  <r>
    <s v="BILL/2026/05/0054"/>
    <s v="OC02469"/>
    <x v="6"/>
    <s v="A - 37806"/>
    <d v="2026-05-15T00:00:00"/>
    <d v="2026-06-14T00:00:00"/>
    <s v="MXN"/>
    <n v="-7500"/>
    <n v="-1200"/>
    <n v="-8700"/>
    <n v="-8700"/>
    <n v="8700"/>
    <s v="Sin pagar"/>
    <s v="IRLANDA ROJO"/>
    <m/>
    <n v="30"/>
    <s v="Crédito"/>
    <n v="14"/>
    <n v="6"/>
    <n v="2026"/>
    <n v="15"/>
    <n v="5"/>
    <n v="2026"/>
    <n v="7500"/>
    <n v="8700"/>
    <s v="Vigente"/>
    <d v="2026-06-05T00:00:00"/>
    <x v="0"/>
    <x v="3"/>
    <n v="0"/>
    <n v="0"/>
    <n v="0"/>
    <n v="0"/>
    <n v="7500"/>
  </r>
  <r>
    <s v="BILL/2026/05/0053"/>
    <s v="OC02483"/>
    <x v="7"/>
    <s v="F9547"/>
    <d v="2026-05-20T00:00:00"/>
    <d v="2026-06-19T00:00:00"/>
    <s v="MXN"/>
    <n v="-4371.72"/>
    <n v="-699.48"/>
    <n v="-5071.2"/>
    <n v="-5071.2"/>
    <n v="5071.2"/>
    <s v="Sin pagar"/>
    <s v="IRLANDA ROJO"/>
    <m/>
    <n v="30"/>
    <s v="Crédito"/>
    <n v="19"/>
    <n v="6"/>
    <n v="2026"/>
    <n v="20"/>
    <n v="5"/>
    <n v="2026"/>
    <n v="4371.72"/>
    <n v="5071.2"/>
    <s v="Vigente"/>
    <d v="2026-06-05T00:00:00"/>
    <x v="0"/>
    <x v="3"/>
    <n v="0"/>
    <n v="0"/>
    <n v="0"/>
    <n v="0"/>
    <n v="4371.72"/>
  </r>
  <r>
    <s v="BILL/2026/05/0052"/>
    <s v="OC02488"/>
    <x v="7"/>
    <s v="F9554"/>
    <d v="2026-05-21T00:00:00"/>
    <d v="2026-06-20T00:00:00"/>
    <s v="MXN"/>
    <n v="-39594.370000000003"/>
    <n v="-6335.1"/>
    <n v="-45929.47"/>
    <n v="-45929.47"/>
    <n v="45929.47"/>
    <s v="Sin pagar"/>
    <s v="IRLANDA ROJO"/>
    <m/>
    <n v="30"/>
    <s v="Crédito"/>
    <n v="20"/>
    <n v="6"/>
    <n v="2026"/>
    <n v="21"/>
    <n v="5"/>
    <n v="2026"/>
    <n v="39594.370000000003"/>
    <n v="45929.47"/>
    <s v="Vigente"/>
    <d v="2026-06-05T00:00:00"/>
    <x v="0"/>
    <x v="3"/>
    <n v="0"/>
    <n v="0"/>
    <n v="0"/>
    <n v="0"/>
    <n v="39594.370000000003"/>
  </r>
  <r>
    <s v="BILL/2026/05/0051"/>
    <s v="OC02452"/>
    <x v="10"/>
    <s v="225319"/>
    <d v="2026-05-15T00:00:00"/>
    <d v="2026-06-14T00:00:00"/>
    <s v="USD"/>
    <n v="-48299.68"/>
    <n v="-7727.95"/>
    <n v="-56027.63"/>
    <n v="-3254.96"/>
    <n v="3254.96"/>
    <s v="Sin pagar"/>
    <s v="IRLANDA ROJO"/>
    <m/>
    <n v="30"/>
    <s v="Crédito"/>
    <n v="14"/>
    <n v="6"/>
    <n v="2026"/>
    <n v="15"/>
    <n v="5"/>
    <n v="2026"/>
    <n v="48299.68"/>
    <n v="56027.63"/>
    <s v="Vigente"/>
    <d v="2026-06-05T00:00:00"/>
    <x v="0"/>
    <x v="3"/>
    <n v="0"/>
    <n v="0"/>
    <n v="0"/>
    <n v="0"/>
    <n v="48299.68"/>
  </r>
  <r>
    <s v="BILL/2026/05/0050"/>
    <s v="OC02440"/>
    <x v="2"/>
    <s v="12002830"/>
    <d v="2026-05-11T00:00:00"/>
    <d v="2026-06-10T00:00:00"/>
    <s v="USD"/>
    <n v="-21082.86"/>
    <n v="-3373.26"/>
    <n v="-24456.12"/>
    <n v="-1421"/>
    <n v="1421"/>
    <s v="Sin pagar"/>
    <s v="IRLANDA ROJO"/>
    <m/>
    <n v="30"/>
    <s v="Crédito"/>
    <n v="10"/>
    <n v="6"/>
    <n v="2026"/>
    <n v="11"/>
    <n v="5"/>
    <n v="2026"/>
    <n v="21082.86"/>
    <n v="24456.12"/>
    <s v="Vigente"/>
    <d v="2026-06-05T00:00:00"/>
    <x v="0"/>
    <x v="3"/>
    <n v="0"/>
    <n v="0"/>
    <n v="0"/>
    <n v="0"/>
    <n v="21082.86"/>
  </r>
  <r>
    <s v="BILL/2026/05/0049"/>
    <s v="OC02487"/>
    <x v="0"/>
    <s v="HMO-24900"/>
    <d v="2026-05-20T00:00:00"/>
    <d v="2026-06-19T00:00:00"/>
    <s v="USD"/>
    <n v="-20006.32"/>
    <n v="-3201.01"/>
    <n v="-23207.33"/>
    <n v="-1334"/>
    <n v="1334"/>
    <s v="Sin pagar"/>
    <s v="IRLANDA ROJO"/>
    <m/>
    <n v="30"/>
    <s v="Crédito"/>
    <n v="19"/>
    <n v="6"/>
    <n v="2026"/>
    <n v="20"/>
    <n v="5"/>
    <n v="2026"/>
    <n v="20006.32"/>
    <n v="23207.33"/>
    <s v="Vigente"/>
    <d v="2026-06-05T00:00:00"/>
    <x v="0"/>
    <x v="3"/>
    <n v="0"/>
    <n v="0"/>
    <n v="0"/>
    <n v="0"/>
    <n v="20006.32"/>
  </r>
  <r>
    <s v="BILL/2026/05/0048"/>
    <s v="OC02454"/>
    <x v="3"/>
    <s v="62364"/>
    <d v="2026-05-14T00:00:00"/>
    <d v="2026-06-13T00:00:00"/>
    <s v="MXN"/>
    <n v="-22104"/>
    <n v="-3536.64"/>
    <n v="-25640.639999999999"/>
    <n v="-25640.639999999999"/>
    <n v="25640.639999999999"/>
    <s v="Sin pagar"/>
    <s v="IRLANDA ROJO"/>
    <m/>
    <n v="30"/>
    <s v="Crédito"/>
    <n v="13"/>
    <n v="6"/>
    <n v="2026"/>
    <n v="14"/>
    <n v="5"/>
    <n v="2026"/>
    <n v="22104"/>
    <n v="25640.639999999999"/>
    <s v="Vigente"/>
    <d v="2026-06-05T00:00:00"/>
    <x v="0"/>
    <x v="3"/>
    <n v="0"/>
    <n v="0"/>
    <n v="0"/>
    <n v="0"/>
    <n v="22104"/>
  </r>
  <r>
    <s v="BILL/2026/05/0047"/>
    <s v="OC02456"/>
    <x v="3"/>
    <s v="62365"/>
    <d v="2026-05-14T00:00:00"/>
    <d v="2026-06-13T00:00:00"/>
    <s v="MXN"/>
    <n v="-55260"/>
    <n v="-8841.6"/>
    <n v="-64101.599999999999"/>
    <n v="-64101.599999999999"/>
    <n v="64101.599999999999"/>
    <s v="Sin pagar"/>
    <s v="IRLANDA ROJO"/>
    <m/>
    <n v="30"/>
    <s v="Crédito"/>
    <n v="13"/>
    <n v="6"/>
    <n v="2026"/>
    <n v="14"/>
    <n v="5"/>
    <n v="2026"/>
    <n v="55260"/>
    <n v="64101.599999999999"/>
    <s v="Vigente"/>
    <d v="2026-06-05T00:00:00"/>
    <x v="0"/>
    <x v="3"/>
    <n v="0"/>
    <n v="0"/>
    <n v="0"/>
    <n v="0"/>
    <n v="55260"/>
  </r>
  <r>
    <s v="BILL/2026/05/0046"/>
    <s v="OC02477"/>
    <x v="3"/>
    <s v="62401"/>
    <d v="2026-05-19T00:00:00"/>
    <d v="2026-06-18T00:00:00"/>
    <s v="MXN"/>
    <n v="-44208"/>
    <n v="-7073.28"/>
    <n v="-51281.279999999999"/>
    <n v="-51281.279999999999"/>
    <n v="51281.279999999999"/>
    <s v="Sin pagar"/>
    <s v="IRLANDA ROJO"/>
    <m/>
    <n v="30"/>
    <s v="Crédito"/>
    <n v="18"/>
    <n v="6"/>
    <n v="2026"/>
    <n v="19"/>
    <n v="5"/>
    <n v="2026"/>
    <n v="44208"/>
    <n v="51281.279999999999"/>
    <s v="Vigente"/>
    <d v="2026-06-05T00:00:00"/>
    <x v="0"/>
    <x v="3"/>
    <n v="0"/>
    <n v="0"/>
    <n v="0"/>
    <n v="0"/>
    <n v="44208"/>
  </r>
  <r>
    <s v="BILL/2026/05/0045"/>
    <s v="OC02453"/>
    <x v="1"/>
    <s v="AA 16197"/>
    <d v="2026-05-13T00:00:00"/>
    <d v="2026-06-02T00:00:00"/>
    <s v="MXN"/>
    <n v="-63000"/>
    <n v="-10080"/>
    <n v="-73080"/>
    <n v="-73080"/>
    <n v="73080"/>
    <s v="Sin pagar"/>
    <s v="IRLANDA ROJO"/>
    <m/>
    <n v="20"/>
    <s v="Crédito"/>
    <n v="2"/>
    <n v="6"/>
    <n v="2026"/>
    <n v="13"/>
    <n v="5"/>
    <n v="2026"/>
    <n v="63000"/>
    <n v="73080"/>
    <s v="Vencido"/>
    <d v="2026-06-05T00:00:00"/>
    <x v="0"/>
    <x v="3"/>
    <n v="4"/>
    <n v="63000"/>
    <n v="0"/>
    <n v="0"/>
    <n v="0"/>
  </r>
  <r>
    <s v="BILL/2026/05/0034"/>
    <s v="OC02460"/>
    <x v="6"/>
    <s v="A - 37788"/>
    <d v="2026-05-13T00:00:00"/>
    <d v="2026-06-12T00:00:00"/>
    <s v="MXN"/>
    <n v="-5000"/>
    <n v="-800"/>
    <n v="-5800"/>
    <n v="-5800"/>
    <n v="5800"/>
    <s v="Sin pagar"/>
    <s v="IRLANDA ROJO"/>
    <m/>
    <n v="30"/>
    <s v="Crédito"/>
    <n v="12"/>
    <n v="6"/>
    <n v="2026"/>
    <n v="13"/>
    <n v="5"/>
    <n v="2026"/>
    <n v="5000"/>
    <n v="5800"/>
    <s v="Vigente"/>
    <d v="2026-06-05T00:00:00"/>
    <x v="0"/>
    <x v="3"/>
    <n v="0"/>
    <n v="0"/>
    <n v="0"/>
    <n v="0"/>
    <n v="5000"/>
  </r>
  <r>
    <s v="BILL/2026/05/0033"/>
    <s v="OC02437"/>
    <x v="3"/>
    <s v="62329"/>
    <d v="2026-05-11T00:00:00"/>
    <d v="2026-06-10T00:00:00"/>
    <s v="MXN"/>
    <n v="-55260"/>
    <n v="-8841.6"/>
    <n v="-64101.599999999999"/>
    <n v="-64101.599999999999"/>
    <n v="64101.599999999999"/>
    <s v="Sin pagar"/>
    <s v="IRLANDA ROJO"/>
    <m/>
    <n v="30"/>
    <s v="Crédito"/>
    <n v="10"/>
    <n v="6"/>
    <n v="2026"/>
    <n v="11"/>
    <n v="5"/>
    <n v="2026"/>
    <n v="55260"/>
    <n v="64101.599999999999"/>
    <s v="Vigente"/>
    <d v="2026-06-05T00:00:00"/>
    <x v="0"/>
    <x v="3"/>
    <n v="0"/>
    <n v="0"/>
    <n v="0"/>
    <n v="0"/>
    <n v="55260"/>
  </r>
  <r>
    <s v="BILL/2026/05/0026"/>
    <s v="OC02448"/>
    <x v="6"/>
    <s v="A - 37774"/>
    <d v="2026-05-12T00:00:00"/>
    <d v="2026-06-11T00:00:00"/>
    <s v="MXN"/>
    <n v="-11000"/>
    <n v="-1760"/>
    <n v="-12760"/>
    <n v="-12760"/>
    <n v="12760"/>
    <s v="Sin pagar"/>
    <s v="IRLANDA ROJO"/>
    <m/>
    <n v="30"/>
    <s v="Crédito"/>
    <n v="11"/>
    <n v="6"/>
    <n v="2026"/>
    <n v="12"/>
    <n v="5"/>
    <n v="2026"/>
    <n v="11000"/>
    <n v="12760"/>
    <s v="Vigente"/>
    <d v="2026-06-05T00:00:00"/>
    <x v="0"/>
    <x v="3"/>
    <n v="0"/>
    <n v="0"/>
    <n v="0"/>
    <n v="0"/>
    <n v="11000"/>
  </r>
  <r>
    <s v="BILL/2026/05/0022"/>
    <s v="OC02450"/>
    <x v="13"/>
    <s v="CLN/2026/00052"/>
    <d v="2026-05-11T00:00:00"/>
    <d v="2026-06-10T00:00:00"/>
    <s v="USD"/>
    <n v="-98636.82"/>
    <n v="-15781.89"/>
    <n v="-114418.71"/>
    <n v="-6648.19"/>
    <n v="6648.19"/>
    <s v="Sin pagar"/>
    <s v="IRLANDA ROJO"/>
    <m/>
    <n v="30"/>
    <s v="Crédito"/>
    <n v="10"/>
    <n v="6"/>
    <n v="2026"/>
    <n v="11"/>
    <n v="5"/>
    <n v="2026"/>
    <n v="98636.82"/>
    <n v="114418.71"/>
    <s v="Vigente"/>
    <d v="2026-06-05T00:00:00"/>
    <x v="0"/>
    <x v="3"/>
    <n v="0"/>
    <n v="0"/>
    <n v="0"/>
    <n v="0"/>
    <n v="98636.82"/>
  </r>
  <r>
    <s v="BILL/2026/05/0021"/>
    <s v="OC02444"/>
    <x v="6"/>
    <s v="A - 37761"/>
    <d v="2026-05-11T00:00:00"/>
    <d v="2026-06-10T00:00:00"/>
    <s v="MXN"/>
    <n v="-9600"/>
    <n v="-1536"/>
    <n v="-11136"/>
    <n v="-11136"/>
    <n v="11136"/>
    <s v="Sin pagar"/>
    <s v="IRLANDA ROJO"/>
    <m/>
    <n v="30"/>
    <s v="Crédito"/>
    <n v="10"/>
    <n v="6"/>
    <n v="2026"/>
    <n v="11"/>
    <n v="5"/>
    <n v="2026"/>
    <n v="9600"/>
    <n v="11136"/>
    <s v="Vigente"/>
    <d v="2026-06-05T00:00:00"/>
    <x v="0"/>
    <x v="3"/>
    <n v="0"/>
    <n v="0"/>
    <n v="0"/>
    <n v="0"/>
    <n v="9600"/>
  </r>
  <r>
    <s v="BILL/2026/05/0020"/>
    <s v="OC02435"/>
    <x v="6"/>
    <s v="A - 37710"/>
    <d v="2026-05-06T00:00:00"/>
    <d v="2026-06-05T00:00:00"/>
    <s v="MXN"/>
    <n v="-3200"/>
    <m/>
    <n v="-3200"/>
    <n v="-3200"/>
    <n v="3200"/>
    <s v="Sin pagar"/>
    <s v="IRLANDA ROJO"/>
    <m/>
    <n v="30"/>
    <s v="Crédito"/>
    <n v="5"/>
    <n v="6"/>
    <n v="2026"/>
    <n v="6"/>
    <n v="5"/>
    <n v="2026"/>
    <n v="3200"/>
    <n v="3200"/>
    <s v="Vencido"/>
    <d v="2026-06-05T00:00:00"/>
    <x v="0"/>
    <x v="3"/>
    <n v="1"/>
    <n v="3200"/>
    <n v="0"/>
    <n v="0"/>
    <n v="0"/>
  </r>
  <r>
    <s v="BILL/2026/05/0019"/>
    <s v="OC02441"/>
    <x v="6"/>
    <s v="A - 37735"/>
    <d v="2026-05-08T00:00:00"/>
    <d v="2026-06-07T00:00:00"/>
    <s v="MXN"/>
    <n v="-16800"/>
    <n v="-2688"/>
    <n v="-19488"/>
    <n v="-19488"/>
    <n v="19488"/>
    <s v="Sin pagar"/>
    <s v="IRLANDA ROJO"/>
    <m/>
    <n v="30"/>
    <s v="Crédito"/>
    <n v="7"/>
    <n v="6"/>
    <n v="2026"/>
    <n v="8"/>
    <n v="5"/>
    <n v="2026"/>
    <n v="16800"/>
    <n v="19488"/>
    <s v="Vigente"/>
    <d v="2026-06-05T00:00:00"/>
    <x v="0"/>
    <x v="3"/>
    <n v="0"/>
    <n v="0"/>
    <n v="0"/>
    <n v="0"/>
    <n v="16800"/>
  </r>
  <r>
    <s v="BILL/2026/05/0018"/>
    <s v="OC02442"/>
    <x v="6"/>
    <s v="A - 37736"/>
    <d v="2026-05-08T00:00:00"/>
    <d v="2026-06-07T00:00:00"/>
    <s v="MXN"/>
    <n v="-11600"/>
    <n v="-1856"/>
    <n v="-13456"/>
    <n v="-13456"/>
    <n v="13456"/>
    <s v="Sin pagar"/>
    <s v="IRLANDA ROJO"/>
    <m/>
    <n v="30"/>
    <s v="Crédito"/>
    <n v="7"/>
    <n v="6"/>
    <n v="2026"/>
    <n v="8"/>
    <n v="5"/>
    <n v="2026"/>
    <n v="11600"/>
    <n v="13456"/>
    <s v="Vigente"/>
    <d v="2026-06-05T00:00:00"/>
    <x v="0"/>
    <x v="3"/>
    <n v="0"/>
    <n v="0"/>
    <n v="0"/>
    <n v="0"/>
    <n v="11600"/>
  </r>
  <r>
    <s v="BILL/2026/05/0016"/>
    <s v="OC02434"/>
    <x v="7"/>
    <s v="F9473"/>
    <d v="2026-05-06T00:00:00"/>
    <d v="2026-06-05T00:00:00"/>
    <s v="MXN"/>
    <n v="-84304"/>
    <n v="-13488.64"/>
    <n v="-97792.639999999999"/>
    <n v="-97792.639999999999"/>
    <n v="97792.639999999999"/>
    <s v="Sin pagar"/>
    <s v="IRLANDA ROJO"/>
    <m/>
    <n v="30"/>
    <s v="Crédito"/>
    <n v="5"/>
    <n v="6"/>
    <n v="2026"/>
    <n v="6"/>
    <n v="5"/>
    <n v="2026"/>
    <n v="84304"/>
    <n v="97792.639999999999"/>
    <s v="Vencido"/>
    <d v="2026-06-05T00:00:00"/>
    <x v="0"/>
    <x v="3"/>
    <n v="1"/>
    <n v="84304"/>
    <n v="0"/>
    <n v="0"/>
    <n v="0"/>
  </r>
  <r>
    <s v="BILL/2026/04/0108"/>
    <s v="OC02390"/>
    <x v="2"/>
    <s v="12002723"/>
    <d v="2026-04-23T00:00:00"/>
    <d v="2026-05-23T00:00:00"/>
    <s v="USD"/>
    <n v="-38989.58"/>
    <n v="-6238.33"/>
    <n v="-45227.91"/>
    <n v="-2610"/>
    <n v="2610"/>
    <s v="Sin pagar"/>
    <s v="IRLANDA ROJO"/>
    <m/>
    <n v="30"/>
    <s v="Crédito"/>
    <n v="23"/>
    <n v="5"/>
    <n v="2026"/>
    <n v="23"/>
    <n v="4"/>
    <n v="2026"/>
    <n v="38989.58"/>
    <n v="45227.91"/>
    <s v="Vencido"/>
    <d v="2026-06-05T00:00:00"/>
    <x v="0"/>
    <x v="3"/>
    <n v="14"/>
    <n v="38989.58"/>
    <n v="0"/>
    <n v="0"/>
    <n v="0"/>
  </r>
  <r>
    <s v="BILL/2026/04/0104"/>
    <s v="OC02401"/>
    <x v="7"/>
    <s v="F9424"/>
    <d v="2026-04-28T00:00:00"/>
    <d v="2026-05-28T00:00:00"/>
    <s v="MXN"/>
    <n v="-33244.199999999997"/>
    <n v="-5319.07"/>
    <n v="-38563.269999999997"/>
    <n v="-38563.269999999997"/>
    <n v="38563.269999999997"/>
    <s v="Sin pagar"/>
    <s v="IRLANDA ROJO"/>
    <m/>
    <n v="30"/>
    <s v="Crédito"/>
    <n v="28"/>
    <n v="5"/>
    <n v="2026"/>
    <n v="28"/>
    <n v="4"/>
    <n v="2026"/>
    <n v="33244.199999999997"/>
    <n v="38563.269999999997"/>
    <s v="Vencido"/>
    <d v="2026-06-05T00:00:00"/>
    <x v="0"/>
    <x v="3"/>
    <n v="9"/>
    <n v="33244.199999999997"/>
    <n v="0"/>
    <n v="0"/>
    <n v="0"/>
  </r>
  <r>
    <s v="BILL/2026/04/0103"/>
    <s v="OC02405"/>
    <x v="7"/>
    <s v="F9425"/>
    <d v="2026-04-28T00:00:00"/>
    <d v="2026-05-28T00:00:00"/>
    <s v="MXN"/>
    <n v="-10300"/>
    <n v="-1648"/>
    <n v="-11948"/>
    <n v="-11948"/>
    <n v="11948"/>
    <s v="Sin pagar"/>
    <s v="IRLANDA ROJO"/>
    <m/>
    <n v="30"/>
    <s v="Crédito"/>
    <n v="28"/>
    <n v="5"/>
    <n v="2026"/>
    <n v="28"/>
    <n v="4"/>
    <n v="2026"/>
    <n v="10300"/>
    <n v="11948"/>
    <s v="Vencido"/>
    <d v="2026-06-05T00:00:00"/>
    <x v="0"/>
    <x v="3"/>
    <n v="9"/>
    <n v="10300"/>
    <n v="0"/>
    <n v="0"/>
    <n v="0"/>
  </r>
  <r>
    <s v="BILL/2026/04/0090"/>
    <s v="OC02398"/>
    <x v="7"/>
    <s v="F9407"/>
    <d v="2026-04-25T00:00:00"/>
    <d v="2026-05-25T00:00:00"/>
    <s v="MXN"/>
    <n v="-41800"/>
    <n v="-6688"/>
    <n v="-48488"/>
    <n v="-48488"/>
    <n v="48488"/>
    <s v="Sin pagar"/>
    <s v="IRLANDA ROJO"/>
    <m/>
    <n v="30"/>
    <s v="Crédito"/>
    <n v="25"/>
    <n v="5"/>
    <n v="2026"/>
    <n v="25"/>
    <n v="4"/>
    <n v="2026"/>
    <n v="41800"/>
    <n v="48488"/>
    <s v="Vencido"/>
    <d v="2026-06-05T00:00:00"/>
    <x v="0"/>
    <x v="3"/>
    <n v="12"/>
    <n v="41800"/>
    <n v="0"/>
    <n v="0"/>
    <n v="0"/>
  </r>
  <r>
    <s v="BILL/2026/04/0077"/>
    <s v="OC02307"/>
    <x v="13"/>
    <s v="HMO/2026/00002"/>
    <d v="2026-04-24T00:00:00"/>
    <d v="2026-06-23T00:00:00"/>
    <s v="USD"/>
    <n v="-1084224.3999999999"/>
    <n v="-173475.9"/>
    <n v="-1257700.3"/>
    <n v="-72453.600000000006"/>
    <n v="72453.600000000006"/>
    <s v="Sin pagar"/>
    <s v="IRLANDA ROJO"/>
    <m/>
    <n v="60"/>
    <s v="Crédito"/>
    <n v="23"/>
    <n v="6"/>
    <n v="2026"/>
    <n v="24"/>
    <n v="4"/>
    <n v="2026"/>
    <n v="1084224.3999999999"/>
    <n v="1257700.3"/>
    <s v="Vigente"/>
    <d v="2026-06-05T00:00:00"/>
    <x v="0"/>
    <x v="3"/>
    <n v="0"/>
    <n v="0"/>
    <n v="0"/>
    <n v="0"/>
    <n v="1084224.3999999999"/>
  </r>
  <r>
    <s v="BILL/2026/03/0067"/>
    <s v="OC02183"/>
    <x v="13"/>
    <s v="CLN/2026/00027"/>
    <d v="2026-03-28T00:00:00"/>
    <d v="2026-05-27T00:00:00"/>
    <s v="USD"/>
    <n v="-196294.54845583459"/>
    <n v="-31407.127752933535"/>
    <n v="-227701.6762087681"/>
    <n v="-72453.600000000006"/>
    <n v="72453.600000000006"/>
    <s v="Sin pagar"/>
    <s v="IRLANDA ROJO"/>
    <m/>
    <n v="60"/>
    <s v="Crédito"/>
    <n v="27"/>
    <n v="5"/>
    <n v="2026"/>
    <n v="28"/>
    <n v="3"/>
    <n v="2026"/>
    <n v="196294.54845583459"/>
    <n v="227701.6762087681"/>
    <s v="Vencido"/>
    <d v="2026-06-05T00:00:00"/>
    <x v="0"/>
    <x v="3"/>
    <n v="10"/>
    <n v="196294.54845583459"/>
    <n v="0"/>
    <n v="0"/>
    <n v="0"/>
  </r>
  <r>
    <s v="BILL/2026/03/0043"/>
    <s v="OC02253"/>
    <x v="14"/>
    <s v="CLN/2026/0131"/>
    <d v="2026-03-18T00:00:00"/>
    <d v="2026-04-17T00:00:00"/>
    <s v="MXN"/>
    <n v="-16250"/>
    <m/>
    <n v="-16250"/>
    <n v="-16250"/>
    <n v="16250"/>
    <s v="Sin pagar"/>
    <s v="IRLANDA ROJO"/>
    <m/>
    <n v="30"/>
    <s v="Crédito"/>
    <n v="17"/>
    <n v="4"/>
    <n v="2026"/>
    <n v="18"/>
    <n v="3"/>
    <n v="2026"/>
    <n v="16250"/>
    <n v="16250"/>
    <s v="Vencido"/>
    <d v="2026-06-05T00:00:00"/>
    <x v="0"/>
    <x v="3"/>
    <n v="50"/>
    <n v="0"/>
    <n v="16250"/>
    <n v="0"/>
    <n v="0"/>
  </r>
  <r>
    <s v="BILL/2026/03/0033"/>
    <s v="OC02218"/>
    <x v="14"/>
    <s v="CLN/2026/0110--"/>
    <d v="2026-03-07T00:00:00"/>
    <d v="2026-04-06T00:00:00"/>
    <s v="MXN"/>
    <n v="-6800"/>
    <m/>
    <n v="-6800"/>
    <n v="-6800"/>
    <n v="6800"/>
    <s v="Sin pagar"/>
    <s v="IRLANDA ROJO"/>
    <m/>
    <n v="30"/>
    <s v="Crédito"/>
    <n v="6"/>
    <n v="4"/>
    <n v="2026"/>
    <n v="7"/>
    <n v="3"/>
    <n v="2026"/>
    <n v="6800"/>
    <n v="6800"/>
    <s v="Vencido"/>
    <d v="2026-06-05T00:00:00"/>
    <x v="0"/>
    <x v="3"/>
    <n v="61"/>
    <n v="0"/>
    <n v="0"/>
    <n v="6800"/>
    <n v="0"/>
  </r>
  <r>
    <s v="BILL/2026/03/0032"/>
    <s v="OC02213"/>
    <x v="14"/>
    <s v="CLN/2026/0110-"/>
    <d v="2026-03-07T00:00:00"/>
    <d v="2026-04-06T00:00:00"/>
    <s v="MXN"/>
    <n v="-7500"/>
    <m/>
    <n v="-7500"/>
    <n v="-7500"/>
    <n v="7500"/>
    <s v="Sin pagar"/>
    <s v="IRLANDA ROJO"/>
    <m/>
    <n v="30"/>
    <s v="Crédito"/>
    <n v="6"/>
    <n v="4"/>
    <n v="2026"/>
    <n v="7"/>
    <n v="3"/>
    <n v="2026"/>
    <n v="7500"/>
    <n v="7500"/>
    <s v="Vencido"/>
    <d v="2026-06-05T00:00:00"/>
    <x v="0"/>
    <x v="3"/>
    <n v="61"/>
    <n v="0"/>
    <n v="0"/>
    <n v="7500"/>
    <n v="0"/>
  </r>
  <r>
    <s v="BILL/2026/03/0031"/>
    <s v="OC02219"/>
    <x v="14"/>
    <s v="CLN/2026/0110"/>
    <d v="2026-03-07T00:00:00"/>
    <d v="2026-04-06T00:00:00"/>
    <s v="MXN"/>
    <n v="-15000"/>
    <m/>
    <n v="-15000"/>
    <n v="-15000"/>
    <n v="15000"/>
    <s v="Sin pagar"/>
    <s v="IRLANDA ROJO"/>
    <m/>
    <n v="30"/>
    <s v="Crédito"/>
    <n v="6"/>
    <n v="4"/>
    <n v="2026"/>
    <n v="7"/>
    <n v="3"/>
    <n v="2026"/>
    <n v="15000"/>
    <n v="15000"/>
    <s v="Vencido"/>
    <d v="2026-06-05T00:00:00"/>
    <x v="0"/>
    <x v="3"/>
    <n v="61"/>
    <n v="0"/>
    <n v="0"/>
    <n v="15000"/>
    <n v="0"/>
  </r>
  <r>
    <s v="BILL/2026/03/0010"/>
    <s v="OC02209"/>
    <x v="15"/>
    <s v="DSA 242129"/>
    <d v="2026-03-06T00:00:00"/>
    <d v="2026-04-05T00:00:00"/>
    <s v="MXN"/>
    <n v="-455037.5"/>
    <m/>
    <n v="-455037.5"/>
    <n v="-455037.5"/>
    <n v="455037.5"/>
    <s v="Sin pagar"/>
    <s v="IRLANDA ROJO"/>
    <m/>
    <n v="30"/>
    <s v="Crédito"/>
    <n v="5"/>
    <n v="4"/>
    <n v="2026"/>
    <n v="6"/>
    <n v="3"/>
    <n v="2026"/>
    <n v="455037.5"/>
    <n v="455037.5"/>
    <s v="Vencido"/>
    <d v="2026-06-05T00:00:00"/>
    <x v="0"/>
    <x v="3"/>
    <n v="62"/>
    <n v="0"/>
    <n v="0"/>
    <n v="455037.5"/>
    <n v="0"/>
  </r>
  <r>
    <s v="BILL/2026/03/0006"/>
    <s v="OC02198"/>
    <x v="14"/>
    <s v="CLN/2026/0103"/>
    <d v="2026-03-04T00:00:00"/>
    <d v="2026-04-03T00:00:00"/>
    <s v="MXN"/>
    <n v="-6800"/>
    <m/>
    <n v="-6800"/>
    <n v="-6800"/>
    <n v="6800"/>
    <s v="Sin pagar"/>
    <s v="IRLANDA ROJO"/>
    <m/>
    <n v="30"/>
    <s v="Crédito"/>
    <n v="3"/>
    <n v="4"/>
    <n v="2026"/>
    <n v="4"/>
    <n v="3"/>
    <n v="2026"/>
    <n v="6800"/>
    <n v="6800"/>
    <s v="Vencido"/>
    <d v="2026-06-05T00:00:00"/>
    <x v="0"/>
    <x v="3"/>
    <n v="64"/>
    <n v="0"/>
    <n v="0"/>
    <n v="6800"/>
    <n v="0"/>
  </r>
  <r>
    <s v="BILL/2025/10/0003"/>
    <s v="OC01792"/>
    <x v="16"/>
    <s v="4074"/>
    <d v="2025-10-02T00:00:00"/>
    <d v="2025-11-01T00:00:00"/>
    <s v="MXN"/>
    <n v="-14985"/>
    <n v="-2397.6"/>
    <n v="-17382.599999999999"/>
    <n v="-17382.599999999999"/>
    <n v="17382.599999999999"/>
    <s v="Sin pagar"/>
    <s v="IRLANDA ROJO"/>
    <m/>
    <n v="30"/>
    <s v="Crédito"/>
    <n v="1"/>
    <n v="11"/>
    <n v="2025"/>
    <n v="2"/>
    <n v="10"/>
    <n v="2025"/>
    <n v="14985"/>
    <n v="17382.599999999999"/>
    <s v="Vencido"/>
    <d v="2026-06-05T00:00:00"/>
    <x v="0"/>
    <x v="3"/>
    <n v="217"/>
    <n v="0"/>
    <n v="0"/>
    <n v="14985"/>
    <n v="0"/>
  </r>
  <r>
    <s v="BILL/2025/09/0116"/>
    <s v="OC01773"/>
    <x v="16"/>
    <s v="3998"/>
    <d v="2025-09-27T00:00:00"/>
    <d v="2025-10-27T00:00:00"/>
    <s v="MXN"/>
    <n v="-7600"/>
    <n v="-1216"/>
    <n v="-8816"/>
    <n v="-8816"/>
    <n v="8816"/>
    <s v="Sin pagar"/>
    <s v="IRLANDA ROJO"/>
    <m/>
    <n v="30"/>
    <s v="Crédito"/>
    <n v="27"/>
    <n v="10"/>
    <n v="2025"/>
    <n v="27"/>
    <n v="9"/>
    <n v="2025"/>
    <n v="7600"/>
    <n v="8816"/>
    <s v="Vencido"/>
    <d v="2026-06-05T00:00:00"/>
    <x v="0"/>
    <x v="3"/>
    <n v="222"/>
    <n v="0"/>
    <n v="0"/>
    <n v="7600"/>
    <n v="0"/>
  </r>
  <r>
    <s v="BILL/2025/09/0092"/>
    <s v="OC01742"/>
    <x v="14"/>
    <s v="CLN/2025/0086"/>
    <d v="2025-09-24T00:00:00"/>
    <d v="2025-10-24T00:00:00"/>
    <s v="MXN"/>
    <n v="-2499.98"/>
    <m/>
    <n v="-2499.98"/>
    <n v="-2499.98"/>
    <n v="2499.98"/>
    <s v="Sin pagar"/>
    <s v="IRLANDA ROJO"/>
    <m/>
    <n v="30"/>
    <s v="Crédito"/>
    <n v="24"/>
    <n v="10"/>
    <n v="2025"/>
    <n v="24"/>
    <n v="9"/>
    <n v="2025"/>
    <n v="2499.98"/>
    <n v="2499.98"/>
    <s v="Vencido"/>
    <d v="2026-06-05T00:00:00"/>
    <x v="0"/>
    <x v="3"/>
    <n v="225"/>
    <n v="0"/>
    <n v="0"/>
    <n v="2499.98"/>
    <n v="0"/>
  </r>
  <r>
    <s v="BILL/2025/09/0065"/>
    <s v="OC01751"/>
    <x v="16"/>
    <s v="3957"/>
    <d v="2025-09-23T00:00:00"/>
    <d v="2025-10-23T00:00:00"/>
    <s v="USD"/>
    <n v="-23857.03"/>
    <n v="-3817.12"/>
    <n v="-27674.15"/>
    <n v="-1503.36"/>
    <n v="1503.36"/>
    <s v="Sin pagar"/>
    <s v="IRLANDA ROJO"/>
    <m/>
    <n v="30"/>
    <s v="Crédito"/>
    <n v="23"/>
    <n v="10"/>
    <n v="2025"/>
    <n v="23"/>
    <n v="9"/>
    <n v="2025"/>
    <n v="23857.03"/>
    <n v="27674.15"/>
    <s v="Vencido"/>
    <d v="2026-06-05T00:00:00"/>
    <x v="0"/>
    <x v="3"/>
    <n v="226"/>
    <n v="0"/>
    <n v="0"/>
    <n v="23857.03"/>
    <n v="0"/>
  </r>
  <r>
    <s v="BILL/2025/09/0031"/>
    <s v="OC01684"/>
    <x v="16"/>
    <s v="3858"/>
    <d v="2025-09-05T00:00:00"/>
    <d v="2025-10-05T00:00:00"/>
    <s v="USD"/>
    <n v="-7240.47"/>
    <n v="-1158.48"/>
    <n v="-8398.9500000000007"/>
    <n v="-447.76"/>
    <n v="447.76"/>
    <s v="Sin pagar"/>
    <s v="IRLANDA ROJO"/>
    <m/>
    <n v="30"/>
    <s v="Crédito"/>
    <n v="5"/>
    <n v="10"/>
    <n v="2025"/>
    <n v="5"/>
    <n v="9"/>
    <n v="2025"/>
    <n v="7240.47"/>
    <n v="8398.9500000000007"/>
    <s v="Vencido"/>
    <d v="2026-06-05T00:00:00"/>
    <x v="0"/>
    <x v="3"/>
    <n v="244"/>
    <n v="0"/>
    <n v="0"/>
    <n v="7240.47"/>
    <n v="0"/>
  </r>
  <r>
    <s v="BILL/2025/09/0030"/>
    <s v="OC01684"/>
    <x v="16"/>
    <s v="3851"/>
    <d v="2025-09-04T00:00:00"/>
    <d v="2025-10-04T00:00:00"/>
    <s v="USD"/>
    <n v="-21639.89"/>
    <n v="-3462.38"/>
    <n v="-25102.27"/>
    <n v="-1343.28"/>
    <n v="1343.28"/>
    <s v="Sin pagar"/>
    <s v="IRLANDA ROJO"/>
    <m/>
    <n v="30"/>
    <s v="Crédito"/>
    <n v="4"/>
    <n v="10"/>
    <n v="2025"/>
    <n v="4"/>
    <n v="9"/>
    <n v="2025"/>
    <n v="21639.89"/>
    <n v="25102.27"/>
    <s v="Vencido"/>
    <d v="2026-06-05T00:00:00"/>
    <x v="0"/>
    <x v="3"/>
    <n v="245"/>
    <n v="0"/>
    <n v="0"/>
    <n v="21639.89"/>
    <n v="0"/>
  </r>
  <r>
    <s v="BILL/2025/09/0021"/>
    <s v="OC01696"/>
    <x v="14"/>
    <s v="CLN/2025/0066"/>
    <d v="2025-09-09T00:00:00"/>
    <d v="2025-10-09T00:00:00"/>
    <s v="MXN"/>
    <n v="-5000"/>
    <m/>
    <n v="-5000"/>
    <n v="-5000"/>
    <n v="5000"/>
    <s v="Sin pagar"/>
    <s v="IRLANDA ROJO"/>
    <m/>
    <n v="30"/>
    <s v="Crédito"/>
    <n v="9"/>
    <n v="10"/>
    <n v="2025"/>
    <n v="9"/>
    <n v="9"/>
    <n v="2025"/>
    <n v="5000"/>
    <n v="5000"/>
    <s v="Vencido"/>
    <d v="2026-06-05T00:00:00"/>
    <x v="0"/>
    <x v="3"/>
    <n v="240"/>
    <n v="0"/>
    <n v="0"/>
    <n v="5000"/>
    <n v="0"/>
  </r>
  <r>
    <s v="BILL/2025/09/0008"/>
    <s v="OC01683"/>
    <x v="16"/>
    <s v="3844"/>
    <d v="2025-09-03T00:00:00"/>
    <d v="2025-10-03T00:00:00"/>
    <s v="USD"/>
    <n v="-24244.53"/>
    <n v="-3879.12"/>
    <n v="-28123.65"/>
    <n v="-1503.36"/>
    <n v="1503.36"/>
    <s v="Sin pagar"/>
    <s v="IRLANDA ROJO"/>
    <m/>
    <n v="30"/>
    <s v="Crédito"/>
    <n v="3"/>
    <n v="10"/>
    <n v="2025"/>
    <n v="3"/>
    <n v="9"/>
    <n v="2025"/>
    <n v="24244.53"/>
    <n v="28123.65"/>
    <s v="Vencido"/>
    <d v="2026-06-05T00:00:00"/>
    <x v="0"/>
    <x v="3"/>
    <n v="246"/>
    <n v="0"/>
    <n v="0"/>
    <n v="24244.53"/>
    <n v="0"/>
  </r>
  <r>
    <s v="BILL/2025/08/0063"/>
    <s v="OC01631"/>
    <x v="16"/>
    <s v="3756"/>
    <d v="2025-08-19T00:00:00"/>
    <d v="2025-09-18T00:00:00"/>
    <s v="MXN"/>
    <n v="-12600"/>
    <n v="-2016"/>
    <n v="-14616"/>
    <n v="-14616"/>
    <n v="14616"/>
    <s v="Sin pagar"/>
    <s v="IRLANDA ROJO"/>
    <m/>
    <n v="30"/>
    <s v="Crédito"/>
    <n v="18"/>
    <n v="9"/>
    <n v="2025"/>
    <n v="19"/>
    <n v="8"/>
    <n v="2025"/>
    <n v="12600"/>
    <n v="14616"/>
    <s v="Vencido"/>
    <d v="2026-06-05T00:00:00"/>
    <x v="0"/>
    <x v="3"/>
    <n v="261"/>
    <n v="0"/>
    <n v="0"/>
    <n v="12600"/>
    <n v="0"/>
  </r>
  <r>
    <s v="BILL/2025/08/0062"/>
    <s v="OC01632"/>
    <x v="16"/>
    <s v="3757"/>
    <d v="2025-08-19T00:00:00"/>
    <d v="2025-09-18T00:00:00"/>
    <s v="MXN"/>
    <n v="-21000"/>
    <n v="-3360"/>
    <n v="-24360"/>
    <n v="-24360"/>
    <n v="24360"/>
    <s v="Sin pagar"/>
    <s v="IRLANDA ROJO"/>
    <m/>
    <n v="30"/>
    <s v="Crédito"/>
    <n v="18"/>
    <n v="9"/>
    <n v="2025"/>
    <n v="19"/>
    <n v="8"/>
    <n v="2025"/>
    <n v="21000"/>
    <n v="24360"/>
    <s v="Vencido"/>
    <d v="2026-06-05T00:00:00"/>
    <x v="0"/>
    <x v="3"/>
    <n v="261"/>
    <n v="0"/>
    <n v="0"/>
    <n v="21000"/>
    <n v="0"/>
  </r>
  <r>
    <s v="BILL/2025/08/0040"/>
    <s v="OC01600"/>
    <x v="16"/>
    <s v="3703"/>
    <d v="2025-08-12T00:00:00"/>
    <d v="2025-09-11T00:00:00"/>
    <s v="MXN"/>
    <n v="-7600"/>
    <n v="-1216"/>
    <n v="-8816"/>
    <n v="-8816"/>
    <n v="8816"/>
    <s v="Sin pagar"/>
    <s v="IRLANDA ROJO"/>
    <m/>
    <n v="30"/>
    <s v="Crédito"/>
    <n v="11"/>
    <n v="9"/>
    <n v="2025"/>
    <n v="12"/>
    <n v="8"/>
    <n v="2025"/>
    <n v="7600"/>
    <n v="8816"/>
    <s v="Vencido"/>
    <d v="2026-06-05T00:00:00"/>
    <x v="0"/>
    <x v="3"/>
    <n v="268"/>
    <n v="0"/>
    <n v="0"/>
    <n v="7600"/>
    <n v="0"/>
  </r>
  <r>
    <s v="BILL/2025/08/0036"/>
    <s v="OC01615"/>
    <x v="16"/>
    <s v="3725"/>
    <d v="2025-08-14T00:00:00"/>
    <d v="2025-09-13T00:00:00"/>
    <s v="USD"/>
    <n v="-7416.85"/>
    <n v="-1186.7"/>
    <n v="-8603.5499999999993"/>
    <n v="-461.68"/>
    <n v="461.68"/>
    <s v="Sin pagar"/>
    <s v="IRLANDA ROJO"/>
    <m/>
    <n v="30"/>
    <s v="Crédito"/>
    <n v="13"/>
    <n v="9"/>
    <n v="2025"/>
    <n v="14"/>
    <n v="8"/>
    <n v="2025"/>
    <n v="7416.85"/>
    <n v="8603.5499999999993"/>
    <s v="Vencido"/>
    <d v="2026-06-05T00:00:00"/>
    <x v="0"/>
    <x v="3"/>
    <n v="266"/>
    <n v="0"/>
    <n v="0"/>
    <n v="7416.85"/>
    <n v="0"/>
  </r>
  <r>
    <s v="BILL/2025/08/0026"/>
    <s v="OC01591"/>
    <x v="17"/>
    <s v="A  787"/>
    <d v="2025-08-13T00:00:00"/>
    <d v="2025-09-12T00:00:00"/>
    <s v="MXN"/>
    <n v="-12540"/>
    <n v="-1849.65"/>
    <n v="-14389.65"/>
    <n v="-14389.65"/>
    <n v="14389.65"/>
    <s v="Sin pagar"/>
    <s v="IRLANDA ROJO"/>
    <m/>
    <n v="30"/>
    <s v="Crédito"/>
    <n v="12"/>
    <n v="9"/>
    <n v="2025"/>
    <n v="13"/>
    <n v="8"/>
    <n v="2025"/>
    <n v="12540"/>
    <n v="14389.65"/>
    <s v="Vencido"/>
    <d v="2026-06-05T00:00:00"/>
    <x v="0"/>
    <x v="3"/>
    <n v="267"/>
    <n v="0"/>
    <n v="0"/>
    <n v="12540"/>
    <n v="0"/>
  </r>
  <r>
    <s v="BILL/2025/07/0040"/>
    <s v="OC01491"/>
    <x v="18"/>
    <s v="CLN-362"/>
    <d v="2025-07-15T00:00:00"/>
    <d v="2025-08-14T00:00:00"/>
    <s v="MXN"/>
    <n v="-12151.9"/>
    <n v="151.9"/>
    <n v="-12000"/>
    <n v="-12000"/>
    <n v="12000"/>
    <s v="Sin pagar"/>
    <s v="IRLANDA ROJO"/>
    <m/>
    <n v="30"/>
    <s v="Crédito"/>
    <n v="14"/>
    <n v="8"/>
    <n v="2025"/>
    <n v="15"/>
    <n v="7"/>
    <n v="2025"/>
    <n v="12151.9"/>
    <n v="12000"/>
    <s v="Vencido"/>
    <d v="2026-06-05T00:00:00"/>
    <x v="0"/>
    <x v="3"/>
    <n v="296"/>
    <n v="0"/>
    <n v="0"/>
    <n v="12151.9"/>
    <n v="0"/>
  </r>
  <r>
    <s v="BILL/2025/06/0041"/>
    <s v="OC01416"/>
    <x v="18"/>
    <s v="9AE6E535-1E51-478E-9B2A-58D915BF45ED"/>
    <d v="2025-06-27T00:00:00"/>
    <d v="2025-07-27T00:00:00"/>
    <s v="USD"/>
    <n v="-17003.52"/>
    <n v="-2720.56"/>
    <n v="-19724.080000000002"/>
    <n v="-1044"/>
    <n v="1044"/>
    <s v="Sin pagar"/>
    <s v="IRLANDA ROJO"/>
    <m/>
    <n v="30"/>
    <s v="Crédito"/>
    <n v="27"/>
    <n v="7"/>
    <n v="2025"/>
    <n v="27"/>
    <n v="6"/>
    <n v="2025"/>
    <n v="17003.52"/>
    <n v="19724.080000000002"/>
    <s v="Vencido"/>
    <d v="2026-06-05T00:00:00"/>
    <x v="0"/>
    <x v="3"/>
    <n v="314"/>
    <n v="0"/>
    <n v="0"/>
    <n v="17003.52"/>
    <n v="0"/>
  </r>
  <r>
    <s v="BILL/2024/12/0015"/>
    <s v="OC00791"/>
    <x v="19"/>
    <s v="A - 994"/>
    <d v="2024-12-09T00:00:00"/>
    <d v="2024-12-24T00:00:00"/>
    <s v="USD"/>
    <n v="-48546"/>
    <n v="-7767.36"/>
    <n v="-56313.36"/>
    <n v="-2784"/>
    <n v="2784"/>
    <s v="Sin pagar"/>
    <s v="IRLANDA ROJO"/>
    <m/>
    <n v="15"/>
    <s v="Crédito"/>
    <n v="24"/>
    <n v="12"/>
    <n v="2024"/>
    <n v="9"/>
    <n v="12"/>
    <n v="2024"/>
    <n v="48546"/>
    <n v="56313.36"/>
    <s v="Vencido"/>
    <d v="2026-06-05T00:00:00"/>
    <x v="0"/>
    <x v="3"/>
    <n v="529"/>
    <n v="0"/>
    <n v="0"/>
    <n v="48546"/>
    <n v="0"/>
  </r>
  <r>
    <s v="BILL/2024/11/0007"/>
    <s v="OC00687"/>
    <x v="20"/>
    <s v="A6782"/>
    <d v="2024-11-01T00:00:00"/>
    <d v="2024-12-01T00:00:00"/>
    <s v="USD"/>
    <n v="-64633.93"/>
    <n v="-10341.51"/>
    <n v="-74975.44"/>
    <n v="-3741.7"/>
    <n v="3741.7"/>
    <s v="Sin pagar"/>
    <s v="IRLANDA ROJO"/>
    <m/>
    <n v="30"/>
    <s v="Crédito"/>
    <n v="1"/>
    <n v="12"/>
    <n v="2024"/>
    <n v="1"/>
    <n v="11"/>
    <n v="2024"/>
    <n v="64633.93"/>
    <n v="74975.44"/>
    <s v="Vencido"/>
    <d v="2026-06-05T00:00:00"/>
    <x v="0"/>
    <x v="3"/>
    <n v="552"/>
    <n v="0"/>
    <n v="0"/>
    <n v="64633.93"/>
    <n v="0"/>
  </r>
  <r>
    <s v="BILL/2026/05/0091"/>
    <s v="OC02513"/>
    <x v="3"/>
    <s v="62475"/>
    <d v="2026-05-28T00:00:00"/>
    <d v="2026-06-27T00:00:00"/>
    <s v="MXN"/>
    <n v="-44208"/>
    <n v="-7073.28"/>
    <n v="-51281.279999999999"/>
    <n v="-51281.279999999999"/>
    <n v="51281.279999999999"/>
    <s v="Sin pagar"/>
    <s v="IRLANDA ROJO"/>
    <m/>
    <n v="30"/>
    <s v="Crédito"/>
    <n v="27"/>
    <n v="6"/>
    <n v="2026"/>
    <n v="28"/>
    <n v="5"/>
    <n v="2026"/>
    <n v="44208"/>
    <n v="51281.279999999999"/>
    <s v="Vigente"/>
    <d v="2026-05-30T00:00:00"/>
    <x v="1"/>
    <x v="4"/>
    <n v="0"/>
    <n v="0"/>
    <n v="0"/>
    <n v="0"/>
    <n v="44208"/>
  </r>
  <r>
    <s v="BILL/2026/05/0090"/>
    <s v="OC02511"/>
    <x v="0"/>
    <s v="HMO-24947"/>
    <d v="2026-05-27T00:00:00"/>
    <d v="2026-06-26T00:00:00"/>
    <s v="MXN"/>
    <n v="-23040"/>
    <n v="-3686.4"/>
    <n v="-26726.400000000001"/>
    <n v="-26726.400000000001"/>
    <n v="26726.400000000001"/>
    <s v="Sin pagar"/>
    <s v="IRLANDA ROJO"/>
    <m/>
    <n v="30"/>
    <s v="Crédito"/>
    <n v="26"/>
    <n v="6"/>
    <n v="2026"/>
    <n v="27"/>
    <n v="5"/>
    <n v="2026"/>
    <n v="23040"/>
    <n v="26726.400000000001"/>
    <s v="Vigente"/>
    <d v="2026-05-30T00:00:00"/>
    <x v="1"/>
    <x v="4"/>
    <n v="0"/>
    <n v="0"/>
    <n v="0"/>
    <n v="0"/>
    <n v="23040"/>
  </r>
  <r>
    <s v="BILL/2026/05/0089"/>
    <s v="OC02471"/>
    <x v="12"/>
    <s v="FV103932"/>
    <d v="2026-05-26T00:00:00"/>
    <d v="2026-06-25T00:00:00"/>
    <s v="USD"/>
    <n v="-238353.6"/>
    <n v="-38136.58"/>
    <n v="-276490.18"/>
    <n v="-16008"/>
    <n v="16008"/>
    <s v="Sin pagar"/>
    <s v="IRLANDA ROJO"/>
    <m/>
    <n v="30"/>
    <s v="Crédito"/>
    <n v="25"/>
    <n v="6"/>
    <n v="2026"/>
    <n v="26"/>
    <n v="5"/>
    <n v="2026"/>
    <n v="238353.6"/>
    <n v="276490.18"/>
    <s v="Vigente"/>
    <d v="2026-05-30T00:00:00"/>
    <x v="1"/>
    <x v="4"/>
    <n v="0"/>
    <n v="0"/>
    <n v="0"/>
    <n v="0"/>
    <n v="238353.6"/>
  </r>
  <r>
    <s v="BILL/2026/05/0080"/>
    <s v="OC02512"/>
    <x v="6"/>
    <s v="A - 37973"/>
    <d v="2026-05-28T00:00:00"/>
    <d v="2026-06-27T00:00:00"/>
    <s v="MXN"/>
    <n v="-83500"/>
    <m/>
    <n v="-83500"/>
    <n v="-83500"/>
    <n v="83500"/>
    <s v="Sin pagar"/>
    <s v="IRLANDA ROJO"/>
    <m/>
    <n v="30"/>
    <s v="Crédito"/>
    <n v="27"/>
    <n v="6"/>
    <n v="2026"/>
    <n v="28"/>
    <n v="5"/>
    <n v="2026"/>
    <n v="83500"/>
    <n v="83500"/>
    <s v="Vigente"/>
    <d v="2026-05-30T00:00:00"/>
    <x v="1"/>
    <x v="4"/>
    <n v="0"/>
    <n v="0"/>
    <n v="0"/>
    <n v="0"/>
    <n v="83500"/>
  </r>
  <r>
    <s v="BILL/2026/05/0078"/>
    <s v="OC02501"/>
    <x v="7"/>
    <s v="F9575"/>
    <d v="2026-05-26T00:00:00"/>
    <d v="2026-06-25T00:00:00"/>
    <s v="MXN"/>
    <n v="-13200"/>
    <n v="-2112"/>
    <n v="-15312"/>
    <n v="-15312"/>
    <n v="15312"/>
    <s v="Sin pagar"/>
    <s v="IRLANDA ROJO"/>
    <m/>
    <n v="30"/>
    <s v="Crédito"/>
    <n v="25"/>
    <n v="6"/>
    <n v="2026"/>
    <n v="26"/>
    <n v="5"/>
    <n v="2026"/>
    <n v="13200"/>
    <n v="15312"/>
    <s v="Vigente"/>
    <d v="2026-05-30T00:00:00"/>
    <x v="1"/>
    <x v="4"/>
    <n v="0"/>
    <n v="0"/>
    <n v="0"/>
    <n v="0"/>
    <n v="13200"/>
  </r>
  <r>
    <s v="BILL/2026/05/0077"/>
    <s v="OC02500"/>
    <x v="6"/>
    <s v="A - 37942"/>
    <d v="2026-05-26T00:00:00"/>
    <d v="2026-06-25T00:00:00"/>
    <s v="MXN"/>
    <n v="-2200"/>
    <n v="-352"/>
    <n v="-2552"/>
    <n v="-2552"/>
    <n v="2552"/>
    <s v="Sin pagar"/>
    <s v="IRLANDA ROJO"/>
    <m/>
    <n v="30"/>
    <s v="Crédito"/>
    <n v="25"/>
    <n v="6"/>
    <n v="2026"/>
    <n v="26"/>
    <n v="5"/>
    <n v="2026"/>
    <n v="2200"/>
    <n v="2552"/>
    <s v="Vigente"/>
    <d v="2026-05-30T00:00:00"/>
    <x v="1"/>
    <x v="4"/>
    <n v="0"/>
    <n v="0"/>
    <n v="0"/>
    <n v="0"/>
    <n v="2200"/>
  </r>
  <r>
    <s v="BILL/2026/05/0074"/>
    <s v="OC02498"/>
    <x v="21"/>
    <s v="A116"/>
    <d v="2026-05-25T00:00:00"/>
    <d v="2026-06-24T00:00:00"/>
    <s v="USD"/>
    <n v="-19434.5"/>
    <n v="-3109.52"/>
    <n v="-22544.02"/>
    <n v="-1301.52"/>
    <n v="1301.52"/>
    <s v="Sin pagar"/>
    <s v="IRLANDA ROJO"/>
    <m/>
    <n v="30"/>
    <s v="Crédito"/>
    <n v="24"/>
    <n v="6"/>
    <n v="2026"/>
    <n v="25"/>
    <n v="5"/>
    <n v="2026"/>
    <n v="19434.5"/>
    <n v="22544.02"/>
    <s v="Vigente"/>
    <d v="2026-05-30T00:00:00"/>
    <x v="1"/>
    <x v="4"/>
    <n v="0"/>
    <n v="0"/>
    <n v="0"/>
    <n v="0"/>
    <n v="19434.5"/>
  </r>
  <r>
    <s v="BILL/2026/05/0073"/>
    <s v="OC02481"/>
    <x v="0"/>
    <s v="HMO-24891"/>
    <d v="2026-05-19T00:00:00"/>
    <d v="2026-06-18T00:00:00"/>
    <s v="USD"/>
    <n v="-6744.19"/>
    <n v="-1079.07"/>
    <n v="-7823.26"/>
    <n v="-452.4"/>
    <n v="452.4"/>
    <s v="Sin pagar"/>
    <s v="IRLANDA ROJO"/>
    <m/>
    <n v="30"/>
    <s v="Crédito"/>
    <n v="18"/>
    <n v="6"/>
    <n v="2026"/>
    <n v="19"/>
    <n v="5"/>
    <n v="2026"/>
    <n v="6744.19"/>
    <n v="7823.26"/>
    <s v="Vigente"/>
    <d v="2026-05-30T00:00:00"/>
    <x v="1"/>
    <x v="4"/>
    <n v="0"/>
    <n v="0"/>
    <n v="0"/>
    <n v="0"/>
    <n v="6744.19"/>
  </r>
  <r>
    <s v="BILL/2026/05/0072"/>
    <s v="OC02455"/>
    <x v="5"/>
    <s v="M 69507"/>
    <d v="2026-05-25T00:00:00"/>
    <d v="2026-06-24T00:00:00"/>
    <s v="USD"/>
    <n v="-36894.370000000003"/>
    <n v="-5903.1"/>
    <n v="-42797.47"/>
    <n v="-2470.8000000000002"/>
    <n v="2470.8000000000002"/>
    <s v="Sin pagar"/>
    <s v="IRLANDA ROJO"/>
    <m/>
    <n v="30"/>
    <s v="Crédito"/>
    <n v="24"/>
    <n v="6"/>
    <n v="2026"/>
    <n v="25"/>
    <n v="5"/>
    <n v="2026"/>
    <n v="36894.370000000003"/>
    <n v="42797.47"/>
    <s v="Vigente"/>
    <d v="2026-05-30T00:00:00"/>
    <x v="1"/>
    <x v="4"/>
    <n v="0"/>
    <n v="0"/>
    <n v="0"/>
    <n v="0"/>
    <n v="36894.370000000003"/>
  </r>
  <r>
    <s v="BILL/2026/05/0066"/>
    <s v="OC02457"/>
    <x v="8"/>
    <s v="1998"/>
    <d v="2026-05-22T00:00:00"/>
    <d v="2026-06-21T00:00:00"/>
    <s v="USD"/>
    <n v="-38127.1"/>
    <n v="-6100.34"/>
    <n v="-44227.44"/>
    <n v="-2552"/>
    <n v="2552"/>
    <s v="Sin pagar"/>
    <s v="IRLANDA ROJO"/>
    <m/>
    <n v="30"/>
    <s v="Crédito"/>
    <n v="21"/>
    <n v="6"/>
    <n v="2026"/>
    <n v="22"/>
    <n v="5"/>
    <n v="2026"/>
    <n v="38127.1"/>
    <n v="44227.44"/>
    <s v="Vigente"/>
    <d v="2026-05-30T00:00:00"/>
    <x v="1"/>
    <x v="4"/>
    <n v="0"/>
    <n v="0"/>
    <n v="0"/>
    <n v="0"/>
    <n v="38127.1"/>
  </r>
  <r>
    <s v="BILL/2026/05/0065"/>
    <s v="OC02446"/>
    <x v="5"/>
    <s v="M 69506"/>
    <d v="2026-05-25T00:00:00"/>
    <d v="2026-06-24T00:00:00"/>
    <s v="USD"/>
    <n v="-2703.56"/>
    <n v="-432.57"/>
    <n v="-3136.13"/>
    <n v="-180.96"/>
    <n v="180.96"/>
    <s v="Sin pagar"/>
    <s v="IRLANDA ROJO"/>
    <m/>
    <n v="30"/>
    <s v="Crédito"/>
    <n v="24"/>
    <n v="6"/>
    <n v="2026"/>
    <n v="25"/>
    <n v="5"/>
    <n v="2026"/>
    <n v="2703.56"/>
    <n v="3136.13"/>
    <s v="Vigente"/>
    <d v="2026-05-30T00:00:00"/>
    <x v="1"/>
    <x v="4"/>
    <n v="0"/>
    <n v="0"/>
    <n v="0"/>
    <n v="0"/>
    <n v="2703.56"/>
  </r>
  <r>
    <s v="BILL/2026/05/0064"/>
    <s v="OC02422"/>
    <x v="4"/>
    <s v="HMO59725"/>
    <d v="2026-05-05T00:00:00"/>
    <d v="2026-06-04T00:00:00"/>
    <s v="USD"/>
    <n v="-36984.92"/>
    <n v="-5917.59"/>
    <n v="-42902.51"/>
    <n v="-2449.92"/>
    <n v="2449.92"/>
    <s v="Sin pagar"/>
    <s v="IRLANDA ROJO"/>
    <m/>
    <n v="30"/>
    <s v="Crédito"/>
    <n v="4"/>
    <n v="6"/>
    <n v="2026"/>
    <n v="5"/>
    <n v="5"/>
    <n v="2026"/>
    <n v="36984.92"/>
    <n v="42902.51"/>
    <s v="Vigente"/>
    <d v="2026-05-30T00:00:00"/>
    <x v="1"/>
    <x v="4"/>
    <n v="0"/>
    <n v="0"/>
    <n v="0"/>
    <n v="0"/>
    <n v="36984.92"/>
  </r>
  <r>
    <s v="BILL/2026/05/0063"/>
    <s v="OC02423"/>
    <x v="4"/>
    <s v="HMO59724"/>
    <d v="2026-05-05T00:00:00"/>
    <d v="2026-06-04T00:00:00"/>
    <s v="MXN"/>
    <n v="-5664"/>
    <n v="-906.24"/>
    <n v="-6570.24"/>
    <n v="-6570.24"/>
    <n v="6570.24"/>
    <s v="Sin pagar"/>
    <s v="IRLANDA ROJO"/>
    <m/>
    <n v="30"/>
    <s v="Crédito"/>
    <n v="4"/>
    <n v="6"/>
    <n v="2026"/>
    <n v="5"/>
    <n v="5"/>
    <n v="2026"/>
    <n v="5664"/>
    <n v="6570.24"/>
    <s v="Vigente"/>
    <d v="2026-05-30T00:00:00"/>
    <x v="1"/>
    <x v="4"/>
    <n v="0"/>
    <n v="0"/>
    <n v="0"/>
    <n v="0"/>
    <n v="5664"/>
  </r>
  <r>
    <s v="BILL/2026/05/0062"/>
    <s v="OC02419"/>
    <x v="4"/>
    <s v="OBR37888"/>
    <d v="2026-05-04T00:00:00"/>
    <d v="2026-06-03T00:00:00"/>
    <s v="USD"/>
    <n v="-19725.29"/>
    <n v="-3156.05"/>
    <n v="-22881.34"/>
    <n v="-1306.6199999999999"/>
    <n v="1306.6199999999999"/>
    <s v="Sin pagar"/>
    <s v="IRLANDA ROJO"/>
    <m/>
    <n v="30"/>
    <s v="Crédito"/>
    <n v="3"/>
    <n v="6"/>
    <n v="2026"/>
    <n v="4"/>
    <n v="5"/>
    <n v="2026"/>
    <n v="19725.29"/>
    <n v="22881.34"/>
    <s v="Vigente"/>
    <d v="2026-05-30T00:00:00"/>
    <x v="1"/>
    <x v="4"/>
    <n v="0"/>
    <n v="0"/>
    <n v="0"/>
    <n v="0"/>
    <n v="19725.29"/>
  </r>
  <r>
    <s v="BILL/2026/05/0061"/>
    <s v="OC02420"/>
    <x v="4"/>
    <s v="OBR37889"/>
    <d v="2026-05-04T00:00:00"/>
    <d v="2026-06-03T00:00:00"/>
    <s v="MXN"/>
    <n v="-2832"/>
    <n v="-453.12"/>
    <n v="-3285.12"/>
    <n v="-3285.12"/>
    <n v="3285.12"/>
    <s v="Sin pagar"/>
    <s v="IRLANDA ROJO"/>
    <m/>
    <n v="30"/>
    <s v="Crédito"/>
    <n v="3"/>
    <n v="6"/>
    <n v="2026"/>
    <n v="4"/>
    <n v="5"/>
    <n v="2026"/>
    <n v="2832"/>
    <n v="3285.12"/>
    <s v="Vigente"/>
    <d v="2026-05-30T00:00:00"/>
    <x v="1"/>
    <x v="4"/>
    <n v="0"/>
    <n v="0"/>
    <n v="0"/>
    <n v="0"/>
    <n v="2832"/>
  </r>
  <r>
    <s v="BILL/2026/05/0060"/>
    <s v="OC02464"/>
    <x v="2"/>
    <s v="12002883"/>
    <d v="2026-05-19T00:00:00"/>
    <d v="2026-06-18T00:00:00"/>
    <s v="USD"/>
    <n v="-26803.84"/>
    <n v="-4288.6099999999997"/>
    <n v="-31092.45"/>
    <n v="-1798"/>
    <n v="1798"/>
    <s v="Sin pagar"/>
    <s v="IRLANDA ROJO"/>
    <m/>
    <n v="30"/>
    <s v="Crédito"/>
    <n v="18"/>
    <n v="6"/>
    <n v="2026"/>
    <n v="19"/>
    <n v="5"/>
    <n v="2026"/>
    <n v="26803.84"/>
    <n v="31092.45"/>
    <s v="Vigente"/>
    <d v="2026-05-30T00:00:00"/>
    <x v="1"/>
    <x v="4"/>
    <n v="0"/>
    <n v="0"/>
    <n v="0"/>
    <n v="0"/>
    <n v="26803.84"/>
  </r>
  <r>
    <s v="BILL/2026/05/0059"/>
    <s v="OC02482"/>
    <x v="2"/>
    <s v="12002902"/>
    <d v="2026-05-20T00:00:00"/>
    <d v="2026-06-19T00:00:00"/>
    <s v="USD"/>
    <n v="-42622.16"/>
    <n v="-6819.55"/>
    <n v="-49441.71"/>
    <n v="-2842"/>
    <n v="2842"/>
    <s v="Sin pagar"/>
    <s v="IRLANDA ROJO"/>
    <m/>
    <n v="30"/>
    <s v="Crédito"/>
    <n v="19"/>
    <n v="6"/>
    <n v="2026"/>
    <n v="20"/>
    <n v="5"/>
    <n v="2026"/>
    <n v="42622.16"/>
    <n v="49441.71"/>
    <s v="Vigente"/>
    <d v="2026-05-30T00:00:00"/>
    <x v="1"/>
    <x v="4"/>
    <n v="0"/>
    <n v="0"/>
    <n v="0"/>
    <n v="0"/>
    <n v="42622.16"/>
  </r>
  <r>
    <s v="BILL/2026/05/0058"/>
    <s v="OC02480"/>
    <x v="6"/>
    <s v="A - 37871"/>
    <d v="2026-05-19T00:00:00"/>
    <d v="2026-06-18T00:00:00"/>
    <s v="USD"/>
    <n v="-99544.27"/>
    <n v="-15927.08"/>
    <n v="-115471.35"/>
    <n v="-6677.42"/>
    <n v="6677.42"/>
    <s v="Sin pagar"/>
    <s v="IRLANDA ROJO"/>
    <m/>
    <n v="30"/>
    <s v="Crédito"/>
    <n v="18"/>
    <n v="6"/>
    <n v="2026"/>
    <n v="19"/>
    <n v="5"/>
    <n v="2026"/>
    <n v="99544.27"/>
    <n v="115471.35"/>
    <s v="Vigente"/>
    <d v="2026-05-30T00:00:00"/>
    <x v="1"/>
    <x v="4"/>
    <n v="0"/>
    <n v="0"/>
    <n v="0"/>
    <n v="0"/>
    <n v="99544.27"/>
  </r>
  <r>
    <s v="BILL/2026/05/0057"/>
    <s v="OC02458"/>
    <x v="4"/>
    <s v="HMO59936"/>
    <d v="2026-05-13T00:00:00"/>
    <d v="2026-06-12T00:00:00"/>
    <s v="USD"/>
    <n v="-126112.12"/>
    <n v="-20177.939999999999"/>
    <n v="-146290.06"/>
    <n v="-8479.6"/>
    <n v="8479.6"/>
    <s v="Sin pagar"/>
    <s v="IRLANDA ROJO"/>
    <m/>
    <n v="30"/>
    <s v="Crédito"/>
    <n v="12"/>
    <n v="6"/>
    <n v="2026"/>
    <n v="13"/>
    <n v="5"/>
    <n v="2026"/>
    <n v="126112.12"/>
    <n v="146290.06"/>
    <s v="Vigente"/>
    <d v="2026-05-30T00:00:00"/>
    <x v="1"/>
    <x v="4"/>
    <n v="0"/>
    <n v="0"/>
    <n v="0"/>
    <n v="0"/>
    <n v="126112.12"/>
  </r>
  <r>
    <s v="BILL/2026/05/0056"/>
    <s v="OC02459"/>
    <x v="4"/>
    <s v="HMO59937"/>
    <d v="2026-05-13T00:00:00"/>
    <d v="2026-06-12T00:00:00"/>
    <s v="USD"/>
    <n v="-25222.42"/>
    <n v="-4035.59"/>
    <n v="-29258.01"/>
    <n v="-1695.92"/>
    <n v="1695.92"/>
    <s v="Sin pagar"/>
    <s v="IRLANDA ROJO"/>
    <m/>
    <n v="30"/>
    <s v="Crédito"/>
    <n v="12"/>
    <n v="6"/>
    <n v="2026"/>
    <n v="13"/>
    <n v="5"/>
    <n v="2026"/>
    <n v="25222.42"/>
    <n v="29258.01"/>
    <s v="Vigente"/>
    <d v="2026-05-30T00:00:00"/>
    <x v="1"/>
    <x v="4"/>
    <n v="0"/>
    <n v="0"/>
    <n v="0"/>
    <n v="0"/>
    <n v="25222.42"/>
  </r>
  <r>
    <s v="BILL/2026/05/0055"/>
    <s v="OC02478"/>
    <x v="6"/>
    <s v="A - 37855"/>
    <d v="2026-05-19T00:00:00"/>
    <d v="2026-06-18T00:00:00"/>
    <s v="MXN"/>
    <n v="-11000"/>
    <n v="-1760"/>
    <n v="-12760"/>
    <n v="-12760"/>
    <n v="12760"/>
    <s v="Sin pagar"/>
    <s v="IRLANDA ROJO"/>
    <m/>
    <n v="30"/>
    <s v="Crédito"/>
    <n v="18"/>
    <n v="6"/>
    <n v="2026"/>
    <n v="19"/>
    <n v="5"/>
    <n v="2026"/>
    <n v="11000"/>
    <n v="12760"/>
    <s v="Vigente"/>
    <d v="2026-05-30T00:00:00"/>
    <x v="1"/>
    <x v="4"/>
    <n v="0"/>
    <n v="0"/>
    <n v="0"/>
    <n v="0"/>
    <n v="11000"/>
  </r>
  <r>
    <s v="BILL/2026/05/0054"/>
    <s v="OC02469"/>
    <x v="6"/>
    <s v="A - 37806"/>
    <d v="2026-05-15T00:00:00"/>
    <d v="2026-06-14T00:00:00"/>
    <s v="MXN"/>
    <n v="-7500"/>
    <n v="-1200"/>
    <n v="-8700"/>
    <n v="-8700"/>
    <n v="8700"/>
    <s v="Sin pagar"/>
    <s v="IRLANDA ROJO"/>
    <m/>
    <n v="30"/>
    <s v="Crédito"/>
    <n v="14"/>
    <n v="6"/>
    <n v="2026"/>
    <n v="15"/>
    <n v="5"/>
    <n v="2026"/>
    <n v="7500"/>
    <n v="8700"/>
    <s v="Vigente"/>
    <d v="2026-05-30T00:00:00"/>
    <x v="1"/>
    <x v="4"/>
    <n v="0"/>
    <n v="0"/>
    <n v="0"/>
    <n v="0"/>
    <n v="7500"/>
  </r>
  <r>
    <s v="BILL/2026/05/0053"/>
    <s v="OC02483"/>
    <x v="7"/>
    <s v="F9547"/>
    <d v="2026-05-20T00:00:00"/>
    <d v="2026-06-19T00:00:00"/>
    <s v="MXN"/>
    <n v="-4371.72"/>
    <n v="-699.48"/>
    <n v="-5071.2"/>
    <n v="-5071.2"/>
    <n v="5071.2"/>
    <s v="Sin pagar"/>
    <s v="IRLANDA ROJO"/>
    <m/>
    <n v="30"/>
    <s v="Crédito"/>
    <n v="19"/>
    <n v="6"/>
    <n v="2026"/>
    <n v="20"/>
    <n v="5"/>
    <n v="2026"/>
    <n v="4371.72"/>
    <n v="5071.2"/>
    <s v="Vigente"/>
    <d v="2026-05-30T00:00:00"/>
    <x v="1"/>
    <x v="4"/>
    <n v="0"/>
    <n v="0"/>
    <n v="0"/>
    <n v="0"/>
    <n v="4371.72"/>
  </r>
  <r>
    <s v="BILL/2026/05/0052"/>
    <s v="OC02488"/>
    <x v="7"/>
    <s v="F9554"/>
    <d v="2026-05-21T00:00:00"/>
    <d v="2026-06-20T00:00:00"/>
    <s v="MXN"/>
    <n v="-39594.370000000003"/>
    <n v="-6335.1"/>
    <n v="-45929.47"/>
    <n v="-45929.47"/>
    <n v="45929.47"/>
    <s v="Sin pagar"/>
    <s v="IRLANDA ROJO"/>
    <m/>
    <n v="30"/>
    <s v="Crédito"/>
    <n v="20"/>
    <n v="6"/>
    <n v="2026"/>
    <n v="21"/>
    <n v="5"/>
    <n v="2026"/>
    <n v="39594.370000000003"/>
    <n v="45929.47"/>
    <s v="Vigente"/>
    <d v="2026-05-30T00:00:00"/>
    <x v="1"/>
    <x v="4"/>
    <n v="0"/>
    <n v="0"/>
    <n v="0"/>
    <n v="0"/>
    <n v="39594.370000000003"/>
  </r>
  <r>
    <s v="BILL/2026/05/0051"/>
    <s v="OC02452"/>
    <x v="10"/>
    <s v="225319"/>
    <d v="2026-05-15T00:00:00"/>
    <d v="2026-06-14T00:00:00"/>
    <s v="USD"/>
    <n v="-48299.68"/>
    <n v="-7727.95"/>
    <n v="-56027.63"/>
    <n v="-3254.96"/>
    <n v="3254.96"/>
    <s v="Sin pagar"/>
    <s v="IRLANDA ROJO"/>
    <m/>
    <n v="30"/>
    <s v="Crédito"/>
    <n v="14"/>
    <n v="6"/>
    <n v="2026"/>
    <n v="15"/>
    <n v="5"/>
    <n v="2026"/>
    <n v="48299.68"/>
    <n v="56027.63"/>
    <s v="Vigente"/>
    <d v="2026-05-30T00:00:00"/>
    <x v="1"/>
    <x v="4"/>
    <n v="0"/>
    <n v="0"/>
    <n v="0"/>
    <n v="0"/>
    <n v="48299.68"/>
  </r>
  <r>
    <s v="BILL/2026/05/0050"/>
    <s v="OC02440"/>
    <x v="2"/>
    <s v="12002830"/>
    <d v="2026-05-11T00:00:00"/>
    <d v="2026-06-10T00:00:00"/>
    <s v="USD"/>
    <n v="-21082.86"/>
    <n v="-3373.26"/>
    <n v="-24456.12"/>
    <n v="-1421"/>
    <n v="1421"/>
    <s v="Sin pagar"/>
    <s v="IRLANDA ROJO"/>
    <m/>
    <n v="30"/>
    <s v="Crédito"/>
    <n v="10"/>
    <n v="6"/>
    <n v="2026"/>
    <n v="11"/>
    <n v="5"/>
    <n v="2026"/>
    <n v="21082.86"/>
    <n v="24456.12"/>
    <s v="Vigente"/>
    <d v="2026-05-30T00:00:00"/>
    <x v="1"/>
    <x v="4"/>
    <n v="0"/>
    <n v="0"/>
    <n v="0"/>
    <n v="0"/>
    <n v="21082.86"/>
  </r>
  <r>
    <s v="BILL/2026/05/0049"/>
    <s v="OC02487"/>
    <x v="0"/>
    <s v="HMO-24900"/>
    <d v="2026-05-20T00:00:00"/>
    <d v="2026-06-19T00:00:00"/>
    <s v="USD"/>
    <n v="-20006.32"/>
    <n v="-3201.01"/>
    <n v="-23207.33"/>
    <n v="-1334"/>
    <n v="1334"/>
    <s v="Sin pagar"/>
    <s v="IRLANDA ROJO"/>
    <m/>
    <n v="30"/>
    <s v="Crédito"/>
    <n v="19"/>
    <n v="6"/>
    <n v="2026"/>
    <n v="20"/>
    <n v="5"/>
    <n v="2026"/>
    <n v="20006.32"/>
    <n v="23207.33"/>
    <s v="Vigente"/>
    <d v="2026-05-30T00:00:00"/>
    <x v="1"/>
    <x v="4"/>
    <n v="0"/>
    <n v="0"/>
    <n v="0"/>
    <n v="0"/>
    <n v="20006.32"/>
  </r>
  <r>
    <s v="BILL/2026/05/0048"/>
    <s v="OC02454"/>
    <x v="3"/>
    <s v="62364"/>
    <d v="2026-05-14T00:00:00"/>
    <d v="2026-06-13T00:00:00"/>
    <s v="MXN"/>
    <n v="-22104"/>
    <n v="-3536.64"/>
    <n v="-25640.639999999999"/>
    <n v="-25640.639999999999"/>
    <n v="25640.639999999999"/>
    <s v="Sin pagar"/>
    <s v="IRLANDA ROJO"/>
    <m/>
    <n v="30"/>
    <s v="Crédito"/>
    <n v="13"/>
    <n v="6"/>
    <n v="2026"/>
    <n v="14"/>
    <n v="5"/>
    <n v="2026"/>
    <n v="22104"/>
    <n v="25640.639999999999"/>
    <s v="Vigente"/>
    <d v="2026-05-30T00:00:00"/>
    <x v="1"/>
    <x v="4"/>
    <n v="0"/>
    <n v="0"/>
    <n v="0"/>
    <n v="0"/>
    <n v="22104"/>
  </r>
  <r>
    <s v="BILL/2026/05/0047"/>
    <s v="OC02456"/>
    <x v="3"/>
    <s v="62365"/>
    <d v="2026-05-14T00:00:00"/>
    <d v="2026-06-13T00:00:00"/>
    <s v="MXN"/>
    <n v="-55260"/>
    <n v="-8841.6"/>
    <n v="-64101.599999999999"/>
    <n v="-64101.599999999999"/>
    <n v="64101.599999999999"/>
    <s v="Sin pagar"/>
    <s v="IRLANDA ROJO"/>
    <m/>
    <n v="30"/>
    <s v="Crédito"/>
    <n v="13"/>
    <n v="6"/>
    <n v="2026"/>
    <n v="14"/>
    <n v="5"/>
    <n v="2026"/>
    <n v="55260"/>
    <n v="64101.599999999999"/>
    <s v="Vigente"/>
    <d v="2026-05-30T00:00:00"/>
    <x v="1"/>
    <x v="4"/>
    <n v="0"/>
    <n v="0"/>
    <n v="0"/>
    <n v="0"/>
    <n v="55260"/>
  </r>
  <r>
    <s v="BILL/2026/05/0046"/>
    <s v="OC02477"/>
    <x v="3"/>
    <s v="62401"/>
    <d v="2026-05-19T00:00:00"/>
    <d v="2026-06-18T00:00:00"/>
    <s v="MXN"/>
    <n v="-44208"/>
    <n v="-7073.28"/>
    <n v="-51281.279999999999"/>
    <n v="-51281.279999999999"/>
    <n v="51281.279999999999"/>
    <s v="Sin pagar"/>
    <s v="IRLANDA ROJO"/>
    <m/>
    <n v="30"/>
    <s v="Crédito"/>
    <n v="18"/>
    <n v="6"/>
    <n v="2026"/>
    <n v="19"/>
    <n v="5"/>
    <n v="2026"/>
    <n v="44208"/>
    <n v="51281.279999999999"/>
    <s v="Vigente"/>
    <d v="2026-05-30T00:00:00"/>
    <x v="1"/>
    <x v="4"/>
    <n v="0"/>
    <n v="0"/>
    <n v="0"/>
    <n v="0"/>
    <n v="44208"/>
  </r>
  <r>
    <s v="BILL/2026/05/0045"/>
    <s v="OC02453"/>
    <x v="1"/>
    <s v="AA 16197"/>
    <d v="2026-05-13T00:00:00"/>
    <d v="2026-06-02T00:00:00"/>
    <s v="MXN"/>
    <n v="-63000"/>
    <n v="-10080"/>
    <n v="-73080"/>
    <n v="-73080"/>
    <n v="73080"/>
    <s v="Sin pagar"/>
    <s v="IRLANDA ROJO"/>
    <m/>
    <n v="20"/>
    <s v="Crédito"/>
    <n v="2"/>
    <n v="6"/>
    <n v="2026"/>
    <n v="13"/>
    <n v="5"/>
    <n v="2026"/>
    <n v="63000"/>
    <n v="73080"/>
    <s v="Vigente"/>
    <d v="2026-05-30T00:00:00"/>
    <x v="1"/>
    <x v="4"/>
    <n v="0"/>
    <n v="0"/>
    <n v="0"/>
    <n v="0"/>
    <n v="63000"/>
  </r>
  <r>
    <s v="BILL/2026/05/0034"/>
    <s v="OC02460"/>
    <x v="6"/>
    <s v="A - 37788"/>
    <d v="2026-05-13T00:00:00"/>
    <d v="2026-06-12T00:00:00"/>
    <s v="MXN"/>
    <n v="-5000"/>
    <n v="-800"/>
    <n v="-5800"/>
    <n v="-5800"/>
    <n v="5800"/>
    <s v="Sin pagar"/>
    <s v="IRLANDA ROJO"/>
    <m/>
    <n v="30"/>
    <s v="Crédito"/>
    <n v="12"/>
    <n v="6"/>
    <n v="2026"/>
    <n v="13"/>
    <n v="5"/>
    <n v="2026"/>
    <n v="5000"/>
    <n v="5800"/>
    <s v="Vigente"/>
    <d v="2026-05-30T00:00:00"/>
    <x v="1"/>
    <x v="4"/>
    <n v="0"/>
    <n v="0"/>
    <n v="0"/>
    <n v="0"/>
    <n v="5000"/>
  </r>
  <r>
    <s v="BILL/2026/05/0033"/>
    <s v="OC02437"/>
    <x v="3"/>
    <s v="62329"/>
    <d v="2026-05-11T00:00:00"/>
    <d v="2026-06-10T00:00:00"/>
    <s v="MXN"/>
    <n v="-55260"/>
    <n v="-8841.6"/>
    <n v="-64101.599999999999"/>
    <n v="-64101.599999999999"/>
    <n v="64101.599999999999"/>
    <s v="Sin pagar"/>
    <s v="IRLANDA ROJO"/>
    <m/>
    <n v="30"/>
    <s v="Crédito"/>
    <n v="10"/>
    <n v="6"/>
    <n v="2026"/>
    <n v="11"/>
    <n v="5"/>
    <n v="2026"/>
    <n v="55260"/>
    <n v="64101.599999999999"/>
    <s v="Vigente"/>
    <d v="2026-05-30T00:00:00"/>
    <x v="1"/>
    <x v="4"/>
    <n v="0"/>
    <n v="0"/>
    <n v="0"/>
    <n v="0"/>
    <n v="55260"/>
  </r>
  <r>
    <s v="BILL/2026/05/0026"/>
    <s v="OC02448"/>
    <x v="6"/>
    <s v="A - 37774"/>
    <d v="2026-05-12T00:00:00"/>
    <d v="2026-06-11T00:00:00"/>
    <s v="MXN"/>
    <n v="-11000"/>
    <n v="-1760"/>
    <n v="-12760"/>
    <n v="-12760"/>
    <n v="12760"/>
    <s v="Sin pagar"/>
    <s v="IRLANDA ROJO"/>
    <m/>
    <n v="30"/>
    <s v="Crédito"/>
    <n v="11"/>
    <n v="6"/>
    <n v="2026"/>
    <n v="12"/>
    <n v="5"/>
    <n v="2026"/>
    <n v="11000"/>
    <n v="12760"/>
    <s v="Vigente"/>
    <d v="2026-05-30T00:00:00"/>
    <x v="1"/>
    <x v="4"/>
    <n v="0"/>
    <n v="0"/>
    <n v="0"/>
    <n v="0"/>
    <n v="11000"/>
  </r>
  <r>
    <s v="BILL/2026/05/0022"/>
    <s v="OC02450"/>
    <x v="13"/>
    <s v="CLN/2026/00052"/>
    <d v="2026-05-11T00:00:00"/>
    <d v="2026-06-10T00:00:00"/>
    <s v="USD"/>
    <n v="-98636.82"/>
    <n v="-15781.89"/>
    <n v="-114418.71"/>
    <n v="-6648.19"/>
    <n v="6648.19"/>
    <s v="Sin pagar"/>
    <s v="IRLANDA ROJO"/>
    <m/>
    <n v="30"/>
    <s v="Crédito"/>
    <n v="10"/>
    <n v="6"/>
    <n v="2026"/>
    <n v="11"/>
    <n v="5"/>
    <n v="2026"/>
    <n v="98636.82"/>
    <n v="114418.71"/>
    <s v="Vigente"/>
    <d v="2026-05-30T00:00:00"/>
    <x v="1"/>
    <x v="4"/>
    <n v="0"/>
    <n v="0"/>
    <n v="0"/>
    <n v="0"/>
    <n v="98636.82"/>
  </r>
  <r>
    <s v="BILL/2026/05/0021"/>
    <s v="OC02444"/>
    <x v="6"/>
    <s v="A - 37761"/>
    <d v="2026-05-11T00:00:00"/>
    <d v="2026-06-10T00:00:00"/>
    <s v="MXN"/>
    <n v="-9600"/>
    <n v="-1536"/>
    <n v="-11136"/>
    <n v="-11136"/>
    <n v="11136"/>
    <s v="Sin pagar"/>
    <s v="IRLANDA ROJO"/>
    <m/>
    <n v="30"/>
    <s v="Crédito"/>
    <n v="10"/>
    <n v="6"/>
    <n v="2026"/>
    <n v="11"/>
    <n v="5"/>
    <n v="2026"/>
    <n v="9600"/>
    <n v="11136"/>
    <s v="Vigente"/>
    <d v="2026-05-30T00:00:00"/>
    <x v="1"/>
    <x v="4"/>
    <n v="0"/>
    <n v="0"/>
    <n v="0"/>
    <n v="0"/>
    <n v="9600"/>
  </r>
  <r>
    <s v="BILL/2026/05/0020"/>
    <s v="OC02435"/>
    <x v="6"/>
    <s v="A - 37710"/>
    <d v="2026-05-06T00:00:00"/>
    <d v="2026-06-05T00:00:00"/>
    <s v="MXN"/>
    <n v="-3200"/>
    <m/>
    <n v="-3200"/>
    <n v="-3200"/>
    <n v="3200"/>
    <s v="Sin pagar"/>
    <s v="IRLANDA ROJO"/>
    <m/>
    <n v="30"/>
    <s v="Crédito"/>
    <n v="5"/>
    <n v="6"/>
    <n v="2026"/>
    <n v="6"/>
    <n v="5"/>
    <n v="2026"/>
    <n v="3200"/>
    <n v="3200"/>
    <s v="Vigente"/>
    <d v="2026-05-30T00:00:00"/>
    <x v="1"/>
    <x v="4"/>
    <n v="0"/>
    <n v="0"/>
    <n v="0"/>
    <n v="0"/>
    <n v="3200"/>
  </r>
  <r>
    <s v="BILL/2026/05/0019"/>
    <s v="OC02441"/>
    <x v="6"/>
    <s v="A - 37735"/>
    <d v="2026-05-08T00:00:00"/>
    <d v="2026-06-07T00:00:00"/>
    <s v="MXN"/>
    <n v="-16800"/>
    <n v="-2688"/>
    <n v="-19488"/>
    <n v="-19488"/>
    <n v="19488"/>
    <s v="Sin pagar"/>
    <s v="IRLANDA ROJO"/>
    <m/>
    <n v="30"/>
    <s v="Crédito"/>
    <n v="7"/>
    <n v="6"/>
    <n v="2026"/>
    <n v="8"/>
    <n v="5"/>
    <n v="2026"/>
    <n v="16800"/>
    <n v="19488"/>
    <s v="Vigente"/>
    <d v="2026-05-30T00:00:00"/>
    <x v="1"/>
    <x v="4"/>
    <n v="0"/>
    <n v="0"/>
    <n v="0"/>
    <n v="0"/>
    <n v="16800"/>
  </r>
  <r>
    <s v="BILL/2026/05/0018"/>
    <s v="OC02442"/>
    <x v="6"/>
    <s v="A - 37736"/>
    <d v="2026-05-08T00:00:00"/>
    <d v="2026-06-07T00:00:00"/>
    <s v="MXN"/>
    <n v="-11600"/>
    <n v="-1856"/>
    <n v="-13456"/>
    <n v="-13456"/>
    <n v="13456"/>
    <s v="Sin pagar"/>
    <s v="IRLANDA ROJO"/>
    <m/>
    <n v="30"/>
    <s v="Crédito"/>
    <n v="7"/>
    <n v="6"/>
    <n v="2026"/>
    <n v="8"/>
    <n v="5"/>
    <n v="2026"/>
    <n v="11600"/>
    <n v="13456"/>
    <s v="Vigente"/>
    <d v="2026-05-30T00:00:00"/>
    <x v="1"/>
    <x v="4"/>
    <n v="0"/>
    <n v="0"/>
    <n v="0"/>
    <n v="0"/>
    <n v="11600"/>
  </r>
  <r>
    <s v="BILL/2026/05/0016"/>
    <s v="OC02434"/>
    <x v="7"/>
    <s v="F9473"/>
    <d v="2026-05-06T00:00:00"/>
    <d v="2026-06-05T00:00:00"/>
    <s v="MXN"/>
    <n v="-84304"/>
    <n v="-13488.64"/>
    <n v="-97792.639999999999"/>
    <n v="-97792.639999999999"/>
    <n v="97792.639999999999"/>
    <s v="Sin pagar"/>
    <s v="IRLANDA ROJO"/>
    <m/>
    <n v="30"/>
    <s v="Crédito"/>
    <n v="5"/>
    <n v="6"/>
    <n v="2026"/>
    <n v="6"/>
    <n v="5"/>
    <n v="2026"/>
    <n v="84304"/>
    <n v="97792.639999999999"/>
    <s v="Vigente"/>
    <d v="2026-05-30T00:00:00"/>
    <x v="1"/>
    <x v="4"/>
    <n v="0"/>
    <n v="0"/>
    <n v="0"/>
    <n v="0"/>
    <n v="84304"/>
  </r>
  <r>
    <s v="BILL/2026/05/0015"/>
    <s v="OC02426"/>
    <x v="3"/>
    <s v="GL 62301"/>
    <d v="2026-05-05T00:00:00"/>
    <d v="2026-06-04T00:00:00"/>
    <s v="MXN"/>
    <n v="-44208"/>
    <n v="-7073.28"/>
    <n v="-51281.279999999999"/>
    <n v="-51281.279999999999"/>
    <n v="51281.279999999999"/>
    <s v="Sin pagar"/>
    <s v="IRLANDA ROJO"/>
    <m/>
    <n v="30"/>
    <s v="Crédito"/>
    <n v="4"/>
    <n v="6"/>
    <n v="2026"/>
    <n v="5"/>
    <n v="5"/>
    <n v="2026"/>
    <n v="44208"/>
    <n v="51281.279999999999"/>
    <s v="Vigente"/>
    <d v="2026-05-30T00:00:00"/>
    <x v="1"/>
    <x v="4"/>
    <n v="0"/>
    <n v="0"/>
    <n v="0"/>
    <n v="0"/>
    <n v="44208"/>
  </r>
  <r>
    <s v="BILL/2026/05/0012"/>
    <s v="OC02421"/>
    <x v="22"/>
    <s v="89329"/>
    <d v="2026-05-05T00:00:00"/>
    <d v="2026-06-04T00:00:00"/>
    <s v="USD"/>
    <n v="-80904.52"/>
    <n v="-12944.72"/>
    <n v="-93849.24"/>
    <n v="-5359.2"/>
    <n v="5359.2"/>
    <s v="Sin pagar"/>
    <s v="IRLANDA ROJO"/>
    <m/>
    <n v="30"/>
    <s v="Crédito"/>
    <n v="4"/>
    <n v="6"/>
    <n v="2026"/>
    <n v="5"/>
    <n v="5"/>
    <n v="2026"/>
    <n v="80904.52"/>
    <n v="93849.24"/>
    <s v="Vigente"/>
    <d v="2026-05-30T00:00:00"/>
    <x v="1"/>
    <x v="4"/>
    <n v="0"/>
    <n v="0"/>
    <n v="0"/>
    <n v="0"/>
    <n v="80904.52"/>
  </r>
  <r>
    <s v="BILL/2026/04/0108"/>
    <s v="OC02390"/>
    <x v="2"/>
    <s v="12002723"/>
    <d v="2026-04-23T00:00:00"/>
    <d v="2026-05-23T00:00:00"/>
    <s v="USD"/>
    <n v="-38989.58"/>
    <n v="-6238.33"/>
    <n v="-45227.91"/>
    <n v="-2610"/>
    <n v="2610"/>
    <s v="Sin pagar"/>
    <s v="IRLANDA ROJO"/>
    <m/>
    <n v="30"/>
    <s v="Crédito"/>
    <n v="23"/>
    <n v="5"/>
    <n v="2026"/>
    <n v="23"/>
    <n v="4"/>
    <n v="2026"/>
    <n v="38989.58"/>
    <n v="45227.91"/>
    <s v="Vencido"/>
    <d v="2026-05-30T00:00:00"/>
    <x v="1"/>
    <x v="4"/>
    <n v="8"/>
    <n v="38989.58"/>
    <n v="0"/>
    <n v="0"/>
    <n v="0"/>
  </r>
  <r>
    <s v="BILL/2026/04/0104"/>
    <s v="OC02401"/>
    <x v="7"/>
    <s v="F9424"/>
    <d v="2026-04-28T00:00:00"/>
    <d v="2026-05-28T00:00:00"/>
    <s v="MXN"/>
    <n v="-33244.199999999997"/>
    <n v="-5319.07"/>
    <n v="-38563.269999999997"/>
    <n v="-38563.269999999997"/>
    <n v="38563.269999999997"/>
    <s v="Sin pagar"/>
    <s v="IRLANDA ROJO"/>
    <m/>
    <n v="30"/>
    <s v="Crédito"/>
    <n v="28"/>
    <n v="5"/>
    <n v="2026"/>
    <n v="28"/>
    <n v="4"/>
    <n v="2026"/>
    <n v="33244.199999999997"/>
    <n v="38563.269999999997"/>
    <s v="Vencido"/>
    <d v="2026-05-30T00:00:00"/>
    <x v="1"/>
    <x v="4"/>
    <n v="3"/>
    <n v="33244.199999999997"/>
    <n v="0"/>
    <n v="0"/>
    <n v="0"/>
  </r>
  <r>
    <s v="BILL/2026/04/0103"/>
    <s v="OC02405"/>
    <x v="7"/>
    <s v="F9425"/>
    <d v="2026-04-28T00:00:00"/>
    <d v="2026-05-28T00:00:00"/>
    <s v="MXN"/>
    <n v="-10300"/>
    <n v="-1648"/>
    <n v="-11948"/>
    <n v="-11948"/>
    <n v="11948"/>
    <s v="Sin pagar"/>
    <s v="IRLANDA ROJO"/>
    <m/>
    <n v="30"/>
    <s v="Crédito"/>
    <n v="28"/>
    <n v="5"/>
    <n v="2026"/>
    <n v="28"/>
    <n v="4"/>
    <n v="2026"/>
    <n v="10300"/>
    <n v="11948"/>
    <s v="Vencido"/>
    <d v="2026-05-30T00:00:00"/>
    <x v="1"/>
    <x v="4"/>
    <n v="3"/>
    <n v="10300"/>
    <n v="0"/>
    <n v="0"/>
    <n v="0"/>
  </r>
  <r>
    <s v="BILL/2026/04/0090"/>
    <s v="OC02398"/>
    <x v="7"/>
    <s v="F9407"/>
    <d v="2026-04-25T00:00:00"/>
    <d v="2026-05-25T00:00:00"/>
    <s v="MXN"/>
    <n v="-41800"/>
    <n v="-6688"/>
    <n v="-48488"/>
    <n v="-48488"/>
    <n v="48488"/>
    <s v="Sin pagar"/>
    <s v="IRLANDA ROJO"/>
    <m/>
    <n v="30"/>
    <s v="Crédito"/>
    <n v="25"/>
    <n v="5"/>
    <n v="2026"/>
    <n v="25"/>
    <n v="4"/>
    <n v="2026"/>
    <n v="41800"/>
    <n v="48488"/>
    <s v="Vencido"/>
    <d v="2026-05-30T00:00:00"/>
    <x v="1"/>
    <x v="4"/>
    <n v="6"/>
    <n v="41800"/>
    <n v="0"/>
    <n v="0"/>
    <n v="0"/>
  </r>
  <r>
    <s v="BILL/2026/04/0077"/>
    <s v="OC02307"/>
    <x v="13"/>
    <s v="HMO/2026/00002"/>
    <d v="2026-04-24T00:00:00"/>
    <d v="2026-06-23T00:00:00"/>
    <s v="USD"/>
    <n v="-1084224.3999999999"/>
    <n v="-173475.9"/>
    <n v="-1257700.3"/>
    <n v="-72453.600000000006"/>
    <n v="72453.600000000006"/>
    <s v="Sin pagar"/>
    <s v="IRLANDA ROJO"/>
    <m/>
    <n v="60"/>
    <s v="Crédito"/>
    <n v="23"/>
    <n v="6"/>
    <n v="2026"/>
    <n v="24"/>
    <n v="4"/>
    <n v="2026"/>
    <n v="1084224.3999999999"/>
    <n v="1257700.3"/>
    <s v="Vigente"/>
    <d v="2026-05-30T00:00:00"/>
    <x v="1"/>
    <x v="4"/>
    <n v="0"/>
    <n v="0"/>
    <n v="0"/>
    <n v="0"/>
    <n v="1084224.3999999999"/>
  </r>
  <r>
    <s v="BILL/2026/03/0067"/>
    <s v="OC02183"/>
    <x v="13"/>
    <s v="CLN/2026/00027"/>
    <d v="2026-03-28T00:00:00"/>
    <d v="2026-05-27T00:00:00"/>
    <s v="USD"/>
    <n v="-196294.54845583459"/>
    <n v="-31407.127752933535"/>
    <n v="-227701.6762087681"/>
    <n v="-72453.600000000006"/>
    <n v="72453.600000000006"/>
    <s v="Sin pagar"/>
    <s v="IRLANDA ROJO"/>
    <m/>
    <n v="60"/>
    <s v="Crédito"/>
    <n v="27"/>
    <n v="5"/>
    <n v="2026"/>
    <n v="28"/>
    <n v="3"/>
    <n v="2026"/>
    <n v="196294.54845583459"/>
    <n v="227701.6762087681"/>
    <s v="Vencido"/>
    <d v="2026-05-30T00:00:00"/>
    <x v="1"/>
    <x v="4"/>
    <n v="4"/>
    <n v="196294.54845583459"/>
    <n v="0"/>
    <n v="0"/>
    <n v="0"/>
  </r>
  <r>
    <s v="BILL/2026/03/0043"/>
    <s v="OC02253"/>
    <x v="14"/>
    <s v="CLN/2026/0131"/>
    <d v="2026-03-18T00:00:00"/>
    <d v="2026-04-17T00:00:00"/>
    <s v="MXN"/>
    <n v="-16250"/>
    <m/>
    <n v="-16250"/>
    <n v="-16250"/>
    <n v="16250"/>
    <s v="Sin pagar"/>
    <s v="IRLANDA ROJO"/>
    <m/>
    <n v="30"/>
    <s v="Crédito"/>
    <n v="17"/>
    <n v="4"/>
    <n v="2026"/>
    <n v="18"/>
    <n v="3"/>
    <n v="2026"/>
    <n v="16250"/>
    <n v="16250"/>
    <s v="Vencido"/>
    <d v="2026-05-30T00:00:00"/>
    <x v="1"/>
    <x v="4"/>
    <n v="44"/>
    <n v="0"/>
    <n v="16250"/>
    <n v="0"/>
    <n v="0"/>
  </r>
  <r>
    <s v="BILL/2026/03/0033"/>
    <s v="OC02218"/>
    <x v="14"/>
    <s v="CLN/2026/0110--"/>
    <d v="2026-03-07T00:00:00"/>
    <d v="2026-04-06T00:00:00"/>
    <s v="MXN"/>
    <n v="-6800"/>
    <m/>
    <n v="-6800"/>
    <n v="-6800"/>
    <n v="6800"/>
    <s v="Sin pagar"/>
    <s v="IRLANDA ROJO"/>
    <m/>
    <n v="30"/>
    <s v="Crédito"/>
    <n v="6"/>
    <n v="4"/>
    <n v="2026"/>
    <n v="7"/>
    <n v="3"/>
    <n v="2026"/>
    <n v="6800"/>
    <n v="6800"/>
    <s v="Vencido"/>
    <d v="2026-05-30T00:00:00"/>
    <x v="1"/>
    <x v="4"/>
    <n v="55"/>
    <n v="0"/>
    <n v="6800"/>
    <n v="0"/>
    <n v="0"/>
  </r>
  <r>
    <s v="BILL/2026/03/0032"/>
    <s v="OC02213"/>
    <x v="14"/>
    <s v="CLN/2026/0110-"/>
    <d v="2026-03-07T00:00:00"/>
    <d v="2026-04-06T00:00:00"/>
    <s v="MXN"/>
    <n v="-7500"/>
    <m/>
    <n v="-7500"/>
    <n v="-7500"/>
    <n v="7500"/>
    <s v="Sin pagar"/>
    <s v="IRLANDA ROJO"/>
    <m/>
    <n v="30"/>
    <s v="Crédito"/>
    <n v="6"/>
    <n v="4"/>
    <n v="2026"/>
    <n v="7"/>
    <n v="3"/>
    <n v="2026"/>
    <n v="7500"/>
    <n v="7500"/>
    <s v="Vencido"/>
    <d v="2026-05-30T00:00:00"/>
    <x v="1"/>
    <x v="4"/>
    <n v="55"/>
    <n v="0"/>
    <n v="7500"/>
    <n v="0"/>
    <n v="0"/>
  </r>
  <r>
    <s v="BILL/2026/03/0031"/>
    <s v="OC02219"/>
    <x v="14"/>
    <s v="CLN/2026/0110"/>
    <d v="2026-03-07T00:00:00"/>
    <d v="2026-04-06T00:00:00"/>
    <s v="MXN"/>
    <n v="-15000"/>
    <m/>
    <n v="-15000"/>
    <n v="-15000"/>
    <n v="15000"/>
    <s v="Sin pagar"/>
    <s v="IRLANDA ROJO"/>
    <m/>
    <n v="30"/>
    <s v="Crédito"/>
    <n v="6"/>
    <n v="4"/>
    <n v="2026"/>
    <n v="7"/>
    <n v="3"/>
    <n v="2026"/>
    <n v="15000"/>
    <n v="15000"/>
    <s v="Vencido"/>
    <d v="2026-05-30T00:00:00"/>
    <x v="1"/>
    <x v="4"/>
    <n v="55"/>
    <n v="0"/>
    <n v="15000"/>
    <n v="0"/>
    <n v="0"/>
  </r>
  <r>
    <s v="BILL/2026/03/0010"/>
    <s v="OC02209"/>
    <x v="15"/>
    <s v="DSA 242129"/>
    <d v="2026-03-06T00:00:00"/>
    <d v="2026-04-05T00:00:00"/>
    <s v="MXN"/>
    <n v="-455037.5"/>
    <m/>
    <n v="-455037.5"/>
    <n v="-455037.5"/>
    <n v="455037.5"/>
    <s v="Sin pagar"/>
    <s v="IRLANDA ROJO"/>
    <m/>
    <n v="30"/>
    <s v="Crédito"/>
    <n v="5"/>
    <n v="4"/>
    <n v="2026"/>
    <n v="6"/>
    <n v="3"/>
    <n v="2026"/>
    <n v="455037.5"/>
    <n v="455037.5"/>
    <s v="Vencido"/>
    <d v="2026-05-30T00:00:00"/>
    <x v="1"/>
    <x v="4"/>
    <n v="56"/>
    <n v="0"/>
    <n v="455037.5"/>
    <n v="0"/>
    <n v="0"/>
  </r>
  <r>
    <s v="BILL/2026/03/0006"/>
    <s v="OC02198"/>
    <x v="14"/>
    <s v="CLN/2026/0103"/>
    <d v="2026-03-04T00:00:00"/>
    <d v="2026-04-03T00:00:00"/>
    <s v="MXN"/>
    <n v="-6800"/>
    <m/>
    <n v="-6800"/>
    <n v="-6800"/>
    <n v="6800"/>
    <s v="Sin pagar"/>
    <s v="IRLANDA ROJO"/>
    <m/>
    <n v="30"/>
    <s v="Crédito"/>
    <n v="3"/>
    <n v="4"/>
    <n v="2026"/>
    <n v="4"/>
    <n v="3"/>
    <n v="2026"/>
    <n v="6800"/>
    <n v="6800"/>
    <s v="Vencido"/>
    <d v="2026-05-30T00:00:00"/>
    <x v="1"/>
    <x v="4"/>
    <n v="58"/>
    <n v="0"/>
    <n v="6800"/>
    <n v="0"/>
    <n v="0"/>
  </r>
  <r>
    <s v="BILL/2025/10/0003"/>
    <s v="OC01792"/>
    <x v="16"/>
    <s v="4074"/>
    <d v="2025-10-02T00:00:00"/>
    <d v="2025-11-01T00:00:00"/>
    <s v="MXN"/>
    <n v="-14985"/>
    <n v="-2397.6"/>
    <n v="-17382.599999999999"/>
    <n v="-17382.599999999999"/>
    <n v="17382.599999999999"/>
    <s v="Sin pagar"/>
    <s v="IRLANDA ROJO"/>
    <m/>
    <n v="30"/>
    <s v="Crédito"/>
    <n v="1"/>
    <n v="11"/>
    <n v="2025"/>
    <n v="2"/>
    <n v="10"/>
    <n v="2025"/>
    <n v="14985"/>
    <n v="17382.599999999999"/>
    <s v="Vencido"/>
    <d v="2026-05-30T00:00:00"/>
    <x v="1"/>
    <x v="4"/>
    <n v="211"/>
    <n v="0"/>
    <n v="0"/>
    <n v="14985"/>
    <n v="0"/>
  </r>
  <r>
    <s v="BILL/2025/09/0116"/>
    <s v="OC01773"/>
    <x v="16"/>
    <s v="3998"/>
    <d v="2025-09-27T00:00:00"/>
    <d v="2025-10-27T00:00:00"/>
    <s v="MXN"/>
    <n v="-7600"/>
    <n v="-1216"/>
    <n v="-8816"/>
    <n v="-8816"/>
    <n v="8816"/>
    <s v="Sin pagar"/>
    <s v="IRLANDA ROJO"/>
    <m/>
    <n v="30"/>
    <s v="Crédito"/>
    <n v="27"/>
    <n v="10"/>
    <n v="2025"/>
    <n v="27"/>
    <n v="9"/>
    <n v="2025"/>
    <n v="7600"/>
    <n v="8816"/>
    <s v="Vencido"/>
    <d v="2026-05-30T00:00:00"/>
    <x v="1"/>
    <x v="4"/>
    <n v="216"/>
    <n v="0"/>
    <n v="0"/>
    <n v="7600"/>
    <n v="0"/>
  </r>
  <r>
    <s v="BILL/2025/09/0092"/>
    <s v="OC01742"/>
    <x v="14"/>
    <s v="CLN/2025/0086"/>
    <d v="2025-09-24T00:00:00"/>
    <d v="2025-10-24T00:00:00"/>
    <s v="MXN"/>
    <n v="-2499.98"/>
    <m/>
    <n v="-2499.98"/>
    <n v="-2499.98"/>
    <n v="2499.98"/>
    <s v="Sin pagar"/>
    <s v="IRLANDA ROJO"/>
    <m/>
    <n v="30"/>
    <s v="Crédito"/>
    <n v="24"/>
    <n v="10"/>
    <n v="2025"/>
    <n v="24"/>
    <n v="9"/>
    <n v="2025"/>
    <n v="2499.98"/>
    <n v="2499.98"/>
    <s v="Vencido"/>
    <d v="2026-05-30T00:00:00"/>
    <x v="1"/>
    <x v="4"/>
    <n v="219"/>
    <n v="0"/>
    <n v="0"/>
    <n v="2499.98"/>
    <n v="0"/>
  </r>
  <r>
    <s v="BILL/2025/09/0065"/>
    <s v="OC01751"/>
    <x v="16"/>
    <s v="3957"/>
    <d v="2025-09-23T00:00:00"/>
    <d v="2025-10-23T00:00:00"/>
    <s v="USD"/>
    <n v="-23857.03"/>
    <n v="-3817.12"/>
    <n v="-27674.15"/>
    <n v="-1503.36"/>
    <n v="1503.36"/>
    <s v="Sin pagar"/>
    <s v="IRLANDA ROJO"/>
    <m/>
    <n v="30"/>
    <s v="Crédito"/>
    <n v="23"/>
    <n v="10"/>
    <n v="2025"/>
    <n v="23"/>
    <n v="9"/>
    <n v="2025"/>
    <n v="23857.03"/>
    <n v="27674.15"/>
    <s v="Vencido"/>
    <d v="2026-05-30T00:00:00"/>
    <x v="1"/>
    <x v="4"/>
    <n v="220"/>
    <n v="0"/>
    <n v="0"/>
    <n v="23857.03"/>
    <n v="0"/>
  </r>
  <r>
    <s v="BILL/2025/09/0031"/>
    <s v="OC01684"/>
    <x v="16"/>
    <s v="3858"/>
    <d v="2025-09-05T00:00:00"/>
    <d v="2025-10-05T00:00:00"/>
    <s v="USD"/>
    <n v="-7240.47"/>
    <n v="-1158.48"/>
    <n v="-8398.9500000000007"/>
    <n v="-447.76"/>
    <n v="447.76"/>
    <s v="Sin pagar"/>
    <s v="IRLANDA ROJO"/>
    <m/>
    <n v="30"/>
    <s v="Crédito"/>
    <n v="5"/>
    <n v="10"/>
    <n v="2025"/>
    <n v="5"/>
    <n v="9"/>
    <n v="2025"/>
    <n v="7240.47"/>
    <n v="8398.9500000000007"/>
    <s v="Vencido"/>
    <d v="2026-05-30T00:00:00"/>
    <x v="1"/>
    <x v="4"/>
    <n v="238"/>
    <n v="0"/>
    <n v="0"/>
    <n v="7240.47"/>
    <n v="0"/>
  </r>
  <r>
    <s v="BILL/2025/09/0030"/>
    <s v="OC01684"/>
    <x v="16"/>
    <s v="3851"/>
    <d v="2025-09-04T00:00:00"/>
    <d v="2025-10-04T00:00:00"/>
    <s v="USD"/>
    <n v="-21639.89"/>
    <n v="-3462.38"/>
    <n v="-25102.27"/>
    <n v="-1343.28"/>
    <n v="1343.28"/>
    <s v="Sin pagar"/>
    <s v="IRLANDA ROJO"/>
    <m/>
    <n v="30"/>
    <s v="Crédito"/>
    <n v="4"/>
    <n v="10"/>
    <n v="2025"/>
    <n v="4"/>
    <n v="9"/>
    <n v="2025"/>
    <n v="21639.89"/>
    <n v="25102.27"/>
    <s v="Vencido"/>
    <d v="2026-05-30T00:00:00"/>
    <x v="1"/>
    <x v="4"/>
    <n v="239"/>
    <n v="0"/>
    <n v="0"/>
    <n v="21639.89"/>
    <n v="0"/>
  </r>
  <r>
    <s v="BILL/2025/09/0021"/>
    <s v="OC01696"/>
    <x v="14"/>
    <s v="CLN/2025/0066"/>
    <d v="2025-09-09T00:00:00"/>
    <d v="2025-10-09T00:00:00"/>
    <s v="MXN"/>
    <n v="-5000"/>
    <m/>
    <n v="-5000"/>
    <n v="-5000"/>
    <n v="5000"/>
    <s v="Sin pagar"/>
    <s v="IRLANDA ROJO"/>
    <m/>
    <n v="30"/>
    <s v="Crédito"/>
    <n v="9"/>
    <n v="10"/>
    <n v="2025"/>
    <n v="9"/>
    <n v="9"/>
    <n v="2025"/>
    <n v="5000"/>
    <n v="5000"/>
    <s v="Vencido"/>
    <d v="2026-05-30T00:00:00"/>
    <x v="1"/>
    <x v="4"/>
    <n v="234"/>
    <n v="0"/>
    <n v="0"/>
    <n v="5000"/>
    <n v="0"/>
  </r>
  <r>
    <s v="BILL/2025/09/0008"/>
    <s v="OC01683"/>
    <x v="16"/>
    <s v="3844"/>
    <d v="2025-09-03T00:00:00"/>
    <d v="2025-10-03T00:00:00"/>
    <s v="USD"/>
    <n v="-24244.53"/>
    <n v="-3879.12"/>
    <n v="-28123.65"/>
    <n v="-1503.36"/>
    <n v="1503.36"/>
    <s v="Sin pagar"/>
    <s v="IRLANDA ROJO"/>
    <m/>
    <n v="30"/>
    <s v="Crédito"/>
    <n v="3"/>
    <n v="10"/>
    <n v="2025"/>
    <n v="3"/>
    <n v="9"/>
    <n v="2025"/>
    <n v="24244.53"/>
    <n v="28123.65"/>
    <s v="Vencido"/>
    <d v="2026-05-30T00:00:00"/>
    <x v="1"/>
    <x v="4"/>
    <n v="240"/>
    <n v="0"/>
    <n v="0"/>
    <n v="24244.53"/>
    <n v="0"/>
  </r>
  <r>
    <s v="BILL/2025/08/0063"/>
    <s v="OC01631"/>
    <x v="16"/>
    <s v="3756"/>
    <d v="2025-08-19T00:00:00"/>
    <d v="2025-09-18T00:00:00"/>
    <s v="MXN"/>
    <n v="-12600"/>
    <n v="-2016"/>
    <n v="-14616"/>
    <n v="-14616"/>
    <n v="14616"/>
    <s v="Sin pagar"/>
    <s v="IRLANDA ROJO"/>
    <m/>
    <n v="30"/>
    <s v="Crédito"/>
    <n v="18"/>
    <n v="9"/>
    <n v="2025"/>
    <n v="19"/>
    <n v="8"/>
    <n v="2025"/>
    <n v="12600"/>
    <n v="14616"/>
    <s v="Vencido"/>
    <d v="2026-05-30T00:00:00"/>
    <x v="1"/>
    <x v="4"/>
    <n v="255"/>
    <n v="0"/>
    <n v="0"/>
    <n v="12600"/>
    <n v="0"/>
  </r>
  <r>
    <s v="BILL/2025/08/0062"/>
    <s v="OC01632"/>
    <x v="16"/>
    <s v="3757"/>
    <d v="2025-08-19T00:00:00"/>
    <d v="2025-09-18T00:00:00"/>
    <s v="MXN"/>
    <n v="-21000"/>
    <n v="-3360"/>
    <n v="-24360"/>
    <n v="-24360"/>
    <n v="24360"/>
    <s v="Sin pagar"/>
    <s v="IRLANDA ROJO"/>
    <m/>
    <n v="30"/>
    <s v="Crédito"/>
    <n v="18"/>
    <n v="9"/>
    <n v="2025"/>
    <n v="19"/>
    <n v="8"/>
    <n v="2025"/>
    <n v="21000"/>
    <n v="24360"/>
    <s v="Vencido"/>
    <d v="2026-05-30T00:00:00"/>
    <x v="1"/>
    <x v="4"/>
    <n v="255"/>
    <n v="0"/>
    <n v="0"/>
    <n v="21000"/>
    <n v="0"/>
  </r>
  <r>
    <s v="BILL/2025/08/0040"/>
    <s v="OC01600"/>
    <x v="16"/>
    <s v="3703"/>
    <d v="2025-08-12T00:00:00"/>
    <d v="2025-09-11T00:00:00"/>
    <s v="MXN"/>
    <n v="-7600"/>
    <n v="-1216"/>
    <n v="-8816"/>
    <n v="-8816"/>
    <n v="8816"/>
    <s v="Sin pagar"/>
    <s v="IRLANDA ROJO"/>
    <m/>
    <n v="30"/>
    <s v="Crédito"/>
    <n v="11"/>
    <n v="9"/>
    <n v="2025"/>
    <n v="12"/>
    <n v="8"/>
    <n v="2025"/>
    <n v="7600"/>
    <n v="8816"/>
    <s v="Vencido"/>
    <d v="2026-05-30T00:00:00"/>
    <x v="1"/>
    <x v="4"/>
    <n v="262"/>
    <n v="0"/>
    <n v="0"/>
    <n v="7600"/>
    <n v="0"/>
  </r>
  <r>
    <s v="BILL/2025/08/0036"/>
    <s v="OC01615"/>
    <x v="16"/>
    <s v="3725"/>
    <d v="2025-08-14T00:00:00"/>
    <d v="2025-09-13T00:00:00"/>
    <s v="USD"/>
    <n v="-7416.85"/>
    <n v="-1186.7"/>
    <n v="-8603.5499999999993"/>
    <n v="-461.68"/>
    <n v="461.68"/>
    <s v="Sin pagar"/>
    <s v="IRLANDA ROJO"/>
    <m/>
    <n v="30"/>
    <s v="Crédito"/>
    <n v="13"/>
    <n v="9"/>
    <n v="2025"/>
    <n v="14"/>
    <n v="8"/>
    <n v="2025"/>
    <n v="7416.85"/>
    <n v="8603.5499999999993"/>
    <s v="Vencido"/>
    <d v="2026-05-30T00:00:00"/>
    <x v="1"/>
    <x v="4"/>
    <n v="260"/>
    <n v="0"/>
    <n v="0"/>
    <n v="7416.85"/>
    <n v="0"/>
  </r>
  <r>
    <s v="BILL/2025/08/0026"/>
    <s v="OC01591"/>
    <x v="17"/>
    <s v="A  787"/>
    <d v="2025-08-13T00:00:00"/>
    <d v="2025-09-12T00:00:00"/>
    <s v="MXN"/>
    <n v="-12540"/>
    <n v="-1849.65"/>
    <n v="-14389.65"/>
    <n v="-14389.65"/>
    <n v="14389.65"/>
    <s v="Sin pagar"/>
    <s v="IRLANDA ROJO"/>
    <m/>
    <n v="30"/>
    <s v="Crédito"/>
    <n v="12"/>
    <n v="9"/>
    <n v="2025"/>
    <n v="13"/>
    <n v="8"/>
    <n v="2025"/>
    <n v="12540"/>
    <n v="14389.65"/>
    <s v="Vencido"/>
    <d v="2026-05-30T00:00:00"/>
    <x v="1"/>
    <x v="4"/>
    <n v="261"/>
    <n v="0"/>
    <n v="0"/>
    <n v="12540"/>
    <n v="0"/>
  </r>
  <r>
    <s v="BILL/2025/07/0040"/>
    <s v="OC01491"/>
    <x v="18"/>
    <s v="CLN-362"/>
    <d v="2025-07-15T00:00:00"/>
    <d v="2025-08-14T00:00:00"/>
    <s v="MXN"/>
    <n v="-12151.9"/>
    <n v="151.9"/>
    <n v="-12000"/>
    <n v="-12000"/>
    <n v="12000"/>
    <s v="Sin pagar"/>
    <s v="IRLANDA ROJO"/>
    <m/>
    <n v="30"/>
    <s v="Crédito"/>
    <n v="14"/>
    <n v="8"/>
    <n v="2025"/>
    <n v="15"/>
    <n v="7"/>
    <n v="2025"/>
    <n v="12151.9"/>
    <n v="12000"/>
    <s v="Vencido"/>
    <d v="2026-05-30T00:00:00"/>
    <x v="1"/>
    <x v="4"/>
    <n v="290"/>
    <n v="0"/>
    <n v="0"/>
    <n v="12151.9"/>
    <n v="0"/>
  </r>
  <r>
    <s v="BILL/2025/06/0041"/>
    <s v="OC01416"/>
    <x v="18"/>
    <s v="9AE6E535-1E51-478E-9B2A-58D915BF45ED"/>
    <d v="2025-06-27T00:00:00"/>
    <d v="2025-07-27T00:00:00"/>
    <s v="USD"/>
    <n v="-17003.52"/>
    <n v="-2720.56"/>
    <n v="-19724.080000000002"/>
    <n v="-1044"/>
    <n v="1044"/>
    <s v="Sin pagar"/>
    <s v="IRLANDA ROJO"/>
    <m/>
    <n v="30"/>
    <s v="Crédito"/>
    <n v="27"/>
    <n v="7"/>
    <n v="2025"/>
    <n v="27"/>
    <n v="6"/>
    <n v="2025"/>
    <n v="17003.52"/>
    <n v="19724.080000000002"/>
    <s v="Vencido"/>
    <d v="2026-05-30T00:00:00"/>
    <x v="1"/>
    <x v="4"/>
    <n v="308"/>
    <n v="0"/>
    <n v="0"/>
    <n v="17003.52"/>
    <n v="0"/>
  </r>
  <r>
    <s v="BILL/2024/12/0015"/>
    <s v="OC00791"/>
    <x v="19"/>
    <s v="A - 994"/>
    <d v="2024-12-09T00:00:00"/>
    <d v="2024-12-24T00:00:00"/>
    <s v="USD"/>
    <n v="-48546"/>
    <n v="-7767.36"/>
    <n v="-56313.36"/>
    <n v="-2784"/>
    <n v="2784"/>
    <s v="Sin pagar"/>
    <s v="IRLANDA ROJO"/>
    <m/>
    <n v="15"/>
    <s v="Crédito"/>
    <n v="24"/>
    <n v="12"/>
    <n v="2024"/>
    <n v="9"/>
    <n v="12"/>
    <n v="2024"/>
    <n v="48546"/>
    <n v="56313.36"/>
    <s v="Vencido"/>
    <d v="2026-05-30T00:00:00"/>
    <x v="1"/>
    <x v="4"/>
    <n v="523"/>
    <n v="0"/>
    <n v="0"/>
    <n v="48546"/>
    <n v="0"/>
  </r>
  <r>
    <s v="BILL/2024/11/0007"/>
    <s v="OC00687"/>
    <x v="20"/>
    <s v="A6782"/>
    <d v="2024-11-01T00:00:00"/>
    <d v="2024-12-01T00:00:00"/>
    <s v="USD"/>
    <n v="-64633.93"/>
    <n v="-10341.51"/>
    <n v="-74975.44"/>
    <n v="-3741.7"/>
    <n v="3741.7"/>
    <s v="Sin pagar"/>
    <s v="IRLANDA ROJO"/>
    <m/>
    <n v="30"/>
    <s v="Crédito"/>
    <n v="1"/>
    <n v="12"/>
    <n v="2024"/>
    <n v="1"/>
    <n v="11"/>
    <n v="2024"/>
    <n v="64633.93"/>
    <n v="74975.44"/>
    <s v="Vencido"/>
    <d v="2026-05-30T00:00:00"/>
    <x v="1"/>
    <x v="4"/>
    <n v="546"/>
    <n v="0"/>
    <n v="0"/>
    <n v="64633.93"/>
    <n v="0"/>
  </r>
  <r>
    <s v="BILL/2026/05/0055"/>
    <s v="OC02478"/>
    <x v="6"/>
    <s v="A - 37855"/>
    <d v="2026-05-19T00:00:00"/>
    <d v="2026-06-18T00:00:00"/>
    <s v="MXN"/>
    <n v="-11000"/>
    <n v="-1760"/>
    <n v="-12760"/>
    <n v="-12760"/>
    <n v="12760"/>
    <s v="Sin pagar"/>
    <s v="IRLANDA ROJO"/>
    <m/>
    <n v="30"/>
    <s v="Crédito"/>
    <n v="18"/>
    <n v="6"/>
    <n v="2026"/>
    <n v="19"/>
    <n v="5"/>
    <n v="2026"/>
    <n v="11000"/>
    <n v="12760"/>
    <s v="Vigente"/>
    <d v="2026-05-22T00:00:00"/>
    <x v="1"/>
    <x v="5"/>
    <n v="0"/>
    <n v="0"/>
    <n v="0"/>
    <n v="0"/>
    <n v="11000"/>
  </r>
  <r>
    <s v="BILL/2026/05/0054"/>
    <s v="OC02469"/>
    <x v="6"/>
    <s v="A - 37806"/>
    <d v="2026-05-15T00:00:00"/>
    <d v="2026-06-14T00:00:00"/>
    <s v="MXN"/>
    <n v="-7500"/>
    <n v="-1200"/>
    <n v="-8700"/>
    <n v="-8700"/>
    <n v="8700"/>
    <s v="Sin pagar"/>
    <s v="IRLANDA ROJO"/>
    <m/>
    <n v="30"/>
    <s v="Crédito"/>
    <n v="14"/>
    <n v="6"/>
    <n v="2026"/>
    <n v="15"/>
    <n v="5"/>
    <n v="2026"/>
    <n v="7500"/>
    <n v="8700"/>
    <s v="Vigente"/>
    <d v="2026-05-22T00:00:00"/>
    <x v="1"/>
    <x v="5"/>
    <n v="0"/>
    <n v="0"/>
    <n v="0"/>
    <n v="0"/>
    <n v="7500"/>
  </r>
  <r>
    <s v="BILL/2026/05/0053"/>
    <s v="OC02483"/>
    <x v="7"/>
    <s v="F9547"/>
    <d v="2026-05-20T00:00:00"/>
    <d v="2026-06-19T00:00:00"/>
    <s v="MXN"/>
    <n v="-4371.72"/>
    <n v="-699.48"/>
    <n v="-5071.2"/>
    <n v="-5071.2"/>
    <n v="5071.2"/>
    <s v="Sin pagar"/>
    <s v="IRLANDA ROJO"/>
    <m/>
    <n v="30"/>
    <s v="Crédito"/>
    <n v="19"/>
    <n v="6"/>
    <n v="2026"/>
    <n v="20"/>
    <n v="5"/>
    <n v="2026"/>
    <n v="4371.72"/>
    <n v="5071.2"/>
    <s v="Vigente"/>
    <d v="2026-05-22T00:00:00"/>
    <x v="1"/>
    <x v="5"/>
    <n v="0"/>
    <n v="0"/>
    <n v="0"/>
    <n v="0"/>
    <n v="4371.72"/>
  </r>
  <r>
    <s v="BILL/2026/05/0052"/>
    <s v="OC02488"/>
    <x v="7"/>
    <s v="F9554"/>
    <d v="2026-05-21T00:00:00"/>
    <d v="2026-06-20T00:00:00"/>
    <s v="MXN"/>
    <n v="-39594.370000000003"/>
    <n v="-6335.1"/>
    <n v="-45929.47"/>
    <n v="-45929.47"/>
    <n v="45929.47"/>
    <s v="Sin pagar"/>
    <s v="IRLANDA ROJO"/>
    <m/>
    <n v="30"/>
    <s v="Crédito"/>
    <n v="20"/>
    <n v="6"/>
    <n v="2026"/>
    <n v="21"/>
    <n v="5"/>
    <n v="2026"/>
    <n v="39594.370000000003"/>
    <n v="45929.47"/>
    <s v="Vigente"/>
    <d v="2026-05-22T00:00:00"/>
    <x v="1"/>
    <x v="5"/>
    <n v="0"/>
    <n v="0"/>
    <n v="0"/>
    <n v="0"/>
    <n v="39594.370000000003"/>
  </r>
  <r>
    <s v="BILL/2026/05/0051"/>
    <s v="OC02452"/>
    <x v="10"/>
    <s v="225319"/>
    <d v="2026-05-15T00:00:00"/>
    <d v="2026-06-14T00:00:00"/>
    <s v="USD"/>
    <n v="-48299.68"/>
    <n v="-7727.95"/>
    <n v="-56027.63"/>
    <n v="-3254.96"/>
    <n v="3254.96"/>
    <s v="Sin pagar"/>
    <s v="IRLANDA ROJO"/>
    <m/>
    <n v="30"/>
    <s v="Crédito"/>
    <n v="14"/>
    <n v="6"/>
    <n v="2026"/>
    <n v="15"/>
    <n v="5"/>
    <n v="2026"/>
    <n v="48299.68"/>
    <n v="56027.63"/>
    <s v="Vigente"/>
    <d v="2026-05-22T00:00:00"/>
    <x v="1"/>
    <x v="5"/>
    <n v="0"/>
    <n v="0"/>
    <n v="0"/>
    <n v="0"/>
    <n v="48299.68"/>
  </r>
  <r>
    <s v="BILL/2026/05/0050"/>
    <s v="OC02440"/>
    <x v="2"/>
    <s v="12002830"/>
    <d v="2026-05-11T00:00:00"/>
    <d v="2026-06-10T00:00:00"/>
    <s v="USD"/>
    <n v="-21082.86"/>
    <n v="-3373.26"/>
    <n v="-24456.12"/>
    <n v="-1421"/>
    <n v="1421"/>
    <s v="Sin pagar"/>
    <s v="IRLANDA ROJO"/>
    <m/>
    <n v="30"/>
    <s v="Crédito"/>
    <n v="10"/>
    <n v="6"/>
    <n v="2026"/>
    <n v="11"/>
    <n v="5"/>
    <n v="2026"/>
    <n v="21082.86"/>
    <n v="24456.12"/>
    <s v="Vigente"/>
    <d v="2026-05-22T00:00:00"/>
    <x v="1"/>
    <x v="5"/>
    <n v="0"/>
    <n v="0"/>
    <n v="0"/>
    <n v="0"/>
    <n v="21082.86"/>
  </r>
  <r>
    <s v="BILL/2026/05/0049"/>
    <s v="OC02487"/>
    <x v="0"/>
    <s v="HMO-24900"/>
    <d v="2026-05-20T00:00:00"/>
    <d v="2026-06-19T00:00:00"/>
    <s v="USD"/>
    <n v="-20006.32"/>
    <n v="-3201.01"/>
    <n v="-23207.33"/>
    <n v="-1334"/>
    <n v="1334"/>
    <s v="Sin pagar"/>
    <s v="IRLANDA ROJO"/>
    <m/>
    <n v="30"/>
    <s v="Crédito"/>
    <n v="19"/>
    <n v="6"/>
    <n v="2026"/>
    <n v="20"/>
    <n v="5"/>
    <n v="2026"/>
    <n v="20006.32"/>
    <n v="23207.33"/>
    <s v="Vigente"/>
    <d v="2026-05-22T00:00:00"/>
    <x v="1"/>
    <x v="5"/>
    <n v="0"/>
    <n v="0"/>
    <n v="0"/>
    <n v="0"/>
    <n v="20006.32"/>
  </r>
  <r>
    <s v="BILL/2026/05/0048"/>
    <s v="OC02454"/>
    <x v="3"/>
    <s v="62364"/>
    <d v="2026-05-14T00:00:00"/>
    <d v="2026-06-13T00:00:00"/>
    <s v="MXN"/>
    <n v="-22104"/>
    <n v="-3536.64"/>
    <n v="-25640.639999999999"/>
    <n v="-25640.639999999999"/>
    <n v="25640.639999999999"/>
    <s v="Sin pagar"/>
    <s v="IRLANDA ROJO"/>
    <m/>
    <n v="30"/>
    <s v="Crédito"/>
    <n v="13"/>
    <n v="6"/>
    <n v="2026"/>
    <n v="14"/>
    <n v="5"/>
    <n v="2026"/>
    <n v="22104"/>
    <n v="25640.639999999999"/>
    <s v="Vigente"/>
    <d v="2026-05-22T00:00:00"/>
    <x v="1"/>
    <x v="5"/>
    <n v="0"/>
    <n v="0"/>
    <n v="0"/>
    <n v="0"/>
    <n v="22104"/>
  </r>
  <r>
    <s v="BILL/2026/05/0047"/>
    <s v="OC02456"/>
    <x v="3"/>
    <s v="62365"/>
    <d v="2026-05-14T00:00:00"/>
    <d v="2026-06-13T00:00:00"/>
    <s v="MXN"/>
    <n v="-55260"/>
    <n v="-8841.6"/>
    <n v="-64101.599999999999"/>
    <n v="-64101.599999999999"/>
    <n v="64101.599999999999"/>
    <s v="Sin pagar"/>
    <s v="IRLANDA ROJO"/>
    <m/>
    <n v="30"/>
    <s v="Crédito"/>
    <n v="13"/>
    <n v="6"/>
    <n v="2026"/>
    <n v="14"/>
    <n v="5"/>
    <n v="2026"/>
    <n v="55260"/>
    <n v="64101.599999999999"/>
    <s v="Vigente"/>
    <d v="2026-05-22T00:00:00"/>
    <x v="1"/>
    <x v="5"/>
    <n v="0"/>
    <n v="0"/>
    <n v="0"/>
    <n v="0"/>
    <n v="55260"/>
  </r>
  <r>
    <s v="BILL/2026/05/0046"/>
    <s v="OC02477"/>
    <x v="3"/>
    <s v="62401"/>
    <d v="2026-05-19T00:00:00"/>
    <d v="2026-06-18T00:00:00"/>
    <s v="MXN"/>
    <n v="-44208"/>
    <n v="-7073.28"/>
    <n v="-51281.279999999999"/>
    <n v="-51281.279999999999"/>
    <n v="51281.279999999999"/>
    <s v="Sin pagar"/>
    <s v="IRLANDA ROJO"/>
    <m/>
    <n v="30"/>
    <s v="Crédito"/>
    <n v="18"/>
    <n v="6"/>
    <n v="2026"/>
    <n v="19"/>
    <n v="5"/>
    <n v="2026"/>
    <n v="44208"/>
    <n v="51281.279999999999"/>
    <s v="Vigente"/>
    <d v="2026-05-22T00:00:00"/>
    <x v="1"/>
    <x v="5"/>
    <n v="0"/>
    <n v="0"/>
    <n v="0"/>
    <n v="0"/>
    <n v="44208"/>
  </r>
  <r>
    <s v="BILL/2026/05/0045"/>
    <s v="OC02453"/>
    <x v="1"/>
    <s v="AA 16197"/>
    <d v="2026-05-13T00:00:00"/>
    <d v="2026-06-02T00:00:00"/>
    <s v="MXN"/>
    <n v="-63000"/>
    <n v="-10080"/>
    <n v="-73080"/>
    <n v="-73080"/>
    <n v="73080"/>
    <s v="Sin pagar"/>
    <s v="IRLANDA ROJO"/>
    <m/>
    <n v="20"/>
    <s v="Crédito"/>
    <n v="2"/>
    <n v="6"/>
    <n v="2026"/>
    <n v="13"/>
    <n v="5"/>
    <n v="2026"/>
    <n v="63000"/>
    <n v="73080"/>
    <s v="Vigente"/>
    <d v="2026-05-22T00:00:00"/>
    <x v="1"/>
    <x v="5"/>
    <n v="0"/>
    <n v="0"/>
    <n v="0"/>
    <n v="0"/>
    <n v="63000"/>
  </r>
  <r>
    <s v="BILL/2026/05/0034"/>
    <s v="OC02460"/>
    <x v="6"/>
    <s v="A - 37788"/>
    <d v="2026-05-13T00:00:00"/>
    <d v="2026-06-12T00:00:00"/>
    <s v="MXN"/>
    <n v="-5000"/>
    <n v="-800"/>
    <n v="-5800"/>
    <n v="-5800"/>
    <n v="5800"/>
    <s v="Sin pagar"/>
    <s v="IRLANDA ROJO"/>
    <m/>
    <n v="30"/>
    <s v="Crédito"/>
    <n v="12"/>
    <n v="6"/>
    <n v="2026"/>
    <n v="13"/>
    <n v="5"/>
    <n v="2026"/>
    <n v="5000"/>
    <n v="5800"/>
    <s v="Vigente"/>
    <d v="2026-05-22T00:00:00"/>
    <x v="1"/>
    <x v="5"/>
    <n v="0"/>
    <n v="0"/>
    <n v="0"/>
    <n v="0"/>
    <n v="5000"/>
  </r>
  <r>
    <s v="BILL/2026/05/0033"/>
    <s v="OC02437"/>
    <x v="3"/>
    <s v="62329"/>
    <d v="2026-05-11T00:00:00"/>
    <d v="2026-06-10T00:00:00"/>
    <s v="MXN"/>
    <n v="-55260"/>
    <n v="-8841.6"/>
    <n v="-64101.599999999999"/>
    <n v="-64101.599999999999"/>
    <n v="64101.599999999999"/>
    <s v="Sin pagar"/>
    <s v="IRLANDA ROJO"/>
    <m/>
    <n v="30"/>
    <s v="Crédito"/>
    <n v="10"/>
    <n v="6"/>
    <n v="2026"/>
    <n v="11"/>
    <n v="5"/>
    <n v="2026"/>
    <n v="55260"/>
    <n v="64101.599999999999"/>
    <s v="Vigente"/>
    <d v="2026-05-22T00:00:00"/>
    <x v="1"/>
    <x v="5"/>
    <n v="0"/>
    <n v="0"/>
    <n v="0"/>
    <n v="0"/>
    <n v="55260"/>
  </r>
  <r>
    <s v="BILL/2026/05/0032"/>
    <s v="OC02432"/>
    <x v="1"/>
    <s v="AA 16187"/>
    <d v="2026-05-08T00:00:00"/>
    <d v="2026-05-28T00:00:00"/>
    <s v="MXN"/>
    <n v="-63000"/>
    <n v="-10080"/>
    <n v="-73080"/>
    <n v="-73080"/>
    <n v="73080"/>
    <s v="Sin pagar"/>
    <s v="IRLANDA ROJO"/>
    <m/>
    <n v="20"/>
    <s v="Crédito"/>
    <n v="28"/>
    <n v="5"/>
    <n v="2026"/>
    <n v="8"/>
    <n v="5"/>
    <n v="2026"/>
    <n v="63000"/>
    <n v="73080"/>
    <s v="Vigente"/>
    <d v="2026-05-22T00:00:00"/>
    <x v="1"/>
    <x v="5"/>
    <n v="0"/>
    <n v="0"/>
    <n v="0"/>
    <n v="0"/>
    <n v="63000"/>
  </r>
  <r>
    <s v="BILL/2026/05/0026"/>
    <s v="OC02448"/>
    <x v="6"/>
    <s v="A - 37774"/>
    <d v="2026-05-12T00:00:00"/>
    <d v="2026-06-11T00:00:00"/>
    <s v="MXN"/>
    <n v="-11000"/>
    <n v="-1760"/>
    <n v="-12760"/>
    <n v="-12760"/>
    <n v="12760"/>
    <s v="Sin pagar"/>
    <s v="IRLANDA ROJO"/>
    <m/>
    <n v="30"/>
    <s v="Crédito"/>
    <n v="11"/>
    <n v="6"/>
    <n v="2026"/>
    <n v="12"/>
    <n v="5"/>
    <n v="2026"/>
    <n v="11000"/>
    <n v="12760"/>
    <s v="Vigente"/>
    <d v="2026-05-22T00:00:00"/>
    <x v="1"/>
    <x v="5"/>
    <n v="0"/>
    <n v="0"/>
    <n v="0"/>
    <n v="0"/>
    <n v="11000"/>
  </r>
  <r>
    <s v="BILL/2026/05/0022"/>
    <s v="OC02450"/>
    <x v="13"/>
    <s v="CLN/2026/00052"/>
    <d v="2026-05-11T00:00:00"/>
    <d v="2026-06-10T00:00:00"/>
    <s v="USD"/>
    <n v="-98636.82"/>
    <n v="-15781.89"/>
    <n v="-114418.71"/>
    <n v="-6648.19"/>
    <n v="6648.19"/>
    <s v="Sin pagar"/>
    <s v="IRLANDA ROJO"/>
    <m/>
    <n v="30"/>
    <s v="Crédito"/>
    <n v="10"/>
    <n v="6"/>
    <n v="2026"/>
    <n v="11"/>
    <n v="5"/>
    <n v="2026"/>
    <n v="98636.82"/>
    <n v="114418.71"/>
    <s v="Vigente"/>
    <d v="2026-05-22T00:00:00"/>
    <x v="1"/>
    <x v="5"/>
    <n v="0"/>
    <n v="0"/>
    <n v="0"/>
    <n v="0"/>
    <n v="98636.82"/>
  </r>
  <r>
    <s v="BILL/2026/05/0021"/>
    <s v="OC02444"/>
    <x v="6"/>
    <s v="A - 37761"/>
    <d v="2026-05-11T00:00:00"/>
    <d v="2026-06-10T00:00:00"/>
    <s v="MXN"/>
    <n v="-9600"/>
    <n v="-1536"/>
    <n v="-11136"/>
    <n v="-11136"/>
    <n v="11136"/>
    <s v="Sin pagar"/>
    <s v="IRLANDA ROJO"/>
    <m/>
    <n v="30"/>
    <s v="Crédito"/>
    <n v="10"/>
    <n v="6"/>
    <n v="2026"/>
    <n v="11"/>
    <n v="5"/>
    <n v="2026"/>
    <n v="9600"/>
    <n v="11136"/>
    <s v="Vigente"/>
    <d v="2026-05-22T00:00:00"/>
    <x v="1"/>
    <x v="5"/>
    <n v="0"/>
    <n v="0"/>
    <n v="0"/>
    <n v="0"/>
    <n v="9600"/>
  </r>
  <r>
    <s v="BILL/2026/05/0020"/>
    <s v="OC02435"/>
    <x v="6"/>
    <s v="A - 37710"/>
    <d v="2026-05-06T00:00:00"/>
    <d v="2026-06-05T00:00:00"/>
    <s v="MXN"/>
    <n v="-3200"/>
    <m/>
    <n v="-3200"/>
    <n v="-3200"/>
    <n v="3200"/>
    <s v="Sin pagar"/>
    <s v="IRLANDA ROJO"/>
    <m/>
    <n v="30"/>
    <s v="Crédito"/>
    <n v="5"/>
    <n v="6"/>
    <n v="2026"/>
    <n v="6"/>
    <n v="5"/>
    <n v="2026"/>
    <n v="3200"/>
    <n v="3200"/>
    <s v="Vigente"/>
    <d v="2026-05-22T00:00:00"/>
    <x v="1"/>
    <x v="5"/>
    <n v="0"/>
    <n v="0"/>
    <n v="0"/>
    <n v="0"/>
    <n v="3200"/>
  </r>
  <r>
    <s v="BILL/2026/05/0019"/>
    <s v="OC02441"/>
    <x v="6"/>
    <s v="A - 37735"/>
    <d v="2026-05-08T00:00:00"/>
    <d v="2026-06-07T00:00:00"/>
    <s v="MXN"/>
    <n v="-16800"/>
    <n v="-2688"/>
    <n v="-19488"/>
    <n v="-19488"/>
    <n v="19488"/>
    <s v="Sin pagar"/>
    <s v="IRLANDA ROJO"/>
    <m/>
    <n v="30"/>
    <s v="Crédito"/>
    <n v="7"/>
    <n v="6"/>
    <n v="2026"/>
    <n v="8"/>
    <n v="5"/>
    <n v="2026"/>
    <n v="16800"/>
    <n v="19488"/>
    <s v="Vigente"/>
    <d v="2026-05-22T00:00:00"/>
    <x v="1"/>
    <x v="5"/>
    <n v="0"/>
    <n v="0"/>
    <n v="0"/>
    <n v="0"/>
    <n v="16800"/>
  </r>
  <r>
    <s v="BILL/2026/05/0018"/>
    <s v="OC02442"/>
    <x v="6"/>
    <s v="A - 37736"/>
    <d v="2026-05-08T00:00:00"/>
    <d v="2026-06-07T00:00:00"/>
    <s v="MXN"/>
    <n v="-11600"/>
    <n v="-1856"/>
    <n v="-13456"/>
    <n v="-13456"/>
    <n v="13456"/>
    <s v="Sin pagar"/>
    <s v="IRLANDA ROJO"/>
    <m/>
    <n v="30"/>
    <s v="Crédito"/>
    <n v="7"/>
    <n v="6"/>
    <n v="2026"/>
    <n v="8"/>
    <n v="5"/>
    <n v="2026"/>
    <n v="11600"/>
    <n v="13456"/>
    <s v="Vigente"/>
    <d v="2026-05-22T00:00:00"/>
    <x v="1"/>
    <x v="5"/>
    <n v="0"/>
    <n v="0"/>
    <n v="0"/>
    <n v="0"/>
    <n v="11600"/>
  </r>
  <r>
    <s v="BILL/2026/05/0016"/>
    <s v="OC02434"/>
    <x v="7"/>
    <s v="F9473"/>
    <d v="2026-05-06T00:00:00"/>
    <d v="2026-06-05T00:00:00"/>
    <s v="MXN"/>
    <n v="-84304"/>
    <n v="-13488.64"/>
    <n v="-97792.639999999999"/>
    <n v="-97792.639999999999"/>
    <n v="97792.639999999999"/>
    <s v="Sin pagar"/>
    <s v="IRLANDA ROJO"/>
    <m/>
    <n v="30"/>
    <s v="Crédito"/>
    <n v="5"/>
    <n v="6"/>
    <n v="2026"/>
    <n v="6"/>
    <n v="5"/>
    <n v="2026"/>
    <n v="84304"/>
    <n v="97792.639999999999"/>
    <s v="Vigente"/>
    <d v="2026-05-22T00:00:00"/>
    <x v="1"/>
    <x v="5"/>
    <n v="0"/>
    <n v="0"/>
    <n v="0"/>
    <n v="0"/>
    <n v="84304"/>
  </r>
  <r>
    <s v="BILL/2026/05/0015"/>
    <s v="OC02426"/>
    <x v="3"/>
    <s v="GL 62301"/>
    <d v="2026-05-05T00:00:00"/>
    <d v="2026-06-04T00:00:00"/>
    <s v="MXN"/>
    <n v="-44208"/>
    <n v="-7073.28"/>
    <n v="-51281.279999999999"/>
    <n v="-51281.279999999999"/>
    <n v="51281.279999999999"/>
    <s v="Sin pagar"/>
    <s v="IRLANDA ROJO"/>
    <m/>
    <n v="30"/>
    <s v="Crédito"/>
    <n v="4"/>
    <n v="6"/>
    <n v="2026"/>
    <n v="5"/>
    <n v="5"/>
    <n v="2026"/>
    <n v="44208"/>
    <n v="51281.279999999999"/>
    <s v="Vigente"/>
    <d v="2026-05-22T00:00:00"/>
    <x v="1"/>
    <x v="5"/>
    <n v="0"/>
    <n v="0"/>
    <n v="0"/>
    <n v="0"/>
    <n v="44208"/>
  </r>
  <r>
    <s v="BILL/2026/05/0012"/>
    <s v="OC02421"/>
    <x v="22"/>
    <s v="89329"/>
    <d v="2026-05-05T00:00:00"/>
    <d v="2026-06-04T00:00:00"/>
    <s v="USD"/>
    <n v="-80904.52"/>
    <n v="-12944.72"/>
    <n v="-93849.24"/>
    <n v="-5359.2"/>
    <n v="5359.2"/>
    <s v="Sin pagar"/>
    <s v="IRLANDA ROJO"/>
    <m/>
    <n v="30"/>
    <s v="Crédito"/>
    <n v="4"/>
    <n v="6"/>
    <n v="2026"/>
    <n v="5"/>
    <n v="5"/>
    <n v="2026"/>
    <n v="80904.52"/>
    <n v="93849.24"/>
    <s v="Vigente"/>
    <d v="2026-05-22T00:00:00"/>
    <x v="1"/>
    <x v="5"/>
    <n v="0"/>
    <n v="0"/>
    <n v="0"/>
    <n v="0"/>
    <n v="80904.52"/>
  </r>
  <r>
    <s v="BILL/2026/04/0114"/>
    <s v="OC02416"/>
    <x v="5"/>
    <s v="M 69136"/>
    <d v="2026-04-29T00:00:00"/>
    <d v="2026-05-29T00:00:00"/>
    <s v="USD"/>
    <n v="-10859.47"/>
    <n v="-1737.52"/>
    <n v="-12596.99"/>
    <n v="-723.84"/>
    <n v="723.84"/>
    <s v="Sin pagar"/>
    <s v="IRLANDA ROJO"/>
    <m/>
    <n v="30"/>
    <s v="Crédito"/>
    <n v="29"/>
    <n v="5"/>
    <n v="2026"/>
    <n v="29"/>
    <n v="4"/>
    <n v="2026"/>
    <n v="10859.47"/>
    <n v="12596.99"/>
    <s v="Vigente"/>
    <d v="2026-05-22T00:00:00"/>
    <x v="1"/>
    <x v="5"/>
    <n v="0"/>
    <n v="0"/>
    <n v="0"/>
    <n v="0"/>
    <n v="10859.47"/>
  </r>
  <r>
    <s v="BILL/2026/04/0109"/>
    <s v="OC02381"/>
    <x v="3"/>
    <s v="62230"/>
    <d v="2026-04-27T00:00:00"/>
    <d v="2026-05-27T00:00:00"/>
    <s v="MXN"/>
    <n v="-199440"/>
    <n v="-31910.400000000001"/>
    <n v="-231350.39999999999"/>
    <n v="-231350.39999999999"/>
    <n v="231350.39999999999"/>
    <s v="Sin pagar"/>
    <s v="IRLANDA ROJO"/>
    <m/>
    <n v="30"/>
    <s v="Crédito"/>
    <n v="27"/>
    <n v="5"/>
    <n v="2026"/>
    <n v="27"/>
    <n v="4"/>
    <n v="2026"/>
    <n v="199440"/>
    <n v="231350.39999999999"/>
    <s v="Vigente"/>
    <d v="2026-05-22T00:00:00"/>
    <x v="1"/>
    <x v="5"/>
    <n v="0"/>
    <n v="0"/>
    <n v="0"/>
    <n v="0"/>
    <n v="199440"/>
  </r>
  <r>
    <s v="BILL/2026/04/0108"/>
    <s v="OC02390"/>
    <x v="2"/>
    <s v="12002723"/>
    <d v="2026-04-23T00:00:00"/>
    <d v="2026-05-23T00:00:00"/>
    <s v="USD"/>
    <n v="-38989.58"/>
    <n v="-6238.33"/>
    <n v="-45227.91"/>
    <n v="-2610"/>
    <n v="2610"/>
    <s v="Sin pagar"/>
    <s v="IRLANDA ROJO"/>
    <m/>
    <n v="30"/>
    <s v="Crédito"/>
    <n v="23"/>
    <n v="5"/>
    <n v="2026"/>
    <n v="23"/>
    <n v="4"/>
    <n v="2026"/>
    <n v="38989.58"/>
    <n v="45227.91"/>
    <s v="Vigente"/>
    <d v="2026-05-22T00:00:00"/>
    <x v="1"/>
    <x v="5"/>
    <n v="0"/>
    <n v="0"/>
    <n v="0"/>
    <n v="0"/>
    <n v="38989.58"/>
  </r>
  <r>
    <s v="BILL/2026/04/0107"/>
    <s v="OC02395"/>
    <x v="6"/>
    <s v="A - 37550"/>
    <d v="2026-04-23T00:00:00"/>
    <d v="2026-05-23T00:00:00"/>
    <s v="MXN"/>
    <n v="-6600"/>
    <n v="-1056"/>
    <n v="-7656"/>
    <n v="-7656"/>
    <n v="7656"/>
    <s v="Sin pagar"/>
    <s v="IRLANDA ROJO"/>
    <m/>
    <n v="30"/>
    <s v="Crédito"/>
    <n v="23"/>
    <n v="5"/>
    <n v="2026"/>
    <n v="23"/>
    <n v="4"/>
    <n v="2026"/>
    <n v="6600"/>
    <n v="7656"/>
    <s v="Vigente"/>
    <d v="2026-05-22T00:00:00"/>
    <x v="1"/>
    <x v="5"/>
    <n v="0"/>
    <n v="0"/>
    <n v="0"/>
    <n v="0"/>
    <n v="6600"/>
  </r>
  <r>
    <s v="BILL/2026/04/0106"/>
    <s v="OC02402"/>
    <x v="7"/>
    <s v="F9408"/>
    <d v="2026-04-25T00:00:00"/>
    <d v="2026-05-25T00:00:00"/>
    <s v="MXN"/>
    <n v="-10300"/>
    <n v="-1648"/>
    <n v="-11948"/>
    <n v="-11948"/>
    <n v="11948"/>
    <s v="Sin pagar"/>
    <s v="IRLANDA ROJO"/>
    <m/>
    <n v="30"/>
    <s v="Crédito"/>
    <n v="25"/>
    <n v="5"/>
    <n v="2026"/>
    <n v="25"/>
    <n v="4"/>
    <n v="2026"/>
    <n v="10300"/>
    <n v="11948"/>
    <s v="Vigente"/>
    <d v="2026-05-22T00:00:00"/>
    <x v="1"/>
    <x v="5"/>
    <n v="0"/>
    <n v="0"/>
    <n v="0"/>
    <n v="0"/>
    <n v="10300"/>
  </r>
  <r>
    <s v="BILL/2026/04/0105"/>
    <s v="OC02406"/>
    <x v="7"/>
    <s v="F9409"/>
    <d v="2026-04-25T00:00:00"/>
    <d v="2026-05-25T00:00:00"/>
    <s v="USD"/>
    <n v="-650.95000000000005"/>
    <n v="-104.15"/>
    <n v="-755.1"/>
    <n v="-43.5"/>
    <n v="43.5"/>
    <s v="Sin pagar"/>
    <s v="IRLANDA ROJO"/>
    <m/>
    <n v="30"/>
    <s v="Crédito"/>
    <n v="25"/>
    <n v="5"/>
    <n v="2026"/>
    <n v="25"/>
    <n v="4"/>
    <n v="2026"/>
    <n v="650.95000000000005"/>
    <n v="755.1"/>
    <s v="Vigente"/>
    <d v="2026-05-22T00:00:00"/>
    <x v="1"/>
    <x v="5"/>
    <n v="0"/>
    <n v="0"/>
    <n v="0"/>
    <n v="0"/>
    <n v="650.95000000000005"/>
  </r>
  <r>
    <s v="BILL/2026/04/0104"/>
    <s v="OC02401"/>
    <x v="7"/>
    <s v="F9424"/>
    <d v="2026-04-28T00:00:00"/>
    <d v="2026-05-28T00:00:00"/>
    <s v="MXN"/>
    <n v="-33244.199999999997"/>
    <n v="-5319.07"/>
    <n v="-38563.269999999997"/>
    <n v="-38563.269999999997"/>
    <n v="38563.269999999997"/>
    <s v="Sin pagar"/>
    <s v="IRLANDA ROJO"/>
    <m/>
    <n v="30"/>
    <s v="Crédito"/>
    <n v="28"/>
    <n v="5"/>
    <n v="2026"/>
    <n v="28"/>
    <n v="4"/>
    <n v="2026"/>
    <n v="33244.199999999997"/>
    <n v="38563.269999999997"/>
    <s v="Vigente"/>
    <d v="2026-05-22T00:00:00"/>
    <x v="1"/>
    <x v="5"/>
    <n v="0"/>
    <n v="0"/>
    <n v="0"/>
    <n v="0"/>
    <n v="33244.199999999997"/>
  </r>
  <r>
    <s v="BILL/2026/04/0103"/>
    <s v="OC02405"/>
    <x v="7"/>
    <s v="F9425"/>
    <d v="2026-04-28T00:00:00"/>
    <d v="2026-05-28T00:00:00"/>
    <s v="MXN"/>
    <n v="-10300"/>
    <n v="-1648"/>
    <n v="-11948"/>
    <n v="-11948"/>
    <n v="11948"/>
    <s v="Sin pagar"/>
    <s v="IRLANDA ROJO"/>
    <m/>
    <n v="30"/>
    <s v="Crédito"/>
    <n v="28"/>
    <n v="5"/>
    <n v="2026"/>
    <n v="28"/>
    <n v="4"/>
    <n v="2026"/>
    <n v="10300"/>
    <n v="11948"/>
    <s v="Vigente"/>
    <d v="2026-05-22T00:00:00"/>
    <x v="1"/>
    <x v="5"/>
    <n v="0"/>
    <n v="0"/>
    <n v="0"/>
    <n v="0"/>
    <n v="10300"/>
  </r>
  <r>
    <s v="BILL/2026/04/0102"/>
    <s v="OC02396"/>
    <x v="6"/>
    <s v="A - 37570"/>
    <d v="2026-04-24T00:00:00"/>
    <d v="2026-05-24T00:00:00"/>
    <s v="MXN"/>
    <n v="-4400"/>
    <n v="-704"/>
    <n v="-5104"/>
    <n v="-5104"/>
    <n v="5104"/>
    <s v="Sin pagar"/>
    <s v="IRLANDA ROJO"/>
    <m/>
    <n v="30"/>
    <s v="Crédito"/>
    <n v="24"/>
    <n v="5"/>
    <n v="2026"/>
    <n v="24"/>
    <n v="4"/>
    <n v="2026"/>
    <n v="4400"/>
    <n v="5104"/>
    <s v="Vigente"/>
    <d v="2026-05-22T00:00:00"/>
    <x v="1"/>
    <x v="5"/>
    <n v="0"/>
    <n v="0"/>
    <n v="0"/>
    <n v="0"/>
    <n v="4400"/>
  </r>
  <r>
    <s v="BILL/2026/04/0101"/>
    <s v="OC02393"/>
    <x v="6"/>
    <s v="A - 37614"/>
    <d v="2026-04-28T00:00:00"/>
    <d v="2026-05-28T00:00:00"/>
    <s v="USD"/>
    <n v="-18426.830000000002"/>
    <n v="-2948.29"/>
    <n v="-21375.119999999999"/>
    <n v="-1229.5999999999999"/>
    <n v="1229.5999999999999"/>
    <s v="Sin pagar"/>
    <s v="IRLANDA ROJO"/>
    <m/>
    <n v="30"/>
    <s v="Crédito"/>
    <n v="28"/>
    <n v="5"/>
    <n v="2026"/>
    <n v="28"/>
    <n v="4"/>
    <n v="2026"/>
    <n v="18426.830000000002"/>
    <n v="21375.119999999999"/>
    <s v="Vigente"/>
    <d v="2026-05-22T00:00:00"/>
    <x v="1"/>
    <x v="5"/>
    <n v="0"/>
    <n v="0"/>
    <n v="0"/>
    <n v="0"/>
    <n v="18426.830000000002"/>
  </r>
  <r>
    <s v="BILL/2026/04/0090"/>
    <s v="OC02398"/>
    <x v="7"/>
    <s v="F9407"/>
    <d v="2026-04-25T00:00:00"/>
    <d v="2026-05-25T00:00:00"/>
    <s v="MXN"/>
    <n v="-41800"/>
    <n v="-6688"/>
    <n v="-48488"/>
    <n v="-48488"/>
    <n v="48488"/>
    <s v="Sin pagar"/>
    <s v="IRLANDA ROJO"/>
    <m/>
    <n v="30"/>
    <s v="Crédito"/>
    <n v="25"/>
    <n v="5"/>
    <n v="2026"/>
    <n v="25"/>
    <n v="4"/>
    <n v="2026"/>
    <n v="41800"/>
    <n v="48488"/>
    <s v="Vigente"/>
    <d v="2026-05-22T00:00:00"/>
    <x v="1"/>
    <x v="5"/>
    <n v="0"/>
    <n v="0"/>
    <n v="0"/>
    <n v="0"/>
    <n v="41800"/>
  </r>
  <r>
    <s v="BILL/2026/04/0088"/>
    <s v="OC02397"/>
    <x v="0"/>
    <s v="HMO-24689"/>
    <d v="2026-04-23T00:00:00"/>
    <d v="2026-05-23T00:00:00"/>
    <s v="USD"/>
    <n v="-6602.23"/>
    <n v="-1056.3599999999999"/>
    <n v="-7658.59"/>
    <n v="-441.96"/>
    <n v="441.96"/>
    <s v="Sin pagar"/>
    <s v="IRLANDA ROJO"/>
    <m/>
    <n v="30"/>
    <s v="Crédito"/>
    <n v="23"/>
    <n v="5"/>
    <n v="2026"/>
    <n v="23"/>
    <n v="4"/>
    <n v="2026"/>
    <n v="6602.23"/>
    <n v="7658.59"/>
    <s v="Vigente"/>
    <d v="2026-05-22T00:00:00"/>
    <x v="1"/>
    <x v="5"/>
    <n v="0"/>
    <n v="0"/>
    <n v="0"/>
    <n v="0"/>
    <n v="6602.23"/>
  </r>
  <r>
    <s v="BILL/2026/04/0084"/>
    <s v="OC02371"/>
    <x v="6"/>
    <s v="A - 37465"/>
    <d v="2026-04-18T00:00:00"/>
    <d v="2026-05-18T00:00:00"/>
    <s v="MXN"/>
    <n v="-8100"/>
    <n v="-1296"/>
    <n v="-9396"/>
    <n v="-9396"/>
    <n v="9396"/>
    <s v="Sin pagar"/>
    <s v="IRLANDA ROJO"/>
    <m/>
    <n v="30"/>
    <s v="Crédito"/>
    <n v="18"/>
    <n v="5"/>
    <n v="2026"/>
    <n v="18"/>
    <n v="4"/>
    <n v="2026"/>
    <n v="8100"/>
    <n v="9396"/>
    <s v="Vencido"/>
    <d v="2026-05-22T00:00:00"/>
    <x v="1"/>
    <x v="5"/>
    <n v="5"/>
    <n v="8100"/>
    <n v="0"/>
    <n v="0"/>
    <n v="0"/>
  </r>
  <r>
    <s v="BILL/2026/04/0083"/>
    <s v="OC02386"/>
    <x v="6"/>
    <s v="A - 37501"/>
    <d v="2026-04-21T00:00:00"/>
    <d v="2026-05-21T00:00:00"/>
    <s v="MXN"/>
    <n v="-2200"/>
    <n v="-352"/>
    <n v="-2552"/>
    <n v="-2552"/>
    <n v="2552"/>
    <s v="Sin pagar"/>
    <s v="IRLANDA ROJO"/>
    <m/>
    <n v="30"/>
    <s v="Crédito"/>
    <n v="21"/>
    <n v="5"/>
    <n v="2026"/>
    <n v="21"/>
    <n v="4"/>
    <n v="2026"/>
    <n v="2200"/>
    <n v="2552"/>
    <s v="Vencido"/>
    <d v="2026-05-22T00:00:00"/>
    <x v="1"/>
    <x v="5"/>
    <n v="2"/>
    <n v="2200"/>
    <n v="0"/>
    <n v="0"/>
    <n v="0"/>
  </r>
  <r>
    <s v="BILL/2026/04/0082"/>
    <s v="OC02392"/>
    <x v="6"/>
    <s v="A - 37533"/>
    <d v="2026-04-22T00:00:00"/>
    <d v="2026-05-22T00:00:00"/>
    <s v="MXN"/>
    <n v="-32000"/>
    <m/>
    <n v="-32000"/>
    <n v="-32000"/>
    <n v="32000"/>
    <s v="Sin pagar"/>
    <s v="IRLANDA ROJO"/>
    <m/>
    <n v="30"/>
    <s v="Crédito"/>
    <n v="22"/>
    <n v="5"/>
    <n v="2026"/>
    <n v="22"/>
    <n v="4"/>
    <n v="2026"/>
    <n v="32000"/>
    <n v="32000"/>
    <s v="Vencido"/>
    <d v="2026-05-22T00:00:00"/>
    <x v="1"/>
    <x v="5"/>
    <n v="1"/>
    <n v="32000"/>
    <n v="0"/>
    <n v="0"/>
    <n v="0"/>
  </r>
  <r>
    <s v="BILL/2026/04/0081"/>
    <s v="OC02403"/>
    <x v="6"/>
    <s v="A - 37551"/>
    <d v="2026-04-23T00:00:00"/>
    <d v="2026-05-23T00:00:00"/>
    <s v="MXN"/>
    <n v="-28800"/>
    <n v="-4608"/>
    <n v="-33408"/>
    <n v="-33408"/>
    <n v="33408"/>
    <s v="Sin pagar"/>
    <s v="IRLANDA ROJO"/>
    <m/>
    <n v="30"/>
    <s v="Crédito"/>
    <n v="23"/>
    <n v="5"/>
    <n v="2026"/>
    <n v="23"/>
    <n v="4"/>
    <n v="2026"/>
    <n v="28800"/>
    <n v="33408"/>
    <s v="Vigente"/>
    <d v="2026-05-22T00:00:00"/>
    <x v="1"/>
    <x v="5"/>
    <n v="0"/>
    <n v="0"/>
    <n v="0"/>
    <n v="0"/>
    <n v="28800"/>
  </r>
  <r>
    <s v="BILL/2026/04/0080"/>
    <s v="OC02368"/>
    <x v="7"/>
    <s v="F9362"/>
    <d v="2026-04-16T00:00:00"/>
    <d v="2026-05-16T00:00:00"/>
    <s v="MXN"/>
    <n v="-17160"/>
    <n v="-2745.6"/>
    <n v="-19905.599999999999"/>
    <n v="-19905.599999999999"/>
    <n v="19905.599999999999"/>
    <s v="Sin pagar"/>
    <s v="IRLANDA ROJO"/>
    <m/>
    <n v="30"/>
    <s v="Crédito"/>
    <n v="16"/>
    <n v="5"/>
    <n v="2026"/>
    <n v="16"/>
    <n v="4"/>
    <n v="2026"/>
    <n v="17160"/>
    <n v="19905.599999999999"/>
    <s v="Vencido"/>
    <d v="2026-05-22T00:00:00"/>
    <x v="1"/>
    <x v="5"/>
    <n v="7"/>
    <n v="17160"/>
    <n v="0"/>
    <n v="0"/>
    <n v="0"/>
  </r>
  <r>
    <s v="BILL/2026/04/0079"/>
    <s v="OC02316"/>
    <x v="0"/>
    <s v="HMO-24677"/>
    <d v="2026-04-22T00:00:00"/>
    <d v="2026-05-22T00:00:00"/>
    <s v="MXN"/>
    <n v="-26800"/>
    <n v="-4288"/>
    <n v="-31088"/>
    <n v="-31088"/>
    <n v="31088"/>
    <s v="Sin pagar"/>
    <s v="IRLANDA ROJO"/>
    <m/>
    <n v="30"/>
    <s v="Crédito"/>
    <n v="22"/>
    <n v="5"/>
    <n v="2026"/>
    <n v="22"/>
    <n v="4"/>
    <n v="2026"/>
    <n v="26800"/>
    <n v="31088"/>
    <s v="Vencido"/>
    <d v="2026-05-22T00:00:00"/>
    <x v="1"/>
    <x v="5"/>
    <n v="1"/>
    <n v="26800"/>
    <n v="0"/>
    <n v="0"/>
    <n v="0"/>
  </r>
  <r>
    <s v="BILL/2026/04/0077"/>
    <s v="OC02307"/>
    <x v="13"/>
    <s v="HMO/2026/00002"/>
    <d v="2026-04-24T00:00:00"/>
    <d v="2026-06-23T00:00:00"/>
    <s v="USD"/>
    <n v="-1084224.3999999999"/>
    <n v="-173475.9"/>
    <n v="-1257700.3"/>
    <n v="-72453.600000000006"/>
    <n v="72453.600000000006"/>
    <s v="Sin pagar"/>
    <s v="IRLANDA ROJO"/>
    <m/>
    <n v="60"/>
    <s v="Crédito"/>
    <n v="23"/>
    <n v="6"/>
    <n v="2026"/>
    <n v="24"/>
    <n v="4"/>
    <n v="2026"/>
    <n v="1084224.3999999999"/>
    <n v="1257700.3"/>
    <s v="Vigente"/>
    <d v="2026-05-22T00:00:00"/>
    <x v="1"/>
    <x v="5"/>
    <n v="0"/>
    <n v="0"/>
    <n v="0"/>
    <n v="0"/>
    <n v="1084224.3999999999"/>
  </r>
  <r>
    <s v="BILL/2026/04/0030"/>
    <s v="OC02342"/>
    <x v="4"/>
    <s v="HMO59241"/>
    <d v="2026-04-13T00:00:00"/>
    <d v="2026-05-13T00:00:00"/>
    <s v="USD"/>
    <n v="-73421.36"/>
    <n v="-11747.42"/>
    <n v="-85168.78"/>
    <n v="-4922.1099999999997"/>
    <n v="4922.1099999999997"/>
    <s v="Sin pagar"/>
    <s v="IRLANDA ROJO"/>
    <m/>
    <n v="30"/>
    <s v="Crédito"/>
    <n v="13"/>
    <n v="5"/>
    <n v="2026"/>
    <n v="13"/>
    <n v="4"/>
    <n v="2026"/>
    <n v="73421.36"/>
    <n v="85168.78"/>
    <s v="Vencido"/>
    <d v="2026-05-22T00:00:00"/>
    <x v="1"/>
    <x v="5"/>
    <n v="10"/>
    <n v="73421.36"/>
    <n v="0"/>
    <n v="0"/>
    <n v="0"/>
  </r>
  <r>
    <s v="BILL/2026/04/0017"/>
    <s v="OC02319"/>
    <x v="7"/>
    <s v="F9320"/>
    <d v="2026-04-08T00:00:00"/>
    <d v="2026-05-08T00:00:00"/>
    <s v="MXN"/>
    <n v="-8580"/>
    <n v="-1372.8"/>
    <n v="-9952.7999999999993"/>
    <n v="-9952.7999999999993"/>
    <n v="9952.7999999999993"/>
    <s v="Sin pagar"/>
    <s v="IRLANDA ROJO"/>
    <m/>
    <n v="30"/>
    <s v="Crédito"/>
    <n v="8"/>
    <n v="5"/>
    <n v="2026"/>
    <n v="8"/>
    <n v="4"/>
    <n v="2026"/>
    <n v="8580"/>
    <n v="9952.7999999999993"/>
    <s v="Vencido"/>
    <d v="2026-05-22T00:00:00"/>
    <x v="1"/>
    <x v="5"/>
    <n v="15"/>
    <n v="8580"/>
    <n v="0"/>
    <n v="0"/>
    <n v="0"/>
  </r>
  <r>
    <s v="BILL/2026/04/0016"/>
    <s v="OC02318"/>
    <x v="7"/>
    <s v="F9319"/>
    <d v="2026-04-08T00:00:00"/>
    <d v="2026-05-08T00:00:00"/>
    <s v="MXN"/>
    <n v="-10538"/>
    <n v="-1686.08"/>
    <n v="-12224.08"/>
    <n v="-12224.08"/>
    <n v="12224.08"/>
    <s v="Sin pagar"/>
    <s v="IRLANDA ROJO"/>
    <m/>
    <n v="30"/>
    <s v="Crédito"/>
    <n v="8"/>
    <n v="5"/>
    <n v="2026"/>
    <n v="8"/>
    <n v="4"/>
    <n v="2026"/>
    <n v="10538"/>
    <n v="12224.08"/>
    <s v="Vencido"/>
    <d v="2026-05-22T00:00:00"/>
    <x v="1"/>
    <x v="5"/>
    <n v="15"/>
    <n v="10538"/>
    <n v="0"/>
    <n v="0"/>
    <n v="0"/>
  </r>
  <r>
    <s v="BILL/2026/04/0015"/>
    <s v="OC02317"/>
    <x v="7"/>
    <s v="F9318"/>
    <d v="2026-04-08T00:00:00"/>
    <d v="2026-05-08T00:00:00"/>
    <s v="MXN"/>
    <n v="-31614"/>
    <n v="-5058.24"/>
    <n v="-36672.239999999998"/>
    <n v="-36672.239999999998"/>
    <n v="36672.239999999998"/>
    <s v="Sin pagar"/>
    <s v="IRLANDA ROJO"/>
    <m/>
    <n v="30"/>
    <s v="Crédito"/>
    <n v="8"/>
    <n v="5"/>
    <n v="2026"/>
    <n v="8"/>
    <n v="4"/>
    <n v="2026"/>
    <n v="31614"/>
    <n v="36672.239999999998"/>
    <s v="Vencido"/>
    <d v="2026-05-22T00:00:00"/>
    <x v="1"/>
    <x v="5"/>
    <n v="15"/>
    <n v="31614"/>
    <n v="0"/>
    <n v="0"/>
    <n v="0"/>
  </r>
  <r>
    <s v="BILL/2026/03/0067"/>
    <s v="OC02183"/>
    <x v="13"/>
    <s v="CLN/2026/00027"/>
    <d v="2026-03-28T00:00:00"/>
    <d v="2026-05-27T00:00:00"/>
    <s v="USD"/>
    <n v="-687210.41070755676"/>
    <n v="-109953.66571320908"/>
    <n v="-797164.07642076584"/>
    <n v="-72453.600000000006"/>
    <n v="72453.600000000006"/>
    <s v="Sin pagar"/>
    <s v="IRLANDA ROJO"/>
    <m/>
    <n v="60"/>
    <s v="Crédito"/>
    <n v="27"/>
    <n v="5"/>
    <n v="2026"/>
    <n v="28"/>
    <n v="3"/>
    <n v="2026"/>
    <n v="687210.41070755676"/>
    <n v="797164.07642076584"/>
    <s v="Vigente"/>
    <d v="2026-05-22T00:00:00"/>
    <x v="1"/>
    <x v="5"/>
    <n v="0"/>
    <n v="0"/>
    <n v="0"/>
    <n v="0"/>
    <n v="687210.41070755676"/>
  </r>
  <r>
    <s v="BILL/2026/03/0043"/>
    <s v="OC02253"/>
    <x v="14"/>
    <s v="CLN/2026/0131"/>
    <d v="2026-03-18T00:00:00"/>
    <d v="2026-04-17T00:00:00"/>
    <s v="MXN"/>
    <n v="-16250"/>
    <m/>
    <n v="-16250"/>
    <n v="-16250"/>
    <n v="16250"/>
    <s v="Sin pagar"/>
    <s v="IRLANDA ROJO"/>
    <m/>
    <n v="30"/>
    <s v="Crédito"/>
    <n v="17"/>
    <n v="4"/>
    <n v="2026"/>
    <n v="18"/>
    <n v="3"/>
    <n v="2026"/>
    <n v="16250"/>
    <n v="16250"/>
    <s v="Vencido"/>
    <d v="2026-05-22T00:00:00"/>
    <x v="1"/>
    <x v="5"/>
    <n v="36"/>
    <n v="0"/>
    <n v="16250"/>
    <n v="0"/>
    <n v="0"/>
  </r>
  <r>
    <s v="BILL/2026/03/0033"/>
    <s v="OC02218"/>
    <x v="14"/>
    <s v="CLN/2026/0110--"/>
    <d v="2026-03-07T00:00:00"/>
    <d v="2026-04-06T00:00:00"/>
    <s v="MXN"/>
    <n v="-6800"/>
    <m/>
    <n v="-6800"/>
    <n v="-6800"/>
    <n v="6800"/>
    <s v="Sin pagar"/>
    <s v="IRLANDA ROJO"/>
    <m/>
    <n v="30"/>
    <s v="Crédito"/>
    <n v="6"/>
    <n v="4"/>
    <n v="2026"/>
    <n v="7"/>
    <n v="3"/>
    <n v="2026"/>
    <n v="6800"/>
    <n v="6800"/>
    <s v="Vencido"/>
    <d v="2026-05-22T00:00:00"/>
    <x v="1"/>
    <x v="5"/>
    <n v="47"/>
    <n v="0"/>
    <n v="6800"/>
    <n v="0"/>
    <n v="0"/>
  </r>
  <r>
    <s v="BILL/2026/03/0032"/>
    <s v="OC02213"/>
    <x v="14"/>
    <s v="CLN/2026/0110-"/>
    <d v="2026-03-07T00:00:00"/>
    <d v="2026-04-06T00:00:00"/>
    <s v="MXN"/>
    <n v="-7500"/>
    <m/>
    <n v="-7500"/>
    <n v="-7500"/>
    <n v="7500"/>
    <s v="Sin pagar"/>
    <s v="IRLANDA ROJO"/>
    <m/>
    <n v="30"/>
    <s v="Crédito"/>
    <n v="6"/>
    <n v="4"/>
    <n v="2026"/>
    <n v="7"/>
    <n v="3"/>
    <n v="2026"/>
    <n v="7500"/>
    <n v="7500"/>
    <s v="Vencido"/>
    <d v="2026-05-22T00:00:00"/>
    <x v="1"/>
    <x v="5"/>
    <n v="47"/>
    <n v="0"/>
    <n v="7500"/>
    <n v="0"/>
    <n v="0"/>
  </r>
  <r>
    <s v="BILL/2026/03/0031"/>
    <s v="OC02219"/>
    <x v="14"/>
    <s v="CLN/2026/0110"/>
    <d v="2026-03-07T00:00:00"/>
    <d v="2026-04-06T00:00:00"/>
    <s v="MXN"/>
    <n v="-15000"/>
    <m/>
    <n v="-15000"/>
    <n v="-15000"/>
    <n v="15000"/>
    <s v="Sin pagar"/>
    <s v="IRLANDA ROJO"/>
    <m/>
    <n v="30"/>
    <s v="Crédito"/>
    <n v="6"/>
    <n v="4"/>
    <n v="2026"/>
    <n v="7"/>
    <n v="3"/>
    <n v="2026"/>
    <n v="15000"/>
    <n v="15000"/>
    <s v="Vencido"/>
    <d v="2026-05-22T00:00:00"/>
    <x v="1"/>
    <x v="5"/>
    <n v="47"/>
    <n v="0"/>
    <n v="15000"/>
    <n v="0"/>
    <n v="0"/>
  </r>
  <r>
    <s v="BILL/2026/03/0010"/>
    <s v="OC02209"/>
    <x v="15"/>
    <s v="DSA 242129"/>
    <d v="2026-03-06T00:00:00"/>
    <d v="2026-04-05T00:00:00"/>
    <s v="MXN"/>
    <n v="-495038"/>
    <m/>
    <n v="-495038"/>
    <n v="-495038"/>
    <n v="495038"/>
    <s v="Sin pagar"/>
    <s v="IRLANDA ROJO"/>
    <m/>
    <n v="30"/>
    <s v="Crédito"/>
    <n v="5"/>
    <n v="4"/>
    <n v="2026"/>
    <n v="6"/>
    <n v="3"/>
    <n v="2026"/>
    <n v="495038"/>
    <n v="495038"/>
    <s v="Vencido"/>
    <d v="2026-05-22T00:00:00"/>
    <x v="1"/>
    <x v="5"/>
    <n v="48"/>
    <n v="0"/>
    <n v="495038"/>
    <n v="0"/>
    <n v="0"/>
  </r>
  <r>
    <s v="BILL/2026/03/0006"/>
    <s v="OC02198"/>
    <x v="14"/>
    <s v="CLN/2026/0103"/>
    <d v="2026-03-04T00:00:00"/>
    <d v="2026-04-03T00:00:00"/>
    <s v="MXN"/>
    <n v="-6800"/>
    <m/>
    <n v="-6800"/>
    <n v="-6800"/>
    <n v="6800"/>
    <s v="Sin pagar"/>
    <s v="IRLANDA ROJO"/>
    <m/>
    <n v="30"/>
    <s v="Crédito"/>
    <n v="3"/>
    <n v="4"/>
    <n v="2026"/>
    <n v="4"/>
    <n v="3"/>
    <n v="2026"/>
    <n v="6800"/>
    <n v="6800"/>
    <s v="Vencido"/>
    <d v="2026-05-22T00:00:00"/>
    <x v="1"/>
    <x v="5"/>
    <n v="50"/>
    <n v="0"/>
    <n v="6800"/>
    <n v="0"/>
    <n v="0"/>
  </r>
  <r>
    <s v="BILL/2025/10/0003"/>
    <s v="OC01792"/>
    <x v="16"/>
    <s v="4074"/>
    <d v="2025-10-02T00:00:00"/>
    <d v="2025-11-01T00:00:00"/>
    <s v="MXN"/>
    <n v="-14985"/>
    <n v="-2397.6"/>
    <n v="-17382.599999999999"/>
    <n v="-17382.599999999999"/>
    <n v="17382.599999999999"/>
    <s v="Sin pagar"/>
    <s v="IRLANDA ROJO"/>
    <m/>
    <n v="30"/>
    <s v="Crédito"/>
    <n v="1"/>
    <n v="11"/>
    <n v="2025"/>
    <n v="2"/>
    <n v="10"/>
    <n v="2025"/>
    <n v="14985"/>
    <n v="17382.599999999999"/>
    <s v="Vencido"/>
    <d v="2026-05-22T00:00:00"/>
    <x v="1"/>
    <x v="5"/>
    <n v="203"/>
    <n v="0"/>
    <n v="0"/>
    <n v="14985"/>
    <n v="0"/>
  </r>
  <r>
    <s v="BILL/2025/09/0116"/>
    <s v="OC01773"/>
    <x v="16"/>
    <s v="3998"/>
    <d v="2025-09-27T00:00:00"/>
    <d v="2025-10-27T00:00:00"/>
    <s v="MXN"/>
    <n v="-7600"/>
    <n v="-1216"/>
    <n v="-8816"/>
    <n v="-8816"/>
    <n v="8816"/>
    <s v="Sin pagar"/>
    <s v="IRLANDA ROJO"/>
    <m/>
    <n v="30"/>
    <s v="Crédito"/>
    <n v="27"/>
    <n v="10"/>
    <n v="2025"/>
    <n v="27"/>
    <n v="9"/>
    <n v="2025"/>
    <n v="7600"/>
    <n v="8816"/>
    <s v="Vencido"/>
    <d v="2026-05-22T00:00:00"/>
    <x v="1"/>
    <x v="5"/>
    <n v="208"/>
    <n v="0"/>
    <n v="0"/>
    <n v="7600"/>
    <n v="0"/>
  </r>
  <r>
    <s v="BILL/2025/09/0092"/>
    <s v="OC01742"/>
    <x v="14"/>
    <s v="CLN/2025/0086"/>
    <d v="2025-09-24T00:00:00"/>
    <d v="2025-10-24T00:00:00"/>
    <s v="MXN"/>
    <n v="-2499.98"/>
    <m/>
    <n v="-2499.98"/>
    <n v="-2499.98"/>
    <n v="2499.98"/>
    <s v="Sin pagar"/>
    <s v="IRLANDA ROJO"/>
    <m/>
    <n v="30"/>
    <s v="Crédito"/>
    <n v="24"/>
    <n v="10"/>
    <n v="2025"/>
    <n v="24"/>
    <n v="9"/>
    <n v="2025"/>
    <n v="2499.98"/>
    <n v="2499.98"/>
    <s v="Vencido"/>
    <d v="2026-05-22T00:00:00"/>
    <x v="1"/>
    <x v="5"/>
    <n v="211"/>
    <n v="0"/>
    <n v="0"/>
    <n v="2499.98"/>
    <n v="0"/>
  </r>
  <r>
    <s v="BILL/2025/09/0065"/>
    <s v="OC01751"/>
    <x v="16"/>
    <s v="3957"/>
    <d v="2025-09-23T00:00:00"/>
    <d v="2025-10-23T00:00:00"/>
    <s v="USD"/>
    <n v="-23857.03"/>
    <n v="-3817.12"/>
    <n v="-27674.15"/>
    <n v="-1503.36"/>
    <n v="1503.36"/>
    <s v="Sin pagar"/>
    <s v="IRLANDA ROJO"/>
    <m/>
    <n v="30"/>
    <s v="Crédito"/>
    <n v="23"/>
    <n v="10"/>
    <n v="2025"/>
    <n v="23"/>
    <n v="9"/>
    <n v="2025"/>
    <n v="23857.03"/>
    <n v="27674.15"/>
    <s v="Vencido"/>
    <d v="2026-05-22T00:00:00"/>
    <x v="1"/>
    <x v="5"/>
    <n v="212"/>
    <n v="0"/>
    <n v="0"/>
    <n v="23857.03"/>
    <n v="0"/>
  </r>
  <r>
    <s v="BILL/2025/09/0031"/>
    <s v="OC01684"/>
    <x v="16"/>
    <s v="3858"/>
    <d v="2025-09-05T00:00:00"/>
    <d v="2025-10-05T00:00:00"/>
    <s v="USD"/>
    <n v="-7240.47"/>
    <n v="-1158.48"/>
    <n v="-8398.9500000000007"/>
    <n v="-447.76"/>
    <n v="447.76"/>
    <s v="Sin pagar"/>
    <s v="IRLANDA ROJO"/>
    <m/>
    <n v="30"/>
    <s v="Crédito"/>
    <n v="5"/>
    <n v="10"/>
    <n v="2025"/>
    <n v="5"/>
    <n v="9"/>
    <n v="2025"/>
    <n v="7240.47"/>
    <n v="8398.9500000000007"/>
    <s v="Vencido"/>
    <d v="2026-05-22T00:00:00"/>
    <x v="1"/>
    <x v="5"/>
    <n v="230"/>
    <n v="0"/>
    <n v="0"/>
    <n v="7240.47"/>
    <n v="0"/>
  </r>
  <r>
    <s v="BILL/2025/09/0030"/>
    <s v="OC01684"/>
    <x v="16"/>
    <s v="3851"/>
    <d v="2025-09-04T00:00:00"/>
    <d v="2025-10-04T00:00:00"/>
    <s v="USD"/>
    <n v="-21639.89"/>
    <n v="-3462.38"/>
    <n v="-25102.27"/>
    <n v="-1343.28"/>
    <n v="1343.28"/>
    <s v="Sin pagar"/>
    <s v="IRLANDA ROJO"/>
    <m/>
    <n v="30"/>
    <s v="Crédito"/>
    <n v="4"/>
    <n v="10"/>
    <n v="2025"/>
    <n v="4"/>
    <n v="9"/>
    <n v="2025"/>
    <n v="21639.89"/>
    <n v="25102.27"/>
    <s v="Vencido"/>
    <d v="2026-05-22T00:00:00"/>
    <x v="1"/>
    <x v="5"/>
    <n v="231"/>
    <n v="0"/>
    <n v="0"/>
    <n v="21639.89"/>
    <n v="0"/>
  </r>
  <r>
    <s v="BILL/2025/09/0021"/>
    <s v="OC01696"/>
    <x v="14"/>
    <s v="CLN/2025/0066"/>
    <d v="2025-09-09T00:00:00"/>
    <d v="2025-10-09T00:00:00"/>
    <s v="MXN"/>
    <n v="-5000"/>
    <m/>
    <n v="-5000"/>
    <n v="-5000"/>
    <n v="5000"/>
    <s v="Sin pagar"/>
    <s v="IRLANDA ROJO"/>
    <m/>
    <n v="30"/>
    <s v="Crédito"/>
    <n v="9"/>
    <n v="10"/>
    <n v="2025"/>
    <n v="9"/>
    <n v="9"/>
    <n v="2025"/>
    <n v="5000"/>
    <n v="5000"/>
    <s v="Vencido"/>
    <d v="2026-05-22T00:00:00"/>
    <x v="1"/>
    <x v="5"/>
    <n v="226"/>
    <n v="0"/>
    <n v="0"/>
    <n v="5000"/>
    <n v="0"/>
  </r>
  <r>
    <s v="BILL/2025/09/0008"/>
    <s v="OC01683"/>
    <x v="16"/>
    <s v="3844"/>
    <d v="2025-09-03T00:00:00"/>
    <d v="2025-10-03T00:00:00"/>
    <s v="USD"/>
    <n v="-24244.53"/>
    <n v="-3879.12"/>
    <n v="-28123.65"/>
    <n v="-1503.36"/>
    <n v="1503.36"/>
    <s v="Sin pagar"/>
    <s v="IRLANDA ROJO"/>
    <m/>
    <n v="30"/>
    <s v="Crédito"/>
    <n v="3"/>
    <n v="10"/>
    <n v="2025"/>
    <n v="3"/>
    <n v="9"/>
    <n v="2025"/>
    <n v="24244.53"/>
    <n v="28123.65"/>
    <s v="Vencido"/>
    <d v="2026-05-22T00:00:00"/>
    <x v="1"/>
    <x v="5"/>
    <n v="232"/>
    <n v="0"/>
    <n v="0"/>
    <n v="24244.53"/>
    <n v="0"/>
  </r>
  <r>
    <s v="BILL/2025/08/0063"/>
    <s v="OC01631"/>
    <x v="16"/>
    <s v="3756"/>
    <d v="2025-08-19T00:00:00"/>
    <d v="2025-09-18T00:00:00"/>
    <s v="MXN"/>
    <n v="-12600"/>
    <n v="-2016"/>
    <n v="-14616"/>
    <n v="-14616"/>
    <n v="14616"/>
    <s v="Sin pagar"/>
    <s v="IRLANDA ROJO"/>
    <m/>
    <n v="30"/>
    <s v="Crédito"/>
    <n v="18"/>
    <n v="9"/>
    <n v="2025"/>
    <n v="19"/>
    <n v="8"/>
    <n v="2025"/>
    <n v="12600"/>
    <n v="14616"/>
    <s v="Vencido"/>
    <d v="2026-05-22T00:00:00"/>
    <x v="1"/>
    <x v="5"/>
    <n v="247"/>
    <n v="0"/>
    <n v="0"/>
    <n v="12600"/>
    <n v="0"/>
  </r>
  <r>
    <s v="BILL/2025/08/0062"/>
    <s v="OC01632"/>
    <x v="16"/>
    <s v="3757"/>
    <d v="2025-08-19T00:00:00"/>
    <d v="2025-09-18T00:00:00"/>
    <s v="MXN"/>
    <n v="-21000"/>
    <n v="-3360"/>
    <n v="-24360"/>
    <n v="-24360"/>
    <n v="24360"/>
    <s v="Sin pagar"/>
    <s v="IRLANDA ROJO"/>
    <m/>
    <n v="30"/>
    <s v="Crédito"/>
    <n v="18"/>
    <n v="9"/>
    <n v="2025"/>
    <n v="19"/>
    <n v="8"/>
    <n v="2025"/>
    <n v="21000"/>
    <n v="24360"/>
    <s v="Vencido"/>
    <d v="2026-05-22T00:00:00"/>
    <x v="1"/>
    <x v="5"/>
    <n v="247"/>
    <n v="0"/>
    <n v="0"/>
    <n v="21000"/>
    <n v="0"/>
  </r>
  <r>
    <s v="BILL/2025/08/0040"/>
    <s v="OC01600"/>
    <x v="16"/>
    <s v="3703"/>
    <d v="2025-08-12T00:00:00"/>
    <d v="2025-09-11T00:00:00"/>
    <s v="MXN"/>
    <n v="-7600"/>
    <n v="-1216"/>
    <n v="-8816"/>
    <n v="-8816"/>
    <n v="8816"/>
    <s v="Sin pagar"/>
    <s v="IRLANDA ROJO"/>
    <m/>
    <n v="30"/>
    <s v="Crédito"/>
    <n v="11"/>
    <n v="9"/>
    <n v="2025"/>
    <n v="12"/>
    <n v="8"/>
    <n v="2025"/>
    <n v="7600"/>
    <n v="8816"/>
    <s v="Vencido"/>
    <d v="2026-05-22T00:00:00"/>
    <x v="1"/>
    <x v="5"/>
    <n v="254"/>
    <n v="0"/>
    <n v="0"/>
    <n v="7600"/>
    <n v="0"/>
  </r>
  <r>
    <s v="BILL/2025/08/0036"/>
    <s v="OC01615"/>
    <x v="16"/>
    <s v="3725"/>
    <d v="2025-08-14T00:00:00"/>
    <d v="2025-09-13T00:00:00"/>
    <s v="USD"/>
    <n v="-7416.85"/>
    <n v="-1186.7"/>
    <n v="-8603.5499999999993"/>
    <n v="-461.68"/>
    <n v="461.68"/>
    <s v="Sin pagar"/>
    <s v="IRLANDA ROJO"/>
    <m/>
    <n v="30"/>
    <s v="Crédito"/>
    <n v="13"/>
    <n v="9"/>
    <n v="2025"/>
    <n v="14"/>
    <n v="8"/>
    <n v="2025"/>
    <n v="7416.85"/>
    <n v="8603.5499999999993"/>
    <s v="Vencido"/>
    <d v="2026-05-22T00:00:00"/>
    <x v="1"/>
    <x v="5"/>
    <n v="252"/>
    <n v="0"/>
    <n v="0"/>
    <n v="7416.85"/>
    <n v="0"/>
  </r>
  <r>
    <s v="BILL/2025/08/0035"/>
    <s v="OC01616"/>
    <x v="16"/>
    <s v="3726"/>
    <d v="2025-08-14T00:00:00"/>
    <d v="2025-09-13T00:00:00"/>
    <s v="MXN"/>
    <n v="-11220"/>
    <n v="-1795.2"/>
    <n v="-13015.2"/>
    <n v="-13015.2"/>
    <n v="13015.2"/>
    <s v="Sin pagar"/>
    <s v="IRLANDA ROJO"/>
    <m/>
    <n v="30"/>
    <s v="Crédito"/>
    <n v="13"/>
    <n v="9"/>
    <n v="2025"/>
    <n v="14"/>
    <n v="8"/>
    <n v="2025"/>
    <n v="11220"/>
    <n v="13015.2"/>
    <s v="Vencido"/>
    <d v="2026-05-22T00:00:00"/>
    <x v="1"/>
    <x v="5"/>
    <n v="252"/>
    <n v="0"/>
    <n v="0"/>
    <n v="11220"/>
    <n v="0"/>
  </r>
  <r>
    <s v="BILL/2025/08/0026"/>
    <s v="OC01591"/>
    <x v="17"/>
    <s v="A  787"/>
    <d v="2025-08-13T00:00:00"/>
    <d v="2025-09-12T00:00:00"/>
    <s v="MXN"/>
    <n v="-12540"/>
    <n v="-1849.65"/>
    <n v="-14389.65"/>
    <n v="-14389.65"/>
    <n v="14389.65"/>
    <s v="Sin pagar"/>
    <s v="IRLANDA ROJO"/>
    <m/>
    <n v="30"/>
    <s v="Crédito"/>
    <n v="12"/>
    <n v="9"/>
    <n v="2025"/>
    <n v="13"/>
    <n v="8"/>
    <n v="2025"/>
    <n v="12540"/>
    <n v="14389.65"/>
    <s v="Vencido"/>
    <d v="2026-05-22T00:00:00"/>
    <x v="1"/>
    <x v="5"/>
    <n v="253"/>
    <n v="0"/>
    <n v="0"/>
    <n v="12540"/>
    <n v="0"/>
  </r>
  <r>
    <s v="BILL/2025/08/0019"/>
    <s v="OC01571"/>
    <x v="16"/>
    <s v="3684"/>
    <d v="2025-08-06T00:00:00"/>
    <d v="2025-09-05T00:00:00"/>
    <s v="MXN"/>
    <n v="-14985"/>
    <n v="-2397.6"/>
    <n v="-17382.599999999999"/>
    <n v="-17382.599999999999"/>
    <n v="17382.599999999999"/>
    <s v="Sin pagar"/>
    <s v="IRLANDA ROJO"/>
    <m/>
    <n v="30"/>
    <s v="Crédito"/>
    <n v="5"/>
    <n v="9"/>
    <n v="2025"/>
    <n v="6"/>
    <n v="8"/>
    <n v="2025"/>
    <n v="14985"/>
    <n v="17382.599999999999"/>
    <s v="Vencido"/>
    <d v="2026-05-22T00:00:00"/>
    <x v="1"/>
    <x v="5"/>
    <n v="260"/>
    <n v="0"/>
    <n v="0"/>
    <n v="14985"/>
    <n v="0"/>
  </r>
  <r>
    <s v="BILL/2025/08/0018"/>
    <s v="OC01574"/>
    <x v="16"/>
    <s v="3686"/>
    <d v="2025-08-07T00:00:00"/>
    <d v="2025-09-06T00:00:00"/>
    <s v="MXN"/>
    <n v="-26500"/>
    <n v="-4240"/>
    <n v="-30740"/>
    <n v="-30740"/>
    <n v="30740"/>
    <s v="Sin pagar"/>
    <s v="IRLANDA ROJO"/>
    <m/>
    <n v="30"/>
    <s v="Crédito"/>
    <n v="6"/>
    <n v="9"/>
    <n v="2025"/>
    <n v="7"/>
    <n v="8"/>
    <n v="2025"/>
    <n v="26500"/>
    <n v="30740"/>
    <s v="Vencido"/>
    <d v="2026-05-22T00:00:00"/>
    <x v="1"/>
    <x v="5"/>
    <n v="259"/>
    <n v="0"/>
    <n v="0"/>
    <n v="26500"/>
    <n v="0"/>
  </r>
  <r>
    <s v="BILL/2025/08/0017"/>
    <s v="OC01577"/>
    <x v="16"/>
    <s v="3687"/>
    <d v="2025-08-07T00:00:00"/>
    <d v="2025-09-06T00:00:00"/>
    <s v="USD"/>
    <n v="-17751.36"/>
    <n v="-2840.22"/>
    <n v="-20591.580000000002"/>
    <n v="-1105.93"/>
    <n v="1105.93"/>
    <s v="Sin pagar"/>
    <s v="IRLANDA ROJO"/>
    <m/>
    <n v="30"/>
    <s v="Crédito"/>
    <n v="6"/>
    <n v="9"/>
    <n v="2025"/>
    <n v="7"/>
    <n v="8"/>
    <n v="2025"/>
    <n v="17751.36"/>
    <n v="20591.580000000002"/>
    <s v="Vencido"/>
    <d v="2026-05-22T00:00:00"/>
    <x v="1"/>
    <x v="5"/>
    <n v="259"/>
    <n v="0"/>
    <n v="0"/>
    <n v="17751.36"/>
    <n v="0"/>
  </r>
  <r>
    <s v="BILL/2025/07/0040"/>
    <s v="OC01491"/>
    <x v="18"/>
    <s v="CLN-362"/>
    <d v="2025-07-15T00:00:00"/>
    <d v="2025-08-14T00:00:00"/>
    <s v="MXN"/>
    <n v="-12151.9"/>
    <n v="151.9"/>
    <n v="-12000"/>
    <n v="-12000"/>
    <n v="12000"/>
    <s v="Sin pagar"/>
    <s v="IRLANDA ROJO"/>
    <m/>
    <n v="30"/>
    <s v="Crédito"/>
    <n v="14"/>
    <n v="8"/>
    <n v="2025"/>
    <n v="15"/>
    <n v="7"/>
    <n v="2025"/>
    <n v="12151.9"/>
    <n v="12000"/>
    <s v="Vencido"/>
    <d v="2026-05-22T00:00:00"/>
    <x v="1"/>
    <x v="5"/>
    <n v="282"/>
    <n v="0"/>
    <n v="0"/>
    <n v="12151.9"/>
    <n v="0"/>
  </r>
  <r>
    <s v="BILL/2025/06/0041"/>
    <s v="OC01416"/>
    <x v="18"/>
    <s v="9AE6E535-1E51-478E-9B2A-58D915BF45ED"/>
    <d v="2025-06-27T00:00:00"/>
    <d v="2025-07-27T00:00:00"/>
    <s v="USD"/>
    <n v="-17003.52"/>
    <n v="-2720.56"/>
    <n v="-19724.080000000002"/>
    <n v="-1044"/>
    <n v="1044"/>
    <s v="Sin pagar"/>
    <s v="IRLANDA ROJO"/>
    <m/>
    <n v="30"/>
    <s v="Crédito"/>
    <n v="27"/>
    <n v="7"/>
    <n v="2025"/>
    <n v="27"/>
    <n v="6"/>
    <n v="2025"/>
    <n v="17003.52"/>
    <n v="19724.080000000002"/>
    <s v="Vencido"/>
    <d v="2026-05-22T00:00:00"/>
    <x v="1"/>
    <x v="5"/>
    <n v="300"/>
    <n v="0"/>
    <n v="0"/>
    <n v="17003.52"/>
    <n v="0"/>
  </r>
  <r>
    <s v="BILL/2024/12/0015"/>
    <s v="OC00791"/>
    <x v="19"/>
    <s v="A - 994"/>
    <d v="2024-12-09T00:00:00"/>
    <d v="2024-12-24T00:00:00"/>
    <s v="USD"/>
    <n v="-48546"/>
    <n v="-7767.36"/>
    <n v="-56313.36"/>
    <n v="-2784"/>
    <n v="2784"/>
    <s v="Sin pagar"/>
    <s v="IRLANDA ROJO"/>
    <m/>
    <n v="15"/>
    <s v="Crédito"/>
    <n v="24"/>
    <n v="12"/>
    <n v="2024"/>
    <n v="9"/>
    <n v="12"/>
    <n v="2024"/>
    <n v="48546"/>
    <n v="56313.36"/>
    <s v="Vencido"/>
    <d v="2026-05-22T00:00:00"/>
    <x v="1"/>
    <x v="5"/>
    <n v="515"/>
    <n v="0"/>
    <n v="0"/>
    <n v="48546"/>
    <n v="0"/>
  </r>
  <r>
    <s v="BILL/2024/11/0007"/>
    <s v="OC00687"/>
    <x v="20"/>
    <s v="A6782"/>
    <d v="2024-11-01T00:00:00"/>
    <d v="2024-12-01T00:00:00"/>
    <s v="USD"/>
    <n v="-64633.93"/>
    <n v="-10341.51"/>
    <n v="-74975.44"/>
    <n v="-3741.7"/>
    <n v="3741.7"/>
    <s v="Sin pagar"/>
    <s v="IRLANDA ROJO"/>
    <m/>
    <n v="30"/>
    <s v="Crédito"/>
    <n v="1"/>
    <n v="12"/>
    <n v="2024"/>
    <n v="1"/>
    <n v="11"/>
    <n v="2024"/>
    <n v="64633.93"/>
    <n v="74975.44"/>
    <s v="Vencido"/>
    <d v="2026-05-22T00:00:00"/>
    <x v="1"/>
    <x v="5"/>
    <n v="538"/>
    <n v="0"/>
    <n v="0"/>
    <n v="64633.93"/>
    <n v="0"/>
  </r>
  <r>
    <s v="BILL/2026/05/0026"/>
    <s v="OC02448"/>
    <x v="6"/>
    <s v="A - 37774"/>
    <d v="2026-05-12T00:00:00"/>
    <d v="2026-06-11T00:00:00"/>
    <s v="MXN"/>
    <n v="-11000"/>
    <n v="-1760"/>
    <n v="-12760"/>
    <n v="-12760"/>
    <n v="12760"/>
    <s v="Sin pagar"/>
    <s v="IRLANDA ROJO"/>
    <m/>
    <n v="30"/>
    <s v="Crédito"/>
    <n v="11"/>
    <n v="6"/>
    <n v="2026"/>
    <n v="12"/>
    <n v="5"/>
    <n v="2026"/>
    <n v="11000"/>
    <n v="12760"/>
    <s v="Vigente"/>
    <d v="2026-05-15T00:00:00"/>
    <x v="1"/>
    <x v="6"/>
    <n v="0"/>
    <n v="0"/>
    <n v="0"/>
    <n v="0"/>
    <n v="11000"/>
  </r>
  <r>
    <s v="BILL/2026/05/0022"/>
    <s v="OC02450"/>
    <x v="13"/>
    <s v="CLN/2026/00052"/>
    <d v="2026-05-11T00:00:00"/>
    <d v="2026-06-10T00:00:00"/>
    <s v="USD"/>
    <n v="-98636.82"/>
    <n v="-15781.89"/>
    <n v="-114418.71"/>
    <n v="-6648.19"/>
    <n v="6648.19"/>
    <s v="Sin pagar"/>
    <s v="IRLANDA ROJO"/>
    <m/>
    <n v="30"/>
    <s v="Crédito"/>
    <n v="10"/>
    <n v="6"/>
    <n v="2026"/>
    <n v="11"/>
    <n v="5"/>
    <n v="2026"/>
    <n v="98636.82"/>
    <n v="114418.71"/>
    <s v="Vigente"/>
    <d v="2026-05-15T00:00:00"/>
    <x v="1"/>
    <x v="6"/>
    <n v="0"/>
    <n v="0"/>
    <n v="0"/>
    <n v="0"/>
    <n v="98636.82"/>
  </r>
  <r>
    <s v="BILL/2026/05/0021"/>
    <s v="OC02444"/>
    <x v="6"/>
    <s v="A - 37761"/>
    <d v="2026-05-11T00:00:00"/>
    <d v="2026-06-10T00:00:00"/>
    <s v="MXN"/>
    <n v="-9600"/>
    <n v="-1536"/>
    <n v="-11136"/>
    <n v="-11136"/>
    <n v="11136"/>
    <s v="Sin pagar"/>
    <s v="IRLANDA ROJO"/>
    <m/>
    <n v="30"/>
    <s v="Crédito"/>
    <n v="10"/>
    <n v="6"/>
    <n v="2026"/>
    <n v="11"/>
    <n v="5"/>
    <n v="2026"/>
    <n v="9600"/>
    <n v="11136"/>
    <s v="Vigente"/>
    <d v="2026-05-15T00:00:00"/>
    <x v="1"/>
    <x v="6"/>
    <n v="0"/>
    <n v="0"/>
    <n v="0"/>
    <n v="0"/>
    <n v="9600"/>
  </r>
  <r>
    <s v="BILL/2026/05/0020"/>
    <s v="OC02435"/>
    <x v="6"/>
    <s v="A - 37710"/>
    <d v="2026-05-06T00:00:00"/>
    <d v="2026-06-05T00:00:00"/>
    <s v="MXN"/>
    <n v="-3200"/>
    <m/>
    <n v="-3200"/>
    <n v="-3200"/>
    <n v="3200"/>
    <s v="Sin pagar"/>
    <s v="IRLANDA ROJO"/>
    <m/>
    <n v="30"/>
    <s v="Crédito"/>
    <n v="5"/>
    <n v="6"/>
    <n v="2026"/>
    <n v="6"/>
    <n v="5"/>
    <n v="2026"/>
    <n v="3200"/>
    <n v="3200"/>
    <s v="Vigente"/>
    <d v="2026-05-15T00:00:00"/>
    <x v="1"/>
    <x v="6"/>
    <n v="0"/>
    <n v="0"/>
    <n v="0"/>
    <n v="0"/>
    <n v="3200"/>
  </r>
  <r>
    <s v="BILL/2026/05/0019"/>
    <s v="OC02441"/>
    <x v="6"/>
    <s v="A - 37735"/>
    <d v="2026-05-08T00:00:00"/>
    <d v="2026-06-07T00:00:00"/>
    <s v="MXN"/>
    <n v="-16800"/>
    <n v="-2688"/>
    <n v="-19488"/>
    <n v="-19488"/>
    <n v="19488"/>
    <s v="Sin pagar"/>
    <s v="IRLANDA ROJO"/>
    <m/>
    <n v="30"/>
    <s v="Crédito"/>
    <n v="7"/>
    <n v="6"/>
    <n v="2026"/>
    <n v="8"/>
    <n v="5"/>
    <n v="2026"/>
    <n v="16800"/>
    <n v="19488"/>
    <s v="Vigente"/>
    <d v="2026-05-15T00:00:00"/>
    <x v="1"/>
    <x v="6"/>
    <n v="0"/>
    <n v="0"/>
    <n v="0"/>
    <n v="0"/>
    <n v="16800"/>
  </r>
  <r>
    <s v="BILL/2026/05/0018"/>
    <s v="OC02442"/>
    <x v="6"/>
    <s v="A - 37736"/>
    <d v="2026-05-08T00:00:00"/>
    <d v="2026-06-07T00:00:00"/>
    <s v="MXN"/>
    <n v="-11600"/>
    <n v="-1856"/>
    <n v="-13456"/>
    <n v="-13456"/>
    <n v="13456"/>
    <s v="Sin pagar"/>
    <s v="IRLANDA ROJO"/>
    <m/>
    <n v="30"/>
    <s v="Crédito"/>
    <n v="7"/>
    <n v="6"/>
    <n v="2026"/>
    <n v="8"/>
    <n v="5"/>
    <n v="2026"/>
    <n v="11600"/>
    <n v="13456"/>
    <s v="Vigente"/>
    <d v="2026-05-15T00:00:00"/>
    <x v="1"/>
    <x v="6"/>
    <n v="0"/>
    <n v="0"/>
    <n v="0"/>
    <n v="0"/>
    <n v="11600"/>
  </r>
  <r>
    <s v="BILL/2026/05/0016"/>
    <s v="OC02434"/>
    <x v="7"/>
    <s v="F9473"/>
    <d v="2026-05-06T00:00:00"/>
    <d v="2026-06-05T00:00:00"/>
    <s v="MXN"/>
    <n v="-84304"/>
    <n v="-13488.64"/>
    <n v="-97792.639999999999"/>
    <n v="-97792.639999999999"/>
    <n v="97792.639999999999"/>
    <s v="Sin pagar"/>
    <s v="IRLANDA ROJO"/>
    <m/>
    <n v="30"/>
    <s v="Crédito"/>
    <n v="5"/>
    <n v="6"/>
    <n v="2026"/>
    <n v="6"/>
    <n v="5"/>
    <n v="2026"/>
    <n v="84304"/>
    <n v="97792.639999999999"/>
    <s v="Vigente"/>
    <d v="2026-05-15T00:00:00"/>
    <x v="1"/>
    <x v="6"/>
    <n v="0"/>
    <n v="0"/>
    <n v="0"/>
    <n v="0"/>
    <n v="84304"/>
  </r>
  <r>
    <s v="BILL/2026/05/0015"/>
    <s v="OC02426"/>
    <x v="3"/>
    <s v="GL 62301"/>
    <d v="2026-05-05T00:00:00"/>
    <d v="2026-06-04T00:00:00"/>
    <s v="MXN"/>
    <n v="-44208"/>
    <n v="-7073.28"/>
    <n v="-51281.279999999999"/>
    <n v="-51281.279999999999"/>
    <n v="51281.279999999999"/>
    <s v="Sin pagar"/>
    <s v="IRLANDA ROJO"/>
    <m/>
    <n v="30"/>
    <s v="Crédito"/>
    <n v="4"/>
    <n v="6"/>
    <n v="2026"/>
    <n v="5"/>
    <n v="5"/>
    <n v="2026"/>
    <n v="44208"/>
    <n v="51281.279999999999"/>
    <s v="Vigente"/>
    <d v="2026-05-15T00:00:00"/>
    <x v="1"/>
    <x v="6"/>
    <n v="0"/>
    <n v="0"/>
    <n v="0"/>
    <n v="0"/>
    <n v="44208"/>
  </r>
  <r>
    <s v="BILL/2026/05/0012"/>
    <s v="OC02421"/>
    <x v="22"/>
    <s v="89329"/>
    <d v="2026-05-05T00:00:00"/>
    <d v="2026-06-04T00:00:00"/>
    <s v="USD"/>
    <n v="-80904.52"/>
    <n v="-12944.72"/>
    <n v="-93849.24"/>
    <n v="-5359.2"/>
    <n v="5359.2"/>
    <s v="Sin pagar"/>
    <s v="IRLANDA ROJO"/>
    <m/>
    <n v="30"/>
    <s v="Crédito"/>
    <n v="4"/>
    <n v="6"/>
    <n v="2026"/>
    <n v="5"/>
    <n v="5"/>
    <n v="2026"/>
    <n v="80904.52"/>
    <n v="93849.24"/>
    <s v="Vigente"/>
    <d v="2026-05-15T00:00:00"/>
    <x v="1"/>
    <x v="6"/>
    <n v="0"/>
    <n v="0"/>
    <n v="0"/>
    <n v="0"/>
    <n v="80904.52"/>
  </r>
  <r>
    <s v="BILL/2026/04/0114"/>
    <s v="OC02416"/>
    <x v="5"/>
    <s v="M 69136"/>
    <d v="2026-04-29T00:00:00"/>
    <d v="2026-05-29T00:00:00"/>
    <s v="USD"/>
    <n v="-10859.47"/>
    <n v="-1737.52"/>
    <n v="-12596.99"/>
    <n v="-723.84"/>
    <n v="723.84"/>
    <s v="Sin pagar"/>
    <s v="IRLANDA ROJO"/>
    <m/>
    <n v="30"/>
    <s v="Crédito"/>
    <n v="29"/>
    <n v="5"/>
    <n v="2026"/>
    <n v="29"/>
    <n v="4"/>
    <n v="2026"/>
    <n v="10859.47"/>
    <n v="12596.99"/>
    <s v="Vigente"/>
    <d v="2026-05-15T00:00:00"/>
    <x v="1"/>
    <x v="6"/>
    <n v="0"/>
    <n v="0"/>
    <n v="0"/>
    <n v="0"/>
    <n v="10859.47"/>
  </r>
  <r>
    <s v="BILL/2026/04/0110"/>
    <s v="OC02382"/>
    <x v="3"/>
    <s v="62190"/>
    <d v="2026-04-22T00:00:00"/>
    <d v="2026-05-22T00:00:00"/>
    <s v="MXN"/>
    <n v="-49860"/>
    <n v="-7977.6"/>
    <n v="-57837.599999999999"/>
    <n v="-57837.599999999999"/>
    <n v="57837.599999999999"/>
    <s v="Sin pagar"/>
    <s v="IRLANDA ROJO"/>
    <m/>
    <n v="30"/>
    <s v="Crédito"/>
    <n v="22"/>
    <n v="5"/>
    <n v="2026"/>
    <n v="22"/>
    <n v="4"/>
    <n v="2026"/>
    <n v="49860"/>
    <n v="57837.599999999999"/>
    <s v="Vigente"/>
    <d v="2026-05-15T00:00:00"/>
    <x v="1"/>
    <x v="6"/>
    <n v="0"/>
    <n v="0"/>
    <n v="0"/>
    <n v="0"/>
    <n v="49860"/>
  </r>
  <r>
    <s v="BILL/2026/04/0109"/>
    <s v="OC02381"/>
    <x v="3"/>
    <s v="62230"/>
    <d v="2026-04-27T00:00:00"/>
    <d v="2026-05-27T00:00:00"/>
    <s v="MXN"/>
    <n v="-199440"/>
    <n v="-31910.400000000001"/>
    <n v="-231350.39999999999"/>
    <n v="-231350.39999999999"/>
    <n v="231350.39999999999"/>
    <s v="Sin pagar"/>
    <s v="IRLANDA ROJO"/>
    <m/>
    <n v="30"/>
    <s v="Crédito"/>
    <n v="27"/>
    <n v="5"/>
    <n v="2026"/>
    <n v="27"/>
    <n v="4"/>
    <n v="2026"/>
    <n v="199440"/>
    <n v="231350.39999999999"/>
    <s v="Vigente"/>
    <d v="2026-05-15T00:00:00"/>
    <x v="1"/>
    <x v="6"/>
    <n v="0"/>
    <n v="0"/>
    <n v="0"/>
    <n v="0"/>
    <n v="199440"/>
  </r>
  <r>
    <s v="BILL/2026/04/0108"/>
    <s v="OC02390"/>
    <x v="2"/>
    <s v="12002723"/>
    <d v="2026-04-23T00:00:00"/>
    <d v="2026-05-23T00:00:00"/>
    <s v="USD"/>
    <n v="-38989.58"/>
    <n v="-6238.33"/>
    <n v="-45227.91"/>
    <n v="-2610"/>
    <n v="2610"/>
    <s v="Sin pagar"/>
    <s v="IRLANDA ROJO"/>
    <m/>
    <n v="30"/>
    <s v="Crédito"/>
    <n v="23"/>
    <n v="5"/>
    <n v="2026"/>
    <n v="23"/>
    <n v="4"/>
    <n v="2026"/>
    <n v="38989.58"/>
    <n v="45227.91"/>
    <s v="Vigente"/>
    <d v="2026-05-15T00:00:00"/>
    <x v="1"/>
    <x v="6"/>
    <n v="0"/>
    <n v="0"/>
    <n v="0"/>
    <n v="0"/>
    <n v="38989.58"/>
  </r>
  <r>
    <s v="BILL/2026/04/0107"/>
    <s v="OC02395"/>
    <x v="6"/>
    <s v="A - 37550"/>
    <d v="2026-04-23T00:00:00"/>
    <d v="2026-05-23T00:00:00"/>
    <s v="MXN"/>
    <n v="-6600"/>
    <n v="-1056"/>
    <n v="-7656"/>
    <n v="-7656"/>
    <n v="7656"/>
    <s v="Sin pagar"/>
    <s v="IRLANDA ROJO"/>
    <m/>
    <n v="30"/>
    <s v="Crédito"/>
    <n v="23"/>
    <n v="5"/>
    <n v="2026"/>
    <n v="23"/>
    <n v="4"/>
    <n v="2026"/>
    <n v="6600"/>
    <n v="7656"/>
    <s v="Vigente"/>
    <d v="2026-05-15T00:00:00"/>
    <x v="1"/>
    <x v="6"/>
    <n v="0"/>
    <n v="0"/>
    <n v="0"/>
    <n v="0"/>
    <n v="6600"/>
  </r>
  <r>
    <s v="BILL/2026/04/0106"/>
    <s v="OC02402"/>
    <x v="7"/>
    <s v="F9408"/>
    <d v="2026-04-25T00:00:00"/>
    <d v="2026-05-25T00:00:00"/>
    <s v="MXN"/>
    <n v="-10300"/>
    <n v="-1648"/>
    <n v="-11948"/>
    <n v="-11948"/>
    <n v="11948"/>
    <s v="Sin pagar"/>
    <s v="IRLANDA ROJO"/>
    <m/>
    <n v="30"/>
    <s v="Crédito"/>
    <n v="25"/>
    <n v="5"/>
    <n v="2026"/>
    <n v="25"/>
    <n v="4"/>
    <n v="2026"/>
    <n v="10300"/>
    <n v="11948"/>
    <s v="Vigente"/>
    <d v="2026-05-15T00:00:00"/>
    <x v="1"/>
    <x v="6"/>
    <n v="0"/>
    <n v="0"/>
    <n v="0"/>
    <n v="0"/>
    <n v="10300"/>
  </r>
  <r>
    <s v="BILL/2026/04/0105"/>
    <s v="OC02406"/>
    <x v="7"/>
    <s v="F9409"/>
    <d v="2026-04-25T00:00:00"/>
    <d v="2026-05-25T00:00:00"/>
    <s v="USD"/>
    <n v="-650.95000000000005"/>
    <n v="-104.15"/>
    <n v="-755.1"/>
    <n v="-43.5"/>
    <n v="43.5"/>
    <s v="Sin pagar"/>
    <s v="IRLANDA ROJO"/>
    <m/>
    <n v="30"/>
    <s v="Crédito"/>
    <n v="25"/>
    <n v="5"/>
    <n v="2026"/>
    <n v="25"/>
    <n v="4"/>
    <n v="2026"/>
    <n v="650.95000000000005"/>
    <n v="755.1"/>
    <s v="Vigente"/>
    <d v="2026-05-15T00:00:00"/>
    <x v="1"/>
    <x v="6"/>
    <n v="0"/>
    <n v="0"/>
    <n v="0"/>
    <n v="0"/>
    <n v="650.95000000000005"/>
  </r>
  <r>
    <s v="BILL/2026/04/0104"/>
    <s v="OC02401"/>
    <x v="7"/>
    <s v="F9424"/>
    <d v="2026-04-28T00:00:00"/>
    <d v="2026-05-28T00:00:00"/>
    <s v="MXN"/>
    <n v="-33244.199999999997"/>
    <n v="-5319.07"/>
    <n v="-38563.269999999997"/>
    <n v="-38563.269999999997"/>
    <n v="38563.269999999997"/>
    <s v="Sin pagar"/>
    <s v="IRLANDA ROJO"/>
    <m/>
    <n v="30"/>
    <s v="Crédito"/>
    <n v="28"/>
    <n v="5"/>
    <n v="2026"/>
    <n v="28"/>
    <n v="4"/>
    <n v="2026"/>
    <n v="33244.199999999997"/>
    <n v="38563.269999999997"/>
    <s v="Vigente"/>
    <d v="2026-05-15T00:00:00"/>
    <x v="1"/>
    <x v="6"/>
    <n v="0"/>
    <n v="0"/>
    <n v="0"/>
    <n v="0"/>
    <n v="33244.199999999997"/>
  </r>
  <r>
    <s v="BILL/2026/04/0103"/>
    <s v="OC02405"/>
    <x v="7"/>
    <s v="F9425"/>
    <d v="2026-04-28T00:00:00"/>
    <d v="2026-05-28T00:00:00"/>
    <s v="MXN"/>
    <n v="-10300"/>
    <n v="-1648"/>
    <n v="-11948"/>
    <n v="-11948"/>
    <n v="11948"/>
    <s v="Sin pagar"/>
    <s v="IRLANDA ROJO"/>
    <m/>
    <n v="30"/>
    <s v="Crédito"/>
    <n v="28"/>
    <n v="5"/>
    <n v="2026"/>
    <n v="28"/>
    <n v="4"/>
    <n v="2026"/>
    <n v="10300"/>
    <n v="11948"/>
    <s v="Vigente"/>
    <d v="2026-05-15T00:00:00"/>
    <x v="1"/>
    <x v="6"/>
    <n v="0"/>
    <n v="0"/>
    <n v="0"/>
    <n v="0"/>
    <n v="10300"/>
  </r>
  <r>
    <s v="BILL/2026/04/0102"/>
    <s v="OC02396"/>
    <x v="6"/>
    <s v="A - 37570"/>
    <d v="2026-04-24T00:00:00"/>
    <d v="2026-05-24T00:00:00"/>
    <s v="MXN"/>
    <n v="-4400"/>
    <n v="-704"/>
    <n v="-5104"/>
    <n v="-5104"/>
    <n v="5104"/>
    <s v="Sin pagar"/>
    <s v="IRLANDA ROJO"/>
    <m/>
    <n v="30"/>
    <s v="Crédito"/>
    <n v="24"/>
    <n v="5"/>
    <n v="2026"/>
    <n v="24"/>
    <n v="4"/>
    <n v="2026"/>
    <n v="4400"/>
    <n v="5104"/>
    <s v="Vigente"/>
    <d v="2026-05-15T00:00:00"/>
    <x v="1"/>
    <x v="6"/>
    <n v="0"/>
    <n v="0"/>
    <n v="0"/>
    <n v="0"/>
    <n v="4400"/>
  </r>
  <r>
    <s v="BILL/2026/04/0101"/>
    <s v="OC02393"/>
    <x v="6"/>
    <s v="A - 37614"/>
    <d v="2026-04-28T00:00:00"/>
    <d v="2026-05-28T00:00:00"/>
    <s v="USD"/>
    <n v="-18426.830000000002"/>
    <n v="-2948.29"/>
    <n v="-21375.119999999999"/>
    <n v="-1229.5999999999999"/>
    <n v="1229.5999999999999"/>
    <s v="Sin pagar"/>
    <s v="IRLANDA ROJO"/>
    <m/>
    <n v="30"/>
    <s v="Crédito"/>
    <n v="28"/>
    <n v="5"/>
    <n v="2026"/>
    <n v="28"/>
    <n v="4"/>
    <n v="2026"/>
    <n v="18426.830000000002"/>
    <n v="21375.119999999999"/>
    <s v="Vigente"/>
    <d v="2026-05-15T00:00:00"/>
    <x v="1"/>
    <x v="6"/>
    <n v="0"/>
    <n v="0"/>
    <n v="0"/>
    <n v="0"/>
    <n v="18426.830000000002"/>
  </r>
  <r>
    <s v="BILL/2026/04/0090"/>
    <s v="OC02398"/>
    <x v="7"/>
    <s v="F9407"/>
    <d v="2026-04-25T00:00:00"/>
    <d v="2026-05-25T00:00:00"/>
    <s v="MXN"/>
    <n v="-41800"/>
    <n v="-6688"/>
    <n v="-48488"/>
    <n v="-48488"/>
    <n v="48488"/>
    <s v="Sin pagar"/>
    <s v="IRLANDA ROJO"/>
    <m/>
    <n v="30"/>
    <s v="Crédito"/>
    <n v="25"/>
    <n v="5"/>
    <n v="2026"/>
    <n v="25"/>
    <n v="4"/>
    <n v="2026"/>
    <n v="41800"/>
    <n v="48488"/>
    <s v="Vigente"/>
    <d v="2026-05-15T00:00:00"/>
    <x v="1"/>
    <x v="6"/>
    <n v="0"/>
    <n v="0"/>
    <n v="0"/>
    <n v="0"/>
    <n v="41800"/>
  </r>
  <r>
    <s v="BILL/2026/04/0088"/>
    <s v="OC02397"/>
    <x v="0"/>
    <s v="HMO-24689"/>
    <d v="2026-04-23T00:00:00"/>
    <d v="2026-05-23T00:00:00"/>
    <s v="USD"/>
    <n v="-6602.23"/>
    <n v="-1056.3599999999999"/>
    <n v="-7658.59"/>
    <n v="-441.96"/>
    <n v="441.96"/>
    <s v="Sin pagar"/>
    <s v="IRLANDA ROJO"/>
    <m/>
    <n v="30"/>
    <s v="Crédito"/>
    <n v="23"/>
    <n v="5"/>
    <n v="2026"/>
    <n v="23"/>
    <n v="4"/>
    <n v="2026"/>
    <n v="6602.23"/>
    <n v="7658.59"/>
    <s v="Vigente"/>
    <d v="2026-05-15T00:00:00"/>
    <x v="1"/>
    <x v="6"/>
    <n v="0"/>
    <n v="0"/>
    <n v="0"/>
    <n v="0"/>
    <n v="6602.23"/>
  </r>
  <r>
    <s v="BILL/2026/04/0084"/>
    <s v="OC02371"/>
    <x v="6"/>
    <s v="A - 37465"/>
    <d v="2026-04-18T00:00:00"/>
    <d v="2026-05-18T00:00:00"/>
    <s v="MXN"/>
    <n v="-8100"/>
    <n v="-1296"/>
    <n v="-9396"/>
    <n v="-9396"/>
    <n v="9396"/>
    <s v="Sin pagar"/>
    <s v="IRLANDA ROJO"/>
    <m/>
    <n v="30"/>
    <s v="Crédito"/>
    <n v="18"/>
    <n v="5"/>
    <n v="2026"/>
    <n v="18"/>
    <n v="4"/>
    <n v="2026"/>
    <n v="8100"/>
    <n v="9396"/>
    <s v="Vigente"/>
    <d v="2026-05-15T00:00:00"/>
    <x v="1"/>
    <x v="6"/>
    <n v="0"/>
    <n v="0"/>
    <n v="0"/>
    <n v="0"/>
    <n v="8100"/>
  </r>
  <r>
    <s v="BILL/2026/04/0083"/>
    <s v="OC02386"/>
    <x v="6"/>
    <s v="A - 37501"/>
    <d v="2026-04-21T00:00:00"/>
    <d v="2026-05-21T00:00:00"/>
    <s v="MXN"/>
    <n v="-2200"/>
    <n v="-352"/>
    <n v="-2552"/>
    <n v="-2552"/>
    <n v="2552"/>
    <s v="Sin pagar"/>
    <s v="IRLANDA ROJO"/>
    <m/>
    <n v="30"/>
    <s v="Crédito"/>
    <n v="21"/>
    <n v="5"/>
    <n v="2026"/>
    <n v="21"/>
    <n v="4"/>
    <n v="2026"/>
    <n v="2200"/>
    <n v="2552"/>
    <s v="Vigente"/>
    <d v="2026-05-15T00:00:00"/>
    <x v="1"/>
    <x v="6"/>
    <n v="0"/>
    <n v="0"/>
    <n v="0"/>
    <n v="0"/>
    <n v="2200"/>
  </r>
  <r>
    <s v="BILL/2026/04/0082"/>
    <s v="OC02392"/>
    <x v="6"/>
    <s v="A - 37533"/>
    <d v="2026-04-22T00:00:00"/>
    <d v="2026-05-22T00:00:00"/>
    <s v="MXN"/>
    <n v="-32000"/>
    <m/>
    <n v="-32000"/>
    <n v="-32000"/>
    <n v="32000"/>
    <s v="Sin pagar"/>
    <s v="IRLANDA ROJO"/>
    <m/>
    <n v="30"/>
    <s v="Crédito"/>
    <n v="22"/>
    <n v="5"/>
    <n v="2026"/>
    <n v="22"/>
    <n v="4"/>
    <n v="2026"/>
    <n v="32000"/>
    <n v="32000"/>
    <s v="Vigente"/>
    <d v="2026-05-15T00:00:00"/>
    <x v="1"/>
    <x v="6"/>
    <n v="0"/>
    <n v="0"/>
    <n v="0"/>
    <n v="0"/>
    <n v="32000"/>
  </r>
  <r>
    <s v="BILL/2026/04/0081"/>
    <s v="OC02403"/>
    <x v="6"/>
    <s v="A - 37551"/>
    <d v="2026-04-23T00:00:00"/>
    <d v="2026-05-23T00:00:00"/>
    <s v="MXN"/>
    <n v="-28800"/>
    <n v="-4608"/>
    <n v="-33408"/>
    <n v="-33408"/>
    <n v="33408"/>
    <s v="Sin pagar"/>
    <s v="IRLANDA ROJO"/>
    <m/>
    <n v="30"/>
    <s v="Crédito"/>
    <n v="23"/>
    <n v="5"/>
    <n v="2026"/>
    <n v="23"/>
    <n v="4"/>
    <n v="2026"/>
    <n v="28800"/>
    <n v="33408"/>
    <s v="Vigente"/>
    <d v="2026-05-15T00:00:00"/>
    <x v="1"/>
    <x v="6"/>
    <n v="0"/>
    <n v="0"/>
    <n v="0"/>
    <n v="0"/>
    <n v="28800"/>
  </r>
  <r>
    <s v="BILL/2026/04/0080"/>
    <s v="OC02368"/>
    <x v="7"/>
    <s v="F9362"/>
    <d v="2026-04-16T00:00:00"/>
    <d v="2026-05-16T00:00:00"/>
    <s v="MXN"/>
    <n v="-17160"/>
    <n v="-2745.6"/>
    <n v="-19905.599999999999"/>
    <n v="-19905.599999999999"/>
    <n v="19905.599999999999"/>
    <s v="Sin pagar"/>
    <s v="IRLANDA ROJO"/>
    <m/>
    <n v="30"/>
    <s v="Crédito"/>
    <n v="16"/>
    <n v="5"/>
    <n v="2026"/>
    <n v="16"/>
    <n v="4"/>
    <n v="2026"/>
    <n v="17160"/>
    <n v="19905.599999999999"/>
    <s v="Vigente"/>
    <d v="2026-05-15T00:00:00"/>
    <x v="1"/>
    <x v="6"/>
    <n v="0"/>
    <n v="0"/>
    <n v="0"/>
    <n v="0"/>
    <n v="17160"/>
  </r>
  <r>
    <s v="BILL/2026/04/0079"/>
    <s v="OC02316"/>
    <x v="0"/>
    <s v="HMO-24677"/>
    <d v="2026-04-22T00:00:00"/>
    <d v="2026-05-22T00:00:00"/>
    <s v="MXN"/>
    <n v="-26800"/>
    <n v="-4288"/>
    <n v="-31088"/>
    <n v="-31088"/>
    <n v="31088"/>
    <s v="Sin pagar"/>
    <s v="IRLANDA ROJO"/>
    <m/>
    <n v="30"/>
    <s v="Crédito"/>
    <n v="22"/>
    <n v="5"/>
    <n v="2026"/>
    <n v="22"/>
    <n v="4"/>
    <n v="2026"/>
    <n v="26800"/>
    <n v="31088"/>
    <s v="Vigente"/>
    <d v="2026-05-15T00:00:00"/>
    <x v="1"/>
    <x v="6"/>
    <n v="0"/>
    <n v="0"/>
    <n v="0"/>
    <n v="0"/>
    <n v="26800"/>
  </r>
  <r>
    <s v="BILL/2026/04/0077"/>
    <s v="OC02307"/>
    <x v="13"/>
    <s v="HMO/2026/00002"/>
    <d v="2026-04-24T00:00:00"/>
    <d v="2026-06-23T00:00:00"/>
    <s v="USD"/>
    <n v="-1084224.3999999999"/>
    <n v="-173475.9"/>
    <n v="-1257700.3"/>
    <n v="-72453.600000000006"/>
    <n v="72453.600000000006"/>
    <s v="Sin pagar"/>
    <s v="IRLANDA ROJO"/>
    <m/>
    <n v="60"/>
    <s v="Crédito"/>
    <n v="23"/>
    <n v="6"/>
    <n v="2026"/>
    <n v="24"/>
    <n v="4"/>
    <n v="2026"/>
    <n v="1084224.3999999999"/>
    <n v="1257700.3"/>
    <s v="Vigente"/>
    <d v="2026-05-15T00:00:00"/>
    <x v="1"/>
    <x v="6"/>
    <n v="0"/>
    <n v="0"/>
    <n v="0"/>
    <n v="0"/>
    <n v="1084224.3999999999"/>
  </r>
  <r>
    <s v="BILL/2026/04/0071"/>
    <s v="OC02364"/>
    <x v="6"/>
    <s v="A - 37432"/>
    <d v="2026-04-15T00:00:00"/>
    <d v="2026-05-15T00:00:00"/>
    <s v="MXN"/>
    <n v="-1600"/>
    <m/>
    <n v="-1600"/>
    <n v="-1600"/>
    <n v="1600"/>
    <s v="Sin pagar"/>
    <s v="IRLANDA ROJO"/>
    <m/>
    <n v="30"/>
    <s v="Crédito"/>
    <n v="15"/>
    <n v="5"/>
    <n v="2026"/>
    <n v="15"/>
    <n v="4"/>
    <n v="2026"/>
    <n v="1600"/>
    <n v="1600"/>
    <s v="Vencido"/>
    <d v="2026-05-15T00:00:00"/>
    <x v="1"/>
    <x v="6"/>
    <n v="1"/>
    <n v="1600"/>
    <n v="0"/>
    <n v="0"/>
    <n v="0"/>
  </r>
  <r>
    <s v="BILL/2026/04/0070"/>
    <s v="OC02323"/>
    <x v="2"/>
    <s v="12002637"/>
    <d v="2026-04-15T00:00:00"/>
    <d v="2026-05-15T00:00:00"/>
    <s v="USD"/>
    <n v="-37991.360000000001"/>
    <n v="-6078.62"/>
    <n v="-44069.98"/>
    <n v="-2552"/>
    <n v="2552"/>
    <s v="Sin pagar"/>
    <s v="IRLANDA ROJO"/>
    <m/>
    <n v="30"/>
    <s v="Crédito"/>
    <n v="15"/>
    <n v="5"/>
    <n v="2026"/>
    <n v="15"/>
    <n v="4"/>
    <n v="2026"/>
    <n v="37991.360000000001"/>
    <n v="44069.98"/>
    <s v="Vencido"/>
    <d v="2026-05-15T00:00:00"/>
    <x v="1"/>
    <x v="6"/>
    <n v="1"/>
    <n v="37991.360000000001"/>
    <n v="0"/>
    <n v="0"/>
    <n v="0"/>
  </r>
  <r>
    <s v="BILL/2026/04/0061"/>
    <s v="OC02336"/>
    <x v="8"/>
    <s v="356"/>
    <d v="2026-04-20T00:00:00"/>
    <d v="2026-05-20T00:00:00"/>
    <s v="USD"/>
    <n v="-36213.870000000003"/>
    <m/>
    <n v="-36213.870000000003"/>
    <n v="-2100"/>
    <n v="2100"/>
    <s v="Sin pagar"/>
    <s v="IRLANDA ROJO"/>
    <m/>
    <n v="30"/>
    <s v="Crédito"/>
    <n v="20"/>
    <n v="5"/>
    <n v="2026"/>
    <n v="20"/>
    <n v="4"/>
    <n v="2026"/>
    <n v="36213.870000000003"/>
    <n v="36213.870000000003"/>
    <s v="Vigente"/>
    <d v="2026-05-15T00:00:00"/>
    <x v="1"/>
    <x v="6"/>
    <n v="0"/>
    <n v="0"/>
    <n v="0"/>
    <n v="0"/>
    <n v="36213.870000000003"/>
  </r>
  <r>
    <s v="BILL/2026/04/0060"/>
    <s v="OC02345"/>
    <x v="2"/>
    <s v="12002630"/>
    <d v="2026-04-15T00:00:00"/>
    <d v="2026-05-15T00:00:00"/>
    <s v="USD"/>
    <n v="-26766.639999999999"/>
    <n v="-4282.66"/>
    <n v="-31049.3"/>
    <n v="-1798"/>
    <n v="1798"/>
    <s v="Sin pagar"/>
    <s v="IRLANDA ROJO"/>
    <m/>
    <n v="30"/>
    <s v="Crédito"/>
    <n v="15"/>
    <n v="5"/>
    <n v="2026"/>
    <n v="15"/>
    <n v="4"/>
    <n v="2026"/>
    <n v="26766.639999999999"/>
    <n v="31049.3"/>
    <s v="Vencido"/>
    <d v="2026-05-15T00:00:00"/>
    <x v="1"/>
    <x v="6"/>
    <n v="1"/>
    <n v="26766.639999999999"/>
    <n v="0"/>
    <n v="0"/>
    <n v="0"/>
  </r>
  <r>
    <s v="BILL/2026/04/0056"/>
    <s v="OC02331"/>
    <x v="2"/>
    <s v="12002638"/>
    <d v="2026-04-15T00:00:00"/>
    <d v="2026-05-15T00:00:00"/>
    <s v="USD"/>
    <n v="-37991.360000000001"/>
    <n v="-6078.62"/>
    <n v="-44069.98"/>
    <n v="-2552"/>
    <n v="2552"/>
    <s v="Sin pagar"/>
    <s v="IRLANDA ROJO"/>
    <m/>
    <n v="30"/>
    <s v="Crédito"/>
    <n v="15"/>
    <n v="5"/>
    <n v="2026"/>
    <n v="15"/>
    <n v="4"/>
    <n v="2026"/>
    <n v="37991.360000000001"/>
    <n v="44069.98"/>
    <s v="Vencido"/>
    <d v="2026-05-15T00:00:00"/>
    <x v="1"/>
    <x v="6"/>
    <n v="1"/>
    <n v="37991.360000000001"/>
    <n v="0"/>
    <n v="0"/>
    <n v="0"/>
  </r>
  <r>
    <s v="BILL/2026/04/0032"/>
    <s v="OC02343"/>
    <x v="4"/>
    <s v="HMO59240"/>
    <d v="2026-04-13T00:00:00"/>
    <d v="2026-05-13T00:00:00"/>
    <s v="USD"/>
    <n v="-48947.58"/>
    <n v="-7831.61"/>
    <n v="-56779.19"/>
    <n v="-3281.41"/>
    <n v="3281.41"/>
    <s v="Sin pagar"/>
    <s v="IRLANDA ROJO"/>
    <m/>
    <n v="30"/>
    <s v="Crédito"/>
    <n v="13"/>
    <n v="5"/>
    <n v="2026"/>
    <n v="13"/>
    <n v="4"/>
    <n v="2026"/>
    <n v="48947.58"/>
    <n v="56779.19"/>
    <s v="Vencido"/>
    <d v="2026-05-15T00:00:00"/>
    <x v="1"/>
    <x v="6"/>
    <n v="3"/>
    <n v="48947.58"/>
    <n v="0"/>
    <n v="0"/>
    <n v="0"/>
  </r>
  <r>
    <s v="BILL/2026/04/0031"/>
    <s v="OC02343"/>
    <x v="4"/>
    <s v="HMO59239"/>
    <d v="2026-04-13T00:00:00"/>
    <d v="2026-05-13T00:00:00"/>
    <s v="USD"/>
    <n v="-12236.89"/>
    <n v="-1957.9"/>
    <n v="-14194.79"/>
    <n v="-820.35"/>
    <n v="820.35"/>
    <s v="Sin pagar"/>
    <s v="IRLANDA ROJO"/>
    <m/>
    <n v="30"/>
    <s v="Crédito"/>
    <n v="13"/>
    <n v="5"/>
    <n v="2026"/>
    <n v="13"/>
    <n v="4"/>
    <n v="2026"/>
    <n v="12236.89"/>
    <n v="14194.79"/>
    <s v="Vencido"/>
    <d v="2026-05-15T00:00:00"/>
    <x v="1"/>
    <x v="6"/>
    <n v="3"/>
    <n v="12236.89"/>
    <n v="0"/>
    <n v="0"/>
    <n v="0"/>
  </r>
  <r>
    <s v="BILL/2026/04/0030"/>
    <s v="OC02342"/>
    <x v="4"/>
    <s v="HMO59241"/>
    <d v="2026-04-13T00:00:00"/>
    <d v="2026-05-13T00:00:00"/>
    <s v="USD"/>
    <n v="-73421.36"/>
    <n v="-11747.42"/>
    <n v="-85168.78"/>
    <n v="-4922.1099999999997"/>
    <n v="4922.1099999999997"/>
    <s v="Sin pagar"/>
    <s v="IRLANDA ROJO"/>
    <m/>
    <n v="30"/>
    <s v="Crédito"/>
    <n v="13"/>
    <n v="5"/>
    <n v="2026"/>
    <n v="13"/>
    <n v="4"/>
    <n v="2026"/>
    <n v="73421.36"/>
    <n v="85168.78"/>
    <s v="Vencido"/>
    <d v="2026-05-15T00:00:00"/>
    <x v="1"/>
    <x v="6"/>
    <n v="3"/>
    <n v="73421.36"/>
    <n v="0"/>
    <n v="0"/>
    <n v="0"/>
  </r>
  <r>
    <s v="BILL/2026/04/0029"/>
    <s v="OC02344"/>
    <x v="4"/>
    <s v="HMO59238"/>
    <d v="2026-04-13T00:00:00"/>
    <d v="2026-05-13T00:00:00"/>
    <s v="USD"/>
    <n v="-12236.89"/>
    <n v="-1957.9"/>
    <n v="-14194.79"/>
    <n v="-820.35"/>
    <n v="820.35"/>
    <s v="Sin pagar"/>
    <s v="IRLANDA ROJO"/>
    <m/>
    <n v="30"/>
    <s v="Crédito"/>
    <n v="13"/>
    <n v="5"/>
    <n v="2026"/>
    <n v="13"/>
    <n v="4"/>
    <n v="2026"/>
    <n v="12236.89"/>
    <n v="14194.79"/>
    <s v="Vencido"/>
    <d v="2026-05-15T00:00:00"/>
    <x v="1"/>
    <x v="6"/>
    <n v="3"/>
    <n v="12236.89"/>
    <n v="0"/>
    <n v="0"/>
    <n v="0"/>
  </r>
  <r>
    <s v="BILL/2026/04/0028"/>
    <s v="OC02340"/>
    <x v="6"/>
    <s v="A - 37364"/>
    <d v="2026-04-11T00:00:00"/>
    <d v="2026-05-11T00:00:00"/>
    <s v="MXN"/>
    <n v="-5100"/>
    <n v="-816"/>
    <n v="-5916"/>
    <n v="-5916"/>
    <n v="5916"/>
    <s v="Sin pagar"/>
    <s v="IRLANDA ROJO"/>
    <m/>
    <n v="30"/>
    <s v="Crédito"/>
    <n v="11"/>
    <n v="5"/>
    <n v="2026"/>
    <n v="11"/>
    <n v="4"/>
    <n v="2026"/>
    <n v="5100"/>
    <n v="5916"/>
    <s v="Vencido"/>
    <d v="2026-05-15T00:00:00"/>
    <x v="1"/>
    <x v="6"/>
    <n v="5"/>
    <n v="5100"/>
    <n v="0"/>
    <n v="0"/>
    <n v="0"/>
  </r>
  <r>
    <s v="BILL/2026/04/0027"/>
    <s v="OC02334"/>
    <x v="6"/>
    <s v="A - 37340"/>
    <d v="2026-04-10T00:00:00"/>
    <d v="2026-05-10T00:00:00"/>
    <s v="MXN"/>
    <n v="-10320"/>
    <n v="-1651.2"/>
    <n v="-11971.2"/>
    <n v="-11971.2"/>
    <n v="11971.2"/>
    <s v="Sin pagar"/>
    <s v="IRLANDA ROJO"/>
    <m/>
    <n v="30"/>
    <s v="Crédito"/>
    <n v="10"/>
    <n v="5"/>
    <n v="2026"/>
    <n v="10"/>
    <n v="4"/>
    <n v="2026"/>
    <n v="10320"/>
    <n v="11971.2"/>
    <s v="Vencido"/>
    <d v="2026-05-15T00:00:00"/>
    <x v="1"/>
    <x v="6"/>
    <n v="6"/>
    <n v="10320"/>
    <n v="0"/>
    <n v="0"/>
    <n v="0"/>
  </r>
  <r>
    <s v="BILL/2026/04/0018"/>
    <s v="OC02329"/>
    <x v="7"/>
    <s v="F9327"/>
    <d v="2026-04-09T00:00:00"/>
    <d v="2026-05-09T00:00:00"/>
    <s v="USD"/>
    <n v="-90213.33"/>
    <m/>
    <n v="-90213.33"/>
    <n v="-5180"/>
    <n v="5180"/>
    <s v="Sin pagar"/>
    <s v="IRLANDA ROJO"/>
    <m/>
    <n v="30"/>
    <s v="Crédito"/>
    <n v="9"/>
    <n v="5"/>
    <n v="2026"/>
    <n v="9"/>
    <n v="4"/>
    <n v="2026"/>
    <n v="90213.33"/>
    <n v="90213.33"/>
    <s v="Vencido"/>
    <d v="2026-05-15T00:00:00"/>
    <x v="1"/>
    <x v="6"/>
    <n v="7"/>
    <n v="90213.33"/>
    <n v="0"/>
    <n v="0"/>
    <n v="0"/>
  </r>
  <r>
    <s v="BILL/2026/04/0017"/>
    <s v="OC02319"/>
    <x v="7"/>
    <s v="F9320"/>
    <d v="2026-04-08T00:00:00"/>
    <d v="2026-05-08T00:00:00"/>
    <s v="MXN"/>
    <n v="-8580"/>
    <n v="-1372.8"/>
    <n v="-9952.7999999999993"/>
    <n v="-9952.7999999999993"/>
    <n v="9952.7999999999993"/>
    <s v="Sin pagar"/>
    <s v="IRLANDA ROJO"/>
    <m/>
    <n v="30"/>
    <s v="Crédito"/>
    <n v="8"/>
    <n v="5"/>
    <n v="2026"/>
    <n v="8"/>
    <n v="4"/>
    <n v="2026"/>
    <n v="8580"/>
    <n v="9952.7999999999993"/>
    <s v="Vencido"/>
    <d v="2026-05-15T00:00:00"/>
    <x v="1"/>
    <x v="6"/>
    <n v="8"/>
    <n v="8580"/>
    <n v="0"/>
    <n v="0"/>
    <n v="0"/>
  </r>
  <r>
    <s v="BILL/2026/04/0016"/>
    <s v="OC02318"/>
    <x v="7"/>
    <s v="F9319"/>
    <d v="2026-04-08T00:00:00"/>
    <d v="2026-05-08T00:00:00"/>
    <s v="MXN"/>
    <n v="-10538"/>
    <n v="-1686.08"/>
    <n v="-12224.08"/>
    <n v="-12224.08"/>
    <n v="12224.08"/>
    <s v="Sin pagar"/>
    <s v="IRLANDA ROJO"/>
    <m/>
    <n v="30"/>
    <s v="Crédito"/>
    <n v="8"/>
    <n v="5"/>
    <n v="2026"/>
    <n v="8"/>
    <n v="4"/>
    <n v="2026"/>
    <n v="10538"/>
    <n v="12224.08"/>
    <s v="Vencido"/>
    <d v="2026-05-15T00:00:00"/>
    <x v="1"/>
    <x v="6"/>
    <n v="8"/>
    <n v="10538"/>
    <n v="0"/>
    <n v="0"/>
    <n v="0"/>
  </r>
  <r>
    <s v="BILL/2026/04/0015"/>
    <s v="OC02317"/>
    <x v="7"/>
    <s v="F9318"/>
    <d v="2026-04-08T00:00:00"/>
    <d v="2026-05-08T00:00:00"/>
    <s v="MXN"/>
    <n v="-31614"/>
    <n v="-5058.24"/>
    <n v="-36672.239999999998"/>
    <n v="-36672.239999999998"/>
    <n v="36672.239999999998"/>
    <s v="Sin pagar"/>
    <s v="IRLANDA ROJO"/>
    <m/>
    <n v="30"/>
    <s v="Crédito"/>
    <n v="8"/>
    <n v="5"/>
    <n v="2026"/>
    <n v="8"/>
    <n v="4"/>
    <n v="2026"/>
    <n v="31614"/>
    <n v="36672.239999999998"/>
    <s v="Vencido"/>
    <d v="2026-05-15T00:00:00"/>
    <x v="1"/>
    <x v="6"/>
    <n v="8"/>
    <n v="31614"/>
    <n v="0"/>
    <n v="0"/>
    <n v="0"/>
  </r>
  <r>
    <s v="BILL/2026/04/0012"/>
    <s v="OC02313"/>
    <x v="6"/>
    <s v="A - 37267"/>
    <d v="2026-04-06T00:00:00"/>
    <d v="2026-05-06T00:00:00"/>
    <s v="MXN"/>
    <n v="-2900"/>
    <n v="-464"/>
    <n v="-3364"/>
    <n v="-3364"/>
    <n v="3364"/>
    <s v="Sin pagar"/>
    <s v="IRLANDA ROJO"/>
    <m/>
    <n v="30"/>
    <s v="Crédito"/>
    <n v="6"/>
    <n v="5"/>
    <n v="2026"/>
    <n v="6"/>
    <n v="4"/>
    <n v="2026"/>
    <n v="2900"/>
    <n v="3364"/>
    <s v="Vencido"/>
    <d v="2026-05-15T00:00:00"/>
    <x v="1"/>
    <x v="6"/>
    <n v="10"/>
    <n v="2900"/>
    <n v="0"/>
    <n v="0"/>
    <n v="0"/>
  </r>
  <r>
    <s v="BILL/2026/04/0004"/>
    <s v="OC02306"/>
    <x v="6"/>
    <s v="A - 37243"/>
    <d v="2026-04-01T00:00:00"/>
    <d v="2026-05-01T00:00:00"/>
    <s v="MXN"/>
    <n v="-11000"/>
    <n v="-1760"/>
    <n v="-12760"/>
    <n v="-12760"/>
    <n v="12760"/>
    <s v="Sin pagar"/>
    <s v="IRLANDA ROJO"/>
    <m/>
    <n v="30"/>
    <s v="Crédito"/>
    <n v="1"/>
    <n v="5"/>
    <n v="2026"/>
    <n v="1"/>
    <n v="4"/>
    <n v="2026"/>
    <n v="11000"/>
    <n v="12760"/>
    <s v="Vencido"/>
    <d v="2026-05-15T00:00:00"/>
    <x v="1"/>
    <x v="6"/>
    <n v="15"/>
    <n v="11000"/>
    <n v="0"/>
    <n v="0"/>
    <n v="0"/>
  </r>
  <r>
    <s v="BILL/2026/03/0067"/>
    <s v="OC02183"/>
    <x v="13"/>
    <s v="CLN/2026/00027"/>
    <d v="2026-03-28T00:00:00"/>
    <d v="2026-05-27T00:00:00"/>
    <s v="USD"/>
    <n v="-817609.93661817047"/>
    <n v="-130817.58985890727"/>
    <n v="-948427.52647707774"/>
    <n v="-72453.600000000006"/>
    <n v="72453.600000000006"/>
    <s v="Sin pagar"/>
    <s v="IRLANDA ROJO"/>
    <m/>
    <n v="60"/>
    <s v="Crédito"/>
    <n v="27"/>
    <n v="5"/>
    <n v="2026"/>
    <n v="28"/>
    <n v="3"/>
    <n v="2026"/>
    <n v="817609.93661817047"/>
    <n v="948427.52647707774"/>
    <s v="Vigente"/>
    <d v="2026-05-15T00:00:00"/>
    <x v="1"/>
    <x v="6"/>
    <n v="0"/>
    <n v="0"/>
    <n v="0"/>
    <n v="0"/>
    <n v="817609.93661817047"/>
  </r>
  <r>
    <s v="BILL/2026/03/0043"/>
    <s v="OC02253"/>
    <x v="14"/>
    <s v="CLN/2026/0131"/>
    <d v="2026-03-18T00:00:00"/>
    <d v="2026-04-17T00:00:00"/>
    <s v="MXN"/>
    <n v="-16250"/>
    <m/>
    <n v="-16250"/>
    <n v="-16250"/>
    <n v="16250"/>
    <s v="Sin pagar"/>
    <s v="IRLANDA ROJO"/>
    <m/>
    <n v="30"/>
    <s v="Crédito"/>
    <n v="17"/>
    <n v="4"/>
    <n v="2026"/>
    <n v="18"/>
    <n v="3"/>
    <n v="2026"/>
    <n v="16250"/>
    <n v="16250"/>
    <s v="Vencido"/>
    <d v="2026-05-15T00:00:00"/>
    <x v="1"/>
    <x v="6"/>
    <n v="29"/>
    <n v="16250"/>
    <n v="0"/>
    <n v="0"/>
    <n v="0"/>
  </r>
  <r>
    <s v="BILL/2026/03/0033"/>
    <s v="OC02218"/>
    <x v="14"/>
    <s v="CLN/2026/0110--"/>
    <d v="2026-03-07T00:00:00"/>
    <d v="2026-04-06T00:00:00"/>
    <s v="MXN"/>
    <n v="-6800"/>
    <m/>
    <n v="-6800"/>
    <n v="-6800"/>
    <n v="6800"/>
    <s v="Sin pagar"/>
    <s v="IRLANDA ROJO"/>
    <m/>
    <n v="30"/>
    <s v="Crédito"/>
    <n v="6"/>
    <n v="4"/>
    <n v="2026"/>
    <n v="7"/>
    <n v="3"/>
    <n v="2026"/>
    <n v="6800"/>
    <n v="6800"/>
    <s v="Vencido"/>
    <d v="2026-05-15T00:00:00"/>
    <x v="1"/>
    <x v="6"/>
    <n v="40"/>
    <n v="0"/>
    <n v="6800"/>
    <n v="0"/>
    <n v="0"/>
  </r>
  <r>
    <s v="BILL/2026/03/0032"/>
    <s v="OC02213"/>
    <x v="14"/>
    <s v="CLN/2026/0110-"/>
    <d v="2026-03-07T00:00:00"/>
    <d v="2026-04-06T00:00:00"/>
    <s v="MXN"/>
    <n v="-7500"/>
    <m/>
    <n v="-7500"/>
    <n v="-7500"/>
    <n v="7500"/>
    <s v="Sin pagar"/>
    <s v="IRLANDA ROJO"/>
    <m/>
    <n v="30"/>
    <s v="Crédito"/>
    <n v="6"/>
    <n v="4"/>
    <n v="2026"/>
    <n v="7"/>
    <n v="3"/>
    <n v="2026"/>
    <n v="7500"/>
    <n v="7500"/>
    <s v="Vencido"/>
    <d v="2026-05-15T00:00:00"/>
    <x v="1"/>
    <x v="6"/>
    <n v="40"/>
    <n v="0"/>
    <n v="7500"/>
    <n v="0"/>
    <n v="0"/>
  </r>
  <r>
    <s v="BILL/2026/03/0031"/>
    <s v="OC02219"/>
    <x v="14"/>
    <s v="CLN/2026/0110"/>
    <d v="2026-03-07T00:00:00"/>
    <d v="2026-04-06T00:00:00"/>
    <s v="MXN"/>
    <n v="-15000"/>
    <m/>
    <n v="-15000"/>
    <n v="-15000"/>
    <n v="15000"/>
    <s v="Sin pagar"/>
    <s v="IRLANDA ROJO"/>
    <m/>
    <n v="30"/>
    <s v="Crédito"/>
    <n v="6"/>
    <n v="4"/>
    <n v="2026"/>
    <n v="7"/>
    <n v="3"/>
    <n v="2026"/>
    <n v="15000"/>
    <n v="15000"/>
    <s v="Vencido"/>
    <d v="2026-05-15T00:00:00"/>
    <x v="1"/>
    <x v="6"/>
    <n v="40"/>
    <n v="0"/>
    <n v="15000"/>
    <n v="0"/>
    <n v="0"/>
  </r>
  <r>
    <s v="BILL/2026/03/0010"/>
    <s v="OC02209"/>
    <x v="15"/>
    <s v="DSA 242129"/>
    <d v="2026-03-06T00:00:00"/>
    <d v="2026-04-05T00:00:00"/>
    <s v="MXN"/>
    <n v="-495038"/>
    <m/>
    <n v="-495038"/>
    <n v="-495038"/>
    <n v="495038"/>
    <s v="Sin pagar"/>
    <s v="IRLANDA ROJO"/>
    <m/>
    <n v="30"/>
    <s v="Crédito"/>
    <n v="5"/>
    <n v="4"/>
    <n v="2026"/>
    <n v="6"/>
    <n v="3"/>
    <n v="2026"/>
    <n v="495038"/>
    <n v="495038"/>
    <s v="Vencido"/>
    <d v="2026-05-15T00:00:00"/>
    <x v="1"/>
    <x v="6"/>
    <n v="41"/>
    <n v="0"/>
    <n v="495038"/>
    <n v="0"/>
    <n v="0"/>
  </r>
  <r>
    <s v="BILL/2026/03/0006"/>
    <s v="OC02198"/>
    <x v="14"/>
    <s v="CLN/2026/0103"/>
    <d v="2026-03-04T00:00:00"/>
    <d v="2026-04-03T00:00:00"/>
    <s v="MXN"/>
    <n v="-6800"/>
    <m/>
    <n v="-6800"/>
    <n v="-6800"/>
    <n v="6800"/>
    <s v="Sin pagar"/>
    <s v="IRLANDA ROJO"/>
    <m/>
    <n v="30"/>
    <s v="Crédito"/>
    <n v="3"/>
    <n v="4"/>
    <n v="2026"/>
    <n v="4"/>
    <n v="3"/>
    <n v="2026"/>
    <n v="6800"/>
    <n v="6800"/>
    <s v="Vencido"/>
    <d v="2026-05-15T00:00:00"/>
    <x v="1"/>
    <x v="6"/>
    <n v="43"/>
    <n v="0"/>
    <n v="6800"/>
    <n v="0"/>
    <n v="0"/>
  </r>
  <r>
    <s v="BILL/2025/10/0003"/>
    <s v="OC01792"/>
    <x v="16"/>
    <s v="4074"/>
    <d v="2025-10-02T00:00:00"/>
    <d v="2025-11-01T00:00:00"/>
    <s v="MXN"/>
    <n v="-14985"/>
    <n v="-2397.6"/>
    <n v="-17382.599999999999"/>
    <n v="-17382.599999999999"/>
    <n v="17382.599999999999"/>
    <s v="Sin pagar"/>
    <s v="IRLANDA ROJO"/>
    <m/>
    <n v="30"/>
    <s v="Crédito"/>
    <n v="1"/>
    <n v="11"/>
    <n v="2025"/>
    <n v="2"/>
    <n v="10"/>
    <n v="2025"/>
    <n v="14985"/>
    <n v="17382.599999999999"/>
    <s v="Vencido"/>
    <d v="2026-05-15T00:00:00"/>
    <x v="1"/>
    <x v="6"/>
    <n v="196"/>
    <n v="0"/>
    <n v="0"/>
    <n v="14985"/>
    <n v="0"/>
  </r>
  <r>
    <s v="BILL/2025/09/0116"/>
    <s v="OC01773"/>
    <x v="16"/>
    <s v="3998"/>
    <d v="2025-09-27T00:00:00"/>
    <d v="2025-10-27T00:00:00"/>
    <s v="MXN"/>
    <n v="-7600"/>
    <n v="-1216"/>
    <n v="-8816"/>
    <n v="-8816"/>
    <n v="8816"/>
    <s v="Sin pagar"/>
    <s v="IRLANDA ROJO"/>
    <m/>
    <n v="30"/>
    <s v="Crédito"/>
    <n v="27"/>
    <n v="10"/>
    <n v="2025"/>
    <n v="27"/>
    <n v="9"/>
    <n v="2025"/>
    <n v="7600"/>
    <n v="8816"/>
    <s v="Vencido"/>
    <d v="2026-05-15T00:00:00"/>
    <x v="1"/>
    <x v="6"/>
    <n v="201"/>
    <n v="0"/>
    <n v="0"/>
    <n v="7600"/>
    <n v="0"/>
  </r>
  <r>
    <s v="BILL/2025/09/0092"/>
    <s v="OC01742"/>
    <x v="14"/>
    <s v="CLN/2025/0086"/>
    <d v="2025-09-24T00:00:00"/>
    <d v="2025-10-24T00:00:00"/>
    <s v="MXN"/>
    <n v="-2499.98"/>
    <m/>
    <n v="-2499.98"/>
    <n v="-2499.98"/>
    <n v="2499.98"/>
    <s v="Sin pagar"/>
    <s v="IRLANDA ROJO"/>
    <m/>
    <n v="30"/>
    <s v="Crédito"/>
    <n v="24"/>
    <n v="10"/>
    <n v="2025"/>
    <n v="24"/>
    <n v="9"/>
    <n v="2025"/>
    <n v="2499.98"/>
    <n v="2499.98"/>
    <s v="Vencido"/>
    <d v="2026-05-15T00:00:00"/>
    <x v="1"/>
    <x v="6"/>
    <n v="204"/>
    <n v="0"/>
    <n v="0"/>
    <n v="2499.98"/>
    <n v="0"/>
  </r>
  <r>
    <s v="BILL/2025/09/0065"/>
    <s v="OC01751"/>
    <x v="16"/>
    <s v="3957"/>
    <d v="2025-09-23T00:00:00"/>
    <d v="2025-10-23T00:00:00"/>
    <s v="USD"/>
    <n v="-23857.03"/>
    <n v="-3817.12"/>
    <n v="-27674.15"/>
    <n v="-1503.36"/>
    <n v="1503.36"/>
    <s v="Sin pagar"/>
    <s v="IRLANDA ROJO"/>
    <m/>
    <n v="30"/>
    <s v="Crédito"/>
    <n v="23"/>
    <n v="10"/>
    <n v="2025"/>
    <n v="23"/>
    <n v="9"/>
    <n v="2025"/>
    <n v="23857.03"/>
    <n v="27674.15"/>
    <s v="Vencido"/>
    <d v="2026-05-15T00:00:00"/>
    <x v="1"/>
    <x v="6"/>
    <n v="205"/>
    <n v="0"/>
    <n v="0"/>
    <n v="23857.03"/>
    <n v="0"/>
  </r>
  <r>
    <s v="BILL/2025/09/0031"/>
    <s v="OC01684"/>
    <x v="16"/>
    <s v="3858"/>
    <d v="2025-09-05T00:00:00"/>
    <d v="2025-10-05T00:00:00"/>
    <s v="USD"/>
    <n v="-7240.47"/>
    <n v="-1158.48"/>
    <n v="-8398.9500000000007"/>
    <n v="-447.76"/>
    <n v="447.76"/>
    <s v="Sin pagar"/>
    <s v="IRLANDA ROJO"/>
    <m/>
    <n v="30"/>
    <s v="Crédito"/>
    <n v="5"/>
    <n v="10"/>
    <n v="2025"/>
    <n v="5"/>
    <n v="9"/>
    <n v="2025"/>
    <n v="7240.47"/>
    <n v="8398.9500000000007"/>
    <s v="Vencido"/>
    <d v="2026-05-15T00:00:00"/>
    <x v="1"/>
    <x v="6"/>
    <n v="223"/>
    <n v="0"/>
    <n v="0"/>
    <n v="7240.47"/>
    <n v="0"/>
  </r>
  <r>
    <s v="BILL/2025/09/0030"/>
    <s v="OC01684"/>
    <x v="16"/>
    <s v="3851"/>
    <d v="2025-09-04T00:00:00"/>
    <d v="2025-10-04T00:00:00"/>
    <s v="USD"/>
    <n v="-21639.89"/>
    <n v="-3462.38"/>
    <n v="-25102.27"/>
    <n v="-1343.28"/>
    <n v="1343.28"/>
    <s v="Sin pagar"/>
    <s v="IRLANDA ROJO"/>
    <m/>
    <n v="30"/>
    <s v="Crédito"/>
    <n v="4"/>
    <n v="10"/>
    <n v="2025"/>
    <n v="4"/>
    <n v="9"/>
    <n v="2025"/>
    <n v="21639.89"/>
    <n v="25102.27"/>
    <s v="Vencido"/>
    <d v="2026-05-15T00:00:00"/>
    <x v="1"/>
    <x v="6"/>
    <n v="224"/>
    <n v="0"/>
    <n v="0"/>
    <n v="21639.89"/>
    <n v="0"/>
  </r>
  <r>
    <s v="BILL/2025/09/0021"/>
    <s v="OC01696"/>
    <x v="14"/>
    <s v="CLN/2025/0066"/>
    <d v="2025-09-09T00:00:00"/>
    <d v="2025-10-09T00:00:00"/>
    <s v="MXN"/>
    <n v="-5000"/>
    <m/>
    <n v="-5000"/>
    <n v="-5000"/>
    <n v="5000"/>
    <s v="Sin pagar"/>
    <s v="IRLANDA ROJO"/>
    <m/>
    <n v="30"/>
    <s v="Crédito"/>
    <n v="9"/>
    <n v="10"/>
    <n v="2025"/>
    <n v="9"/>
    <n v="9"/>
    <n v="2025"/>
    <n v="5000"/>
    <n v="5000"/>
    <s v="Vencido"/>
    <d v="2026-05-15T00:00:00"/>
    <x v="1"/>
    <x v="6"/>
    <n v="219"/>
    <n v="0"/>
    <n v="0"/>
    <n v="5000"/>
    <n v="0"/>
  </r>
  <r>
    <s v="BILL/2025/09/0008"/>
    <s v="OC01683"/>
    <x v="16"/>
    <s v="3844"/>
    <d v="2025-09-03T00:00:00"/>
    <d v="2025-10-03T00:00:00"/>
    <s v="USD"/>
    <n v="-24244.53"/>
    <n v="-3879.12"/>
    <n v="-28123.65"/>
    <n v="-1503.36"/>
    <n v="1503.36"/>
    <s v="Sin pagar"/>
    <s v="IRLANDA ROJO"/>
    <m/>
    <n v="30"/>
    <s v="Crédito"/>
    <n v="3"/>
    <n v="10"/>
    <n v="2025"/>
    <n v="3"/>
    <n v="9"/>
    <n v="2025"/>
    <n v="24244.53"/>
    <n v="28123.65"/>
    <s v="Vencido"/>
    <d v="2026-05-15T00:00:00"/>
    <x v="1"/>
    <x v="6"/>
    <n v="225"/>
    <n v="0"/>
    <n v="0"/>
    <n v="24244.53"/>
    <n v="0"/>
  </r>
  <r>
    <s v="BILL/2025/08/0063"/>
    <s v="OC01631"/>
    <x v="16"/>
    <s v="3756"/>
    <d v="2025-08-19T00:00:00"/>
    <d v="2025-09-18T00:00:00"/>
    <s v="MXN"/>
    <n v="-12600"/>
    <n v="-2016"/>
    <n v="-14616"/>
    <n v="-14616"/>
    <n v="14616"/>
    <s v="Sin pagar"/>
    <s v="IRLANDA ROJO"/>
    <m/>
    <n v="30"/>
    <s v="Crédito"/>
    <n v="18"/>
    <n v="9"/>
    <n v="2025"/>
    <n v="19"/>
    <n v="8"/>
    <n v="2025"/>
    <n v="12600"/>
    <n v="14616"/>
    <s v="Vencido"/>
    <d v="2026-05-15T00:00:00"/>
    <x v="1"/>
    <x v="6"/>
    <n v="240"/>
    <n v="0"/>
    <n v="0"/>
    <n v="12600"/>
    <n v="0"/>
  </r>
  <r>
    <s v="BILL/2025/08/0062"/>
    <s v="OC01632"/>
    <x v="16"/>
    <s v="3757"/>
    <d v="2025-08-19T00:00:00"/>
    <d v="2025-09-18T00:00:00"/>
    <s v="MXN"/>
    <n v="-21000"/>
    <n v="-3360"/>
    <n v="-24360"/>
    <n v="-24360"/>
    <n v="24360"/>
    <s v="Sin pagar"/>
    <s v="IRLANDA ROJO"/>
    <m/>
    <n v="30"/>
    <s v="Crédito"/>
    <n v="18"/>
    <n v="9"/>
    <n v="2025"/>
    <n v="19"/>
    <n v="8"/>
    <n v="2025"/>
    <n v="21000"/>
    <n v="24360"/>
    <s v="Vencido"/>
    <d v="2026-05-15T00:00:00"/>
    <x v="1"/>
    <x v="6"/>
    <n v="240"/>
    <n v="0"/>
    <n v="0"/>
    <n v="21000"/>
    <n v="0"/>
  </r>
  <r>
    <s v="BILL/2025/08/0040"/>
    <s v="OC01600"/>
    <x v="16"/>
    <s v="3703"/>
    <d v="2025-08-12T00:00:00"/>
    <d v="2025-09-11T00:00:00"/>
    <s v="MXN"/>
    <n v="-7600"/>
    <n v="-1216"/>
    <n v="-8816"/>
    <n v="-8816"/>
    <n v="8816"/>
    <s v="Sin pagar"/>
    <s v="IRLANDA ROJO"/>
    <m/>
    <n v="30"/>
    <s v="Crédito"/>
    <n v="11"/>
    <n v="9"/>
    <n v="2025"/>
    <n v="12"/>
    <n v="8"/>
    <n v="2025"/>
    <n v="7600"/>
    <n v="8816"/>
    <s v="Vencido"/>
    <d v="2026-05-15T00:00:00"/>
    <x v="1"/>
    <x v="6"/>
    <n v="247"/>
    <n v="0"/>
    <n v="0"/>
    <n v="7600"/>
    <n v="0"/>
  </r>
  <r>
    <s v="BILL/2025/08/0036"/>
    <s v="OC01615"/>
    <x v="16"/>
    <s v="3725"/>
    <d v="2025-08-14T00:00:00"/>
    <d v="2025-09-13T00:00:00"/>
    <s v="USD"/>
    <n v="-7416.85"/>
    <n v="-1186.7"/>
    <n v="-8603.5499999999993"/>
    <n v="-461.68"/>
    <n v="461.68"/>
    <s v="Sin pagar"/>
    <s v="IRLANDA ROJO"/>
    <m/>
    <n v="30"/>
    <s v="Crédito"/>
    <n v="13"/>
    <n v="9"/>
    <n v="2025"/>
    <n v="14"/>
    <n v="8"/>
    <n v="2025"/>
    <n v="7416.85"/>
    <n v="8603.5499999999993"/>
    <s v="Vencido"/>
    <d v="2026-05-15T00:00:00"/>
    <x v="1"/>
    <x v="6"/>
    <n v="245"/>
    <n v="0"/>
    <n v="0"/>
    <n v="7416.85"/>
    <n v="0"/>
  </r>
  <r>
    <s v="BILL/2025/08/0035"/>
    <s v="OC01616"/>
    <x v="16"/>
    <s v="3726"/>
    <d v="2025-08-14T00:00:00"/>
    <d v="2025-09-13T00:00:00"/>
    <s v="MXN"/>
    <n v="-11220"/>
    <n v="-1795.2"/>
    <n v="-13015.2"/>
    <n v="-13015.2"/>
    <n v="13015.2"/>
    <s v="Sin pagar"/>
    <s v="IRLANDA ROJO"/>
    <m/>
    <n v="30"/>
    <s v="Crédito"/>
    <n v="13"/>
    <n v="9"/>
    <n v="2025"/>
    <n v="14"/>
    <n v="8"/>
    <n v="2025"/>
    <n v="11220"/>
    <n v="13015.2"/>
    <s v="Vencido"/>
    <d v="2026-05-15T00:00:00"/>
    <x v="1"/>
    <x v="6"/>
    <n v="245"/>
    <n v="0"/>
    <n v="0"/>
    <n v="11220"/>
    <n v="0"/>
  </r>
  <r>
    <s v="BILL/2025/08/0026"/>
    <s v="OC01591"/>
    <x v="17"/>
    <s v="A  787"/>
    <d v="2025-08-13T00:00:00"/>
    <d v="2025-09-12T00:00:00"/>
    <s v="MXN"/>
    <n v="-12540"/>
    <n v="-1849.65"/>
    <n v="-14389.65"/>
    <n v="-14389.65"/>
    <n v="14389.65"/>
    <s v="Sin pagar"/>
    <s v="IRLANDA ROJO"/>
    <m/>
    <n v="30"/>
    <s v="Crédito"/>
    <n v="12"/>
    <n v="9"/>
    <n v="2025"/>
    <n v="13"/>
    <n v="8"/>
    <n v="2025"/>
    <n v="12540"/>
    <n v="14389.65"/>
    <s v="Vencido"/>
    <d v="2026-05-15T00:00:00"/>
    <x v="1"/>
    <x v="6"/>
    <n v="246"/>
    <n v="0"/>
    <n v="0"/>
    <n v="12540"/>
    <n v="0"/>
  </r>
  <r>
    <s v="BILL/2025/08/0019"/>
    <s v="OC01571"/>
    <x v="16"/>
    <s v="3684"/>
    <d v="2025-08-06T00:00:00"/>
    <d v="2025-09-05T00:00:00"/>
    <s v="MXN"/>
    <n v="-14985"/>
    <n v="-2397.6"/>
    <n v="-17382.599999999999"/>
    <n v="-17382.599999999999"/>
    <n v="17382.599999999999"/>
    <s v="Sin pagar"/>
    <s v="IRLANDA ROJO"/>
    <m/>
    <n v="30"/>
    <s v="Crédito"/>
    <n v="5"/>
    <n v="9"/>
    <n v="2025"/>
    <n v="6"/>
    <n v="8"/>
    <n v="2025"/>
    <n v="14985"/>
    <n v="17382.599999999999"/>
    <s v="Vencido"/>
    <d v="2026-05-15T00:00:00"/>
    <x v="1"/>
    <x v="6"/>
    <n v="253"/>
    <n v="0"/>
    <n v="0"/>
    <n v="14985"/>
    <n v="0"/>
  </r>
  <r>
    <s v="BILL/2025/08/0018"/>
    <s v="OC01574"/>
    <x v="16"/>
    <s v="3686"/>
    <d v="2025-08-07T00:00:00"/>
    <d v="2025-09-06T00:00:00"/>
    <s v="MXN"/>
    <n v="-26500"/>
    <n v="-4240"/>
    <n v="-30740"/>
    <n v="-30740"/>
    <n v="30740"/>
    <s v="Sin pagar"/>
    <s v="IRLANDA ROJO"/>
    <m/>
    <n v="30"/>
    <s v="Crédito"/>
    <n v="6"/>
    <n v="9"/>
    <n v="2025"/>
    <n v="7"/>
    <n v="8"/>
    <n v="2025"/>
    <n v="26500"/>
    <n v="30740"/>
    <s v="Vencido"/>
    <d v="2026-05-15T00:00:00"/>
    <x v="1"/>
    <x v="6"/>
    <n v="252"/>
    <n v="0"/>
    <n v="0"/>
    <n v="26500"/>
    <n v="0"/>
  </r>
  <r>
    <s v="BILL/2025/08/0017"/>
    <s v="OC01577"/>
    <x v="16"/>
    <s v="3687"/>
    <d v="2025-08-07T00:00:00"/>
    <d v="2025-09-06T00:00:00"/>
    <s v="USD"/>
    <n v="-17751.36"/>
    <n v="-2840.22"/>
    <n v="-20591.580000000002"/>
    <n v="-1105.93"/>
    <n v="1105.93"/>
    <s v="Sin pagar"/>
    <s v="IRLANDA ROJO"/>
    <m/>
    <n v="30"/>
    <s v="Crédito"/>
    <n v="6"/>
    <n v="9"/>
    <n v="2025"/>
    <n v="7"/>
    <n v="8"/>
    <n v="2025"/>
    <n v="17751.36"/>
    <n v="20591.580000000002"/>
    <s v="Vencido"/>
    <d v="2026-05-15T00:00:00"/>
    <x v="1"/>
    <x v="6"/>
    <n v="252"/>
    <n v="0"/>
    <n v="0"/>
    <n v="17751.36"/>
    <n v="0"/>
  </r>
  <r>
    <s v="BILL/2025/07/0040"/>
    <s v="OC01491"/>
    <x v="18"/>
    <s v="CLN-362"/>
    <d v="2025-07-15T00:00:00"/>
    <d v="2025-08-14T00:00:00"/>
    <s v="MXN"/>
    <n v="-12151.9"/>
    <n v="151.9"/>
    <n v="-12000"/>
    <n v="-12000"/>
    <n v="12000"/>
    <s v="Sin pagar"/>
    <s v="IRLANDA ROJO"/>
    <m/>
    <n v="30"/>
    <s v="Crédito"/>
    <n v="14"/>
    <n v="8"/>
    <n v="2025"/>
    <n v="15"/>
    <n v="7"/>
    <n v="2025"/>
    <n v="12151.9"/>
    <n v="12000"/>
    <s v="Vencido"/>
    <d v="2026-05-15T00:00:00"/>
    <x v="1"/>
    <x v="6"/>
    <n v="275"/>
    <n v="0"/>
    <n v="0"/>
    <n v="12151.9"/>
    <n v="0"/>
  </r>
  <r>
    <s v="BILL/2025/06/0041"/>
    <s v="OC01416"/>
    <x v="18"/>
    <s v="9AE6E535-1E51-478E-9B2A-58D915BF45ED"/>
    <d v="2025-06-27T00:00:00"/>
    <d v="2025-07-27T00:00:00"/>
    <s v="USD"/>
    <n v="-17003.52"/>
    <n v="-2720.56"/>
    <n v="-19724.080000000002"/>
    <n v="-1044"/>
    <n v="1044"/>
    <s v="Sin pagar"/>
    <s v="IRLANDA ROJO"/>
    <m/>
    <n v="30"/>
    <s v="Crédito"/>
    <n v="27"/>
    <n v="7"/>
    <n v="2025"/>
    <n v="27"/>
    <n v="6"/>
    <n v="2025"/>
    <n v="17003.52"/>
    <n v="19724.080000000002"/>
    <s v="Vencido"/>
    <d v="2026-05-15T00:00:00"/>
    <x v="1"/>
    <x v="6"/>
    <n v="293"/>
    <n v="0"/>
    <n v="0"/>
    <n v="17003.52"/>
    <n v="0"/>
  </r>
  <r>
    <s v="BILL/2024/12/0015"/>
    <s v="OC00791"/>
    <x v="19"/>
    <s v="A - 994"/>
    <d v="2024-12-09T00:00:00"/>
    <d v="2024-12-24T00:00:00"/>
    <s v="USD"/>
    <n v="-48546"/>
    <n v="-7767.36"/>
    <n v="-56313.36"/>
    <n v="-2784"/>
    <n v="2784"/>
    <s v="Sin pagar"/>
    <s v="IRLANDA ROJO"/>
    <m/>
    <n v="15"/>
    <s v="Crédito"/>
    <n v="24"/>
    <n v="12"/>
    <n v="2024"/>
    <n v="9"/>
    <n v="12"/>
    <n v="2024"/>
    <n v="48546"/>
    <n v="56313.36"/>
    <s v="Vencido"/>
    <d v="2026-05-15T00:00:00"/>
    <x v="1"/>
    <x v="6"/>
    <n v="508"/>
    <n v="0"/>
    <n v="0"/>
    <n v="48546"/>
    <n v="0"/>
  </r>
  <r>
    <s v="BILL/2024/11/0007"/>
    <s v="OC00687"/>
    <x v="20"/>
    <s v="A6782"/>
    <d v="2024-11-01T00:00:00"/>
    <d v="2024-12-01T00:00:00"/>
    <s v="USD"/>
    <n v="-64633.93"/>
    <n v="-10341.51"/>
    <n v="-74975.44"/>
    <n v="-3741.7"/>
    <n v="3741.7"/>
    <s v="Sin pagar"/>
    <s v="IRLANDA ROJO"/>
    <m/>
    <n v="30"/>
    <s v="Crédito"/>
    <n v="1"/>
    <n v="12"/>
    <n v="2024"/>
    <n v="1"/>
    <n v="11"/>
    <n v="2024"/>
    <n v="64633.93"/>
    <n v="74975.44"/>
    <s v="Vencido"/>
    <d v="2026-05-15T00:00:00"/>
    <x v="1"/>
    <x v="6"/>
    <n v="531"/>
    <n v="0"/>
    <n v="0"/>
    <n v="64633.93"/>
    <n v="0"/>
  </r>
  <r>
    <s v="BILL/2026/04/0114"/>
    <s v="OC02416"/>
    <x v="5"/>
    <s v="M 69136"/>
    <d v="2026-04-29T00:00:00"/>
    <d v="2026-05-29T00:00:00"/>
    <s v="USD"/>
    <n v="-10859.47"/>
    <n v="-1737.52"/>
    <n v="-12596.99"/>
    <n v="-723.84"/>
    <n v="723.84"/>
    <s v="Sin pagar"/>
    <s v="IRLANDA ROJO"/>
    <m/>
    <n v="30"/>
    <s v="Crédito"/>
    <n v="29"/>
    <n v="5"/>
    <n v="2026"/>
    <n v="29"/>
    <n v="4"/>
    <n v="2026"/>
    <n v="10859.47"/>
    <n v="12596.99"/>
    <s v="Vigente"/>
    <d v="2026-05-08T00:00:00"/>
    <x v="1"/>
    <x v="7"/>
    <n v="0"/>
    <n v="0"/>
    <n v="0"/>
    <n v="0"/>
    <n v="10859.47"/>
  </r>
  <r>
    <s v="BILL/2026/04/0110"/>
    <s v="OC02382"/>
    <x v="3"/>
    <s v="62190"/>
    <d v="2026-04-22T00:00:00"/>
    <d v="2026-05-22T00:00:00"/>
    <s v="MXN"/>
    <n v="-49860"/>
    <n v="-7977.6"/>
    <n v="-57837.599999999999"/>
    <n v="-57837.599999999999"/>
    <n v="57837.599999999999"/>
    <s v="Sin pagar"/>
    <s v="IRLANDA ROJO"/>
    <m/>
    <n v="30"/>
    <s v="Crédito"/>
    <n v="22"/>
    <n v="5"/>
    <n v="2026"/>
    <n v="22"/>
    <n v="4"/>
    <n v="2026"/>
    <n v="49860"/>
    <n v="57837.599999999999"/>
    <s v="Vigente"/>
    <d v="2026-05-08T00:00:00"/>
    <x v="1"/>
    <x v="7"/>
    <n v="0"/>
    <n v="0"/>
    <n v="0"/>
    <n v="0"/>
    <n v="49860"/>
  </r>
  <r>
    <s v="BILL/2026/04/0109"/>
    <s v="OC02381"/>
    <x v="3"/>
    <s v="62230"/>
    <d v="2026-04-27T00:00:00"/>
    <d v="2026-05-27T00:00:00"/>
    <s v="MXN"/>
    <n v="-199440"/>
    <n v="-31910.400000000001"/>
    <n v="-231350.39999999999"/>
    <n v="-231350.39999999999"/>
    <n v="231350.39999999999"/>
    <s v="Sin pagar"/>
    <s v="IRLANDA ROJO"/>
    <m/>
    <n v="30"/>
    <s v="Crédito"/>
    <n v="27"/>
    <n v="5"/>
    <n v="2026"/>
    <n v="27"/>
    <n v="4"/>
    <n v="2026"/>
    <n v="199440"/>
    <n v="231350.39999999999"/>
    <s v="Vigente"/>
    <d v="2026-05-08T00:00:00"/>
    <x v="1"/>
    <x v="7"/>
    <n v="0"/>
    <n v="0"/>
    <n v="0"/>
    <n v="0"/>
    <n v="199440"/>
  </r>
  <r>
    <s v="BILL/2026/04/0108"/>
    <s v="OC02390"/>
    <x v="2"/>
    <s v="12002723"/>
    <d v="2026-04-23T00:00:00"/>
    <d v="2026-05-23T00:00:00"/>
    <s v="USD"/>
    <n v="-38989.58"/>
    <n v="-6238.33"/>
    <n v="-45227.91"/>
    <n v="-2610"/>
    <n v="2610"/>
    <s v="Sin pagar"/>
    <s v="IRLANDA ROJO"/>
    <m/>
    <n v="30"/>
    <s v="Crédito"/>
    <n v="23"/>
    <n v="5"/>
    <n v="2026"/>
    <n v="23"/>
    <n v="4"/>
    <n v="2026"/>
    <n v="38989.58"/>
    <n v="45227.91"/>
    <s v="Vigente"/>
    <d v="2026-05-08T00:00:00"/>
    <x v="1"/>
    <x v="7"/>
    <n v="0"/>
    <n v="0"/>
    <n v="0"/>
    <n v="0"/>
    <n v="38989.58"/>
  </r>
  <r>
    <s v="BILL/2026/04/0107"/>
    <s v="OC02395"/>
    <x v="6"/>
    <s v="A - 37550"/>
    <d v="2026-04-23T00:00:00"/>
    <d v="2026-05-23T00:00:00"/>
    <s v="MXN"/>
    <n v="-6600"/>
    <n v="-1056"/>
    <n v="-7656"/>
    <n v="-7656"/>
    <n v="7656"/>
    <s v="Sin pagar"/>
    <s v="IRLANDA ROJO"/>
    <m/>
    <n v="30"/>
    <s v="Crédito"/>
    <n v="23"/>
    <n v="5"/>
    <n v="2026"/>
    <n v="23"/>
    <n v="4"/>
    <n v="2026"/>
    <n v="6600"/>
    <n v="7656"/>
    <s v="Vigente"/>
    <d v="2026-05-08T00:00:00"/>
    <x v="1"/>
    <x v="7"/>
    <n v="0"/>
    <n v="0"/>
    <n v="0"/>
    <n v="0"/>
    <n v="6600"/>
  </r>
  <r>
    <s v="BILL/2026/04/0106"/>
    <s v="OC02402"/>
    <x v="7"/>
    <s v="F9408"/>
    <d v="2026-04-25T00:00:00"/>
    <d v="2026-05-25T00:00:00"/>
    <s v="MXN"/>
    <n v="-10300"/>
    <n v="-1648"/>
    <n v="-11948"/>
    <n v="-11948"/>
    <n v="11948"/>
    <s v="Sin pagar"/>
    <s v="IRLANDA ROJO"/>
    <m/>
    <n v="30"/>
    <s v="Crédito"/>
    <n v="25"/>
    <n v="5"/>
    <n v="2026"/>
    <n v="25"/>
    <n v="4"/>
    <n v="2026"/>
    <n v="10300"/>
    <n v="11948"/>
    <s v="Vigente"/>
    <d v="2026-05-08T00:00:00"/>
    <x v="1"/>
    <x v="7"/>
    <n v="0"/>
    <n v="0"/>
    <n v="0"/>
    <n v="0"/>
    <n v="10300"/>
  </r>
  <r>
    <s v="BILL/2026/04/0105"/>
    <s v="OC02406"/>
    <x v="7"/>
    <s v="F9409"/>
    <d v="2026-04-25T00:00:00"/>
    <d v="2026-05-25T00:00:00"/>
    <s v="USD"/>
    <n v="-650.95000000000005"/>
    <n v="-104.15"/>
    <n v="-755.1"/>
    <n v="-43.5"/>
    <n v="43.5"/>
    <s v="Sin pagar"/>
    <s v="IRLANDA ROJO"/>
    <m/>
    <n v="30"/>
    <s v="Crédito"/>
    <n v="25"/>
    <n v="5"/>
    <n v="2026"/>
    <n v="25"/>
    <n v="4"/>
    <n v="2026"/>
    <n v="650.95000000000005"/>
    <n v="755.1"/>
    <s v="Vigente"/>
    <d v="2026-05-08T00:00:00"/>
    <x v="1"/>
    <x v="7"/>
    <n v="0"/>
    <n v="0"/>
    <n v="0"/>
    <n v="0"/>
    <n v="650.95000000000005"/>
  </r>
  <r>
    <s v="BILL/2026/04/0104"/>
    <s v="OC02401"/>
    <x v="7"/>
    <s v="F9424"/>
    <d v="2026-04-28T00:00:00"/>
    <d v="2026-05-28T00:00:00"/>
    <s v="MXN"/>
    <n v="-33244.199999999997"/>
    <n v="-5319.07"/>
    <n v="-38563.269999999997"/>
    <n v="-38563.269999999997"/>
    <n v="38563.269999999997"/>
    <s v="Sin pagar"/>
    <s v="IRLANDA ROJO"/>
    <m/>
    <n v="30"/>
    <s v="Crédito"/>
    <n v="28"/>
    <n v="5"/>
    <n v="2026"/>
    <n v="28"/>
    <n v="4"/>
    <n v="2026"/>
    <n v="33244.199999999997"/>
    <n v="38563.269999999997"/>
    <s v="Vigente"/>
    <d v="2026-05-08T00:00:00"/>
    <x v="1"/>
    <x v="7"/>
    <n v="0"/>
    <n v="0"/>
    <n v="0"/>
    <n v="0"/>
    <n v="33244.199999999997"/>
  </r>
  <r>
    <s v="BILL/2026/04/0103"/>
    <s v="OC02405"/>
    <x v="7"/>
    <s v="F9425"/>
    <d v="2026-04-28T00:00:00"/>
    <d v="2026-05-28T00:00:00"/>
    <s v="MXN"/>
    <n v="-10300"/>
    <n v="-1648"/>
    <n v="-11948"/>
    <n v="-11948"/>
    <n v="11948"/>
    <s v="Sin pagar"/>
    <s v="IRLANDA ROJO"/>
    <m/>
    <n v="30"/>
    <s v="Crédito"/>
    <n v="28"/>
    <n v="5"/>
    <n v="2026"/>
    <n v="28"/>
    <n v="4"/>
    <n v="2026"/>
    <n v="10300"/>
    <n v="11948"/>
    <s v="Vigente"/>
    <d v="2026-05-08T00:00:00"/>
    <x v="1"/>
    <x v="7"/>
    <n v="0"/>
    <n v="0"/>
    <n v="0"/>
    <n v="0"/>
    <n v="10300"/>
  </r>
  <r>
    <s v="BILL/2026/04/0102"/>
    <s v="OC02396"/>
    <x v="6"/>
    <s v="A - 37570"/>
    <d v="2026-04-24T00:00:00"/>
    <d v="2026-05-24T00:00:00"/>
    <s v="MXN"/>
    <n v="-4400"/>
    <n v="-704"/>
    <n v="-5104"/>
    <n v="-5104"/>
    <n v="5104"/>
    <s v="Sin pagar"/>
    <s v="IRLANDA ROJO"/>
    <m/>
    <n v="30"/>
    <s v="Crédito"/>
    <n v="24"/>
    <n v="5"/>
    <n v="2026"/>
    <n v="24"/>
    <n v="4"/>
    <n v="2026"/>
    <n v="4400"/>
    <n v="5104"/>
    <s v="Vigente"/>
    <d v="2026-05-08T00:00:00"/>
    <x v="1"/>
    <x v="7"/>
    <n v="0"/>
    <n v="0"/>
    <n v="0"/>
    <n v="0"/>
    <n v="4400"/>
  </r>
  <r>
    <s v="BILL/2026/04/0101"/>
    <s v="OC02393"/>
    <x v="6"/>
    <s v="A - 37614"/>
    <d v="2026-04-28T00:00:00"/>
    <d v="2026-05-28T00:00:00"/>
    <s v="USD"/>
    <n v="-18426.830000000002"/>
    <n v="-2948.29"/>
    <n v="-21375.119999999999"/>
    <n v="-1229.5999999999999"/>
    <n v="1229.5999999999999"/>
    <s v="Sin pagar"/>
    <s v="IRLANDA ROJO"/>
    <m/>
    <n v="30"/>
    <s v="Crédito"/>
    <n v="28"/>
    <n v="5"/>
    <n v="2026"/>
    <n v="28"/>
    <n v="4"/>
    <n v="2026"/>
    <n v="18426.830000000002"/>
    <n v="21375.119999999999"/>
    <s v="Vigente"/>
    <d v="2026-05-08T00:00:00"/>
    <x v="1"/>
    <x v="7"/>
    <n v="0"/>
    <n v="0"/>
    <n v="0"/>
    <n v="0"/>
    <n v="18426.830000000002"/>
  </r>
  <r>
    <s v="BILL/2026/04/0090"/>
    <s v="OC02398"/>
    <x v="7"/>
    <s v="F9407"/>
    <d v="2026-04-25T00:00:00"/>
    <d v="2026-05-25T00:00:00"/>
    <s v="MXN"/>
    <n v="-41800"/>
    <n v="-6688"/>
    <n v="-48488"/>
    <n v="-48488"/>
    <n v="48488"/>
    <s v="Sin pagar"/>
    <s v="IRLANDA ROJO"/>
    <m/>
    <n v="30"/>
    <s v="Crédito"/>
    <n v="25"/>
    <n v="5"/>
    <n v="2026"/>
    <n v="25"/>
    <n v="4"/>
    <n v="2026"/>
    <n v="41800"/>
    <n v="48488"/>
    <s v="Vigente"/>
    <d v="2026-05-08T00:00:00"/>
    <x v="1"/>
    <x v="7"/>
    <n v="0"/>
    <n v="0"/>
    <n v="0"/>
    <n v="0"/>
    <n v="41800"/>
  </r>
  <r>
    <s v="BILL/2026/04/0088"/>
    <s v="OC02397"/>
    <x v="0"/>
    <s v="HMO-24689"/>
    <d v="2026-04-23T00:00:00"/>
    <d v="2026-05-23T00:00:00"/>
    <s v="USD"/>
    <n v="-6602.23"/>
    <n v="-1056.3599999999999"/>
    <n v="-7658.59"/>
    <n v="-441.96"/>
    <n v="441.96"/>
    <s v="Sin pagar"/>
    <s v="IRLANDA ROJO"/>
    <m/>
    <n v="30"/>
    <s v="Crédito"/>
    <n v="23"/>
    <n v="5"/>
    <n v="2026"/>
    <n v="23"/>
    <n v="4"/>
    <n v="2026"/>
    <n v="6602.23"/>
    <n v="7658.59"/>
    <s v="Vigente"/>
    <d v="2026-05-08T00:00:00"/>
    <x v="1"/>
    <x v="7"/>
    <n v="0"/>
    <n v="0"/>
    <n v="0"/>
    <n v="0"/>
    <n v="6602.23"/>
  </r>
  <r>
    <s v="BILL/2026/04/0084"/>
    <s v="OC02371"/>
    <x v="6"/>
    <s v="A - 37465"/>
    <d v="2026-04-18T00:00:00"/>
    <d v="2026-05-18T00:00:00"/>
    <s v="MXN"/>
    <n v="-8100"/>
    <n v="-1296"/>
    <n v="-9396"/>
    <n v="-9396"/>
    <n v="9396"/>
    <s v="Sin pagar"/>
    <s v="IRLANDA ROJO"/>
    <m/>
    <n v="30"/>
    <s v="Crédito"/>
    <n v="18"/>
    <n v="5"/>
    <n v="2026"/>
    <n v="18"/>
    <n v="4"/>
    <n v="2026"/>
    <n v="8100"/>
    <n v="9396"/>
    <s v="Vigente"/>
    <d v="2026-05-08T00:00:00"/>
    <x v="1"/>
    <x v="7"/>
    <n v="0"/>
    <n v="0"/>
    <n v="0"/>
    <n v="0"/>
    <n v="8100"/>
  </r>
  <r>
    <s v="BILL/2026/04/0083"/>
    <s v="OC02386"/>
    <x v="6"/>
    <s v="A - 37501"/>
    <d v="2026-04-21T00:00:00"/>
    <d v="2026-05-21T00:00:00"/>
    <s v="MXN"/>
    <n v="-2200"/>
    <n v="-352"/>
    <n v="-2552"/>
    <n v="-2552"/>
    <n v="2552"/>
    <s v="Sin pagar"/>
    <s v="IRLANDA ROJO"/>
    <m/>
    <n v="30"/>
    <s v="Crédito"/>
    <n v="21"/>
    <n v="5"/>
    <n v="2026"/>
    <n v="21"/>
    <n v="4"/>
    <n v="2026"/>
    <n v="2200"/>
    <n v="2552"/>
    <s v="Vigente"/>
    <d v="2026-05-08T00:00:00"/>
    <x v="1"/>
    <x v="7"/>
    <n v="0"/>
    <n v="0"/>
    <n v="0"/>
    <n v="0"/>
    <n v="2200"/>
  </r>
  <r>
    <s v="BILL/2026/04/0082"/>
    <s v="OC02392"/>
    <x v="6"/>
    <s v="A - 37533"/>
    <d v="2026-04-22T00:00:00"/>
    <d v="2026-05-22T00:00:00"/>
    <s v="MXN"/>
    <n v="-32000"/>
    <m/>
    <n v="-32000"/>
    <n v="-32000"/>
    <n v="32000"/>
    <s v="Sin pagar"/>
    <s v="IRLANDA ROJO"/>
    <m/>
    <n v="30"/>
    <s v="Crédito"/>
    <n v="22"/>
    <n v="5"/>
    <n v="2026"/>
    <n v="22"/>
    <n v="4"/>
    <n v="2026"/>
    <n v="32000"/>
    <n v="32000"/>
    <s v="Vigente"/>
    <d v="2026-05-08T00:00:00"/>
    <x v="1"/>
    <x v="7"/>
    <n v="0"/>
    <n v="0"/>
    <n v="0"/>
    <n v="0"/>
    <n v="32000"/>
  </r>
  <r>
    <s v="BILL/2026/04/0081"/>
    <s v="OC02403"/>
    <x v="6"/>
    <s v="A - 37551"/>
    <d v="2026-04-23T00:00:00"/>
    <d v="2026-05-23T00:00:00"/>
    <s v="MXN"/>
    <n v="-28800"/>
    <n v="-4608"/>
    <n v="-33408"/>
    <n v="-33408"/>
    <n v="33408"/>
    <s v="Sin pagar"/>
    <s v="IRLANDA ROJO"/>
    <m/>
    <n v="30"/>
    <s v="Crédito"/>
    <n v="23"/>
    <n v="5"/>
    <n v="2026"/>
    <n v="23"/>
    <n v="4"/>
    <n v="2026"/>
    <n v="28800"/>
    <n v="33408"/>
    <s v="Vigente"/>
    <d v="2026-05-08T00:00:00"/>
    <x v="1"/>
    <x v="7"/>
    <n v="0"/>
    <n v="0"/>
    <n v="0"/>
    <n v="0"/>
    <n v="28800"/>
  </r>
  <r>
    <s v="BILL/2026/04/0080"/>
    <s v="OC02368"/>
    <x v="7"/>
    <s v="F9362"/>
    <d v="2026-04-16T00:00:00"/>
    <d v="2026-05-16T00:00:00"/>
    <s v="MXN"/>
    <n v="-17160"/>
    <n v="-2745.6"/>
    <n v="-19905.599999999999"/>
    <n v="-19905.599999999999"/>
    <n v="19905.599999999999"/>
    <s v="Sin pagar"/>
    <s v="IRLANDA ROJO"/>
    <m/>
    <n v="30"/>
    <s v="Crédito"/>
    <n v="16"/>
    <n v="5"/>
    <n v="2026"/>
    <n v="16"/>
    <n v="4"/>
    <n v="2026"/>
    <n v="17160"/>
    <n v="19905.599999999999"/>
    <s v="Vigente"/>
    <d v="2026-05-08T00:00:00"/>
    <x v="1"/>
    <x v="7"/>
    <n v="0"/>
    <n v="0"/>
    <n v="0"/>
    <n v="0"/>
    <n v="17160"/>
  </r>
  <r>
    <s v="BILL/2026/04/0079"/>
    <s v="OC02316"/>
    <x v="0"/>
    <s v="HMO-24677"/>
    <d v="2026-04-22T00:00:00"/>
    <d v="2026-05-22T00:00:00"/>
    <s v="MXN"/>
    <n v="-26800"/>
    <n v="-4288"/>
    <n v="-31088"/>
    <n v="-31088"/>
    <n v="31088"/>
    <s v="Sin pagar"/>
    <s v="IRLANDA ROJO"/>
    <m/>
    <n v="30"/>
    <s v="Crédito"/>
    <n v="22"/>
    <n v="5"/>
    <n v="2026"/>
    <n v="22"/>
    <n v="4"/>
    <n v="2026"/>
    <n v="26800"/>
    <n v="31088"/>
    <s v="Vigente"/>
    <d v="2026-05-08T00:00:00"/>
    <x v="1"/>
    <x v="7"/>
    <n v="0"/>
    <n v="0"/>
    <n v="0"/>
    <n v="0"/>
    <n v="26800"/>
  </r>
  <r>
    <s v="BILL/2026/04/0077"/>
    <s v="OC02307"/>
    <x v="13"/>
    <s v="HMO/2026/00002"/>
    <d v="2026-04-24T00:00:00"/>
    <d v="2026-06-23T00:00:00"/>
    <s v="USD"/>
    <n v="-1084224.3999999999"/>
    <n v="-173475.9"/>
    <n v="-1257700.3"/>
    <n v="-72453.600000000006"/>
    <n v="72453.600000000006"/>
    <s v="Sin pagar"/>
    <s v="IRLANDA ROJO"/>
    <m/>
    <n v="60"/>
    <s v="Crédito"/>
    <n v="23"/>
    <n v="6"/>
    <n v="2026"/>
    <n v="24"/>
    <n v="4"/>
    <n v="2026"/>
    <n v="1084224.3999999999"/>
    <n v="1257700.3"/>
    <s v="Vigente"/>
    <d v="2026-05-08T00:00:00"/>
    <x v="1"/>
    <x v="7"/>
    <n v="0"/>
    <n v="0"/>
    <n v="0"/>
    <n v="0"/>
    <n v="1084224.3999999999"/>
  </r>
  <r>
    <s v="BILL/2026/04/0071"/>
    <s v="OC02364"/>
    <x v="6"/>
    <s v="A - 37432"/>
    <d v="2026-04-15T00:00:00"/>
    <d v="2026-05-15T00:00:00"/>
    <s v="MXN"/>
    <n v="-1600"/>
    <m/>
    <n v="-1600"/>
    <n v="-1600"/>
    <n v="1600"/>
    <s v="Sin pagar"/>
    <s v="IRLANDA ROJO"/>
    <m/>
    <n v="30"/>
    <s v="Crédito"/>
    <n v="15"/>
    <n v="5"/>
    <n v="2026"/>
    <n v="15"/>
    <n v="4"/>
    <n v="2026"/>
    <n v="1600"/>
    <n v="1600"/>
    <s v="Vigente"/>
    <d v="2026-05-08T00:00:00"/>
    <x v="1"/>
    <x v="7"/>
    <n v="0"/>
    <n v="0"/>
    <n v="0"/>
    <n v="0"/>
    <n v="1600"/>
  </r>
  <r>
    <s v="BILL/2026/04/0070"/>
    <s v="OC02323"/>
    <x v="2"/>
    <s v="12002637"/>
    <d v="2026-04-15T00:00:00"/>
    <d v="2026-05-15T00:00:00"/>
    <s v="USD"/>
    <n v="-37991.360000000001"/>
    <n v="-6078.62"/>
    <n v="-44069.98"/>
    <n v="-2552"/>
    <n v="2552"/>
    <s v="Sin pagar"/>
    <s v="IRLANDA ROJO"/>
    <m/>
    <n v="30"/>
    <s v="Crédito"/>
    <n v="15"/>
    <n v="5"/>
    <n v="2026"/>
    <n v="15"/>
    <n v="4"/>
    <n v="2026"/>
    <n v="37991.360000000001"/>
    <n v="44069.98"/>
    <s v="Vigente"/>
    <d v="2026-05-08T00:00:00"/>
    <x v="1"/>
    <x v="7"/>
    <n v="0"/>
    <n v="0"/>
    <n v="0"/>
    <n v="0"/>
    <n v="37991.360000000001"/>
  </r>
  <r>
    <s v="BILL/2026/04/0069"/>
    <s v="OC02356"/>
    <x v="5"/>
    <s v="M 68960"/>
    <d v="2026-04-17T00:00:00"/>
    <d v="2026-05-17T00:00:00"/>
    <s v="USD"/>
    <n v="-7686.17"/>
    <n v="-1229.79"/>
    <n v="-8915.9599999999991"/>
    <n v="-516.20000000000005"/>
    <n v="516.20000000000005"/>
    <s v="Sin pagar"/>
    <s v="IRLANDA ROJO"/>
    <m/>
    <n v="30"/>
    <s v="Crédito"/>
    <n v="17"/>
    <n v="5"/>
    <n v="2026"/>
    <n v="17"/>
    <n v="4"/>
    <n v="2026"/>
    <n v="7686.17"/>
    <n v="8915.9599999999991"/>
    <s v="Vigente"/>
    <d v="2026-05-08T00:00:00"/>
    <x v="1"/>
    <x v="7"/>
    <n v="0"/>
    <n v="0"/>
    <n v="0"/>
    <n v="0"/>
    <n v="7686.17"/>
  </r>
  <r>
    <s v="BILL/2026/04/0068"/>
    <s v="OC02357"/>
    <x v="10"/>
    <s v="224760"/>
    <d v="2026-04-17T00:00:00"/>
    <d v="2026-05-17T00:00:00"/>
    <s v="USD"/>
    <n v="-44769.8"/>
    <n v="-7163.17"/>
    <n v="-51932.97"/>
    <n v="-3006.72"/>
    <n v="3006.72"/>
    <s v="Sin pagar"/>
    <s v="IRLANDA ROJO"/>
    <m/>
    <n v="30"/>
    <s v="Crédito"/>
    <n v="17"/>
    <n v="5"/>
    <n v="2026"/>
    <n v="17"/>
    <n v="4"/>
    <n v="2026"/>
    <n v="44769.8"/>
    <n v="51932.97"/>
    <s v="Vigente"/>
    <d v="2026-05-08T00:00:00"/>
    <x v="1"/>
    <x v="7"/>
    <n v="0"/>
    <n v="0"/>
    <n v="0"/>
    <n v="0"/>
    <n v="44769.8"/>
  </r>
  <r>
    <s v="BILL/2026/04/0061"/>
    <s v="OC02336"/>
    <x v="8"/>
    <s v="356"/>
    <d v="2026-04-20T00:00:00"/>
    <d v="2026-05-20T00:00:00"/>
    <s v="USD"/>
    <n v="-36213.870000000003"/>
    <m/>
    <n v="-36213.870000000003"/>
    <n v="-2100"/>
    <n v="2100"/>
    <s v="Sin pagar"/>
    <s v="IRLANDA ROJO"/>
    <m/>
    <n v="30"/>
    <s v="Crédito"/>
    <n v="20"/>
    <n v="5"/>
    <n v="2026"/>
    <n v="20"/>
    <n v="4"/>
    <n v="2026"/>
    <n v="36213.870000000003"/>
    <n v="36213.870000000003"/>
    <s v="Vigente"/>
    <d v="2026-05-08T00:00:00"/>
    <x v="1"/>
    <x v="7"/>
    <n v="0"/>
    <n v="0"/>
    <n v="0"/>
    <n v="0"/>
    <n v="36213.870000000003"/>
  </r>
  <r>
    <s v="BILL/2026/04/0060"/>
    <s v="OC02345"/>
    <x v="2"/>
    <s v="12002630"/>
    <d v="2026-04-15T00:00:00"/>
    <d v="2026-05-15T00:00:00"/>
    <s v="USD"/>
    <n v="-26766.639999999999"/>
    <n v="-4282.66"/>
    <n v="-31049.3"/>
    <n v="-1798"/>
    <n v="1798"/>
    <s v="Sin pagar"/>
    <s v="IRLANDA ROJO"/>
    <m/>
    <n v="30"/>
    <s v="Crédito"/>
    <n v="15"/>
    <n v="5"/>
    <n v="2026"/>
    <n v="15"/>
    <n v="4"/>
    <n v="2026"/>
    <n v="26766.639999999999"/>
    <n v="31049.3"/>
    <s v="Vigente"/>
    <d v="2026-05-08T00:00:00"/>
    <x v="1"/>
    <x v="7"/>
    <n v="0"/>
    <n v="0"/>
    <n v="0"/>
    <n v="0"/>
    <n v="26766.639999999999"/>
  </r>
  <r>
    <s v="BILL/2026/04/0059"/>
    <s v="OC02347"/>
    <x v="3"/>
    <s v="62137"/>
    <d v="2026-04-15T00:00:00"/>
    <d v="2026-05-15T00:00:00"/>
    <s v="MXN"/>
    <n v="-19944"/>
    <n v="-3191.04"/>
    <n v="-23135.040000000001"/>
    <n v="-23135.040000000001"/>
    <n v="23135.040000000001"/>
    <s v="Sin pagar"/>
    <s v="IRLANDA ROJO"/>
    <m/>
    <n v="30"/>
    <s v="Crédito"/>
    <n v="15"/>
    <n v="5"/>
    <n v="2026"/>
    <n v="15"/>
    <n v="4"/>
    <n v="2026"/>
    <n v="19944"/>
    <n v="23135.040000000001"/>
    <s v="Vigente"/>
    <d v="2026-05-08T00:00:00"/>
    <x v="1"/>
    <x v="7"/>
    <n v="0"/>
    <n v="0"/>
    <n v="0"/>
    <n v="0"/>
    <n v="19944"/>
  </r>
  <r>
    <s v="BILL/2026/04/0056"/>
    <s v="OC02331"/>
    <x v="2"/>
    <s v="12002638"/>
    <d v="2026-04-15T00:00:00"/>
    <d v="2026-05-15T00:00:00"/>
    <s v="USD"/>
    <n v="-37991.360000000001"/>
    <n v="-6078.62"/>
    <n v="-44069.98"/>
    <n v="-2552"/>
    <n v="2552"/>
    <s v="Sin pagar"/>
    <s v="IRLANDA ROJO"/>
    <m/>
    <n v="30"/>
    <s v="Crédito"/>
    <n v="15"/>
    <n v="5"/>
    <n v="2026"/>
    <n v="15"/>
    <n v="4"/>
    <n v="2026"/>
    <n v="37991.360000000001"/>
    <n v="44069.98"/>
    <s v="Vigente"/>
    <d v="2026-05-08T00:00:00"/>
    <x v="1"/>
    <x v="7"/>
    <n v="0"/>
    <n v="0"/>
    <n v="0"/>
    <n v="0"/>
    <n v="37991.360000000001"/>
  </r>
  <r>
    <s v="BILL/2026/04/0055"/>
    <s v="OC02349"/>
    <x v="8"/>
    <s v="355"/>
    <d v="2026-04-17T00:00:00"/>
    <d v="2026-05-17T00:00:00"/>
    <s v="USD"/>
    <n v="-72543.66"/>
    <m/>
    <n v="-72543.66"/>
    <n v="-4200"/>
    <n v="4200"/>
    <s v="Sin pagar"/>
    <s v="IRLANDA ROJO"/>
    <m/>
    <n v="30"/>
    <s v="Crédito"/>
    <n v="17"/>
    <n v="5"/>
    <n v="2026"/>
    <n v="17"/>
    <n v="4"/>
    <n v="2026"/>
    <n v="72543.66"/>
    <n v="72543.66"/>
    <s v="Vigente"/>
    <d v="2026-05-08T00:00:00"/>
    <x v="1"/>
    <x v="7"/>
    <n v="0"/>
    <n v="0"/>
    <n v="0"/>
    <n v="0"/>
    <n v="72543.66"/>
  </r>
  <r>
    <s v="BILL/2026/04/0051"/>
    <s v="OC02335"/>
    <x v="8"/>
    <s v="354"/>
    <d v="2026-04-15T00:00:00"/>
    <d v="2026-05-15T00:00:00"/>
    <s v="USD"/>
    <n v="-36264.480000000003"/>
    <m/>
    <n v="-36264.480000000003"/>
    <n v="-2100"/>
    <n v="2100"/>
    <s v="Sin pagar"/>
    <s v="IRLANDA ROJO"/>
    <m/>
    <n v="30"/>
    <s v="Crédito"/>
    <n v="15"/>
    <n v="5"/>
    <n v="2026"/>
    <n v="15"/>
    <n v="4"/>
    <n v="2026"/>
    <n v="36264.480000000003"/>
    <n v="36264.480000000003"/>
    <s v="Vigente"/>
    <d v="2026-05-08T00:00:00"/>
    <x v="1"/>
    <x v="7"/>
    <n v="0"/>
    <n v="0"/>
    <n v="0"/>
    <n v="0"/>
    <n v="36264.480000000003"/>
  </r>
  <r>
    <s v="BILL/2026/04/0049"/>
    <s v="OC02338"/>
    <x v="3"/>
    <s v="62116"/>
    <d v="2026-04-13T00:00:00"/>
    <d v="2026-05-13T00:00:00"/>
    <s v="MXN"/>
    <n v="-49860"/>
    <n v="-7977.6"/>
    <n v="-57837.599999999999"/>
    <n v="-57837.599999999999"/>
    <n v="57837.599999999999"/>
    <s v="Sin pagar"/>
    <s v="IRLANDA ROJO"/>
    <m/>
    <n v="30"/>
    <s v="Crédito"/>
    <n v="13"/>
    <n v="5"/>
    <n v="2026"/>
    <n v="13"/>
    <n v="4"/>
    <n v="2026"/>
    <n v="49860"/>
    <n v="57837.599999999999"/>
    <s v="Vigente"/>
    <d v="2026-05-08T00:00:00"/>
    <x v="1"/>
    <x v="7"/>
    <n v="0"/>
    <n v="0"/>
    <n v="0"/>
    <n v="0"/>
    <n v="49860"/>
  </r>
  <r>
    <s v="BILL/2026/04/0035"/>
    <s v="OC02297"/>
    <x v="0"/>
    <s v="HMO-24557"/>
    <d v="2026-04-09T00:00:00"/>
    <d v="2026-05-09T00:00:00"/>
    <s v="USD"/>
    <n v="-277954.57"/>
    <n v="-44472.73"/>
    <n v="-322427.3"/>
    <n v="-18513.599999999999"/>
    <n v="18513.599999999999"/>
    <s v="Sin pagar"/>
    <s v="IRLANDA ROJO"/>
    <m/>
    <n v="30"/>
    <s v="Crédito"/>
    <n v="9"/>
    <n v="5"/>
    <n v="2026"/>
    <n v="9"/>
    <n v="4"/>
    <n v="2026"/>
    <n v="277954.57"/>
    <n v="322427.3"/>
    <s v="Vigente"/>
    <d v="2026-05-08T00:00:00"/>
    <x v="1"/>
    <x v="7"/>
    <n v="0"/>
    <n v="0"/>
    <n v="0"/>
    <n v="0"/>
    <n v="277954.57"/>
  </r>
  <r>
    <s v="BILL/2026/04/0034"/>
    <s v="OC02298"/>
    <x v="0"/>
    <s v="HMO-24558"/>
    <d v="2026-04-09T00:00:00"/>
    <d v="2026-05-09T00:00:00"/>
    <s v="MXN"/>
    <n v="-12000"/>
    <n v="-1920"/>
    <n v="-13920"/>
    <n v="-13920"/>
    <n v="13920"/>
    <s v="Sin pagar"/>
    <s v="IRLANDA ROJO"/>
    <m/>
    <n v="30"/>
    <s v="Crédito"/>
    <n v="9"/>
    <n v="5"/>
    <n v="2026"/>
    <n v="9"/>
    <n v="4"/>
    <n v="2026"/>
    <n v="12000"/>
    <n v="13920"/>
    <s v="Vigente"/>
    <d v="2026-05-08T00:00:00"/>
    <x v="1"/>
    <x v="7"/>
    <n v="0"/>
    <n v="0"/>
    <n v="0"/>
    <n v="0"/>
    <n v="12000"/>
  </r>
  <r>
    <s v="BILL/2026/04/0033"/>
    <s v="OC02315"/>
    <x v="0"/>
    <s v="HMO-24571"/>
    <d v="2026-04-13T00:00:00"/>
    <d v="2026-05-13T00:00:00"/>
    <s v="MXN"/>
    <n v="-19200"/>
    <n v="-3072"/>
    <n v="-22272"/>
    <n v="-22272"/>
    <n v="22272"/>
    <s v="Sin pagar"/>
    <s v="IRLANDA ROJO"/>
    <m/>
    <n v="30"/>
    <s v="Crédito"/>
    <n v="13"/>
    <n v="5"/>
    <n v="2026"/>
    <n v="13"/>
    <n v="4"/>
    <n v="2026"/>
    <n v="19200"/>
    <n v="22272"/>
    <s v="Vigente"/>
    <d v="2026-05-08T00:00:00"/>
    <x v="1"/>
    <x v="7"/>
    <n v="0"/>
    <n v="0"/>
    <n v="0"/>
    <n v="0"/>
    <n v="19200"/>
  </r>
  <r>
    <s v="BILL/2026/04/0032"/>
    <s v="OC02343"/>
    <x v="4"/>
    <s v="HMO59240"/>
    <d v="2026-04-13T00:00:00"/>
    <d v="2026-05-13T00:00:00"/>
    <s v="USD"/>
    <n v="-48947.58"/>
    <n v="-7831.61"/>
    <n v="-56779.19"/>
    <n v="-3281.41"/>
    <n v="3281.41"/>
    <s v="Sin pagar"/>
    <s v="IRLANDA ROJO"/>
    <m/>
    <n v="30"/>
    <s v="Crédito"/>
    <n v="13"/>
    <n v="5"/>
    <n v="2026"/>
    <n v="13"/>
    <n v="4"/>
    <n v="2026"/>
    <n v="48947.58"/>
    <n v="56779.19"/>
    <s v="Vigente"/>
    <d v="2026-05-08T00:00:00"/>
    <x v="1"/>
    <x v="7"/>
    <n v="0"/>
    <n v="0"/>
    <n v="0"/>
    <n v="0"/>
    <n v="48947.58"/>
  </r>
  <r>
    <s v="BILL/2026/04/0031"/>
    <s v="OC02343"/>
    <x v="4"/>
    <s v="HMO59239"/>
    <d v="2026-04-13T00:00:00"/>
    <d v="2026-05-13T00:00:00"/>
    <s v="USD"/>
    <n v="-12236.89"/>
    <n v="-1957.9"/>
    <n v="-14194.79"/>
    <n v="-820.35"/>
    <n v="820.35"/>
    <s v="Sin pagar"/>
    <s v="IRLANDA ROJO"/>
    <m/>
    <n v="30"/>
    <s v="Crédito"/>
    <n v="13"/>
    <n v="5"/>
    <n v="2026"/>
    <n v="13"/>
    <n v="4"/>
    <n v="2026"/>
    <n v="12236.89"/>
    <n v="14194.79"/>
    <s v="Vigente"/>
    <d v="2026-05-08T00:00:00"/>
    <x v="1"/>
    <x v="7"/>
    <n v="0"/>
    <n v="0"/>
    <n v="0"/>
    <n v="0"/>
    <n v="12236.89"/>
  </r>
  <r>
    <s v="BILL/2026/04/0030"/>
    <s v="OC02342"/>
    <x v="4"/>
    <s v="HMO59241"/>
    <d v="2026-04-13T00:00:00"/>
    <d v="2026-05-13T00:00:00"/>
    <s v="USD"/>
    <n v="-73421.36"/>
    <n v="-11747.42"/>
    <n v="-85168.78"/>
    <n v="-4922.1099999999997"/>
    <n v="4922.1099999999997"/>
    <s v="Sin pagar"/>
    <s v="IRLANDA ROJO"/>
    <m/>
    <n v="30"/>
    <s v="Crédito"/>
    <n v="13"/>
    <n v="5"/>
    <n v="2026"/>
    <n v="13"/>
    <n v="4"/>
    <n v="2026"/>
    <n v="73421.36"/>
    <n v="85168.78"/>
    <s v="Vigente"/>
    <d v="2026-05-08T00:00:00"/>
    <x v="1"/>
    <x v="7"/>
    <n v="0"/>
    <n v="0"/>
    <n v="0"/>
    <n v="0"/>
    <n v="73421.36"/>
  </r>
  <r>
    <s v="BILL/2026/04/0029"/>
    <s v="OC02344"/>
    <x v="4"/>
    <s v="HMO59238"/>
    <d v="2026-04-13T00:00:00"/>
    <d v="2026-05-13T00:00:00"/>
    <s v="USD"/>
    <n v="-12236.89"/>
    <n v="-1957.9"/>
    <n v="-14194.79"/>
    <n v="-820.35"/>
    <n v="820.35"/>
    <s v="Sin pagar"/>
    <s v="IRLANDA ROJO"/>
    <m/>
    <n v="30"/>
    <s v="Crédito"/>
    <n v="13"/>
    <n v="5"/>
    <n v="2026"/>
    <n v="13"/>
    <n v="4"/>
    <n v="2026"/>
    <n v="12236.89"/>
    <n v="14194.79"/>
    <s v="Vigente"/>
    <d v="2026-05-08T00:00:00"/>
    <x v="1"/>
    <x v="7"/>
    <n v="0"/>
    <n v="0"/>
    <n v="0"/>
    <n v="0"/>
    <n v="12236.89"/>
  </r>
  <r>
    <s v="BILL/2026/04/0028"/>
    <s v="OC02340"/>
    <x v="6"/>
    <s v="A - 37364"/>
    <d v="2026-04-11T00:00:00"/>
    <d v="2026-05-11T00:00:00"/>
    <s v="MXN"/>
    <n v="-5100"/>
    <n v="-816"/>
    <n v="-5916"/>
    <n v="-5916"/>
    <n v="5916"/>
    <s v="Sin pagar"/>
    <s v="IRLANDA ROJO"/>
    <m/>
    <n v="30"/>
    <s v="Crédito"/>
    <n v="11"/>
    <n v="5"/>
    <n v="2026"/>
    <n v="11"/>
    <n v="4"/>
    <n v="2026"/>
    <n v="5100"/>
    <n v="5916"/>
    <s v="Vigente"/>
    <d v="2026-05-08T00:00:00"/>
    <x v="1"/>
    <x v="7"/>
    <n v="0"/>
    <n v="0"/>
    <n v="0"/>
    <n v="0"/>
    <n v="5100"/>
  </r>
  <r>
    <s v="BILL/2026/04/0027"/>
    <s v="OC02334"/>
    <x v="6"/>
    <s v="A - 37340"/>
    <d v="2026-04-10T00:00:00"/>
    <d v="2026-05-10T00:00:00"/>
    <s v="MXN"/>
    <n v="-10320"/>
    <n v="-1651.2"/>
    <n v="-11971.2"/>
    <n v="-11971.2"/>
    <n v="11971.2"/>
    <s v="Sin pagar"/>
    <s v="IRLANDA ROJO"/>
    <m/>
    <n v="30"/>
    <s v="Crédito"/>
    <n v="10"/>
    <n v="5"/>
    <n v="2026"/>
    <n v="10"/>
    <n v="4"/>
    <n v="2026"/>
    <n v="10320"/>
    <n v="11971.2"/>
    <s v="Vigente"/>
    <d v="2026-05-08T00:00:00"/>
    <x v="1"/>
    <x v="7"/>
    <n v="0"/>
    <n v="0"/>
    <n v="0"/>
    <n v="0"/>
    <n v="10320"/>
  </r>
  <r>
    <s v="BILL/2026/04/0018"/>
    <s v="OC02329"/>
    <x v="7"/>
    <s v="F9327"/>
    <d v="2026-04-09T00:00:00"/>
    <d v="2026-05-09T00:00:00"/>
    <s v="USD"/>
    <n v="-90213.33"/>
    <m/>
    <n v="-90213.33"/>
    <n v="-5180"/>
    <n v="5180"/>
    <s v="Sin pagar"/>
    <s v="IRLANDA ROJO"/>
    <m/>
    <n v="30"/>
    <s v="Crédito"/>
    <n v="9"/>
    <n v="5"/>
    <n v="2026"/>
    <n v="9"/>
    <n v="4"/>
    <n v="2026"/>
    <n v="90213.33"/>
    <n v="90213.33"/>
    <s v="Vigente"/>
    <d v="2026-05-08T00:00:00"/>
    <x v="1"/>
    <x v="7"/>
    <n v="0"/>
    <n v="0"/>
    <n v="0"/>
    <n v="0"/>
    <n v="90213.33"/>
  </r>
  <r>
    <s v="BILL/2026/04/0017"/>
    <s v="OC02319"/>
    <x v="7"/>
    <s v="F9320"/>
    <d v="2026-04-08T00:00:00"/>
    <d v="2026-05-08T00:00:00"/>
    <s v="MXN"/>
    <n v="-8580"/>
    <n v="-1372.8"/>
    <n v="-9952.7999999999993"/>
    <n v="-9952.7999999999993"/>
    <n v="9952.7999999999993"/>
    <s v="Sin pagar"/>
    <s v="IRLANDA ROJO"/>
    <m/>
    <n v="30"/>
    <s v="Crédito"/>
    <n v="8"/>
    <n v="5"/>
    <n v="2026"/>
    <n v="8"/>
    <n v="4"/>
    <n v="2026"/>
    <n v="8580"/>
    <n v="9952.7999999999993"/>
    <s v="Vencido"/>
    <d v="2026-05-08T00:00:00"/>
    <x v="1"/>
    <x v="7"/>
    <n v="1"/>
    <n v="8580"/>
    <n v="0"/>
    <n v="0"/>
    <n v="0"/>
  </r>
  <r>
    <s v="BILL/2026/04/0016"/>
    <s v="OC02318"/>
    <x v="7"/>
    <s v="F9319"/>
    <d v="2026-04-08T00:00:00"/>
    <d v="2026-05-08T00:00:00"/>
    <s v="MXN"/>
    <n v="-10538"/>
    <n v="-1686.08"/>
    <n v="-12224.08"/>
    <n v="-12224.08"/>
    <n v="12224.08"/>
    <s v="Sin pagar"/>
    <s v="IRLANDA ROJO"/>
    <m/>
    <n v="30"/>
    <s v="Crédito"/>
    <n v="8"/>
    <n v="5"/>
    <n v="2026"/>
    <n v="8"/>
    <n v="4"/>
    <n v="2026"/>
    <n v="10538"/>
    <n v="12224.08"/>
    <s v="Vencido"/>
    <d v="2026-05-08T00:00:00"/>
    <x v="1"/>
    <x v="7"/>
    <n v="1"/>
    <n v="10538"/>
    <n v="0"/>
    <n v="0"/>
    <n v="0"/>
  </r>
  <r>
    <s v="BILL/2026/04/0015"/>
    <s v="OC02317"/>
    <x v="7"/>
    <s v="F9318"/>
    <d v="2026-04-08T00:00:00"/>
    <d v="2026-05-08T00:00:00"/>
    <s v="MXN"/>
    <n v="-31614"/>
    <n v="-5058.24"/>
    <n v="-36672.239999999998"/>
    <n v="-36672.239999999998"/>
    <n v="36672.239999999998"/>
    <s v="Sin pagar"/>
    <s v="IRLANDA ROJO"/>
    <m/>
    <n v="30"/>
    <s v="Crédito"/>
    <n v="8"/>
    <n v="5"/>
    <n v="2026"/>
    <n v="8"/>
    <n v="4"/>
    <n v="2026"/>
    <n v="31614"/>
    <n v="36672.239999999998"/>
    <s v="Vencido"/>
    <d v="2026-05-08T00:00:00"/>
    <x v="1"/>
    <x v="7"/>
    <n v="1"/>
    <n v="31614"/>
    <n v="0"/>
    <n v="0"/>
    <n v="0"/>
  </r>
  <r>
    <s v="BILL/2026/04/0014"/>
    <s v="OC02295"/>
    <x v="0"/>
    <s v="HMO-24545"/>
    <d v="2026-04-08T00:00:00"/>
    <d v="2026-05-08T00:00:00"/>
    <s v="MXN"/>
    <n v="-4500"/>
    <n v="-720"/>
    <n v="-5220"/>
    <n v="-5220"/>
    <n v="5220"/>
    <s v="Sin pagar"/>
    <s v="IRLANDA ROJO"/>
    <m/>
    <n v="30"/>
    <s v="Crédito"/>
    <n v="8"/>
    <n v="5"/>
    <n v="2026"/>
    <n v="8"/>
    <n v="4"/>
    <n v="2026"/>
    <n v="4500"/>
    <n v="5220"/>
    <s v="Vencido"/>
    <d v="2026-05-08T00:00:00"/>
    <x v="1"/>
    <x v="7"/>
    <n v="1"/>
    <n v="4500"/>
    <n v="0"/>
    <n v="0"/>
    <n v="0"/>
  </r>
  <r>
    <s v="BILL/2026/04/0013"/>
    <s v="OC02292"/>
    <x v="0"/>
    <s v="HMO-24544"/>
    <d v="2026-04-08T00:00:00"/>
    <d v="2026-05-08T00:00:00"/>
    <s v="MXN"/>
    <n v="-4500"/>
    <n v="-720"/>
    <n v="-5220"/>
    <n v="-5220"/>
    <n v="5220"/>
    <s v="Sin pagar"/>
    <s v="IRLANDA ROJO"/>
    <m/>
    <n v="30"/>
    <s v="Crédito"/>
    <n v="8"/>
    <n v="5"/>
    <n v="2026"/>
    <n v="8"/>
    <n v="4"/>
    <n v="2026"/>
    <n v="4500"/>
    <n v="5220"/>
    <s v="Vencido"/>
    <d v="2026-05-08T00:00:00"/>
    <x v="1"/>
    <x v="7"/>
    <n v="1"/>
    <n v="4500"/>
    <n v="0"/>
    <n v="0"/>
    <n v="0"/>
  </r>
  <r>
    <s v="BILL/2026/04/0012"/>
    <s v="OC02313"/>
    <x v="6"/>
    <s v="A - 37267"/>
    <d v="2026-04-06T00:00:00"/>
    <d v="2026-05-06T00:00:00"/>
    <s v="MXN"/>
    <n v="-2900"/>
    <n v="-464"/>
    <n v="-3364"/>
    <n v="-3364"/>
    <n v="3364"/>
    <s v="Sin pagar"/>
    <s v="IRLANDA ROJO"/>
    <m/>
    <n v="30"/>
    <s v="Crédito"/>
    <n v="6"/>
    <n v="5"/>
    <n v="2026"/>
    <n v="6"/>
    <n v="4"/>
    <n v="2026"/>
    <n v="2900"/>
    <n v="3364"/>
    <s v="Vencido"/>
    <d v="2026-05-08T00:00:00"/>
    <x v="1"/>
    <x v="7"/>
    <n v="3"/>
    <n v="2900"/>
    <n v="0"/>
    <n v="0"/>
    <n v="0"/>
  </r>
  <r>
    <s v="BILL/2026/04/0011"/>
    <s v="OC02320"/>
    <x v="3"/>
    <s v="62092"/>
    <d v="2026-04-09T00:00:00"/>
    <d v="2026-05-09T00:00:00"/>
    <s v="MXN"/>
    <n v="-59832"/>
    <n v="-9573.1200000000008"/>
    <n v="-69405.119999999995"/>
    <n v="-69405.119999999995"/>
    <n v="69405.119999999995"/>
    <s v="Sin pagar"/>
    <s v="IRLANDA ROJO"/>
    <m/>
    <n v="30"/>
    <s v="Crédito"/>
    <n v="9"/>
    <n v="5"/>
    <n v="2026"/>
    <n v="9"/>
    <n v="4"/>
    <n v="2026"/>
    <n v="59832"/>
    <n v="69405.119999999995"/>
    <s v="Vigente"/>
    <d v="2026-05-08T00:00:00"/>
    <x v="1"/>
    <x v="7"/>
    <n v="0"/>
    <n v="0"/>
    <n v="0"/>
    <n v="0"/>
    <n v="59832"/>
  </r>
  <r>
    <s v="BILL/2026/04/0004"/>
    <s v="OC02306"/>
    <x v="6"/>
    <s v="A - 37243"/>
    <d v="2026-04-01T00:00:00"/>
    <d v="2026-05-01T00:00:00"/>
    <s v="MXN"/>
    <n v="-11000"/>
    <n v="-1760"/>
    <n v="-12760"/>
    <n v="-12760"/>
    <n v="12760"/>
    <s v="Sin pagar"/>
    <s v="IRLANDA ROJO"/>
    <m/>
    <n v="30"/>
    <s v="Crédito"/>
    <n v="1"/>
    <n v="5"/>
    <n v="2026"/>
    <n v="1"/>
    <n v="4"/>
    <n v="2026"/>
    <n v="11000"/>
    <n v="12760"/>
    <s v="Vencido"/>
    <d v="2026-05-08T00:00:00"/>
    <x v="1"/>
    <x v="7"/>
    <n v="8"/>
    <n v="11000"/>
    <n v="0"/>
    <n v="0"/>
    <n v="0"/>
  </r>
  <r>
    <s v="BILL/2026/04/0003"/>
    <s v="OC02305"/>
    <x v="11"/>
    <s v="FC86324"/>
    <d v="2026-04-01T00:00:00"/>
    <d v="2026-05-01T00:00:00"/>
    <s v="MXN"/>
    <n v="-9450"/>
    <n v="-1512"/>
    <n v="-10962"/>
    <n v="-10962"/>
    <n v="10962"/>
    <s v="Sin pagar"/>
    <s v="IRLANDA ROJO"/>
    <m/>
    <n v="30"/>
    <s v="Crédito"/>
    <n v="1"/>
    <n v="5"/>
    <n v="2026"/>
    <n v="1"/>
    <n v="4"/>
    <n v="2026"/>
    <n v="9450"/>
    <n v="10962"/>
    <s v="Vencido"/>
    <d v="2026-05-08T00:00:00"/>
    <x v="1"/>
    <x v="7"/>
    <n v="8"/>
    <n v="9450"/>
    <n v="0"/>
    <n v="0"/>
    <n v="0"/>
  </r>
  <r>
    <s v="BILL/2026/03/0067"/>
    <s v="OC02183"/>
    <x v="13"/>
    <s v="CLN/2026/00027"/>
    <d v="2026-03-28T00:00:00"/>
    <d v="2026-05-27T00:00:00"/>
    <s v="USD"/>
    <n v="-1111519.42"/>
    <n v="-177843.11"/>
    <n v="-1289362.53"/>
    <n v="-72453.600000000006"/>
    <n v="72453.600000000006"/>
    <s v="Sin pagar"/>
    <s v="IRLANDA ROJO"/>
    <m/>
    <n v="60"/>
    <s v="Crédito"/>
    <n v="27"/>
    <n v="5"/>
    <n v="2026"/>
    <n v="28"/>
    <n v="3"/>
    <n v="2026"/>
    <n v="1111519.42"/>
    <n v="1289362.53"/>
    <s v="Vigente"/>
    <d v="2026-05-08T00:00:00"/>
    <x v="1"/>
    <x v="7"/>
    <n v="0"/>
    <n v="0"/>
    <n v="0"/>
    <n v="0"/>
    <n v="1111519.42"/>
  </r>
  <r>
    <s v="BILL/2026/03/0043"/>
    <s v="OC02253"/>
    <x v="14"/>
    <s v="CLN/2026/0131"/>
    <d v="2026-03-18T00:00:00"/>
    <d v="2026-04-17T00:00:00"/>
    <s v="MXN"/>
    <n v="-16250"/>
    <m/>
    <n v="-16250"/>
    <n v="-16250"/>
    <n v="16250"/>
    <s v="Sin pagar"/>
    <s v="IRLANDA ROJO"/>
    <m/>
    <n v="30"/>
    <s v="Crédito"/>
    <n v="17"/>
    <n v="4"/>
    <n v="2026"/>
    <n v="18"/>
    <n v="3"/>
    <n v="2026"/>
    <n v="16250"/>
    <n v="16250"/>
    <s v="Vencido"/>
    <d v="2026-05-08T00:00:00"/>
    <x v="1"/>
    <x v="7"/>
    <n v="22"/>
    <n v="16250"/>
    <n v="0"/>
    <n v="0"/>
    <n v="0"/>
  </r>
  <r>
    <s v="BILL/2026/03/0033"/>
    <s v="OC02218"/>
    <x v="14"/>
    <s v="CLN/2026/0110--"/>
    <d v="2026-03-07T00:00:00"/>
    <d v="2026-04-06T00:00:00"/>
    <s v="MXN"/>
    <n v="-6800"/>
    <m/>
    <n v="-6800"/>
    <n v="-6800"/>
    <n v="6800"/>
    <s v="Sin pagar"/>
    <s v="IRLANDA ROJO"/>
    <m/>
    <n v="30"/>
    <s v="Crédito"/>
    <n v="6"/>
    <n v="4"/>
    <n v="2026"/>
    <n v="7"/>
    <n v="3"/>
    <n v="2026"/>
    <n v="6800"/>
    <n v="6800"/>
    <s v="Vencido"/>
    <d v="2026-05-08T00:00:00"/>
    <x v="1"/>
    <x v="7"/>
    <n v="33"/>
    <n v="0"/>
    <n v="6800"/>
    <n v="0"/>
    <n v="0"/>
  </r>
  <r>
    <s v="BILL/2026/03/0032"/>
    <s v="OC02213"/>
    <x v="14"/>
    <s v="CLN/2026/0110-"/>
    <d v="2026-03-07T00:00:00"/>
    <d v="2026-04-06T00:00:00"/>
    <s v="MXN"/>
    <n v="-7500"/>
    <m/>
    <n v="-7500"/>
    <n v="-7500"/>
    <n v="7500"/>
    <s v="Sin pagar"/>
    <s v="IRLANDA ROJO"/>
    <m/>
    <n v="30"/>
    <s v="Crédito"/>
    <n v="6"/>
    <n v="4"/>
    <n v="2026"/>
    <n v="7"/>
    <n v="3"/>
    <n v="2026"/>
    <n v="7500"/>
    <n v="7500"/>
    <s v="Vencido"/>
    <d v="2026-05-08T00:00:00"/>
    <x v="1"/>
    <x v="7"/>
    <n v="33"/>
    <n v="0"/>
    <n v="7500"/>
    <n v="0"/>
    <n v="0"/>
  </r>
  <r>
    <s v="BILL/2026/03/0031"/>
    <s v="OC02219"/>
    <x v="14"/>
    <s v="CLN/2026/0110"/>
    <d v="2026-03-07T00:00:00"/>
    <d v="2026-04-06T00:00:00"/>
    <s v="MXN"/>
    <n v="-15000"/>
    <m/>
    <n v="-15000"/>
    <n v="-15000"/>
    <n v="15000"/>
    <s v="Sin pagar"/>
    <s v="IRLANDA ROJO"/>
    <m/>
    <n v="30"/>
    <s v="Crédito"/>
    <n v="6"/>
    <n v="4"/>
    <n v="2026"/>
    <n v="7"/>
    <n v="3"/>
    <n v="2026"/>
    <n v="15000"/>
    <n v="15000"/>
    <s v="Vencido"/>
    <d v="2026-05-08T00:00:00"/>
    <x v="1"/>
    <x v="7"/>
    <n v="33"/>
    <n v="0"/>
    <n v="15000"/>
    <n v="0"/>
    <n v="0"/>
  </r>
  <r>
    <s v="BILL/2026/03/0010"/>
    <s v="OC02209"/>
    <x v="15"/>
    <s v="DSA 242129"/>
    <d v="2026-03-06T00:00:00"/>
    <d v="2026-04-05T00:00:00"/>
    <s v="MXN"/>
    <n v="-495037.5"/>
    <m/>
    <n v="-495037.5"/>
    <n v="-495037.5"/>
    <n v="495037.5"/>
    <s v="Sin pagar"/>
    <s v="IRLANDA ROJO"/>
    <m/>
    <n v="30"/>
    <s v="Crédito"/>
    <n v="5"/>
    <n v="4"/>
    <n v="2026"/>
    <n v="6"/>
    <n v="3"/>
    <n v="2026"/>
    <n v="495037.5"/>
    <n v="495037.5"/>
    <s v="Vencido"/>
    <d v="2026-05-08T00:00:00"/>
    <x v="1"/>
    <x v="7"/>
    <n v="34"/>
    <n v="0"/>
    <n v="495037.5"/>
    <n v="0"/>
    <n v="0"/>
  </r>
  <r>
    <s v="BILL/2026/03/0006"/>
    <s v="OC02198"/>
    <x v="14"/>
    <s v="CLN/2026/0103"/>
    <d v="2026-03-04T00:00:00"/>
    <d v="2026-04-03T00:00:00"/>
    <s v="MXN"/>
    <n v="-6800"/>
    <m/>
    <n v="-6800"/>
    <n v="-6800"/>
    <n v="6800"/>
    <s v="Sin pagar"/>
    <s v="IRLANDA ROJO"/>
    <m/>
    <n v="30"/>
    <s v="Crédito"/>
    <n v="3"/>
    <n v="4"/>
    <n v="2026"/>
    <n v="4"/>
    <n v="3"/>
    <n v="2026"/>
    <n v="6800"/>
    <n v="6800"/>
    <s v="Vencido"/>
    <d v="2026-05-08T00:00:00"/>
    <x v="1"/>
    <x v="7"/>
    <n v="36"/>
    <n v="0"/>
    <n v="6800"/>
    <n v="0"/>
    <n v="0"/>
  </r>
  <r>
    <s v="BILL/2025/10/0003"/>
    <s v="OC01792"/>
    <x v="16"/>
    <s v="4074"/>
    <d v="2025-10-02T00:00:00"/>
    <d v="2025-11-01T00:00:00"/>
    <s v="MXN"/>
    <n v="-14985"/>
    <n v="-2397.6"/>
    <n v="-17382.599999999999"/>
    <n v="-17382.599999999999"/>
    <n v="17382.599999999999"/>
    <s v="Sin pagar"/>
    <s v="IRLANDA ROJO"/>
    <m/>
    <n v="30"/>
    <s v="Crédito"/>
    <n v="1"/>
    <n v="11"/>
    <n v="2025"/>
    <n v="2"/>
    <n v="10"/>
    <n v="2025"/>
    <n v="14985"/>
    <n v="17382.599999999999"/>
    <s v="Vencido"/>
    <d v="2026-05-08T00:00:00"/>
    <x v="1"/>
    <x v="7"/>
    <n v="189"/>
    <n v="0"/>
    <n v="0"/>
    <n v="14985"/>
    <n v="0"/>
  </r>
  <r>
    <s v="BILL/2025/09/0116"/>
    <s v="OC01773"/>
    <x v="16"/>
    <s v="3998"/>
    <d v="2025-09-27T00:00:00"/>
    <d v="2025-10-27T00:00:00"/>
    <s v="MXN"/>
    <n v="-7600"/>
    <n v="-1216"/>
    <n v="-8816"/>
    <n v="-8816"/>
    <n v="8816"/>
    <s v="Sin pagar"/>
    <s v="IRLANDA ROJO"/>
    <m/>
    <n v="30"/>
    <s v="Crédito"/>
    <n v="27"/>
    <n v="10"/>
    <n v="2025"/>
    <n v="27"/>
    <n v="9"/>
    <n v="2025"/>
    <n v="7600"/>
    <n v="8816"/>
    <s v="Vencido"/>
    <d v="2026-05-08T00:00:00"/>
    <x v="1"/>
    <x v="7"/>
    <n v="194"/>
    <n v="0"/>
    <n v="0"/>
    <n v="7600"/>
    <n v="0"/>
  </r>
  <r>
    <s v="BILL/2025/09/0092"/>
    <s v="OC01742"/>
    <x v="14"/>
    <s v="CLN/2025/0086"/>
    <d v="2025-09-24T00:00:00"/>
    <d v="2025-10-24T00:00:00"/>
    <s v="MXN"/>
    <n v="-2499.98"/>
    <m/>
    <n v="-2499.98"/>
    <n v="-2499.98"/>
    <n v="2499.98"/>
    <s v="Sin pagar"/>
    <s v="IRLANDA ROJO"/>
    <m/>
    <n v="30"/>
    <s v="Crédito"/>
    <n v="24"/>
    <n v="10"/>
    <n v="2025"/>
    <n v="24"/>
    <n v="9"/>
    <n v="2025"/>
    <n v="2499.98"/>
    <n v="2499.98"/>
    <s v="Vencido"/>
    <d v="2026-05-08T00:00:00"/>
    <x v="1"/>
    <x v="7"/>
    <n v="197"/>
    <n v="0"/>
    <n v="0"/>
    <n v="2499.98"/>
    <n v="0"/>
  </r>
  <r>
    <s v="BILL/2025/09/0065"/>
    <s v="OC01751"/>
    <x v="16"/>
    <s v="3957"/>
    <d v="2025-09-23T00:00:00"/>
    <d v="2025-10-23T00:00:00"/>
    <s v="USD"/>
    <n v="-23857.03"/>
    <n v="-3817.12"/>
    <n v="-27674.15"/>
    <n v="-1503.36"/>
    <n v="1503.36"/>
    <s v="Sin pagar"/>
    <s v="IRLANDA ROJO"/>
    <m/>
    <n v="30"/>
    <s v="Crédito"/>
    <n v="23"/>
    <n v="10"/>
    <n v="2025"/>
    <n v="23"/>
    <n v="9"/>
    <n v="2025"/>
    <n v="23857.03"/>
    <n v="27674.15"/>
    <s v="Vencido"/>
    <d v="2026-05-08T00:00:00"/>
    <x v="1"/>
    <x v="7"/>
    <n v="198"/>
    <n v="0"/>
    <n v="0"/>
    <n v="23857.03"/>
    <n v="0"/>
  </r>
  <r>
    <s v="BILL/2025/09/0031"/>
    <s v="OC01684"/>
    <x v="16"/>
    <s v="3858"/>
    <d v="2025-09-05T00:00:00"/>
    <d v="2025-10-05T00:00:00"/>
    <s v="USD"/>
    <n v="-7240.47"/>
    <n v="-1158.48"/>
    <n v="-8398.9500000000007"/>
    <n v="-447.76"/>
    <n v="447.76"/>
    <s v="Sin pagar"/>
    <s v="IRLANDA ROJO"/>
    <m/>
    <n v="30"/>
    <s v="Crédito"/>
    <n v="5"/>
    <n v="10"/>
    <n v="2025"/>
    <n v="5"/>
    <n v="9"/>
    <n v="2025"/>
    <n v="7240.47"/>
    <n v="8398.9500000000007"/>
    <s v="Vencido"/>
    <d v="2026-05-08T00:00:00"/>
    <x v="1"/>
    <x v="7"/>
    <n v="216"/>
    <n v="0"/>
    <n v="0"/>
    <n v="7240.47"/>
    <n v="0"/>
  </r>
  <r>
    <s v="BILL/2025/09/0030"/>
    <s v="OC01684"/>
    <x v="16"/>
    <s v="3851"/>
    <d v="2025-09-04T00:00:00"/>
    <d v="2025-10-04T00:00:00"/>
    <s v="USD"/>
    <n v="-21639.89"/>
    <n v="-3462.38"/>
    <n v="-25102.27"/>
    <n v="-1343.28"/>
    <n v="1343.28"/>
    <s v="Sin pagar"/>
    <s v="IRLANDA ROJO"/>
    <m/>
    <n v="30"/>
    <s v="Crédito"/>
    <n v="4"/>
    <n v="10"/>
    <n v="2025"/>
    <n v="4"/>
    <n v="9"/>
    <n v="2025"/>
    <n v="21639.89"/>
    <n v="25102.27"/>
    <s v="Vencido"/>
    <d v="2026-05-08T00:00:00"/>
    <x v="1"/>
    <x v="7"/>
    <n v="217"/>
    <n v="0"/>
    <n v="0"/>
    <n v="21639.89"/>
    <n v="0"/>
  </r>
  <r>
    <s v="BILL/2025/09/0021"/>
    <s v="OC01696"/>
    <x v="14"/>
    <s v="CLN/2025/0066"/>
    <d v="2025-09-09T00:00:00"/>
    <d v="2025-10-09T00:00:00"/>
    <s v="MXN"/>
    <n v="-5000"/>
    <m/>
    <n v="-5000"/>
    <n v="-5000"/>
    <n v="5000"/>
    <s v="Sin pagar"/>
    <s v="IRLANDA ROJO"/>
    <m/>
    <n v="30"/>
    <s v="Crédito"/>
    <n v="9"/>
    <n v="10"/>
    <n v="2025"/>
    <n v="9"/>
    <n v="9"/>
    <n v="2025"/>
    <n v="5000"/>
    <n v="5000"/>
    <s v="Vencido"/>
    <d v="2026-05-08T00:00:00"/>
    <x v="1"/>
    <x v="7"/>
    <n v="212"/>
    <n v="0"/>
    <n v="0"/>
    <n v="5000"/>
    <n v="0"/>
  </r>
  <r>
    <s v="BILL/2025/09/0008"/>
    <s v="OC01683"/>
    <x v="16"/>
    <s v="3844"/>
    <d v="2025-09-03T00:00:00"/>
    <d v="2025-10-03T00:00:00"/>
    <s v="USD"/>
    <n v="-24244.53"/>
    <n v="-3879.12"/>
    <n v="-28123.65"/>
    <n v="-1503.36"/>
    <n v="1503.36"/>
    <s v="Sin pagar"/>
    <s v="IRLANDA ROJO"/>
    <m/>
    <n v="30"/>
    <s v="Crédito"/>
    <n v="3"/>
    <n v="10"/>
    <n v="2025"/>
    <n v="3"/>
    <n v="9"/>
    <n v="2025"/>
    <n v="24244.53"/>
    <n v="28123.65"/>
    <s v="Vencido"/>
    <d v="2026-05-08T00:00:00"/>
    <x v="1"/>
    <x v="7"/>
    <n v="218"/>
    <n v="0"/>
    <n v="0"/>
    <n v="24244.53"/>
    <n v="0"/>
  </r>
  <r>
    <s v="BILL/2025/08/0063"/>
    <s v="OC01631"/>
    <x v="16"/>
    <s v="3756"/>
    <d v="2025-08-19T00:00:00"/>
    <d v="2025-09-18T00:00:00"/>
    <s v="MXN"/>
    <n v="-12600"/>
    <n v="-2016"/>
    <n v="-14616"/>
    <n v="-14616"/>
    <n v="14616"/>
    <s v="Sin pagar"/>
    <s v="IRLANDA ROJO"/>
    <m/>
    <n v="30"/>
    <s v="Crédito"/>
    <n v="18"/>
    <n v="9"/>
    <n v="2025"/>
    <n v="19"/>
    <n v="8"/>
    <n v="2025"/>
    <n v="12600"/>
    <n v="14616"/>
    <s v="Vencido"/>
    <d v="2026-05-08T00:00:00"/>
    <x v="1"/>
    <x v="7"/>
    <n v="233"/>
    <n v="0"/>
    <n v="0"/>
    <n v="12600"/>
    <n v="0"/>
  </r>
  <r>
    <s v="BILL/2025/08/0062"/>
    <s v="OC01632"/>
    <x v="16"/>
    <s v="3757"/>
    <d v="2025-08-19T00:00:00"/>
    <d v="2025-09-18T00:00:00"/>
    <s v="MXN"/>
    <n v="-21000"/>
    <n v="-3360"/>
    <n v="-24360"/>
    <n v="-24360"/>
    <n v="24360"/>
    <s v="Sin pagar"/>
    <s v="IRLANDA ROJO"/>
    <m/>
    <n v="30"/>
    <s v="Crédito"/>
    <n v="18"/>
    <n v="9"/>
    <n v="2025"/>
    <n v="19"/>
    <n v="8"/>
    <n v="2025"/>
    <n v="21000"/>
    <n v="24360"/>
    <s v="Vencido"/>
    <d v="2026-05-08T00:00:00"/>
    <x v="1"/>
    <x v="7"/>
    <n v="233"/>
    <n v="0"/>
    <n v="0"/>
    <n v="21000"/>
    <n v="0"/>
  </r>
  <r>
    <s v="BILL/2025/08/0040"/>
    <s v="OC01600"/>
    <x v="16"/>
    <s v="3703"/>
    <d v="2025-08-12T00:00:00"/>
    <d v="2025-09-11T00:00:00"/>
    <s v="MXN"/>
    <n v="-7600"/>
    <n v="-1216"/>
    <n v="-8816"/>
    <n v="-8816"/>
    <n v="8816"/>
    <s v="Sin pagar"/>
    <s v="IRLANDA ROJO"/>
    <m/>
    <n v="30"/>
    <s v="Crédito"/>
    <n v="11"/>
    <n v="9"/>
    <n v="2025"/>
    <n v="12"/>
    <n v="8"/>
    <n v="2025"/>
    <n v="7600"/>
    <n v="8816"/>
    <s v="Vencido"/>
    <d v="2026-05-08T00:00:00"/>
    <x v="1"/>
    <x v="7"/>
    <n v="240"/>
    <n v="0"/>
    <n v="0"/>
    <n v="7600"/>
    <n v="0"/>
  </r>
  <r>
    <s v="BILL/2025/08/0036"/>
    <s v="OC01615"/>
    <x v="16"/>
    <s v="3725"/>
    <d v="2025-08-14T00:00:00"/>
    <d v="2025-09-13T00:00:00"/>
    <s v="USD"/>
    <n v="-7416.85"/>
    <n v="-1186.7"/>
    <n v="-8603.5499999999993"/>
    <n v="-461.68"/>
    <n v="461.68"/>
    <s v="Sin pagar"/>
    <s v="IRLANDA ROJO"/>
    <m/>
    <n v="30"/>
    <s v="Crédito"/>
    <n v="13"/>
    <n v="9"/>
    <n v="2025"/>
    <n v="14"/>
    <n v="8"/>
    <n v="2025"/>
    <n v="7416.85"/>
    <n v="8603.5499999999993"/>
    <s v="Vencido"/>
    <d v="2026-05-08T00:00:00"/>
    <x v="1"/>
    <x v="7"/>
    <n v="238"/>
    <n v="0"/>
    <n v="0"/>
    <n v="7416.85"/>
    <n v="0"/>
  </r>
  <r>
    <s v="BILL/2025/08/0035"/>
    <s v="OC01616"/>
    <x v="16"/>
    <s v="3726"/>
    <d v="2025-08-14T00:00:00"/>
    <d v="2025-09-13T00:00:00"/>
    <s v="MXN"/>
    <n v="-11220"/>
    <n v="-1795.2"/>
    <n v="-13015.2"/>
    <n v="-13015.2"/>
    <n v="13015.2"/>
    <s v="Sin pagar"/>
    <s v="IRLANDA ROJO"/>
    <m/>
    <n v="30"/>
    <s v="Crédito"/>
    <n v="13"/>
    <n v="9"/>
    <n v="2025"/>
    <n v="14"/>
    <n v="8"/>
    <n v="2025"/>
    <n v="11220"/>
    <n v="13015.2"/>
    <s v="Vencido"/>
    <d v="2026-05-08T00:00:00"/>
    <x v="1"/>
    <x v="7"/>
    <n v="238"/>
    <n v="0"/>
    <n v="0"/>
    <n v="11220"/>
    <n v="0"/>
  </r>
  <r>
    <s v="BILL/2025/08/0026"/>
    <s v="OC01591"/>
    <x v="17"/>
    <s v="A  787"/>
    <d v="2025-08-13T00:00:00"/>
    <d v="2025-09-12T00:00:00"/>
    <s v="MXN"/>
    <n v="-12540"/>
    <n v="-1849.65"/>
    <n v="-14389.65"/>
    <n v="-14389.65"/>
    <n v="14389.65"/>
    <s v="Sin pagar"/>
    <s v="IRLANDA ROJO"/>
    <m/>
    <n v="30"/>
    <s v="Crédito"/>
    <n v="12"/>
    <n v="9"/>
    <n v="2025"/>
    <n v="13"/>
    <n v="8"/>
    <n v="2025"/>
    <n v="12540"/>
    <n v="14389.65"/>
    <s v="Vencido"/>
    <d v="2026-05-08T00:00:00"/>
    <x v="1"/>
    <x v="7"/>
    <n v="239"/>
    <n v="0"/>
    <n v="0"/>
    <n v="12540"/>
    <n v="0"/>
  </r>
  <r>
    <s v="BILL/2025/08/0019"/>
    <s v="OC01571"/>
    <x v="16"/>
    <s v="3684"/>
    <d v="2025-08-06T00:00:00"/>
    <d v="2025-09-05T00:00:00"/>
    <s v="MXN"/>
    <n v="-14985"/>
    <n v="-2397.6"/>
    <n v="-17382.599999999999"/>
    <n v="-17382.599999999999"/>
    <n v="17382.599999999999"/>
    <s v="Sin pagar"/>
    <s v="IRLANDA ROJO"/>
    <m/>
    <n v="30"/>
    <s v="Crédito"/>
    <n v="5"/>
    <n v="9"/>
    <n v="2025"/>
    <n v="6"/>
    <n v="8"/>
    <n v="2025"/>
    <n v="14985"/>
    <n v="17382.599999999999"/>
    <s v="Vencido"/>
    <d v="2026-05-08T00:00:00"/>
    <x v="1"/>
    <x v="7"/>
    <n v="246"/>
    <n v="0"/>
    <n v="0"/>
    <n v="14985"/>
    <n v="0"/>
  </r>
  <r>
    <s v="BILL/2025/08/0018"/>
    <s v="OC01574"/>
    <x v="16"/>
    <s v="3686"/>
    <d v="2025-08-07T00:00:00"/>
    <d v="2025-09-06T00:00:00"/>
    <s v="MXN"/>
    <n v="-26500"/>
    <n v="-4240"/>
    <n v="-30740"/>
    <n v="-30740"/>
    <n v="30740"/>
    <s v="Sin pagar"/>
    <s v="IRLANDA ROJO"/>
    <m/>
    <n v="30"/>
    <s v="Crédito"/>
    <n v="6"/>
    <n v="9"/>
    <n v="2025"/>
    <n v="7"/>
    <n v="8"/>
    <n v="2025"/>
    <n v="26500"/>
    <n v="30740"/>
    <s v="Vencido"/>
    <d v="2026-05-08T00:00:00"/>
    <x v="1"/>
    <x v="7"/>
    <n v="245"/>
    <n v="0"/>
    <n v="0"/>
    <n v="26500"/>
    <n v="0"/>
  </r>
  <r>
    <s v="BILL/2025/08/0017"/>
    <s v="OC01577"/>
    <x v="16"/>
    <s v="3687"/>
    <d v="2025-08-07T00:00:00"/>
    <d v="2025-09-06T00:00:00"/>
    <s v="USD"/>
    <n v="-17751.36"/>
    <n v="-2840.22"/>
    <n v="-20591.580000000002"/>
    <n v="-1105.93"/>
    <n v="1105.93"/>
    <s v="Sin pagar"/>
    <s v="IRLANDA ROJO"/>
    <m/>
    <n v="30"/>
    <s v="Crédito"/>
    <n v="6"/>
    <n v="9"/>
    <n v="2025"/>
    <n v="7"/>
    <n v="8"/>
    <n v="2025"/>
    <n v="17751.36"/>
    <n v="20591.580000000002"/>
    <s v="Vencido"/>
    <d v="2026-05-08T00:00:00"/>
    <x v="1"/>
    <x v="7"/>
    <n v="245"/>
    <n v="0"/>
    <n v="0"/>
    <n v="17751.36"/>
    <n v="0"/>
  </r>
  <r>
    <s v="BILL/2025/07/0040"/>
    <s v="OC01491"/>
    <x v="18"/>
    <s v="CLN-362"/>
    <d v="2025-07-15T00:00:00"/>
    <d v="2025-08-14T00:00:00"/>
    <s v="MXN"/>
    <n v="-12151.9"/>
    <n v="151.9"/>
    <n v="-12000"/>
    <n v="-12000"/>
    <n v="12000"/>
    <s v="Sin pagar"/>
    <s v="IRLANDA ROJO"/>
    <m/>
    <n v="30"/>
    <s v="Crédito"/>
    <n v="14"/>
    <n v="8"/>
    <n v="2025"/>
    <n v="15"/>
    <n v="7"/>
    <n v="2025"/>
    <n v="12151.9"/>
    <n v="12000"/>
    <s v="Vencido"/>
    <d v="2026-05-08T00:00:00"/>
    <x v="1"/>
    <x v="7"/>
    <n v="268"/>
    <n v="0"/>
    <n v="0"/>
    <n v="12151.9"/>
    <n v="0"/>
  </r>
  <r>
    <s v="BILL/2025/06/0041"/>
    <s v="OC01416"/>
    <x v="18"/>
    <s v="9AE6E535-1E51-478E-9B2A-58D915BF45ED"/>
    <d v="2025-06-27T00:00:00"/>
    <d v="2025-07-27T00:00:00"/>
    <s v="USD"/>
    <n v="-17003.52"/>
    <n v="-2720.56"/>
    <n v="-19724.080000000002"/>
    <n v="-1044"/>
    <n v="1044"/>
    <s v="Sin pagar"/>
    <s v="IRLANDA ROJO"/>
    <m/>
    <n v="30"/>
    <s v="Crédito"/>
    <n v="27"/>
    <n v="7"/>
    <n v="2025"/>
    <n v="27"/>
    <n v="6"/>
    <n v="2025"/>
    <n v="17003.52"/>
    <n v="19724.080000000002"/>
    <s v="Vencido"/>
    <d v="2026-05-08T00:00:00"/>
    <x v="1"/>
    <x v="7"/>
    <n v="286"/>
    <n v="0"/>
    <n v="0"/>
    <n v="17003.52"/>
    <n v="0"/>
  </r>
  <r>
    <s v="BILL/2024/12/0015"/>
    <s v="OC00791"/>
    <x v="19"/>
    <s v="A - 994"/>
    <d v="2024-12-09T00:00:00"/>
    <d v="2024-12-24T00:00:00"/>
    <s v="USD"/>
    <n v="-48546"/>
    <n v="-7767.36"/>
    <n v="-56313.36"/>
    <n v="-2784"/>
    <n v="2784"/>
    <s v="Sin pagar"/>
    <s v="IRLANDA ROJO"/>
    <m/>
    <n v="15"/>
    <s v="Crédito"/>
    <n v="24"/>
    <n v="12"/>
    <n v="2024"/>
    <n v="9"/>
    <n v="12"/>
    <n v="2024"/>
    <n v="48546"/>
    <n v="56313.36"/>
    <s v="Vencido"/>
    <d v="2026-05-08T00:00:00"/>
    <x v="1"/>
    <x v="7"/>
    <n v="501"/>
    <n v="0"/>
    <n v="0"/>
    <n v="48546"/>
    <n v="0"/>
  </r>
  <r>
    <s v="BILL/2024/11/0007"/>
    <s v="OC00687"/>
    <x v="20"/>
    <s v="A6782"/>
    <d v="2024-11-01T00:00:00"/>
    <d v="2024-12-01T00:00:00"/>
    <s v="USD"/>
    <n v="-64633.93"/>
    <n v="-10341.51"/>
    <n v="-74975.44"/>
    <n v="-3741.7"/>
    <n v="3741.7"/>
    <s v="Sin pagar"/>
    <s v="IRLANDA ROJO"/>
    <m/>
    <n v="30"/>
    <s v="Crédito"/>
    <n v="1"/>
    <n v="12"/>
    <n v="2024"/>
    <n v="1"/>
    <n v="11"/>
    <n v="2024"/>
    <n v="64633.93"/>
    <n v="74975.44"/>
    <s v="Vencido"/>
    <d v="2026-05-08T00:00:00"/>
    <x v="1"/>
    <x v="7"/>
    <n v="524"/>
    <n v="0"/>
    <n v="0"/>
    <n v="64633.93"/>
    <n v="0"/>
  </r>
  <r>
    <s v="BILL/2026/04/0114"/>
    <s v="OC02416"/>
    <x v="5"/>
    <s v="M 69136"/>
    <d v="2026-04-29T00:00:00"/>
    <d v="2026-05-29T00:00:00"/>
    <s v="USD"/>
    <n v="-10859.47"/>
    <n v="-1737.52"/>
    <n v="-12596.99"/>
    <n v="-723.84"/>
    <n v="723.84"/>
    <s v="Sin pagar"/>
    <s v="IRLANDA ROJO"/>
    <m/>
    <n v="30"/>
    <s v="Crédito"/>
    <n v="29"/>
    <n v="5"/>
    <n v="2026"/>
    <n v="29"/>
    <n v="4"/>
    <n v="2026"/>
    <n v="10859.47"/>
    <n v="12596.99"/>
    <s v="Vigente"/>
    <d v="2026-04-30T00:00:00"/>
    <x v="2"/>
    <x v="8"/>
    <n v="0"/>
    <n v="0"/>
    <n v="0"/>
    <n v="0"/>
    <n v="10859.47"/>
  </r>
  <r>
    <s v="BILL/2026/04/0110"/>
    <s v="OC02382"/>
    <x v="3"/>
    <s v="62190"/>
    <d v="2026-04-22T00:00:00"/>
    <d v="2026-05-22T00:00:00"/>
    <s v="MXN"/>
    <n v="-49860"/>
    <n v="-7977.6"/>
    <n v="-57837.599999999999"/>
    <n v="-57837.599999999999"/>
    <n v="57837.599999999999"/>
    <s v="Sin pagar"/>
    <s v="IRLANDA ROJO"/>
    <m/>
    <n v="30"/>
    <s v="Crédito"/>
    <n v="22"/>
    <n v="5"/>
    <n v="2026"/>
    <n v="22"/>
    <n v="4"/>
    <n v="2026"/>
    <n v="49860"/>
    <n v="57837.599999999999"/>
    <s v="Vigente"/>
    <d v="2026-04-30T00:00:00"/>
    <x v="2"/>
    <x v="8"/>
    <n v="0"/>
    <n v="0"/>
    <n v="0"/>
    <n v="0"/>
    <n v="49860"/>
  </r>
  <r>
    <s v="BILL/2026/04/0109"/>
    <s v="OC02381"/>
    <x v="3"/>
    <s v="62230"/>
    <d v="2026-04-27T00:00:00"/>
    <d v="2026-05-27T00:00:00"/>
    <s v="MXN"/>
    <n v="-199440"/>
    <n v="-31910.400000000001"/>
    <n v="-231350.39999999999"/>
    <n v="-231350.39999999999"/>
    <n v="231350.39999999999"/>
    <s v="Sin pagar"/>
    <s v="IRLANDA ROJO"/>
    <m/>
    <n v="30"/>
    <s v="Crédito"/>
    <n v="27"/>
    <n v="5"/>
    <n v="2026"/>
    <n v="27"/>
    <n v="4"/>
    <n v="2026"/>
    <n v="199440"/>
    <n v="231350.39999999999"/>
    <s v="Vigente"/>
    <d v="2026-04-30T00:00:00"/>
    <x v="2"/>
    <x v="8"/>
    <n v="0"/>
    <n v="0"/>
    <n v="0"/>
    <n v="0"/>
    <n v="199440"/>
  </r>
  <r>
    <s v="BILL/2026/04/0108"/>
    <s v="OC02390"/>
    <x v="2"/>
    <s v="12002723"/>
    <d v="2026-04-23T00:00:00"/>
    <d v="2026-05-23T00:00:00"/>
    <s v="USD"/>
    <n v="-38989.58"/>
    <n v="-6238.33"/>
    <n v="-45227.91"/>
    <n v="-2610"/>
    <n v="2610"/>
    <s v="Sin pagar"/>
    <s v="IRLANDA ROJO"/>
    <m/>
    <n v="30"/>
    <s v="Crédito"/>
    <n v="23"/>
    <n v="5"/>
    <n v="2026"/>
    <n v="23"/>
    <n v="4"/>
    <n v="2026"/>
    <n v="38989.58"/>
    <n v="45227.91"/>
    <s v="Vigente"/>
    <d v="2026-04-30T00:00:00"/>
    <x v="2"/>
    <x v="8"/>
    <n v="0"/>
    <n v="0"/>
    <n v="0"/>
    <n v="0"/>
    <n v="38989.58"/>
  </r>
  <r>
    <s v="BILL/2026/04/0107"/>
    <s v="OC02395"/>
    <x v="6"/>
    <s v="A - 37550"/>
    <d v="2026-04-23T00:00:00"/>
    <d v="2026-05-23T00:00:00"/>
    <s v="MXN"/>
    <n v="-6600"/>
    <n v="-1056"/>
    <n v="-7656"/>
    <n v="-7656"/>
    <n v="7656"/>
    <s v="Sin pagar"/>
    <s v="IRLANDA ROJO"/>
    <m/>
    <n v="30"/>
    <s v="Crédito"/>
    <n v="23"/>
    <n v="5"/>
    <n v="2026"/>
    <n v="23"/>
    <n v="4"/>
    <n v="2026"/>
    <n v="6600"/>
    <n v="7656"/>
    <s v="Vigente"/>
    <d v="2026-04-30T00:00:00"/>
    <x v="2"/>
    <x v="8"/>
    <n v="0"/>
    <n v="0"/>
    <n v="0"/>
    <n v="0"/>
    <n v="6600"/>
  </r>
  <r>
    <s v="BILL/2026/04/0106"/>
    <s v="OC02402"/>
    <x v="7"/>
    <s v="F9408"/>
    <d v="2026-04-25T00:00:00"/>
    <d v="2026-05-25T00:00:00"/>
    <s v="MXN"/>
    <n v="-10300"/>
    <n v="-1648"/>
    <n v="-11948"/>
    <n v="-11948"/>
    <n v="11948"/>
    <s v="Sin pagar"/>
    <s v="IRLANDA ROJO"/>
    <m/>
    <n v="30"/>
    <s v="Crédito"/>
    <n v="25"/>
    <n v="5"/>
    <n v="2026"/>
    <n v="25"/>
    <n v="4"/>
    <n v="2026"/>
    <n v="10300"/>
    <n v="11948"/>
    <s v="Vigente"/>
    <d v="2026-04-30T00:00:00"/>
    <x v="2"/>
    <x v="8"/>
    <n v="0"/>
    <n v="0"/>
    <n v="0"/>
    <n v="0"/>
    <n v="10300"/>
  </r>
  <r>
    <s v="BILL/2026/04/0105"/>
    <s v="OC02406"/>
    <x v="7"/>
    <s v="F9409"/>
    <d v="2026-04-25T00:00:00"/>
    <d v="2026-05-25T00:00:00"/>
    <s v="USD"/>
    <n v="-650.95000000000005"/>
    <n v="-104.15"/>
    <n v="-755.1"/>
    <n v="-43.5"/>
    <n v="43.5"/>
    <s v="Sin pagar"/>
    <s v="IRLANDA ROJO"/>
    <m/>
    <n v="30"/>
    <s v="Crédito"/>
    <n v="25"/>
    <n v="5"/>
    <n v="2026"/>
    <n v="25"/>
    <n v="4"/>
    <n v="2026"/>
    <n v="650.95000000000005"/>
    <n v="755.1"/>
    <s v="Vigente"/>
    <d v="2026-04-30T00:00:00"/>
    <x v="2"/>
    <x v="8"/>
    <n v="0"/>
    <n v="0"/>
    <n v="0"/>
    <n v="0"/>
    <n v="650.95000000000005"/>
  </r>
  <r>
    <s v="BILL/2026/04/0104"/>
    <s v="OC02401"/>
    <x v="7"/>
    <s v="F9424"/>
    <d v="2026-04-28T00:00:00"/>
    <d v="2026-05-28T00:00:00"/>
    <s v="MXN"/>
    <n v="-33244.199999999997"/>
    <n v="-5319.07"/>
    <n v="-38563.269999999997"/>
    <n v="-38563.269999999997"/>
    <n v="38563.269999999997"/>
    <s v="Sin pagar"/>
    <s v="IRLANDA ROJO"/>
    <m/>
    <n v="30"/>
    <s v="Crédito"/>
    <n v="28"/>
    <n v="5"/>
    <n v="2026"/>
    <n v="28"/>
    <n v="4"/>
    <n v="2026"/>
    <n v="33244.199999999997"/>
    <n v="38563.269999999997"/>
    <s v="Vigente"/>
    <d v="2026-04-30T00:00:00"/>
    <x v="2"/>
    <x v="8"/>
    <n v="0"/>
    <n v="0"/>
    <n v="0"/>
    <n v="0"/>
    <n v="33244.199999999997"/>
  </r>
  <r>
    <s v="BILL/2026/04/0103"/>
    <s v="OC02405"/>
    <x v="7"/>
    <s v="F9425"/>
    <d v="2026-04-28T00:00:00"/>
    <d v="2026-05-28T00:00:00"/>
    <s v="MXN"/>
    <n v="-10300"/>
    <n v="-1648"/>
    <n v="-11948"/>
    <n v="-11948"/>
    <n v="11948"/>
    <s v="Sin pagar"/>
    <s v="IRLANDA ROJO"/>
    <m/>
    <n v="30"/>
    <s v="Crédito"/>
    <n v="28"/>
    <n v="5"/>
    <n v="2026"/>
    <n v="28"/>
    <n v="4"/>
    <n v="2026"/>
    <n v="10300"/>
    <n v="11948"/>
    <s v="Vigente"/>
    <d v="2026-04-30T00:00:00"/>
    <x v="2"/>
    <x v="8"/>
    <n v="0"/>
    <n v="0"/>
    <n v="0"/>
    <n v="0"/>
    <n v="10300"/>
  </r>
  <r>
    <s v="BILL/2026/04/0102"/>
    <s v="OC02396"/>
    <x v="6"/>
    <s v="A - 37570"/>
    <d v="2026-04-24T00:00:00"/>
    <d v="2026-05-24T00:00:00"/>
    <s v="MXN"/>
    <n v="-4400"/>
    <n v="-704"/>
    <n v="-5104"/>
    <n v="-5104"/>
    <n v="5104"/>
    <s v="Sin pagar"/>
    <s v="IRLANDA ROJO"/>
    <m/>
    <n v="30"/>
    <s v="Crédito"/>
    <n v="24"/>
    <n v="5"/>
    <n v="2026"/>
    <n v="24"/>
    <n v="4"/>
    <n v="2026"/>
    <n v="4400"/>
    <n v="5104"/>
    <s v="Vigente"/>
    <d v="2026-04-30T00:00:00"/>
    <x v="2"/>
    <x v="8"/>
    <n v="0"/>
    <n v="0"/>
    <n v="0"/>
    <n v="0"/>
    <n v="4400"/>
  </r>
  <r>
    <s v="BILL/2026/04/0101"/>
    <s v="OC02393"/>
    <x v="6"/>
    <s v="A - 37614"/>
    <d v="2026-04-28T00:00:00"/>
    <d v="2026-05-28T00:00:00"/>
    <s v="USD"/>
    <n v="-18426.830000000002"/>
    <n v="-2948.29"/>
    <n v="-21375.119999999999"/>
    <n v="-1229.5999999999999"/>
    <n v="1229.5999999999999"/>
    <s v="Sin pagar"/>
    <s v="IRLANDA ROJO"/>
    <m/>
    <n v="30"/>
    <s v="Crédito"/>
    <n v="28"/>
    <n v="5"/>
    <n v="2026"/>
    <n v="28"/>
    <n v="4"/>
    <n v="2026"/>
    <n v="18426.830000000002"/>
    <n v="21375.119999999999"/>
    <s v="Vigente"/>
    <d v="2026-04-30T00:00:00"/>
    <x v="2"/>
    <x v="8"/>
    <n v="0"/>
    <n v="0"/>
    <n v="0"/>
    <n v="0"/>
    <n v="18426.830000000002"/>
  </r>
  <r>
    <s v="BILL/2026/04/0090"/>
    <s v="OC02398"/>
    <x v="7"/>
    <s v="F9407"/>
    <d v="2026-04-25T00:00:00"/>
    <d v="2026-05-25T00:00:00"/>
    <s v="MXN"/>
    <n v="-41800"/>
    <n v="-6688"/>
    <n v="-48488"/>
    <n v="-48488"/>
    <n v="48488"/>
    <s v="Sin pagar"/>
    <s v="IRLANDA ROJO"/>
    <m/>
    <n v="30"/>
    <s v="Crédito"/>
    <n v="25"/>
    <n v="5"/>
    <n v="2026"/>
    <n v="25"/>
    <n v="4"/>
    <n v="2026"/>
    <n v="41800"/>
    <n v="48488"/>
    <s v="Vigente"/>
    <d v="2026-04-30T00:00:00"/>
    <x v="2"/>
    <x v="8"/>
    <n v="0"/>
    <n v="0"/>
    <n v="0"/>
    <n v="0"/>
    <n v="41800"/>
  </r>
  <r>
    <s v="BILL/2026/04/0088"/>
    <s v="OC02397"/>
    <x v="0"/>
    <s v="HMO-24689"/>
    <d v="2026-04-23T00:00:00"/>
    <d v="2026-05-23T00:00:00"/>
    <s v="USD"/>
    <n v="-6602.23"/>
    <n v="-1056.3599999999999"/>
    <n v="-7658.59"/>
    <n v="-441.96"/>
    <n v="441.96"/>
    <s v="Sin pagar"/>
    <s v="IRLANDA ROJO"/>
    <m/>
    <n v="30"/>
    <s v="Crédito"/>
    <n v="23"/>
    <n v="5"/>
    <n v="2026"/>
    <n v="23"/>
    <n v="4"/>
    <n v="2026"/>
    <n v="6602.23"/>
    <n v="7658.59"/>
    <s v="Vigente"/>
    <d v="2026-04-30T00:00:00"/>
    <x v="2"/>
    <x v="8"/>
    <n v="0"/>
    <n v="0"/>
    <n v="0"/>
    <n v="0"/>
    <n v="6602.23"/>
  </r>
  <r>
    <s v="BILL/2026/04/0084"/>
    <s v="OC02371"/>
    <x v="6"/>
    <s v="A - 37465"/>
    <d v="2026-04-18T00:00:00"/>
    <d v="2026-05-18T00:00:00"/>
    <s v="MXN"/>
    <n v="-8100"/>
    <n v="-1296"/>
    <n v="-9396"/>
    <n v="-9396"/>
    <n v="9396"/>
    <s v="Sin pagar"/>
    <s v="IRLANDA ROJO"/>
    <m/>
    <n v="30"/>
    <s v="Crédito"/>
    <n v="18"/>
    <n v="5"/>
    <n v="2026"/>
    <n v="18"/>
    <n v="4"/>
    <n v="2026"/>
    <n v="8100"/>
    <n v="9396"/>
    <s v="Vigente"/>
    <d v="2026-04-30T00:00:00"/>
    <x v="2"/>
    <x v="8"/>
    <n v="0"/>
    <n v="0"/>
    <n v="0"/>
    <n v="0"/>
    <n v="8100"/>
  </r>
  <r>
    <s v="BILL/2026/04/0083"/>
    <s v="OC02386"/>
    <x v="6"/>
    <s v="A - 37501"/>
    <d v="2026-04-21T00:00:00"/>
    <d v="2026-05-21T00:00:00"/>
    <s v="MXN"/>
    <n v="-2200"/>
    <n v="-352"/>
    <n v="-2552"/>
    <n v="-2552"/>
    <n v="2552"/>
    <s v="Sin pagar"/>
    <s v="IRLANDA ROJO"/>
    <m/>
    <n v="30"/>
    <s v="Crédito"/>
    <n v="21"/>
    <n v="5"/>
    <n v="2026"/>
    <n v="21"/>
    <n v="4"/>
    <n v="2026"/>
    <n v="2200"/>
    <n v="2552"/>
    <s v="Vigente"/>
    <d v="2026-04-30T00:00:00"/>
    <x v="2"/>
    <x v="8"/>
    <n v="0"/>
    <n v="0"/>
    <n v="0"/>
    <n v="0"/>
    <n v="2200"/>
  </r>
  <r>
    <s v="BILL/2026/04/0082"/>
    <s v="OC02392"/>
    <x v="6"/>
    <s v="A - 37533"/>
    <d v="2026-04-22T00:00:00"/>
    <d v="2026-05-22T00:00:00"/>
    <s v="MXN"/>
    <n v="-32000"/>
    <m/>
    <n v="-32000"/>
    <n v="-32000"/>
    <n v="32000"/>
    <s v="Sin pagar"/>
    <s v="IRLANDA ROJO"/>
    <m/>
    <n v="30"/>
    <s v="Crédito"/>
    <n v="22"/>
    <n v="5"/>
    <n v="2026"/>
    <n v="22"/>
    <n v="4"/>
    <n v="2026"/>
    <n v="32000"/>
    <n v="32000"/>
    <s v="Vigente"/>
    <d v="2026-04-30T00:00:00"/>
    <x v="2"/>
    <x v="8"/>
    <n v="0"/>
    <n v="0"/>
    <n v="0"/>
    <n v="0"/>
    <n v="32000"/>
  </r>
  <r>
    <s v="BILL/2026/04/0081"/>
    <s v="OC02403"/>
    <x v="6"/>
    <s v="A - 37551"/>
    <d v="2026-04-23T00:00:00"/>
    <d v="2026-05-23T00:00:00"/>
    <s v="MXN"/>
    <n v="-28800"/>
    <n v="-4608"/>
    <n v="-33408"/>
    <n v="-33408"/>
    <n v="33408"/>
    <s v="Sin pagar"/>
    <s v="IRLANDA ROJO"/>
    <m/>
    <n v="30"/>
    <s v="Crédito"/>
    <n v="23"/>
    <n v="5"/>
    <n v="2026"/>
    <n v="23"/>
    <n v="4"/>
    <n v="2026"/>
    <n v="28800"/>
    <n v="33408"/>
    <s v="Vigente"/>
    <d v="2026-04-30T00:00:00"/>
    <x v="2"/>
    <x v="8"/>
    <n v="0"/>
    <n v="0"/>
    <n v="0"/>
    <n v="0"/>
    <n v="28800"/>
  </r>
  <r>
    <s v="BILL/2026/04/0080"/>
    <s v="OC02368"/>
    <x v="7"/>
    <s v="F9362"/>
    <d v="2026-04-16T00:00:00"/>
    <d v="2026-05-16T00:00:00"/>
    <s v="MXN"/>
    <n v="-17160"/>
    <n v="-2745.6"/>
    <n v="-19905.599999999999"/>
    <n v="-19905.599999999999"/>
    <n v="19905.599999999999"/>
    <s v="Sin pagar"/>
    <s v="IRLANDA ROJO"/>
    <m/>
    <n v="30"/>
    <s v="Crédito"/>
    <n v="16"/>
    <n v="5"/>
    <n v="2026"/>
    <n v="16"/>
    <n v="4"/>
    <n v="2026"/>
    <n v="17160"/>
    <n v="19905.599999999999"/>
    <s v="Vigente"/>
    <d v="2026-04-30T00:00:00"/>
    <x v="2"/>
    <x v="8"/>
    <n v="0"/>
    <n v="0"/>
    <n v="0"/>
    <n v="0"/>
    <n v="17160"/>
  </r>
  <r>
    <s v="BILL/2026/04/0079"/>
    <s v="OC02316"/>
    <x v="0"/>
    <s v="HMO-24677"/>
    <d v="2026-04-22T00:00:00"/>
    <d v="2026-05-22T00:00:00"/>
    <s v="MXN"/>
    <n v="-26800"/>
    <n v="-4288"/>
    <n v="-31088"/>
    <n v="-31088"/>
    <n v="31088"/>
    <s v="Sin pagar"/>
    <s v="IRLANDA ROJO"/>
    <m/>
    <n v="30"/>
    <s v="Crédito"/>
    <n v="22"/>
    <n v="5"/>
    <n v="2026"/>
    <n v="22"/>
    <n v="4"/>
    <n v="2026"/>
    <n v="26800"/>
    <n v="31088"/>
    <s v="Vigente"/>
    <d v="2026-04-30T00:00:00"/>
    <x v="2"/>
    <x v="8"/>
    <n v="0"/>
    <n v="0"/>
    <n v="0"/>
    <n v="0"/>
    <n v="26800"/>
  </r>
  <r>
    <s v="BILL/2026/04/0077"/>
    <s v="OC02307"/>
    <x v="13"/>
    <s v="HMO/2026/00002"/>
    <d v="2026-04-24T00:00:00"/>
    <d v="2026-06-23T00:00:00"/>
    <s v="USD"/>
    <n v="-1084224.3999999999"/>
    <n v="-173475.9"/>
    <n v="-1257700.3"/>
    <n v="-72453.600000000006"/>
    <n v="72453.600000000006"/>
    <s v="Sin pagar"/>
    <s v="IRLANDA ROJO"/>
    <m/>
    <n v="60"/>
    <s v="Crédito"/>
    <n v="23"/>
    <n v="6"/>
    <n v="2026"/>
    <n v="24"/>
    <n v="4"/>
    <n v="2026"/>
    <n v="1084224.3999999999"/>
    <n v="1257700.3"/>
    <s v="Vigente"/>
    <d v="2026-04-30T00:00:00"/>
    <x v="2"/>
    <x v="8"/>
    <n v="0"/>
    <n v="0"/>
    <n v="0"/>
    <n v="0"/>
    <n v="1084224.3999999999"/>
  </r>
  <r>
    <s v="BILL/2026/04/0071"/>
    <s v="OC02364"/>
    <x v="6"/>
    <s v="A - 37432"/>
    <d v="2026-04-15T00:00:00"/>
    <d v="2026-05-15T00:00:00"/>
    <s v="MXN"/>
    <n v="-1600"/>
    <m/>
    <n v="-1600"/>
    <n v="-1600"/>
    <n v="1600"/>
    <s v="Sin pagar"/>
    <s v="IRLANDA ROJO"/>
    <m/>
    <n v="30"/>
    <s v="Crédito"/>
    <n v="15"/>
    <n v="5"/>
    <n v="2026"/>
    <n v="15"/>
    <n v="4"/>
    <n v="2026"/>
    <n v="1600"/>
    <n v="1600"/>
    <s v="Vigente"/>
    <d v="2026-04-30T00:00:00"/>
    <x v="2"/>
    <x v="8"/>
    <n v="0"/>
    <n v="0"/>
    <n v="0"/>
    <n v="0"/>
    <n v="1600"/>
  </r>
  <r>
    <s v="BILL/2026/04/0070"/>
    <s v="OC02323"/>
    <x v="2"/>
    <s v="12002637"/>
    <d v="2026-04-15T00:00:00"/>
    <d v="2026-05-15T00:00:00"/>
    <s v="USD"/>
    <n v="-37991.360000000001"/>
    <n v="-6078.62"/>
    <n v="-44069.98"/>
    <n v="-2552"/>
    <n v="2552"/>
    <s v="Sin pagar"/>
    <s v="IRLANDA ROJO"/>
    <m/>
    <n v="30"/>
    <s v="Crédito"/>
    <n v="15"/>
    <n v="5"/>
    <n v="2026"/>
    <n v="15"/>
    <n v="4"/>
    <n v="2026"/>
    <n v="37991.360000000001"/>
    <n v="44069.98"/>
    <s v="Vigente"/>
    <d v="2026-04-30T00:00:00"/>
    <x v="2"/>
    <x v="8"/>
    <n v="0"/>
    <n v="0"/>
    <n v="0"/>
    <n v="0"/>
    <n v="37991.360000000001"/>
  </r>
  <r>
    <s v="BILL/2026/04/0069"/>
    <s v="OC02356"/>
    <x v="5"/>
    <s v="M 68960"/>
    <d v="2026-04-17T00:00:00"/>
    <d v="2026-05-17T00:00:00"/>
    <s v="USD"/>
    <n v="-7686.17"/>
    <n v="-1229.79"/>
    <n v="-8915.9599999999991"/>
    <n v="-516.20000000000005"/>
    <n v="516.20000000000005"/>
    <s v="Sin pagar"/>
    <s v="IRLANDA ROJO"/>
    <m/>
    <n v="30"/>
    <s v="Crédito"/>
    <n v="17"/>
    <n v="5"/>
    <n v="2026"/>
    <n v="17"/>
    <n v="4"/>
    <n v="2026"/>
    <n v="7686.17"/>
    <n v="8915.9599999999991"/>
    <s v="Vigente"/>
    <d v="2026-04-30T00:00:00"/>
    <x v="2"/>
    <x v="8"/>
    <n v="0"/>
    <n v="0"/>
    <n v="0"/>
    <n v="0"/>
    <n v="7686.17"/>
  </r>
  <r>
    <s v="BILL/2026/04/0068"/>
    <s v="OC02357"/>
    <x v="10"/>
    <s v="224760"/>
    <d v="2026-04-17T00:00:00"/>
    <d v="2026-05-17T00:00:00"/>
    <s v="USD"/>
    <n v="-44769.8"/>
    <n v="-7163.17"/>
    <n v="-51932.97"/>
    <n v="-3006.72"/>
    <n v="3006.72"/>
    <s v="Sin pagar"/>
    <s v="IRLANDA ROJO"/>
    <m/>
    <n v="30"/>
    <s v="Crédito"/>
    <n v="17"/>
    <n v="5"/>
    <n v="2026"/>
    <n v="17"/>
    <n v="4"/>
    <n v="2026"/>
    <n v="44769.8"/>
    <n v="51932.97"/>
    <s v="Vigente"/>
    <d v="2026-04-30T00:00:00"/>
    <x v="2"/>
    <x v="8"/>
    <n v="0"/>
    <n v="0"/>
    <n v="0"/>
    <n v="0"/>
    <n v="44769.8"/>
  </r>
  <r>
    <s v="BILL/2026/04/0061"/>
    <s v="OC02336"/>
    <x v="8"/>
    <s v="356"/>
    <d v="2026-04-20T00:00:00"/>
    <d v="2026-05-20T00:00:00"/>
    <s v="USD"/>
    <n v="-36213.870000000003"/>
    <m/>
    <n v="-36213.870000000003"/>
    <n v="-2100"/>
    <n v="2100"/>
    <s v="Sin pagar"/>
    <s v="IRLANDA ROJO"/>
    <m/>
    <n v="30"/>
    <s v="Crédito"/>
    <n v="20"/>
    <n v="5"/>
    <n v="2026"/>
    <n v="20"/>
    <n v="4"/>
    <n v="2026"/>
    <n v="36213.870000000003"/>
    <n v="36213.870000000003"/>
    <s v="Vigente"/>
    <d v="2026-04-30T00:00:00"/>
    <x v="2"/>
    <x v="8"/>
    <n v="0"/>
    <n v="0"/>
    <n v="0"/>
    <n v="0"/>
    <n v="36213.870000000003"/>
  </r>
  <r>
    <s v="BILL/2026/04/0060"/>
    <s v="OC02345"/>
    <x v="2"/>
    <s v="12002630"/>
    <d v="2026-04-15T00:00:00"/>
    <d v="2026-05-15T00:00:00"/>
    <s v="USD"/>
    <n v="-26766.639999999999"/>
    <n v="-4282.66"/>
    <n v="-31049.3"/>
    <n v="-1798"/>
    <n v="1798"/>
    <s v="Sin pagar"/>
    <s v="IRLANDA ROJO"/>
    <m/>
    <n v="30"/>
    <s v="Crédito"/>
    <n v="15"/>
    <n v="5"/>
    <n v="2026"/>
    <n v="15"/>
    <n v="4"/>
    <n v="2026"/>
    <n v="26766.639999999999"/>
    <n v="31049.3"/>
    <s v="Vigente"/>
    <d v="2026-04-30T00:00:00"/>
    <x v="2"/>
    <x v="8"/>
    <n v="0"/>
    <n v="0"/>
    <n v="0"/>
    <n v="0"/>
    <n v="26766.639999999999"/>
  </r>
  <r>
    <s v="BILL/2026/04/0059"/>
    <s v="OC02347"/>
    <x v="3"/>
    <s v="62137"/>
    <d v="2026-04-15T00:00:00"/>
    <d v="2026-05-15T00:00:00"/>
    <s v="MXN"/>
    <n v="-19944"/>
    <n v="-3191.04"/>
    <n v="-23135.040000000001"/>
    <n v="-23135.040000000001"/>
    <n v="23135.040000000001"/>
    <s v="Sin pagar"/>
    <s v="IRLANDA ROJO"/>
    <m/>
    <n v="30"/>
    <s v="Crédito"/>
    <n v="15"/>
    <n v="5"/>
    <n v="2026"/>
    <n v="15"/>
    <n v="4"/>
    <n v="2026"/>
    <n v="19944"/>
    <n v="23135.040000000001"/>
    <s v="Vigente"/>
    <d v="2026-04-30T00:00:00"/>
    <x v="2"/>
    <x v="8"/>
    <n v="0"/>
    <n v="0"/>
    <n v="0"/>
    <n v="0"/>
    <n v="19944"/>
  </r>
  <r>
    <s v="BILL/2026/04/0056"/>
    <s v="OC02331"/>
    <x v="2"/>
    <s v="12002638"/>
    <d v="2026-04-15T00:00:00"/>
    <d v="2026-05-15T00:00:00"/>
    <s v="USD"/>
    <n v="-37991.360000000001"/>
    <n v="-6078.62"/>
    <n v="-44069.98"/>
    <n v="-2552"/>
    <n v="2552"/>
    <s v="Sin pagar"/>
    <s v="IRLANDA ROJO"/>
    <m/>
    <n v="30"/>
    <s v="Crédito"/>
    <n v="15"/>
    <n v="5"/>
    <n v="2026"/>
    <n v="15"/>
    <n v="4"/>
    <n v="2026"/>
    <n v="37991.360000000001"/>
    <n v="44069.98"/>
    <s v="Vigente"/>
    <d v="2026-04-30T00:00:00"/>
    <x v="2"/>
    <x v="8"/>
    <n v="0"/>
    <n v="0"/>
    <n v="0"/>
    <n v="0"/>
    <n v="37991.360000000001"/>
  </r>
  <r>
    <s v="BILL/2026/04/0055"/>
    <s v="OC02349"/>
    <x v="8"/>
    <s v="355"/>
    <d v="2026-04-17T00:00:00"/>
    <d v="2026-05-17T00:00:00"/>
    <s v="USD"/>
    <n v="-72543.66"/>
    <m/>
    <n v="-72543.66"/>
    <n v="-4200"/>
    <n v="4200"/>
    <s v="Sin pagar"/>
    <s v="IRLANDA ROJO"/>
    <m/>
    <n v="30"/>
    <s v="Crédito"/>
    <n v="17"/>
    <n v="5"/>
    <n v="2026"/>
    <n v="17"/>
    <n v="4"/>
    <n v="2026"/>
    <n v="72543.66"/>
    <n v="72543.66"/>
    <s v="Vigente"/>
    <d v="2026-04-30T00:00:00"/>
    <x v="2"/>
    <x v="8"/>
    <n v="0"/>
    <n v="0"/>
    <n v="0"/>
    <n v="0"/>
    <n v="72543.66"/>
  </r>
  <r>
    <s v="BILL/2026/04/0051"/>
    <s v="OC02335"/>
    <x v="8"/>
    <s v="354"/>
    <d v="2026-04-15T00:00:00"/>
    <d v="2026-05-15T00:00:00"/>
    <s v="USD"/>
    <n v="-36264.480000000003"/>
    <m/>
    <n v="-36264.480000000003"/>
    <n v="-2100"/>
    <n v="2100"/>
    <s v="Sin pagar"/>
    <s v="IRLANDA ROJO"/>
    <m/>
    <n v="30"/>
    <s v="Crédito"/>
    <n v="15"/>
    <n v="5"/>
    <n v="2026"/>
    <n v="15"/>
    <n v="4"/>
    <n v="2026"/>
    <n v="36264.480000000003"/>
    <n v="36264.480000000003"/>
    <s v="Vigente"/>
    <d v="2026-04-30T00:00:00"/>
    <x v="2"/>
    <x v="8"/>
    <n v="0"/>
    <n v="0"/>
    <n v="0"/>
    <n v="0"/>
    <n v="36264.480000000003"/>
  </r>
  <r>
    <s v="BILL/2026/04/0049"/>
    <s v="OC02338"/>
    <x v="3"/>
    <s v="62116"/>
    <d v="2026-04-13T00:00:00"/>
    <d v="2026-05-13T00:00:00"/>
    <s v="MXN"/>
    <n v="-49860"/>
    <n v="-7977.6"/>
    <n v="-57837.599999999999"/>
    <n v="-57837.599999999999"/>
    <n v="57837.599999999999"/>
    <s v="Sin pagar"/>
    <s v="IRLANDA ROJO"/>
    <m/>
    <n v="30"/>
    <s v="Crédito"/>
    <n v="13"/>
    <n v="5"/>
    <n v="2026"/>
    <n v="13"/>
    <n v="4"/>
    <n v="2026"/>
    <n v="49860"/>
    <n v="57837.599999999999"/>
    <s v="Vigente"/>
    <d v="2026-04-30T00:00:00"/>
    <x v="2"/>
    <x v="8"/>
    <n v="0"/>
    <n v="0"/>
    <n v="0"/>
    <n v="0"/>
    <n v="49860"/>
  </r>
  <r>
    <s v="BILL/2026/04/0035"/>
    <s v="OC02297"/>
    <x v="0"/>
    <s v="HMO-24557"/>
    <d v="2026-04-09T00:00:00"/>
    <d v="2026-05-09T00:00:00"/>
    <s v="USD"/>
    <n v="-277954.57"/>
    <n v="-44472.73"/>
    <n v="-322427.3"/>
    <n v="-18513.599999999999"/>
    <n v="18513.599999999999"/>
    <s v="Sin pagar"/>
    <s v="IRLANDA ROJO"/>
    <m/>
    <n v="30"/>
    <s v="Crédito"/>
    <n v="9"/>
    <n v="5"/>
    <n v="2026"/>
    <n v="9"/>
    <n v="4"/>
    <n v="2026"/>
    <n v="277954.57"/>
    <n v="322427.3"/>
    <s v="Vigente"/>
    <d v="2026-04-30T00:00:00"/>
    <x v="2"/>
    <x v="8"/>
    <n v="0"/>
    <n v="0"/>
    <n v="0"/>
    <n v="0"/>
    <n v="277954.57"/>
  </r>
  <r>
    <s v="BILL/2026/04/0034"/>
    <s v="OC02298"/>
    <x v="0"/>
    <s v="HMO-24558"/>
    <d v="2026-04-09T00:00:00"/>
    <d v="2026-05-09T00:00:00"/>
    <s v="MXN"/>
    <n v="-12000"/>
    <n v="-1920"/>
    <n v="-13920"/>
    <n v="-13920"/>
    <n v="13920"/>
    <s v="Sin pagar"/>
    <s v="IRLANDA ROJO"/>
    <m/>
    <n v="30"/>
    <s v="Crédito"/>
    <n v="9"/>
    <n v="5"/>
    <n v="2026"/>
    <n v="9"/>
    <n v="4"/>
    <n v="2026"/>
    <n v="12000"/>
    <n v="13920"/>
    <s v="Vigente"/>
    <d v="2026-04-30T00:00:00"/>
    <x v="2"/>
    <x v="8"/>
    <n v="0"/>
    <n v="0"/>
    <n v="0"/>
    <n v="0"/>
    <n v="12000"/>
  </r>
  <r>
    <s v="BILL/2026/04/0033"/>
    <s v="OC02315"/>
    <x v="0"/>
    <s v="HMO-24571"/>
    <d v="2026-04-13T00:00:00"/>
    <d v="2026-05-13T00:00:00"/>
    <s v="MXN"/>
    <n v="-19200"/>
    <n v="-3072"/>
    <n v="-22272"/>
    <n v="-22272"/>
    <n v="22272"/>
    <s v="Sin pagar"/>
    <s v="IRLANDA ROJO"/>
    <m/>
    <n v="30"/>
    <s v="Crédito"/>
    <n v="13"/>
    <n v="5"/>
    <n v="2026"/>
    <n v="13"/>
    <n v="4"/>
    <n v="2026"/>
    <n v="19200"/>
    <n v="22272"/>
    <s v="Vigente"/>
    <d v="2026-04-30T00:00:00"/>
    <x v="2"/>
    <x v="8"/>
    <n v="0"/>
    <n v="0"/>
    <n v="0"/>
    <n v="0"/>
    <n v="19200"/>
  </r>
  <r>
    <s v="BILL/2026/04/0032"/>
    <s v="OC02343"/>
    <x v="4"/>
    <s v="HMO59240"/>
    <d v="2026-04-13T00:00:00"/>
    <d v="2026-05-13T00:00:00"/>
    <s v="USD"/>
    <n v="-48947.58"/>
    <n v="-7831.61"/>
    <n v="-56779.19"/>
    <n v="-3281.41"/>
    <n v="3281.41"/>
    <s v="Sin pagar"/>
    <s v="IRLANDA ROJO"/>
    <m/>
    <n v="30"/>
    <s v="Crédito"/>
    <n v="13"/>
    <n v="5"/>
    <n v="2026"/>
    <n v="13"/>
    <n v="4"/>
    <n v="2026"/>
    <n v="48947.58"/>
    <n v="56779.19"/>
    <s v="Vigente"/>
    <d v="2026-04-30T00:00:00"/>
    <x v="2"/>
    <x v="8"/>
    <n v="0"/>
    <n v="0"/>
    <n v="0"/>
    <n v="0"/>
    <n v="48947.58"/>
  </r>
  <r>
    <s v="BILL/2026/04/0031"/>
    <s v="OC02343"/>
    <x v="4"/>
    <s v="HMO59239"/>
    <d v="2026-04-13T00:00:00"/>
    <d v="2026-05-13T00:00:00"/>
    <s v="USD"/>
    <n v="-12236.89"/>
    <n v="-1957.9"/>
    <n v="-14194.79"/>
    <n v="-820.35"/>
    <n v="820.35"/>
    <s v="Sin pagar"/>
    <s v="IRLANDA ROJO"/>
    <m/>
    <n v="30"/>
    <s v="Crédito"/>
    <n v="13"/>
    <n v="5"/>
    <n v="2026"/>
    <n v="13"/>
    <n v="4"/>
    <n v="2026"/>
    <n v="12236.89"/>
    <n v="14194.79"/>
    <s v="Vigente"/>
    <d v="2026-04-30T00:00:00"/>
    <x v="2"/>
    <x v="8"/>
    <n v="0"/>
    <n v="0"/>
    <n v="0"/>
    <n v="0"/>
    <n v="12236.89"/>
  </r>
  <r>
    <s v="BILL/2026/04/0030"/>
    <s v="OC02342"/>
    <x v="4"/>
    <s v="HMO59241"/>
    <d v="2026-04-13T00:00:00"/>
    <d v="2026-05-13T00:00:00"/>
    <s v="USD"/>
    <n v="-73421.36"/>
    <n v="-11747.42"/>
    <n v="-85168.78"/>
    <n v="-4922.1099999999997"/>
    <n v="4922.1099999999997"/>
    <s v="Sin pagar"/>
    <s v="IRLANDA ROJO"/>
    <m/>
    <n v="30"/>
    <s v="Crédito"/>
    <n v="13"/>
    <n v="5"/>
    <n v="2026"/>
    <n v="13"/>
    <n v="4"/>
    <n v="2026"/>
    <n v="73421.36"/>
    <n v="85168.78"/>
    <s v="Vigente"/>
    <d v="2026-04-30T00:00:00"/>
    <x v="2"/>
    <x v="8"/>
    <n v="0"/>
    <n v="0"/>
    <n v="0"/>
    <n v="0"/>
    <n v="73421.36"/>
  </r>
  <r>
    <s v="BILL/2026/04/0029"/>
    <s v="OC02344"/>
    <x v="4"/>
    <s v="HMO59238"/>
    <d v="2026-04-13T00:00:00"/>
    <d v="2026-05-13T00:00:00"/>
    <s v="USD"/>
    <n v="-12236.89"/>
    <n v="-1957.9"/>
    <n v="-14194.79"/>
    <n v="-820.35"/>
    <n v="820.35"/>
    <s v="Sin pagar"/>
    <s v="IRLANDA ROJO"/>
    <m/>
    <n v="30"/>
    <s v="Crédito"/>
    <n v="13"/>
    <n v="5"/>
    <n v="2026"/>
    <n v="13"/>
    <n v="4"/>
    <n v="2026"/>
    <n v="12236.89"/>
    <n v="14194.79"/>
    <s v="Vigente"/>
    <d v="2026-04-30T00:00:00"/>
    <x v="2"/>
    <x v="8"/>
    <n v="0"/>
    <n v="0"/>
    <n v="0"/>
    <n v="0"/>
    <n v="12236.89"/>
  </r>
  <r>
    <s v="BILL/2026/04/0028"/>
    <s v="OC02340"/>
    <x v="6"/>
    <s v="A - 37364"/>
    <d v="2026-04-11T00:00:00"/>
    <d v="2026-05-11T00:00:00"/>
    <s v="MXN"/>
    <n v="-5100"/>
    <n v="-816"/>
    <n v="-5916"/>
    <n v="-5916"/>
    <n v="5916"/>
    <s v="Sin pagar"/>
    <s v="IRLANDA ROJO"/>
    <m/>
    <n v="30"/>
    <s v="Crédito"/>
    <n v="11"/>
    <n v="5"/>
    <n v="2026"/>
    <n v="11"/>
    <n v="4"/>
    <n v="2026"/>
    <n v="5100"/>
    <n v="5916"/>
    <s v="Vigente"/>
    <d v="2026-04-30T00:00:00"/>
    <x v="2"/>
    <x v="8"/>
    <n v="0"/>
    <n v="0"/>
    <n v="0"/>
    <n v="0"/>
    <n v="5100"/>
  </r>
  <r>
    <s v="BILL/2026/04/0027"/>
    <s v="OC02334"/>
    <x v="6"/>
    <s v="A - 37340"/>
    <d v="2026-04-10T00:00:00"/>
    <d v="2026-05-10T00:00:00"/>
    <s v="MXN"/>
    <n v="-10320"/>
    <n v="-1651.2"/>
    <n v="-11971.2"/>
    <n v="-11971.2"/>
    <n v="11971.2"/>
    <s v="Sin pagar"/>
    <s v="IRLANDA ROJO"/>
    <m/>
    <n v="30"/>
    <s v="Crédito"/>
    <n v="10"/>
    <n v="5"/>
    <n v="2026"/>
    <n v="10"/>
    <n v="4"/>
    <n v="2026"/>
    <n v="10320"/>
    <n v="11971.2"/>
    <s v="Vigente"/>
    <d v="2026-04-30T00:00:00"/>
    <x v="2"/>
    <x v="8"/>
    <n v="0"/>
    <n v="0"/>
    <n v="0"/>
    <n v="0"/>
    <n v="10320"/>
  </r>
  <r>
    <s v="BILL/2026/04/0018"/>
    <s v="OC02329"/>
    <x v="7"/>
    <s v="F9327"/>
    <d v="2026-04-09T00:00:00"/>
    <d v="2026-05-09T00:00:00"/>
    <s v="USD"/>
    <n v="-90213.33"/>
    <m/>
    <n v="-90213.33"/>
    <n v="-5180"/>
    <n v="5180"/>
    <s v="Sin pagar"/>
    <s v="IRLANDA ROJO"/>
    <m/>
    <n v="30"/>
    <s v="Crédito"/>
    <n v="9"/>
    <n v="5"/>
    <n v="2026"/>
    <n v="9"/>
    <n v="4"/>
    <n v="2026"/>
    <n v="90213.33"/>
    <n v="90213.33"/>
    <s v="Vigente"/>
    <d v="2026-04-30T00:00:00"/>
    <x v="2"/>
    <x v="8"/>
    <n v="0"/>
    <n v="0"/>
    <n v="0"/>
    <n v="0"/>
    <n v="90213.33"/>
  </r>
  <r>
    <s v="BILL/2026/04/0017"/>
    <s v="OC02319"/>
    <x v="7"/>
    <s v="F9320"/>
    <d v="2026-04-08T00:00:00"/>
    <d v="2026-05-08T00:00:00"/>
    <s v="MXN"/>
    <n v="-8580"/>
    <n v="-1372.8"/>
    <n v="-9952.7999999999993"/>
    <n v="-9952.7999999999993"/>
    <n v="9952.7999999999993"/>
    <s v="Sin pagar"/>
    <s v="IRLANDA ROJO"/>
    <m/>
    <n v="30"/>
    <s v="Crédito"/>
    <n v="8"/>
    <n v="5"/>
    <n v="2026"/>
    <n v="8"/>
    <n v="4"/>
    <n v="2026"/>
    <n v="8580"/>
    <n v="9952.7999999999993"/>
    <s v="Vigente"/>
    <d v="2026-04-30T00:00:00"/>
    <x v="2"/>
    <x v="8"/>
    <n v="0"/>
    <n v="0"/>
    <n v="0"/>
    <n v="0"/>
    <n v="8580"/>
  </r>
  <r>
    <s v="BILL/2026/04/0016"/>
    <s v="OC02318"/>
    <x v="7"/>
    <s v="F9319"/>
    <d v="2026-04-08T00:00:00"/>
    <d v="2026-05-08T00:00:00"/>
    <s v="MXN"/>
    <n v="-10538"/>
    <n v="-1686.08"/>
    <n v="-12224.08"/>
    <n v="-12224.08"/>
    <n v="12224.08"/>
    <s v="Sin pagar"/>
    <s v="IRLANDA ROJO"/>
    <m/>
    <n v="30"/>
    <s v="Crédito"/>
    <n v="8"/>
    <n v="5"/>
    <n v="2026"/>
    <n v="8"/>
    <n v="4"/>
    <n v="2026"/>
    <n v="10538"/>
    <n v="12224.08"/>
    <s v="Vigente"/>
    <d v="2026-04-30T00:00:00"/>
    <x v="2"/>
    <x v="8"/>
    <n v="0"/>
    <n v="0"/>
    <n v="0"/>
    <n v="0"/>
    <n v="10538"/>
  </r>
  <r>
    <s v="BILL/2026/04/0015"/>
    <s v="OC02317"/>
    <x v="7"/>
    <s v="F9318"/>
    <d v="2026-04-08T00:00:00"/>
    <d v="2026-05-08T00:00:00"/>
    <s v="MXN"/>
    <n v="-31614"/>
    <n v="-5058.24"/>
    <n v="-36672.239999999998"/>
    <n v="-36672.239999999998"/>
    <n v="36672.239999999998"/>
    <s v="Sin pagar"/>
    <s v="IRLANDA ROJO"/>
    <m/>
    <n v="30"/>
    <s v="Crédito"/>
    <n v="8"/>
    <n v="5"/>
    <n v="2026"/>
    <n v="8"/>
    <n v="4"/>
    <n v="2026"/>
    <n v="31614"/>
    <n v="36672.239999999998"/>
    <s v="Vigente"/>
    <d v="2026-04-30T00:00:00"/>
    <x v="2"/>
    <x v="8"/>
    <n v="0"/>
    <n v="0"/>
    <n v="0"/>
    <n v="0"/>
    <n v="31614"/>
  </r>
  <r>
    <s v="BILL/2026/04/0014"/>
    <s v="OC02295"/>
    <x v="0"/>
    <s v="HMO-24545"/>
    <d v="2026-04-08T00:00:00"/>
    <d v="2026-05-08T00:00:00"/>
    <s v="MXN"/>
    <n v="-4500"/>
    <n v="-720"/>
    <n v="-5220"/>
    <n v="-5220"/>
    <n v="5220"/>
    <s v="Sin pagar"/>
    <s v="IRLANDA ROJO"/>
    <m/>
    <n v="30"/>
    <s v="Crédito"/>
    <n v="8"/>
    <n v="5"/>
    <n v="2026"/>
    <n v="8"/>
    <n v="4"/>
    <n v="2026"/>
    <n v="4500"/>
    <n v="5220"/>
    <s v="Vigente"/>
    <d v="2026-04-30T00:00:00"/>
    <x v="2"/>
    <x v="8"/>
    <n v="0"/>
    <n v="0"/>
    <n v="0"/>
    <n v="0"/>
    <n v="4500"/>
  </r>
  <r>
    <s v="BILL/2026/04/0013"/>
    <s v="OC02292"/>
    <x v="0"/>
    <s v="HMO-24544"/>
    <d v="2026-04-08T00:00:00"/>
    <d v="2026-05-08T00:00:00"/>
    <s v="MXN"/>
    <n v="-4500"/>
    <n v="-720"/>
    <n v="-5220"/>
    <n v="-5220"/>
    <n v="5220"/>
    <s v="Sin pagar"/>
    <s v="IRLANDA ROJO"/>
    <m/>
    <n v="30"/>
    <s v="Crédito"/>
    <n v="8"/>
    <n v="5"/>
    <n v="2026"/>
    <n v="8"/>
    <n v="4"/>
    <n v="2026"/>
    <n v="4500"/>
    <n v="5220"/>
    <s v="Vigente"/>
    <d v="2026-04-30T00:00:00"/>
    <x v="2"/>
    <x v="8"/>
    <n v="0"/>
    <n v="0"/>
    <n v="0"/>
    <n v="0"/>
    <n v="4500"/>
  </r>
  <r>
    <s v="BILL/2026/04/0012"/>
    <s v="OC02313"/>
    <x v="6"/>
    <s v="A - 37267"/>
    <d v="2026-04-06T00:00:00"/>
    <d v="2026-05-06T00:00:00"/>
    <s v="MXN"/>
    <n v="-2900"/>
    <n v="-464"/>
    <n v="-3364"/>
    <n v="-3364"/>
    <n v="3364"/>
    <s v="Sin pagar"/>
    <s v="IRLANDA ROJO"/>
    <m/>
    <n v="30"/>
    <s v="Crédito"/>
    <n v="6"/>
    <n v="5"/>
    <n v="2026"/>
    <n v="6"/>
    <n v="4"/>
    <n v="2026"/>
    <n v="2900"/>
    <n v="3364"/>
    <s v="Vigente"/>
    <d v="2026-04-30T00:00:00"/>
    <x v="2"/>
    <x v="8"/>
    <n v="0"/>
    <n v="0"/>
    <n v="0"/>
    <n v="0"/>
    <n v="2900"/>
  </r>
  <r>
    <s v="BILL/2026/04/0011"/>
    <s v="OC02320"/>
    <x v="3"/>
    <s v="62092"/>
    <d v="2026-04-09T00:00:00"/>
    <d v="2026-05-09T00:00:00"/>
    <s v="MXN"/>
    <n v="-59832"/>
    <n v="-9573.1200000000008"/>
    <n v="-69405.119999999995"/>
    <n v="-69405.119999999995"/>
    <n v="69405.119999999995"/>
    <s v="Sin pagar"/>
    <s v="IRLANDA ROJO"/>
    <m/>
    <n v="30"/>
    <s v="Crédito"/>
    <n v="9"/>
    <n v="5"/>
    <n v="2026"/>
    <n v="9"/>
    <n v="4"/>
    <n v="2026"/>
    <n v="59832"/>
    <n v="69405.119999999995"/>
    <s v="Vigente"/>
    <d v="2026-04-30T00:00:00"/>
    <x v="2"/>
    <x v="8"/>
    <n v="0"/>
    <n v="0"/>
    <n v="0"/>
    <n v="0"/>
    <n v="59832"/>
  </r>
  <r>
    <s v="BILL/2026/04/0004"/>
    <s v="OC02306"/>
    <x v="6"/>
    <s v="A - 37243"/>
    <d v="2026-04-01T00:00:00"/>
    <d v="2026-05-01T00:00:00"/>
    <s v="MXN"/>
    <n v="-11000"/>
    <n v="-1760"/>
    <n v="-12760"/>
    <n v="-12760"/>
    <n v="12760"/>
    <s v="Sin pagar"/>
    <s v="IRLANDA ROJO"/>
    <m/>
    <n v="30"/>
    <s v="Crédito"/>
    <n v="1"/>
    <n v="5"/>
    <n v="2026"/>
    <n v="1"/>
    <n v="4"/>
    <n v="2026"/>
    <n v="11000"/>
    <n v="12760"/>
    <s v="Vigente"/>
    <d v="2026-04-30T00:00:00"/>
    <x v="2"/>
    <x v="8"/>
    <n v="0"/>
    <n v="0"/>
    <n v="0"/>
    <n v="0"/>
    <n v="11000"/>
  </r>
  <r>
    <s v="BILL/2026/04/0003"/>
    <s v="OC02305"/>
    <x v="11"/>
    <s v="FC86324"/>
    <d v="2026-04-01T00:00:00"/>
    <d v="2026-05-01T00:00:00"/>
    <s v="MXN"/>
    <n v="-9450"/>
    <n v="-1512"/>
    <n v="-10962"/>
    <n v="-10962"/>
    <n v="10962"/>
    <s v="Sin pagar"/>
    <s v="IRLANDA ROJO"/>
    <m/>
    <n v="30"/>
    <s v="Crédito"/>
    <n v="1"/>
    <n v="5"/>
    <n v="2026"/>
    <n v="1"/>
    <n v="4"/>
    <n v="2026"/>
    <n v="9450"/>
    <n v="10962"/>
    <s v="Vigente"/>
    <d v="2026-04-30T00:00:00"/>
    <x v="2"/>
    <x v="8"/>
    <n v="0"/>
    <n v="0"/>
    <n v="0"/>
    <n v="0"/>
    <n v="9450"/>
  </r>
  <r>
    <s v="BILL/2026/03/0067"/>
    <s v="OC02183"/>
    <x v="13"/>
    <s v="CLN/2026/00027"/>
    <d v="2026-03-28T00:00:00"/>
    <d v="2026-05-27T00:00:00"/>
    <s v="USD"/>
    <n v="-1111519.42"/>
    <n v="-177843.11"/>
    <n v="-1289362.53"/>
    <n v="-72453.600000000006"/>
    <n v="72453.600000000006"/>
    <s v="Sin pagar"/>
    <s v="IRLANDA ROJO"/>
    <m/>
    <n v="60"/>
    <s v="Crédito"/>
    <n v="27"/>
    <n v="5"/>
    <n v="2026"/>
    <n v="28"/>
    <n v="3"/>
    <n v="2026"/>
    <n v="1111519.42"/>
    <n v="1289362.53"/>
    <s v="Vigente"/>
    <d v="2026-04-30T00:00:00"/>
    <x v="2"/>
    <x v="8"/>
    <n v="0"/>
    <n v="0"/>
    <n v="0"/>
    <n v="0"/>
    <n v="1111519.42"/>
  </r>
  <r>
    <s v="BILL/2026/03/0043"/>
    <s v="OC02253"/>
    <x v="14"/>
    <s v="CLN/2026/0131"/>
    <d v="2026-03-18T00:00:00"/>
    <d v="2026-04-17T00:00:00"/>
    <s v="MXN"/>
    <n v="-16250"/>
    <m/>
    <n v="-16250"/>
    <n v="-16250"/>
    <n v="16250"/>
    <s v="Sin pagar"/>
    <s v="IRLANDA ROJO"/>
    <m/>
    <n v="30"/>
    <s v="Crédito"/>
    <n v="17"/>
    <n v="4"/>
    <n v="2026"/>
    <n v="18"/>
    <n v="3"/>
    <n v="2026"/>
    <n v="16250"/>
    <n v="16250"/>
    <s v="Vencido"/>
    <d v="2026-04-30T00:00:00"/>
    <x v="2"/>
    <x v="8"/>
    <n v="14"/>
    <n v="16250"/>
    <n v="0"/>
    <n v="0"/>
    <n v="0"/>
  </r>
  <r>
    <s v="BILL/2026/03/0033"/>
    <s v="OC02218"/>
    <x v="14"/>
    <s v="CLN/2026/0110--"/>
    <d v="2026-03-07T00:00:00"/>
    <d v="2026-04-06T00:00:00"/>
    <s v="MXN"/>
    <n v="-6800"/>
    <m/>
    <n v="-6800"/>
    <n v="-6800"/>
    <n v="6800"/>
    <s v="Sin pagar"/>
    <s v="IRLANDA ROJO"/>
    <m/>
    <n v="30"/>
    <s v="Crédito"/>
    <n v="6"/>
    <n v="4"/>
    <n v="2026"/>
    <n v="7"/>
    <n v="3"/>
    <n v="2026"/>
    <n v="6800"/>
    <n v="6800"/>
    <s v="Vencido"/>
    <d v="2026-04-30T00:00:00"/>
    <x v="2"/>
    <x v="8"/>
    <n v="25"/>
    <n v="6800"/>
    <n v="0"/>
    <n v="0"/>
    <n v="0"/>
  </r>
  <r>
    <s v="BILL/2026/03/0032"/>
    <s v="OC02213"/>
    <x v="14"/>
    <s v="CLN/2026/0110-"/>
    <d v="2026-03-07T00:00:00"/>
    <d v="2026-04-06T00:00:00"/>
    <s v="MXN"/>
    <n v="-7500"/>
    <m/>
    <n v="-7500"/>
    <n v="-7500"/>
    <n v="7500"/>
    <s v="Sin pagar"/>
    <s v="IRLANDA ROJO"/>
    <m/>
    <n v="30"/>
    <s v="Crédito"/>
    <n v="6"/>
    <n v="4"/>
    <n v="2026"/>
    <n v="7"/>
    <n v="3"/>
    <n v="2026"/>
    <n v="7500"/>
    <n v="7500"/>
    <s v="Vencido"/>
    <d v="2026-04-30T00:00:00"/>
    <x v="2"/>
    <x v="8"/>
    <n v="25"/>
    <n v="7500"/>
    <n v="0"/>
    <n v="0"/>
    <n v="0"/>
  </r>
  <r>
    <s v="BILL/2026/03/0031"/>
    <s v="OC02219"/>
    <x v="14"/>
    <s v="CLN/2026/0110"/>
    <d v="2026-03-07T00:00:00"/>
    <d v="2026-04-06T00:00:00"/>
    <s v="MXN"/>
    <n v="-15000"/>
    <m/>
    <n v="-15000"/>
    <n v="-15000"/>
    <n v="15000"/>
    <s v="Sin pagar"/>
    <s v="IRLANDA ROJO"/>
    <m/>
    <n v="30"/>
    <s v="Crédito"/>
    <n v="6"/>
    <n v="4"/>
    <n v="2026"/>
    <n v="7"/>
    <n v="3"/>
    <n v="2026"/>
    <n v="15000"/>
    <n v="15000"/>
    <s v="Vencido"/>
    <d v="2026-04-30T00:00:00"/>
    <x v="2"/>
    <x v="8"/>
    <n v="25"/>
    <n v="15000"/>
    <n v="0"/>
    <n v="0"/>
    <n v="0"/>
  </r>
  <r>
    <s v="BILL/2026/03/0010"/>
    <s v="OC02209"/>
    <x v="15"/>
    <s v="DSA 242129"/>
    <d v="2026-03-06T00:00:00"/>
    <d v="2026-04-05T00:00:00"/>
    <s v="MXN"/>
    <n v="-495037.5"/>
    <m/>
    <n v="-495037.5"/>
    <n v="-495037.5"/>
    <n v="495037.5"/>
    <s v="Sin pagar"/>
    <s v="IRLANDA ROJO"/>
    <m/>
    <n v="30"/>
    <s v="Crédito"/>
    <n v="5"/>
    <n v="4"/>
    <n v="2026"/>
    <n v="6"/>
    <n v="3"/>
    <n v="2026"/>
    <n v="495037.5"/>
    <n v="495037.5"/>
    <s v="Vencido"/>
    <d v="2026-04-30T00:00:00"/>
    <x v="2"/>
    <x v="8"/>
    <n v="26"/>
    <n v="495037.5"/>
    <n v="0"/>
    <n v="0"/>
    <n v="0"/>
  </r>
  <r>
    <s v="BILL/2026/03/0006"/>
    <s v="OC02198"/>
    <x v="14"/>
    <s v="CLN/2026/0103"/>
    <d v="2026-03-04T00:00:00"/>
    <d v="2026-04-03T00:00:00"/>
    <s v="MXN"/>
    <n v="-6800"/>
    <m/>
    <n v="-6800"/>
    <n v="-6800"/>
    <n v="6800"/>
    <s v="Sin pagar"/>
    <s v="IRLANDA ROJO"/>
    <m/>
    <n v="30"/>
    <s v="Crédito"/>
    <n v="3"/>
    <n v="4"/>
    <n v="2026"/>
    <n v="4"/>
    <n v="3"/>
    <n v="2026"/>
    <n v="6800"/>
    <n v="6800"/>
    <s v="Vencido"/>
    <d v="2026-04-30T00:00:00"/>
    <x v="2"/>
    <x v="8"/>
    <n v="28"/>
    <n v="6800"/>
    <n v="0"/>
    <n v="0"/>
    <n v="0"/>
  </r>
  <r>
    <s v="BILL/2025/10/0003"/>
    <s v="OC01792"/>
    <x v="16"/>
    <s v="4074"/>
    <d v="2025-10-02T00:00:00"/>
    <d v="2025-11-01T00:00:00"/>
    <s v="MXN"/>
    <n v="-14985"/>
    <n v="-2397.6"/>
    <n v="-17382.599999999999"/>
    <n v="-17382.599999999999"/>
    <n v="17382.599999999999"/>
    <s v="Sin pagar"/>
    <s v="IRLANDA ROJO"/>
    <m/>
    <n v="30"/>
    <s v="Crédito"/>
    <n v="1"/>
    <n v="11"/>
    <n v="2025"/>
    <n v="2"/>
    <n v="10"/>
    <n v="2025"/>
    <n v="14985"/>
    <n v="17382.599999999999"/>
    <s v="Vencido"/>
    <d v="2026-04-30T00:00:00"/>
    <x v="2"/>
    <x v="8"/>
    <n v="181"/>
    <n v="0"/>
    <n v="0"/>
    <n v="14985"/>
    <n v="0"/>
  </r>
  <r>
    <s v="BILL/2025/09/0116"/>
    <s v="OC01773"/>
    <x v="16"/>
    <s v="3998"/>
    <d v="2025-09-27T00:00:00"/>
    <d v="2025-10-27T00:00:00"/>
    <s v="MXN"/>
    <n v="-7600"/>
    <n v="-1216"/>
    <n v="-8816"/>
    <n v="-8816"/>
    <n v="8816"/>
    <s v="Sin pagar"/>
    <s v="IRLANDA ROJO"/>
    <m/>
    <n v="30"/>
    <s v="Crédito"/>
    <n v="27"/>
    <n v="10"/>
    <n v="2025"/>
    <n v="27"/>
    <n v="9"/>
    <n v="2025"/>
    <n v="7600"/>
    <n v="8816"/>
    <s v="Vencido"/>
    <d v="2026-04-30T00:00:00"/>
    <x v="2"/>
    <x v="8"/>
    <n v="186"/>
    <n v="0"/>
    <n v="0"/>
    <n v="7600"/>
    <n v="0"/>
  </r>
  <r>
    <s v="BILL/2025/09/0092"/>
    <s v="OC01742"/>
    <x v="14"/>
    <s v="CLN/2025/0086"/>
    <d v="2025-09-24T00:00:00"/>
    <d v="2025-10-24T00:00:00"/>
    <s v="MXN"/>
    <n v="-2499.98"/>
    <m/>
    <n v="-2499.98"/>
    <n v="-2499.98"/>
    <n v="2499.98"/>
    <s v="Sin pagar"/>
    <s v="IRLANDA ROJO"/>
    <m/>
    <n v="30"/>
    <s v="Crédito"/>
    <n v="24"/>
    <n v="10"/>
    <n v="2025"/>
    <n v="24"/>
    <n v="9"/>
    <n v="2025"/>
    <n v="2499.98"/>
    <n v="2499.98"/>
    <s v="Vencido"/>
    <d v="2026-04-30T00:00:00"/>
    <x v="2"/>
    <x v="8"/>
    <n v="189"/>
    <n v="0"/>
    <n v="0"/>
    <n v="2499.98"/>
    <n v="0"/>
  </r>
  <r>
    <s v="BILL/2025/09/0065"/>
    <s v="OC01751"/>
    <x v="16"/>
    <s v="3957"/>
    <d v="2025-09-23T00:00:00"/>
    <d v="2025-10-23T00:00:00"/>
    <s v="USD"/>
    <n v="-23857.03"/>
    <n v="-3817.12"/>
    <n v="-27674.15"/>
    <n v="-1503.36"/>
    <n v="1503.36"/>
    <s v="Sin pagar"/>
    <s v="IRLANDA ROJO"/>
    <m/>
    <n v="30"/>
    <s v="Crédito"/>
    <n v="23"/>
    <n v="10"/>
    <n v="2025"/>
    <n v="23"/>
    <n v="9"/>
    <n v="2025"/>
    <n v="23857.03"/>
    <n v="27674.15"/>
    <s v="Vencido"/>
    <d v="2026-04-30T00:00:00"/>
    <x v="2"/>
    <x v="8"/>
    <n v="190"/>
    <n v="0"/>
    <n v="0"/>
    <n v="23857.03"/>
    <n v="0"/>
  </r>
  <r>
    <s v="BILL/2025/09/0031"/>
    <s v="OC01684"/>
    <x v="16"/>
    <s v="3858"/>
    <d v="2025-09-05T00:00:00"/>
    <d v="2025-10-05T00:00:00"/>
    <s v="USD"/>
    <n v="-7240.47"/>
    <n v="-1158.48"/>
    <n v="-8398.9500000000007"/>
    <n v="-447.76"/>
    <n v="447.76"/>
    <s v="Sin pagar"/>
    <s v="IRLANDA ROJO"/>
    <m/>
    <n v="30"/>
    <s v="Crédito"/>
    <n v="5"/>
    <n v="10"/>
    <n v="2025"/>
    <n v="5"/>
    <n v="9"/>
    <n v="2025"/>
    <n v="7240.47"/>
    <n v="8398.9500000000007"/>
    <s v="Vencido"/>
    <d v="2026-04-30T00:00:00"/>
    <x v="2"/>
    <x v="8"/>
    <n v="208"/>
    <n v="0"/>
    <n v="0"/>
    <n v="7240.47"/>
    <n v="0"/>
  </r>
  <r>
    <s v="BILL/2025/09/0030"/>
    <s v="OC01684"/>
    <x v="16"/>
    <s v="3851"/>
    <d v="2025-09-04T00:00:00"/>
    <d v="2025-10-04T00:00:00"/>
    <s v="USD"/>
    <n v="-21639.89"/>
    <n v="-3462.38"/>
    <n v="-25102.27"/>
    <n v="-1343.28"/>
    <n v="1343.28"/>
    <s v="Sin pagar"/>
    <s v="IRLANDA ROJO"/>
    <m/>
    <n v="30"/>
    <s v="Crédito"/>
    <n v="4"/>
    <n v="10"/>
    <n v="2025"/>
    <n v="4"/>
    <n v="9"/>
    <n v="2025"/>
    <n v="21639.89"/>
    <n v="25102.27"/>
    <s v="Vencido"/>
    <d v="2026-04-30T00:00:00"/>
    <x v="2"/>
    <x v="8"/>
    <n v="209"/>
    <n v="0"/>
    <n v="0"/>
    <n v="21639.89"/>
    <n v="0"/>
  </r>
  <r>
    <s v="BILL/2025/09/0021"/>
    <s v="OC01696"/>
    <x v="14"/>
    <s v="CLN/2025/0066"/>
    <d v="2025-09-09T00:00:00"/>
    <d v="2025-10-09T00:00:00"/>
    <s v="MXN"/>
    <n v="-5000"/>
    <m/>
    <n v="-5000"/>
    <n v="-5000"/>
    <n v="5000"/>
    <s v="Sin pagar"/>
    <s v="IRLANDA ROJO"/>
    <m/>
    <n v="30"/>
    <s v="Crédito"/>
    <n v="9"/>
    <n v="10"/>
    <n v="2025"/>
    <n v="9"/>
    <n v="9"/>
    <n v="2025"/>
    <n v="5000"/>
    <n v="5000"/>
    <s v="Vencido"/>
    <d v="2026-04-30T00:00:00"/>
    <x v="2"/>
    <x v="8"/>
    <n v="204"/>
    <n v="0"/>
    <n v="0"/>
    <n v="5000"/>
    <n v="0"/>
  </r>
  <r>
    <s v="BILL/2025/09/0008"/>
    <s v="OC01683"/>
    <x v="16"/>
    <s v="3844"/>
    <d v="2025-09-03T00:00:00"/>
    <d v="2025-10-03T00:00:00"/>
    <s v="USD"/>
    <n v="-24244.53"/>
    <n v="-3879.12"/>
    <n v="-28123.65"/>
    <n v="-1503.36"/>
    <n v="1503.36"/>
    <s v="Sin pagar"/>
    <s v="IRLANDA ROJO"/>
    <m/>
    <n v="30"/>
    <s v="Crédito"/>
    <n v="3"/>
    <n v="10"/>
    <n v="2025"/>
    <n v="3"/>
    <n v="9"/>
    <n v="2025"/>
    <n v="24244.53"/>
    <n v="28123.65"/>
    <s v="Vencido"/>
    <d v="2026-04-30T00:00:00"/>
    <x v="2"/>
    <x v="8"/>
    <n v="210"/>
    <n v="0"/>
    <n v="0"/>
    <n v="24244.53"/>
    <n v="0"/>
  </r>
  <r>
    <s v="BILL/2025/08/0063"/>
    <s v="OC01631"/>
    <x v="16"/>
    <s v="3756"/>
    <d v="2025-08-19T00:00:00"/>
    <d v="2025-09-18T00:00:00"/>
    <s v="MXN"/>
    <n v="-12600"/>
    <n v="-2016"/>
    <n v="-14616"/>
    <n v="-14616"/>
    <n v="14616"/>
    <s v="Sin pagar"/>
    <s v="IRLANDA ROJO"/>
    <m/>
    <n v="30"/>
    <s v="Crédito"/>
    <n v="18"/>
    <n v="9"/>
    <n v="2025"/>
    <n v="19"/>
    <n v="8"/>
    <n v="2025"/>
    <n v="12600"/>
    <n v="14616"/>
    <s v="Vencido"/>
    <d v="2026-04-30T00:00:00"/>
    <x v="2"/>
    <x v="8"/>
    <n v="225"/>
    <n v="0"/>
    <n v="0"/>
    <n v="12600"/>
    <n v="0"/>
  </r>
  <r>
    <s v="BILL/2025/08/0062"/>
    <s v="OC01632"/>
    <x v="16"/>
    <s v="3757"/>
    <d v="2025-08-19T00:00:00"/>
    <d v="2025-09-18T00:00:00"/>
    <s v="MXN"/>
    <n v="-21000"/>
    <n v="-3360"/>
    <n v="-24360"/>
    <n v="-24360"/>
    <n v="24360"/>
    <s v="Sin pagar"/>
    <s v="IRLANDA ROJO"/>
    <m/>
    <n v="30"/>
    <s v="Crédito"/>
    <n v="18"/>
    <n v="9"/>
    <n v="2025"/>
    <n v="19"/>
    <n v="8"/>
    <n v="2025"/>
    <n v="21000"/>
    <n v="24360"/>
    <s v="Vencido"/>
    <d v="2026-04-30T00:00:00"/>
    <x v="2"/>
    <x v="8"/>
    <n v="225"/>
    <n v="0"/>
    <n v="0"/>
    <n v="21000"/>
    <n v="0"/>
  </r>
  <r>
    <s v="BILL/2025/08/0040"/>
    <s v="OC01600"/>
    <x v="16"/>
    <s v="3703"/>
    <d v="2025-08-12T00:00:00"/>
    <d v="2025-09-11T00:00:00"/>
    <s v="MXN"/>
    <n v="-7600"/>
    <n v="-1216"/>
    <n v="-8816"/>
    <n v="-8816"/>
    <n v="8816"/>
    <s v="Sin pagar"/>
    <s v="IRLANDA ROJO"/>
    <m/>
    <n v="30"/>
    <s v="Crédito"/>
    <n v="11"/>
    <n v="9"/>
    <n v="2025"/>
    <n v="12"/>
    <n v="8"/>
    <n v="2025"/>
    <n v="7600"/>
    <n v="8816"/>
    <s v="Vencido"/>
    <d v="2026-04-30T00:00:00"/>
    <x v="2"/>
    <x v="8"/>
    <n v="232"/>
    <n v="0"/>
    <n v="0"/>
    <n v="7600"/>
    <n v="0"/>
  </r>
  <r>
    <s v="BILL/2025/08/0036"/>
    <s v="OC01615"/>
    <x v="16"/>
    <s v="3725"/>
    <d v="2025-08-14T00:00:00"/>
    <d v="2025-09-13T00:00:00"/>
    <s v="USD"/>
    <n v="-7416.85"/>
    <n v="-1186.7"/>
    <n v="-8603.5499999999993"/>
    <n v="-461.68"/>
    <n v="461.68"/>
    <s v="Sin pagar"/>
    <s v="IRLANDA ROJO"/>
    <m/>
    <n v="30"/>
    <s v="Crédito"/>
    <n v="13"/>
    <n v="9"/>
    <n v="2025"/>
    <n v="14"/>
    <n v="8"/>
    <n v="2025"/>
    <n v="7416.85"/>
    <n v="8603.5499999999993"/>
    <s v="Vencido"/>
    <d v="2026-04-30T00:00:00"/>
    <x v="2"/>
    <x v="8"/>
    <n v="230"/>
    <n v="0"/>
    <n v="0"/>
    <n v="7416.85"/>
    <n v="0"/>
  </r>
  <r>
    <s v="BILL/2025/08/0035"/>
    <s v="OC01616"/>
    <x v="16"/>
    <s v="3726"/>
    <d v="2025-08-14T00:00:00"/>
    <d v="2025-09-13T00:00:00"/>
    <s v="MXN"/>
    <n v="-11220"/>
    <n v="-1795.2"/>
    <n v="-13015.2"/>
    <n v="-13015.2"/>
    <n v="13015.2"/>
    <s v="Sin pagar"/>
    <s v="IRLANDA ROJO"/>
    <m/>
    <n v="30"/>
    <s v="Crédito"/>
    <n v="13"/>
    <n v="9"/>
    <n v="2025"/>
    <n v="14"/>
    <n v="8"/>
    <n v="2025"/>
    <n v="11220"/>
    <n v="13015.2"/>
    <s v="Vencido"/>
    <d v="2026-04-30T00:00:00"/>
    <x v="2"/>
    <x v="8"/>
    <n v="230"/>
    <n v="0"/>
    <n v="0"/>
    <n v="11220"/>
    <n v="0"/>
  </r>
  <r>
    <s v="BILL/2025/08/0026"/>
    <s v="OC01591"/>
    <x v="17"/>
    <s v="A  787"/>
    <d v="2025-08-13T00:00:00"/>
    <d v="2025-09-12T00:00:00"/>
    <s v="MXN"/>
    <n v="-12540"/>
    <n v="-1849.65"/>
    <n v="-14389.65"/>
    <n v="-14389.65"/>
    <n v="14389.65"/>
    <s v="Sin pagar"/>
    <s v="IRLANDA ROJO"/>
    <m/>
    <n v="30"/>
    <s v="Crédito"/>
    <n v="12"/>
    <n v="9"/>
    <n v="2025"/>
    <n v="13"/>
    <n v="8"/>
    <n v="2025"/>
    <n v="12540"/>
    <n v="14389.65"/>
    <s v="Vencido"/>
    <d v="2026-04-30T00:00:00"/>
    <x v="2"/>
    <x v="8"/>
    <n v="231"/>
    <n v="0"/>
    <n v="0"/>
    <n v="12540"/>
    <n v="0"/>
  </r>
  <r>
    <s v="BILL/2025/08/0019"/>
    <s v="OC01571"/>
    <x v="16"/>
    <s v="3684"/>
    <d v="2025-08-06T00:00:00"/>
    <d v="2025-09-05T00:00:00"/>
    <s v="MXN"/>
    <n v="-14985"/>
    <n v="-2397.6"/>
    <n v="-17382.599999999999"/>
    <n v="-17382.599999999999"/>
    <n v="17382.599999999999"/>
    <s v="Sin pagar"/>
    <s v="IRLANDA ROJO"/>
    <m/>
    <n v="30"/>
    <s v="Crédito"/>
    <n v="5"/>
    <n v="9"/>
    <n v="2025"/>
    <n v="6"/>
    <n v="8"/>
    <n v="2025"/>
    <n v="14985"/>
    <n v="17382.599999999999"/>
    <s v="Vencido"/>
    <d v="2026-04-30T00:00:00"/>
    <x v="2"/>
    <x v="8"/>
    <n v="238"/>
    <n v="0"/>
    <n v="0"/>
    <n v="14985"/>
    <n v="0"/>
  </r>
  <r>
    <s v="BILL/2025/08/0018"/>
    <s v="OC01574"/>
    <x v="16"/>
    <s v="3686"/>
    <d v="2025-08-07T00:00:00"/>
    <d v="2025-09-06T00:00:00"/>
    <s v="MXN"/>
    <n v="-26500"/>
    <n v="-4240"/>
    <n v="-30740"/>
    <n v="-30740"/>
    <n v="30740"/>
    <s v="Sin pagar"/>
    <s v="IRLANDA ROJO"/>
    <m/>
    <n v="30"/>
    <s v="Crédito"/>
    <n v="6"/>
    <n v="9"/>
    <n v="2025"/>
    <n v="7"/>
    <n v="8"/>
    <n v="2025"/>
    <n v="26500"/>
    <n v="30740"/>
    <s v="Vencido"/>
    <d v="2026-04-30T00:00:00"/>
    <x v="2"/>
    <x v="8"/>
    <n v="237"/>
    <n v="0"/>
    <n v="0"/>
    <n v="26500"/>
    <n v="0"/>
  </r>
  <r>
    <s v="BILL/2025/08/0017"/>
    <s v="OC01577"/>
    <x v="16"/>
    <s v="3687"/>
    <d v="2025-08-07T00:00:00"/>
    <d v="2025-09-06T00:00:00"/>
    <s v="USD"/>
    <n v="-17751.36"/>
    <n v="-2840.22"/>
    <n v="-20591.580000000002"/>
    <n v="-1105.93"/>
    <n v="1105.93"/>
    <s v="Sin pagar"/>
    <s v="IRLANDA ROJO"/>
    <m/>
    <n v="30"/>
    <s v="Crédito"/>
    <n v="6"/>
    <n v="9"/>
    <n v="2025"/>
    <n v="7"/>
    <n v="8"/>
    <n v="2025"/>
    <n v="17751.36"/>
    <n v="20591.580000000002"/>
    <s v="Vencido"/>
    <d v="2026-04-30T00:00:00"/>
    <x v="2"/>
    <x v="8"/>
    <n v="237"/>
    <n v="0"/>
    <n v="0"/>
    <n v="17751.36"/>
    <n v="0"/>
  </r>
  <r>
    <s v="BILL/2025/07/0040"/>
    <s v="OC01491"/>
    <x v="18"/>
    <s v="CLN-362"/>
    <d v="2025-07-15T00:00:00"/>
    <d v="2025-08-14T00:00:00"/>
    <s v="MXN"/>
    <n v="-12151.9"/>
    <n v="151.9"/>
    <n v="-12000"/>
    <n v="-12000"/>
    <n v="12000"/>
    <s v="Sin pagar"/>
    <s v="IRLANDA ROJO"/>
    <m/>
    <n v="30"/>
    <s v="Crédito"/>
    <n v="14"/>
    <n v="8"/>
    <n v="2025"/>
    <n v="15"/>
    <n v="7"/>
    <n v="2025"/>
    <n v="12151.9"/>
    <n v="12000"/>
    <s v="Vencido"/>
    <d v="2026-04-30T00:00:00"/>
    <x v="2"/>
    <x v="8"/>
    <n v="260"/>
    <n v="0"/>
    <n v="0"/>
    <n v="12151.9"/>
    <n v="0"/>
  </r>
  <r>
    <s v="BILL/2025/06/0041"/>
    <s v="OC01416"/>
    <x v="18"/>
    <s v="9AE6E535-1E51-478E-9B2A-58D915BF45ED"/>
    <d v="2025-06-27T00:00:00"/>
    <d v="2025-07-27T00:00:00"/>
    <s v="USD"/>
    <n v="-17003.52"/>
    <n v="-2720.56"/>
    <n v="-19724.080000000002"/>
    <n v="-1044"/>
    <n v="1044"/>
    <s v="Sin pagar"/>
    <s v="IRLANDA ROJO"/>
    <m/>
    <n v="30"/>
    <s v="Crédito"/>
    <n v="27"/>
    <n v="7"/>
    <n v="2025"/>
    <n v="27"/>
    <n v="6"/>
    <n v="2025"/>
    <n v="17003.52"/>
    <n v="19724.080000000002"/>
    <s v="Vencido"/>
    <d v="2026-04-30T00:00:00"/>
    <x v="2"/>
    <x v="8"/>
    <n v="278"/>
    <n v="0"/>
    <n v="0"/>
    <n v="17003.52"/>
    <n v="0"/>
  </r>
  <r>
    <s v="BILL/2024/12/0015"/>
    <s v="OC00791"/>
    <x v="19"/>
    <s v="A - 994"/>
    <d v="2024-12-09T00:00:00"/>
    <d v="2024-12-24T00:00:00"/>
    <s v="USD"/>
    <n v="-48546"/>
    <n v="-7767.36"/>
    <n v="-56313.36"/>
    <n v="-2784"/>
    <n v="2784"/>
    <s v="Sin pagar"/>
    <s v="IRLANDA ROJO"/>
    <m/>
    <n v="15"/>
    <s v="Crédito"/>
    <n v="24"/>
    <n v="12"/>
    <n v="2024"/>
    <n v="9"/>
    <n v="12"/>
    <n v="2024"/>
    <n v="48546"/>
    <n v="56313.36"/>
    <s v="Vencido"/>
    <d v="2026-04-30T00:00:00"/>
    <x v="2"/>
    <x v="8"/>
    <n v="493"/>
    <n v="0"/>
    <n v="0"/>
    <n v="48546"/>
    <n v="0"/>
  </r>
  <r>
    <s v="BILL/2024/11/0007"/>
    <s v="OC00687"/>
    <x v="20"/>
    <s v="A6782"/>
    <d v="2024-11-01T00:00:00"/>
    <d v="2024-12-01T00:00:00"/>
    <s v="USD"/>
    <n v="-64633.93"/>
    <n v="-10341.51"/>
    <n v="-74975.44"/>
    <n v="-3741.7"/>
    <n v="3741.7"/>
    <s v="Sin pagar"/>
    <s v="IRLANDA ROJO"/>
    <m/>
    <n v="30"/>
    <s v="Crédito"/>
    <n v="1"/>
    <n v="12"/>
    <n v="2024"/>
    <n v="1"/>
    <n v="11"/>
    <n v="2024"/>
    <n v="64633.93"/>
    <n v="74975.44"/>
    <s v="Vencido"/>
    <d v="2026-04-30T00:00:00"/>
    <x v="2"/>
    <x v="8"/>
    <n v="516"/>
    <n v="0"/>
    <n v="0"/>
    <n v="64633.93"/>
    <n v="0"/>
  </r>
  <r>
    <s v="BILL/2026/04/0084"/>
    <s v="OC02371"/>
    <x v="6"/>
    <s v="A - 37465"/>
    <d v="2026-04-18T00:00:00"/>
    <d v="2026-05-18T00:00:00"/>
    <s v="MXN"/>
    <n v="-8100"/>
    <n v="-1296"/>
    <n v="-9396"/>
    <n v="-9396"/>
    <n v="9396"/>
    <s v="Sin pagar"/>
    <s v="IRLANDA ROJO"/>
    <m/>
    <n v="30"/>
    <s v="Crédito"/>
    <n v="18"/>
    <n v="5"/>
    <n v="2026"/>
    <n v="18"/>
    <n v="4"/>
    <n v="2026"/>
    <n v="8100"/>
    <n v="9396"/>
    <s v="Vigente"/>
    <d v="2026-04-24T00:00:00"/>
    <x v="2"/>
    <x v="9"/>
    <n v="0"/>
    <n v="0"/>
    <n v="0"/>
    <n v="0"/>
    <n v="8100"/>
  </r>
  <r>
    <s v="BILL/2026/04/0083"/>
    <s v="OC02386"/>
    <x v="6"/>
    <s v="A - 37501"/>
    <d v="2026-04-21T00:00:00"/>
    <d v="2026-05-21T00:00:00"/>
    <s v="MXN"/>
    <n v="-2200"/>
    <n v="-352"/>
    <n v="-2552"/>
    <n v="-2552"/>
    <n v="2552"/>
    <s v="Sin pagar"/>
    <s v="IRLANDA ROJO"/>
    <m/>
    <n v="30"/>
    <s v="Crédito"/>
    <n v="21"/>
    <n v="5"/>
    <n v="2026"/>
    <n v="21"/>
    <n v="4"/>
    <n v="2026"/>
    <n v="2200"/>
    <n v="2552"/>
    <s v="Vigente"/>
    <d v="2026-04-24T00:00:00"/>
    <x v="2"/>
    <x v="9"/>
    <n v="0"/>
    <n v="0"/>
    <n v="0"/>
    <n v="0"/>
    <n v="2200"/>
  </r>
  <r>
    <s v="BILL/2026/04/0082"/>
    <s v="OC02392"/>
    <x v="6"/>
    <s v="A - 37533"/>
    <d v="2026-04-22T00:00:00"/>
    <d v="2026-05-22T00:00:00"/>
    <s v="MXN"/>
    <n v="-32000"/>
    <m/>
    <n v="-32000"/>
    <n v="-32000"/>
    <n v="32000"/>
    <s v="Sin pagar"/>
    <s v="IRLANDA ROJO"/>
    <m/>
    <n v="30"/>
    <s v="Crédito"/>
    <n v="22"/>
    <n v="5"/>
    <n v="2026"/>
    <n v="22"/>
    <n v="4"/>
    <n v="2026"/>
    <n v="32000"/>
    <n v="32000"/>
    <s v="Vigente"/>
    <d v="2026-04-24T00:00:00"/>
    <x v="2"/>
    <x v="9"/>
    <n v="0"/>
    <n v="0"/>
    <n v="0"/>
    <n v="0"/>
    <n v="32000"/>
  </r>
  <r>
    <s v="BILL/2026/04/0081"/>
    <s v="OC02403"/>
    <x v="6"/>
    <s v="A - 37551"/>
    <d v="2026-04-23T00:00:00"/>
    <d v="2026-05-23T00:00:00"/>
    <s v="MXN"/>
    <n v="-28800"/>
    <n v="-4608"/>
    <n v="-33408"/>
    <n v="-33408"/>
    <n v="33408"/>
    <s v="Sin pagar"/>
    <s v="IRLANDA ROJO"/>
    <m/>
    <n v="30"/>
    <s v="Crédito"/>
    <n v="23"/>
    <n v="5"/>
    <n v="2026"/>
    <n v="23"/>
    <n v="4"/>
    <n v="2026"/>
    <n v="28800"/>
    <n v="33408"/>
    <s v="Vigente"/>
    <d v="2026-04-24T00:00:00"/>
    <x v="2"/>
    <x v="9"/>
    <n v="0"/>
    <n v="0"/>
    <n v="0"/>
    <n v="0"/>
    <n v="28800"/>
  </r>
  <r>
    <s v="BILL/2026/04/0080"/>
    <s v="OC02368"/>
    <x v="7"/>
    <s v="F9362"/>
    <d v="2026-04-16T00:00:00"/>
    <d v="2026-05-16T00:00:00"/>
    <s v="MXN"/>
    <n v="-17160"/>
    <n v="-2745.6"/>
    <n v="-19905.599999999999"/>
    <n v="-19905.599999999999"/>
    <n v="19905.599999999999"/>
    <s v="Sin pagar"/>
    <s v="IRLANDA ROJO"/>
    <m/>
    <n v="30"/>
    <s v="Crédito"/>
    <n v="16"/>
    <n v="5"/>
    <n v="2026"/>
    <n v="16"/>
    <n v="4"/>
    <n v="2026"/>
    <n v="17160"/>
    <n v="19905.599999999999"/>
    <s v="Vigente"/>
    <d v="2026-04-24T00:00:00"/>
    <x v="2"/>
    <x v="9"/>
    <n v="0"/>
    <n v="0"/>
    <n v="0"/>
    <n v="0"/>
    <n v="17160"/>
  </r>
  <r>
    <s v="BILL/2026/04/0079"/>
    <s v="OC02316"/>
    <x v="0"/>
    <s v="HMO-24677"/>
    <d v="2026-04-22T00:00:00"/>
    <d v="2026-05-22T00:00:00"/>
    <s v="MXN"/>
    <n v="-26800"/>
    <n v="-4288"/>
    <n v="-31088"/>
    <n v="-31088"/>
    <n v="31088"/>
    <s v="Sin pagar"/>
    <s v="IRLANDA ROJO"/>
    <m/>
    <n v="30"/>
    <s v="Crédito"/>
    <n v="22"/>
    <n v="5"/>
    <n v="2026"/>
    <n v="22"/>
    <n v="4"/>
    <n v="2026"/>
    <n v="26800"/>
    <n v="31088"/>
    <s v="Vigente"/>
    <d v="2026-04-24T00:00:00"/>
    <x v="2"/>
    <x v="9"/>
    <n v="0"/>
    <n v="0"/>
    <n v="0"/>
    <n v="0"/>
    <n v="26800"/>
  </r>
  <r>
    <s v="BILL/2026/04/0077"/>
    <s v="OC02307"/>
    <x v="13"/>
    <s v="HMO/2026/00002"/>
    <d v="2026-04-24T00:00:00"/>
    <d v="2026-06-23T00:00:00"/>
    <s v="USD"/>
    <n v="-1084224.3999999999"/>
    <n v="-173475.9"/>
    <n v="-1257700.3"/>
    <n v="-72453.600000000006"/>
    <n v="72453.600000000006"/>
    <s v="Sin pagar"/>
    <s v="IRLANDA ROJO"/>
    <m/>
    <n v="60"/>
    <s v="Crédito"/>
    <n v="23"/>
    <n v="6"/>
    <n v="2026"/>
    <n v="24"/>
    <n v="4"/>
    <n v="2026"/>
    <n v="1084224.3999999999"/>
    <n v="1257700.3"/>
    <s v="Vigente"/>
    <d v="2026-04-24T00:00:00"/>
    <x v="2"/>
    <x v="9"/>
    <n v="0"/>
    <n v="0"/>
    <n v="0"/>
    <n v="0"/>
    <n v="1084224.3999999999"/>
  </r>
  <r>
    <s v="BILL/2026/04/0071"/>
    <s v="OC02364"/>
    <x v="6"/>
    <s v="A - 37432"/>
    <d v="2026-04-15T00:00:00"/>
    <d v="2026-05-15T00:00:00"/>
    <s v="MXN"/>
    <n v="-1600"/>
    <m/>
    <n v="-1600"/>
    <n v="-1600"/>
    <n v="1600"/>
    <s v="Sin pagar"/>
    <s v="IRLANDA ROJO"/>
    <m/>
    <n v="30"/>
    <s v="Crédito"/>
    <n v="15"/>
    <n v="5"/>
    <n v="2026"/>
    <n v="15"/>
    <n v="4"/>
    <n v="2026"/>
    <n v="1600"/>
    <n v="1600"/>
    <s v="Vigente"/>
    <d v="2026-04-24T00:00:00"/>
    <x v="2"/>
    <x v="9"/>
    <n v="0"/>
    <n v="0"/>
    <n v="0"/>
    <n v="0"/>
    <n v="1600"/>
  </r>
  <r>
    <s v="BILL/2026/04/0070"/>
    <s v="OC02323"/>
    <x v="2"/>
    <s v="12002637"/>
    <d v="2026-04-15T00:00:00"/>
    <d v="2026-05-15T00:00:00"/>
    <s v="USD"/>
    <n v="-37991.360000000001"/>
    <n v="-6078.62"/>
    <n v="-44069.98"/>
    <n v="-2552"/>
    <n v="2552"/>
    <s v="Sin pagar"/>
    <s v="IRLANDA ROJO"/>
    <m/>
    <n v="30"/>
    <s v="Crédito"/>
    <n v="15"/>
    <n v="5"/>
    <n v="2026"/>
    <n v="15"/>
    <n v="4"/>
    <n v="2026"/>
    <n v="37991.360000000001"/>
    <n v="44069.98"/>
    <s v="Vigente"/>
    <d v="2026-04-24T00:00:00"/>
    <x v="2"/>
    <x v="9"/>
    <n v="0"/>
    <n v="0"/>
    <n v="0"/>
    <n v="0"/>
    <n v="37991.360000000001"/>
  </r>
  <r>
    <s v="BILL/2026/04/0069"/>
    <s v="OC02356"/>
    <x v="5"/>
    <s v="M 68960"/>
    <d v="2026-04-17T00:00:00"/>
    <d v="2026-05-17T00:00:00"/>
    <s v="USD"/>
    <n v="-7686.17"/>
    <n v="-1229.79"/>
    <n v="-8915.9599999999991"/>
    <n v="-516.20000000000005"/>
    <n v="516.20000000000005"/>
    <s v="Sin pagar"/>
    <s v="IRLANDA ROJO"/>
    <m/>
    <n v="30"/>
    <s v="Crédito"/>
    <n v="17"/>
    <n v="5"/>
    <n v="2026"/>
    <n v="17"/>
    <n v="4"/>
    <n v="2026"/>
    <n v="7686.17"/>
    <n v="8915.9599999999991"/>
    <s v="Vigente"/>
    <d v="2026-04-24T00:00:00"/>
    <x v="2"/>
    <x v="9"/>
    <n v="0"/>
    <n v="0"/>
    <n v="0"/>
    <n v="0"/>
    <n v="7686.17"/>
  </r>
  <r>
    <s v="BILL/2026/04/0068"/>
    <s v="OC02357"/>
    <x v="10"/>
    <s v="224760"/>
    <d v="2026-04-17T00:00:00"/>
    <d v="2026-05-17T00:00:00"/>
    <s v="USD"/>
    <n v="-44769.8"/>
    <n v="-7163.17"/>
    <n v="-51932.97"/>
    <n v="-3006.72"/>
    <n v="3006.72"/>
    <s v="Sin pagar"/>
    <s v="IRLANDA ROJO"/>
    <m/>
    <n v="30"/>
    <s v="Crédito"/>
    <n v="17"/>
    <n v="5"/>
    <n v="2026"/>
    <n v="17"/>
    <n v="4"/>
    <n v="2026"/>
    <n v="44769.8"/>
    <n v="51932.97"/>
    <s v="Vigente"/>
    <d v="2026-04-24T00:00:00"/>
    <x v="2"/>
    <x v="9"/>
    <n v="0"/>
    <n v="0"/>
    <n v="0"/>
    <n v="0"/>
    <n v="44769.8"/>
  </r>
  <r>
    <s v="BILL/2026/04/0061"/>
    <s v="OC02336"/>
    <x v="8"/>
    <s v="356"/>
    <d v="2026-04-20T00:00:00"/>
    <d v="2026-05-20T00:00:00"/>
    <s v="USD"/>
    <n v="-36213.870000000003"/>
    <m/>
    <n v="-36213.870000000003"/>
    <n v="-2100"/>
    <n v="2100"/>
    <s v="Sin pagar"/>
    <s v="IRLANDA ROJO"/>
    <m/>
    <n v="30"/>
    <s v="Crédito"/>
    <n v="20"/>
    <n v="5"/>
    <n v="2026"/>
    <n v="20"/>
    <n v="4"/>
    <n v="2026"/>
    <n v="36213.870000000003"/>
    <n v="36213.870000000003"/>
    <s v="Vigente"/>
    <d v="2026-04-24T00:00:00"/>
    <x v="2"/>
    <x v="9"/>
    <n v="0"/>
    <n v="0"/>
    <n v="0"/>
    <n v="0"/>
    <n v="36213.870000000003"/>
  </r>
  <r>
    <s v="BILL/2026/04/0060"/>
    <s v="OC02345"/>
    <x v="2"/>
    <s v="12002630"/>
    <d v="2026-04-15T00:00:00"/>
    <d v="2026-05-15T00:00:00"/>
    <s v="USD"/>
    <n v="-26766.639999999999"/>
    <n v="-4282.66"/>
    <n v="-31049.3"/>
    <n v="-1798"/>
    <n v="1798"/>
    <s v="Sin pagar"/>
    <s v="IRLANDA ROJO"/>
    <m/>
    <n v="30"/>
    <s v="Crédito"/>
    <n v="15"/>
    <n v="5"/>
    <n v="2026"/>
    <n v="15"/>
    <n v="4"/>
    <n v="2026"/>
    <n v="26766.639999999999"/>
    <n v="31049.3"/>
    <s v="Vigente"/>
    <d v="2026-04-24T00:00:00"/>
    <x v="2"/>
    <x v="9"/>
    <n v="0"/>
    <n v="0"/>
    <n v="0"/>
    <n v="0"/>
    <n v="26766.639999999999"/>
  </r>
  <r>
    <s v="BILL/2026/04/0059"/>
    <s v="OC02347"/>
    <x v="3"/>
    <s v="62137"/>
    <d v="2026-04-15T00:00:00"/>
    <d v="2026-05-15T00:00:00"/>
    <s v="MXN"/>
    <n v="-19944"/>
    <n v="-3191.04"/>
    <n v="-23135.040000000001"/>
    <n v="-23135.040000000001"/>
    <n v="23135.040000000001"/>
    <s v="Sin pagar"/>
    <s v="IRLANDA ROJO"/>
    <m/>
    <n v="30"/>
    <s v="Crédito"/>
    <n v="15"/>
    <n v="5"/>
    <n v="2026"/>
    <n v="15"/>
    <n v="4"/>
    <n v="2026"/>
    <n v="19944"/>
    <n v="23135.040000000001"/>
    <s v="Vigente"/>
    <d v="2026-04-24T00:00:00"/>
    <x v="2"/>
    <x v="9"/>
    <n v="0"/>
    <n v="0"/>
    <n v="0"/>
    <n v="0"/>
    <n v="19944"/>
  </r>
  <r>
    <s v="BILL/2026/04/0056"/>
    <s v="OC02331"/>
    <x v="2"/>
    <s v="12002638"/>
    <d v="2026-04-15T00:00:00"/>
    <d v="2026-05-15T00:00:00"/>
    <s v="USD"/>
    <n v="-37991.360000000001"/>
    <n v="-6078.62"/>
    <n v="-44069.98"/>
    <n v="-2552"/>
    <n v="2552"/>
    <s v="Sin pagar"/>
    <s v="IRLANDA ROJO"/>
    <m/>
    <n v="30"/>
    <s v="Crédito"/>
    <n v="15"/>
    <n v="5"/>
    <n v="2026"/>
    <n v="15"/>
    <n v="4"/>
    <n v="2026"/>
    <n v="37991.360000000001"/>
    <n v="44069.98"/>
    <s v="Vigente"/>
    <d v="2026-04-24T00:00:00"/>
    <x v="2"/>
    <x v="9"/>
    <n v="0"/>
    <n v="0"/>
    <n v="0"/>
    <n v="0"/>
    <n v="37991.360000000001"/>
  </r>
  <r>
    <s v="BILL/2026/04/0055"/>
    <s v="OC02349"/>
    <x v="8"/>
    <s v="355"/>
    <d v="2026-04-17T00:00:00"/>
    <d v="2026-05-17T00:00:00"/>
    <s v="USD"/>
    <n v="-72543.66"/>
    <m/>
    <n v="-72543.66"/>
    <n v="-4200"/>
    <n v="4200"/>
    <s v="Sin pagar"/>
    <s v="IRLANDA ROJO"/>
    <m/>
    <n v="30"/>
    <s v="Crédito"/>
    <n v="17"/>
    <n v="5"/>
    <n v="2026"/>
    <n v="17"/>
    <n v="4"/>
    <n v="2026"/>
    <n v="72543.66"/>
    <n v="72543.66"/>
    <s v="Vigente"/>
    <d v="2026-04-24T00:00:00"/>
    <x v="2"/>
    <x v="9"/>
    <n v="0"/>
    <n v="0"/>
    <n v="0"/>
    <n v="0"/>
    <n v="72543.66"/>
  </r>
  <r>
    <s v="BILL/2026/04/0051"/>
    <s v="OC02335"/>
    <x v="8"/>
    <s v="354"/>
    <d v="2026-04-15T00:00:00"/>
    <d v="2026-05-15T00:00:00"/>
    <s v="USD"/>
    <n v="-36264.480000000003"/>
    <m/>
    <n v="-36264.480000000003"/>
    <n v="-2100"/>
    <n v="2100"/>
    <s v="Sin pagar"/>
    <s v="IRLANDA ROJO"/>
    <m/>
    <n v="30"/>
    <s v="Crédito"/>
    <n v="15"/>
    <n v="5"/>
    <n v="2026"/>
    <n v="15"/>
    <n v="4"/>
    <n v="2026"/>
    <n v="36264.480000000003"/>
    <n v="36264.480000000003"/>
    <s v="Vigente"/>
    <d v="2026-04-24T00:00:00"/>
    <x v="2"/>
    <x v="9"/>
    <n v="0"/>
    <n v="0"/>
    <n v="0"/>
    <n v="0"/>
    <n v="36264.480000000003"/>
  </r>
  <r>
    <s v="BILL/2026/04/0049"/>
    <s v="OC02338"/>
    <x v="3"/>
    <s v="62116"/>
    <d v="2026-04-13T00:00:00"/>
    <d v="2026-05-13T00:00:00"/>
    <s v="MXN"/>
    <n v="-49860"/>
    <n v="-7977.6"/>
    <n v="-57837.599999999999"/>
    <n v="-57837.599999999999"/>
    <n v="57837.599999999999"/>
    <s v="Sin pagar"/>
    <s v="IRLANDA ROJO"/>
    <m/>
    <n v="30"/>
    <s v="Crédito"/>
    <n v="13"/>
    <n v="5"/>
    <n v="2026"/>
    <n v="13"/>
    <n v="4"/>
    <n v="2026"/>
    <n v="49860"/>
    <n v="57837.599999999999"/>
    <s v="Vigente"/>
    <d v="2026-04-24T00:00:00"/>
    <x v="2"/>
    <x v="9"/>
    <n v="0"/>
    <n v="0"/>
    <n v="0"/>
    <n v="0"/>
    <n v="49860"/>
  </r>
  <r>
    <s v="BILL/2026/04/0035"/>
    <s v="OC02297"/>
    <x v="0"/>
    <s v="HMO-24557"/>
    <d v="2026-04-09T00:00:00"/>
    <d v="2026-05-09T00:00:00"/>
    <s v="USD"/>
    <n v="-277954.57"/>
    <n v="-44472.73"/>
    <n v="-322427.3"/>
    <n v="-18513.599999999999"/>
    <n v="18513.599999999999"/>
    <s v="Sin pagar"/>
    <s v="IRLANDA ROJO"/>
    <m/>
    <n v="30"/>
    <s v="Crédito"/>
    <n v="9"/>
    <n v="5"/>
    <n v="2026"/>
    <n v="9"/>
    <n v="4"/>
    <n v="2026"/>
    <n v="277954.57"/>
    <n v="322427.3"/>
    <s v="Vigente"/>
    <d v="2026-04-24T00:00:00"/>
    <x v="2"/>
    <x v="9"/>
    <n v="0"/>
    <n v="0"/>
    <n v="0"/>
    <n v="0"/>
    <n v="277954.57"/>
  </r>
  <r>
    <s v="BILL/2026/04/0034"/>
    <s v="OC02298"/>
    <x v="0"/>
    <s v="HMO-24558"/>
    <d v="2026-04-09T00:00:00"/>
    <d v="2026-05-09T00:00:00"/>
    <s v="MXN"/>
    <n v="-12000"/>
    <n v="-1920"/>
    <n v="-13920"/>
    <n v="-13920"/>
    <n v="13920"/>
    <s v="Sin pagar"/>
    <s v="IRLANDA ROJO"/>
    <m/>
    <n v="30"/>
    <s v="Crédito"/>
    <n v="9"/>
    <n v="5"/>
    <n v="2026"/>
    <n v="9"/>
    <n v="4"/>
    <n v="2026"/>
    <n v="12000"/>
    <n v="13920"/>
    <s v="Vigente"/>
    <d v="2026-04-24T00:00:00"/>
    <x v="2"/>
    <x v="9"/>
    <n v="0"/>
    <n v="0"/>
    <n v="0"/>
    <n v="0"/>
    <n v="12000"/>
  </r>
  <r>
    <s v="BILL/2026/04/0033"/>
    <s v="OC02315"/>
    <x v="0"/>
    <s v="HMO-24571"/>
    <d v="2026-04-13T00:00:00"/>
    <d v="2026-05-13T00:00:00"/>
    <s v="MXN"/>
    <n v="-19200"/>
    <n v="-3072"/>
    <n v="-22272"/>
    <n v="-22272"/>
    <n v="22272"/>
    <s v="Sin pagar"/>
    <s v="IRLANDA ROJO"/>
    <m/>
    <n v="30"/>
    <s v="Crédito"/>
    <n v="13"/>
    <n v="5"/>
    <n v="2026"/>
    <n v="13"/>
    <n v="4"/>
    <n v="2026"/>
    <n v="19200"/>
    <n v="22272"/>
    <s v="Vigente"/>
    <d v="2026-04-24T00:00:00"/>
    <x v="2"/>
    <x v="9"/>
    <n v="0"/>
    <n v="0"/>
    <n v="0"/>
    <n v="0"/>
    <n v="19200"/>
  </r>
  <r>
    <s v="BILL/2026/04/0032"/>
    <s v="OC02343"/>
    <x v="4"/>
    <s v="HMO59240"/>
    <d v="2026-04-13T00:00:00"/>
    <d v="2026-05-13T00:00:00"/>
    <s v="USD"/>
    <n v="-48947.58"/>
    <n v="-7831.61"/>
    <n v="-56779.19"/>
    <n v="-3281.41"/>
    <n v="3281.41"/>
    <s v="Sin pagar"/>
    <s v="IRLANDA ROJO"/>
    <m/>
    <n v="30"/>
    <s v="Crédito"/>
    <n v="13"/>
    <n v="5"/>
    <n v="2026"/>
    <n v="13"/>
    <n v="4"/>
    <n v="2026"/>
    <n v="48947.58"/>
    <n v="56779.19"/>
    <s v="Vigente"/>
    <d v="2026-04-24T00:00:00"/>
    <x v="2"/>
    <x v="9"/>
    <n v="0"/>
    <n v="0"/>
    <n v="0"/>
    <n v="0"/>
    <n v="48947.58"/>
  </r>
  <r>
    <s v="BILL/2026/04/0031"/>
    <s v="OC02343"/>
    <x v="4"/>
    <s v="HMO59239"/>
    <d v="2026-04-13T00:00:00"/>
    <d v="2026-05-13T00:00:00"/>
    <s v="USD"/>
    <n v="-12236.89"/>
    <n v="-1957.9"/>
    <n v="-14194.79"/>
    <n v="-820.35"/>
    <n v="820.35"/>
    <s v="Sin pagar"/>
    <s v="IRLANDA ROJO"/>
    <m/>
    <n v="30"/>
    <s v="Crédito"/>
    <n v="13"/>
    <n v="5"/>
    <n v="2026"/>
    <n v="13"/>
    <n v="4"/>
    <n v="2026"/>
    <n v="12236.89"/>
    <n v="14194.79"/>
    <s v="Vigente"/>
    <d v="2026-04-24T00:00:00"/>
    <x v="2"/>
    <x v="9"/>
    <n v="0"/>
    <n v="0"/>
    <n v="0"/>
    <n v="0"/>
    <n v="12236.89"/>
  </r>
  <r>
    <s v="BILL/2026/04/0030"/>
    <s v="OC02342"/>
    <x v="4"/>
    <s v="HMO59241"/>
    <d v="2026-04-13T00:00:00"/>
    <d v="2026-05-13T00:00:00"/>
    <s v="USD"/>
    <n v="-73421.36"/>
    <n v="-11747.42"/>
    <n v="-85168.78"/>
    <n v="-4922.1099999999997"/>
    <n v="4922.1099999999997"/>
    <s v="Sin pagar"/>
    <s v="IRLANDA ROJO"/>
    <m/>
    <n v="30"/>
    <s v="Crédito"/>
    <n v="13"/>
    <n v="5"/>
    <n v="2026"/>
    <n v="13"/>
    <n v="4"/>
    <n v="2026"/>
    <n v="73421.36"/>
    <n v="85168.78"/>
    <s v="Vigente"/>
    <d v="2026-04-24T00:00:00"/>
    <x v="2"/>
    <x v="9"/>
    <n v="0"/>
    <n v="0"/>
    <n v="0"/>
    <n v="0"/>
    <n v="73421.36"/>
  </r>
  <r>
    <s v="BILL/2026/04/0029"/>
    <s v="OC02344"/>
    <x v="4"/>
    <s v="HMO59238"/>
    <d v="2026-04-13T00:00:00"/>
    <d v="2026-05-13T00:00:00"/>
    <s v="USD"/>
    <n v="-12236.89"/>
    <n v="-1957.9"/>
    <n v="-14194.79"/>
    <n v="-820.35"/>
    <n v="820.35"/>
    <s v="Sin pagar"/>
    <s v="IRLANDA ROJO"/>
    <m/>
    <n v="30"/>
    <s v="Crédito"/>
    <n v="13"/>
    <n v="5"/>
    <n v="2026"/>
    <n v="13"/>
    <n v="4"/>
    <n v="2026"/>
    <n v="12236.89"/>
    <n v="14194.79"/>
    <s v="Vigente"/>
    <d v="2026-04-24T00:00:00"/>
    <x v="2"/>
    <x v="9"/>
    <n v="0"/>
    <n v="0"/>
    <n v="0"/>
    <n v="0"/>
    <n v="12236.89"/>
  </r>
  <r>
    <s v="BILL/2026/04/0028"/>
    <s v="OC02340"/>
    <x v="6"/>
    <s v="A - 37364"/>
    <d v="2026-04-11T00:00:00"/>
    <d v="2026-05-11T00:00:00"/>
    <s v="MXN"/>
    <n v="-5100"/>
    <n v="-816"/>
    <n v="-5916"/>
    <n v="-5916"/>
    <n v="5916"/>
    <s v="Sin pagar"/>
    <s v="IRLANDA ROJO"/>
    <m/>
    <n v="30"/>
    <s v="Crédito"/>
    <n v="11"/>
    <n v="5"/>
    <n v="2026"/>
    <n v="11"/>
    <n v="4"/>
    <n v="2026"/>
    <n v="5100"/>
    <n v="5916"/>
    <s v="Vigente"/>
    <d v="2026-04-24T00:00:00"/>
    <x v="2"/>
    <x v="9"/>
    <n v="0"/>
    <n v="0"/>
    <n v="0"/>
    <n v="0"/>
    <n v="5100"/>
  </r>
  <r>
    <s v="BILL/2026/04/0027"/>
    <s v="OC02334"/>
    <x v="6"/>
    <s v="A - 37340"/>
    <d v="2026-04-10T00:00:00"/>
    <d v="2026-05-10T00:00:00"/>
    <s v="MXN"/>
    <n v="-10320"/>
    <n v="-1651.2"/>
    <n v="-11971.2"/>
    <n v="-11971.2"/>
    <n v="11971.2"/>
    <s v="Sin pagar"/>
    <s v="IRLANDA ROJO"/>
    <m/>
    <n v="30"/>
    <s v="Crédito"/>
    <n v="10"/>
    <n v="5"/>
    <n v="2026"/>
    <n v="10"/>
    <n v="4"/>
    <n v="2026"/>
    <n v="10320"/>
    <n v="11971.2"/>
    <s v="Vigente"/>
    <d v="2026-04-24T00:00:00"/>
    <x v="2"/>
    <x v="9"/>
    <n v="0"/>
    <n v="0"/>
    <n v="0"/>
    <n v="0"/>
    <n v="10320"/>
  </r>
  <r>
    <s v="BILL/2026/04/0018"/>
    <s v="OC02329"/>
    <x v="7"/>
    <s v="F9327"/>
    <d v="2026-04-09T00:00:00"/>
    <d v="2026-05-09T00:00:00"/>
    <s v="USD"/>
    <n v="-90213.33"/>
    <m/>
    <n v="-90213.33"/>
    <n v="-5180"/>
    <n v="5180"/>
    <s v="Sin pagar"/>
    <s v="IRLANDA ROJO"/>
    <m/>
    <n v="30"/>
    <s v="Crédito"/>
    <n v="9"/>
    <n v="5"/>
    <n v="2026"/>
    <n v="9"/>
    <n v="4"/>
    <n v="2026"/>
    <n v="90213.33"/>
    <n v="90213.33"/>
    <s v="Vigente"/>
    <d v="2026-04-24T00:00:00"/>
    <x v="2"/>
    <x v="9"/>
    <n v="0"/>
    <n v="0"/>
    <n v="0"/>
    <n v="0"/>
    <n v="90213.33"/>
  </r>
  <r>
    <s v="BILL/2026/04/0017"/>
    <s v="OC02319"/>
    <x v="7"/>
    <s v="F9320"/>
    <d v="2026-04-08T00:00:00"/>
    <d v="2026-05-08T00:00:00"/>
    <s v="MXN"/>
    <n v="-8580"/>
    <n v="-1372.8"/>
    <n v="-9952.7999999999993"/>
    <n v="-9952.7999999999993"/>
    <n v="9952.7999999999993"/>
    <s v="Sin pagar"/>
    <s v="IRLANDA ROJO"/>
    <m/>
    <n v="30"/>
    <s v="Crédito"/>
    <n v="8"/>
    <n v="5"/>
    <n v="2026"/>
    <n v="8"/>
    <n v="4"/>
    <n v="2026"/>
    <n v="8580"/>
    <n v="9952.7999999999993"/>
    <s v="Vigente"/>
    <d v="2026-04-24T00:00:00"/>
    <x v="2"/>
    <x v="9"/>
    <n v="0"/>
    <n v="0"/>
    <n v="0"/>
    <n v="0"/>
    <n v="8580"/>
  </r>
  <r>
    <s v="BILL/2026/04/0016"/>
    <s v="OC02318"/>
    <x v="7"/>
    <s v="F9319"/>
    <d v="2026-04-08T00:00:00"/>
    <d v="2026-05-08T00:00:00"/>
    <s v="MXN"/>
    <n v="-10538"/>
    <n v="-1686.08"/>
    <n v="-12224.08"/>
    <n v="-12224.08"/>
    <n v="12224.08"/>
    <s v="Sin pagar"/>
    <s v="IRLANDA ROJO"/>
    <m/>
    <n v="30"/>
    <s v="Crédito"/>
    <n v="8"/>
    <n v="5"/>
    <n v="2026"/>
    <n v="8"/>
    <n v="4"/>
    <n v="2026"/>
    <n v="10538"/>
    <n v="12224.08"/>
    <s v="Vigente"/>
    <d v="2026-04-24T00:00:00"/>
    <x v="2"/>
    <x v="9"/>
    <n v="0"/>
    <n v="0"/>
    <n v="0"/>
    <n v="0"/>
    <n v="10538"/>
  </r>
  <r>
    <s v="BILL/2026/04/0015"/>
    <s v="OC02317"/>
    <x v="7"/>
    <s v="F9318"/>
    <d v="2026-04-08T00:00:00"/>
    <d v="2026-05-08T00:00:00"/>
    <s v="MXN"/>
    <n v="-31614"/>
    <n v="-5058.24"/>
    <n v="-36672.239999999998"/>
    <n v="-36672.239999999998"/>
    <n v="36672.239999999998"/>
    <s v="Sin pagar"/>
    <s v="IRLANDA ROJO"/>
    <m/>
    <n v="30"/>
    <s v="Crédito"/>
    <n v="8"/>
    <n v="5"/>
    <n v="2026"/>
    <n v="8"/>
    <n v="4"/>
    <n v="2026"/>
    <n v="31614"/>
    <n v="36672.239999999998"/>
    <s v="Vigente"/>
    <d v="2026-04-24T00:00:00"/>
    <x v="2"/>
    <x v="9"/>
    <n v="0"/>
    <n v="0"/>
    <n v="0"/>
    <n v="0"/>
    <n v="31614"/>
  </r>
  <r>
    <s v="BILL/2026/04/0014"/>
    <s v="OC02295"/>
    <x v="0"/>
    <s v="HMO-24545"/>
    <d v="2026-04-08T00:00:00"/>
    <d v="2026-05-08T00:00:00"/>
    <s v="MXN"/>
    <n v="-4500"/>
    <n v="-720"/>
    <n v="-5220"/>
    <n v="-5220"/>
    <n v="5220"/>
    <s v="Sin pagar"/>
    <s v="IRLANDA ROJO"/>
    <m/>
    <n v="30"/>
    <s v="Crédito"/>
    <n v="8"/>
    <n v="5"/>
    <n v="2026"/>
    <n v="8"/>
    <n v="4"/>
    <n v="2026"/>
    <n v="4500"/>
    <n v="5220"/>
    <s v="Vigente"/>
    <d v="2026-04-24T00:00:00"/>
    <x v="2"/>
    <x v="9"/>
    <n v="0"/>
    <n v="0"/>
    <n v="0"/>
    <n v="0"/>
    <n v="4500"/>
  </r>
  <r>
    <s v="BILL/2026/04/0013"/>
    <s v="OC02292"/>
    <x v="0"/>
    <s v="HMO-24544"/>
    <d v="2026-04-08T00:00:00"/>
    <d v="2026-05-08T00:00:00"/>
    <s v="MXN"/>
    <n v="-4500"/>
    <n v="-720"/>
    <n v="-5220"/>
    <n v="-5220"/>
    <n v="5220"/>
    <s v="Sin pagar"/>
    <s v="IRLANDA ROJO"/>
    <m/>
    <n v="30"/>
    <s v="Crédito"/>
    <n v="8"/>
    <n v="5"/>
    <n v="2026"/>
    <n v="8"/>
    <n v="4"/>
    <n v="2026"/>
    <n v="4500"/>
    <n v="5220"/>
    <s v="Vigente"/>
    <d v="2026-04-24T00:00:00"/>
    <x v="2"/>
    <x v="9"/>
    <n v="0"/>
    <n v="0"/>
    <n v="0"/>
    <n v="0"/>
    <n v="4500"/>
  </r>
  <r>
    <s v="BILL/2026/04/0012"/>
    <s v="OC02313"/>
    <x v="6"/>
    <s v="A - 37267"/>
    <d v="2026-04-06T00:00:00"/>
    <d v="2026-05-06T00:00:00"/>
    <s v="MXN"/>
    <n v="-2900"/>
    <n v="-464"/>
    <n v="-3364"/>
    <n v="-3364"/>
    <n v="3364"/>
    <s v="Sin pagar"/>
    <s v="IRLANDA ROJO"/>
    <m/>
    <n v="30"/>
    <s v="Crédito"/>
    <n v="6"/>
    <n v="5"/>
    <n v="2026"/>
    <n v="6"/>
    <n v="4"/>
    <n v="2026"/>
    <n v="2900"/>
    <n v="3364"/>
    <s v="Vigente"/>
    <d v="2026-04-24T00:00:00"/>
    <x v="2"/>
    <x v="9"/>
    <n v="0"/>
    <n v="0"/>
    <n v="0"/>
    <n v="0"/>
    <n v="2900"/>
  </r>
  <r>
    <s v="BILL/2026/04/0011"/>
    <s v="OC02320"/>
    <x v="3"/>
    <s v="62092"/>
    <d v="2026-04-09T00:00:00"/>
    <d v="2026-05-09T00:00:00"/>
    <s v="MXN"/>
    <n v="-59832"/>
    <n v="-9573.1200000000008"/>
    <n v="-69405.119999999995"/>
    <n v="-69405.119999999995"/>
    <n v="69405.119999999995"/>
    <s v="Sin pagar"/>
    <s v="IRLANDA ROJO"/>
    <m/>
    <n v="30"/>
    <s v="Crédito"/>
    <n v="9"/>
    <n v="5"/>
    <n v="2026"/>
    <n v="9"/>
    <n v="4"/>
    <n v="2026"/>
    <n v="59832"/>
    <n v="69405.119999999995"/>
    <s v="Vigente"/>
    <d v="2026-04-24T00:00:00"/>
    <x v="2"/>
    <x v="9"/>
    <n v="0"/>
    <n v="0"/>
    <n v="0"/>
    <n v="0"/>
    <n v="59832"/>
  </r>
  <r>
    <s v="BILL/2026/04/0004"/>
    <s v="OC02306"/>
    <x v="6"/>
    <s v="A - 37243"/>
    <d v="2026-04-01T00:00:00"/>
    <d v="2026-05-01T00:00:00"/>
    <s v="MXN"/>
    <n v="-11000"/>
    <n v="-1760"/>
    <n v="-12760"/>
    <n v="-12760"/>
    <n v="12760"/>
    <s v="Sin pagar"/>
    <s v="IRLANDA ROJO"/>
    <m/>
    <n v="30"/>
    <s v="Crédito"/>
    <n v="1"/>
    <n v="5"/>
    <n v="2026"/>
    <n v="1"/>
    <n v="4"/>
    <n v="2026"/>
    <n v="11000"/>
    <n v="12760"/>
    <s v="Vigente"/>
    <d v="2026-04-24T00:00:00"/>
    <x v="2"/>
    <x v="9"/>
    <n v="0"/>
    <n v="0"/>
    <n v="0"/>
    <n v="0"/>
    <n v="11000"/>
  </r>
  <r>
    <s v="BILL/2026/04/0003"/>
    <s v="OC02305"/>
    <x v="11"/>
    <s v="FC86324"/>
    <d v="2026-04-01T00:00:00"/>
    <d v="2026-05-01T00:00:00"/>
    <s v="MXN"/>
    <n v="-9450"/>
    <n v="-1512"/>
    <n v="-10962"/>
    <n v="-10962"/>
    <n v="10962"/>
    <s v="Sin pagar"/>
    <s v="IRLANDA ROJO"/>
    <m/>
    <n v="30"/>
    <s v="Crédito"/>
    <n v="1"/>
    <n v="5"/>
    <n v="2026"/>
    <n v="1"/>
    <n v="4"/>
    <n v="2026"/>
    <n v="9450"/>
    <n v="10962"/>
    <s v="Vigente"/>
    <d v="2026-04-24T00:00:00"/>
    <x v="2"/>
    <x v="9"/>
    <n v="0"/>
    <n v="0"/>
    <n v="0"/>
    <n v="0"/>
    <n v="9450"/>
  </r>
  <r>
    <s v="BILL/2026/03/0083"/>
    <s v="OC02300"/>
    <x v="3"/>
    <s v="62047"/>
    <d v="2026-03-31T00:00:00"/>
    <d v="2026-04-30T00:00:00"/>
    <s v="MXN"/>
    <n v="-39888"/>
    <n v="-6382.08"/>
    <n v="-46270.080000000002"/>
    <n v="-46270.080000000002"/>
    <n v="46270.080000000002"/>
    <s v="Sin pagar"/>
    <s v="IRLANDA ROJO"/>
    <m/>
    <n v="30"/>
    <s v="Crédito"/>
    <n v="30"/>
    <n v="4"/>
    <n v="2026"/>
    <n v="31"/>
    <n v="3"/>
    <n v="2026"/>
    <n v="39888"/>
    <n v="46270.080000000002"/>
    <s v="Vigente"/>
    <d v="2026-04-24T00:00:00"/>
    <x v="2"/>
    <x v="9"/>
    <n v="0"/>
    <n v="0"/>
    <n v="0"/>
    <n v="0"/>
    <n v="39888"/>
  </r>
  <r>
    <s v="BILL/2026/03/0079"/>
    <s v="OC02301"/>
    <x v="3"/>
    <s v="62048"/>
    <d v="2026-03-31T00:00:00"/>
    <d v="2026-04-30T00:00:00"/>
    <s v="MXN"/>
    <n v="-49860"/>
    <n v="-7977.6"/>
    <n v="-57837.599999999999"/>
    <n v="-57837.599999999999"/>
    <n v="57837.599999999999"/>
    <s v="Sin pagar"/>
    <s v="IRLANDA ROJO"/>
    <m/>
    <n v="30"/>
    <s v="Crédito"/>
    <n v="30"/>
    <n v="4"/>
    <n v="2026"/>
    <n v="31"/>
    <n v="3"/>
    <n v="2026"/>
    <n v="49860"/>
    <n v="57837.599999999999"/>
    <s v="Vigente"/>
    <d v="2026-04-24T00:00:00"/>
    <x v="2"/>
    <x v="9"/>
    <n v="0"/>
    <n v="0"/>
    <n v="0"/>
    <n v="0"/>
    <n v="49860"/>
  </r>
  <r>
    <s v="BILL/2026/03/0077"/>
    <s v="OC02290"/>
    <x v="0"/>
    <s v="HMO-24474"/>
    <d v="2026-03-27T00:00:00"/>
    <d v="2026-04-26T00:00:00"/>
    <s v="MXN"/>
    <n v="-5070"/>
    <n v="-811.2"/>
    <n v="-5881.2"/>
    <n v="-5881.2"/>
    <n v="5881.2"/>
    <s v="Sin pagar"/>
    <s v="IRLANDA ROJO"/>
    <m/>
    <n v="30"/>
    <s v="Crédito"/>
    <n v="26"/>
    <n v="4"/>
    <n v="2026"/>
    <n v="27"/>
    <n v="3"/>
    <n v="2026"/>
    <n v="5070"/>
    <n v="5881.2"/>
    <s v="Vigente"/>
    <d v="2026-04-24T00:00:00"/>
    <x v="2"/>
    <x v="9"/>
    <n v="0"/>
    <n v="0"/>
    <n v="0"/>
    <n v="0"/>
    <n v="5070"/>
  </r>
  <r>
    <s v="BILL/2026/03/0075"/>
    <s v="OC02289"/>
    <x v="0"/>
    <s v="HMO-24470"/>
    <d v="2026-03-27T00:00:00"/>
    <d v="2026-04-26T00:00:00"/>
    <s v="MXN"/>
    <n v="-2400"/>
    <n v="-384"/>
    <n v="-2784"/>
    <n v="-2784"/>
    <n v="2784"/>
    <s v="Sin pagar"/>
    <s v="IRLANDA ROJO"/>
    <m/>
    <n v="30"/>
    <s v="Crédito"/>
    <n v="26"/>
    <n v="4"/>
    <n v="2026"/>
    <n v="27"/>
    <n v="3"/>
    <n v="2026"/>
    <n v="2400"/>
    <n v="2784"/>
    <s v="Vigente"/>
    <d v="2026-04-24T00:00:00"/>
    <x v="2"/>
    <x v="9"/>
    <n v="0"/>
    <n v="0"/>
    <n v="0"/>
    <n v="0"/>
    <n v="2400"/>
  </r>
  <r>
    <s v="BILL/2026/03/0074"/>
    <s v="OC02288"/>
    <x v="0"/>
    <s v="HMO-24469"/>
    <d v="2026-03-27T00:00:00"/>
    <d v="2026-04-26T00:00:00"/>
    <s v="USD"/>
    <n v="-40716.559999999998"/>
    <n v="-6514.65"/>
    <n v="-47231.21"/>
    <n v="-2654.08"/>
    <n v="2654.08"/>
    <s v="Sin pagar"/>
    <s v="IRLANDA ROJO"/>
    <m/>
    <n v="30"/>
    <s v="Crédito"/>
    <n v="26"/>
    <n v="4"/>
    <n v="2026"/>
    <n v="27"/>
    <n v="3"/>
    <n v="2026"/>
    <n v="40716.559999999998"/>
    <n v="47231.21"/>
    <s v="Vigente"/>
    <d v="2026-04-24T00:00:00"/>
    <x v="2"/>
    <x v="9"/>
    <n v="0"/>
    <n v="0"/>
    <n v="0"/>
    <n v="0"/>
    <n v="40716.559999999998"/>
  </r>
  <r>
    <s v="BILL/2026/03/0072"/>
    <s v="OC02270"/>
    <x v="6"/>
    <s v="A - 37088"/>
    <d v="2026-03-23T00:00:00"/>
    <d v="2026-04-22T00:00:00"/>
    <s v="MXN"/>
    <n v="-3200"/>
    <m/>
    <n v="-3200"/>
    <n v="-3200"/>
    <n v="3200"/>
    <s v="Sin pagar"/>
    <s v="IRLANDA ROJO"/>
    <m/>
    <n v="30"/>
    <s v="Crédito"/>
    <n v="22"/>
    <n v="4"/>
    <n v="2026"/>
    <n v="23"/>
    <n v="3"/>
    <n v="2026"/>
    <n v="3200"/>
    <n v="3200"/>
    <s v="Vencido"/>
    <d v="2026-04-24T00:00:00"/>
    <x v="2"/>
    <x v="9"/>
    <n v="3"/>
    <n v="3200"/>
    <n v="0"/>
    <n v="0"/>
    <n v="0"/>
  </r>
  <r>
    <s v="BILL/2026/03/0071"/>
    <s v="OC02284"/>
    <x v="6"/>
    <s v="A - 37147"/>
    <d v="2026-03-25T00:00:00"/>
    <d v="2026-04-24T00:00:00"/>
    <s v="MXN"/>
    <n v="-17325"/>
    <n v="-2772"/>
    <n v="-20097"/>
    <n v="-20097"/>
    <n v="20097"/>
    <s v="Sin pagar"/>
    <s v="IRLANDA ROJO"/>
    <m/>
    <n v="30"/>
    <s v="Crédito"/>
    <n v="24"/>
    <n v="4"/>
    <n v="2026"/>
    <n v="25"/>
    <n v="3"/>
    <n v="2026"/>
    <n v="17325"/>
    <n v="20097"/>
    <s v="Vencido"/>
    <d v="2026-04-24T00:00:00"/>
    <x v="2"/>
    <x v="9"/>
    <n v="1"/>
    <n v="17325"/>
    <n v="0"/>
    <n v="0"/>
    <n v="0"/>
  </r>
  <r>
    <s v="BILL/2026/03/0070"/>
    <s v="OC02257"/>
    <x v="2"/>
    <s v="12002472"/>
    <d v="2026-03-19T00:00:00"/>
    <d v="2026-04-18T00:00:00"/>
    <s v="USD"/>
    <n v="-27386.95"/>
    <n v="-4381.91"/>
    <n v="-31768.86"/>
    <n v="-1798"/>
    <n v="1798"/>
    <s v="Sin pagar"/>
    <s v="IRLANDA ROJO"/>
    <m/>
    <n v="30"/>
    <s v="Crédito"/>
    <n v="18"/>
    <n v="4"/>
    <n v="2026"/>
    <n v="19"/>
    <n v="3"/>
    <n v="2026"/>
    <n v="27386.95"/>
    <n v="31768.86"/>
    <s v="Vencido"/>
    <d v="2026-04-24T00:00:00"/>
    <x v="2"/>
    <x v="9"/>
    <n v="7"/>
    <n v="27386.95"/>
    <n v="0"/>
    <n v="0"/>
    <n v="0"/>
  </r>
  <r>
    <s v="BILL/2026/03/0068"/>
    <s v="OC02277"/>
    <x v="8"/>
    <s v="1767"/>
    <d v="2026-03-25T00:00:00"/>
    <d v="2026-04-24T00:00:00"/>
    <s v="USD"/>
    <n v="-39170.339999999997"/>
    <n v="-6267.25"/>
    <n v="-45437.59"/>
    <n v="-2552"/>
    <n v="2552"/>
    <s v="Sin pagar"/>
    <s v="IRLANDA ROJO"/>
    <m/>
    <n v="30"/>
    <s v="Crédito"/>
    <n v="24"/>
    <n v="4"/>
    <n v="2026"/>
    <n v="25"/>
    <n v="3"/>
    <n v="2026"/>
    <n v="39170.339999999997"/>
    <n v="45437.59"/>
    <s v="Vencido"/>
    <d v="2026-04-24T00:00:00"/>
    <x v="2"/>
    <x v="9"/>
    <n v="1"/>
    <n v="39170.339999999997"/>
    <n v="0"/>
    <n v="0"/>
    <n v="0"/>
  </r>
  <r>
    <s v="BILL/2026/03/0067"/>
    <s v="OC02183"/>
    <x v="13"/>
    <s v="CLN/2026/00027"/>
    <d v="2026-03-28T00:00:00"/>
    <d v="2026-05-27T00:00:00"/>
    <s v="USD"/>
    <n v="-1111519.42"/>
    <n v="-177843.11"/>
    <n v="-1289362.53"/>
    <n v="-72453.600000000006"/>
    <n v="72453.600000000006"/>
    <s v="Sin pagar"/>
    <s v="IRLANDA ROJO"/>
    <m/>
    <n v="60"/>
    <s v="Crédito"/>
    <n v="27"/>
    <n v="5"/>
    <n v="2026"/>
    <n v="28"/>
    <n v="3"/>
    <n v="2026"/>
    <n v="1111519.42"/>
    <n v="1289362.53"/>
    <s v="Vigente"/>
    <d v="2026-04-24T00:00:00"/>
    <x v="2"/>
    <x v="9"/>
    <n v="0"/>
    <n v="0"/>
    <n v="0"/>
    <n v="0"/>
    <n v="1111519.42"/>
  </r>
  <r>
    <s v="BILL/2026/03/0066"/>
    <s v="OC02261"/>
    <x v="1"/>
    <s v="AA 16068"/>
    <d v="2026-03-19T00:00:00"/>
    <d v="2026-04-08T00:00:00"/>
    <s v="MXN"/>
    <n v="-63000"/>
    <n v="-10080"/>
    <n v="-73080"/>
    <n v="-73080"/>
    <n v="73080"/>
    <s v="Sin pagar"/>
    <s v="IRLANDA ROJO"/>
    <m/>
    <n v="20"/>
    <s v="Crédito"/>
    <n v="8"/>
    <n v="4"/>
    <n v="2026"/>
    <n v="19"/>
    <n v="3"/>
    <n v="2026"/>
    <n v="63000"/>
    <n v="73080"/>
    <s v="Vencido"/>
    <d v="2026-04-24T00:00:00"/>
    <x v="2"/>
    <x v="9"/>
    <n v="17"/>
    <n v="63000"/>
    <n v="0"/>
    <n v="0"/>
    <n v="0"/>
  </r>
  <r>
    <s v="BILL/2026/03/0057"/>
    <s v="OC02274"/>
    <x v="13"/>
    <s v="CLN/2026/00024"/>
    <d v="2026-03-21T00:00:00"/>
    <d v="2026-05-20T00:00:00"/>
    <s v="USD"/>
    <n v="-200253.38"/>
    <n v="-32040.54"/>
    <n v="-232293.92"/>
    <n v="-13041.65"/>
    <n v="13041.65"/>
    <s v="Sin pagar"/>
    <s v="IRLANDA ROJO"/>
    <m/>
    <n v="60"/>
    <s v="Crédito"/>
    <n v="20"/>
    <n v="5"/>
    <n v="2026"/>
    <n v="21"/>
    <n v="3"/>
    <n v="2026"/>
    <n v="200253.38"/>
    <n v="232293.92"/>
    <s v="Vigente"/>
    <d v="2026-04-24T00:00:00"/>
    <x v="2"/>
    <x v="9"/>
    <n v="0"/>
    <n v="0"/>
    <n v="0"/>
    <n v="0"/>
    <n v="200253.38"/>
  </r>
  <r>
    <s v="BILL/2026/03/0047"/>
    <s v="OC02256"/>
    <x v="6"/>
    <s v="A - 37011"/>
    <d v="2026-03-17T00:00:00"/>
    <d v="2026-04-16T00:00:00"/>
    <s v="MXN"/>
    <n v="-5800"/>
    <n v="-928"/>
    <n v="-6728"/>
    <n v="-6728"/>
    <n v="6728"/>
    <s v="Sin pagar"/>
    <s v="IRLANDA ROJO"/>
    <m/>
    <n v="30"/>
    <s v="Crédito"/>
    <n v="16"/>
    <n v="4"/>
    <n v="2026"/>
    <n v="17"/>
    <n v="3"/>
    <n v="2026"/>
    <n v="5800"/>
    <n v="6728"/>
    <s v="Vencido"/>
    <d v="2026-04-24T00:00:00"/>
    <x v="2"/>
    <x v="9"/>
    <n v="9"/>
    <n v="5800"/>
    <n v="0"/>
    <n v="0"/>
    <n v="0"/>
  </r>
  <r>
    <s v="BILL/2026/03/0046"/>
    <s v="OC02258"/>
    <x v="6"/>
    <s v="A - 37021"/>
    <d v="2026-03-18T00:00:00"/>
    <d v="2026-04-17T00:00:00"/>
    <s v="MXN"/>
    <n v="-11000"/>
    <n v="-1760"/>
    <n v="-12760"/>
    <n v="-12760"/>
    <n v="12760"/>
    <s v="Sin pagar"/>
    <s v="IRLANDA ROJO"/>
    <m/>
    <n v="30"/>
    <s v="Crédito"/>
    <n v="17"/>
    <n v="4"/>
    <n v="2026"/>
    <n v="18"/>
    <n v="3"/>
    <n v="2026"/>
    <n v="11000"/>
    <n v="12760"/>
    <s v="Vencido"/>
    <d v="2026-04-24T00:00:00"/>
    <x v="2"/>
    <x v="9"/>
    <n v="8"/>
    <n v="11000"/>
    <n v="0"/>
    <n v="0"/>
    <n v="0"/>
  </r>
  <r>
    <s v="BILL/2026/03/0043"/>
    <s v="OC02253"/>
    <x v="14"/>
    <s v="CLN/2026/0131"/>
    <d v="2026-03-18T00:00:00"/>
    <d v="2026-04-17T00:00:00"/>
    <s v="MXN"/>
    <n v="-16250"/>
    <m/>
    <n v="-16250"/>
    <n v="-16250"/>
    <n v="16250"/>
    <s v="Sin pagar"/>
    <s v="IRLANDA ROJO"/>
    <m/>
    <n v="30"/>
    <s v="Crédito"/>
    <n v="17"/>
    <n v="4"/>
    <n v="2026"/>
    <n v="18"/>
    <n v="3"/>
    <n v="2026"/>
    <n v="16250"/>
    <n v="16250"/>
    <s v="Vencido"/>
    <d v="2026-04-24T00:00:00"/>
    <x v="2"/>
    <x v="9"/>
    <n v="8"/>
    <n v="16250"/>
    <n v="0"/>
    <n v="0"/>
    <n v="0"/>
  </r>
  <r>
    <s v="BILL/2026/03/0033"/>
    <s v="OC02218"/>
    <x v="14"/>
    <s v="CLN/2026/0110--"/>
    <d v="2026-03-07T00:00:00"/>
    <d v="2026-04-06T00:00:00"/>
    <s v="MXN"/>
    <n v="-6800"/>
    <m/>
    <n v="-6800"/>
    <n v="-6800"/>
    <n v="6800"/>
    <s v="Sin pagar"/>
    <s v="IRLANDA ROJO"/>
    <m/>
    <n v="30"/>
    <s v="Crédito"/>
    <n v="6"/>
    <n v="4"/>
    <n v="2026"/>
    <n v="7"/>
    <n v="3"/>
    <n v="2026"/>
    <n v="6800"/>
    <n v="6800"/>
    <s v="Vencido"/>
    <d v="2026-04-24T00:00:00"/>
    <x v="2"/>
    <x v="9"/>
    <n v="19"/>
    <n v="6800"/>
    <n v="0"/>
    <n v="0"/>
    <n v="0"/>
  </r>
  <r>
    <s v="BILL/2026/03/0032"/>
    <s v="OC02213"/>
    <x v="14"/>
    <s v="CLN/2026/0110-"/>
    <d v="2026-03-07T00:00:00"/>
    <d v="2026-04-06T00:00:00"/>
    <s v="MXN"/>
    <n v="-7500"/>
    <m/>
    <n v="-7500"/>
    <n v="-7500"/>
    <n v="7500"/>
    <s v="Sin pagar"/>
    <s v="IRLANDA ROJO"/>
    <m/>
    <n v="30"/>
    <s v="Crédito"/>
    <n v="6"/>
    <n v="4"/>
    <n v="2026"/>
    <n v="7"/>
    <n v="3"/>
    <n v="2026"/>
    <n v="7500"/>
    <n v="7500"/>
    <s v="Vencido"/>
    <d v="2026-04-24T00:00:00"/>
    <x v="2"/>
    <x v="9"/>
    <n v="19"/>
    <n v="7500"/>
    <n v="0"/>
    <n v="0"/>
    <n v="0"/>
  </r>
  <r>
    <s v="BILL/2026/03/0031"/>
    <s v="OC02219"/>
    <x v="14"/>
    <s v="CLN/2026/0110"/>
    <d v="2026-03-07T00:00:00"/>
    <d v="2026-04-06T00:00:00"/>
    <s v="MXN"/>
    <n v="-15000"/>
    <m/>
    <n v="-15000"/>
    <n v="-15000"/>
    <n v="15000"/>
    <s v="Sin pagar"/>
    <s v="IRLANDA ROJO"/>
    <m/>
    <n v="30"/>
    <s v="Crédito"/>
    <n v="6"/>
    <n v="4"/>
    <n v="2026"/>
    <n v="7"/>
    <n v="3"/>
    <n v="2026"/>
    <n v="15000"/>
    <n v="15000"/>
    <s v="Vencido"/>
    <d v="2026-04-24T00:00:00"/>
    <x v="2"/>
    <x v="9"/>
    <n v="19"/>
    <n v="15000"/>
    <n v="0"/>
    <n v="0"/>
    <n v="0"/>
  </r>
  <r>
    <s v="BILL/2026/03/0030"/>
    <s v="OC02240"/>
    <x v="6"/>
    <s v="A - 36948"/>
    <d v="2026-03-11T00:00:00"/>
    <d v="2026-04-10T00:00:00"/>
    <s v="MXN"/>
    <n v="-4800"/>
    <m/>
    <n v="-4800"/>
    <n v="-4800"/>
    <n v="4800"/>
    <s v="Sin pagar"/>
    <s v="IRLANDA ROJO"/>
    <m/>
    <n v="30"/>
    <s v="Crédito"/>
    <n v="10"/>
    <n v="4"/>
    <n v="2026"/>
    <n v="11"/>
    <n v="3"/>
    <n v="2026"/>
    <n v="4800"/>
    <n v="4800"/>
    <s v="Vencido"/>
    <d v="2026-04-24T00:00:00"/>
    <x v="2"/>
    <x v="9"/>
    <n v="15"/>
    <n v="4800"/>
    <n v="0"/>
    <n v="0"/>
    <n v="0"/>
  </r>
  <r>
    <s v="BILL/2026/03/0028"/>
    <s v="OC02222"/>
    <x v="2"/>
    <s v="12002406"/>
    <d v="2026-03-09T00:00:00"/>
    <d v="2026-04-08T00:00:00"/>
    <s v="USD"/>
    <n v="-32033.16"/>
    <n v="-5125.3100000000004"/>
    <n v="-37158.47"/>
    <n v="-2088"/>
    <n v="2088"/>
    <s v="Sin pagar"/>
    <s v="IRLANDA ROJO"/>
    <m/>
    <n v="30"/>
    <s v="Crédito"/>
    <n v="8"/>
    <n v="4"/>
    <n v="2026"/>
    <n v="9"/>
    <n v="3"/>
    <n v="2026"/>
    <n v="32033.16"/>
    <n v="37158.47"/>
    <s v="Vencido"/>
    <d v="2026-04-24T00:00:00"/>
    <x v="2"/>
    <x v="9"/>
    <n v="17"/>
    <n v="32033.16"/>
    <n v="0"/>
    <n v="0"/>
    <n v="0"/>
  </r>
  <r>
    <s v="BILL/2026/03/0010"/>
    <s v="OC02209"/>
    <x v="15"/>
    <s v="DSA 242129"/>
    <d v="2026-03-06T00:00:00"/>
    <d v="2026-04-05T00:00:00"/>
    <s v="MXN"/>
    <n v="-495037.5"/>
    <m/>
    <n v="-495037.5"/>
    <n v="-495037.5"/>
    <n v="495037.5"/>
    <s v="Sin pagar"/>
    <s v="IRLANDA ROJO"/>
    <m/>
    <n v="30"/>
    <s v="Crédito"/>
    <n v="5"/>
    <n v="4"/>
    <n v="2026"/>
    <n v="6"/>
    <n v="3"/>
    <n v="2026"/>
    <n v="495037.5"/>
    <n v="495037.5"/>
    <s v="Vencido"/>
    <d v="2026-04-24T00:00:00"/>
    <x v="2"/>
    <x v="9"/>
    <n v="20"/>
    <n v="495037.5"/>
    <n v="0"/>
    <n v="0"/>
    <n v="0"/>
  </r>
  <r>
    <s v="BILL/2026/03/0006"/>
    <s v="OC02198"/>
    <x v="14"/>
    <s v="CLN/2026/0103"/>
    <d v="2026-03-04T00:00:00"/>
    <d v="2026-04-03T00:00:00"/>
    <s v="MXN"/>
    <n v="-6800"/>
    <m/>
    <n v="-6800"/>
    <n v="-6800"/>
    <n v="6800"/>
    <s v="Sin pagar"/>
    <s v="IRLANDA ROJO"/>
    <m/>
    <n v="30"/>
    <s v="Crédito"/>
    <n v="3"/>
    <n v="4"/>
    <n v="2026"/>
    <n v="4"/>
    <n v="3"/>
    <n v="2026"/>
    <n v="6800"/>
    <n v="6800"/>
    <s v="Vencido"/>
    <d v="2026-04-24T00:00:00"/>
    <x v="2"/>
    <x v="9"/>
    <n v="22"/>
    <n v="6800"/>
    <n v="0"/>
    <n v="0"/>
    <n v="0"/>
  </r>
  <r>
    <s v="BILL/2026/02/0035"/>
    <s v="OC02156"/>
    <x v="7"/>
    <s v="F9079"/>
    <d v="2026-02-11T00:00:00"/>
    <d v="2026-03-13T00:00:00"/>
    <s v="MXN"/>
    <n v="-192000"/>
    <m/>
    <n v="-192000"/>
    <n v="-192000"/>
    <n v="192000"/>
    <s v="Sin pagar"/>
    <s v="IRLANDA ROJO"/>
    <m/>
    <n v="30"/>
    <s v="Crédito"/>
    <n v="13"/>
    <n v="3"/>
    <n v="2026"/>
    <n v="11"/>
    <n v="2"/>
    <n v="2026"/>
    <n v="192000"/>
    <n v="192000"/>
    <s v="Vencido"/>
    <d v="2026-04-24T00:00:00"/>
    <x v="2"/>
    <x v="9"/>
    <n v="43"/>
    <n v="0"/>
    <n v="192000"/>
    <n v="0"/>
    <n v="0"/>
  </r>
  <r>
    <s v="BILL/2026/02/0030"/>
    <s v="OC02047"/>
    <x v="13"/>
    <s v="HMO/2026/00001"/>
    <d v="2026-02-12T00:00:00"/>
    <d v="2026-04-13T00:00:00"/>
    <s v="USD"/>
    <n v="-499954.4090688455"/>
    <n v="-79992.705451015281"/>
    <n v="-579947.11451986071"/>
    <n v="-72453.600000000006"/>
    <n v="72453.600000000006"/>
    <s v="Sin pagar"/>
    <s v="IRLANDA ROJO"/>
    <m/>
    <n v="60"/>
    <s v="Crédito"/>
    <n v="13"/>
    <n v="4"/>
    <n v="2026"/>
    <n v="12"/>
    <n v="2"/>
    <n v="2026"/>
    <n v="499954.4090688455"/>
    <n v="579947.11451986071"/>
    <s v="Vencido"/>
    <d v="2026-04-24T00:00:00"/>
    <x v="2"/>
    <x v="9"/>
    <n v="12"/>
    <n v="499954.4090688455"/>
    <n v="0"/>
    <n v="0"/>
    <n v="0"/>
  </r>
  <r>
    <s v="BILL/2025/10/0003"/>
    <s v="OC01792"/>
    <x v="16"/>
    <s v="4074"/>
    <d v="2025-10-02T00:00:00"/>
    <d v="2025-11-01T00:00:00"/>
    <s v="MXN"/>
    <n v="-14985"/>
    <n v="-2397.6"/>
    <n v="-17382.599999999999"/>
    <n v="-17382.599999999999"/>
    <n v="17382.599999999999"/>
    <s v="Sin pagar"/>
    <s v="IRLANDA ROJO"/>
    <m/>
    <n v="30"/>
    <s v="Crédito"/>
    <n v="1"/>
    <n v="11"/>
    <n v="2025"/>
    <n v="2"/>
    <n v="10"/>
    <n v="2025"/>
    <n v="14985"/>
    <n v="17382.599999999999"/>
    <s v="Vencido"/>
    <d v="2026-04-24T00:00:00"/>
    <x v="2"/>
    <x v="9"/>
    <n v="175"/>
    <n v="0"/>
    <n v="0"/>
    <n v="14985"/>
    <n v="0"/>
  </r>
  <r>
    <s v="BILL/2025/09/0116"/>
    <s v="OC01773"/>
    <x v="16"/>
    <s v="3998"/>
    <d v="2025-09-27T00:00:00"/>
    <d v="2025-10-27T00:00:00"/>
    <s v="MXN"/>
    <n v="-7600"/>
    <n v="-1216"/>
    <n v="-8816"/>
    <n v="-8816"/>
    <n v="8816"/>
    <s v="Sin pagar"/>
    <s v="IRLANDA ROJO"/>
    <m/>
    <n v="30"/>
    <s v="Crédito"/>
    <n v="27"/>
    <n v="10"/>
    <n v="2025"/>
    <n v="27"/>
    <n v="9"/>
    <n v="2025"/>
    <n v="7600"/>
    <n v="8816"/>
    <s v="Vencido"/>
    <d v="2026-04-24T00:00:00"/>
    <x v="2"/>
    <x v="9"/>
    <n v="180"/>
    <n v="0"/>
    <n v="0"/>
    <n v="7600"/>
    <n v="0"/>
  </r>
  <r>
    <s v="BILL/2025/09/0092"/>
    <s v="OC01742"/>
    <x v="14"/>
    <s v="CLN/2025/0086"/>
    <d v="2025-09-24T00:00:00"/>
    <d v="2025-10-24T00:00:00"/>
    <s v="MXN"/>
    <n v="-2499.98"/>
    <m/>
    <n v="-2499.98"/>
    <n v="-2499.98"/>
    <n v="2499.98"/>
    <s v="Sin pagar"/>
    <s v="IRLANDA ROJO"/>
    <m/>
    <n v="30"/>
    <s v="Crédito"/>
    <n v="24"/>
    <n v="10"/>
    <n v="2025"/>
    <n v="24"/>
    <n v="9"/>
    <n v="2025"/>
    <n v="2499.98"/>
    <n v="2499.98"/>
    <s v="Vencido"/>
    <d v="2026-04-24T00:00:00"/>
    <x v="2"/>
    <x v="9"/>
    <n v="183"/>
    <n v="0"/>
    <n v="0"/>
    <n v="2499.98"/>
    <n v="0"/>
  </r>
  <r>
    <s v="BILL/2025/09/0065"/>
    <s v="OC01751"/>
    <x v="16"/>
    <s v="3957"/>
    <d v="2025-09-23T00:00:00"/>
    <d v="2025-10-23T00:00:00"/>
    <s v="USD"/>
    <n v="-23857.03"/>
    <n v="-3817.12"/>
    <n v="-27674.15"/>
    <n v="-1503.36"/>
    <n v="1503.36"/>
    <s v="Sin pagar"/>
    <s v="IRLANDA ROJO"/>
    <m/>
    <n v="30"/>
    <s v="Crédito"/>
    <n v="23"/>
    <n v="10"/>
    <n v="2025"/>
    <n v="23"/>
    <n v="9"/>
    <n v="2025"/>
    <n v="23857.03"/>
    <n v="27674.15"/>
    <s v="Vencido"/>
    <d v="2026-04-24T00:00:00"/>
    <x v="2"/>
    <x v="9"/>
    <n v="184"/>
    <n v="0"/>
    <n v="0"/>
    <n v="23857.03"/>
    <n v="0"/>
  </r>
  <r>
    <s v="BILL/2025/09/0031"/>
    <s v="OC01684"/>
    <x v="16"/>
    <s v="3858"/>
    <d v="2025-09-05T00:00:00"/>
    <d v="2025-10-05T00:00:00"/>
    <s v="USD"/>
    <n v="-7240.47"/>
    <n v="-1158.48"/>
    <n v="-8398.9500000000007"/>
    <n v="-447.76"/>
    <n v="447.76"/>
    <s v="Sin pagar"/>
    <s v="IRLANDA ROJO"/>
    <m/>
    <n v="30"/>
    <s v="Crédito"/>
    <n v="5"/>
    <n v="10"/>
    <n v="2025"/>
    <n v="5"/>
    <n v="9"/>
    <n v="2025"/>
    <n v="7240.47"/>
    <n v="8398.9500000000007"/>
    <s v="Vencido"/>
    <d v="2026-04-24T00:00:00"/>
    <x v="2"/>
    <x v="9"/>
    <n v="202"/>
    <n v="0"/>
    <n v="0"/>
    <n v="7240.47"/>
    <n v="0"/>
  </r>
  <r>
    <s v="BILL/2025/09/0030"/>
    <s v="OC01684"/>
    <x v="16"/>
    <s v="3851"/>
    <d v="2025-09-04T00:00:00"/>
    <d v="2025-10-04T00:00:00"/>
    <s v="USD"/>
    <n v="-21639.89"/>
    <n v="-3462.38"/>
    <n v="-25102.27"/>
    <n v="-1343.28"/>
    <n v="1343.28"/>
    <s v="Sin pagar"/>
    <s v="IRLANDA ROJO"/>
    <m/>
    <n v="30"/>
    <s v="Crédito"/>
    <n v="4"/>
    <n v="10"/>
    <n v="2025"/>
    <n v="4"/>
    <n v="9"/>
    <n v="2025"/>
    <n v="21639.89"/>
    <n v="25102.27"/>
    <s v="Vencido"/>
    <d v="2026-04-24T00:00:00"/>
    <x v="2"/>
    <x v="9"/>
    <n v="203"/>
    <n v="0"/>
    <n v="0"/>
    <n v="21639.89"/>
    <n v="0"/>
  </r>
  <r>
    <s v="BILL/2025/09/0021"/>
    <s v="OC01696"/>
    <x v="14"/>
    <s v="CLN/2025/0066"/>
    <d v="2025-09-09T00:00:00"/>
    <d v="2025-10-09T00:00:00"/>
    <s v="MXN"/>
    <n v="-5000"/>
    <m/>
    <n v="-5000"/>
    <n v="-5000"/>
    <n v="5000"/>
    <s v="Sin pagar"/>
    <s v="IRLANDA ROJO"/>
    <m/>
    <n v="30"/>
    <s v="Crédito"/>
    <n v="9"/>
    <n v="10"/>
    <n v="2025"/>
    <n v="9"/>
    <n v="9"/>
    <n v="2025"/>
    <n v="5000"/>
    <n v="5000"/>
    <s v="Vencido"/>
    <d v="2026-04-24T00:00:00"/>
    <x v="2"/>
    <x v="9"/>
    <n v="198"/>
    <n v="0"/>
    <n v="0"/>
    <n v="5000"/>
    <n v="0"/>
  </r>
  <r>
    <s v="BILL/2025/09/0008"/>
    <s v="OC01683"/>
    <x v="16"/>
    <s v="3844"/>
    <d v="2025-09-03T00:00:00"/>
    <d v="2025-10-03T00:00:00"/>
    <s v="USD"/>
    <n v="-24244.53"/>
    <n v="-3879.12"/>
    <n v="-28123.65"/>
    <n v="-1503.36"/>
    <n v="1503.36"/>
    <s v="Sin pagar"/>
    <s v="IRLANDA ROJO"/>
    <m/>
    <n v="30"/>
    <s v="Crédito"/>
    <n v="3"/>
    <n v="10"/>
    <n v="2025"/>
    <n v="3"/>
    <n v="9"/>
    <n v="2025"/>
    <n v="24244.53"/>
    <n v="28123.65"/>
    <s v="Vencido"/>
    <d v="2026-04-24T00:00:00"/>
    <x v="2"/>
    <x v="9"/>
    <n v="204"/>
    <n v="0"/>
    <n v="0"/>
    <n v="24244.53"/>
    <n v="0"/>
  </r>
  <r>
    <s v="BILL/2025/08/0063"/>
    <s v="OC01631"/>
    <x v="16"/>
    <s v="3756"/>
    <d v="2025-08-19T00:00:00"/>
    <d v="2025-09-18T00:00:00"/>
    <s v="MXN"/>
    <n v="-12600"/>
    <n v="-2016"/>
    <n v="-14616"/>
    <n v="-14616"/>
    <n v="14616"/>
    <s v="Sin pagar"/>
    <s v="IRLANDA ROJO"/>
    <m/>
    <n v="30"/>
    <s v="Crédito"/>
    <n v="18"/>
    <n v="9"/>
    <n v="2025"/>
    <n v="19"/>
    <n v="8"/>
    <n v="2025"/>
    <n v="12600"/>
    <n v="14616"/>
    <s v="Vencido"/>
    <d v="2026-04-24T00:00:00"/>
    <x v="2"/>
    <x v="9"/>
    <n v="219"/>
    <n v="0"/>
    <n v="0"/>
    <n v="12600"/>
    <n v="0"/>
  </r>
  <r>
    <s v="BILL/2025/08/0062"/>
    <s v="OC01632"/>
    <x v="16"/>
    <s v="3757"/>
    <d v="2025-08-19T00:00:00"/>
    <d v="2025-09-18T00:00:00"/>
    <s v="MXN"/>
    <n v="-21000"/>
    <n v="-3360"/>
    <n v="-24360"/>
    <n v="-24360"/>
    <n v="24360"/>
    <s v="Sin pagar"/>
    <s v="IRLANDA ROJO"/>
    <m/>
    <n v="30"/>
    <s v="Crédito"/>
    <n v="18"/>
    <n v="9"/>
    <n v="2025"/>
    <n v="19"/>
    <n v="8"/>
    <n v="2025"/>
    <n v="21000"/>
    <n v="24360"/>
    <s v="Vencido"/>
    <d v="2026-04-24T00:00:00"/>
    <x v="2"/>
    <x v="9"/>
    <n v="219"/>
    <n v="0"/>
    <n v="0"/>
    <n v="21000"/>
    <n v="0"/>
  </r>
  <r>
    <s v="BILL/2025/08/0040"/>
    <s v="OC01600"/>
    <x v="16"/>
    <s v="3703"/>
    <d v="2025-08-12T00:00:00"/>
    <d v="2025-09-11T00:00:00"/>
    <s v="MXN"/>
    <n v="-7600"/>
    <n v="-1216"/>
    <n v="-8816"/>
    <n v="-8816"/>
    <n v="8816"/>
    <s v="Sin pagar"/>
    <s v="IRLANDA ROJO"/>
    <m/>
    <n v="30"/>
    <s v="Crédito"/>
    <n v="11"/>
    <n v="9"/>
    <n v="2025"/>
    <n v="12"/>
    <n v="8"/>
    <n v="2025"/>
    <n v="7600"/>
    <n v="8816"/>
    <s v="Vencido"/>
    <d v="2026-04-24T00:00:00"/>
    <x v="2"/>
    <x v="9"/>
    <n v="226"/>
    <n v="0"/>
    <n v="0"/>
    <n v="7600"/>
    <n v="0"/>
  </r>
  <r>
    <s v="BILL/2025/08/0036"/>
    <s v="OC01615"/>
    <x v="16"/>
    <s v="3725"/>
    <d v="2025-08-14T00:00:00"/>
    <d v="2025-09-13T00:00:00"/>
    <s v="USD"/>
    <n v="-7416.85"/>
    <n v="-1186.7"/>
    <n v="-8603.5499999999993"/>
    <n v="-461.68"/>
    <n v="461.68"/>
    <s v="Sin pagar"/>
    <s v="IRLANDA ROJO"/>
    <m/>
    <n v="30"/>
    <s v="Crédito"/>
    <n v="13"/>
    <n v="9"/>
    <n v="2025"/>
    <n v="14"/>
    <n v="8"/>
    <n v="2025"/>
    <n v="7416.85"/>
    <n v="8603.5499999999993"/>
    <s v="Vencido"/>
    <d v="2026-04-24T00:00:00"/>
    <x v="2"/>
    <x v="9"/>
    <n v="224"/>
    <n v="0"/>
    <n v="0"/>
    <n v="7416.85"/>
    <n v="0"/>
  </r>
  <r>
    <s v="BILL/2025/08/0035"/>
    <s v="OC01616"/>
    <x v="16"/>
    <s v="3726"/>
    <d v="2025-08-14T00:00:00"/>
    <d v="2025-09-13T00:00:00"/>
    <s v="MXN"/>
    <n v="-11220"/>
    <n v="-1795.2"/>
    <n v="-13015.2"/>
    <n v="-13015.2"/>
    <n v="13015.2"/>
    <s v="Sin pagar"/>
    <s v="IRLANDA ROJO"/>
    <m/>
    <n v="30"/>
    <s v="Crédito"/>
    <n v="13"/>
    <n v="9"/>
    <n v="2025"/>
    <n v="14"/>
    <n v="8"/>
    <n v="2025"/>
    <n v="11220"/>
    <n v="13015.2"/>
    <s v="Vencido"/>
    <d v="2026-04-24T00:00:00"/>
    <x v="2"/>
    <x v="9"/>
    <n v="224"/>
    <n v="0"/>
    <n v="0"/>
    <n v="11220"/>
    <n v="0"/>
  </r>
  <r>
    <s v="BILL/2025/08/0026"/>
    <s v="OC01591"/>
    <x v="17"/>
    <s v="A  787"/>
    <d v="2025-08-13T00:00:00"/>
    <d v="2025-09-12T00:00:00"/>
    <s v="MXN"/>
    <n v="-12540"/>
    <n v="-1849.65"/>
    <n v="-14389.65"/>
    <n v="-14389.65"/>
    <n v="14389.65"/>
    <s v="Sin pagar"/>
    <s v="IRLANDA ROJO"/>
    <m/>
    <n v="30"/>
    <s v="Crédito"/>
    <n v="12"/>
    <n v="9"/>
    <n v="2025"/>
    <n v="13"/>
    <n v="8"/>
    <n v="2025"/>
    <n v="12540"/>
    <n v="14389.65"/>
    <s v="Vencido"/>
    <d v="2026-04-24T00:00:00"/>
    <x v="2"/>
    <x v="9"/>
    <n v="225"/>
    <n v="0"/>
    <n v="0"/>
    <n v="12540"/>
    <n v="0"/>
  </r>
  <r>
    <s v="BILL/2025/08/0019"/>
    <s v="OC01571"/>
    <x v="16"/>
    <s v="3684"/>
    <d v="2025-08-06T00:00:00"/>
    <d v="2025-09-05T00:00:00"/>
    <s v="MXN"/>
    <n v="-14985"/>
    <n v="-2397.6"/>
    <n v="-17382.599999999999"/>
    <n v="-17382.599999999999"/>
    <n v="17382.599999999999"/>
    <s v="Sin pagar"/>
    <s v="IRLANDA ROJO"/>
    <m/>
    <n v="30"/>
    <s v="Crédito"/>
    <n v="5"/>
    <n v="9"/>
    <n v="2025"/>
    <n v="6"/>
    <n v="8"/>
    <n v="2025"/>
    <n v="14985"/>
    <n v="17382.599999999999"/>
    <s v="Vencido"/>
    <d v="2026-04-24T00:00:00"/>
    <x v="2"/>
    <x v="9"/>
    <n v="232"/>
    <n v="0"/>
    <n v="0"/>
    <n v="14985"/>
    <n v="0"/>
  </r>
  <r>
    <s v="BILL/2025/08/0018"/>
    <s v="OC01574"/>
    <x v="16"/>
    <s v="3686"/>
    <d v="2025-08-07T00:00:00"/>
    <d v="2025-09-06T00:00:00"/>
    <s v="MXN"/>
    <n v="-26500"/>
    <n v="-4240"/>
    <n v="-30740"/>
    <n v="-30740"/>
    <n v="30740"/>
    <s v="Sin pagar"/>
    <s v="IRLANDA ROJO"/>
    <m/>
    <n v="30"/>
    <s v="Crédito"/>
    <n v="6"/>
    <n v="9"/>
    <n v="2025"/>
    <n v="7"/>
    <n v="8"/>
    <n v="2025"/>
    <n v="26500"/>
    <n v="30740"/>
    <s v="Vencido"/>
    <d v="2026-04-24T00:00:00"/>
    <x v="2"/>
    <x v="9"/>
    <n v="231"/>
    <n v="0"/>
    <n v="0"/>
    <n v="26500"/>
    <n v="0"/>
  </r>
  <r>
    <s v="BILL/2025/08/0017"/>
    <s v="OC01577"/>
    <x v="16"/>
    <s v="3687"/>
    <d v="2025-08-07T00:00:00"/>
    <d v="2025-09-06T00:00:00"/>
    <s v="USD"/>
    <n v="-17751.36"/>
    <n v="-2840.22"/>
    <n v="-20591.580000000002"/>
    <n v="-1105.93"/>
    <n v="1105.93"/>
    <s v="Sin pagar"/>
    <s v="IRLANDA ROJO"/>
    <m/>
    <n v="30"/>
    <s v="Crédito"/>
    <n v="6"/>
    <n v="9"/>
    <n v="2025"/>
    <n v="7"/>
    <n v="8"/>
    <n v="2025"/>
    <n v="17751.36"/>
    <n v="20591.580000000002"/>
    <s v="Vencido"/>
    <d v="2026-04-24T00:00:00"/>
    <x v="2"/>
    <x v="9"/>
    <n v="231"/>
    <n v="0"/>
    <n v="0"/>
    <n v="17751.36"/>
    <n v="0"/>
  </r>
  <r>
    <s v="BILL/2025/07/0066"/>
    <s v="OC01551"/>
    <x v="16"/>
    <s v="3605"/>
    <d v="2025-07-30T00:00:00"/>
    <d v="2025-08-29T00:00:00"/>
    <s v="MXN"/>
    <n v="-42400"/>
    <n v="-6784"/>
    <n v="-49184"/>
    <n v="-49184"/>
    <n v="49184"/>
    <s v="Sin pagar"/>
    <s v="IRLANDA ROJO"/>
    <m/>
    <n v="30"/>
    <s v="Crédito"/>
    <n v="29"/>
    <n v="8"/>
    <n v="2025"/>
    <n v="30"/>
    <n v="7"/>
    <n v="2025"/>
    <n v="42400"/>
    <n v="49184"/>
    <s v="Vencido"/>
    <d v="2026-04-24T00:00:00"/>
    <x v="2"/>
    <x v="9"/>
    <n v="239"/>
    <n v="0"/>
    <n v="0"/>
    <n v="42400"/>
    <n v="0"/>
  </r>
  <r>
    <s v="BILL/2025/07/0041"/>
    <s v="OC01504"/>
    <x v="16"/>
    <s v="3529"/>
    <d v="2025-07-17T00:00:00"/>
    <d v="2025-08-16T00:00:00"/>
    <s v="MXN"/>
    <n v="-7600"/>
    <n v="-1216"/>
    <n v="-8816"/>
    <n v="-8816"/>
    <n v="8816"/>
    <s v="Sin pagar"/>
    <s v="IRLANDA ROJO"/>
    <m/>
    <n v="30"/>
    <s v="Crédito"/>
    <n v="16"/>
    <n v="8"/>
    <n v="2025"/>
    <n v="17"/>
    <n v="7"/>
    <n v="2025"/>
    <n v="7600"/>
    <n v="8816"/>
    <s v="Vencido"/>
    <d v="2026-04-24T00:00:00"/>
    <x v="2"/>
    <x v="9"/>
    <n v="252"/>
    <n v="0"/>
    <n v="0"/>
    <n v="7600"/>
    <n v="0"/>
  </r>
  <r>
    <s v="BILL/2025/07/0040"/>
    <s v="OC01491"/>
    <x v="18"/>
    <s v="CLN-362"/>
    <d v="2025-07-15T00:00:00"/>
    <d v="2025-08-14T00:00:00"/>
    <s v="MXN"/>
    <n v="-12151.9"/>
    <n v="151.9"/>
    <n v="-12000"/>
    <n v="-12000"/>
    <n v="12000"/>
    <s v="Sin pagar"/>
    <s v="IRLANDA ROJO"/>
    <m/>
    <n v="30"/>
    <s v="Crédito"/>
    <n v="14"/>
    <n v="8"/>
    <n v="2025"/>
    <n v="15"/>
    <n v="7"/>
    <n v="2025"/>
    <n v="12151.9"/>
    <n v="12000"/>
    <s v="Vencido"/>
    <d v="2026-04-24T00:00:00"/>
    <x v="2"/>
    <x v="9"/>
    <n v="254"/>
    <n v="0"/>
    <n v="0"/>
    <n v="12151.9"/>
    <n v="0"/>
  </r>
  <r>
    <s v="BILL/2025/06/0041"/>
    <s v="OC01416"/>
    <x v="18"/>
    <s v="9AE6E535-1E51-478E-9B2A-58D915BF45ED"/>
    <d v="2025-06-27T00:00:00"/>
    <d v="2025-07-27T00:00:00"/>
    <s v="USD"/>
    <n v="-17003.52"/>
    <n v="-2720.56"/>
    <n v="-19724.080000000002"/>
    <n v="-1044"/>
    <n v="1044"/>
    <s v="Sin pagar"/>
    <s v="IRLANDA ROJO"/>
    <m/>
    <n v="30"/>
    <s v="Crédito"/>
    <n v="27"/>
    <n v="7"/>
    <n v="2025"/>
    <n v="27"/>
    <n v="6"/>
    <n v="2025"/>
    <n v="17003.52"/>
    <n v="19724.080000000002"/>
    <s v="Vencido"/>
    <d v="2026-04-24T00:00:00"/>
    <x v="2"/>
    <x v="9"/>
    <n v="272"/>
    <n v="0"/>
    <n v="0"/>
    <n v="17003.52"/>
    <n v="0"/>
  </r>
  <r>
    <s v="BILL/2024/12/0015"/>
    <s v="OC00791"/>
    <x v="19"/>
    <s v="A - 994"/>
    <d v="2024-12-09T00:00:00"/>
    <d v="2024-12-24T00:00:00"/>
    <s v="USD"/>
    <n v="-48546"/>
    <n v="-7767.36"/>
    <n v="-56313.36"/>
    <n v="-2784"/>
    <n v="2784"/>
    <s v="Sin pagar"/>
    <s v="IRLANDA ROJO"/>
    <m/>
    <n v="15"/>
    <s v="Crédito"/>
    <n v="24"/>
    <n v="12"/>
    <n v="2024"/>
    <n v="9"/>
    <n v="12"/>
    <n v="2024"/>
    <n v="48546"/>
    <n v="56313.36"/>
    <s v="Vencido"/>
    <d v="2026-04-24T00:00:00"/>
    <x v="2"/>
    <x v="9"/>
    <n v="487"/>
    <n v="0"/>
    <n v="0"/>
    <n v="48546"/>
    <n v="0"/>
  </r>
  <r>
    <s v="BILL/2024/11/0007"/>
    <s v="OC00687"/>
    <x v="20"/>
    <s v="A6782"/>
    <d v="2024-11-01T00:00:00"/>
    <d v="2024-12-01T00:00:00"/>
    <s v="USD"/>
    <n v="-64633.93"/>
    <n v="-10341.51"/>
    <n v="-74975.44"/>
    <n v="-3741.7"/>
    <n v="3741.7"/>
    <s v="Sin pagar"/>
    <s v="IRLANDA ROJO"/>
    <m/>
    <n v="30"/>
    <s v="Crédito"/>
    <n v="1"/>
    <n v="12"/>
    <n v="2024"/>
    <n v="1"/>
    <n v="11"/>
    <n v="2024"/>
    <n v="64633.93"/>
    <n v="74975.44"/>
    <s v="Vencido"/>
    <d v="2026-04-24T00:00:00"/>
    <x v="2"/>
    <x v="9"/>
    <n v="510"/>
    <n v="0"/>
    <n v="0"/>
    <n v="64633.93"/>
    <n v="0"/>
  </r>
  <r>
    <s v="BILL/2024/11/0006"/>
    <s v="OC00686"/>
    <x v="20"/>
    <s v="A6781"/>
    <d v="2024-11-01T00:00:00"/>
    <d v="2024-12-01T00:00:00"/>
    <s v="USD"/>
    <n v="-41037.410000000003"/>
    <n v="-6565.99"/>
    <n v="-47603.4"/>
    <n v="-2375.6799999999998"/>
    <n v="2375.6799999999998"/>
    <s v="Sin pagar"/>
    <s v="IRLANDA ROJO"/>
    <m/>
    <n v="30"/>
    <s v="Crédito"/>
    <n v="1"/>
    <n v="12"/>
    <n v="2024"/>
    <n v="1"/>
    <n v="11"/>
    <n v="2024"/>
    <n v="41037.410000000003"/>
    <n v="47603.4"/>
    <s v="Vencido"/>
    <d v="2026-04-24T00:00:00"/>
    <x v="2"/>
    <x v="9"/>
    <n v="510"/>
    <n v="0"/>
    <n v="0"/>
    <n v="41037.410000000003"/>
    <n v="0"/>
  </r>
  <r>
    <s v="BILL/2024/11/0003"/>
    <s v="OC00693"/>
    <x v="20"/>
    <s v="A6786"/>
    <d v="2024-11-04T00:00:00"/>
    <d v="2024-12-04T00:00:00"/>
    <s v="MXN"/>
    <n v="-10340"/>
    <n v="-1654.4"/>
    <n v="-11994.4"/>
    <n v="-11994.4"/>
    <n v="11994.4"/>
    <s v="Sin pagar"/>
    <s v="IRLANDA ROJO"/>
    <m/>
    <n v="30"/>
    <s v="Crédito"/>
    <n v="4"/>
    <n v="12"/>
    <n v="2024"/>
    <n v="4"/>
    <n v="11"/>
    <n v="2024"/>
    <n v="10340"/>
    <n v="11994.4"/>
    <s v="Vencido"/>
    <d v="2026-04-24T00:00:00"/>
    <x v="2"/>
    <x v="9"/>
    <n v="507"/>
    <n v="0"/>
    <n v="0"/>
    <n v="10340"/>
    <n v="0"/>
  </r>
  <r>
    <s v="BILL/2026/04/0056"/>
    <s v="OC02331"/>
    <x v="2"/>
    <s v="12002638"/>
    <d v="2026-04-15T00:00:00"/>
    <d v="2026-05-15T00:00:00"/>
    <s v="USD"/>
    <n v="-37991.360000000001"/>
    <n v="-6078.62"/>
    <n v="-44069.98"/>
    <n v="-2552"/>
    <n v="2552"/>
    <s v="Sin pagar"/>
    <s v="IRLANDA ROJO"/>
    <m/>
    <n v="30"/>
    <s v="Crédito"/>
    <n v="15"/>
    <n v="5"/>
    <n v="2026"/>
    <n v="15"/>
    <n v="4"/>
    <n v="2026"/>
    <n v="37991.360000000001"/>
    <n v="44069.98"/>
    <s v="Vigente"/>
    <d v="2026-04-17T00:00:00"/>
    <x v="2"/>
    <x v="10"/>
    <n v="0"/>
    <n v="0"/>
    <n v="0"/>
    <n v="0"/>
    <n v="37991.360000000001"/>
  </r>
  <r>
    <s v="BILL/2026/04/0055"/>
    <s v="OC02349"/>
    <x v="8"/>
    <s v="355"/>
    <d v="2026-04-17T00:00:00"/>
    <d v="2026-05-17T00:00:00"/>
    <s v="USD"/>
    <n v="-72543.66"/>
    <m/>
    <n v="-72543.66"/>
    <n v="-4200"/>
    <n v="4200"/>
    <s v="Sin pagar"/>
    <s v="IRLANDA ROJO"/>
    <m/>
    <n v="30"/>
    <s v="Crédito"/>
    <n v="17"/>
    <n v="5"/>
    <n v="2026"/>
    <n v="17"/>
    <n v="4"/>
    <n v="2026"/>
    <n v="72543.66"/>
    <n v="72543.66"/>
    <s v="Vigente"/>
    <d v="2026-04-17T00:00:00"/>
    <x v="2"/>
    <x v="10"/>
    <n v="0"/>
    <n v="0"/>
    <n v="0"/>
    <n v="0"/>
    <n v="72543.66"/>
  </r>
  <r>
    <s v="BILL/2026/04/0051"/>
    <s v="OC02335"/>
    <x v="8"/>
    <s v="354"/>
    <d v="2026-04-15T00:00:00"/>
    <d v="2026-05-15T00:00:00"/>
    <s v="USD"/>
    <n v="-36264.480000000003"/>
    <m/>
    <n v="-36264.480000000003"/>
    <n v="-2100"/>
    <n v="2100"/>
    <s v="Sin pagar"/>
    <s v="IRLANDA ROJO"/>
    <m/>
    <n v="30"/>
    <s v="Crédito"/>
    <n v="15"/>
    <n v="5"/>
    <n v="2026"/>
    <n v="15"/>
    <n v="4"/>
    <n v="2026"/>
    <n v="36264.480000000003"/>
    <n v="36264.480000000003"/>
    <s v="Vigente"/>
    <d v="2026-04-17T00:00:00"/>
    <x v="2"/>
    <x v="10"/>
    <n v="0"/>
    <n v="0"/>
    <n v="0"/>
    <n v="0"/>
    <n v="36264.480000000003"/>
  </r>
  <r>
    <s v="BILL/2026/04/0049"/>
    <s v="OC02338"/>
    <x v="3"/>
    <s v="62116"/>
    <d v="2026-04-13T00:00:00"/>
    <d v="2026-05-13T00:00:00"/>
    <s v="MXN"/>
    <n v="-49860"/>
    <n v="-7977.6"/>
    <n v="-57837.599999999999"/>
    <n v="-57837.599999999999"/>
    <n v="57837.599999999999"/>
    <s v="Sin pagar"/>
    <s v="IRLANDA ROJO"/>
    <m/>
    <n v="30"/>
    <s v="Crédito"/>
    <n v="13"/>
    <n v="5"/>
    <n v="2026"/>
    <n v="13"/>
    <n v="4"/>
    <n v="2026"/>
    <n v="49860"/>
    <n v="57837.599999999999"/>
    <s v="Vigente"/>
    <d v="2026-04-17T00:00:00"/>
    <x v="2"/>
    <x v="10"/>
    <n v="0"/>
    <n v="0"/>
    <n v="0"/>
    <n v="0"/>
    <n v="49860"/>
  </r>
  <r>
    <s v="BILL/2026/04/0035"/>
    <s v="OC02297"/>
    <x v="0"/>
    <s v="HMO-24557"/>
    <d v="2026-04-09T00:00:00"/>
    <d v="2026-05-09T00:00:00"/>
    <s v="USD"/>
    <n v="-277954.57"/>
    <n v="-44472.73"/>
    <n v="-322427.3"/>
    <n v="-18513.599999999999"/>
    <n v="18513.599999999999"/>
    <s v="Sin pagar"/>
    <s v="IRLANDA ROJO"/>
    <m/>
    <n v="30"/>
    <s v="Crédito"/>
    <n v="9"/>
    <n v="5"/>
    <n v="2026"/>
    <n v="9"/>
    <n v="4"/>
    <n v="2026"/>
    <n v="277954.57"/>
    <n v="322427.3"/>
    <s v="Vigente"/>
    <d v="2026-04-17T00:00:00"/>
    <x v="2"/>
    <x v="10"/>
    <n v="0"/>
    <n v="0"/>
    <n v="0"/>
    <n v="0"/>
    <n v="277954.57"/>
  </r>
  <r>
    <s v="BILL/2026/04/0034"/>
    <s v="OC02298"/>
    <x v="0"/>
    <s v="HMO-24558"/>
    <d v="2026-04-09T00:00:00"/>
    <d v="2026-05-09T00:00:00"/>
    <s v="MXN"/>
    <n v="-12000"/>
    <n v="-1920"/>
    <n v="-13920"/>
    <n v="-13920"/>
    <n v="13920"/>
    <s v="Sin pagar"/>
    <s v="IRLANDA ROJO"/>
    <m/>
    <n v="30"/>
    <s v="Crédito"/>
    <n v="9"/>
    <n v="5"/>
    <n v="2026"/>
    <n v="9"/>
    <n v="4"/>
    <n v="2026"/>
    <n v="12000"/>
    <n v="13920"/>
    <s v="Vigente"/>
    <d v="2026-04-17T00:00:00"/>
    <x v="2"/>
    <x v="10"/>
    <n v="0"/>
    <n v="0"/>
    <n v="0"/>
    <n v="0"/>
    <n v="12000"/>
  </r>
  <r>
    <s v="BILL/2026/04/0033"/>
    <s v="OC02315"/>
    <x v="0"/>
    <s v="HMO-24571"/>
    <d v="2026-04-13T00:00:00"/>
    <d v="2026-05-13T00:00:00"/>
    <s v="MXN"/>
    <n v="-19200"/>
    <n v="-3072"/>
    <n v="-22272"/>
    <n v="-22272"/>
    <n v="22272"/>
    <s v="Sin pagar"/>
    <s v="IRLANDA ROJO"/>
    <m/>
    <n v="30"/>
    <s v="Crédito"/>
    <n v="13"/>
    <n v="5"/>
    <n v="2026"/>
    <n v="13"/>
    <n v="4"/>
    <n v="2026"/>
    <n v="19200"/>
    <n v="22272"/>
    <s v="Vigente"/>
    <d v="2026-04-17T00:00:00"/>
    <x v="2"/>
    <x v="10"/>
    <n v="0"/>
    <n v="0"/>
    <n v="0"/>
    <n v="0"/>
    <n v="19200"/>
  </r>
  <r>
    <s v="BILL/2026/04/0032"/>
    <s v="OC02343"/>
    <x v="4"/>
    <s v="HMO59240"/>
    <d v="2026-04-13T00:00:00"/>
    <d v="2026-05-13T00:00:00"/>
    <s v="USD"/>
    <n v="-48947.58"/>
    <n v="-7831.61"/>
    <n v="-56779.19"/>
    <n v="-3281.41"/>
    <n v="3281.41"/>
    <s v="Sin pagar"/>
    <s v="IRLANDA ROJO"/>
    <m/>
    <n v="30"/>
    <s v="Crédito"/>
    <n v="13"/>
    <n v="5"/>
    <n v="2026"/>
    <n v="13"/>
    <n v="4"/>
    <n v="2026"/>
    <n v="48947.58"/>
    <n v="56779.19"/>
    <s v="Vigente"/>
    <d v="2026-04-17T00:00:00"/>
    <x v="2"/>
    <x v="10"/>
    <n v="0"/>
    <n v="0"/>
    <n v="0"/>
    <n v="0"/>
    <n v="48947.58"/>
  </r>
  <r>
    <s v="BILL/2026/04/0031"/>
    <s v="OC02343"/>
    <x v="4"/>
    <s v="HMO59239"/>
    <d v="2026-04-13T00:00:00"/>
    <d v="2026-05-13T00:00:00"/>
    <s v="USD"/>
    <n v="-12236.89"/>
    <n v="-1957.9"/>
    <n v="-14194.79"/>
    <n v="-820.35"/>
    <n v="820.35"/>
    <s v="Sin pagar"/>
    <s v="IRLANDA ROJO"/>
    <m/>
    <n v="30"/>
    <s v="Crédito"/>
    <n v="13"/>
    <n v="5"/>
    <n v="2026"/>
    <n v="13"/>
    <n v="4"/>
    <n v="2026"/>
    <n v="12236.89"/>
    <n v="14194.79"/>
    <s v="Vigente"/>
    <d v="2026-04-17T00:00:00"/>
    <x v="2"/>
    <x v="10"/>
    <n v="0"/>
    <n v="0"/>
    <n v="0"/>
    <n v="0"/>
    <n v="12236.89"/>
  </r>
  <r>
    <s v="BILL/2026/04/0030"/>
    <s v="OC02342"/>
    <x v="4"/>
    <s v="HMO59241"/>
    <d v="2026-04-13T00:00:00"/>
    <d v="2026-05-13T00:00:00"/>
    <s v="USD"/>
    <n v="-73421.36"/>
    <n v="-11747.42"/>
    <n v="-85168.78"/>
    <n v="-4922.1099999999997"/>
    <n v="4922.1099999999997"/>
    <s v="Sin pagar"/>
    <s v="IRLANDA ROJO"/>
    <m/>
    <n v="30"/>
    <s v="Crédito"/>
    <n v="13"/>
    <n v="5"/>
    <n v="2026"/>
    <n v="13"/>
    <n v="4"/>
    <n v="2026"/>
    <n v="73421.36"/>
    <n v="85168.78"/>
    <s v="Vigente"/>
    <d v="2026-04-17T00:00:00"/>
    <x v="2"/>
    <x v="10"/>
    <n v="0"/>
    <n v="0"/>
    <n v="0"/>
    <n v="0"/>
    <n v="73421.36"/>
  </r>
  <r>
    <s v="BILL/2026/04/0029"/>
    <s v="OC02344"/>
    <x v="4"/>
    <s v="HMO59238"/>
    <d v="2026-04-13T00:00:00"/>
    <d v="2026-05-13T00:00:00"/>
    <s v="USD"/>
    <n v="-12236.89"/>
    <n v="-1957.9"/>
    <n v="-14194.79"/>
    <n v="-820.35"/>
    <n v="820.35"/>
    <s v="Sin pagar"/>
    <s v="IRLANDA ROJO"/>
    <m/>
    <n v="30"/>
    <s v="Crédito"/>
    <n v="13"/>
    <n v="5"/>
    <n v="2026"/>
    <n v="13"/>
    <n v="4"/>
    <n v="2026"/>
    <n v="12236.89"/>
    <n v="14194.79"/>
    <s v="Vigente"/>
    <d v="2026-04-17T00:00:00"/>
    <x v="2"/>
    <x v="10"/>
    <n v="0"/>
    <n v="0"/>
    <n v="0"/>
    <n v="0"/>
    <n v="12236.89"/>
  </r>
  <r>
    <s v="BILL/2026/04/0028"/>
    <s v="OC02340"/>
    <x v="6"/>
    <s v="A - 37364"/>
    <d v="2026-04-11T00:00:00"/>
    <d v="2026-05-11T00:00:00"/>
    <s v="MXN"/>
    <n v="-5100"/>
    <n v="-816"/>
    <n v="-5916"/>
    <n v="-5916"/>
    <n v="5916"/>
    <s v="Sin pagar"/>
    <s v="IRLANDA ROJO"/>
    <m/>
    <n v="30"/>
    <s v="Crédito"/>
    <n v="11"/>
    <n v="5"/>
    <n v="2026"/>
    <n v="11"/>
    <n v="4"/>
    <n v="2026"/>
    <n v="5100"/>
    <n v="5916"/>
    <s v="Vigente"/>
    <d v="2026-04-17T00:00:00"/>
    <x v="2"/>
    <x v="10"/>
    <n v="0"/>
    <n v="0"/>
    <n v="0"/>
    <n v="0"/>
    <n v="5100"/>
  </r>
  <r>
    <s v="BILL/2026/04/0027"/>
    <s v="OC02334"/>
    <x v="6"/>
    <s v="A - 37340"/>
    <d v="2026-04-10T00:00:00"/>
    <d v="2026-05-10T00:00:00"/>
    <s v="MXN"/>
    <n v="-10320"/>
    <n v="-1651.2"/>
    <n v="-11971.2"/>
    <n v="-11971.2"/>
    <n v="11971.2"/>
    <s v="Sin pagar"/>
    <s v="IRLANDA ROJO"/>
    <m/>
    <n v="30"/>
    <s v="Crédito"/>
    <n v="10"/>
    <n v="5"/>
    <n v="2026"/>
    <n v="10"/>
    <n v="4"/>
    <n v="2026"/>
    <n v="10320"/>
    <n v="11971.2"/>
    <s v="Vigente"/>
    <d v="2026-04-17T00:00:00"/>
    <x v="2"/>
    <x v="10"/>
    <n v="0"/>
    <n v="0"/>
    <n v="0"/>
    <n v="0"/>
    <n v="10320"/>
  </r>
  <r>
    <s v="BILL/2026/04/0018"/>
    <s v="OC02329"/>
    <x v="7"/>
    <s v="F9327"/>
    <d v="2026-04-09T00:00:00"/>
    <d v="2026-05-09T00:00:00"/>
    <s v="USD"/>
    <n v="-90213.33"/>
    <m/>
    <n v="-90213.33"/>
    <n v="-5180"/>
    <n v="5180"/>
    <s v="Sin pagar"/>
    <s v="IRLANDA ROJO"/>
    <m/>
    <n v="30"/>
    <s v="Crédito"/>
    <n v="9"/>
    <n v="5"/>
    <n v="2026"/>
    <n v="9"/>
    <n v="4"/>
    <n v="2026"/>
    <n v="90213.33"/>
    <n v="90213.33"/>
    <s v="Vigente"/>
    <d v="2026-04-17T00:00:00"/>
    <x v="2"/>
    <x v="10"/>
    <n v="0"/>
    <n v="0"/>
    <n v="0"/>
    <n v="0"/>
    <n v="90213.33"/>
  </r>
  <r>
    <s v="BILL/2026/04/0017"/>
    <s v="OC02319"/>
    <x v="7"/>
    <s v="F9320"/>
    <d v="2026-04-08T00:00:00"/>
    <d v="2026-05-08T00:00:00"/>
    <s v="MXN"/>
    <n v="-8580"/>
    <n v="-1372.8"/>
    <n v="-9952.7999999999993"/>
    <n v="-9952.7999999999993"/>
    <n v="9952.7999999999993"/>
    <s v="Sin pagar"/>
    <s v="IRLANDA ROJO"/>
    <m/>
    <n v="30"/>
    <s v="Crédito"/>
    <n v="8"/>
    <n v="5"/>
    <n v="2026"/>
    <n v="8"/>
    <n v="4"/>
    <n v="2026"/>
    <n v="8580"/>
    <n v="9952.7999999999993"/>
    <s v="Vigente"/>
    <d v="2026-04-17T00:00:00"/>
    <x v="2"/>
    <x v="10"/>
    <n v="0"/>
    <n v="0"/>
    <n v="0"/>
    <n v="0"/>
    <n v="8580"/>
  </r>
  <r>
    <s v="BILL/2026/04/0016"/>
    <s v="OC02318"/>
    <x v="7"/>
    <s v="F9319"/>
    <d v="2026-04-08T00:00:00"/>
    <d v="2026-05-08T00:00:00"/>
    <s v="MXN"/>
    <n v="-10538"/>
    <n v="-1686.08"/>
    <n v="-12224.08"/>
    <n v="-12224.08"/>
    <n v="12224.08"/>
    <s v="Sin pagar"/>
    <s v="IRLANDA ROJO"/>
    <m/>
    <n v="30"/>
    <s v="Crédito"/>
    <n v="8"/>
    <n v="5"/>
    <n v="2026"/>
    <n v="8"/>
    <n v="4"/>
    <n v="2026"/>
    <n v="10538"/>
    <n v="12224.08"/>
    <s v="Vigente"/>
    <d v="2026-04-17T00:00:00"/>
    <x v="2"/>
    <x v="10"/>
    <n v="0"/>
    <n v="0"/>
    <n v="0"/>
    <n v="0"/>
    <n v="10538"/>
  </r>
  <r>
    <s v="BILL/2026/04/0015"/>
    <s v="OC02317"/>
    <x v="7"/>
    <s v="F9318"/>
    <d v="2026-04-08T00:00:00"/>
    <d v="2026-05-08T00:00:00"/>
    <s v="MXN"/>
    <n v="-31614"/>
    <n v="-5058.24"/>
    <n v="-36672.239999999998"/>
    <n v="-36672.239999999998"/>
    <n v="36672.239999999998"/>
    <s v="Sin pagar"/>
    <s v="IRLANDA ROJO"/>
    <m/>
    <n v="30"/>
    <s v="Crédito"/>
    <n v="8"/>
    <n v="5"/>
    <n v="2026"/>
    <n v="8"/>
    <n v="4"/>
    <n v="2026"/>
    <n v="31614"/>
    <n v="36672.239999999998"/>
    <s v="Vigente"/>
    <d v="2026-04-17T00:00:00"/>
    <x v="2"/>
    <x v="10"/>
    <n v="0"/>
    <n v="0"/>
    <n v="0"/>
    <n v="0"/>
    <n v="31614"/>
  </r>
  <r>
    <s v="BILL/2026/04/0014"/>
    <s v="OC02295"/>
    <x v="0"/>
    <s v="HMO-24545"/>
    <d v="2026-04-08T00:00:00"/>
    <d v="2026-05-08T00:00:00"/>
    <s v="MXN"/>
    <n v="-4500"/>
    <n v="-720"/>
    <n v="-5220"/>
    <n v="-5220"/>
    <n v="5220"/>
    <s v="Sin pagar"/>
    <s v="IRLANDA ROJO"/>
    <m/>
    <n v="30"/>
    <s v="Crédito"/>
    <n v="8"/>
    <n v="5"/>
    <n v="2026"/>
    <n v="8"/>
    <n v="4"/>
    <n v="2026"/>
    <n v="4500"/>
    <n v="5220"/>
    <s v="Vigente"/>
    <d v="2026-04-17T00:00:00"/>
    <x v="2"/>
    <x v="10"/>
    <n v="0"/>
    <n v="0"/>
    <n v="0"/>
    <n v="0"/>
    <n v="4500"/>
  </r>
  <r>
    <s v="BILL/2026/04/0013"/>
    <s v="OC02292"/>
    <x v="0"/>
    <s v="HMO-24544"/>
    <d v="2026-04-08T00:00:00"/>
    <d v="2026-05-08T00:00:00"/>
    <s v="MXN"/>
    <n v="-4500"/>
    <n v="-720"/>
    <n v="-5220"/>
    <n v="-5220"/>
    <n v="5220"/>
    <s v="Sin pagar"/>
    <s v="IRLANDA ROJO"/>
    <m/>
    <n v="30"/>
    <s v="Crédito"/>
    <n v="8"/>
    <n v="5"/>
    <n v="2026"/>
    <n v="8"/>
    <n v="4"/>
    <n v="2026"/>
    <n v="4500"/>
    <n v="5220"/>
    <s v="Vigente"/>
    <d v="2026-04-17T00:00:00"/>
    <x v="2"/>
    <x v="10"/>
    <n v="0"/>
    <n v="0"/>
    <n v="0"/>
    <n v="0"/>
    <n v="4500"/>
  </r>
  <r>
    <s v="BILL/2026/04/0012"/>
    <s v="OC02313"/>
    <x v="6"/>
    <s v="A - 37267"/>
    <d v="2026-04-06T00:00:00"/>
    <d v="2026-05-06T00:00:00"/>
    <s v="MXN"/>
    <n v="-2900"/>
    <n v="-464"/>
    <n v="-3364"/>
    <n v="-3364"/>
    <n v="3364"/>
    <s v="Sin pagar"/>
    <s v="IRLANDA ROJO"/>
    <m/>
    <n v="30"/>
    <s v="Crédito"/>
    <n v="6"/>
    <n v="5"/>
    <n v="2026"/>
    <n v="6"/>
    <n v="4"/>
    <n v="2026"/>
    <n v="2900"/>
    <n v="3364"/>
    <s v="Vigente"/>
    <d v="2026-04-17T00:00:00"/>
    <x v="2"/>
    <x v="10"/>
    <n v="0"/>
    <n v="0"/>
    <n v="0"/>
    <n v="0"/>
    <n v="2900"/>
  </r>
  <r>
    <s v="BILL/2026/04/0011"/>
    <s v="OC02320"/>
    <x v="3"/>
    <s v="62092"/>
    <d v="2026-04-09T00:00:00"/>
    <d v="2026-05-09T00:00:00"/>
    <s v="MXN"/>
    <n v="-59832"/>
    <n v="-9573.1200000000008"/>
    <n v="-69405.119999999995"/>
    <n v="-69405.119999999995"/>
    <n v="69405.119999999995"/>
    <s v="Sin pagar"/>
    <s v="IRLANDA ROJO"/>
    <m/>
    <n v="30"/>
    <s v="Crédito"/>
    <n v="9"/>
    <n v="5"/>
    <n v="2026"/>
    <n v="9"/>
    <n v="4"/>
    <n v="2026"/>
    <n v="59832"/>
    <n v="69405.119999999995"/>
    <s v="Vigente"/>
    <d v="2026-04-17T00:00:00"/>
    <x v="2"/>
    <x v="10"/>
    <n v="0"/>
    <n v="0"/>
    <n v="0"/>
    <n v="0"/>
    <n v="59832"/>
  </r>
  <r>
    <s v="BILL/2026/04/0004"/>
    <s v="OC02306"/>
    <x v="6"/>
    <s v="A - 37243"/>
    <d v="2026-04-01T00:00:00"/>
    <d v="2026-05-01T00:00:00"/>
    <s v="MXN"/>
    <n v="-11000"/>
    <n v="-1760"/>
    <n v="-12760"/>
    <n v="-12760"/>
    <n v="12760"/>
    <s v="Sin pagar"/>
    <s v="IRLANDA ROJO"/>
    <m/>
    <n v="30"/>
    <s v="Crédito"/>
    <n v="1"/>
    <n v="5"/>
    <n v="2026"/>
    <n v="1"/>
    <n v="4"/>
    <n v="2026"/>
    <n v="11000"/>
    <n v="12760"/>
    <s v="Vigente"/>
    <d v="2026-04-17T00:00:00"/>
    <x v="2"/>
    <x v="10"/>
    <n v="0"/>
    <n v="0"/>
    <n v="0"/>
    <n v="0"/>
    <n v="11000"/>
  </r>
  <r>
    <s v="BILL/2026/04/0003"/>
    <s v="OC02305"/>
    <x v="11"/>
    <s v="FC86324"/>
    <d v="2026-04-01T00:00:00"/>
    <d v="2026-05-01T00:00:00"/>
    <s v="MXN"/>
    <n v="-9450"/>
    <n v="-1512"/>
    <n v="-10962"/>
    <n v="-10962"/>
    <n v="10962"/>
    <s v="Sin pagar"/>
    <s v="IRLANDA ROJO"/>
    <m/>
    <n v="30"/>
    <s v="Crédito"/>
    <n v="1"/>
    <n v="5"/>
    <n v="2026"/>
    <n v="1"/>
    <n v="4"/>
    <n v="2026"/>
    <n v="9450"/>
    <n v="10962"/>
    <s v="Vigente"/>
    <d v="2026-04-17T00:00:00"/>
    <x v="2"/>
    <x v="10"/>
    <n v="0"/>
    <n v="0"/>
    <n v="0"/>
    <n v="0"/>
    <n v="9450"/>
  </r>
  <r>
    <s v="BILL/2026/03/0083"/>
    <s v="OC02300"/>
    <x v="3"/>
    <s v="62047"/>
    <d v="2026-03-31T00:00:00"/>
    <d v="2026-04-30T00:00:00"/>
    <s v="MXN"/>
    <n v="-39888"/>
    <n v="-6382.08"/>
    <n v="-46270.080000000002"/>
    <n v="-46270.080000000002"/>
    <n v="46270.080000000002"/>
    <s v="Sin pagar"/>
    <s v="IRLANDA ROJO"/>
    <m/>
    <n v="30"/>
    <s v="Crédito"/>
    <n v="30"/>
    <n v="4"/>
    <n v="2026"/>
    <n v="31"/>
    <n v="3"/>
    <n v="2026"/>
    <n v="39888"/>
    <n v="46270.080000000002"/>
    <s v="Vigente"/>
    <d v="2026-04-17T00:00:00"/>
    <x v="2"/>
    <x v="10"/>
    <n v="0"/>
    <n v="0"/>
    <n v="0"/>
    <n v="0"/>
    <n v="39888"/>
  </r>
  <r>
    <s v="BILL/2026/03/0082"/>
    <s v="OC02296"/>
    <x v="0"/>
    <s v="HMO-24318--"/>
    <d v="2026-03-06T00:00:00"/>
    <d v="2026-04-05T00:00:00"/>
    <s v="USD"/>
    <n v="-19798.240000000002"/>
    <m/>
    <n v="-19798.240000000002"/>
    <n v="-1120"/>
    <n v="1120"/>
    <s v="Sin pagar"/>
    <s v="IRLANDA ROJO"/>
    <m/>
    <n v="30"/>
    <s v="Crédito"/>
    <n v="5"/>
    <n v="4"/>
    <n v="2026"/>
    <n v="6"/>
    <n v="3"/>
    <n v="2026"/>
    <n v="19798.240000000002"/>
    <n v="19798.240000000002"/>
    <s v="Vencido"/>
    <d v="2026-04-17T00:00:00"/>
    <x v="2"/>
    <x v="10"/>
    <n v="13"/>
    <n v="19798.240000000002"/>
    <n v="0"/>
    <n v="0"/>
    <n v="0"/>
  </r>
  <r>
    <s v="BILL/2026/03/0081"/>
    <s v="OC02294"/>
    <x v="0"/>
    <s v="HMO-24318-"/>
    <d v="2026-03-06T00:00:00"/>
    <d v="2026-04-05T00:00:00"/>
    <s v="USD"/>
    <n v="-89092.08"/>
    <m/>
    <n v="-89092.08"/>
    <n v="-5040"/>
    <n v="5040"/>
    <s v="Sin pagar"/>
    <s v="IRLANDA ROJO"/>
    <m/>
    <n v="30"/>
    <s v="Crédito"/>
    <n v="5"/>
    <n v="4"/>
    <n v="2026"/>
    <n v="6"/>
    <n v="3"/>
    <n v="2026"/>
    <n v="89092.08"/>
    <n v="89092.08"/>
    <s v="Vencido"/>
    <d v="2026-04-17T00:00:00"/>
    <x v="2"/>
    <x v="10"/>
    <n v="13"/>
    <n v="89092.08"/>
    <n v="0"/>
    <n v="0"/>
    <n v="0"/>
  </r>
  <r>
    <s v="BILL/2026/03/0080"/>
    <s v="OC02291"/>
    <x v="0"/>
    <s v="HMO-24318"/>
    <d v="2026-03-06T00:00:00"/>
    <d v="2026-04-05T00:00:00"/>
    <s v="USD"/>
    <n v="-89092.08"/>
    <m/>
    <n v="-89092.08"/>
    <n v="-5040"/>
    <n v="5040"/>
    <s v="Sin pagar"/>
    <s v="IRLANDA ROJO"/>
    <m/>
    <n v="30"/>
    <s v="Crédito"/>
    <n v="5"/>
    <n v="4"/>
    <n v="2026"/>
    <n v="6"/>
    <n v="3"/>
    <n v="2026"/>
    <n v="89092.08"/>
    <n v="89092.08"/>
    <s v="Vencido"/>
    <d v="2026-04-17T00:00:00"/>
    <x v="2"/>
    <x v="10"/>
    <n v="13"/>
    <n v="89092.08"/>
    <n v="0"/>
    <n v="0"/>
    <n v="0"/>
  </r>
  <r>
    <s v="BILL/2026/03/0079"/>
    <s v="OC02301"/>
    <x v="3"/>
    <s v="62048"/>
    <d v="2026-03-31T00:00:00"/>
    <d v="2026-04-30T00:00:00"/>
    <s v="MXN"/>
    <n v="-49860"/>
    <n v="-7977.6"/>
    <n v="-57837.599999999999"/>
    <n v="-57837.599999999999"/>
    <n v="57837.599999999999"/>
    <s v="Sin pagar"/>
    <s v="IRLANDA ROJO"/>
    <m/>
    <n v="30"/>
    <s v="Crédito"/>
    <n v="30"/>
    <n v="4"/>
    <n v="2026"/>
    <n v="31"/>
    <n v="3"/>
    <n v="2026"/>
    <n v="49860"/>
    <n v="57837.599999999999"/>
    <s v="Vigente"/>
    <d v="2026-04-17T00:00:00"/>
    <x v="2"/>
    <x v="10"/>
    <n v="0"/>
    <n v="0"/>
    <n v="0"/>
    <n v="0"/>
    <n v="49860"/>
  </r>
  <r>
    <s v="BILL/2026/03/0077"/>
    <s v="OC02290"/>
    <x v="0"/>
    <s v="HMO-24474"/>
    <d v="2026-03-27T00:00:00"/>
    <d v="2026-04-26T00:00:00"/>
    <s v="MXN"/>
    <n v="-5070"/>
    <n v="-811.2"/>
    <n v="-5881.2"/>
    <n v="-5881.2"/>
    <n v="5881.2"/>
    <s v="Sin pagar"/>
    <s v="IRLANDA ROJO"/>
    <m/>
    <n v="30"/>
    <s v="Crédito"/>
    <n v="26"/>
    <n v="4"/>
    <n v="2026"/>
    <n v="27"/>
    <n v="3"/>
    <n v="2026"/>
    <n v="5070"/>
    <n v="5881.2"/>
    <s v="Vigente"/>
    <d v="2026-04-17T00:00:00"/>
    <x v="2"/>
    <x v="10"/>
    <n v="0"/>
    <n v="0"/>
    <n v="0"/>
    <n v="0"/>
    <n v="5070"/>
  </r>
  <r>
    <s v="BILL/2026/03/0075"/>
    <s v="OC02289"/>
    <x v="0"/>
    <s v="HMO-24470"/>
    <d v="2026-03-27T00:00:00"/>
    <d v="2026-04-26T00:00:00"/>
    <s v="MXN"/>
    <n v="-2400"/>
    <n v="-384"/>
    <n v="-2784"/>
    <n v="-2784"/>
    <n v="2784"/>
    <s v="Sin pagar"/>
    <s v="IRLANDA ROJO"/>
    <m/>
    <n v="30"/>
    <s v="Crédito"/>
    <n v="26"/>
    <n v="4"/>
    <n v="2026"/>
    <n v="27"/>
    <n v="3"/>
    <n v="2026"/>
    <n v="2400"/>
    <n v="2784"/>
    <s v="Vigente"/>
    <d v="2026-04-17T00:00:00"/>
    <x v="2"/>
    <x v="10"/>
    <n v="0"/>
    <n v="0"/>
    <n v="0"/>
    <n v="0"/>
    <n v="2400"/>
  </r>
  <r>
    <s v="BILL/2026/03/0074"/>
    <s v="OC02288"/>
    <x v="0"/>
    <s v="HMO-24469"/>
    <d v="2026-03-27T00:00:00"/>
    <d v="2026-04-26T00:00:00"/>
    <s v="USD"/>
    <n v="-40716.559999999998"/>
    <n v="-6514.65"/>
    <n v="-47231.21"/>
    <n v="-2654.08"/>
    <n v="2654.08"/>
    <s v="Sin pagar"/>
    <s v="IRLANDA ROJO"/>
    <m/>
    <n v="30"/>
    <s v="Crédito"/>
    <n v="26"/>
    <n v="4"/>
    <n v="2026"/>
    <n v="27"/>
    <n v="3"/>
    <n v="2026"/>
    <n v="40716.559999999998"/>
    <n v="47231.21"/>
    <s v="Vigente"/>
    <d v="2026-04-17T00:00:00"/>
    <x v="2"/>
    <x v="10"/>
    <n v="0"/>
    <n v="0"/>
    <n v="0"/>
    <n v="0"/>
    <n v="40716.559999999998"/>
  </r>
  <r>
    <s v="BILL/2026/03/0073"/>
    <s v="OC02263"/>
    <x v="0"/>
    <s v="HMO-24397"/>
    <d v="2026-03-18T00:00:00"/>
    <d v="2026-04-17T00:00:00"/>
    <s v="USD"/>
    <n v="-9642.25"/>
    <n v="-1542.76"/>
    <n v="-11185.01"/>
    <n v="-632.20000000000005"/>
    <n v="632.20000000000005"/>
    <s v="Sin pagar"/>
    <s v="IRLANDA ROJO"/>
    <m/>
    <n v="30"/>
    <s v="Crédito"/>
    <n v="17"/>
    <n v="4"/>
    <n v="2026"/>
    <n v="18"/>
    <n v="3"/>
    <n v="2026"/>
    <n v="9642.25"/>
    <n v="11185.01"/>
    <s v="Vencido"/>
    <d v="2026-04-17T00:00:00"/>
    <x v="2"/>
    <x v="10"/>
    <n v="1"/>
    <n v="9642.25"/>
    <n v="0"/>
    <n v="0"/>
    <n v="0"/>
  </r>
  <r>
    <s v="BILL/2026/03/0072"/>
    <s v="OC02270"/>
    <x v="6"/>
    <s v="A - 37088"/>
    <d v="2026-03-23T00:00:00"/>
    <d v="2026-04-22T00:00:00"/>
    <s v="MXN"/>
    <n v="-3200"/>
    <m/>
    <n v="-3200"/>
    <n v="-3200"/>
    <n v="3200"/>
    <s v="Sin pagar"/>
    <s v="IRLANDA ROJO"/>
    <m/>
    <n v="30"/>
    <s v="Crédito"/>
    <n v="22"/>
    <n v="4"/>
    <n v="2026"/>
    <n v="23"/>
    <n v="3"/>
    <n v="2026"/>
    <n v="3200"/>
    <n v="3200"/>
    <s v="Vigente"/>
    <d v="2026-04-17T00:00:00"/>
    <x v="2"/>
    <x v="10"/>
    <n v="0"/>
    <n v="0"/>
    <n v="0"/>
    <n v="0"/>
    <n v="3200"/>
  </r>
  <r>
    <s v="BILL/2026/03/0071"/>
    <s v="OC02284"/>
    <x v="6"/>
    <s v="A - 37147"/>
    <d v="2026-03-25T00:00:00"/>
    <d v="2026-04-24T00:00:00"/>
    <s v="MXN"/>
    <n v="-17325"/>
    <n v="-2772"/>
    <n v="-20097"/>
    <n v="-20097"/>
    <n v="20097"/>
    <s v="Sin pagar"/>
    <s v="IRLANDA ROJO"/>
    <m/>
    <n v="30"/>
    <s v="Crédito"/>
    <n v="24"/>
    <n v="4"/>
    <n v="2026"/>
    <n v="25"/>
    <n v="3"/>
    <n v="2026"/>
    <n v="17325"/>
    <n v="20097"/>
    <s v="Vigente"/>
    <d v="2026-04-17T00:00:00"/>
    <x v="2"/>
    <x v="10"/>
    <n v="0"/>
    <n v="0"/>
    <n v="0"/>
    <n v="0"/>
    <n v="17325"/>
  </r>
  <r>
    <s v="BILL/2026/03/0070"/>
    <s v="OC02257"/>
    <x v="2"/>
    <s v="12002472"/>
    <d v="2026-03-19T00:00:00"/>
    <d v="2026-04-18T00:00:00"/>
    <s v="USD"/>
    <n v="-27386.95"/>
    <n v="-4381.91"/>
    <n v="-31768.86"/>
    <n v="-1798"/>
    <n v="1798"/>
    <s v="Sin pagar"/>
    <s v="IRLANDA ROJO"/>
    <m/>
    <n v="30"/>
    <s v="Crédito"/>
    <n v="18"/>
    <n v="4"/>
    <n v="2026"/>
    <n v="19"/>
    <n v="3"/>
    <n v="2026"/>
    <n v="27386.95"/>
    <n v="31768.86"/>
    <s v="Vigente"/>
    <d v="2026-04-17T00:00:00"/>
    <x v="2"/>
    <x v="10"/>
    <n v="0"/>
    <n v="0"/>
    <n v="0"/>
    <n v="0"/>
    <n v="27386.95"/>
  </r>
  <r>
    <s v="BILL/2026/03/0068"/>
    <s v="OC02277"/>
    <x v="8"/>
    <s v="1767"/>
    <d v="2026-03-25T00:00:00"/>
    <d v="2026-04-24T00:00:00"/>
    <s v="USD"/>
    <n v="-39170.339999999997"/>
    <n v="-6267.25"/>
    <n v="-45437.59"/>
    <n v="-2552"/>
    <n v="2552"/>
    <s v="Sin pagar"/>
    <s v="IRLANDA ROJO"/>
    <m/>
    <n v="30"/>
    <s v="Crédito"/>
    <n v="24"/>
    <n v="4"/>
    <n v="2026"/>
    <n v="25"/>
    <n v="3"/>
    <n v="2026"/>
    <n v="39170.339999999997"/>
    <n v="45437.59"/>
    <s v="Vigente"/>
    <d v="2026-04-17T00:00:00"/>
    <x v="2"/>
    <x v="10"/>
    <n v="0"/>
    <n v="0"/>
    <n v="0"/>
    <n v="0"/>
    <n v="39170.339999999997"/>
  </r>
  <r>
    <s v="BILL/2026/03/0067"/>
    <s v="OC02183"/>
    <x v="13"/>
    <s v="CLN/2026/00027"/>
    <d v="2026-03-28T00:00:00"/>
    <d v="2026-05-27T00:00:00"/>
    <s v="USD"/>
    <n v="-1111519.42"/>
    <n v="-177843.11"/>
    <n v="-1289362.53"/>
    <n v="-72453.600000000006"/>
    <n v="72453.600000000006"/>
    <s v="Sin pagar"/>
    <s v="IRLANDA ROJO"/>
    <m/>
    <n v="60"/>
    <s v="Crédito"/>
    <n v="27"/>
    <n v="5"/>
    <n v="2026"/>
    <n v="28"/>
    <n v="3"/>
    <n v="2026"/>
    <n v="1111519.42"/>
    <n v="1289362.53"/>
    <s v="Vigente"/>
    <d v="2026-04-17T00:00:00"/>
    <x v="2"/>
    <x v="10"/>
    <n v="0"/>
    <n v="0"/>
    <n v="0"/>
    <n v="0"/>
    <n v="1111519.42"/>
  </r>
  <r>
    <s v="BILL/2026/03/0066"/>
    <s v="OC02261"/>
    <x v="1"/>
    <s v="AA 16068"/>
    <d v="2026-03-19T00:00:00"/>
    <d v="2026-04-08T00:00:00"/>
    <s v="MXN"/>
    <n v="-63000"/>
    <n v="-10080"/>
    <n v="-73080"/>
    <n v="-73080"/>
    <n v="73080"/>
    <s v="Sin pagar"/>
    <s v="IRLANDA ROJO"/>
    <m/>
    <n v="20"/>
    <s v="Crédito"/>
    <n v="8"/>
    <n v="4"/>
    <n v="2026"/>
    <n v="19"/>
    <n v="3"/>
    <n v="2026"/>
    <n v="63000"/>
    <n v="73080"/>
    <s v="Vencido"/>
    <d v="2026-04-17T00:00:00"/>
    <x v="2"/>
    <x v="10"/>
    <n v="10"/>
    <n v="63000"/>
    <n v="0"/>
    <n v="0"/>
    <n v="0"/>
  </r>
  <r>
    <s v="BILL/2026/03/0065"/>
    <s v="OC02264"/>
    <x v="11"/>
    <s v="FC86205"/>
    <d v="2026-03-21T00:00:00"/>
    <d v="2026-04-20T00:00:00"/>
    <s v="MXN"/>
    <n v="-4470.3999999999996"/>
    <n v="-715.26"/>
    <n v="-5185.66"/>
    <n v="-5185.66"/>
    <n v="5185.66"/>
    <s v="Sin pagar"/>
    <s v="IRLANDA ROJO"/>
    <m/>
    <n v="30"/>
    <s v="Crédito"/>
    <n v="20"/>
    <n v="4"/>
    <n v="2026"/>
    <n v="21"/>
    <n v="3"/>
    <n v="2026"/>
    <n v="4470.3999999999996"/>
    <n v="5185.66"/>
    <s v="Vigente"/>
    <d v="2026-04-17T00:00:00"/>
    <x v="2"/>
    <x v="10"/>
    <n v="0"/>
    <n v="0"/>
    <n v="0"/>
    <n v="0"/>
    <n v="4470.3999999999996"/>
  </r>
  <r>
    <s v="BILL/2026/03/0057"/>
    <s v="OC02274"/>
    <x v="13"/>
    <s v="CLN/2026/00024"/>
    <d v="2026-03-21T00:00:00"/>
    <d v="2026-05-20T00:00:00"/>
    <s v="USD"/>
    <n v="-200253.38"/>
    <n v="-32040.54"/>
    <n v="-232293.92"/>
    <n v="-13041.65"/>
    <n v="13041.65"/>
    <s v="Sin pagar"/>
    <s v="IRLANDA ROJO"/>
    <m/>
    <n v="60"/>
    <s v="Crédito"/>
    <n v="20"/>
    <n v="5"/>
    <n v="2026"/>
    <n v="21"/>
    <n v="3"/>
    <n v="2026"/>
    <n v="200253.38"/>
    <n v="232293.92"/>
    <s v="Vigente"/>
    <d v="2026-04-17T00:00:00"/>
    <x v="2"/>
    <x v="10"/>
    <n v="0"/>
    <n v="0"/>
    <n v="0"/>
    <n v="0"/>
    <n v="200253.38"/>
  </r>
  <r>
    <s v="BILL/2026/03/0056"/>
    <s v="OC02252"/>
    <x v="5"/>
    <s v="M 68558"/>
    <d v="2026-03-19T00:00:00"/>
    <d v="2026-04-18T00:00:00"/>
    <s v="MXN"/>
    <n v="-7500"/>
    <n v="-1200"/>
    <n v="-8700"/>
    <n v="-8700"/>
    <n v="8700"/>
    <s v="Sin pagar"/>
    <s v="IRLANDA ROJO"/>
    <m/>
    <n v="30"/>
    <s v="Crédito"/>
    <n v="18"/>
    <n v="4"/>
    <n v="2026"/>
    <n v="19"/>
    <n v="3"/>
    <n v="2026"/>
    <n v="7500"/>
    <n v="8700"/>
    <s v="Vigente"/>
    <d v="2026-04-17T00:00:00"/>
    <x v="2"/>
    <x v="10"/>
    <n v="0"/>
    <n v="0"/>
    <n v="0"/>
    <n v="0"/>
    <n v="7500"/>
  </r>
  <r>
    <s v="BILL/2026/03/0048"/>
    <s v="OC02226"/>
    <x v="4"/>
    <s v="HMO58626"/>
    <d v="2026-03-13T00:00:00"/>
    <d v="2026-04-12T00:00:00"/>
    <s v="MXN"/>
    <n v="-1200"/>
    <n v="-192"/>
    <n v="-1392"/>
    <n v="-1392"/>
    <n v="1392"/>
    <s v="Sin pagar"/>
    <s v="IRLANDA ROJO"/>
    <m/>
    <n v="30"/>
    <s v="Crédito"/>
    <n v="12"/>
    <n v="4"/>
    <n v="2026"/>
    <n v="13"/>
    <n v="3"/>
    <n v="2026"/>
    <n v="1200"/>
    <n v="1392"/>
    <s v="Vencido"/>
    <d v="2026-04-17T00:00:00"/>
    <x v="2"/>
    <x v="10"/>
    <n v="6"/>
    <n v="1200"/>
    <n v="0"/>
    <n v="0"/>
    <n v="0"/>
  </r>
  <r>
    <s v="BILL/2026/03/0047"/>
    <s v="OC02256"/>
    <x v="6"/>
    <s v="A - 37011"/>
    <d v="2026-03-17T00:00:00"/>
    <d v="2026-04-16T00:00:00"/>
    <s v="MXN"/>
    <n v="-5800"/>
    <n v="-928"/>
    <n v="-6728"/>
    <n v="-6728"/>
    <n v="6728"/>
    <s v="Sin pagar"/>
    <s v="IRLANDA ROJO"/>
    <m/>
    <n v="30"/>
    <s v="Crédito"/>
    <n v="16"/>
    <n v="4"/>
    <n v="2026"/>
    <n v="17"/>
    <n v="3"/>
    <n v="2026"/>
    <n v="5800"/>
    <n v="6728"/>
    <s v="Vencido"/>
    <d v="2026-04-17T00:00:00"/>
    <x v="2"/>
    <x v="10"/>
    <n v="2"/>
    <n v="5800"/>
    <n v="0"/>
    <n v="0"/>
    <n v="0"/>
  </r>
  <r>
    <s v="BILL/2026/03/0046"/>
    <s v="OC02258"/>
    <x v="6"/>
    <s v="A - 37021"/>
    <d v="2026-03-18T00:00:00"/>
    <d v="2026-04-17T00:00:00"/>
    <s v="MXN"/>
    <n v="-11000"/>
    <n v="-1760"/>
    <n v="-12760"/>
    <n v="-12760"/>
    <n v="12760"/>
    <s v="Sin pagar"/>
    <s v="IRLANDA ROJO"/>
    <m/>
    <n v="30"/>
    <s v="Crédito"/>
    <n v="17"/>
    <n v="4"/>
    <n v="2026"/>
    <n v="18"/>
    <n v="3"/>
    <n v="2026"/>
    <n v="11000"/>
    <n v="12760"/>
    <s v="Vencido"/>
    <d v="2026-04-17T00:00:00"/>
    <x v="2"/>
    <x v="10"/>
    <n v="1"/>
    <n v="11000"/>
    <n v="0"/>
    <n v="0"/>
    <n v="0"/>
  </r>
  <r>
    <s v="BILL/2026/03/0043"/>
    <s v="OC02253"/>
    <x v="14"/>
    <s v="CLN/2026/0131"/>
    <d v="2026-03-18T00:00:00"/>
    <d v="2026-04-17T00:00:00"/>
    <s v="MXN"/>
    <n v="-16250"/>
    <m/>
    <n v="-16250"/>
    <n v="-16250"/>
    <n v="16250"/>
    <s v="Sin pagar"/>
    <s v="IRLANDA ROJO"/>
    <m/>
    <n v="30"/>
    <s v="Crédito"/>
    <n v="17"/>
    <n v="4"/>
    <n v="2026"/>
    <n v="18"/>
    <n v="3"/>
    <n v="2026"/>
    <n v="16250"/>
    <n v="16250"/>
    <s v="Vencido"/>
    <d v="2026-04-17T00:00:00"/>
    <x v="2"/>
    <x v="10"/>
    <n v="1"/>
    <n v="16250"/>
    <n v="0"/>
    <n v="0"/>
    <n v="0"/>
  </r>
  <r>
    <s v="BILL/2026/03/0039"/>
    <s v="OC02236"/>
    <x v="3"/>
    <s v="61845"/>
    <d v="2026-03-11T00:00:00"/>
    <d v="2026-04-10T00:00:00"/>
    <s v="MXN"/>
    <n v="-24930"/>
    <n v="-3988.8"/>
    <n v="-28918.799999999999"/>
    <n v="-28918.799999999999"/>
    <n v="28918.799999999999"/>
    <s v="Sin pagar"/>
    <s v="IRLANDA ROJO"/>
    <m/>
    <n v="30"/>
    <s v="Crédito"/>
    <n v="10"/>
    <n v="4"/>
    <n v="2026"/>
    <n v="11"/>
    <n v="3"/>
    <n v="2026"/>
    <n v="24930"/>
    <n v="28918.799999999999"/>
    <s v="Vencido"/>
    <d v="2026-04-17T00:00:00"/>
    <x v="2"/>
    <x v="10"/>
    <n v="8"/>
    <n v="24930"/>
    <n v="0"/>
    <n v="0"/>
    <n v="0"/>
  </r>
  <r>
    <s v="BILL/2026/03/0037"/>
    <s v="OC02230"/>
    <x v="3"/>
    <s v="61844"/>
    <d v="2026-03-11T00:00:00"/>
    <d v="2026-04-10T00:00:00"/>
    <s v="MXN"/>
    <n v="-19944"/>
    <n v="-3191.04"/>
    <n v="-23135.040000000001"/>
    <n v="-23135.040000000001"/>
    <n v="23135.040000000001"/>
    <s v="Sin pagar"/>
    <s v="IRLANDA ROJO"/>
    <m/>
    <n v="30"/>
    <s v="Crédito"/>
    <n v="10"/>
    <n v="4"/>
    <n v="2026"/>
    <n v="11"/>
    <n v="3"/>
    <n v="2026"/>
    <n v="19944"/>
    <n v="23135.040000000001"/>
    <s v="Vencido"/>
    <d v="2026-04-17T00:00:00"/>
    <x v="2"/>
    <x v="10"/>
    <n v="8"/>
    <n v="19944"/>
    <n v="0"/>
    <n v="0"/>
    <n v="0"/>
  </r>
  <r>
    <s v="BILL/2026/03/0033"/>
    <s v="OC02218"/>
    <x v="14"/>
    <s v="CLN/2026/0110--"/>
    <d v="2026-03-07T00:00:00"/>
    <d v="2026-04-06T00:00:00"/>
    <s v="MXN"/>
    <n v="-6800"/>
    <m/>
    <n v="-6800"/>
    <n v="-6800"/>
    <n v="6800"/>
    <s v="Sin pagar"/>
    <s v="IRLANDA ROJO"/>
    <m/>
    <n v="30"/>
    <s v="Crédito"/>
    <n v="6"/>
    <n v="4"/>
    <n v="2026"/>
    <n v="7"/>
    <n v="3"/>
    <n v="2026"/>
    <n v="6800"/>
    <n v="6800"/>
    <s v="Vencido"/>
    <d v="2026-04-17T00:00:00"/>
    <x v="2"/>
    <x v="10"/>
    <n v="12"/>
    <n v="6800"/>
    <n v="0"/>
    <n v="0"/>
    <n v="0"/>
  </r>
  <r>
    <s v="BILL/2026/03/0032"/>
    <s v="OC02213"/>
    <x v="14"/>
    <s v="CLN/2026/0110-"/>
    <d v="2026-03-07T00:00:00"/>
    <d v="2026-04-06T00:00:00"/>
    <s v="MXN"/>
    <n v="-7500"/>
    <m/>
    <n v="-7500"/>
    <n v="-7500"/>
    <n v="7500"/>
    <s v="Sin pagar"/>
    <s v="IRLANDA ROJO"/>
    <m/>
    <n v="30"/>
    <s v="Crédito"/>
    <n v="6"/>
    <n v="4"/>
    <n v="2026"/>
    <n v="7"/>
    <n v="3"/>
    <n v="2026"/>
    <n v="7500"/>
    <n v="7500"/>
    <s v="Vencido"/>
    <d v="2026-04-17T00:00:00"/>
    <x v="2"/>
    <x v="10"/>
    <n v="12"/>
    <n v="7500"/>
    <n v="0"/>
    <n v="0"/>
    <n v="0"/>
  </r>
  <r>
    <s v="BILL/2026/03/0031"/>
    <s v="OC02219"/>
    <x v="14"/>
    <s v="CLN/2026/0110"/>
    <d v="2026-03-07T00:00:00"/>
    <d v="2026-04-06T00:00:00"/>
    <s v="MXN"/>
    <n v="-15000"/>
    <m/>
    <n v="-15000"/>
    <n v="-15000"/>
    <n v="15000"/>
    <s v="Sin pagar"/>
    <s v="IRLANDA ROJO"/>
    <m/>
    <n v="30"/>
    <s v="Crédito"/>
    <n v="6"/>
    <n v="4"/>
    <n v="2026"/>
    <n v="7"/>
    <n v="3"/>
    <n v="2026"/>
    <n v="15000"/>
    <n v="15000"/>
    <s v="Vencido"/>
    <d v="2026-04-17T00:00:00"/>
    <x v="2"/>
    <x v="10"/>
    <n v="12"/>
    <n v="15000"/>
    <n v="0"/>
    <n v="0"/>
    <n v="0"/>
  </r>
  <r>
    <s v="BILL/2026/03/0030"/>
    <s v="OC02240"/>
    <x v="6"/>
    <s v="A - 36948"/>
    <d v="2026-03-11T00:00:00"/>
    <d v="2026-04-10T00:00:00"/>
    <s v="MXN"/>
    <n v="-4800"/>
    <m/>
    <n v="-4800"/>
    <n v="-4800"/>
    <n v="4800"/>
    <s v="Sin pagar"/>
    <s v="IRLANDA ROJO"/>
    <m/>
    <n v="30"/>
    <s v="Crédito"/>
    <n v="10"/>
    <n v="4"/>
    <n v="2026"/>
    <n v="11"/>
    <n v="3"/>
    <n v="2026"/>
    <n v="4800"/>
    <n v="4800"/>
    <s v="Vencido"/>
    <d v="2026-04-17T00:00:00"/>
    <x v="2"/>
    <x v="10"/>
    <n v="8"/>
    <n v="4800"/>
    <n v="0"/>
    <n v="0"/>
    <n v="0"/>
  </r>
  <r>
    <s v="BILL/2026/03/0028"/>
    <s v="OC02222"/>
    <x v="2"/>
    <s v="12002406"/>
    <d v="2026-03-09T00:00:00"/>
    <d v="2026-04-08T00:00:00"/>
    <s v="USD"/>
    <n v="-32033.16"/>
    <n v="-5125.3100000000004"/>
    <n v="-37158.47"/>
    <n v="-2088"/>
    <n v="2088"/>
    <s v="Sin pagar"/>
    <s v="IRLANDA ROJO"/>
    <m/>
    <n v="30"/>
    <s v="Crédito"/>
    <n v="8"/>
    <n v="4"/>
    <n v="2026"/>
    <n v="9"/>
    <n v="3"/>
    <n v="2026"/>
    <n v="32033.16"/>
    <n v="37158.47"/>
    <s v="Vencido"/>
    <d v="2026-04-17T00:00:00"/>
    <x v="2"/>
    <x v="10"/>
    <n v="10"/>
    <n v="32033.16"/>
    <n v="0"/>
    <n v="0"/>
    <n v="0"/>
  </r>
  <r>
    <s v="BILL/2026/03/0010"/>
    <s v="OC02209"/>
    <x v="15"/>
    <s v="DSA 242129"/>
    <d v="2026-03-06T00:00:00"/>
    <d v="2026-04-05T00:00:00"/>
    <s v="MXN"/>
    <n v="-645000"/>
    <m/>
    <n v="-645000"/>
    <n v="-645000"/>
    <n v="645000"/>
    <s v="Sin pagar"/>
    <s v="IRLANDA ROJO"/>
    <m/>
    <n v="30"/>
    <s v="Crédito"/>
    <n v="5"/>
    <n v="4"/>
    <n v="2026"/>
    <n v="6"/>
    <n v="3"/>
    <n v="2026"/>
    <n v="645000"/>
    <n v="645000"/>
    <s v="Vencido"/>
    <d v="2026-04-17T00:00:00"/>
    <x v="2"/>
    <x v="10"/>
    <n v="13"/>
    <n v="645000"/>
    <n v="0"/>
    <n v="0"/>
    <n v="0"/>
  </r>
  <r>
    <s v="BILL/2026/03/0006"/>
    <s v="OC02198"/>
    <x v="14"/>
    <s v="CLN/2026/0103"/>
    <d v="2026-03-04T00:00:00"/>
    <d v="2026-04-03T00:00:00"/>
    <s v="MXN"/>
    <n v="-6800"/>
    <m/>
    <n v="-6800"/>
    <n v="-6800"/>
    <n v="6800"/>
    <s v="Sin pagar"/>
    <s v="IRLANDA ROJO"/>
    <m/>
    <n v="30"/>
    <s v="Crédito"/>
    <n v="3"/>
    <n v="4"/>
    <n v="2026"/>
    <n v="4"/>
    <n v="3"/>
    <n v="2026"/>
    <n v="6800"/>
    <n v="6800"/>
    <s v="Vencido"/>
    <d v="2026-04-17T00:00:00"/>
    <x v="2"/>
    <x v="10"/>
    <n v="15"/>
    <n v="6800"/>
    <n v="0"/>
    <n v="0"/>
    <n v="0"/>
  </r>
  <r>
    <s v="BILL/2026/02/0035"/>
    <s v="OC02156"/>
    <x v="7"/>
    <s v="F9079"/>
    <d v="2026-02-11T00:00:00"/>
    <d v="2026-03-13T00:00:00"/>
    <s v="MXN"/>
    <n v="-192000"/>
    <m/>
    <n v="-192000"/>
    <n v="-192000"/>
    <n v="192000"/>
    <s v="Sin pagar"/>
    <s v="IRLANDA ROJO"/>
    <m/>
    <n v="30"/>
    <s v="Crédito"/>
    <n v="13"/>
    <n v="3"/>
    <n v="2026"/>
    <n v="11"/>
    <n v="2"/>
    <n v="2026"/>
    <n v="192000"/>
    <n v="192000"/>
    <s v="Vencido"/>
    <d v="2026-04-17T00:00:00"/>
    <x v="2"/>
    <x v="10"/>
    <n v="36"/>
    <n v="0"/>
    <n v="192000"/>
    <n v="0"/>
    <n v="0"/>
  </r>
  <r>
    <s v="BILL/2026/02/0030"/>
    <s v="OC02047"/>
    <x v="13"/>
    <s v="HMO/2026/00001"/>
    <d v="2026-02-12T00:00:00"/>
    <d v="2026-04-13T00:00:00"/>
    <s v="USD"/>
    <n v="-628315.62152879196"/>
    <n v="-100530.49944460671"/>
    <n v="-728846.12097339868"/>
    <n v="-72453.600000000006"/>
    <n v="72453.600000000006"/>
    <s v="Sin pagar"/>
    <s v="IRLANDA ROJO"/>
    <m/>
    <n v="60"/>
    <s v="Crédito"/>
    <n v="13"/>
    <n v="4"/>
    <n v="2026"/>
    <n v="12"/>
    <n v="2"/>
    <n v="2026"/>
    <n v="628315.62152879196"/>
    <n v="728846.12097339868"/>
    <s v="Vencido"/>
    <d v="2026-04-17T00:00:00"/>
    <x v="2"/>
    <x v="10"/>
    <n v="5"/>
    <n v="628315.62152879196"/>
    <n v="0"/>
    <n v="0"/>
    <n v="0"/>
  </r>
  <r>
    <s v="BILL/2026/02/0021"/>
    <s v="OC02128"/>
    <x v="23"/>
    <s v="MET4643"/>
    <d v="2026-02-05T00:00:00"/>
    <d v="2026-03-07T00:00:00"/>
    <s v="USD"/>
    <n v="-29397.25"/>
    <n v="-4703.5600000000004"/>
    <n v="-34100.81"/>
    <n v="-1972"/>
    <n v="1972"/>
    <s v="Sin pagar"/>
    <s v="IRLANDA ROJO"/>
    <m/>
    <n v="30"/>
    <s v="Crédito"/>
    <n v="7"/>
    <n v="3"/>
    <n v="2026"/>
    <n v="5"/>
    <n v="2"/>
    <n v="2026"/>
    <n v="29397.25"/>
    <n v="34100.81"/>
    <s v="Vencido"/>
    <d v="2026-04-17T00:00:00"/>
    <x v="2"/>
    <x v="10"/>
    <n v="42"/>
    <n v="0"/>
    <n v="29397.25"/>
    <n v="0"/>
    <n v="0"/>
  </r>
  <r>
    <s v="BILL/2025/10/0003"/>
    <s v="OC01792"/>
    <x v="16"/>
    <s v="4074"/>
    <d v="2025-10-02T00:00:00"/>
    <d v="2025-11-01T00:00:00"/>
    <s v="MXN"/>
    <n v="-14985"/>
    <n v="-2397.6"/>
    <n v="-17382.599999999999"/>
    <n v="-17382.599999999999"/>
    <n v="17382.599999999999"/>
    <s v="Sin pagar"/>
    <s v="IRLANDA ROJO"/>
    <m/>
    <n v="30"/>
    <s v="Crédito"/>
    <n v="1"/>
    <n v="11"/>
    <n v="2025"/>
    <n v="2"/>
    <n v="10"/>
    <n v="2025"/>
    <n v="14985"/>
    <n v="17382.599999999999"/>
    <s v="Vencido"/>
    <d v="2026-04-17T00:00:00"/>
    <x v="2"/>
    <x v="10"/>
    <n v="168"/>
    <n v="0"/>
    <n v="0"/>
    <n v="14985"/>
    <n v="0"/>
  </r>
  <r>
    <s v="BILL/2025/09/0116"/>
    <s v="OC01773"/>
    <x v="16"/>
    <s v="3998"/>
    <d v="2025-09-27T00:00:00"/>
    <d v="2025-10-27T00:00:00"/>
    <s v="MXN"/>
    <n v="-7600"/>
    <n v="-1216"/>
    <n v="-8816"/>
    <n v="-8816"/>
    <n v="8816"/>
    <s v="Sin pagar"/>
    <s v="IRLANDA ROJO"/>
    <m/>
    <n v="30"/>
    <s v="Crédito"/>
    <n v="27"/>
    <n v="10"/>
    <n v="2025"/>
    <n v="27"/>
    <n v="9"/>
    <n v="2025"/>
    <n v="7600"/>
    <n v="8816"/>
    <s v="Vencido"/>
    <d v="2026-04-17T00:00:00"/>
    <x v="2"/>
    <x v="10"/>
    <n v="173"/>
    <n v="0"/>
    <n v="0"/>
    <n v="7600"/>
    <n v="0"/>
  </r>
  <r>
    <s v="BILL/2025/09/0092"/>
    <s v="OC01742"/>
    <x v="14"/>
    <s v="CLN/2025/0086"/>
    <d v="2025-09-24T00:00:00"/>
    <d v="2025-10-24T00:00:00"/>
    <s v="MXN"/>
    <n v="-2499.98"/>
    <m/>
    <n v="-2499.98"/>
    <n v="-2499.98"/>
    <n v="2499.98"/>
    <s v="Sin pagar"/>
    <s v="IRLANDA ROJO"/>
    <m/>
    <n v="30"/>
    <s v="Crédito"/>
    <n v="24"/>
    <n v="10"/>
    <n v="2025"/>
    <n v="24"/>
    <n v="9"/>
    <n v="2025"/>
    <n v="2499.98"/>
    <n v="2499.98"/>
    <s v="Vencido"/>
    <d v="2026-04-17T00:00:00"/>
    <x v="2"/>
    <x v="10"/>
    <n v="176"/>
    <n v="0"/>
    <n v="0"/>
    <n v="2499.98"/>
    <n v="0"/>
  </r>
  <r>
    <s v="BILL/2025/09/0065"/>
    <s v="OC01751"/>
    <x v="16"/>
    <s v="3957"/>
    <d v="2025-09-23T00:00:00"/>
    <d v="2025-10-23T00:00:00"/>
    <s v="USD"/>
    <n v="-23857.03"/>
    <n v="-3817.12"/>
    <n v="-27674.15"/>
    <n v="-1503.36"/>
    <n v="1503.36"/>
    <s v="Sin pagar"/>
    <s v="IRLANDA ROJO"/>
    <m/>
    <n v="30"/>
    <s v="Crédito"/>
    <n v="23"/>
    <n v="10"/>
    <n v="2025"/>
    <n v="23"/>
    <n v="9"/>
    <n v="2025"/>
    <n v="23857.03"/>
    <n v="27674.15"/>
    <s v="Vencido"/>
    <d v="2026-04-17T00:00:00"/>
    <x v="2"/>
    <x v="10"/>
    <n v="177"/>
    <n v="0"/>
    <n v="0"/>
    <n v="23857.03"/>
    <n v="0"/>
  </r>
  <r>
    <s v="BILL/2025/09/0031"/>
    <s v="OC01684"/>
    <x v="16"/>
    <s v="3858"/>
    <d v="2025-09-05T00:00:00"/>
    <d v="2025-10-05T00:00:00"/>
    <s v="USD"/>
    <n v="-7240.47"/>
    <n v="-1158.48"/>
    <n v="-8398.9500000000007"/>
    <n v="-447.76"/>
    <n v="447.76"/>
    <s v="Sin pagar"/>
    <s v="IRLANDA ROJO"/>
    <m/>
    <n v="30"/>
    <s v="Crédito"/>
    <n v="5"/>
    <n v="10"/>
    <n v="2025"/>
    <n v="5"/>
    <n v="9"/>
    <n v="2025"/>
    <n v="7240.47"/>
    <n v="8398.9500000000007"/>
    <s v="Vencido"/>
    <d v="2026-04-17T00:00:00"/>
    <x v="2"/>
    <x v="10"/>
    <n v="195"/>
    <n v="0"/>
    <n v="0"/>
    <n v="7240.47"/>
    <n v="0"/>
  </r>
  <r>
    <s v="BILL/2025/09/0030"/>
    <s v="OC01684"/>
    <x v="16"/>
    <s v="3851"/>
    <d v="2025-09-04T00:00:00"/>
    <d v="2025-10-04T00:00:00"/>
    <s v="USD"/>
    <n v="-21639.89"/>
    <n v="-3462.38"/>
    <n v="-25102.27"/>
    <n v="-1343.28"/>
    <n v="1343.28"/>
    <s v="Sin pagar"/>
    <s v="IRLANDA ROJO"/>
    <m/>
    <n v="30"/>
    <s v="Crédito"/>
    <n v="4"/>
    <n v="10"/>
    <n v="2025"/>
    <n v="4"/>
    <n v="9"/>
    <n v="2025"/>
    <n v="21639.89"/>
    <n v="25102.27"/>
    <s v="Vencido"/>
    <d v="2026-04-17T00:00:00"/>
    <x v="2"/>
    <x v="10"/>
    <n v="196"/>
    <n v="0"/>
    <n v="0"/>
    <n v="21639.89"/>
    <n v="0"/>
  </r>
  <r>
    <s v="BILL/2025/09/0021"/>
    <s v="OC01696"/>
    <x v="14"/>
    <s v="CLN/2025/0066"/>
    <d v="2025-09-09T00:00:00"/>
    <d v="2025-10-09T00:00:00"/>
    <s v="MXN"/>
    <n v="-5000"/>
    <m/>
    <n v="-5000"/>
    <n v="-5000"/>
    <n v="5000"/>
    <s v="Sin pagar"/>
    <s v="IRLANDA ROJO"/>
    <m/>
    <n v="30"/>
    <s v="Crédito"/>
    <n v="9"/>
    <n v="10"/>
    <n v="2025"/>
    <n v="9"/>
    <n v="9"/>
    <n v="2025"/>
    <n v="5000"/>
    <n v="5000"/>
    <s v="Vencido"/>
    <d v="2026-04-17T00:00:00"/>
    <x v="2"/>
    <x v="10"/>
    <n v="191"/>
    <n v="0"/>
    <n v="0"/>
    <n v="5000"/>
    <n v="0"/>
  </r>
  <r>
    <s v="BILL/2025/09/0008"/>
    <s v="OC01683"/>
    <x v="16"/>
    <s v="3844"/>
    <d v="2025-09-03T00:00:00"/>
    <d v="2025-10-03T00:00:00"/>
    <s v="USD"/>
    <n v="-24244.53"/>
    <n v="-3879.12"/>
    <n v="-28123.65"/>
    <n v="-1503.36"/>
    <n v="1503.36"/>
    <s v="Sin pagar"/>
    <s v="IRLANDA ROJO"/>
    <m/>
    <n v="30"/>
    <s v="Crédito"/>
    <n v="3"/>
    <n v="10"/>
    <n v="2025"/>
    <n v="3"/>
    <n v="9"/>
    <n v="2025"/>
    <n v="24244.53"/>
    <n v="28123.65"/>
    <s v="Vencido"/>
    <d v="2026-04-17T00:00:00"/>
    <x v="2"/>
    <x v="10"/>
    <n v="197"/>
    <n v="0"/>
    <n v="0"/>
    <n v="24244.53"/>
    <n v="0"/>
  </r>
  <r>
    <s v="BILL/2025/08/0063"/>
    <s v="OC01631"/>
    <x v="16"/>
    <s v="3756"/>
    <d v="2025-08-19T00:00:00"/>
    <d v="2025-09-18T00:00:00"/>
    <s v="MXN"/>
    <n v="-12600"/>
    <n v="-2016"/>
    <n v="-14616"/>
    <n v="-14616"/>
    <n v="14616"/>
    <s v="Sin pagar"/>
    <s v="IRLANDA ROJO"/>
    <m/>
    <n v="30"/>
    <s v="Crédito"/>
    <n v="18"/>
    <n v="9"/>
    <n v="2025"/>
    <n v="19"/>
    <n v="8"/>
    <n v="2025"/>
    <n v="12600"/>
    <n v="14616"/>
    <s v="Vencido"/>
    <d v="2026-04-17T00:00:00"/>
    <x v="2"/>
    <x v="10"/>
    <n v="212"/>
    <n v="0"/>
    <n v="0"/>
    <n v="12600"/>
    <n v="0"/>
  </r>
  <r>
    <s v="BILL/2025/08/0062"/>
    <s v="OC01632"/>
    <x v="16"/>
    <s v="3757"/>
    <d v="2025-08-19T00:00:00"/>
    <d v="2025-09-18T00:00:00"/>
    <s v="MXN"/>
    <n v="-21000"/>
    <n v="-3360"/>
    <n v="-24360"/>
    <n v="-24360"/>
    <n v="24360"/>
    <s v="Sin pagar"/>
    <s v="IRLANDA ROJO"/>
    <m/>
    <n v="30"/>
    <s v="Crédito"/>
    <n v="18"/>
    <n v="9"/>
    <n v="2025"/>
    <n v="19"/>
    <n v="8"/>
    <n v="2025"/>
    <n v="21000"/>
    <n v="24360"/>
    <s v="Vencido"/>
    <d v="2026-04-17T00:00:00"/>
    <x v="2"/>
    <x v="10"/>
    <n v="212"/>
    <n v="0"/>
    <n v="0"/>
    <n v="21000"/>
    <n v="0"/>
  </r>
  <r>
    <s v="BILL/2025/08/0040"/>
    <s v="OC01600"/>
    <x v="16"/>
    <s v="3703"/>
    <d v="2025-08-12T00:00:00"/>
    <d v="2025-09-11T00:00:00"/>
    <s v="MXN"/>
    <n v="-7600"/>
    <n v="-1216"/>
    <n v="-8816"/>
    <n v="-8816"/>
    <n v="8816"/>
    <s v="Sin pagar"/>
    <s v="IRLANDA ROJO"/>
    <m/>
    <n v="30"/>
    <s v="Crédito"/>
    <n v="11"/>
    <n v="9"/>
    <n v="2025"/>
    <n v="12"/>
    <n v="8"/>
    <n v="2025"/>
    <n v="7600"/>
    <n v="8816"/>
    <s v="Vencido"/>
    <d v="2026-04-17T00:00:00"/>
    <x v="2"/>
    <x v="10"/>
    <n v="219"/>
    <n v="0"/>
    <n v="0"/>
    <n v="7600"/>
    <n v="0"/>
  </r>
  <r>
    <s v="BILL/2025/08/0036"/>
    <s v="OC01615"/>
    <x v="16"/>
    <s v="3725"/>
    <d v="2025-08-14T00:00:00"/>
    <d v="2025-09-13T00:00:00"/>
    <s v="USD"/>
    <n v="-7416.85"/>
    <n v="-1186.7"/>
    <n v="-8603.5499999999993"/>
    <n v="-461.68"/>
    <n v="461.68"/>
    <s v="Sin pagar"/>
    <s v="IRLANDA ROJO"/>
    <m/>
    <n v="30"/>
    <s v="Crédito"/>
    <n v="13"/>
    <n v="9"/>
    <n v="2025"/>
    <n v="14"/>
    <n v="8"/>
    <n v="2025"/>
    <n v="7416.85"/>
    <n v="8603.5499999999993"/>
    <s v="Vencido"/>
    <d v="2026-04-17T00:00:00"/>
    <x v="2"/>
    <x v="10"/>
    <n v="217"/>
    <n v="0"/>
    <n v="0"/>
    <n v="7416.85"/>
    <n v="0"/>
  </r>
  <r>
    <s v="BILL/2025/08/0035"/>
    <s v="OC01616"/>
    <x v="16"/>
    <s v="3726"/>
    <d v="2025-08-14T00:00:00"/>
    <d v="2025-09-13T00:00:00"/>
    <s v="MXN"/>
    <n v="-11220"/>
    <n v="-1795.2"/>
    <n v="-13015.2"/>
    <n v="-13015.2"/>
    <n v="13015.2"/>
    <s v="Sin pagar"/>
    <s v="IRLANDA ROJO"/>
    <m/>
    <n v="30"/>
    <s v="Crédito"/>
    <n v="13"/>
    <n v="9"/>
    <n v="2025"/>
    <n v="14"/>
    <n v="8"/>
    <n v="2025"/>
    <n v="11220"/>
    <n v="13015.2"/>
    <s v="Vencido"/>
    <d v="2026-04-17T00:00:00"/>
    <x v="2"/>
    <x v="10"/>
    <n v="217"/>
    <n v="0"/>
    <n v="0"/>
    <n v="11220"/>
    <n v="0"/>
  </r>
  <r>
    <s v="BILL/2025/08/0026"/>
    <s v="OC01591"/>
    <x v="17"/>
    <s v="A  787"/>
    <d v="2025-08-13T00:00:00"/>
    <d v="2025-09-12T00:00:00"/>
    <s v="MXN"/>
    <n v="-12540"/>
    <n v="-1849.65"/>
    <n v="-14389.65"/>
    <n v="-14389.65"/>
    <n v="14389.65"/>
    <s v="Sin pagar"/>
    <s v="IRLANDA ROJO"/>
    <m/>
    <n v="30"/>
    <s v="Crédito"/>
    <n v="12"/>
    <n v="9"/>
    <n v="2025"/>
    <n v="13"/>
    <n v="8"/>
    <n v="2025"/>
    <n v="12540"/>
    <n v="14389.65"/>
    <s v="Vencido"/>
    <d v="2026-04-17T00:00:00"/>
    <x v="2"/>
    <x v="10"/>
    <n v="218"/>
    <n v="0"/>
    <n v="0"/>
    <n v="12540"/>
    <n v="0"/>
  </r>
  <r>
    <s v="BILL/2025/08/0019"/>
    <s v="OC01571"/>
    <x v="16"/>
    <s v="3684"/>
    <d v="2025-08-06T00:00:00"/>
    <d v="2025-09-05T00:00:00"/>
    <s v="MXN"/>
    <n v="-14985"/>
    <n v="-2397.6"/>
    <n v="-17382.599999999999"/>
    <n v="-17382.599999999999"/>
    <n v="17382.599999999999"/>
    <s v="Sin pagar"/>
    <s v="IRLANDA ROJO"/>
    <m/>
    <n v="30"/>
    <s v="Crédito"/>
    <n v="5"/>
    <n v="9"/>
    <n v="2025"/>
    <n v="6"/>
    <n v="8"/>
    <n v="2025"/>
    <n v="14985"/>
    <n v="17382.599999999999"/>
    <s v="Vencido"/>
    <d v="2026-04-17T00:00:00"/>
    <x v="2"/>
    <x v="10"/>
    <n v="225"/>
    <n v="0"/>
    <n v="0"/>
    <n v="14985"/>
    <n v="0"/>
  </r>
  <r>
    <s v="BILL/2025/08/0018"/>
    <s v="OC01574"/>
    <x v="16"/>
    <s v="3686"/>
    <d v="2025-08-07T00:00:00"/>
    <d v="2025-09-06T00:00:00"/>
    <s v="MXN"/>
    <n v="-26500"/>
    <n v="-4240"/>
    <n v="-30740"/>
    <n v="-30740"/>
    <n v="30740"/>
    <s v="Sin pagar"/>
    <s v="IRLANDA ROJO"/>
    <m/>
    <n v="30"/>
    <s v="Crédito"/>
    <n v="6"/>
    <n v="9"/>
    <n v="2025"/>
    <n v="7"/>
    <n v="8"/>
    <n v="2025"/>
    <n v="26500"/>
    <n v="30740"/>
    <s v="Vencido"/>
    <d v="2026-04-17T00:00:00"/>
    <x v="2"/>
    <x v="10"/>
    <n v="224"/>
    <n v="0"/>
    <n v="0"/>
    <n v="26500"/>
    <n v="0"/>
  </r>
  <r>
    <s v="BILL/2025/08/0017"/>
    <s v="OC01577"/>
    <x v="16"/>
    <s v="3687"/>
    <d v="2025-08-07T00:00:00"/>
    <d v="2025-09-06T00:00:00"/>
    <s v="USD"/>
    <n v="-17751.36"/>
    <n v="-2840.22"/>
    <n v="-20591.580000000002"/>
    <n v="-1105.93"/>
    <n v="1105.93"/>
    <s v="Sin pagar"/>
    <s v="IRLANDA ROJO"/>
    <m/>
    <n v="30"/>
    <s v="Crédito"/>
    <n v="6"/>
    <n v="9"/>
    <n v="2025"/>
    <n v="7"/>
    <n v="8"/>
    <n v="2025"/>
    <n v="17751.36"/>
    <n v="20591.580000000002"/>
    <s v="Vencido"/>
    <d v="2026-04-17T00:00:00"/>
    <x v="2"/>
    <x v="10"/>
    <n v="224"/>
    <n v="0"/>
    <n v="0"/>
    <n v="17751.36"/>
    <n v="0"/>
  </r>
  <r>
    <s v="BILL/2025/07/0066"/>
    <s v="OC01551"/>
    <x v="16"/>
    <s v="3605"/>
    <d v="2025-07-30T00:00:00"/>
    <d v="2025-08-29T00:00:00"/>
    <s v="MXN"/>
    <n v="-42400"/>
    <n v="-6784"/>
    <n v="-49184"/>
    <n v="-49184"/>
    <n v="49184"/>
    <s v="Sin pagar"/>
    <s v="IRLANDA ROJO"/>
    <m/>
    <n v="30"/>
    <s v="Crédito"/>
    <n v="29"/>
    <n v="8"/>
    <n v="2025"/>
    <n v="30"/>
    <n v="7"/>
    <n v="2025"/>
    <n v="42400"/>
    <n v="49184"/>
    <s v="Vencido"/>
    <d v="2026-04-17T00:00:00"/>
    <x v="2"/>
    <x v="10"/>
    <n v="232"/>
    <n v="0"/>
    <n v="0"/>
    <n v="42400"/>
    <n v="0"/>
  </r>
  <r>
    <s v="BILL/2025/07/0052"/>
    <s v="OC01492"/>
    <x v="9"/>
    <s v="0134472053"/>
    <d v="2025-07-24T00:00:00"/>
    <d v="2025-09-22T00:00:00"/>
    <s v="USD"/>
    <n v="-254649.08885926247"/>
    <n v="-40743.854217481996"/>
    <n v="-295392.94307674444"/>
    <n v="-68904"/>
    <n v="68904"/>
    <s v="Sin pagar"/>
    <s v="IRLANDA ROJO"/>
    <m/>
    <n v="60"/>
    <s v="Crédito"/>
    <n v="22"/>
    <n v="9"/>
    <n v="2025"/>
    <n v="24"/>
    <n v="7"/>
    <n v="2025"/>
    <n v="254649.08885926247"/>
    <n v="295392.94307674444"/>
    <s v="Vencido"/>
    <d v="2026-04-17T00:00:00"/>
    <x v="2"/>
    <x v="10"/>
    <n v="208"/>
    <n v="0"/>
    <n v="0"/>
    <n v="254649.08885926247"/>
    <n v="0"/>
  </r>
  <r>
    <s v="BILL/2025/07/0041"/>
    <s v="OC01504"/>
    <x v="16"/>
    <s v="3529"/>
    <d v="2025-07-17T00:00:00"/>
    <d v="2025-08-16T00:00:00"/>
    <s v="MXN"/>
    <n v="-7600"/>
    <n v="-1216"/>
    <n v="-8816"/>
    <n v="-8816"/>
    <n v="8816"/>
    <s v="Sin pagar"/>
    <s v="IRLANDA ROJO"/>
    <m/>
    <n v="30"/>
    <s v="Crédito"/>
    <n v="16"/>
    <n v="8"/>
    <n v="2025"/>
    <n v="17"/>
    <n v="7"/>
    <n v="2025"/>
    <n v="7600"/>
    <n v="8816"/>
    <s v="Vencido"/>
    <d v="2026-04-17T00:00:00"/>
    <x v="2"/>
    <x v="10"/>
    <n v="245"/>
    <n v="0"/>
    <n v="0"/>
    <n v="7600"/>
    <n v="0"/>
  </r>
  <r>
    <s v="BILL/2025/07/0040"/>
    <s v="OC01491"/>
    <x v="18"/>
    <s v="CLN-362"/>
    <d v="2025-07-15T00:00:00"/>
    <d v="2025-08-14T00:00:00"/>
    <s v="MXN"/>
    <n v="-12151.9"/>
    <n v="151.9"/>
    <n v="-12000"/>
    <n v="-12000"/>
    <n v="12000"/>
    <s v="Sin pagar"/>
    <s v="IRLANDA ROJO"/>
    <m/>
    <n v="30"/>
    <s v="Crédito"/>
    <n v="14"/>
    <n v="8"/>
    <n v="2025"/>
    <n v="15"/>
    <n v="7"/>
    <n v="2025"/>
    <n v="12151.9"/>
    <n v="12000"/>
    <s v="Vencido"/>
    <d v="2026-04-17T00:00:00"/>
    <x v="2"/>
    <x v="10"/>
    <n v="247"/>
    <n v="0"/>
    <n v="0"/>
    <n v="12151.9"/>
    <n v="0"/>
  </r>
  <r>
    <s v="BILL/2025/07/0030"/>
    <s v="OC01489"/>
    <x v="16"/>
    <s v="3524"/>
    <d v="2025-07-16T00:00:00"/>
    <d v="2025-08-15T00:00:00"/>
    <s v="USD"/>
    <n v="-36360.620000000003"/>
    <n v="-5817.7"/>
    <n v="-42178.32"/>
    <n v="-2238.8000000000002"/>
    <n v="2238.8000000000002"/>
    <s v="Sin pagar"/>
    <s v="IRLANDA ROJO"/>
    <m/>
    <n v="30"/>
    <s v="Crédito"/>
    <n v="15"/>
    <n v="8"/>
    <n v="2025"/>
    <n v="16"/>
    <n v="7"/>
    <n v="2025"/>
    <n v="36360.620000000003"/>
    <n v="42178.32"/>
    <s v="Vencido"/>
    <d v="2026-04-17T00:00:00"/>
    <x v="2"/>
    <x v="10"/>
    <n v="246"/>
    <n v="0"/>
    <n v="0"/>
    <n v="36360.620000000003"/>
    <n v="0"/>
  </r>
  <r>
    <s v="BILL/2025/07/0029"/>
    <s v="OC01488"/>
    <x v="16"/>
    <s v="3523"/>
    <d v="2025-07-16T00:00:00"/>
    <d v="2025-08-15T00:00:00"/>
    <s v="USD"/>
    <n v="-30520.31"/>
    <n v="-4883.25"/>
    <n v="-35403.56"/>
    <n v="-1879.2"/>
    <n v="1879.2"/>
    <s v="Sin pagar"/>
    <s v="IRLANDA ROJO"/>
    <m/>
    <n v="30"/>
    <s v="Crédito"/>
    <n v="15"/>
    <n v="8"/>
    <n v="2025"/>
    <n v="16"/>
    <n v="7"/>
    <n v="2025"/>
    <n v="30520.31"/>
    <n v="35403.56"/>
    <s v="Vencido"/>
    <d v="2026-04-17T00:00:00"/>
    <x v="2"/>
    <x v="10"/>
    <n v="246"/>
    <n v="0"/>
    <n v="0"/>
    <n v="30520.31"/>
    <n v="0"/>
  </r>
  <r>
    <s v="BILL/2025/06/0041"/>
    <s v="OC01416"/>
    <x v="18"/>
    <s v="9AE6E535-1E51-478E-9B2A-58D915BF45ED"/>
    <d v="2025-06-27T00:00:00"/>
    <d v="2025-07-27T00:00:00"/>
    <s v="USD"/>
    <n v="-17003.52"/>
    <n v="-2720.56"/>
    <n v="-19724.080000000002"/>
    <n v="-1044"/>
    <n v="1044"/>
    <s v="Sin pagar"/>
    <s v="IRLANDA ROJO"/>
    <m/>
    <n v="30"/>
    <s v="Crédito"/>
    <n v="27"/>
    <n v="7"/>
    <n v="2025"/>
    <n v="27"/>
    <n v="6"/>
    <n v="2025"/>
    <n v="17003.52"/>
    <n v="19724.080000000002"/>
    <s v="Vencido"/>
    <d v="2026-04-17T00:00:00"/>
    <x v="2"/>
    <x v="10"/>
    <n v="265"/>
    <n v="0"/>
    <n v="0"/>
    <n v="17003.52"/>
    <n v="0"/>
  </r>
  <r>
    <s v="BILL/2024/12/0015"/>
    <s v="OC00791"/>
    <x v="19"/>
    <s v="A - 994"/>
    <d v="2024-12-09T00:00:00"/>
    <d v="2024-12-24T00:00:00"/>
    <s v="USD"/>
    <n v="-48546"/>
    <n v="-7767.36"/>
    <n v="-56313.36"/>
    <n v="-2784"/>
    <n v="2784"/>
    <s v="Sin pagar"/>
    <s v="IRLANDA ROJO"/>
    <m/>
    <n v="15"/>
    <s v="Crédito"/>
    <n v="24"/>
    <n v="12"/>
    <n v="2024"/>
    <n v="9"/>
    <n v="12"/>
    <n v="2024"/>
    <n v="48546"/>
    <n v="56313.36"/>
    <s v="Vencido"/>
    <d v="2026-04-17T00:00:00"/>
    <x v="2"/>
    <x v="10"/>
    <n v="480"/>
    <n v="0"/>
    <n v="0"/>
    <n v="48546"/>
    <n v="0"/>
  </r>
  <r>
    <s v="BILL/2024/11/0007"/>
    <s v="OC00687"/>
    <x v="20"/>
    <s v="A6782"/>
    <d v="2024-11-01T00:00:00"/>
    <d v="2024-12-01T00:00:00"/>
    <s v="USD"/>
    <n v="-64633.93"/>
    <n v="-10341.51"/>
    <n v="-74975.44"/>
    <n v="-3741.7"/>
    <n v="3741.7"/>
    <s v="Sin pagar"/>
    <s v="IRLANDA ROJO"/>
    <m/>
    <n v="30"/>
    <s v="Crédito"/>
    <n v="1"/>
    <n v="12"/>
    <n v="2024"/>
    <n v="1"/>
    <n v="11"/>
    <n v="2024"/>
    <n v="64633.93"/>
    <n v="74975.44"/>
    <s v="Vencido"/>
    <d v="2026-04-17T00:00:00"/>
    <x v="2"/>
    <x v="10"/>
    <n v="503"/>
    <n v="0"/>
    <n v="0"/>
    <n v="64633.93"/>
    <n v="0"/>
  </r>
  <r>
    <s v="BILL/2024/11/0006"/>
    <s v="OC00686"/>
    <x v="20"/>
    <s v="A6781"/>
    <d v="2024-11-01T00:00:00"/>
    <d v="2024-12-01T00:00:00"/>
    <s v="USD"/>
    <n v="-41037.410000000003"/>
    <n v="-6565.99"/>
    <n v="-47603.4"/>
    <n v="-2375.6799999999998"/>
    <n v="2375.6799999999998"/>
    <s v="Sin pagar"/>
    <s v="IRLANDA ROJO"/>
    <m/>
    <n v="30"/>
    <s v="Crédito"/>
    <n v="1"/>
    <n v="12"/>
    <n v="2024"/>
    <n v="1"/>
    <n v="11"/>
    <n v="2024"/>
    <n v="41037.410000000003"/>
    <n v="47603.4"/>
    <s v="Vencido"/>
    <d v="2026-04-17T00:00:00"/>
    <x v="2"/>
    <x v="10"/>
    <n v="503"/>
    <n v="0"/>
    <n v="0"/>
    <n v="41037.410000000003"/>
    <n v="0"/>
  </r>
  <r>
    <s v="BILL/2024/11/0003"/>
    <s v="OC00693"/>
    <x v="20"/>
    <s v="A6786"/>
    <d v="2024-11-04T00:00:00"/>
    <d v="2024-12-04T00:00:00"/>
    <s v="MXN"/>
    <n v="-10340"/>
    <n v="-1654.4"/>
    <n v="-11994.4"/>
    <n v="-11994.4"/>
    <n v="11994.4"/>
    <s v="Sin pagar"/>
    <s v="IRLANDA ROJO"/>
    <m/>
    <n v="30"/>
    <s v="Crédito"/>
    <n v="4"/>
    <n v="12"/>
    <n v="2024"/>
    <n v="4"/>
    <n v="11"/>
    <n v="2024"/>
    <n v="10340"/>
    <n v="11994.4"/>
    <s v="Vencido"/>
    <d v="2026-04-17T00:00:00"/>
    <x v="2"/>
    <x v="10"/>
    <n v="500"/>
    <n v="0"/>
    <n v="0"/>
    <n v="10340"/>
    <n v="0"/>
  </r>
  <r>
    <s v="BILL/2026/04/0017"/>
    <s v="OC02319"/>
    <x v="7"/>
    <s v="F9320"/>
    <d v="2026-04-08T00:00:00"/>
    <d v="2026-05-08T00:00:00"/>
    <s v="MXN"/>
    <n v="-8580"/>
    <n v="-1372.8"/>
    <n v="-9952.7999999999993"/>
    <n v="-9952.7999999999993"/>
    <n v="9952.7999999999993"/>
    <s v="Sin pagar"/>
    <s v="IRLANDA ROJO"/>
    <m/>
    <n v="30"/>
    <s v="Crédito"/>
    <n v="8"/>
    <n v="5"/>
    <n v="2026"/>
    <n v="8"/>
    <n v="4"/>
    <n v="2026"/>
    <n v="8580"/>
    <n v="9952.7999999999993"/>
    <s v="Vigente"/>
    <d v="2026-04-10T00:00:00"/>
    <x v="2"/>
    <x v="11"/>
    <n v="0"/>
    <n v="0"/>
    <n v="0"/>
    <n v="0"/>
    <n v="8580"/>
  </r>
  <r>
    <s v="BILL/2026/04/0016"/>
    <s v="OC02318"/>
    <x v="7"/>
    <s v="F9319"/>
    <d v="2026-04-08T00:00:00"/>
    <d v="2026-05-08T00:00:00"/>
    <s v="MXN"/>
    <n v="-10538"/>
    <n v="-1686.08"/>
    <n v="-12224.08"/>
    <n v="-12224.08"/>
    <n v="12224.08"/>
    <s v="Sin pagar"/>
    <s v="IRLANDA ROJO"/>
    <m/>
    <n v="30"/>
    <s v="Crédito"/>
    <n v="8"/>
    <n v="5"/>
    <n v="2026"/>
    <n v="8"/>
    <n v="4"/>
    <n v="2026"/>
    <n v="10538"/>
    <n v="12224.08"/>
    <s v="Vigente"/>
    <d v="2026-04-10T00:00:00"/>
    <x v="2"/>
    <x v="11"/>
    <n v="0"/>
    <n v="0"/>
    <n v="0"/>
    <n v="0"/>
    <n v="10538"/>
  </r>
  <r>
    <s v="BILL/2026/04/0015"/>
    <s v="OC02317"/>
    <x v="7"/>
    <s v="F9318"/>
    <d v="2026-04-08T00:00:00"/>
    <d v="2026-05-08T00:00:00"/>
    <s v="MXN"/>
    <n v="-31614"/>
    <n v="-5058.24"/>
    <n v="-36672.239999999998"/>
    <n v="-36672.239999999998"/>
    <n v="36672.239999999998"/>
    <s v="Sin pagar"/>
    <s v="IRLANDA ROJO"/>
    <m/>
    <n v="30"/>
    <s v="Crédito"/>
    <n v="8"/>
    <n v="5"/>
    <n v="2026"/>
    <n v="8"/>
    <n v="4"/>
    <n v="2026"/>
    <n v="31614"/>
    <n v="36672.239999999998"/>
    <s v="Vigente"/>
    <d v="2026-04-10T00:00:00"/>
    <x v="2"/>
    <x v="11"/>
    <n v="0"/>
    <n v="0"/>
    <n v="0"/>
    <n v="0"/>
    <n v="31614"/>
  </r>
  <r>
    <s v="BILL/2026/04/0014"/>
    <s v="OC02295"/>
    <x v="0"/>
    <s v="HMO-24545"/>
    <d v="2026-04-08T00:00:00"/>
    <d v="2026-05-08T00:00:00"/>
    <s v="MXN"/>
    <n v="-4500"/>
    <n v="-720"/>
    <n v="-5220"/>
    <n v="-5220"/>
    <n v="5220"/>
    <s v="Sin pagar"/>
    <s v="IRLANDA ROJO"/>
    <m/>
    <n v="30"/>
    <s v="Crédito"/>
    <n v="8"/>
    <n v="5"/>
    <n v="2026"/>
    <n v="8"/>
    <n v="4"/>
    <n v="2026"/>
    <n v="4500"/>
    <n v="5220"/>
    <s v="Vigente"/>
    <d v="2026-04-10T00:00:00"/>
    <x v="2"/>
    <x v="11"/>
    <n v="0"/>
    <n v="0"/>
    <n v="0"/>
    <n v="0"/>
    <n v="4500"/>
  </r>
  <r>
    <s v="BILL/2026/04/0013"/>
    <s v="OC02292"/>
    <x v="0"/>
    <s v="HMO-24544"/>
    <d v="2026-04-08T00:00:00"/>
    <d v="2026-05-08T00:00:00"/>
    <s v="MXN"/>
    <n v="-4500"/>
    <n v="-720"/>
    <n v="-5220"/>
    <n v="-5220"/>
    <n v="5220"/>
    <s v="Sin pagar"/>
    <s v="IRLANDA ROJO"/>
    <m/>
    <n v="30"/>
    <s v="Crédito"/>
    <n v="8"/>
    <n v="5"/>
    <n v="2026"/>
    <n v="8"/>
    <n v="4"/>
    <n v="2026"/>
    <n v="4500"/>
    <n v="5220"/>
    <s v="Vigente"/>
    <d v="2026-04-10T00:00:00"/>
    <x v="2"/>
    <x v="11"/>
    <n v="0"/>
    <n v="0"/>
    <n v="0"/>
    <n v="0"/>
    <n v="4500"/>
  </r>
  <r>
    <s v="BILL/2026/04/0012"/>
    <s v="OC02313"/>
    <x v="6"/>
    <s v="A - 37267"/>
    <d v="2026-04-06T00:00:00"/>
    <d v="2026-05-06T00:00:00"/>
    <s v="MXN"/>
    <n v="-2900"/>
    <n v="-464"/>
    <n v="-3364"/>
    <n v="-3364"/>
    <n v="3364"/>
    <s v="Sin pagar"/>
    <s v="IRLANDA ROJO"/>
    <m/>
    <n v="30"/>
    <s v="Crédito"/>
    <n v="6"/>
    <n v="5"/>
    <n v="2026"/>
    <n v="6"/>
    <n v="4"/>
    <n v="2026"/>
    <n v="2900"/>
    <n v="3364"/>
    <s v="Vigente"/>
    <d v="2026-04-10T00:00:00"/>
    <x v="2"/>
    <x v="11"/>
    <n v="0"/>
    <n v="0"/>
    <n v="0"/>
    <n v="0"/>
    <n v="2900"/>
  </r>
  <r>
    <s v="BILL/2026/04/0011"/>
    <s v="OC02320"/>
    <x v="3"/>
    <s v="62092"/>
    <d v="2026-04-09T00:00:00"/>
    <d v="2026-05-09T00:00:00"/>
    <s v="MXN"/>
    <n v="-59832"/>
    <n v="-9573.1200000000008"/>
    <n v="-69405.119999999995"/>
    <n v="-69405.119999999995"/>
    <n v="69405.119999999995"/>
    <s v="Sin pagar"/>
    <s v="IRLANDA ROJO"/>
    <m/>
    <n v="30"/>
    <s v="Crédito"/>
    <n v="9"/>
    <n v="5"/>
    <n v="2026"/>
    <n v="9"/>
    <n v="4"/>
    <n v="2026"/>
    <n v="59832"/>
    <n v="69405.119999999995"/>
    <s v="Vigente"/>
    <d v="2026-04-10T00:00:00"/>
    <x v="2"/>
    <x v="11"/>
    <n v="0"/>
    <n v="0"/>
    <n v="0"/>
    <n v="0"/>
    <n v="59832"/>
  </r>
  <r>
    <s v="BILL/2026/04/0004"/>
    <s v="OC02306"/>
    <x v="6"/>
    <s v="A - 37243"/>
    <d v="2026-04-01T00:00:00"/>
    <d v="2026-05-01T00:00:00"/>
    <s v="MXN"/>
    <n v="-11000"/>
    <n v="-1760"/>
    <n v="-12760"/>
    <n v="-12760"/>
    <n v="12760"/>
    <s v="Sin pagar"/>
    <s v="IRLANDA ROJO"/>
    <m/>
    <n v="30"/>
    <s v="Crédito"/>
    <n v="1"/>
    <n v="5"/>
    <n v="2026"/>
    <n v="1"/>
    <n v="4"/>
    <n v="2026"/>
    <n v="11000"/>
    <n v="12760"/>
    <s v="Vigente"/>
    <d v="2026-04-10T00:00:00"/>
    <x v="2"/>
    <x v="11"/>
    <n v="0"/>
    <n v="0"/>
    <n v="0"/>
    <n v="0"/>
    <n v="11000"/>
  </r>
  <r>
    <s v="BILL/2026/04/0003"/>
    <s v="OC02305"/>
    <x v="11"/>
    <s v="FC86324"/>
    <d v="2026-04-01T00:00:00"/>
    <d v="2026-05-01T00:00:00"/>
    <s v="MXN"/>
    <n v="-9450"/>
    <n v="-1512"/>
    <n v="-10962"/>
    <n v="-10962"/>
    <n v="10962"/>
    <s v="Sin pagar"/>
    <s v="IRLANDA ROJO"/>
    <m/>
    <n v="30"/>
    <s v="Crédito"/>
    <n v="1"/>
    <n v="5"/>
    <n v="2026"/>
    <n v="1"/>
    <n v="4"/>
    <n v="2026"/>
    <n v="9450"/>
    <n v="10962"/>
    <s v="Vigente"/>
    <d v="2026-04-10T00:00:00"/>
    <x v="2"/>
    <x v="11"/>
    <n v="0"/>
    <n v="0"/>
    <n v="0"/>
    <n v="0"/>
    <n v="9450"/>
  </r>
  <r>
    <s v="BILL/2026/03/0083"/>
    <s v="OC02300"/>
    <x v="3"/>
    <s v="62047"/>
    <d v="2026-03-31T00:00:00"/>
    <d v="2026-04-30T00:00:00"/>
    <s v="MXN"/>
    <n v="-39888"/>
    <n v="-6382.08"/>
    <n v="-46270.080000000002"/>
    <n v="-46270.080000000002"/>
    <n v="46270.080000000002"/>
    <s v="Sin pagar"/>
    <s v="IRLANDA ROJO"/>
    <m/>
    <n v="30"/>
    <s v="Crédito"/>
    <n v="30"/>
    <n v="4"/>
    <n v="2026"/>
    <n v="31"/>
    <n v="3"/>
    <n v="2026"/>
    <n v="39888"/>
    <n v="46270.080000000002"/>
    <s v="Vigente"/>
    <d v="2026-04-10T00:00:00"/>
    <x v="2"/>
    <x v="11"/>
    <n v="0"/>
    <n v="0"/>
    <n v="0"/>
    <n v="0"/>
    <n v="39888"/>
  </r>
  <r>
    <s v="BILL/2026/03/0082"/>
    <s v="OC02296"/>
    <x v="0"/>
    <s v="HMO-24318--"/>
    <d v="2026-03-06T00:00:00"/>
    <d v="2026-04-05T00:00:00"/>
    <s v="USD"/>
    <n v="-19798.240000000002"/>
    <m/>
    <n v="-19798.240000000002"/>
    <n v="-1120"/>
    <n v="1120"/>
    <s v="Sin pagar"/>
    <s v="IRLANDA ROJO"/>
    <m/>
    <n v="30"/>
    <s v="Crédito"/>
    <n v="5"/>
    <n v="4"/>
    <n v="2026"/>
    <n v="6"/>
    <n v="3"/>
    <n v="2026"/>
    <n v="19798.240000000002"/>
    <n v="19798.240000000002"/>
    <s v="Vencido"/>
    <d v="2026-04-10T00:00:00"/>
    <x v="2"/>
    <x v="11"/>
    <n v="6"/>
    <n v="19798.240000000002"/>
    <n v="0"/>
    <n v="0"/>
    <n v="0"/>
  </r>
  <r>
    <s v="BILL/2026/03/0081"/>
    <s v="OC02294"/>
    <x v="0"/>
    <s v="HMO-24318-"/>
    <d v="2026-03-06T00:00:00"/>
    <d v="2026-04-05T00:00:00"/>
    <s v="USD"/>
    <n v="-89092.08"/>
    <m/>
    <n v="-89092.08"/>
    <n v="-5040"/>
    <n v="5040"/>
    <s v="Sin pagar"/>
    <s v="IRLANDA ROJO"/>
    <m/>
    <n v="30"/>
    <s v="Crédito"/>
    <n v="5"/>
    <n v="4"/>
    <n v="2026"/>
    <n v="6"/>
    <n v="3"/>
    <n v="2026"/>
    <n v="89092.08"/>
    <n v="89092.08"/>
    <s v="Vencido"/>
    <d v="2026-04-10T00:00:00"/>
    <x v="2"/>
    <x v="11"/>
    <n v="6"/>
    <n v="89092.08"/>
    <n v="0"/>
    <n v="0"/>
    <n v="0"/>
  </r>
  <r>
    <s v="BILL/2026/03/0080"/>
    <s v="OC02291"/>
    <x v="0"/>
    <s v="HMO-24318"/>
    <d v="2026-03-06T00:00:00"/>
    <d v="2026-04-05T00:00:00"/>
    <s v="USD"/>
    <n v="-89092.08"/>
    <m/>
    <n v="-89092.08"/>
    <n v="-5040"/>
    <n v="5040"/>
    <s v="Sin pagar"/>
    <s v="IRLANDA ROJO"/>
    <m/>
    <n v="30"/>
    <s v="Crédito"/>
    <n v="5"/>
    <n v="4"/>
    <n v="2026"/>
    <n v="6"/>
    <n v="3"/>
    <n v="2026"/>
    <n v="89092.08"/>
    <n v="89092.08"/>
    <s v="Vencido"/>
    <d v="2026-04-10T00:00:00"/>
    <x v="2"/>
    <x v="11"/>
    <n v="6"/>
    <n v="89092.08"/>
    <n v="0"/>
    <n v="0"/>
    <n v="0"/>
  </r>
  <r>
    <s v="BILL/2026/03/0079"/>
    <s v="OC02301"/>
    <x v="3"/>
    <s v="62048"/>
    <d v="2026-03-31T00:00:00"/>
    <d v="2026-04-30T00:00:00"/>
    <s v="MXN"/>
    <n v="-49860"/>
    <n v="-7977.6"/>
    <n v="-57837.599999999999"/>
    <n v="-57837.599999999999"/>
    <n v="57837.599999999999"/>
    <s v="Sin pagar"/>
    <s v="IRLANDA ROJO"/>
    <m/>
    <n v="30"/>
    <s v="Crédito"/>
    <n v="30"/>
    <n v="4"/>
    <n v="2026"/>
    <n v="31"/>
    <n v="3"/>
    <n v="2026"/>
    <n v="49860"/>
    <n v="57837.599999999999"/>
    <s v="Vigente"/>
    <d v="2026-04-10T00:00:00"/>
    <x v="2"/>
    <x v="11"/>
    <n v="0"/>
    <n v="0"/>
    <n v="0"/>
    <n v="0"/>
    <n v="49860"/>
  </r>
  <r>
    <s v="BILL/2026/03/0077"/>
    <s v="OC02290"/>
    <x v="0"/>
    <s v="HMO-24474"/>
    <d v="2026-03-27T00:00:00"/>
    <d v="2026-04-26T00:00:00"/>
    <s v="MXN"/>
    <n v="-5070"/>
    <n v="-811.2"/>
    <n v="-5881.2"/>
    <n v="-5881.2"/>
    <n v="5881.2"/>
    <s v="Sin pagar"/>
    <s v="IRLANDA ROJO"/>
    <m/>
    <n v="30"/>
    <s v="Crédito"/>
    <n v="26"/>
    <n v="4"/>
    <n v="2026"/>
    <n v="27"/>
    <n v="3"/>
    <n v="2026"/>
    <n v="5070"/>
    <n v="5881.2"/>
    <s v="Vigente"/>
    <d v="2026-04-10T00:00:00"/>
    <x v="2"/>
    <x v="11"/>
    <n v="0"/>
    <n v="0"/>
    <n v="0"/>
    <n v="0"/>
    <n v="5070"/>
  </r>
  <r>
    <s v="BILL/2026/03/0075"/>
    <s v="OC02289"/>
    <x v="0"/>
    <s v="HMO-24470"/>
    <d v="2026-03-27T00:00:00"/>
    <d v="2026-04-26T00:00:00"/>
    <s v="MXN"/>
    <n v="-2400"/>
    <n v="-384"/>
    <n v="-2784"/>
    <n v="-2784"/>
    <n v="2784"/>
    <s v="Sin pagar"/>
    <s v="IRLANDA ROJO"/>
    <m/>
    <n v="30"/>
    <s v="Crédito"/>
    <n v="26"/>
    <n v="4"/>
    <n v="2026"/>
    <n v="27"/>
    <n v="3"/>
    <n v="2026"/>
    <n v="2400"/>
    <n v="2784"/>
    <s v="Vigente"/>
    <d v="2026-04-10T00:00:00"/>
    <x v="2"/>
    <x v="11"/>
    <n v="0"/>
    <n v="0"/>
    <n v="0"/>
    <n v="0"/>
    <n v="2400"/>
  </r>
  <r>
    <s v="BILL/2026/03/0074"/>
    <s v="OC02288"/>
    <x v="0"/>
    <s v="HMO-24469"/>
    <d v="2026-03-27T00:00:00"/>
    <d v="2026-04-26T00:00:00"/>
    <s v="USD"/>
    <n v="-40716.559999999998"/>
    <n v="-6514.65"/>
    <n v="-47231.21"/>
    <n v="-2654.08"/>
    <n v="2654.08"/>
    <s v="Sin pagar"/>
    <s v="IRLANDA ROJO"/>
    <m/>
    <n v="30"/>
    <s v="Crédito"/>
    <n v="26"/>
    <n v="4"/>
    <n v="2026"/>
    <n v="27"/>
    <n v="3"/>
    <n v="2026"/>
    <n v="40716.559999999998"/>
    <n v="47231.21"/>
    <s v="Vigente"/>
    <d v="2026-04-10T00:00:00"/>
    <x v="2"/>
    <x v="11"/>
    <n v="0"/>
    <n v="0"/>
    <n v="0"/>
    <n v="0"/>
    <n v="40716.559999999998"/>
  </r>
  <r>
    <s v="BILL/2026/03/0073"/>
    <s v="OC02263"/>
    <x v="0"/>
    <s v="HMO-24397"/>
    <d v="2026-03-18T00:00:00"/>
    <d v="2026-04-17T00:00:00"/>
    <s v="USD"/>
    <n v="-9642.25"/>
    <n v="-1542.76"/>
    <n v="-11185.01"/>
    <n v="-632.20000000000005"/>
    <n v="632.20000000000005"/>
    <s v="Sin pagar"/>
    <s v="IRLANDA ROJO"/>
    <m/>
    <n v="30"/>
    <s v="Crédito"/>
    <n v="17"/>
    <n v="4"/>
    <n v="2026"/>
    <n v="18"/>
    <n v="3"/>
    <n v="2026"/>
    <n v="9642.25"/>
    <n v="11185.01"/>
    <s v="Vigente"/>
    <d v="2026-04-10T00:00:00"/>
    <x v="2"/>
    <x v="11"/>
    <n v="0"/>
    <n v="0"/>
    <n v="0"/>
    <n v="0"/>
    <n v="9642.25"/>
  </r>
  <r>
    <s v="BILL/2026/03/0072"/>
    <s v="OC02270"/>
    <x v="6"/>
    <s v="A - 37088"/>
    <d v="2026-03-23T00:00:00"/>
    <d v="2026-04-22T00:00:00"/>
    <s v="MXN"/>
    <n v="-3200"/>
    <m/>
    <n v="-3200"/>
    <n v="-3200"/>
    <n v="3200"/>
    <s v="Sin pagar"/>
    <s v="IRLANDA ROJO"/>
    <m/>
    <n v="30"/>
    <s v="Crédito"/>
    <n v="22"/>
    <n v="4"/>
    <n v="2026"/>
    <n v="23"/>
    <n v="3"/>
    <n v="2026"/>
    <n v="3200"/>
    <n v="3200"/>
    <s v="Vigente"/>
    <d v="2026-04-10T00:00:00"/>
    <x v="2"/>
    <x v="11"/>
    <n v="0"/>
    <n v="0"/>
    <n v="0"/>
    <n v="0"/>
    <n v="3200"/>
  </r>
  <r>
    <s v="BILL/2026/03/0071"/>
    <s v="OC02284"/>
    <x v="6"/>
    <s v="A - 37147"/>
    <d v="2026-03-25T00:00:00"/>
    <d v="2026-04-24T00:00:00"/>
    <s v="MXN"/>
    <n v="-17325"/>
    <n v="-2772"/>
    <n v="-20097"/>
    <n v="-20097"/>
    <n v="20097"/>
    <s v="Sin pagar"/>
    <s v="IRLANDA ROJO"/>
    <m/>
    <n v="30"/>
    <s v="Crédito"/>
    <n v="24"/>
    <n v="4"/>
    <n v="2026"/>
    <n v="25"/>
    <n v="3"/>
    <n v="2026"/>
    <n v="17325"/>
    <n v="20097"/>
    <s v="Vigente"/>
    <d v="2026-04-10T00:00:00"/>
    <x v="2"/>
    <x v="11"/>
    <n v="0"/>
    <n v="0"/>
    <n v="0"/>
    <n v="0"/>
    <n v="17325"/>
  </r>
  <r>
    <s v="BILL/2026/03/0070"/>
    <s v="OC02257"/>
    <x v="2"/>
    <s v="12002472"/>
    <d v="2026-03-19T00:00:00"/>
    <d v="2026-04-18T00:00:00"/>
    <s v="USD"/>
    <n v="-27386.95"/>
    <n v="-4381.91"/>
    <n v="-31768.86"/>
    <n v="-1798"/>
    <n v="1798"/>
    <s v="Sin pagar"/>
    <s v="IRLANDA ROJO"/>
    <m/>
    <n v="30"/>
    <s v="Crédito"/>
    <n v="18"/>
    <n v="4"/>
    <n v="2026"/>
    <n v="19"/>
    <n v="3"/>
    <n v="2026"/>
    <n v="27386.95"/>
    <n v="31768.86"/>
    <s v="Vigente"/>
    <d v="2026-04-10T00:00:00"/>
    <x v="2"/>
    <x v="11"/>
    <n v="0"/>
    <n v="0"/>
    <n v="0"/>
    <n v="0"/>
    <n v="27386.95"/>
  </r>
  <r>
    <s v="BILL/2026/03/0068"/>
    <s v="OC02277"/>
    <x v="8"/>
    <s v="1767"/>
    <d v="2026-03-25T00:00:00"/>
    <d v="2026-04-24T00:00:00"/>
    <s v="USD"/>
    <n v="-39170.339999999997"/>
    <n v="-6267.25"/>
    <n v="-45437.59"/>
    <n v="-2552"/>
    <n v="2552"/>
    <s v="Sin pagar"/>
    <s v="IRLANDA ROJO"/>
    <m/>
    <n v="30"/>
    <s v="Crédito"/>
    <n v="24"/>
    <n v="4"/>
    <n v="2026"/>
    <n v="25"/>
    <n v="3"/>
    <n v="2026"/>
    <n v="39170.339999999997"/>
    <n v="45437.59"/>
    <s v="Vigente"/>
    <d v="2026-04-10T00:00:00"/>
    <x v="2"/>
    <x v="11"/>
    <n v="0"/>
    <n v="0"/>
    <n v="0"/>
    <n v="0"/>
    <n v="39170.339999999997"/>
  </r>
  <r>
    <s v="BILL/2026/03/0067"/>
    <s v="OC02183"/>
    <x v="13"/>
    <s v="CLN/2026/00027"/>
    <d v="2026-03-28T00:00:00"/>
    <d v="2026-05-27T00:00:00"/>
    <s v="USD"/>
    <n v="-1111519.42"/>
    <n v="-177843.11"/>
    <n v="-1289362.53"/>
    <n v="-72453.600000000006"/>
    <n v="72453.600000000006"/>
    <s v="Sin pagar"/>
    <s v="IRLANDA ROJO"/>
    <m/>
    <n v="60"/>
    <s v="Crédito"/>
    <n v="27"/>
    <n v="5"/>
    <n v="2026"/>
    <n v="28"/>
    <n v="3"/>
    <n v="2026"/>
    <n v="1111519.42"/>
    <n v="1289362.53"/>
    <s v="Vigente"/>
    <d v="2026-04-10T00:00:00"/>
    <x v="2"/>
    <x v="11"/>
    <n v="0"/>
    <n v="0"/>
    <n v="0"/>
    <n v="0"/>
    <n v="1111519.42"/>
  </r>
  <r>
    <s v="BILL/2026/03/0066"/>
    <s v="OC02261"/>
    <x v="1"/>
    <s v="AA 16068"/>
    <d v="2026-03-19T00:00:00"/>
    <d v="2026-04-08T00:00:00"/>
    <s v="MXN"/>
    <n v="-63000"/>
    <n v="-10080"/>
    <n v="-73080"/>
    <n v="-73080"/>
    <n v="73080"/>
    <s v="Sin pagar"/>
    <s v="IRLANDA ROJO"/>
    <m/>
    <n v="20"/>
    <s v="Crédito"/>
    <n v="8"/>
    <n v="4"/>
    <n v="2026"/>
    <n v="19"/>
    <n v="3"/>
    <n v="2026"/>
    <n v="63000"/>
    <n v="73080"/>
    <s v="Vencido"/>
    <d v="2026-04-10T00:00:00"/>
    <x v="2"/>
    <x v="11"/>
    <n v="3"/>
    <n v="63000"/>
    <n v="0"/>
    <n v="0"/>
    <n v="0"/>
  </r>
  <r>
    <s v="BILL/2026/03/0065"/>
    <s v="OC02264"/>
    <x v="11"/>
    <s v="FC86205"/>
    <d v="2026-03-21T00:00:00"/>
    <d v="2026-04-20T00:00:00"/>
    <s v="MXN"/>
    <n v="-4470.3999999999996"/>
    <n v="-715.26"/>
    <n v="-5185.66"/>
    <n v="-5185.66"/>
    <n v="5185.66"/>
    <s v="Sin pagar"/>
    <s v="IRLANDA ROJO"/>
    <m/>
    <n v="30"/>
    <s v="Crédito"/>
    <n v="20"/>
    <n v="4"/>
    <n v="2026"/>
    <n v="21"/>
    <n v="3"/>
    <n v="2026"/>
    <n v="4470.3999999999996"/>
    <n v="5185.66"/>
    <s v="Vigente"/>
    <d v="2026-04-10T00:00:00"/>
    <x v="2"/>
    <x v="11"/>
    <n v="0"/>
    <n v="0"/>
    <n v="0"/>
    <n v="0"/>
    <n v="4470.3999999999996"/>
  </r>
  <r>
    <s v="BILL/2026/03/0057"/>
    <s v="OC02274"/>
    <x v="13"/>
    <s v="CLN/2026/00024"/>
    <d v="2026-03-21T00:00:00"/>
    <d v="2026-05-20T00:00:00"/>
    <s v="USD"/>
    <n v="-200253.38"/>
    <n v="-32040.54"/>
    <n v="-232293.92"/>
    <n v="-13041.65"/>
    <n v="13041.65"/>
    <s v="Sin pagar"/>
    <s v="IRLANDA ROJO"/>
    <m/>
    <n v="60"/>
    <s v="Crédito"/>
    <n v="20"/>
    <n v="5"/>
    <n v="2026"/>
    <n v="21"/>
    <n v="3"/>
    <n v="2026"/>
    <n v="200253.38"/>
    <n v="232293.92"/>
    <s v="Vigente"/>
    <d v="2026-04-10T00:00:00"/>
    <x v="2"/>
    <x v="11"/>
    <n v="0"/>
    <n v="0"/>
    <n v="0"/>
    <n v="0"/>
    <n v="200253.38"/>
  </r>
  <r>
    <s v="BILL/2026/03/0056"/>
    <s v="OC02252"/>
    <x v="5"/>
    <s v="M 68558"/>
    <d v="2026-03-19T00:00:00"/>
    <d v="2026-04-18T00:00:00"/>
    <s v="MXN"/>
    <n v="-7500"/>
    <n v="-1200"/>
    <n v="-8700"/>
    <n v="-8700"/>
    <n v="8700"/>
    <s v="Sin pagar"/>
    <s v="IRLANDA ROJO"/>
    <m/>
    <n v="30"/>
    <s v="Crédito"/>
    <n v="18"/>
    <n v="4"/>
    <n v="2026"/>
    <n v="19"/>
    <n v="3"/>
    <n v="2026"/>
    <n v="7500"/>
    <n v="8700"/>
    <s v="Vigente"/>
    <d v="2026-04-10T00:00:00"/>
    <x v="2"/>
    <x v="11"/>
    <n v="0"/>
    <n v="0"/>
    <n v="0"/>
    <n v="0"/>
    <n v="7500"/>
  </r>
  <r>
    <s v="BILL/2026/03/0048"/>
    <s v="OC02226"/>
    <x v="4"/>
    <s v="HMO58626"/>
    <d v="2026-03-13T00:00:00"/>
    <d v="2026-04-12T00:00:00"/>
    <s v="MXN"/>
    <n v="-1200"/>
    <n v="-192"/>
    <n v="-1392"/>
    <n v="-1392"/>
    <n v="1392"/>
    <s v="Sin pagar"/>
    <s v="IRLANDA ROJO"/>
    <m/>
    <n v="30"/>
    <s v="Crédito"/>
    <n v="12"/>
    <n v="4"/>
    <n v="2026"/>
    <n v="13"/>
    <n v="3"/>
    <n v="2026"/>
    <n v="1200"/>
    <n v="1392"/>
    <s v="Vigente"/>
    <d v="2026-04-10T00:00:00"/>
    <x v="2"/>
    <x v="11"/>
    <n v="0"/>
    <n v="0"/>
    <n v="0"/>
    <n v="0"/>
    <n v="1200"/>
  </r>
  <r>
    <s v="BILL/2026/03/0047"/>
    <s v="OC02256"/>
    <x v="6"/>
    <s v="A - 37011"/>
    <d v="2026-03-17T00:00:00"/>
    <d v="2026-04-16T00:00:00"/>
    <s v="MXN"/>
    <n v="-5800"/>
    <n v="-928"/>
    <n v="-6728"/>
    <n v="-6728"/>
    <n v="6728"/>
    <s v="Sin pagar"/>
    <s v="IRLANDA ROJO"/>
    <m/>
    <n v="30"/>
    <s v="Crédito"/>
    <n v="16"/>
    <n v="4"/>
    <n v="2026"/>
    <n v="17"/>
    <n v="3"/>
    <n v="2026"/>
    <n v="5800"/>
    <n v="6728"/>
    <s v="Vigente"/>
    <d v="2026-04-10T00:00:00"/>
    <x v="2"/>
    <x v="11"/>
    <n v="0"/>
    <n v="0"/>
    <n v="0"/>
    <n v="0"/>
    <n v="5800"/>
  </r>
  <r>
    <s v="BILL/2026/03/0046"/>
    <s v="OC02258"/>
    <x v="6"/>
    <s v="A - 37021"/>
    <d v="2026-03-18T00:00:00"/>
    <d v="2026-04-17T00:00:00"/>
    <s v="MXN"/>
    <n v="-11000"/>
    <n v="-1760"/>
    <n v="-12760"/>
    <n v="-12760"/>
    <n v="12760"/>
    <s v="Sin pagar"/>
    <s v="IRLANDA ROJO"/>
    <m/>
    <n v="30"/>
    <s v="Crédito"/>
    <n v="17"/>
    <n v="4"/>
    <n v="2026"/>
    <n v="18"/>
    <n v="3"/>
    <n v="2026"/>
    <n v="11000"/>
    <n v="12760"/>
    <s v="Vigente"/>
    <d v="2026-04-10T00:00:00"/>
    <x v="2"/>
    <x v="11"/>
    <n v="0"/>
    <n v="0"/>
    <n v="0"/>
    <n v="0"/>
    <n v="11000"/>
  </r>
  <r>
    <s v="BILL/2026/03/0043"/>
    <s v="OC02253"/>
    <x v="14"/>
    <s v="CLN/2026/0131"/>
    <d v="2026-03-18T00:00:00"/>
    <d v="2026-04-17T00:00:00"/>
    <s v="MXN"/>
    <n v="-16250"/>
    <m/>
    <n v="-16250"/>
    <n v="-16250"/>
    <n v="16250"/>
    <s v="Sin pagar"/>
    <s v="IRLANDA ROJO"/>
    <m/>
    <n v="30"/>
    <s v="Crédito"/>
    <n v="17"/>
    <n v="4"/>
    <n v="2026"/>
    <n v="18"/>
    <n v="3"/>
    <n v="2026"/>
    <n v="16250"/>
    <n v="16250"/>
    <s v="Vigente"/>
    <d v="2026-04-10T00:00:00"/>
    <x v="2"/>
    <x v="11"/>
    <n v="0"/>
    <n v="0"/>
    <n v="0"/>
    <n v="0"/>
    <n v="16250"/>
  </r>
  <r>
    <s v="BILL/2026/03/0040"/>
    <s v="OC02237"/>
    <x v="8"/>
    <s v="1718"/>
    <d v="2026-03-12T00:00:00"/>
    <d v="2026-04-11T00:00:00"/>
    <s v="USD"/>
    <n v="-38839.46"/>
    <n v="-6214.31"/>
    <n v="-45053.77"/>
    <n v="-2552"/>
    <n v="2552"/>
    <s v="Sin pagar"/>
    <s v="IRLANDA ROJO"/>
    <m/>
    <n v="30"/>
    <s v="Crédito"/>
    <n v="11"/>
    <n v="4"/>
    <n v="2026"/>
    <n v="12"/>
    <n v="3"/>
    <n v="2026"/>
    <n v="38839.46"/>
    <n v="45053.77"/>
    <s v="Vigente"/>
    <d v="2026-04-10T00:00:00"/>
    <x v="2"/>
    <x v="11"/>
    <n v="0"/>
    <n v="0"/>
    <n v="0"/>
    <n v="0"/>
    <n v="38839.46"/>
  </r>
  <r>
    <s v="BILL/2026/03/0039"/>
    <s v="OC02236"/>
    <x v="3"/>
    <s v="61845"/>
    <d v="2026-03-11T00:00:00"/>
    <d v="2026-04-10T00:00:00"/>
    <s v="MXN"/>
    <n v="-24930"/>
    <n v="-3988.8"/>
    <n v="-28918.799999999999"/>
    <n v="-28918.799999999999"/>
    <n v="28918.799999999999"/>
    <s v="Sin pagar"/>
    <s v="IRLANDA ROJO"/>
    <m/>
    <n v="30"/>
    <s v="Crédito"/>
    <n v="10"/>
    <n v="4"/>
    <n v="2026"/>
    <n v="11"/>
    <n v="3"/>
    <n v="2026"/>
    <n v="24930"/>
    <n v="28918.799999999999"/>
    <s v="Vencido"/>
    <d v="2026-04-10T00:00:00"/>
    <x v="2"/>
    <x v="11"/>
    <n v="1"/>
    <n v="24930"/>
    <n v="0"/>
    <n v="0"/>
    <n v="0"/>
  </r>
  <r>
    <s v="BILL/2026/03/0037"/>
    <s v="OC02230"/>
    <x v="3"/>
    <s v="61844"/>
    <d v="2026-03-11T00:00:00"/>
    <d v="2026-04-10T00:00:00"/>
    <s v="MXN"/>
    <n v="-19944"/>
    <n v="-3191.04"/>
    <n v="-23135.040000000001"/>
    <n v="-23135.040000000001"/>
    <n v="23135.040000000001"/>
    <s v="Sin pagar"/>
    <s v="IRLANDA ROJO"/>
    <m/>
    <n v="30"/>
    <s v="Crédito"/>
    <n v="10"/>
    <n v="4"/>
    <n v="2026"/>
    <n v="11"/>
    <n v="3"/>
    <n v="2026"/>
    <n v="19944"/>
    <n v="23135.040000000001"/>
    <s v="Vencido"/>
    <d v="2026-04-10T00:00:00"/>
    <x v="2"/>
    <x v="11"/>
    <n v="1"/>
    <n v="19944"/>
    <n v="0"/>
    <n v="0"/>
    <n v="0"/>
  </r>
  <r>
    <s v="BILL/2026/03/0033"/>
    <s v="OC02218"/>
    <x v="14"/>
    <s v="CLN/2026/0110--"/>
    <d v="2026-03-07T00:00:00"/>
    <d v="2026-04-06T00:00:00"/>
    <s v="MXN"/>
    <n v="-6800"/>
    <m/>
    <n v="-6800"/>
    <n v="-6800"/>
    <n v="6800"/>
    <s v="Sin pagar"/>
    <s v="IRLANDA ROJO"/>
    <m/>
    <n v="30"/>
    <s v="Crédito"/>
    <n v="6"/>
    <n v="4"/>
    <n v="2026"/>
    <n v="7"/>
    <n v="3"/>
    <n v="2026"/>
    <n v="6800"/>
    <n v="6800"/>
    <s v="Vencido"/>
    <d v="2026-04-10T00:00:00"/>
    <x v="2"/>
    <x v="11"/>
    <n v="5"/>
    <n v="6800"/>
    <n v="0"/>
    <n v="0"/>
    <n v="0"/>
  </r>
  <r>
    <s v="BILL/2026/03/0032"/>
    <s v="OC02213"/>
    <x v="14"/>
    <s v="CLN/2026/0110-"/>
    <d v="2026-03-07T00:00:00"/>
    <d v="2026-04-06T00:00:00"/>
    <s v="MXN"/>
    <n v="-7500"/>
    <m/>
    <n v="-7500"/>
    <n v="-7500"/>
    <n v="7500"/>
    <s v="Sin pagar"/>
    <s v="IRLANDA ROJO"/>
    <m/>
    <n v="30"/>
    <s v="Crédito"/>
    <n v="6"/>
    <n v="4"/>
    <n v="2026"/>
    <n v="7"/>
    <n v="3"/>
    <n v="2026"/>
    <n v="7500"/>
    <n v="7500"/>
    <s v="Vencido"/>
    <d v="2026-04-10T00:00:00"/>
    <x v="2"/>
    <x v="11"/>
    <n v="5"/>
    <n v="7500"/>
    <n v="0"/>
    <n v="0"/>
    <n v="0"/>
  </r>
  <r>
    <s v="BILL/2026/03/0031"/>
    <s v="OC02219"/>
    <x v="14"/>
    <s v="CLN/2026/0110"/>
    <d v="2026-03-07T00:00:00"/>
    <d v="2026-04-06T00:00:00"/>
    <s v="MXN"/>
    <n v="-15000"/>
    <m/>
    <n v="-15000"/>
    <n v="-15000"/>
    <n v="15000"/>
    <s v="Sin pagar"/>
    <s v="IRLANDA ROJO"/>
    <m/>
    <n v="30"/>
    <s v="Crédito"/>
    <n v="6"/>
    <n v="4"/>
    <n v="2026"/>
    <n v="7"/>
    <n v="3"/>
    <n v="2026"/>
    <n v="15000"/>
    <n v="15000"/>
    <s v="Vencido"/>
    <d v="2026-04-10T00:00:00"/>
    <x v="2"/>
    <x v="11"/>
    <n v="5"/>
    <n v="15000"/>
    <n v="0"/>
    <n v="0"/>
    <n v="0"/>
  </r>
  <r>
    <s v="BILL/2026/03/0030"/>
    <s v="OC02240"/>
    <x v="6"/>
    <s v="A - 36948"/>
    <d v="2026-03-11T00:00:00"/>
    <d v="2026-04-10T00:00:00"/>
    <s v="MXN"/>
    <n v="-4800"/>
    <m/>
    <n v="-4800"/>
    <n v="-4800"/>
    <n v="4800"/>
    <s v="Sin pagar"/>
    <s v="IRLANDA ROJO"/>
    <m/>
    <n v="30"/>
    <s v="Crédito"/>
    <n v="10"/>
    <n v="4"/>
    <n v="2026"/>
    <n v="11"/>
    <n v="3"/>
    <n v="2026"/>
    <n v="4800"/>
    <n v="4800"/>
    <s v="Vencido"/>
    <d v="2026-04-10T00:00:00"/>
    <x v="2"/>
    <x v="11"/>
    <n v="1"/>
    <n v="4800"/>
    <n v="0"/>
    <n v="0"/>
    <n v="0"/>
  </r>
  <r>
    <s v="BILL/2026/03/0028"/>
    <s v="OC02222"/>
    <x v="2"/>
    <s v="12002406"/>
    <d v="2026-03-09T00:00:00"/>
    <d v="2026-04-08T00:00:00"/>
    <s v="USD"/>
    <n v="-32033.16"/>
    <n v="-5125.3100000000004"/>
    <n v="-37158.47"/>
    <n v="-2088"/>
    <n v="2088"/>
    <s v="Sin pagar"/>
    <s v="IRLANDA ROJO"/>
    <m/>
    <n v="30"/>
    <s v="Crédito"/>
    <n v="8"/>
    <n v="4"/>
    <n v="2026"/>
    <n v="9"/>
    <n v="3"/>
    <n v="2026"/>
    <n v="32033.16"/>
    <n v="37158.47"/>
    <s v="Vencido"/>
    <d v="2026-04-10T00:00:00"/>
    <x v="2"/>
    <x v="11"/>
    <n v="3"/>
    <n v="32033.16"/>
    <n v="0"/>
    <n v="0"/>
    <n v="0"/>
  </r>
  <r>
    <s v="BILL/2026/03/0010"/>
    <s v="OC02209"/>
    <x v="15"/>
    <s v="DSA 242129"/>
    <d v="2026-03-06T00:00:00"/>
    <d v="2026-04-05T00:00:00"/>
    <s v="MXN"/>
    <n v="-645000"/>
    <m/>
    <n v="-645000"/>
    <n v="-645000"/>
    <n v="645000"/>
    <s v="Sin pagar"/>
    <s v="IRLANDA ROJO"/>
    <m/>
    <n v="30"/>
    <s v="Crédito"/>
    <n v="5"/>
    <n v="4"/>
    <n v="2026"/>
    <n v="6"/>
    <n v="3"/>
    <n v="2026"/>
    <n v="645000"/>
    <n v="645000"/>
    <s v="Vencido"/>
    <d v="2026-04-10T00:00:00"/>
    <x v="2"/>
    <x v="11"/>
    <n v="6"/>
    <n v="645000"/>
    <n v="0"/>
    <n v="0"/>
    <n v="0"/>
  </r>
  <r>
    <s v="BILL/2026/03/0006"/>
    <s v="OC02198"/>
    <x v="14"/>
    <s v="CLN/2026/0103"/>
    <d v="2026-03-04T00:00:00"/>
    <d v="2026-04-03T00:00:00"/>
    <s v="MXN"/>
    <n v="-6800"/>
    <m/>
    <n v="-6800"/>
    <n v="-6800"/>
    <n v="6800"/>
    <s v="Sin pagar"/>
    <s v="IRLANDA ROJO"/>
    <m/>
    <n v="30"/>
    <s v="Crédito"/>
    <n v="3"/>
    <n v="4"/>
    <n v="2026"/>
    <n v="4"/>
    <n v="3"/>
    <n v="2026"/>
    <n v="6800"/>
    <n v="6800"/>
    <s v="Vencido"/>
    <d v="2026-04-10T00:00:00"/>
    <x v="2"/>
    <x v="11"/>
    <n v="8"/>
    <n v="6800"/>
    <n v="0"/>
    <n v="0"/>
    <n v="0"/>
  </r>
  <r>
    <s v="BILL/2026/02/0077"/>
    <s v="OC02337"/>
    <x v="2"/>
    <s v="12002351"/>
    <d v="2026-02-27T00:00:00"/>
    <d v="2026-03-29T00:00:00"/>
    <s v="USD"/>
    <n v="-37894.83"/>
    <n v="-6063.17"/>
    <n v="-43958"/>
    <n v="-2547.36"/>
    <n v="2547.36"/>
    <s v="Sin pagar"/>
    <s v="IRLANDA ROJO"/>
    <m/>
    <n v="30"/>
    <s v="Crédito"/>
    <n v="29"/>
    <n v="3"/>
    <n v="2026"/>
    <n v="27"/>
    <n v="2"/>
    <n v="2026"/>
    <n v="37894.83"/>
    <n v="43958"/>
    <s v="Vencido"/>
    <d v="2026-04-10T00:00:00"/>
    <x v="2"/>
    <x v="11"/>
    <n v="13"/>
    <n v="37894.83"/>
    <n v="0"/>
    <n v="0"/>
    <n v="0"/>
  </r>
  <r>
    <s v="BILL/2026/02/0076"/>
    <s v="OC01964"/>
    <x v="2"/>
    <s v="12002348"/>
    <d v="2026-02-27T00:00:00"/>
    <d v="2026-03-29T00:00:00"/>
    <s v="USD"/>
    <n v="-62122.68"/>
    <n v="-9939.6299999999992"/>
    <n v="-72062.31"/>
    <n v="-4176"/>
    <n v="4176"/>
    <s v="Sin pagar"/>
    <s v="IRLANDA ROJO"/>
    <m/>
    <n v="30"/>
    <s v="Crédito"/>
    <n v="29"/>
    <n v="3"/>
    <n v="2026"/>
    <n v="27"/>
    <n v="2"/>
    <n v="2026"/>
    <n v="62122.68"/>
    <n v="72062.31"/>
    <s v="Vencido"/>
    <d v="2026-04-10T00:00:00"/>
    <x v="2"/>
    <x v="11"/>
    <n v="13"/>
    <n v="62122.68"/>
    <n v="0"/>
    <n v="0"/>
    <n v="0"/>
  </r>
  <r>
    <s v="BILL/2026/02/0066"/>
    <s v="OC02172"/>
    <x v="2"/>
    <s v="12002282"/>
    <d v="2026-02-16T00:00:00"/>
    <d v="2026-03-18T00:00:00"/>
    <s v="USD"/>
    <n v="-30923.64"/>
    <n v="-4947.78"/>
    <n v="-35871.42"/>
    <n v="-2088"/>
    <n v="2088"/>
    <s v="Sin pagar"/>
    <s v="IRLANDA ROJO"/>
    <m/>
    <n v="30"/>
    <s v="Crédito"/>
    <n v="18"/>
    <n v="3"/>
    <n v="2026"/>
    <n v="16"/>
    <n v="2"/>
    <n v="2026"/>
    <n v="30923.64"/>
    <n v="35871.42"/>
    <s v="Vencido"/>
    <d v="2026-04-10T00:00:00"/>
    <x v="2"/>
    <x v="11"/>
    <n v="24"/>
    <n v="30923.64"/>
    <n v="0"/>
    <n v="0"/>
    <n v="0"/>
  </r>
  <r>
    <s v="BILL/2026/02/0035"/>
    <s v="OC02156"/>
    <x v="7"/>
    <s v="F9079"/>
    <d v="2026-02-11T00:00:00"/>
    <d v="2026-03-13T00:00:00"/>
    <s v="MXN"/>
    <n v="-192000"/>
    <m/>
    <n v="-192000"/>
    <n v="-192000"/>
    <n v="192000"/>
    <s v="Sin pagar"/>
    <s v="IRLANDA ROJO"/>
    <m/>
    <n v="30"/>
    <s v="Crédito"/>
    <n v="13"/>
    <n v="3"/>
    <n v="2026"/>
    <n v="11"/>
    <n v="2"/>
    <n v="2026"/>
    <n v="192000"/>
    <n v="192000"/>
    <s v="Vencido"/>
    <d v="2026-04-10T00:00:00"/>
    <x v="2"/>
    <x v="11"/>
    <n v="29"/>
    <n v="192000"/>
    <n v="0"/>
    <n v="0"/>
    <n v="0"/>
  </r>
  <r>
    <s v="BILL/2026/02/0030"/>
    <s v="OC02047"/>
    <x v="13"/>
    <s v="HMO/2026/00001"/>
    <d v="2026-02-12T00:00:00"/>
    <d v="2026-04-13T00:00:00"/>
    <s v="USD"/>
    <n v="-1075280.1299999999"/>
    <n v="-172044.82"/>
    <n v="-1247324.95"/>
    <n v="-72453.600000000006"/>
    <n v="72453.600000000006"/>
    <s v="Sin pagar"/>
    <s v="IRLANDA ROJO"/>
    <m/>
    <n v="60"/>
    <s v="Crédito"/>
    <n v="13"/>
    <n v="4"/>
    <n v="2026"/>
    <n v="12"/>
    <n v="2"/>
    <n v="2026"/>
    <n v="1075280.1299999999"/>
    <n v="1247324.95"/>
    <s v="Vigente"/>
    <d v="2026-04-10T00:00:00"/>
    <x v="2"/>
    <x v="11"/>
    <n v="0"/>
    <n v="0"/>
    <n v="0"/>
    <n v="0"/>
    <n v="1075280.1299999999"/>
  </r>
  <r>
    <s v="BILL/2026/02/0021"/>
    <s v="OC02128"/>
    <x v="23"/>
    <s v="MET4643"/>
    <d v="2026-02-05T00:00:00"/>
    <d v="2026-03-07T00:00:00"/>
    <s v="USD"/>
    <n v="-29397.25"/>
    <n v="-4703.5600000000004"/>
    <n v="-34100.81"/>
    <n v="-1972"/>
    <n v="1972"/>
    <s v="Sin pagar"/>
    <s v="IRLANDA ROJO"/>
    <m/>
    <n v="30"/>
    <s v="Crédito"/>
    <n v="7"/>
    <n v="3"/>
    <n v="2026"/>
    <n v="5"/>
    <n v="2"/>
    <n v="2026"/>
    <n v="29397.25"/>
    <n v="34100.81"/>
    <s v="Vencido"/>
    <d v="2026-04-10T00:00:00"/>
    <x v="2"/>
    <x v="11"/>
    <n v="35"/>
    <n v="0"/>
    <n v="29397.25"/>
    <n v="0"/>
    <n v="0"/>
  </r>
  <r>
    <s v="BILL/2026/02/0020"/>
    <s v="OC02122"/>
    <x v="2"/>
    <s v="12002196"/>
    <d v="2026-02-04T00:00:00"/>
    <d v="2026-03-06T00:00:00"/>
    <s v="USD"/>
    <n v="-31023"/>
    <n v="-4963.68"/>
    <n v="-35986.68"/>
    <n v="-2088"/>
    <n v="2088"/>
    <s v="Sin pagar"/>
    <s v="IRLANDA ROJO"/>
    <m/>
    <n v="30"/>
    <s v="Crédito"/>
    <n v="6"/>
    <n v="3"/>
    <n v="2026"/>
    <n v="4"/>
    <n v="2"/>
    <n v="2026"/>
    <n v="31023"/>
    <n v="35986.68"/>
    <s v="Vencido"/>
    <d v="2026-04-10T00:00:00"/>
    <x v="2"/>
    <x v="11"/>
    <n v="36"/>
    <n v="0"/>
    <n v="31023"/>
    <n v="0"/>
    <n v="0"/>
  </r>
  <r>
    <s v="BILL/2025/10/0003"/>
    <s v="OC01792"/>
    <x v="16"/>
    <s v="4074"/>
    <d v="2025-10-02T00:00:00"/>
    <d v="2025-11-01T00:00:00"/>
    <s v="MXN"/>
    <n v="-14985"/>
    <n v="-2397.6"/>
    <n v="-17382.599999999999"/>
    <n v="-17382.599999999999"/>
    <n v="17382.599999999999"/>
    <s v="Sin pagar"/>
    <s v="IRLANDA ROJO"/>
    <m/>
    <n v="30"/>
    <s v="Crédito"/>
    <n v="1"/>
    <n v="11"/>
    <n v="2025"/>
    <n v="2"/>
    <n v="10"/>
    <n v="2025"/>
    <n v="14985"/>
    <n v="17382.599999999999"/>
    <s v="Vencido"/>
    <d v="2026-04-10T00:00:00"/>
    <x v="2"/>
    <x v="11"/>
    <n v="161"/>
    <n v="0"/>
    <n v="0"/>
    <n v="14985"/>
    <n v="0"/>
  </r>
  <r>
    <s v="BILL/2025/09/0116"/>
    <s v="OC01773"/>
    <x v="16"/>
    <s v="3998"/>
    <d v="2025-09-27T00:00:00"/>
    <d v="2025-10-27T00:00:00"/>
    <s v="MXN"/>
    <n v="-7600"/>
    <n v="-1216"/>
    <n v="-8816"/>
    <n v="-8816"/>
    <n v="8816"/>
    <s v="Sin pagar"/>
    <s v="IRLANDA ROJO"/>
    <m/>
    <n v="30"/>
    <s v="Crédito"/>
    <n v="27"/>
    <n v="10"/>
    <n v="2025"/>
    <n v="27"/>
    <n v="9"/>
    <n v="2025"/>
    <n v="7600"/>
    <n v="8816"/>
    <s v="Vencido"/>
    <d v="2026-04-10T00:00:00"/>
    <x v="2"/>
    <x v="11"/>
    <n v="166"/>
    <n v="0"/>
    <n v="0"/>
    <n v="7600"/>
    <n v="0"/>
  </r>
  <r>
    <s v="BILL/2025/09/0092"/>
    <s v="OC01742"/>
    <x v="14"/>
    <s v="CLN/2025/0086"/>
    <d v="2025-09-24T00:00:00"/>
    <d v="2025-10-24T00:00:00"/>
    <s v="MXN"/>
    <n v="-2499.98"/>
    <m/>
    <n v="-2499.98"/>
    <n v="-2499.98"/>
    <n v="2499.98"/>
    <s v="Sin pagar"/>
    <s v="IRLANDA ROJO"/>
    <m/>
    <n v="30"/>
    <s v="Crédito"/>
    <n v="24"/>
    <n v="10"/>
    <n v="2025"/>
    <n v="24"/>
    <n v="9"/>
    <n v="2025"/>
    <n v="2499.98"/>
    <n v="2499.98"/>
    <s v="Vencido"/>
    <d v="2026-04-10T00:00:00"/>
    <x v="2"/>
    <x v="11"/>
    <n v="169"/>
    <n v="0"/>
    <n v="0"/>
    <n v="2499.98"/>
    <n v="0"/>
  </r>
  <r>
    <s v="BILL/2025/09/0065"/>
    <s v="OC01751"/>
    <x v="16"/>
    <s v="3957"/>
    <d v="2025-09-23T00:00:00"/>
    <d v="2025-10-23T00:00:00"/>
    <s v="USD"/>
    <n v="-23857.03"/>
    <n v="-3817.12"/>
    <n v="-27674.15"/>
    <n v="-1503.36"/>
    <n v="1503.36"/>
    <s v="Sin pagar"/>
    <s v="IRLANDA ROJO"/>
    <m/>
    <n v="30"/>
    <s v="Crédito"/>
    <n v="23"/>
    <n v="10"/>
    <n v="2025"/>
    <n v="23"/>
    <n v="9"/>
    <n v="2025"/>
    <n v="23857.03"/>
    <n v="27674.15"/>
    <s v="Vencido"/>
    <d v="2026-04-10T00:00:00"/>
    <x v="2"/>
    <x v="11"/>
    <n v="170"/>
    <n v="0"/>
    <n v="0"/>
    <n v="23857.03"/>
    <n v="0"/>
  </r>
  <r>
    <s v="BILL/2025/09/0031"/>
    <s v="OC01684"/>
    <x v="16"/>
    <s v="3858"/>
    <d v="2025-09-05T00:00:00"/>
    <d v="2025-10-05T00:00:00"/>
    <s v="USD"/>
    <n v="-7240.47"/>
    <n v="-1158.48"/>
    <n v="-8398.9500000000007"/>
    <n v="-447.76"/>
    <n v="447.76"/>
    <s v="Sin pagar"/>
    <s v="IRLANDA ROJO"/>
    <m/>
    <n v="30"/>
    <s v="Crédito"/>
    <n v="5"/>
    <n v="10"/>
    <n v="2025"/>
    <n v="5"/>
    <n v="9"/>
    <n v="2025"/>
    <n v="7240.47"/>
    <n v="8398.9500000000007"/>
    <s v="Vencido"/>
    <d v="2026-04-10T00:00:00"/>
    <x v="2"/>
    <x v="11"/>
    <n v="188"/>
    <n v="0"/>
    <n v="0"/>
    <n v="7240.47"/>
    <n v="0"/>
  </r>
  <r>
    <s v="BILL/2025/09/0030"/>
    <s v="OC01684"/>
    <x v="16"/>
    <s v="3851"/>
    <d v="2025-09-04T00:00:00"/>
    <d v="2025-10-04T00:00:00"/>
    <s v="USD"/>
    <n v="-21639.89"/>
    <n v="-3462.38"/>
    <n v="-25102.27"/>
    <n v="-1343.28"/>
    <n v="1343.28"/>
    <s v="Sin pagar"/>
    <s v="IRLANDA ROJO"/>
    <m/>
    <n v="30"/>
    <s v="Crédito"/>
    <n v="4"/>
    <n v="10"/>
    <n v="2025"/>
    <n v="4"/>
    <n v="9"/>
    <n v="2025"/>
    <n v="21639.89"/>
    <n v="25102.27"/>
    <s v="Vencido"/>
    <d v="2026-04-10T00:00:00"/>
    <x v="2"/>
    <x v="11"/>
    <n v="189"/>
    <n v="0"/>
    <n v="0"/>
    <n v="21639.89"/>
    <n v="0"/>
  </r>
  <r>
    <s v="BILL/2025/09/0021"/>
    <s v="OC01696"/>
    <x v="14"/>
    <s v="CLN/2025/0066"/>
    <d v="2025-09-09T00:00:00"/>
    <d v="2025-10-09T00:00:00"/>
    <s v="MXN"/>
    <n v="-5000"/>
    <m/>
    <n v="-5000"/>
    <n v="-5000"/>
    <n v="5000"/>
    <s v="Sin pagar"/>
    <s v="IRLANDA ROJO"/>
    <m/>
    <n v="30"/>
    <s v="Crédito"/>
    <n v="9"/>
    <n v="10"/>
    <n v="2025"/>
    <n v="9"/>
    <n v="9"/>
    <n v="2025"/>
    <n v="5000"/>
    <n v="5000"/>
    <s v="Vencido"/>
    <d v="2026-04-10T00:00:00"/>
    <x v="2"/>
    <x v="11"/>
    <n v="184"/>
    <n v="0"/>
    <n v="0"/>
    <n v="5000"/>
    <n v="0"/>
  </r>
  <r>
    <s v="BILL/2025/09/0008"/>
    <s v="OC01683"/>
    <x v="16"/>
    <s v="3844"/>
    <d v="2025-09-03T00:00:00"/>
    <d v="2025-10-03T00:00:00"/>
    <s v="USD"/>
    <n v="-24244.53"/>
    <n v="-3879.12"/>
    <n v="-28123.65"/>
    <n v="-1503.36"/>
    <n v="1503.36"/>
    <s v="Sin pagar"/>
    <s v="IRLANDA ROJO"/>
    <m/>
    <n v="30"/>
    <s v="Crédito"/>
    <n v="3"/>
    <n v="10"/>
    <n v="2025"/>
    <n v="3"/>
    <n v="9"/>
    <n v="2025"/>
    <n v="24244.53"/>
    <n v="28123.65"/>
    <s v="Vencido"/>
    <d v="2026-04-10T00:00:00"/>
    <x v="2"/>
    <x v="11"/>
    <n v="190"/>
    <n v="0"/>
    <n v="0"/>
    <n v="24244.53"/>
    <n v="0"/>
  </r>
  <r>
    <s v="BILL/2025/08/0063"/>
    <s v="OC01631"/>
    <x v="16"/>
    <s v="3756"/>
    <d v="2025-08-19T00:00:00"/>
    <d v="2025-09-18T00:00:00"/>
    <s v="MXN"/>
    <n v="-12600"/>
    <n v="-2016"/>
    <n v="-14616"/>
    <n v="-14616"/>
    <n v="14616"/>
    <s v="Sin pagar"/>
    <s v="IRLANDA ROJO"/>
    <m/>
    <n v="30"/>
    <s v="Crédito"/>
    <n v="18"/>
    <n v="9"/>
    <n v="2025"/>
    <n v="19"/>
    <n v="8"/>
    <n v="2025"/>
    <n v="12600"/>
    <n v="14616"/>
    <s v="Vencido"/>
    <d v="2026-04-10T00:00:00"/>
    <x v="2"/>
    <x v="11"/>
    <n v="205"/>
    <n v="0"/>
    <n v="0"/>
    <n v="12600"/>
    <n v="0"/>
  </r>
  <r>
    <s v="BILL/2025/08/0062"/>
    <s v="OC01632"/>
    <x v="16"/>
    <s v="3757"/>
    <d v="2025-08-19T00:00:00"/>
    <d v="2025-09-18T00:00:00"/>
    <s v="MXN"/>
    <n v="-21000"/>
    <n v="-3360"/>
    <n v="-24360"/>
    <n v="-24360"/>
    <n v="24360"/>
    <s v="Sin pagar"/>
    <s v="IRLANDA ROJO"/>
    <m/>
    <n v="30"/>
    <s v="Crédito"/>
    <n v="18"/>
    <n v="9"/>
    <n v="2025"/>
    <n v="19"/>
    <n v="8"/>
    <n v="2025"/>
    <n v="21000"/>
    <n v="24360"/>
    <s v="Vencido"/>
    <d v="2026-04-10T00:00:00"/>
    <x v="2"/>
    <x v="11"/>
    <n v="205"/>
    <n v="0"/>
    <n v="0"/>
    <n v="21000"/>
    <n v="0"/>
  </r>
  <r>
    <s v="BILL/2025/08/0040"/>
    <s v="OC01600"/>
    <x v="16"/>
    <s v="3703"/>
    <d v="2025-08-12T00:00:00"/>
    <d v="2025-09-11T00:00:00"/>
    <s v="MXN"/>
    <n v="-7600"/>
    <n v="-1216"/>
    <n v="-8816"/>
    <n v="-8816"/>
    <n v="8816"/>
    <s v="Sin pagar"/>
    <s v="IRLANDA ROJO"/>
    <m/>
    <n v="30"/>
    <s v="Crédito"/>
    <n v="11"/>
    <n v="9"/>
    <n v="2025"/>
    <n v="12"/>
    <n v="8"/>
    <n v="2025"/>
    <n v="7600"/>
    <n v="8816"/>
    <s v="Vencido"/>
    <d v="2026-04-10T00:00:00"/>
    <x v="2"/>
    <x v="11"/>
    <n v="212"/>
    <n v="0"/>
    <n v="0"/>
    <n v="7600"/>
    <n v="0"/>
  </r>
  <r>
    <s v="BILL/2025/08/0036"/>
    <s v="OC01615"/>
    <x v="16"/>
    <s v="3725"/>
    <d v="2025-08-14T00:00:00"/>
    <d v="2025-09-13T00:00:00"/>
    <s v="USD"/>
    <n v="-7416.85"/>
    <n v="-1186.7"/>
    <n v="-8603.5499999999993"/>
    <n v="-461.68"/>
    <n v="461.68"/>
    <s v="Sin pagar"/>
    <s v="IRLANDA ROJO"/>
    <m/>
    <n v="30"/>
    <s v="Crédito"/>
    <n v="13"/>
    <n v="9"/>
    <n v="2025"/>
    <n v="14"/>
    <n v="8"/>
    <n v="2025"/>
    <n v="7416.85"/>
    <n v="8603.5499999999993"/>
    <s v="Vencido"/>
    <d v="2026-04-10T00:00:00"/>
    <x v="2"/>
    <x v="11"/>
    <n v="210"/>
    <n v="0"/>
    <n v="0"/>
    <n v="7416.85"/>
    <n v="0"/>
  </r>
  <r>
    <s v="BILL/2025/08/0035"/>
    <s v="OC01616"/>
    <x v="16"/>
    <s v="3726"/>
    <d v="2025-08-14T00:00:00"/>
    <d v="2025-09-13T00:00:00"/>
    <s v="MXN"/>
    <n v="-11220"/>
    <n v="-1795.2"/>
    <n v="-13015.2"/>
    <n v="-13015.2"/>
    <n v="13015.2"/>
    <s v="Sin pagar"/>
    <s v="IRLANDA ROJO"/>
    <m/>
    <n v="30"/>
    <s v="Crédito"/>
    <n v="13"/>
    <n v="9"/>
    <n v="2025"/>
    <n v="14"/>
    <n v="8"/>
    <n v="2025"/>
    <n v="11220"/>
    <n v="13015.2"/>
    <s v="Vencido"/>
    <d v="2026-04-10T00:00:00"/>
    <x v="2"/>
    <x v="11"/>
    <n v="210"/>
    <n v="0"/>
    <n v="0"/>
    <n v="11220"/>
    <n v="0"/>
  </r>
  <r>
    <s v="BILL/2025/08/0026"/>
    <s v="OC01591"/>
    <x v="17"/>
    <s v="A  787"/>
    <d v="2025-08-13T00:00:00"/>
    <d v="2025-09-12T00:00:00"/>
    <s v="MXN"/>
    <n v="-12540"/>
    <n v="-1849.65"/>
    <n v="-14389.65"/>
    <n v="-14389.65"/>
    <n v="14389.65"/>
    <s v="Sin pagar"/>
    <s v="IRLANDA ROJO"/>
    <m/>
    <n v="30"/>
    <s v="Crédito"/>
    <n v="12"/>
    <n v="9"/>
    <n v="2025"/>
    <n v="13"/>
    <n v="8"/>
    <n v="2025"/>
    <n v="12540"/>
    <n v="14389.65"/>
    <s v="Vencido"/>
    <d v="2026-04-10T00:00:00"/>
    <x v="2"/>
    <x v="11"/>
    <n v="211"/>
    <n v="0"/>
    <n v="0"/>
    <n v="12540"/>
    <n v="0"/>
  </r>
  <r>
    <s v="BILL/2025/08/0019"/>
    <s v="OC01571"/>
    <x v="16"/>
    <s v="3684"/>
    <d v="2025-08-06T00:00:00"/>
    <d v="2025-09-05T00:00:00"/>
    <s v="MXN"/>
    <n v="-14985"/>
    <n v="-2397.6"/>
    <n v="-17382.599999999999"/>
    <n v="-17382.599999999999"/>
    <n v="17382.599999999999"/>
    <s v="Sin pagar"/>
    <s v="IRLANDA ROJO"/>
    <m/>
    <n v="30"/>
    <s v="Crédito"/>
    <n v="5"/>
    <n v="9"/>
    <n v="2025"/>
    <n v="6"/>
    <n v="8"/>
    <n v="2025"/>
    <n v="14985"/>
    <n v="17382.599999999999"/>
    <s v="Vencido"/>
    <d v="2026-04-10T00:00:00"/>
    <x v="2"/>
    <x v="11"/>
    <n v="218"/>
    <n v="0"/>
    <n v="0"/>
    <n v="14985"/>
    <n v="0"/>
  </r>
  <r>
    <s v="BILL/2025/08/0018"/>
    <s v="OC01574"/>
    <x v="16"/>
    <s v="3686"/>
    <d v="2025-08-07T00:00:00"/>
    <d v="2025-09-06T00:00:00"/>
    <s v="MXN"/>
    <n v="-26500"/>
    <n v="-4240"/>
    <n v="-30740"/>
    <n v="-30740"/>
    <n v="30740"/>
    <s v="Sin pagar"/>
    <s v="IRLANDA ROJO"/>
    <m/>
    <n v="30"/>
    <s v="Crédito"/>
    <n v="6"/>
    <n v="9"/>
    <n v="2025"/>
    <n v="7"/>
    <n v="8"/>
    <n v="2025"/>
    <n v="26500"/>
    <n v="30740"/>
    <s v="Vencido"/>
    <d v="2026-04-10T00:00:00"/>
    <x v="2"/>
    <x v="11"/>
    <n v="217"/>
    <n v="0"/>
    <n v="0"/>
    <n v="26500"/>
    <n v="0"/>
  </r>
  <r>
    <s v="BILL/2025/08/0017"/>
    <s v="OC01577"/>
    <x v="16"/>
    <s v="3687"/>
    <d v="2025-08-07T00:00:00"/>
    <d v="2025-09-06T00:00:00"/>
    <s v="USD"/>
    <n v="-17751.36"/>
    <n v="-2840.22"/>
    <n v="-20591.580000000002"/>
    <n v="-1105.93"/>
    <n v="1105.93"/>
    <s v="Sin pagar"/>
    <s v="IRLANDA ROJO"/>
    <m/>
    <n v="30"/>
    <s v="Crédito"/>
    <n v="6"/>
    <n v="9"/>
    <n v="2025"/>
    <n v="7"/>
    <n v="8"/>
    <n v="2025"/>
    <n v="17751.36"/>
    <n v="20591.580000000002"/>
    <s v="Vencido"/>
    <d v="2026-04-10T00:00:00"/>
    <x v="2"/>
    <x v="11"/>
    <n v="217"/>
    <n v="0"/>
    <n v="0"/>
    <n v="17751.36"/>
    <n v="0"/>
  </r>
  <r>
    <s v="BILL/2025/07/0066"/>
    <s v="OC01551"/>
    <x v="16"/>
    <s v="3605"/>
    <d v="2025-07-30T00:00:00"/>
    <d v="2025-08-29T00:00:00"/>
    <s v="MXN"/>
    <n v="-42400"/>
    <n v="-6784"/>
    <n v="-49184"/>
    <n v="-49184"/>
    <n v="49184"/>
    <s v="Sin pagar"/>
    <s v="IRLANDA ROJO"/>
    <m/>
    <n v="30"/>
    <s v="Crédito"/>
    <n v="29"/>
    <n v="8"/>
    <n v="2025"/>
    <n v="30"/>
    <n v="7"/>
    <n v="2025"/>
    <n v="42400"/>
    <n v="49184"/>
    <s v="Vencido"/>
    <d v="2026-04-10T00:00:00"/>
    <x v="2"/>
    <x v="11"/>
    <n v="225"/>
    <n v="0"/>
    <n v="0"/>
    <n v="42400"/>
    <n v="0"/>
  </r>
  <r>
    <s v="BILL/2025/07/0052"/>
    <s v="OC01492"/>
    <x v="9"/>
    <s v="0134472053"/>
    <d v="2025-07-24T00:00:00"/>
    <d v="2025-09-22T00:00:00"/>
    <s v="USD"/>
    <n v="-494823.65707411018"/>
    <n v="-79171.785131857629"/>
    <n v="-573995.44220596773"/>
    <n v="-68904"/>
    <n v="68904"/>
    <s v="Sin pagar"/>
    <s v="IRLANDA ROJO"/>
    <m/>
    <n v="60"/>
    <s v="Crédito"/>
    <n v="22"/>
    <n v="9"/>
    <n v="2025"/>
    <n v="24"/>
    <n v="7"/>
    <n v="2025"/>
    <n v="494823.65707411018"/>
    <n v="573995.44220596773"/>
    <s v="Vencido"/>
    <d v="2026-04-10T00:00:00"/>
    <x v="2"/>
    <x v="11"/>
    <n v="201"/>
    <n v="0"/>
    <n v="0"/>
    <n v="494823.65707411018"/>
    <n v="0"/>
  </r>
  <r>
    <s v="BILL/2025/07/0041"/>
    <s v="OC01504"/>
    <x v="16"/>
    <s v="3529"/>
    <d v="2025-07-17T00:00:00"/>
    <d v="2025-08-16T00:00:00"/>
    <s v="MXN"/>
    <n v="-7600"/>
    <n v="-1216"/>
    <n v="-8816"/>
    <n v="-8816"/>
    <n v="8816"/>
    <s v="Sin pagar"/>
    <s v="IRLANDA ROJO"/>
    <m/>
    <n v="30"/>
    <s v="Crédito"/>
    <n v="16"/>
    <n v="8"/>
    <n v="2025"/>
    <n v="17"/>
    <n v="7"/>
    <n v="2025"/>
    <n v="7600"/>
    <n v="8816"/>
    <s v="Vencido"/>
    <d v="2026-04-10T00:00:00"/>
    <x v="2"/>
    <x v="11"/>
    <n v="238"/>
    <n v="0"/>
    <n v="0"/>
    <n v="7600"/>
    <n v="0"/>
  </r>
  <r>
    <s v="BILL/2025/07/0040"/>
    <s v="OC01491"/>
    <x v="18"/>
    <s v="CLN-362"/>
    <d v="2025-07-15T00:00:00"/>
    <d v="2025-08-14T00:00:00"/>
    <s v="MXN"/>
    <n v="-12151.9"/>
    <n v="151.9"/>
    <n v="-12000"/>
    <n v="-12000"/>
    <n v="12000"/>
    <s v="Sin pagar"/>
    <s v="IRLANDA ROJO"/>
    <m/>
    <n v="30"/>
    <s v="Crédito"/>
    <n v="14"/>
    <n v="8"/>
    <n v="2025"/>
    <n v="15"/>
    <n v="7"/>
    <n v="2025"/>
    <n v="12151.9"/>
    <n v="12000"/>
    <s v="Vencido"/>
    <d v="2026-04-10T00:00:00"/>
    <x v="2"/>
    <x v="11"/>
    <n v="240"/>
    <n v="0"/>
    <n v="0"/>
    <n v="12151.9"/>
    <n v="0"/>
  </r>
  <r>
    <s v="BILL/2025/07/0030"/>
    <s v="OC01489"/>
    <x v="16"/>
    <s v="3524"/>
    <d v="2025-07-16T00:00:00"/>
    <d v="2025-08-15T00:00:00"/>
    <s v="USD"/>
    <n v="-36360.620000000003"/>
    <n v="-5817.7"/>
    <n v="-42178.32"/>
    <n v="-2238.8000000000002"/>
    <n v="2238.8000000000002"/>
    <s v="Sin pagar"/>
    <s v="IRLANDA ROJO"/>
    <m/>
    <n v="30"/>
    <s v="Crédito"/>
    <n v="15"/>
    <n v="8"/>
    <n v="2025"/>
    <n v="16"/>
    <n v="7"/>
    <n v="2025"/>
    <n v="36360.620000000003"/>
    <n v="42178.32"/>
    <s v="Vencido"/>
    <d v="2026-04-10T00:00:00"/>
    <x v="2"/>
    <x v="11"/>
    <n v="239"/>
    <n v="0"/>
    <n v="0"/>
    <n v="36360.620000000003"/>
    <n v="0"/>
  </r>
  <r>
    <s v="BILL/2025/07/0029"/>
    <s v="OC01488"/>
    <x v="16"/>
    <s v="3523"/>
    <d v="2025-07-16T00:00:00"/>
    <d v="2025-08-15T00:00:00"/>
    <s v="USD"/>
    <n v="-30520.31"/>
    <n v="-4883.25"/>
    <n v="-35403.56"/>
    <n v="-1879.2"/>
    <n v="1879.2"/>
    <s v="Sin pagar"/>
    <s v="IRLANDA ROJO"/>
    <m/>
    <n v="30"/>
    <s v="Crédito"/>
    <n v="15"/>
    <n v="8"/>
    <n v="2025"/>
    <n v="16"/>
    <n v="7"/>
    <n v="2025"/>
    <n v="30520.31"/>
    <n v="35403.56"/>
    <s v="Vencido"/>
    <d v="2026-04-10T00:00:00"/>
    <x v="2"/>
    <x v="11"/>
    <n v="239"/>
    <n v="0"/>
    <n v="0"/>
    <n v="30520.31"/>
    <n v="0"/>
  </r>
  <r>
    <s v="BILL/2025/06/0041"/>
    <s v="OC01416"/>
    <x v="18"/>
    <s v="9AE6E535-1E51-478E-9B2A-58D915BF45ED"/>
    <d v="2025-06-27T00:00:00"/>
    <d v="2025-07-27T00:00:00"/>
    <s v="USD"/>
    <n v="-17003.52"/>
    <n v="-2720.56"/>
    <n v="-19724.080000000002"/>
    <n v="-1044"/>
    <n v="1044"/>
    <s v="Sin pagar"/>
    <s v="IRLANDA ROJO"/>
    <m/>
    <n v="30"/>
    <s v="Crédito"/>
    <n v="27"/>
    <n v="7"/>
    <n v="2025"/>
    <n v="27"/>
    <n v="6"/>
    <n v="2025"/>
    <n v="17003.52"/>
    <n v="19724.080000000002"/>
    <s v="Vencido"/>
    <d v="2026-04-10T00:00:00"/>
    <x v="2"/>
    <x v="11"/>
    <n v="258"/>
    <n v="0"/>
    <n v="0"/>
    <n v="17003.52"/>
    <n v="0"/>
  </r>
  <r>
    <s v="BILL/2024/12/0015"/>
    <s v="OC00791"/>
    <x v="19"/>
    <s v="A - 994"/>
    <d v="2024-12-09T00:00:00"/>
    <d v="2024-12-24T00:00:00"/>
    <s v="USD"/>
    <n v="-48546"/>
    <n v="-7767.36"/>
    <n v="-56313.36"/>
    <n v="-2784"/>
    <n v="2784"/>
    <s v="Sin pagar"/>
    <s v="IRLANDA ROJO"/>
    <m/>
    <n v="15"/>
    <s v="Crédito"/>
    <n v="24"/>
    <n v="12"/>
    <n v="2024"/>
    <n v="9"/>
    <n v="12"/>
    <n v="2024"/>
    <n v="48546"/>
    <n v="56313.36"/>
    <s v="Vencido"/>
    <d v="2026-04-10T00:00:00"/>
    <x v="2"/>
    <x v="11"/>
    <n v="473"/>
    <n v="0"/>
    <n v="0"/>
    <n v="48546"/>
    <n v="0"/>
  </r>
  <r>
    <s v="BILL/2024/11/0007"/>
    <s v="OC00687"/>
    <x v="20"/>
    <s v="A6782"/>
    <d v="2024-11-01T00:00:00"/>
    <d v="2024-12-01T00:00:00"/>
    <s v="USD"/>
    <n v="-64633.93"/>
    <n v="-10341.51"/>
    <n v="-74975.44"/>
    <n v="-3741.7"/>
    <n v="3741.7"/>
    <s v="Sin pagar"/>
    <s v="IRLANDA ROJO"/>
    <m/>
    <n v="30"/>
    <s v="Crédito"/>
    <n v="1"/>
    <n v="12"/>
    <n v="2024"/>
    <n v="1"/>
    <n v="11"/>
    <n v="2024"/>
    <n v="64633.93"/>
    <n v="74975.44"/>
    <s v="Vencido"/>
    <d v="2026-04-10T00:00:00"/>
    <x v="2"/>
    <x v="11"/>
    <n v="496"/>
    <n v="0"/>
    <n v="0"/>
    <n v="64633.93"/>
    <n v="0"/>
  </r>
  <r>
    <s v="BILL/2024/11/0006"/>
    <s v="OC00686"/>
    <x v="20"/>
    <s v="A6781"/>
    <d v="2024-11-01T00:00:00"/>
    <d v="2024-12-01T00:00:00"/>
    <s v="USD"/>
    <n v="-41037.410000000003"/>
    <n v="-6565.99"/>
    <n v="-47603.4"/>
    <n v="-2375.6799999999998"/>
    <n v="2375.6799999999998"/>
    <s v="Sin pagar"/>
    <s v="IRLANDA ROJO"/>
    <m/>
    <n v="30"/>
    <s v="Crédito"/>
    <n v="1"/>
    <n v="12"/>
    <n v="2024"/>
    <n v="1"/>
    <n v="11"/>
    <n v="2024"/>
    <n v="41037.410000000003"/>
    <n v="47603.4"/>
    <s v="Vencido"/>
    <d v="2026-04-10T00:00:00"/>
    <x v="2"/>
    <x v="11"/>
    <n v="496"/>
    <n v="0"/>
    <n v="0"/>
    <n v="41037.410000000003"/>
    <n v="0"/>
  </r>
  <r>
    <s v="BILL/2024/11/0003"/>
    <s v="OC00693"/>
    <x v="20"/>
    <s v="A6786"/>
    <d v="2024-11-04T00:00:00"/>
    <d v="2024-12-04T00:00:00"/>
    <s v="MXN"/>
    <n v="-10340"/>
    <n v="-1654.4"/>
    <n v="-11994.4"/>
    <n v="-11994.4"/>
    <n v="11994.4"/>
    <s v="Sin pagar"/>
    <s v="IRLANDA ROJO"/>
    <m/>
    <n v="30"/>
    <s v="Crédito"/>
    <n v="4"/>
    <n v="12"/>
    <n v="2024"/>
    <n v="4"/>
    <n v="11"/>
    <n v="2024"/>
    <n v="10340"/>
    <n v="11994.4"/>
    <s v="Vencido"/>
    <d v="2026-04-10T00:00:00"/>
    <x v="2"/>
    <x v="11"/>
    <n v="493"/>
    <n v="0"/>
    <n v="0"/>
    <n v="10340"/>
    <n v="0"/>
  </r>
  <r>
    <s v="BILL/2026/03/0083"/>
    <s v="OC02300"/>
    <x v="3"/>
    <s v="62047"/>
    <d v="2026-03-31T00:00:00"/>
    <d v="2026-04-30T00:00:00"/>
    <s v="MXN"/>
    <n v="-39888"/>
    <n v="-6382.08"/>
    <n v="-46270.080000000002"/>
    <n v="-46270.080000000002"/>
    <n v="46270.080000000002"/>
    <s v="Sin pagar"/>
    <s v="IRLANDA ROJO"/>
    <m/>
    <n v="30"/>
    <s v="Crédito"/>
    <n v="30"/>
    <n v="4"/>
    <n v="2026"/>
    <n v="31"/>
    <n v="3"/>
    <n v="2026"/>
    <n v="39888"/>
    <n v="46270.080000000002"/>
    <s v="Vigente"/>
    <d v="2026-03-31T00:00:00"/>
    <x v="3"/>
    <x v="12"/>
    <n v="0"/>
    <n v="0"/>
    <n v="0"/>
    <n v="0"/>
    <n v="39888"/>
  </r>
  <r>
    <s v="BILL/2026/03/0082"/>
    <s v="OC02296"/>
    <x v="0"/>
    <s v="HMO-24318--"/>
    <d v="2026-03-06T00:00:00"/>
    <d v="2026-04-05T00:00:00"/>
    <s v="USD"/>
    <n v="-19798.240000000002"/>
    <m/>
    <n v="-19798.240000000002"/>
    <n v="-1120"/>
    <n v="1120"/>
    <s v="Sin pagar"/>
    <s v="IRLANDA ROJO"/>
    <m/>
    <n v="30"/>
    <s v="Crédito"/>
    <n v="5"/>
    <n v="4"/>
    <n v="2026"/>
    <n v="6"/>
    <n v="3"/>
    <n v="2026"/>
    <n v="19798.240000000002"/>
    <n v="19798.240000000002"/>
    <s v="Vigente"/>
    <d v="2026-03-31T00:00:00"/>
    <x v="3"/>
    <x v="12"/>
    <n v="0"/>
    <n v="0"/>
    <n v="0"/>
    <n v="0"/>
    <n v="19798.240000000002"/>
  </r>
  <r>
    <s v="BILL/2026/03/0081"/>
    <s v="OC02294"/>
    <x v="0"/>
    <s v="HMO-24318-"/>
    <d v="2026-03-06T00:00:00"/>
    <d v="2026-04-05T00:00:00"/>
    <s v="USD"/>
    <n v="-89092.08"/>
    <m/>
    <n v="-89092.08"/>
    <n v="-5040"/>
    <n v="5040"/>
    <s v="Sin pagar"/>
    <s v="IRLANDA ROJO"/>
    <m/>
    <n v="30"/>
    <s v="Crédito"/>
    <n v="5"/>
    <n v="4"/>
    <n v="2026"/>
    <n v="6"/>
    <n v="3"/>
    <n v="2026"/>
    <n v="89092.08"/>
    <n v="89092.08"/>
    <s v="Vigente"/>
    <d v="2026-03-31T00:00:00"/>
    <x v="3"/>
    <x v="12"/>
    <n v="0"/>
    <n v="0"/>
    <n v="0"/>
    <n v="0"/>
    <n v="89092.08"/>
  </r>
  <r>
    <s v="BILL/2026/03/0080"/>
    <s v="OC02291"/>
    <x v="0"/>
    <s v="HMO-24318"/>
    <d v="2026-03-06T00:00:00"/>
    <d v="2026-04-05T00:00:00"/>
    <s v="USD"/>
    <n v="-89092.08"/>
    <m/>
    <n v="-89092.08"/>
    <n v="-5040"/>
    <n v="5040"/>
    <s v="Sin pagar"/>
    <s v="IRLANDA ROJO"/>
    <m/>
    <n v="30"/>
    <s v="Crédito"/>
    <n v="5"/>
    <n v="4"/>
    <n v="2026"/>
    <n v="6"/>
    <n v="3"/>
    <n v="2026"/>
    <n v="89092.08"/>
    <n v="89092.08"/>
    <s v="Vigente"/>
    <d v="2026-03-31T00:00:00"/>
    <x v="3"/>
    <x v="12"/>
    <n v="0"/>
    <n v="0"/>
    <n v="0"/>
    <n v="0"/>
    <n v="89092.08"/>
  </r>
  <r>
    <s v="BILL/2026/03/0079"/>
    <s v="OC02301"/>
    <x v="3"/>
    <s v="62048"/>
    <d v="2026-03-31T00:00:00"/>
    <d v="2026-04-30T00:00:00"/>
    <s v="MXN"/>
    <n v="-49860"/>
    <n v="-7977.6"/>
    <n v="-57837.599999999999"/>
    <n v="-57837.599999999999"/>
    <n v="57837.599999999999"/>
    <s v="Sin pagar"/>
    <s v="IRLANDA ROJO"/>
    <m/>
    <n v="30"/>
    <s v="Crédito"/>
    <n v="30"/>
    <n v="4"/>
    <n v="2026"/>
    <n v="31"/>
    <n v="3"/>
    <n v="2026"/>
    <n v="49860"/>
    <n v="57837.599999999999"/>
    <s v="Vigente"/>
    <d v="2026-03-31T00:00:00"/>
    <x v="3"/>
    <x v="12"/>
    <n v="0"/>
    <n v="0"/>
    <n v="0"/>
    <n v="0"/>
    <n v="49860"/>
  </r>
  <r>
    <s v="BILL/2026/03/0077"/>
    <s v="OC02290"/>
    <x v="0"/>
    <s v="HMO-24474"/>
    <d v="2026-03-27T00:00:00"/>
    <d v="2026-04-26T00:00:00"/>
    <s v="MXN"/>
    <n v="-5070"/>
    <n v="-811.2"/>
    <n v="-5881.2"/>
    <n v="-5881.2"/>
    <n v="5881.2"/>
    <s v="Sin pagar"/>
    <s v="IRLANDA ROJO"/>
    <m/>
    <n v="30"/>
    <s v="Crédito"/>
    <n v="26"/>
    <n v="4"/>
    <n v="2026"/>
    <n v="27"/>
    <n v="3"/>
    <n v="2026"/>
    <n v="5070"/>
    <n v="5881.2"/>
    <s v="Vigente"/>
    <d v="2026-03-31T00:00:00"/>
    <x v="3"/>
    <x v="12"/>
    <n v="0"/>
    <n v="0"/>
    <n v="0"/>
    <n v="0"/>
    <n v="5070"/>
  </r>
  <r>
    <s v="BILL/2026/03/0075"/>
    <s v="OC02289"/>
    <x v="0"/>
    <s v="HMO-24470"/>
    <d v="2026-03-27T00:00:00"/>
    <d v="2026-04-26T00:00:00"/>
    <s v="MXN"/>
    <n v="-2400"/>
    <n v="-384"/>
    <n v="-2784"/>
    <n v="-2784"/>
    <n v="2784"/>
    <s v="Sin pagar"/>
    <s v="IRLANDA ROJO"/>
    <m/>
    <n v="30"/>
    <s v="Crédito"/>
    <n v="26"/>
    <n v="4"/>
    <n v="2026"/>
    <n v="27"/>
    <n v="3"/>
    <n v="2026"/>
    <n v="2400"/>
    <n v="2784"/>
    <s v="Vigente"/>
    <d v="2026-03-31T00:00:00"/>
    <x v="3"/>
    <x v="12"/>
    <n v="0"/>
    <n v="0"/>
    <n v="0"/>
    <n v="0"/>
    <n v="2400"/>
  </r>
  <r>
    <s v="BILL/2026/03/0074"/>
    <s v="OC02288"/>
    <x v="0"/>
    <s v="HMO-24469"/>
    <d v="2026-03-27T00:00:00"/>
    <d v="2026-04-26T00:00:00"/>
    <s v="USD"/>
    <n v="-40716.559999999998"/>
    <n v="-6514.65"/>
    <n v="-47231.21"/>
    <n v="-2654.08"/>
    <n v="2654.08"/>
    <s v="Sin pagar"/>
    <s v="IRLANDA ROJO"/>
    <m/>
    <n v="30"/>
    <s v="Crédito"/>
    <n v="26"/>
    <n v="4"/>
    <n v="2026"/>
    <n v="27"/>
    <n v="3"/>
    <n v="2026"/>
    <n v="40716.559999999998"/>
    <n v="47231.21"/>
    <s v="Vigente"/>
    <d v="2026-03-31T00:00:00"/>
    <x v="3"/>
    <x v="12"/>
    <n v="0"/>
    <n v="0"/>
    <n v="0"/>
    <n v="0"/>
    <n v="40716.559999999998"/>
  </r>
  <r>
    <s v="BILL/2026/03/0073"/>
    <s v="OC02263"/>
    <x v="0"/>
    <s v="HMO-24397"/>
    <d v="2026-03-18T00:00:00"/>
    <d v="2026-04-17T00:00:00"/>
    <s v="USD"/>
    <n v="-9642.25"/>
    <n v="-1542.76"/>
    <n v="-11185.01"/>
    <n v="-632.20000000000005"/>
    <n v="632.20000000000005"/>
    <s v="Sin pagar"/>
    <s v="IRLANDA ROJO"/>
    <m/>
    <n v="30"/>
    <s v="Crédito"/>
    <n v="17"/>
    <n v="4"/>
    <n v="2026"/>
    <n v="18"/>
    <n v="3"/>
    <n v="2026"/>
    <n v="9642.25"/>
    <n v="11185.01"/>
    <s v="Vigente"/>
    <d v="2026-03-31T00:00:00"/>
    <x v="3"/>
    <x v="12"/>
    <n v="0"/>
    <n v="0"/>
    <n v="0"/>
    <n v="0"/>
    <n v="9642.25"/>
  </r>
  <r>
    <s v="BILL/2026/03/0072"/>
    <s v="OC02270"/>
    <x v="6"/>
    <s v="A - 37088"/>
    <d v="2026-03-23T00:00:00"/>
    <d v="2026-04-22T00:00:00"/>
    <s v="MXN"/>
    <n v="-3200"/>
    <m/>
    <n v="-3200"/>
    <n v="-3200"/>
    <n v="3200"/>
    <s v="Sin pagar"/>
    <s v="IRLANDA ROJO"/>
    <m/>
    <n v="30"/>
    <s v="Crédito"/>
    <n v="22"/>
    <n v="4"/>
    <n v="2026"/>
    <n v="23"/>
    <n v="3"/>
    <n v="2026"/>
    <n v="3200"/>
    <n v="3200"/>
    <s v="Vigente"/>
    <d v="2026-03-31T00:00:00"/>
    <x v="3"/>
    <x v="12"/>
    <n v="0"/>
    <n v="0"/>
    <n v="0"/>
    <n v="0"/>
    <n v="3200"/>
  </r>
  <r>
    <s v="BILL/2026/03/0071"/>
    <s v="OC02284"/>
    <x v="6"/>
    <s v="A - 37147"/>
    <d v="2026-03-25T00:00:00"/>
    <d v="2026-04-24T00:00:00"/>
    <s v="MXN"/>
    <n v="-17325"/>
    <n v="-2772"/>
    <n v="-20097"/>
    <n v="-20097"/>
    <n v="20097"/>
    <s v="Sin pagar"/>
    <s v="IRLANDA ROJO"/>
    <m/>
    <n v="30"/>
    <s v="Crédito"/>
    <n v="24"/>
    <n v="4"/>
    <n v="2026"/>
    <n v="25"/>
    <n v="3"/>
    <n v="2026"/>
    <n v="17325"/>
    <n v="20097"/>
    <s v="Vigente"/>
    <d v="2026-03-31T00:00:00"/>
    <x v="3"/>
    <x v="12"/>
    <n v="0"/>
    <n v="0"/>
    <n v="0"/>
    <n v="0"/>
    <n v="17325"/>
  </r>
  <r>
    <s v="BILL/2026/03/0070"/>
    <s v="OC02257"/>
    <x v="2"/>
    <s v="12002472"/>
    <d v="2026-03-19T00:00:00"/>
    <d v="2026-04-18T00:00:00"/>
    <s v="USD"/>
    <n v="-27386.95"/>
    <n v="-4381.91"/>
    <n v="-31768.86"/>
    <n v="-1798"/>
    <n v="1798"/>
    <s v="Sin pagar"/>
    <s v="IRLANDA ROJO"/>
    <m/>
    <n v="30"/>
    <s v="Crédito"/>
    <n v="18"/>
    <n v="4"/>
    <n v="2026"/>
    <n v="19"/>
    <n v="3"/>
    <n v="2026"/>
    <n v="27386.95"/>
    <n v="31768.86"/>
    <s v="Vigente"/>
    <d v="2026-03-31T00:00:00"/>
    <x v="3"/>
    <x v="12"/>
    <n v="0"/>
    <n v="0"/>
    <n v="0"/>
    <n v="0"/>
    <n v="27386.95"/>
  </r>
  <r>
    <s v="BILL/2026/03/0068"/>
    <s v="OC02277"/>
    <x v="8"/>
    <s v="1767"/>
    <d v="2026-03-25T00:00:00"/>
    <d v="2026-04-24T00:00:00"/>
    <s v="USD"/>
    <n v="-39170.339999999997"/>
    <n v="-6267.25"/>
    <n v="-45437.59"/>
    <n v="-2552"/>
    <n v="2552"/>
    <s v="Sin pagar"/>
    <s v="IRLANDA ROJO"/>
    <m/>
    <n v="30"/>
    <s v="Crédito"/>
    <n v="24"/>
    <n v="4"/>
    <n v="2026"/>
    <n v="25"/>
    <n v="3"/>
    <n v="2026"/>
    <n v="39170.339999999997"/>
    <n v="45437.59"/>
    <s v="Vigente"/>
    <d v="2026-03-31T00:00:00"/>
    <x v="3"/>
    <x v="12"/>
    <n v="0"/>
    <n v="0"/>
    <n v="0"/>
    <n v="0"/>
    <n v="39170.339999999997"/>
  </r>
  <r>
    <s v="BILL/2026/03/0067"/>
    <s v="OC02183"/>
    <x v="13"/>
    <s v="CLN/2026/00027"/>
    <d v="2026-03-28T00:00:00"/>
    <d v="2026-05-27T00:00:00"/>
    <s v="USD"/>
    <n v="-1111519.42"/>
    <n v="-177843.11"/>
    <n v="-1289362.53"/>
    <n v="-72453.600000000006"/>
    <n v="72453.600000000006"/>
    <s v="Sin pagar"/>
    <s v="IRLANDA ROJO"/>
    <m/>
    <n v="60"/>
    <s v="Crédito"/>
    <n v="27"/>
    <n v="5"/>
    <n v="2026"/>
    <n v="28"/>
    <n v="3"/>
    <n v="2026"/>
    <n v="1111519.42"/>
    <n v="1289362.53"/>
    <s v="Vigente"/>
    <d v="2026-03-31T00:00:00"/>
    <x v="3"/>
    <x v="12"/>
    <n v="0"/>
    <n v="0"/>
    <n v="0"/>
    <n v="0"/>
    <n v="1111519.42"/>
  </r>
  <r>
    <s v="BILL/2026/03/0066"/>
    <s v="OC02261"/>
    <x v="1"/>
    <s v="AA 16068"/>
    <d v="2026-03-19T00:00:00"/>
    <d v="2026-04-08T00:00:00"/>
    <s v="MXN"/>
    <n v="-63000"/>
    <n v="-10080"/>
    <n v="-73080"/>
    <n v="-73080"/>
    <n v="73080"/>
    <s v="Sin pagar"/>
    <s v="IRLANDA ROJO"/>
    <m/>
    <n v="20"/>
    <s v="Crédito"/>
    <n v="8"/>
    <n v="4"/>
    <n v="2026"/>
    <n v="19"/>
    <n v="3"/>
    <n v="2026"/>
    <n v="63000"/>
    <n v="73080"/>
    <s v="Vigente"/>
    <d v="2026-03-31T00:00:00"/>
    <x v="3"/>
    <x v="12"/>
    <n v="0"/>
    <n v="0"/>
    <n v="0"/>
    <n v="0"/>
    <n v="63000"/>
  </r>
  <r>
    <s v="BILL/2026/03/0065"/>
    <s v="OC02264"/>
    <x v="11"/>
    <s v="FC86205"/>
    <d v="2026-03-21T00:00:00"/>
    <d v="2026-04-20T00:00:00"/>
    <s v="MXN"/>
    <n v="-4470.3999999999996"/>
    <n v="-715.26"/>
    <n v="-5185.66"/>
    <n v="-5185.66"/>
    <n v="5185.66"/>
    <s v="Sin pagar"/>
    <s v="IRLANDA ROJO"/>
    <m/>
    <n v="30"/>
    <s v="Crédito"/>
    <n v="20"/>
    <n v="4"/>
    <n v="2026"/>
    <n v="21"/>
    <n v="3"/>
    <n v="2026"/>
    <n v="4470.3999999999996"/>
    <n v="5185.66"/>
    <s v="Vigente"/>
    <d v="2026-03-31T00:00:00"/>
    <x v="3"/>
    <x v="12"/>
    <n v="0"/>
    <n v="0"/>
    <n v="0"/>
    <n v="0"/>
    <n v="4470.3999999999996"/>
  </r>
  <r>
    <s v="BILL/2026/03/0057"/>
    <s v="OC02274"/>
    <x v="13"/>
    <s v="CLN/2026/00024"/>
    <d v="2026-03-21T00:00:00"/>
    <d v="2026-05-20T00:00:00"/>
    <s v="USD"/>
    <n v="-200253.38"/>
    <n v="-32040.54"/>
    <n v="-232293.92"/>
    <n v="-13041.65"/>
    <n v="13041.65"/>
    <s v="Sin pagar"/>
    <s v="IRLANDA ROJO"/>
    <m/>
    <n v="60"/>
    <s v="Crédito"/>
    <n v="20"/>
    <n v="5"/>
    <n v="2026"/>
    <n v="21"/>
    <n v="3"/>
    <n v="2026"/>
    <n v="200253.38"/>
    <n v="232293.92"/>
    <s v="Vigente"/>
    <d v="2026-03-31T00:00:00"/>
    <x v="3"/>
    <x v="12"/>
    <n v="0"/>
    <n v="0"/>
    <n v="0"/>
    <n v="0"/>
    <n v="200253.38"/>
  </r>
  <r>
    <s v="BILL/2026/03/0056"/>
    <s v="OC02252"/>
    <x v="5"/>
    <s v="M 68558"/>
    <d v="2026-03-19T00:00:00"/>
    <d v="2026-04-18T00:00:00"/>
    <s v="MXN"/>
    <n v="-7500"/>
    <n v="-1200"/>
    <n v="-8700"/>
    <n v="-8700"/>
    <n v="8700"/>
    <s v="Sin pagar"/>
    <s v="IRLANDA ROJO"/>
    <m/>
    <n v="30"/>
    <s v="Crédito"/>
    <n v="18"/>
    <n v="4"/>
    <n v="2026"/>
    <n v="19"/>
    <n v="3"/>
    <n v="2026"/>
    <n v="7500"/>
    <n v="8700"/>
    <s v="Vigente"/>
    <d v="2026-03-31T00:00:00"/>
    <x v="3"/>
    <x v="12"/>
    <n v="0"/>
    <n v="0"/>
    <n v="0"/>
    <n v="0"/>
    <n v="7500"/>
  </r>
  <r>
    <s v="BILL/2026/03/0048"/>
    <s v="OC02226"/>
    <x v="4"/>
    <s v="HMO58626"/>
    <d v="2026-03-13T00:00:00"/>
    <d v="2026-04-12T00:00:00"/>
    <s v="MXN"/>
    <n v="-1200"/>
    <n v="-192"/>
    <n v="-1392"/>
    <n v="-1392"/>
    <n v="1392"/>
    <s v="Sin pagar"/>
    <s v="IRLANDA ROJO"/>
    <m/>
    <n v="30"/>
    <s v="Crédito"/>
    <n v="12"/>
    <n v="4"/>
    <n v="2026"/>
    <n v="13"/>
    <n v="3"/>
    <n v="2026"/>
    <n v="1200"/>
    <n v="1392"/>
    <s v="Vigente"/>
    <d v="2026-03-31T00:00:00"/>
    <x v="3"/>
    <x v="12"/>
    <n v="0"/>
    <n v="0"/>
    <n v="0"/>
    <n v="0"/>
    <n v="1200"/>
  </r>
  <r>
    <s v="BILL/2026/03/0047"/>
    <s v="OC02256"/>
    <x v="6"/>
    <s v="A - 37011"/>
    <d v="2026-03-17T00:00:00"/>
    <d v="2026-04-16T00:00:00"/>
    <s v="MXN"/>
    <n v="-5800"/>
    <n v="-928"/>
    <n v="-6728"/>
    <n v="-6728"/>
    <n v="6728"/>
    <s v="Sin pagar"/>
    <s v="IRLANDA ROJO"/>
    <m/>
    <n v="30"/>
    <s v="Crédito"/>
    <n v="16"/>
    <n v="4"/>
    <n v="2026"/>
    <n v="17"/>
    <n v="3"/>
    <n v="2026"/>
    <n v="5800"/>
    <n v="6728"/>
    <s v="Vigente"/>
    <d v="2026-03-31T00:00:00"/>
    <x v="3"/>
    <x v="12"/>
    <n v="0"/>
    <n v="0"/>
    <n v="0"/>
    <n v="0"/>
    <n v="5800"/>
  </r>
  <r>
    <s v="BILL/2026/03/0046"/>
    <s v="OC02258"/>
    <x v="6"/>
    <s v="A - 37021"/>
    <d v="2026-03-18T00:00:00"/>
    <d v="2026-04-17T00:00:00"/>
    <s v="MXN"/>
    <n v="-11000"/>
    <n v="-1760"/>
    <n v="-12760"/>
    <n v="-12760"/>
    <n v="12760"/>
    <s v="Sin pagar"/>
    <s v="IRLANDA ROJO"/>
    <m/>
    <n v="30"/>
    <s v="Crédito"/>
    <n v="17"/>
    <n v="4"/>
    <n v="2026"/>
    <n v="18"/>
    <n v="3"/>
    <n v="2026"/>
    <n v="11000"/>
    <n v="12760"/>
    <s v="Vigente"/>
    <d v="2026-03-31T00:00:00"/>
    <x v="3"/>
    <x v="12"/>
    <n v="0"/>
    <n v="0"/>
    <n v="0"/>
    <n v="0"/>
    <n v="11000"/>
  </r>
  <r>
    <s v="BILL/2026/03/0043"/>
    <s v="OC02253"/>
    <x v="14"/>
    <s v="CLN/2026/0131"/>
    <d v="2026-03-18T00:00:00"/>
    <d v="2026-04-17T00:00:00"/>
    <s v="MXN"/>
    <n v="-16250"/>
    <m/>
    <n v="-16250"/>
    <n v="-16250"/>
    <n v="16250"/>
    <s v="Sin pagar"/>
    <s v="IRLANDA ROJO"/>
    <m/>
    <n v="30"/>
    <s v="Crédito"/>
    <n v="17"/>
    <n v="4"/>
    <n v="2026"/>
    <n v="18"/>
    <n v="3"/>
    <n v="2026"/>
    <n v="16250"/>
    <n v="16250"/>
    <s v="Vigente"/>
    <d v="2026-03-31T00:00:00"/>
    <x v="3"/>
    <x v="12"/>
    <n v="0"/>
    <n v="0"/>
    <n v="0"/>
    <n v="0"/>
    <n v="16250"/>
  </r>
  <r>
    <s v="BILL/2026/03/0040"/>
    <s v="OC02237"/>
    <x v="8"/>
    <s v="1718"/>
    <d v="2026-03-12T00:00:00"/>
    <d v="2026-04-11T00:00:00"/>
    <s v="USD"/>
    <n v="-38839.46"/>
    <n v="-6214.31"/>
    <n v="-45053.77"/>
    <n v="-2552"/>
    <n v="2552"/>
    <s v="Sin pagar"/>
    <s v="IRLANDA ROJO"/>
    <m/>
    <n v="30"/>
    <s v="Crédito"/>
    <n v="11"/>
    <n v="4"/>
    <n v="2026"/>
    <n v="12"/>
    <n v="3"/>
    <n v="2026"/>
    <n v="38839.46"/>
    <n v="45053.77"/>
    <s v="Vigente"/>
    <d v="2026-03-31T00:00:00"/>
    <x v="3"/>
    <x v="12"/>
    <n v="0"/>
    <n v="0"/>
    <n v="0"/>
    <n v="0"/>
    <n v="38839.46"/>
  </r>
  <r>
    <s v="BILL/2026/03/0039"/>
    <s v="OC02236"/>
    <x v="3"/>
    <s v="61845"/>
    <d v="2026-03-11T00:00:00"/>
    <d v="2026-04-10T00:00:00"/>
    <s v="MXN"/>
    <n v="-24930"/>
    <n v="-3988.8"/>
    <n v="-28918.799999999999"/>
    <n v="-28918.799999999999"/>
    <n v="28918.799999999999"/>
    <s v="Sin pagar"/>
    <s v="IRLANDA ROJO"/>
    <m/>
    <n v="30"/>
    <s v="Crédito"/>
    <n v="10"/>
    <n v="4"/>
    <n v="2026"/>
    <n v="11"/>
    <n v="3"/>
    <n v="2026"/>
    <n v="24930"/>
    <n v="28918.799999999999"/>
    <s v="Vigente"/>
    <d v="2026-03-31T00:00:00"/>
    <x v="3"/>
    <x v="12"/>
    <n v="0"/>
    <n v="0"/>
    <n v="0"/>
    <n v="0"/>
    <n v="24930"/>
  </r>
  <r>
    <s v="BILL/2026/03/0037"/>
    <s v="OC02230"/>
    <x v="3"/>
    <s v="61844"/>
    <d v="2026-03-11T00:00:00"/>
    <d v="2026-04-10T00:00:00"/>
    <s v="MXN"/>
    <n v="-19944"/>
    <n v="-3191.04"/>
    <n v="-23135.040000000001"/>
    <n v="-23135.040000000001"/>
    <n v="23135.040000000001"/>
    <s v="Sin pagar"/>
    <s v="IRLANDA ROJO"/>
    <m/>
    <n v="30"/>
    <s v="Crédito"/>
    <n v="10"/>
    <n v="4"/>
    <n v="2026"/>
    <n v="11"/>
    <n v="3"/>
    <n v="2026"/>
    <n v="19944"/>
    <n v="23135.040000000001"/>
    <s v="Vigente"/>
    <d v="2026-03-31T00:00:00"/>
    <x v="3"/>
    <x v="12"/>
    <n v="0"/>
    <n v="0"/>
    <n v="0"/>
    <n v="0"/>
    <n v="19944"/>
  </r>
  <r>
    <s v="BILL/2026/03/0033"/>
    <s v="OC02218"/>
    <x v="14"/>
    <s v="CLN/2026/0110--"/>
    <d v="2026-03-07T00:00:00"/>
    <d v="2026-04-06T00:00:00"/>
    <s v="MXN"/>
    <n v="-6800"/>
    <m/>
    <n v="-6800"/>
    <n v="-6800"/>
    <n v="6800"/>
    <s v="Sin pagar"/>
    <s v="IRLANDA ROJO"/>
    <m/>
    <n v="30"/>
    <s v="Crédito"/>
    <n v="6"/>
    <n v="4"/>
    <n v="2026"/>
    <n v="7"/>
    <n v="3"/>
    <n v="2026"/>
    <n v="6800"/>
    <n v="6800"/>
    <s v="Vigente"/>
    <d v="2026-03-31T00:00:00"/>
    <x v="3"/>
    <x v="12"/>
    <n v="0"/>
    <n v="0"/>
    <n v="0"/>
    <n v="0"/>
    <n v="6800"/>
  </r>
  <r>
    <s v="BILL/2026/03/0032"/>
    <s v="OC02213"/>
    <x v="14"/>
    <s v="CLN/2026/0110-"/>
    <d v="2026-03-07T00:00:00"/>
    <d v="2026-04-06T00:00:00"/>
    <s v="MXN"/>
    <n v="-7500"/>
    <m/>
    <n v="-7500"/>
    <n v="-7500"/>
    <n v="7500"/>
    <s v="Sin pagar"/>
    <s v="IRLANDA ROJO"/>
    <m/>
    <n v="30"/>
    <s v="Crédito"/>
    <n v="6"/>
    <n v="4"/>
    <n v="2026"/>
    <n v="7"/>
    <n v="3"/>
    <n v="2026"/>
    <n v="7500"/>
    <n v="7500"/>
    <s v="Vigente"/>
    <d v="2026-03-31T00:00:00"/>
    <x v="3"/>
    <x v="12"/>
    <n v="0"/>
    <n v="0"/>
    <n v="0"/>
    <n v="0"/>
    <n v="7500"/>
  </r>
  <r>
    <s v="BILL/2026/03/0031"/>
    <s v="OC02219"/>
    <x v="14"/>
    <s v="CLN/2026/0110"/>
    <d v="2026-03-07T00:00:00"/>
    <d v="2026-04-06T00:00:00"/>
    <s v="MXN"/>
    <n v="-15000"/>
    <m/>
    <n v="-15000"/>
    <n v="-15000"/>
    <n v="15000"/>
    <s v="Sin pagar"/>
    <s v="IRLANDA ROJO"/>
    <m/>
    <n v="30"/>
    <s v="Crédito"/>
    <n v="6"/>
    <n v="4"/>
    <n v="2026"/>
    <n v="7"/>
    <n v="3"/>
    <n v="2026"/>
    <n v="15000"/>
    <n v="15000"/>
    <s v="Vigente"/>
    <d v="2026-03-31T00:00:00"/>
    <x v="3"/>
    <x v="12"/>
    <n v="0"/>
    <n v="0"/>
    <n v="0"/>
    <n v="0"/>
    <n v="15000"/>
  </r>
  <r>
    <s v="BILL/2026/03/0030"/>
    <s v="OC02240"/>
    <x v="6"/>
    <s v="A - 36948"/>
    <d v="2026-03-11T00:00:00"/>
    <d v="2026-04-10T00:00:00"/>
    <s v="MXN"/>
    <n v="-4800"/>
    <m/>
    <n v="-4800"/>
    <n v="-4800"/>
    <n v="4800"/>
    <s v="Sin pagar"/>
    <s v="IRLANDA ROJO"/>
    <m/>
    <n v="30"/>
    <s v="Crédito"/>
    <n v="10"/>
    <n v="4"/>
    <n v="2026"/>
    <n v="11"/>
    <n v="3"/>
    <n v="2026"/>
    <n v="4800"/>
    <n v="4800"/>
    <s v="Vigente"/>
    <d v="2026-03-31T00:00:00"/>
    <x v="3"/>
    <x v="12"/>
    <n v="0"/>
    <n v="0"/>
    <n v="0"/>
    <n v="0"/>
    <n v="4800"/>
  </r>
  <r>
    <s v="BILL/2026/03/0028"/>
    <s v="OC02222"/>
    <x v="2"/>
    <s v="12002406"/>
    <d v="2026-03-09T00:00:00"/>
    <d v="2026-04-08T00:00:00"/>
    <s v="USD"/>
    <n v="-32033.16"/>
    <n v="-5125.3100000000004"/>
    <n v="-37158.47"/>
    <n v="-2088"/>
    <n v="2088"/>
    <s v="Sin pagar"/>
    <s v="IRLANDA ROJO"/>
    <m/>
    <n v="30"/>
    <s v="Crédito"/>
    <n v="8"/>
    <n v="4"/>
    <n v="2026"/>
    <n v="9"/>
    <n v="3"/>
    <n v="2026"/>
    <n v="32033.16"/>
    <n v="37158.47"/>
    <s v="Vigente"/>
    <d v="2026-03-31T00:00:00"/>
    <x v="3"/>
    <x v="12"/>
    <n v="0"/>
    <n v="0"/>
    <n v="0"/>
    <n v="0"/>
    <n v="32033.16"/>
  </r>
  <r>
    <s v="BILL/2026/03/0021"/>
    <s v="OC02212"/>
    <x v="15"/>
    <s v="DSA 242223"/>
    <d v="2026-03-06T00:00:00"/>
    <d v="2026-04-05T00:00:00"/>
    <s v="USD"/>
    <n v="-34912.080000000002"/>
    <n v="-5585.93"/>
    <n v="-40498.01"/>
    <n v="-2291"/>
    <n v="2291"/>
    <s v="Sin pagar"/>
    <s v="IRLANDA ROJO"/>
    <m/>
    <n v="30"/>
    <s v="Crédito"/>
    <n v="5"/>
    <n v="4"/>
    <n v="2026"/>
    <n v="6"/>
    <n v="3"/>
    <n v="2026"/>
    <n v="34912.080000000002"/>
    <n v="40498.01"/>
    <s v="Vigente"/>
    <d v="2026-03-31T00:00:00"/>
    <x v="3"/>
    <x v="12"/>
    <n v="0"/>
    <n v="0"/>
    <n v="0"/>
    <n v="0"/>
    <n v="34912.080000000002"/>
  </r>
  <r>
    <s v="BILL/2026/03/0017"/>
    <s v="OC02221"/>
    <x v="0"/>
    <s v="HMO-24319"/>
    <d v="2026-03-06T00:00:00"/>
    <d v="2026-04-05T00:00:00"/>
    <s v="USD"/>
    <n v="-85132.43"/>
    <m/>
    <n v="-85132.43"/>
    <n v="-4816"/>
    <n v="4816"/>
    <s v="Sin pagar"/>
    <s v="IRLANDA ROJO"/>
    <m/>
    <n v="30"/>
    <s v="Crédito"/>
    <n v="5"/>
    <n v="4"/>
    <n v="2026"/>
    <n v="6"/>
    <n v="3"/>
    <n v="2026"/>
    <n v="85132.43"/>
    <n v="85132.43"/>
    <s v="Vigente"/>
    <d v="2026-03-31T00:00:00"/>
    <x v="3"/>
    <x v="12"/>
    <n v="0"/>
    <n v="0"/>
    <n v="0"/>
    <n v="0"/>
    <n v="85132.43"/>
  </r>
  <r>
    <s v="BILL/2026/03/0016"/>
    <s v="OC02229"/>
    <x v="0"/>
    <s v="HMO-24317"/>
    <d v="2026-03-06T00:00:00"/>
    <d v="2026-04-05T00:00:00"/>
    <s v="USD"/>
    <n v="-9899.1200000000008"/>
    <n v="-1583.86"/>
    <n v="-11482.98"/>
    <n v="-649.6"/>
    <n v="649.6"/>
    <s v="Sin pagar"/>
    <s v="IRLANDA ROJO"/>
    <m/>
    <n v="30"/>
    <s v="Crédito"/>
    <n v="5"/>
    <n v="4"/>
    <n v="2026"/>
    <n v="6"/>
    <n v="3"/>
    <n v="2026"/>
    <n v="9899.1200000000008"/>
    <n v="11482.98"/>
    <s v="Vigente"/>
    <d v="2026-03-31T00:00:00"/>
    <x v="3"/>
    <x v="12"/>
    <n v="0"/>
    <n v="0"/>
    <n v="0"/>
    <n v="0"/>
    <n v="9899.1200000000008"/>
  </r>
  <r>
    <s v="BILL/2026/03/0010"/>
    <s v="OC02209"/>
    <x v="15"/>
    <s v="DSA 242129"/>
    <d v="2026-03-06T00:00:00"/>
    <d v="2026-04-05T00:00:00"/>
    <s v="MXN"/>
    <n v="-645000"/>
    <m/>
    <n v="-645000"/>
    <n v="-645000"/>
    <n v="645000"/>
    <s v="Sin pagar"/>
    <s v="IRLANDA ROJO"/>
    <m/>
    <n v="30"/>
    <s v="Crédito"/>
    <n v="5"/>
    <n v="4"/>
    <n v="2026"/>
    <n v="6"/>
    <n v="3"/>
    <n v="2026"/>
    <n v="645000"/>
    <n v="645000"/>
    <s v="Vigente"/>
    <d v="2026-03-31T00:00:00"/>
    <x v="3"/>
    <x v="12"/>
    <n v="0"/>
    <n v="0"/>
    <n v="0"/>
    <n v="0"/>
    <n v="645000"/>
  </r>
  <r>
    <s v="BILL/2026/03/0006"/>
    <s v="OC02198"/>
    <x v="14"/>
    <s v="CLN/2026/0103"/>
    <d v="2026-03-04T00:00:00"/>
    <d v="2026-04-03T00:00:00"/>
    <s v="MXN"/>
    <n v="-6800"/>
    <m/>
    <n v="-6800"/>
    <n v="-6800"/>
    <n v="6800"/>
    <s v="Sin pagar"/>
    <s v="IRLANDA ROJO"/>
    <m/>
    <n v="30"/>
    <s v="Crédito"/>
    <n v="3"/>
    <n v="4"/>
    <n v="2026"/>
    <n v="4"/>
    <n v="3"/>
    <n v="2026"/>
    <n v="6800"/>
    <n v="6800"/>
    <s v="Vigente"/>
    <d v="2026-03-31T00:00:00"/>
    <x v="3"/>
    <x v="12"/>
    <n v="0"/>
    <n v="0"/>
    <n v="0"/>
    <n v="0"/>
    <n v="6800"/>
  </r>
  <r>
    <s v="BILL/2026/02/0066"/>
    <s v="OC02172"/>
    <x v="2"/>
    <s v="12002282"/>
    <d v="2026-02-16T00:00:00"/>
    <d v="2026-03-18T00:00:00"/>
    <s v="USD"/>
    <n v="-30923.64"/>
    <n v="-4947.78"/>
    <n v="-35871.42"/>
    <n v="-2088"/>
    <n v="2088"/>
    <s v="Sin pagar"/>
    <s v="IRLANDA ROJO"/>
    <m/>
    <n v="30"/>
    <s v="Crédito"/>
    <n v="18"/>
    <n v="3"/>
    <n v="2026"/>
    <n v="16"/>
    <n v="2"/>
    <n v="2026"/>
    <n v="30923.64"/>
    <n v="35871.42"/>
    <s v="Vencido"/>
    <d v="2026-03-31T00:00:00"/>
    <x v="3"/>
    <x v="12"/>
    <n v="14"/>
    <n v="30923.64"/>
    <n v="0"/>
    <n v="0"/>
    <n v="0"/>
  </r>
  <r>
    <s v="BILL/2026/02/0035"/>
    <s v="OC02156"/>
    <x v="7"/>
    <s v="F9079"/>
    <d v="2026-02-11T00:00:00"/>
    <d v="2026-03-13T00:00:00"/>
    <s v="MXN"/>
    <n v="-192000"/>
    <m/>
    <n v="-192000"/>
    <n v="-192000"/>
    <n v="192000"/>
    <s v="Sin pagar"/>
    <s v="IRLANDA ROJO"/>
    <m/>
    <n v="30"/>
    <s v="Crédito"/>
    <n v="13"/>
    <n v="3"/>
    <n v="2026"/>
    <n v="11"/>
    <n v="2"/>
    <n v="2026"/>
    <n v="192000"/>
    <n v="192000"/>
    <s v="Vencido"/>
    <d v="2026-03-31T00:00:00"/>
    <x v="3"/>
    <x v="12"/>
    <n v="19"/>
    <n v="192000"/>
    <n v="0"/>
    <n v="0"/>
    <n v="0"/>
  </r>
  <r>
    <s v="BILL/2026/02/0030"/>
    <s v="OC02047"/>
    <x v="13"/>
    <s v="HMO/2026/00001"/>
    <d v="2026-02-12T00:00:00"/>
    <d v="2026-04-13T00:00:00"/>
    <s v="USD"/>
    <n v="-1075280.1299999999"/>
    <n v="-172044.82"/>
    <n v="-1247324.95"/>
    <n v="-72453.600000000006"/>
    <n v="72453.600000000006"/>
    <s v="Sin pagar"/>
    <s v="IRLANDA ROJO"/>
    <m/>
    <n v="60"/>
    <s v="Crédito"/>
    <n v="13"/>
    <n v="4"/>
    <n v="2026"/>
    <n v="12"/>
    <n v="2"/>
    <n v="2026"/>
    <n v="1075280.1299999999"/>
    <n v="1247324.95"/>
    <s v="Vigente"/>
    <d v="2026-03-31T00:00:00"/>
    <x v="3"/>
    <x v="12"/>
    <n v="0"/>
    <n v="0"/>
    <n v="0"/>
    <n v="0"/>
    <n v="1075280.1299999999"/>
  </r>
  <r>
    <s v="BILL/2026/02/0021"/>
    <s v="OC02128"/>
    <x v="23"/>
    <s v="MET4643"/>
    <d v="2026-02-05T00:00:00"/>
    <d v="2026-03-07T00:00:00"/>
    <s v="USD"/>
    <n v="-29397.25"/>
    <n v="-4703.5600000000004"/>
    <n v="-34100.81"/>
    <n v="-1972"/>
    <n v="1972"/>
    <s v="Sin pagar"/>
    <s v="IRLANDA ROJO"/>
    <m/>
    <n v="30"/>
    <s v="Crédito"/>
    <n v="7"/>
    <n v="3"/>
    <n v="2026"/>
    <n v="5"/>
    <n v="2"/>
    <n v="2026"/>
    <n v="29397.25"/>
    <n v="34100.81"/>
    <s v="Vencido"/>
    <d v="2026-03-31T00:00:00"/>
    <x v="3"/>
    <x v="12"/>
    <n v="25"/>
    <n v="29397.25"/>
    <n v="0"/>
    <n v="0"/>
    <n v="0"/>
  </r>
  <r>
    <s v="BILL/2026/02/0020"/>
    <s v="OC02122"/>
    <x v="2"/>
    <s v="12002196"/>
    <d v="2026-02-04T00:00:00"/>
    <d v="2026-03-06T00:00:00"/>
    <s v="USD"/>
    <n v="-31023"/>
    <n v="-4963.68"/>
    <n v="-35986.68"/>
    <n v="-2088"/>
    <n v="2088"/>
    <s v="Sin pagar"/>
    <s v="IRLANDA ROJO"/>
    <m/>
    <n v="30"/>
    <s v="Crédito"/>
    <n v="6"/>
    <n v="3"/>
    <n v="2026"/>
    <n v="4"/>
    <n v="2"/>
    <n v="2026"/>
    <n v="31023"/>
    <n v="35986.68"/>
    <s v="Vencido"/>
    <d v="2026-03-31T00:00:00"/>
    <x v="3"/>
    <x v="12"/>
    <n v="26"/>
    <n v="31023"/>
    <n v="0"/>
    <n v="0"/>
    <n v="0"/>
  </r>
  <r>
    <s v="BILL/2026/01/0030"/>
    <s v="OC02032"/>
    <x v="2"/>
    <s v="12002067"/>
    <d v="2026-01-14T00:00:00"/>
    <d v="2026-02-13T00:00:00"/>
    <s v="USD"/>
    <n v="-64274.400000000001"/>
    <n v="-10283.9"/>
    <n v="-74558.3"/>
    <n v="-4176"/>
    <n v="4176"/>
    <s v="Sin pagar"/>
    <s v="IRLANDA ROJO"/>
    <m/>
    <n v="30"/>
    <s v="Crédito"/>
    <n v="13"/>
    <n v="2"/>
    <n v="2026"/>
    <n v="14"/>
    <n v="1"/>
    <n v="2026"/>
    <n v="64274.400000000001"/>
    <n v="74558.3"/>
    <s v="Vencido"/>
    <d v="2026-03-31T00:00:00"/>
    <x v="3"/>
    <x v="12"/>
    <n v="47"/>
    <n v="0"/>
    <n v="64274.400000000001"/>
    <n v="0"/>
    <n v="0"/>
  </r>
  <r>
    <s v="BILL/2025/10/0003"/>
    <s v="OC01792"/>
    <x v="16"/>
    <s v="4074"/>
    <d v="2025-10-02T00:00:00"/>
    <d v="2025-11-01T00:00:00"/>
    <s v="MXN"/>
    <n v="-14985"/>
    <n v="-2397.6"/>
    <n v="-17382.599999999999"/>
    <n v="-17382.599999999999"/>
    <n v="17382.599999999999"/>
    <s v="Sin pagar"/>
    <s v="IRLANDA ROJO"/>
    <m/>
    <n v="30"/>
    <s v="Crédito"/>
    <n v="1"/>
    <n v="11"/>
    <n v="2025"/>
    <n v="2"/>
    <n v="10"/>
    <n v="2025"/>
    <n v="14985"/>
    <n v="17382.599999999999"/>
    <s v="Vencido"/>
    <d v="2026-03-31T00:00:00"/>
    <x v="3"/>
    <x v="12"/>
    <n v="151"/>
    <n v="0"/>
    <n v="0"/>
    <n v="14985"/>
    <n v="0"/>
  </r>
  <r>
    <s v="BILL/2025/09/0116"/>
    <s v="OC01773"/>
    <x v="16"/>
    <s v="3998"/>
    <d v="2025-09-27T00:00:00"/>
    <d v="2025-10-27T00:00:00"/>
    <s v="MXN"/>
    <n v="-7600"/>
    <n v="-1216"/>
    <n v="-8816"/>
    <n v="-8816"/>
    <n v="8816"/>
    <s v="Sin pagar"/>
    <s v="IRLANDA ROJO"/>
    <m/>
    <n v="30"/>
    <s v="Crédito"/>
    <n v="27"/>
    <n v="10"/>
    <n v="2025"/>
    <n v="27"/>
    <n v="9"/>
    <n v="2025"/>
    <n v="7600"/>
    <n v="8816"/>
    <s v="Vencido"/>
    <d v="2026-03-31T00:00:00"/>
    <x v="3"/>
    <x v="12"/>
    <n v="156"/>
    <n v="0"/>
    <n v="0"/>
    <n v="7600"/>
    <n v="0"/>
  </r>
  <r>
    <s v="BILL/2025/09/0092"/>
    <s v="OC01742"/>
    <x v="14"/>
    <s v="CLN/2025/0086"/>
    <d v="2025-09-24T00:00:00"/>
    <d v="2025-10-24T00:00:00"/>
    <s v="MXN"/>
    <n v="-2499.98"/>
    <m/>
    <n v="-2499.98"/>
    <n v="-2499.98"/>
    <n v="2499.98"/>
    <s v="Sin pagar"/>
    <s v="IRLANDA ROJO"/>
    <m/>
    <n v="30"/>
    <s v="Crédito"/>
    <n v="24"/>
    <n v="10"/>
    <n v="2025"/>
    <n v="24"/>
    <n v="9"/>
    <n v="2025"/>
    <n v="2499.98"/>
    <n v="2499.98"/>
    <s v="Vencido"/>
    <d v="2026-03-31T00:00:00"/>
    <x v="3"/>
    <x v="12"/>
    <n v="159"/>
    <n v="0"/>
    <n v="0"/>
    <n v="2499.98"/>
    <n v="0"/>
  </r>
  <r>
    <s v="BILL/2025/09/0065"/>
    <s v="OC01751"/>
    <x v="16"/>
    <s v="3957"/>
    <d v="2025-09-23T00:00:00"/>
    <d v="2025-10-23T00:00:00"/>
    <s v="USD"/>
    <n v="-23857.03"/>
    <n v="-3817.12"/>
    <n v="-27674.15"/>
    <n v="-1503.36"/>
    <n v="1503.36"/>
    <s v="Sin pagar"/>
    <s v="IRLANDA ROJO"/>
    <m/>
    <n v="30"/>
    <s v="Crédito"/>
    <n v="23"/>
    <n v="10"/>
    <n v="2025"/>
    <n v="23"/>
    <n v="9"/>
    <n v="2025"/>
    <n v="23857.03"/>
    <n v="27674.15"/>
    <s v="Vencido"/>
    <d v="2026-03-31T00:00:00"/>
    <x v="3"/>
    <x v="12"/>
    <n v="160"/>
    <n v="0"/>
    <n v="0"/>
    <n v="23857.03"/>
    <n v="0"/>
  </r>
  <r>
    <s v="BILL/2025/09/0031"/>
    <s v="OC01684"/>
    <x v="16"/>
    <s v="3858"/>
    <d v="2025-09-05T00:00:00"/>
    <d v="2025-10-05T00:00:00"/>
    <s v="USD"/>
    <n v="-7240.47"/>
    <n v="-1158.48"/>
    <n v="-8398.9500000000007"/>
    <n v="-447.76"/>
    <n v="447.76"/>
    <s v="Sin pagar"/>
    <s v="IRLANDA ROJO"/>
    <m/>
    <n v="30"/>
    <s v="Crédito"/>
    <n v="5"/>
    <n v="10"/>
    <n v="2025"/>
    <n v="5"/>
    <n v="9"/>
    <n v="2025"/>
    <n v="7240.47"/>
    <n v="8398.9500000000007"/>
    <s v="Vencido"/>
    <d v="2026-03-31T00:00:00"/>
    <x v="3"/>
    <x v="12"/>
    <n v="178"/>
    <n v="0"/>
    <n v="0"/>
    <n v="7240.47"/>
    <n v="0"/>
  </r>
  <r>
    <s v="BILL/2025/09/0030"/>
    <s v="OC01684"/>
    <x v="16"/>
    <s v="3851"/>
    <d v="2025-09-04T00:00:00"/>
    <d v="2025-10-04T00:00:00"/>
    <s v="USD"/>
    <n v="-21639.89"/>
    <n v="-3462.38"/>
    <n v="-25102.27"/>
    <n v="-1343.28"/>
    <n v="1343.28"/>
    <s v="Sin pagar"/>
    <s v="IRLANDA ROJO"/>
    <m/>
    <n v="30"/>
    <s v="Crédito"/>
    <n v="4"/>
    <n v="10"/>
    <n v="2025"/>
    <n v="4"/>
    <n v="9"/>
    <n v="2025"/>
    <n v="21639.89"/>
    <n v="25102.27"/>
    <s v="Vencido"/>
    <d v="2026-03-31T00:00:00"/>
    <x v="3"/>
    <x v="12"/>
    <n v="179"/>
    <n v="0"/>
    <n v="0"/>
    <n v="21639.89"/>
    <n v="0"/>
  </r>
  <r>
    <s v="BILL/2025/09/0021"/>
    <s v="OC01696"/>
    <x v="14"/>
    <s v="CLN/2025/0066"/>
    <d v="2025-09-09T00:00:00"/>
    <d v="2025-10-09T00:00:00"/>
    <s v="MXN"/>
    <n v="-5000"/>
    <m/>
    <n v="-5000"/>
    <n v="-5000"/>
    <n v="5000"/>
    <s v="Sin pagar"/>
    <s v="IRLANDA ROJO"/>
    <m/>
    <n v="30"/>
    <s v="Crédito"/>
    <n v="9"/>
    <n v="10"/>
    <n v="2025"/>
    <n v="9"/>
    <n v="9"/>
    <n v="2025"/>
    <n v="5000"/>
    <n v="5000"/>
    <s v="Vencido"/>
    <d v="2026-03-31T00:00:00"/>
    <x v="3"/>
    <x v="12"/>
    <n v="174"/>
    <n v="0"/>
    <n v="0"/>
    <n v="5000"/>
    <n v="0"/>
  </r>
  <r>
    <s v="BILL/2025/09/0008"/>
    <s v="OC01683"/>
    <x v="16"/>
    <s v="3844"/>
    <d v="2025-09-03T00:00:00"/>
    <d v="2025-10-03T00:00:00"/>
    <s v="USD"/>
    <n v="-24244.53"/>
    <n v="-3879.12"/>
    <n v="-28123.65"/>
    <n v="-1503.36"/>
    <n v="1503.36"/>
    <s v="Sin pagar"/>
    <s v="IRLANDA ROJO"/>
    <m/>
    <n v="30"/>
    <s v="Crédito"/>
    <n v="3"/>
    <n v="10"/>
    <n v="2025"/>
    <n v="3"/>
    <n v="9"/>
    <n v="2025"/>
    <n v="24244.53"/>
    <n v="28123.65"/>
    <s v="Vencido"/>
    <d v="2026-03-31T00:00:00"/>
    <x v="3"/>
    <x v="12"/>
    <n v="180"/>
    <n v="0"/>
    <n v="0"/>
    <n v="24244.53"/>
    <n v="0"/>
  </r>
  <r>
    <s v="BILL/2025/08/0063"/>
    <s v="OC01631"/>
    <x v="16"/>
    <s v="3756"/>
    <d v="2025-08-19T00:00:00"/>
    <d v="2025-09-18T00:00:00"/>
    <s v="MXN"/>
    <n v="-12600"/>
    <n v="-2016"/>
    <n v="-14616"/>
    <n v="-14616"/>
    <n v="14616"/>
    <s v="Sin pagar"/>
    <s v="IRLANDA ROJO"/>
    <m/>
    <n v="30"/>
    <s v="Crédito"/>
    <n v="18"/>
    <n v="9"/>
    <n v="2025"/>
    <n v="19"/>
    <n v="8"/>
    <n v="2025"/>
    <n v="12600"/>
    <n v="14616"/>
    <s v="Vencido"/>
    <d v="2026-03-31T00:00:00"/>
    <x v="3"/>
    <x v="12"/>
    <n v="195"/>
    <n v="0"/>
    <n v="0"/>
    <n v="12600"/>
    <n v="0"/>
  </r>
  <r>
    <s v="BILL/2025/08/0062"/>
    <s v="OC01632"/>
    <x v="16"/>
    <s v="3757"/>
    <d v="2025-08-19T00:00:00"/>
    <d v="2025-09-18T00:00:00"/>
    <s v="MXN"/>
    <n v="-21000"/>
    <n v="-3360"/>
    <n v="-24360"/>
    <n v="-24360"/>
    <n v="24360"/>
    <s v="Sin pagar"/>
    <s v="IRLANDA ROJO"/>
    <m/>
    <n v="30"/>
    <s v="Crédito"/>
    <n v="18"/>
    <n v="9"/>
    <n v="2025"/>
    <n v="19"/>
    <n v="8"/>
    <n v="2025"/>
    <n v="21000"/>
    <n v="24360"/>
    <s v="Vencido"/>
    <d v="2026-03-31T00:00:00"/>
    <x v="3"/>
    <x v="12"/>
    <n v="195"/>
    <n v="0"/>
    <n v="0"/>
    <n v="21000"/>
    <n v="0"/>
  </r>
  <r>
    <s v="BILL/2025/08/0040"/>
    <s v="OC01600"/>
    <x v="16"/>
    <s v="3703"/>
    <d v="2025-08-12T00:00:00"/>
    <d v="2025-09-11T00:00:00"/>
    <s v="MXN"/>
    <n v="-7600"/>
    <n v="-1216"/>
    <n v="-8816"/>
    <n v="-8816"/>
    <n v="8816"/>
    <s v="Sin pagar"/>
    <s v="IRLANDA ROJO"/>
    <m/>
    <n v="30"/>
    <s v="Crédito"/>
    <n v="11"/>
    <n v="9"/>
    <n v="2025"/>
    <n v="12"/>
    <n v="8"/>
    <n v="2025"/>
    <n v="7600"/>
    <n v="8816"/>
    <s v="Vencido"/>
    <d v="2026-03-31T00:00:00"/>
    <x v="3"/>
    <x v="12"/>
    <n v="202"/>
    <n v="0"/>
    <n v="0"/>
    <n v="7600"/>
    <n v="0"/>
  </r>
  <r>
    <s v="BILL/2025/08/0036"/>
    <s v="OC01615"/>
    <x v="16"/>
    <s v="3725"/>
    <d v="2025-08-14T00:00:00"/>
    <d v="2025-09-13T00:00:00"/>
    <s v="USD"/>
    <n v="-7416.85"/>
    <n v="-1186.7"/>
    <n v="-8603.5499999999993"/>
    <n v="-461.68"/>
    <n v="461.68"/>
    <s v="Sin pagar"/>
    <s v="IRLANDA ROJO"/>
    <m/>
    <n v="30"/>
    <s v="Crédito"/>
    <n v="13"/>
    <n v="9"/>
    <n v="2025"/>
    <n v="14"/>
    <n v="8"/>
    <n v="2025"/>
    <n v="7416.85"/>
    <n v="8603.5499999999993"/>
    <s v="Vencido"/>
    <d v="2026-03-31T00:00:00"/>
    <x v="3"/>
    <x v="12"/>
    <n v="200"/>
    <n v="0"/>
    <n v="0"/>
    <n v="7416.85"/>
    <n v="0"/>
  </r>
  <r>
    <s v="BILL/2025/08/0035"/>
    <s v="OC01616"/>
    <x v="16"/>
    <s v="3726"/>
    <d v="2025-08-14T00:00:00"/>
    <d v="2025-09-13T00:00:00"/>
    <s v="MXN"/>
    <n v="-11220"/>
    <n v="-1795.2"/>
    <n v="-13015.2"/>
    <n v="-13015.2"/>
    <n v="13015.2"/>
    <s v="Sin pagar"/>
    <s v="IRLANDA ROJO"/>
    <m/>
    <n v="30"/>
    <s v="Crédito"/>
    <n v="13"/>
    <n v="9"/>
    <n v="2025"/>
    <n v="14"/>
    <n v="8"/>
    <n v="2025"/>
    <n v="11220"/>
    <n v="13015.2"/>
    <s v="Vencido"/>
    <d v="2026-03-31T00:00:00"/>
    <x v="3"/>
    <x v="12"/>
    <n v="200"/>
    <n v="0"/>
    <n v="0"/>
    <n v="11220"/>
    <n v="0"/>
  </r>
  <r>
    <s v="BILL/2025/08/0026"/>
    <s v="OC01591"/>
    <x v="17"/>
    <s v="A  787"/>
    <d v="2025-08-13T00:00:00"/>
    <d v="2025-09-12T00:00:00"/>
    <s v="MXN"/>
    <n v="-12540"/>
    <n v="-1849.65"/>
    <n v="-14389.65"/>
    <n v="-14389.65"/>
    <n v="14389.65"/>
    <s v="Sin pagar"/>
    <s v="IRLANDA ROJO"/>
    <m/>
    <n v="30"/>
    <s v="Crédito"/>
    <n v="12"/>
    <n v="9"/>
    <n v="2025"/>
    <n v="13"/>
    <n v="8"/>
    <n v="2025"/>
    <n v="12540"/>
    <n v="14389.65"/>
    <s v="Vencido"/>
    <d v="2026-03-31T00:00:00"/>
    <x v="3"/>
    <x v="12"/>
    <n v="201"/>
    <n v="0"/>
    <n v="0"/>
    <n v="12540"/>
    <n v="0"/>
  </r>
  <r>
    <s v="BILL/2025/08/0019"/>
    <s v="OC01571"/>
    <x v="16"/>
    <s v="3684"/>
    <d v="2025-08-06T00:00:00"/>
    <d v="2025-09-05T00:00:00"/>
    <s v="MXN"/>
    <n v="-14985"/>
    <n v="-2397.6"/>
    <n v="-17382.599999999999"/>
    <n v="-17382.599999999999"/>
    <n v="17382.599999999999"/>
    <s v="Sin pagar"/>
    <s v="IRLANDA ROJO"/>
    <m/>
    <n v="30"/>
    <s v="Crédito"/>
    <n v="5"/>
    <n v="9"/>
    <n v="2025"/>
    <n v="6"/>
    <n v="8"/>
    <n v="2025"/>
    <n v="14985"/>
    <n v="17382.599999999999"/>
    <s v="Vencido"/>
    <d v="2026-03-31T00:00:00"/>
    <x v="3"/>
    <x v="12"/>
    <n v="208"/>
    <n v="0"/>
    <n v="0"/>
    <n v="14985"/>
    <n v="0"/>
  </r>
  <r>
    <s v="BILL/2025/08/0018"/>
    <s v="OC01574"/>
    <x v="16"/>
    <s v="3686"/>
    <d v="2025-08-07T00:00:00"/>
    <d v="2025-09-06T00:00:00"/>
    <s v="MXN"/>
    <n v="-26500"/>
    <n v="-4240"/>
    <n v="-30740"/>
    <n v="-30740"/>
    <n v="30740"/>
    <s v="Sin pagar"/>
    <s v="IRLANDA ROJO"/>
    <m/>
    <n v="30"/>
    <s v="Crédito"/>
    <n v="6"/>
    <n v="9"/>
    <n v="2025"/>
    <n v="7"/>
    <n v="8"/>
    <n v="2025"/>
    <n v="26500"/>
    <n v="30740"/>
    <s v="Vencido"/>
    <d v="2026-03-31T00:00:00"/>
    <x v="3"/>
    <x v="12"/>
    <n v="207"/>
    <n v="0"/>
    <n v="0"/>
    <n v="26500"/>
    <n v="0"/>
  </r>
  <r>
    <s v="BILL/2025/08/0017"/>
    <s v="OC01577"/>
    <x v="16"/>
    <s v="3687"/>
    <d v="2025-08-07T00:00:00"/>
    <d v="2025-09-06T00:00:00"/>
    <s v="USD"/>
    <n v="-17751.36"/>
    <n v="-2840.22"/>
    <n v="-20591.580000000002"/>
    <n v="-1105.93"/>
    <n v="1105.93"/>
    <s v="Sin pagar"/>
    <s v="IRLANDA ROJO"/>
    <m/>
    <n v="30"/>
    <s v="Crédito"/>
    <n v="6"/>
    <n v="9"/>
    <n v="2025"/>
    <n v="7"/>
    <n v="8"/>
    <n v="2025"/>
    <n v="17751.36"/>
    <n v="20591.580000000002"/>
    <s v="Vencido"/>
    <d v="2026-03-31T00:00:00"/>
    <x v="3"/>
    <x v="12"/>
    <n v="207"/>
    <n v="0"/>
    <n v="0"/>
    <n v="17751.36"/>
    <n v="0"/>
  </r>
  <r>
    <s v="BILL/2025/07/0066"/>
    <s v="OC01551"/>
    <x v="16"/>
    <s v="3605"/>
    <d v="2025-07-30T00:00:00"/>
    <d v="2025-08-29T00:00:00"/>
    <s v="MXN"/>
    <n v="-42400"/>
    <n v="-6784"/>
    <n v="-49184"/>
    <n v="-49184"/>
    <n v="49184"/>
    <s v="Sin pagar"/>
    <s v="IRLANDA ROJO"/>
    <m/>
    <n v="30"/>
    <s v="Crédito"/>
    <n v="29"/>
    <n v="8"/>
    <n v="2025"/>
    <n v="30"/>
    <n v="7"/>
    <n v="2025"/>
    <n v="42400"/>
    <n v="49184"/>
    <s v="Vencido"/>
    <d v="2026-03-31T00:00:00"/>
    <x v="3"/>
    <x v="12"/>
    <n v="215"/>
    <n v="0"/>
    <n v="0"/>
    <n v="42400"/>
    <n v="0"/>
  </r>
  <r>
    <s v="BILL/2025/07/0052"/>
    <s v="OC01492"/>
    <x v="9"/>
    <s v="0134472053"/>
    <d v="2025-07-24T00:00:00"/>
    <d v="2025-09-22T00:00:00"/>
    <s v="USD"/>
    <n v="-494823.65707411018"/>
    <n v="-79171.785131857629"/>
    <n v="-573995.44220596773"/>
    <n v="-68904"/>
    <n v="68904"/>
    <s v="Sin pagar"/>
    <s v="IRLANDA ROJO"/>
    <m/>
    <n v="60"/>
    <s v="Crédito"/>
    <n v="22"/>
    <n v="9"/>
    <n v="2025"/>
    <n v="24"/>
    <n v="7"/>
    <n v="2025"/>
    <n v="494823.65707411018"/>
    <n v="573995.44220596773"/>
    <s v="Vencido"/>
    <d v="2026-03-31T00:00:00"/>
    <x v="3"/>
    <x v="12"/>
    <n v="191"/>
    <n v="0"/>
    <n v="0"/>
    <n v="494823.65707411018"/>
    <n v="0"/>
  </r>
  <r>
    <s v="BILL/2025/07/0041"/>
    <s v="OC01504"/>
    <x v="16"/>
    <s v="3529"/>
    <d v="2025-07-17T00:00:00"/>
    <d v="2025-08-16T00:00:00"/>
    <s v="MXN"/>
    <n v="-7600"/>
    <n v="-1216"/>
    <n v="-8816"/>
    <n v="-8816"/>
    <n v="8816"/>
    <s v="Sin pagar"/>
    <s v="IRLANDA ROJO"/>
    <m/>
    <n v="30"/>
    <s v="Crédito"/>
    <n v="16"/>
    <n v="8"/>
    <n v="2025"/>
    <n v="17"/>
    <n v="7"/>
    <n v="2025"/>
    <n v="7600"/>
    <n v="8816"/>
    <s v="Vencido"/>
    <d v="2026-03-31T00:00:00"/>
    <x v="3"/>
    <x v="12"/>
    <n v="228"/>
    <n v="0"/>
    <n v="0"/>
    <n v="7600"/>
    <n v="0"/>
  </r>
  <r>
    <s v="BILL/2025/07/0040"/>
    <s v="OC01491"/>
    <x v="18"/>
    <s v="CLN-362"/>
    <d v="2025-07-15T00:00:00"/>
    <d v="2025-08-14T00:00:00"/>
    <s v="MXN"/>
    <n v="-12151.9"/>
    <n v="151.9"/>
    <n v="-12000"/>
    <n v="-12000"/>
    <n v="12000"/>
    <s v="Sin pagar"/>
    <s v="IRLANDA ROJO"/>
    <m/>
    <n v="30"/>
    <s v="Crédito"/>
    <n v="14"/>
    <n v="8"/>
    <n v="2025"/>
    <n v="15"/>
    <n v="7"/>
    <n v="2025"/>
    <n v="12151.9"/>
    <n v="12000"/>
    <s v="Vencido"/>
    <d v="2026-03-31T00:00:00"/>
    <x v="3"/>
    <x v="12"/>
    <n v="230"/>
    <n v="0"/>
    <n v="0"/>
    <n v="12151.9"/>
    <n v="0"/>
  </r>
  <r>
    <s v="BILL/2025/07/0030"/>
    <s v="OC01489"/>
    <x v="16"/>
    <s v="3524"/>
    <d v="2025-07-16T00:00:00"/>
    <d v="2025-08-15T00:00:00"/>
    <s v="USD"/>
    <n v="-36360.620000000003"/>
    <n v="-5817.7"/>
    <n v="-42178.32"/>
    <n v="-2238.8000000000002"/>
    <n v="2238.8000000000002"/>
    <s v="Sin pagar"/>
    <s v="IRLANDA ROJO"/>
    <m/>
    <n v="30"/>
    <s v="Crédito"/>
    <n v="15"/>
    <n v="8"/>
    <n v="2025"/>
    <n v="16"/>
    <n v="7"/>
    <n v="2025"/>
    <n v="36360.620000000003"/>
    <n v="42178.32"/>
    <s v="Vencido"/>
    <d v="2026-03-31T00:00:00"/>
    <x v="3"/>
    <x v="12"/>
    <n v="229"/>
    <n v="0"/>
    <n v="0"/>
    <n v="36360.620000000003"/>
    <n v="0"/>
  </r>
  <r>
    <s v="BILL/2025/07/0029"/>
    <s v="OC01488"/>
    <x v="16"/>
    <s v="3523"/>
    <d v="2025-07-16T00:00:00"/>
    <d v="2025-08-15T00:00:00"/>
    <s v="USD"/>
    <n v="-30520.31"/>
    <n v="-4883.25"/>
    <n v="-35403.56"/>
    <n v="-1879.2"/>
    <n v="1879.2"/>
    <s v="Sin pagar"/>
    <s v="IRLANDA ROJO"/>
    <m/>
    <n v="30"/>
    <s v="Crédito"/>
    <n v="15"/>
    <n v="8"/>
    <n v="2025"/>
    <n v="16"/>
    <n v="7"/>
    <n v="2025"/>
    <n v="30520.31"/>
    <n v="35403.56"/>
    <s v="Vencido"/>
    <d v="2026-03-31T00:00:00"/>
    <x v="3"/>
    <x v="12"/>
    <n v="229"/>
    <n v="0"/>
    <n v="0"/>
    <n v="30520.31"/>
    <n v="0"/>
  </r>
  <r>
    <s v="BILL/2025/06/0041"/>
    <s v="OC01416"/>
    <x v="18"/>
    <s v="9AE6E535-1E51-478E-9B2A-58D915BF45ED"/>
    <d v="2025-06-27T00:00:00"/>
    <d v="2025-07-27T00:00:00"/>
    <s v="USD"/>
    <n v="-17003.52"/>
    <n v="-2720.56"/>
    <n v="-19724.080000000002"/>
    <n v="-1044"/>
    <n v="1044"/>
    <s v="Sin pagar"/>
    <s v="IRLANDA ROJO"/>
    <m/>
    <n v="30"/>
    <s v="Crédito"/>
    <n v="27"/>
    <n v="7"/>
    <n v="2025"/>
    <n v="27"/>
    <n v="6"/>
    <n v="2025"/>
    <n v="17003.52"/>
    <n v="19724.080000000002"/>
    <s v="Vencido"/>
    <d v="2026-03-31T00:00:00"/>
    <x v="3"/>
    <x v="12"/>
    <n v="248"/>
    <n v="0"/>
    <n v="0"/>
    <n v="17003.52"/>
    <n v="0"/>
  </r>
  <r>
    <s v="BILL/2024/12/0015"/>
    <s v="OC00791"/>
    <x v="19"/>
    <s v="A - 994"/>
    <d v="2024-12-09T00:00:00"/>
    <d v="2024-12-24T00:00:00"/>
    <s v="USD"/>
    <n v="-48546"/>
    <n v="-7767.36"/>
    <n v="-56313.36"/>
    <n v="-2784"/>
    <n v="2784"/>
    <s v="Sin pagar"/>
    <s v="IRLANDA ROJO"/>
    <m/>
    <n v="15"/>
    <s v="Crédito"/>
    <n v="24"/>
    <n v="12"/>
    <n v="2024"/>
    <n v="9"/>
    <n v="12"/>
    <n v="2024"/>
    <n v="48546"/>
    <n v="56313.36"/>
    <s v="Vencido"/>
    <d v="2026-03-31T00:00:00"/>
    <x v="3"/>
    <x v="12"/>
    <n v="463"/>
    <n v="0"/>
    <n v="0"/>
    <n v="48546"/>
    <n v="0"/>
  </r>
  <r>
    <s v="BILL/2024/11/0007"/>
    <s v="OC00687"/>
    <x v="20"/>
    <s v="A6782"/>
    <d v="2024-11-01T00:00:00"/>
    <d v="2024-12-01T00:00:00"/>
    <s v="USD"/>
    <n v="-64633.93"/>
    <n v="-10341.51"/>
    <n v="-74975.44"/>
    <n v="-3741.7"/>
    <n v="3741.7"/>
    <s v="Sin pagar"/>
    <s v="IRLANDA ROJO"/>
    <m/>
    <n v="30"/>
    <s v="Crédito"/>
    <n v="1"/>
    <n v="12"/>
    <n v="2024"/>
    <n v="1"/>
    <n v="11"/>
    <n v="2024"/>
    <n v="64633.93"/>
    <n v="74975.44"/>
    <s v="Vencido"/>
    <d v="2026-03-31T00:00:00"/>
    <x v="3"/>
    <x v="12"/>
    <n v="486"/>
    <n v="0"/>
    <n v="0"/>
    <n v="64633.93"/>
    <n v="0"/>
  </r>
  <r>
    <s v="BILL/2024/11/0006"/>
    <s v="OC00686"/>
    <x v="20"/>
    <s v="A6781"/>
    <d v="2024-11-01T00:00:00"/>
    <d v="2024-12-01T00:00:00"/>
    <s v="USD"/>
    <n v="-41037.410000000003"/>
    <n v="-6565.99"/>
    <n v="-47603.4"/>
    <n v="-2375.6799999999998"/>
    <n v="2375.6799999999998"/>
    <s v="Sin pagar"/>
    <s v="IRLANDA ROJO"/>
    <m/>
    <n v="30"/>
    <s v="Crédito"/>
    <n v="1"/>
    <n v="12"/>
    <n v="2024"/>
    <n v="1"/>
    <n v="11"/>
    <n v="2024"/>
    <n v="41037.410000000003"/>
    <n v="47603.4"/>
    <s v="Vencido"/>
    <d v="2026-03-31T00:00:00"/>
    <x v="3"/>
    <x v="12"/>
    <n v="486"/>
    <n v="0"/>
    <n v="0"/>
    <n v="41037.410000000003"/>
    <n v="0"/>
  </r>
  <r>
    <s v="BILL/2024/11/0003"/>
    <s v="OC00693"/>
    <x v="20"/>
    <s v="A6786"/>
    <d v="2024-11-04T00:00:00"/>
    <d v="2024-12-04T00:00:00"/>
    <s v="MXN"/>
    <n v="-10340"/>
    <n v="-1654.4"/>
    <n v="-11994.4"/>
    <n v="-11994.4"/>
    <n v="11994.4"/>
    <s v="Sin pagar"/>
    <s v="IRLANDA ROJO"/>
    <m/>
    <n v="30"/>
    <s v="Crédito"/>
    <n v="4"/>
    <n v="12"/>
    <n v="2024"/>
    <n v="4"/>
    <n v="11"/>
    <n v="2024"/>
    <n v="10340"/>
    <n v="11994.4"/>
    <s v="Vencido"/>
    <d v="2026-03-31T00:00:00"/>
    <x v="3"/>
    <x v="12"/>
    <n v="483"/>
    <n v="0"/>
    <n v="0"/>
    <n v="10340"/>
    <n v="0"/>
  </r>
  <r>
    <s v="BILL/2026/03/0057"/>
    <s v="OC02274"/>
    <x v="13"/>
    <s v="CLN/2026/00024"/>
    <d v="2026-03-21T00:00:00"/>
    <d v="2026-05-20T00:00:00"/>
    <s v="USD"/>
    <n v="-200253.38"/>
    <n v="-32040.54"/>
    <n v="-232293.92"/>
    <n v="-13041.65"/>
    <n v="13041.65"/>
    <s v="Sin pagar"/>
    <s v="IRLANDA ROJO"/>
    <m/>
    <n v="60"/>
    <s v="Crédito"/>
    <n v="20"/>
    <n v="5"/>
    <n v="2026"/>
    <n v="21"/>
    <n v="3"/>
    <n v="2026"/>
    <n v="200253.38"/>
    <n v="232293.92"/>
    <s v="Vigente"/>
    <d v="2026-03-27T00:00:00"/>
    <x v="3"/>
    <x v="13"/>
    <n v="0"/>
    <n v="0"/>
    <n v="0"/>
    <n v="0"/>
    <n v="200253.38"/>
  </r>
  <r>
    <s v="BILL/2026/03/0056"/>
    <s v="OC02252"/>
    <x v="5"/>
    <s v="M 68558"/>
    <d v="2026-03-19T00:00:00"/>
    <d v="2026-04-18T00:00:00"/>
    <s v="MXN"/>
    <n v="-7500"/>
    <n v="-1200"/>
    <n v="-8700"/>
    <n v="-8700"/>
    <n v="8700"/>
    <s v="Sin pagar"/>
    <s v="IRLANDA ROJO"/>
    <m/>
    <n v="30"/>
    <s v="Crédito"/>
    <n v="18"/>
    <n v="4"/>
    <n v="2026"/>
    <n v="19"/>
    <n v="3"/>
    <n v="2026"/>
    <n v="7500"/>
    <n v="8700"/>
    <s v="Vigente"/>
    <d v="2026-03-27T00:00:00"/>
    <x v="3"/>
    <x v="13"/>
    <n v="0"/>
    <n v="0"/>
    <n v="0"/>
    <n v="0"/>
    <n v="7500"/>
  </r>
  <r>
    <s v="BILL/2026/03/0048"/>
    <s v="OC02226"/>
    <x v="4"/>
    <s v="HMO58626"/>
    <d v="2026-03-13T00:00:00"/>
    <d v="2026-04-12T00:00:00"/>
    <s v="MXN"/>
    <n v="-1200"/>
    <n v="-192"/>
    <n v="-1392"/>
    <n v="-1392"/>
    <n v="1392"/>
    <s v="Sin pagar"/>
    <s v="IRLANDA ROJO"/>
    <m/>
    <n v="30"/>
    <s v="Crédito"/>
    <n v="12"/>
    <n v="4"/>
    <n v="2026"/>
    <n v="13"/>
    <n v="3"/>
    <n v="2026"/>
    <n v="1200"/>
    <n v="1392"/>
    <s v="Vigente"/>
    <d v="2026-03-27T00:00:00"/>
    <x v="3"/>
    <x v="13"/>
    <n v="0"/>
    <n v="0"/>
    <n v="0"/>
    <n v="0"/>
    <n v="1200"/>
  </r>
  <r>
    <s v="BILL/2026/03/0047"/>
    <s v="OC02256"/>
    <x v="6"/>
    <s v="A - 37011"/>
    <d v="2026-03-17T00:00:00"/>
    <d v="2026-04-16T00:00:00"/>
    <s v="MXN"/>
    <n v="-5800"/>
    <n v="-928"/>
    <n v="-6728"/>
    <n v="-6728"/>
    <n v="6728"/>
    <s v="Sin pagar"/>
    <s v="IRLANDA ROJO"/>
    <m/>
    <n v="30"/>
    <s v="Crédito"/>
    <n v="16"/>
    <n v="4"/>
    <n v="2026"/>
    <n v="17"/>
    <n v="3"/>
    <n v="2026"/>
    <n v="5800"/>
    <n v="6728"/>
    <s v="Vigente"/>
    <d v="2026-03-27T00:00:00"/>
    <x v="3"/>
    <x v="13"/>
    <n v="0"/>
    <n v="0"/>
    <n v="0"/>
    <n v="0"/>
    <n v="5800"/>
  </r>
  <r>
    <s v="BILL/2026/03/0046"/>
    <s v="OC02258"/>
    <x v="6"/>
    <s v="A - 37021"/>
    <d v="2026-03-18T00:00:00"/>
    <d v="2026-04-17T00:00:00"/>
    <s v="MXN"/>
    <n v="-11000"/>
    <n v="-1760"/>
    <n v="-12760"/>
    <n v="-12760"/>
    <n v="12760"/>
    <s v="Sin pagar"/>
    <s v="IRLANDA ROJO"/>
    <m/>
    <n v="30"/>
    <s v="Crédito"/>
    <n v="17"/>
    <n v="4"/>
    <n v="2026"/>
    <n v="18"/>
    <n v="3"/>
    <n v="2026"/>
    <n v="11000"/>
    <n v="12760"/>
    <s v="Vigente"/>
    <d v="2026-03-27T00:00:00"/>
    <x v="3"/>
    <x v="13"/>
    <n v="0"/>
    <n v="0"/>
    <n v="0"/>
    <n v="0"/>
    <n v="11000"/>
  </r>
  <r>
    <s v="BILL/2026/03/0043"/>
    <s v="OC02253"/>
    <x v="14"/>
    <s v="CLN/2026/0131"/>
    <d v="2026-03-18T00:00:00"/>
    <d v="2026-04-17T00:00:00"/>
    <s v="MXN"/>
    <n v="-16250"/>
    <m/>
    <n v="-16250"/>
    <n v="-16250"/>
    <n v="16250"/>
    <s v="Sin pagar"/>
    <s v="IRLANDA ROJO"/>
    <m/>
    <n v="30"/>
    <s v="Crédito"/>
    <n v="17"/>
    <n v="4"/>
    <n v="2026"/>
    <n v="18"/>
    <n v="3"/>
    <n v="2026"/>
    <n v="16250"/>
    <n v="16250"/>
    <s v="Vigente"/>
    <d v="2026-03-27T00:00:00"/>
    <x v="3"/>
    <x v="13"/>
    <n v="0"/>
    <n v="0"/>
    <n v="0"/>
    <n v="0"/>
    <n v="16250"/>
  </r>
  <r>
    <s v="BILL/2026/03/0040"/>
    <s v="OC02237"/>
    <x v="8"/>
    <s v="1718"/>
    <d v="2026-03-12T00:00:00"/>
    <d v="2026-04-11T00:00:00"/>
    <s v="USD"/>
    <n v="-38839.46"/>
    <n v="-6214.31"/>
    <n v="-45053.77"/>
    <n v="-2552"/>
    <n v="2552"/>
    <s v="Sin pagar"/>
    <s v="IRLANDA ROJO"/>
    <m/>
    <n v="30"/>
    <s v="Crédito"/>
    <n v="11"/>
    <n v="4"/>
    <n v="2026"/>
    <n v="12"/>
    <n v="3"/>
    <n v="2026"/>
    <n v="38839.46"/>
    <n v="45053.77"/>
    <s v="Vigente"/>
    <d v="2026-03-27T00:00:00"/>
    <x v="3"/>
    <x v="13"/>
    <n v="0"/>
    <n v="0"/>
    <n v="0"/>
    <n v="0"/>
    <n v="38839.46"/>
  </r>
  <r>
    <s v="BILL/2026/03/0039"/>
    <s v="OC02236"/>
    <x v="3"/>
    <s v="61845"/>
    <d v="2026-03-11T00:00:00"/>
    <d v="2026-04-10T00:00:00"/>
    <s v="MXN"/>
    <n v="-24930"/>
    <n v="-3988.8"/>
    <n v="-28918.799999999999"/>
    <n v="-28918.799999999999"/>
    <n v="28918.799999999999"/>
    <s v="Sin pagar"/>
    <s v="IRLANDA ROJO"/>
    <m/>
    <n v="30"/>
    <s v="Crédito"/>
    <n v="10"/>
    <n v="4"/>
    <n v="2026"/>
    <n v="11"/>
    <n v="3"/>
    <n v="2026"/>
    <n v="24930"/>
    <n v="28918.799999999999"/>
    <s v="Vigente"/>
    <d v="2026-03-27T00:00:00"/>
    <x v="3"/>
    <x v="13"/>
    <n v="0"/>
    <n v="0"/>
    <n v="0"/>
    <n v="0"/>
    <n v="24930"/>
  </r>
  <r>
    <s v="BILL/2026/03/0037"/>
    <s v="OC02230"/>
    <x v="3"/>
    <s v="61844"/>
    <d v="2026-03-11T00:00:00"/>
    <d v="2026-04-10T00:00:00"/>
    <s v="MXN"/>
    <n v="-19944"/>
    <n v="-3191.04"/>
    <n v="-23135.040000000001"/>
    <n v="-23135.040000000001"/>
    <n v="23135.040000000001"/>
    <s v="Sin pagar"/>
    <s v="IRLANDA ROJO"/>
    <m/>
    <n v="30"/>
    <s v="Crédito"/>
    <n v="10"/>
    <n v="4"/>
    <n v="2026"/>
    <n v="11"/>
    <n v="3"/>
    <n v="2026"/>
    <n v="19944"/>
    <n v="23135.040000000001"/>
    <s v="Vigente"/>
    <d v="2026-03-27T00:00:00"/>
    <x v="3"/>
    <x v="13"/>
    <n v="0"/>
    <n v="0"/>
    <n v="0"/>
    <n v="0"/>
    <n v="19944"/>
  </r>
  <r>
    <s v="BILL/2026/03/0033"/>
    <s v="OC02218"/>
    <x v="14"/>
    <s v="CLN/2026/0110--"/>
    <d v="2026-03-07T00:00:00"/>
    <d v="2026-04-06T00:00:00"/>
    <s v="MXN"/>
    <n v="-6800"/>
    <m/>
    <n v="-6800"/>
    <n v="-6800"/>
    <n v="6800"/>
    <s v="Sin pagar"/>
    <s v="IRLANDA ROJO"/>
    <m/>
    <n v="30"/>
    <s v="Crédito"/>
    <n v="6"/>
    <n v="4"/>
    <n v="2026"/>
    <n v="7"/>
    <n v="3"/>
    <n v="2026"/>
    <n v="6800"/>
    <n v="6800"/>
    <s v="Vigente"/>
    <d v="2026-03-27T00:00:00"/>
    <x v="3"/>
    <x v="13"/>
    <n v="0"/>
    <n v="0"/>
    <n v="0"/>
    <n v="0"/>
    <n v="6800"/>
  </r>
  <r>
    <s v="BILL/2026/03/0032"/>
    <s v="OC02213"/>
    <x v="14"/>
    <s v="CLN/2026/0110-"/>
    <d v="2026-03-07T00:00:00"/>
    <d v="2026-04-06T00:00:00"/>
    <s v="MXN"/>
    <n v="-7500"/>
    <m/>
    <n v="-7500"/>
    <n v="-7500"/>
    <n v="7500"/>
    <s v="Sin pagar"/>
    <s v="IRLANDA ROJO"/>
    <m/>
    <n v="30"/>
    <s v="Crédito"/>
    <n v="6"/>
    <n v="4"/>
    <n v="2026"/>
    <n v="7"/>
    <n v="3"/>
    <n v="2026"/>
    <n v="7500"/>
    <n v="7500"/>
    <s v="Vigente"/>
    <d v="2026-03-27T00:00:00"/>
    <x v="3"/>
    <x v="13"/>
    <n v="0"/>
    <n v="0"/>
    <n v="0"/>
    <n v="0"/>
    <n v="7500"/>
  </r>
  <r>
    <s v="BILL/2026/03/0031"/>
    <s v="OC02219"/>
    <x v="14"/>
    <s v="CLN/2026/0110"/>
    <d v="2026-03-07T00:00:00"/>
    <d v="2026-04-06T00:00:00"/>
    <s v="MXN"/>
    <n v="-15000"/>
    <m/>
    <n v="-15000"/>
    <n v="-15000"/>
    <n v="15000"/>
    <s v="Sin pagar"/>
    <s v="IRLANDA ROJO"/>
    <m/>
    <n v="30"/>
    <s v="Crédito"/>
    <n v="6"/>
    <n v="4"/>
    <n v="2026"/>
    <n v="7"/>
    <n v="3"/>
    <n v="2026"/>
    <n v="15000"/>
    <n v="15000"/>
    <s v="Vigente"/>
    <d v="2026-03-27T00:00:00"/>
    <x v="3"/>
    <x v="13"/>
    <n v="0"/>
    <n v="0"/>
    <n v="0"/>
    <n v="0"/>
    <n v="15000"/>
  </r>
  <r>
    <s v="BILL/2026/03/0030"/>
    <s v="OC02240"/>
    <x v="6"/>
    <s v="A - 36948"/>
    <d v="2026-03-11T00:00:00"/>
    <d v="2026-04-10T00:00:00"/>
    <s v="MXN"/>
    <n v="-4800"/>
    <m/>
    <n v="-4800"/>
    <n v="-4800"/>
    <n v="4800"/>
    <s v="Sin pagar"/>
    <s v="IRLANDA ROJO"/>
    <m/>
    <n v="30"/>
    <s v="Crédito"/>
    <n v="10"/>
    <n v="4"/>
    <n v="2026"/>
    <n v="11"/>
    <n v="3"/>
    <n v="2026"/>
    <n v="4800"/>
    <n v="4800"/>
    <s v="Vigente"/>
    <d v="2026-03-27T00:00:00"/>
    <x v="3"/>
    <x v="13"/>
    <n v="0"/>
    <n v="0"/>
    <n v="0"/>
    <n v="0"/>
    <n v="4800"/>
  </r>
  <r>
    <s v="BILL/2026/03/0028"/>
    <s v="OC02222"/>
    <x v="2"/>
    <s v="12002406"/>
    <d v="2026-03-09T00:00:00"/>
    <d v="2026-04-08T00:00:00"/>
    <s v="USD"/>
    <n v="-32033.16"/>
    <n v="-5125.3100000000004"/>
    <n v="-37158.47"/>
    <n v="-2088"/>
    <n v="2088"/>
    <s v="Sin pagar"/>
    <s v="IRLANDA ROJO"/>
    <m/>
    <n v="30"/>
    <s v="Crédito"/>
    <n v="8"/>
    <n v="4"/>
    <n v="2026"/>
    <n v="9"/>
    <n v="3"/>
    <n v="2026"/>
    <n v="32033.16"/>
    <n v="37158.47"/>
    <s v="Vigente"/>
    <d v="2026-03-27T00:00:00"/>
    <x v="3"/>
    <x v="13"/>
    <n v="0"/>
    <n v="0"/>
    <n v="0"/>
    <n v="0"/>
    <n v="32033.16"/>
  </r>
  <r>
    <s v="BILL/2026/03/0021"/>
    <s v="OC02212"/>
    <x v="15"/>
    <s v="DSA 242223"/>
    <d v="2026-03-06T00:00:00"/>
    <d v="2026-04-05T00:00:00"/>
    <s v="USD"/>
    <n v="-34912.080000000002"/>
    <n v="-5585.93"/>
    <n v="-40498.01"/>
    <n v="-2291"/>
    <n v="2291"/>
    <s v="Sin pagar"/>
    <s v="IRLANDA ROJO"/>
    <m/>
    <n v="30"/>
    <s v="Crédito"/>
    <n v="5"/>
    <n v="4"/>
    <n v="2026"/>
    <n v="6"/>
    <n v="3"/>
    <n v="2026"/>
    <n v="34912.080000000002"/>
    <n v="40498.01"/>
    <s v="Vigente"/>
    <d v="2026-03-27T00:00:00"/>
    <x v="3"/>
    <x v="13"/>
    <n v="0"/>
    <n v="0"/>
    <n v="0"/>
    <n v="0"/>
    <n v="34912.080000000002"/>
  </r>
  <r>
    <s v="BILL/2026/03/0017"/>
    <s v="OC02221"/>
    <x v="0"/>
    <s v="HMO-24319"/>
    <d v="2026-03-06T00:00:00"/>
    <d v="2026-04-05T00:00:00"/>
    <s v="USD"/>
    <n v="-85132.43"/>
    <m/>
    <n v="-85132.43"/>
    <n v="-4816"/>
    <n v="4816"/>
    <s v="Sin pagar"/>
    <s v="IRLANDA ROJO"/>
    <m/>
    <n v="30"/>
    <s v="Crédito"/>
    <n v="5"/>
    <n v="4"/>
    <n v="2026"/>
    <n v="6"/>
    <n v="3"/>
    <n v="2026"/>
    <n v="85132.43"/>
    <n v="85132.43"/>
    <s v="Vigente"/>
    <d v="2026-03-27T00:00:00"/>
    <x v="3"/>
    <x v="13"/>
    <n v="0"/>
    <n v="0"/>
    <n v="0"/>
    <n v="0"/>
    <n v="85132.43"/>
  </r>
  <r>
    <s v="BILL/2026/03/0016"/>
    <s v="OC02229"/>
    <x v="0"/>
    <s v="HMO-24317"/>
    <d v="2026-03-06T00:00:00"/>
    <d v="2026-04-05T00:00:00"/>
    <s v="USD"/>
    <n v="-9899.1200000000008"/>
    <n v="-1583.86"/>
    <n v="-11482.98"/>
    <n v="-649.6"/>
    <n v="649.6"/>
    <s v="Sin pagar"/>
    <s v="IRLANDA ROJO"/>
    <m/>
    <n v="30"/>
    <s v="Crédito"/>
    <n v="5"/>
    <n v="4"/>
    <n v="2026"/>
    <n v="6"/>
    <n v="3"/>
    <n v="2026"/>
    <n v="9899.1200000000008"/>
    <n v="11482.98"/>
    <s v="Vigente"/>
    <d v="2026-03-27T00:00:00"/>
    <x v="3"/>
    <x v="13"/>
    <n v="0"/>
    <n v="0"/>
    <n v="0"/>
    <n v="0"/>
    <n v="9899.1200000000008"/>
  </r>
  <r>
    <s v="BILL/2026/03/0010"/>
    <s v="OC02209"/>
    <x v="15"/>
    <s v="DSA 242129"/>
    <d v="2026-03-06T00:00:00"/>
    <d v="2026-04-05T00:00:00"/>
    <s v="MXN"/>
    <n v="-645000"/>
    <m/>
    <n v="-645000"/>
    <n v="-645000"/>
    <n v="645000"/>
    <s v="Sin pagar"/>
    <s v="IRLANDA ROJO"/>
    <m/>
    <n v="30"/>
    <s v="Crédito"/>
    <n v="5"/>
    <n v="4"/>
    <n v="2026"/>
    <n v="6"/>
    <n v="3"/>
    <n v="2026"/>
    <n v="645000"/>
    <n v="645000"/>
    <s v="Vigente"/>
    <d v="2026-03-27T00:00:00"/>
    <x v="3"/>
    <x v="13"/>
    <n v="0"/>
    <n v="0"/>
    <n v="0"/>
    <n v="0"/>
    <n v="645000"/>
  </r>
  <r>
    <s v="BILL/2026/03/0008"/>
    <s v="OC02211"/>
    <x v="0"/>
    <s v="HMO-24273"/>
    <d v="2026-03-02T00:00:00"/>
    <d v="2026-04-01T00:00:00"/>
    <s v="MXN"/>
    <n v="-19200"/>
    <n v="-3072"/>
    <n v="-22272"/>
    <n v="-22272"/>
    <n v="22272"/>
    <s v="Sin pagar"/>
    <s v="IRLANDA ROJO"/>
    <m/>
    <n v="30"/>
    <s v="Crédito"/>
    <n v="1"/>
    <n v="4"/>
    <n v="2026"/>
    <n v="2"/>
    <n v="3"/>
    <n v="2026"/>
    <n v="19200"/>
    <n v="22272"/>
    <s v="Vigente"/>
    <d v="2026-03-27T00:00:00"/>
    <x v="3"/>
    <x v="13"/>
    <n v="0"/>
    <n v="0"/>
    <n v="0"/>
    <n v="0"/>
    <n v="19200"/>
  </r>
  <r>
    <s v="BILL/2026/03/0007"/>
    <s v="OC02210"/>
    <x v="0"/>
    <s v="HMO-24272"/>
    <d v="2026-03-02T00:00:00"/>
    <d v="2026-04-01T00:00:00"/>
    <s v="MXN"/>
    <n v="-23520"/>
    <n v="-3763.2"/>
    <n v="-27283.200000000001"/>
    <n v="-27283.200000000001"/>
    <n v="27283.200000000001"/>
    <s v="Sin pagar"/>
    <s v="IRLANDA ROJO"/>
    <m/>
    <n v="30"/>
    <s v="Crédito"/>
    <n v="1"/>
    <n v="4"/>
    <n v="2026"/>
    <n v="2"/>
    <n v="3"/>
    <n v="2026"/>
    <n v="23520"/>
    <n v="27283.200000000001"/>
    <s v="Vigente"/>
    <d v="2026-03-27T00:00:00"/>
    <x v="3"/>
    <x v="13"/>
    <n v="0"/>
    <n v="0"/>
    <n v="0"/>
    <n v="0"/>
    <n v="23520"/>
  </r>
  <r>
    <s v="BILL/2026/03/0006"/>
    <s v="OC02198"/>
    <x v="14"/>
    <s v="CLN/2026/0103"/>
    <d v="2026-03-04T00:00:00"/>
    <d v="2026-04-03T00:00:00"/>
    <s v="MXN"/>
    <n v="-6800"/>
    <m/>
    <n v="-6800"/>
    <n v="-6800"/>
    <n v="6800"/>
    <s v="Sin pagar"/>
    <s v="IRLANDA ROJO"/>
    <m/>
    <n v="30"/>
    <s v="Crédito"/>
    <n v="3"/>
    <n v="4"/>
    <n v="2026"/>
    <n v="4"/>
    <n v="3"/>
    <n v="2026"/>
    <n v="6800"/>
    <n v="6800"/>
    <s v="Vigente"/>
    <d v="2026-03-27T00:00:00"/>
    <x v="3"/>
    <x v="13"/>
    <n v="0"/>
    <n v="0"/>
    <n v="0"/>
    <n v="0"/>
    <n v="6800"/>
  </r>
  <r>
    <s v="BILL/2026/02/0075"/>
    <s v="OC02225"/>
    <x v="4"/>
    <s v="HMO57965"/>
    <d v="2026-02-12T00:00:00"/>
    <d v="2026-03-14T00:00:00"/>
    <s v="USD"/>
    <n v="-10811.33"/>
    <n v="-1729.81"/>
    <n v="-12541.14"/>
    <n v="-728.48"/>
    <n v="728.48"/>
    <s v="Sin pagar"/>
    <s v="IRLANDA ROJO"/>
    <m/>
    <n v="30"/>
    <s v="Crédito"/>
    <n v="14"/>
    <n v="3"/>
    <n v="2026"/>
    <n v="12"/>
    <n v="2"/>
    <n v="2026"/>
    <n v="10811.33"/>
    <n v="12541.14"/>
    <s v="Vencido"/>
    <d v="2026-03-27T00:00:00"/>
    <x v="3"/>
    <x v="13"/>
    <n v="14"/>
    <n v="10811.33"/>
    <n v="0"/>
    <n v="0"/>
    <n v="0"/>
  </r>
  <r>
    <s v="BILL/2026/02/0068"/>
    <s v="OC02195"/>
    <x v="4"/>
    <s v="OBR37060"/>
    <d v="2026-02-24T00:00:00"/>
    <d v="2026-03-26T00:00:00"/>
    <s v="USD"/>
    <n v="-40285.910000000003"/>
    <n v="-6445.75"/>
    <n v="-46731.66"/>
    <n v="-2714.4"/>
    <n v="2714.4"/>
    <s v="Sin pagar"/>
    <s v="IRLANDA ROJO"/>
    <m/>
    <n v="30"/>
    <s v="Crédito"/>
    <n v="26"/>
    <n v="3"/>
    <n v="2026"/>
    <n v="24"/>
    <n v="2"/>
    <n v="2026"/>
    <n v="40285.910000000003"/>
    <n v="46731.66"/>
    <s v="Vencido"/>
    <d v="2026-03-27T00:00:00"/>
    <x v="3"/>
    <x v="13"/>
    <n v="2"/>
    <n v="40285.910000000003"/>
    <n v="0"/>
    <n v="0"/>
    <n v="0"/>
  </r>
  <r>
    <s v="BILL/2026/02/0067"/>
    <s v="OC02175"/>
    <x v="3"/>
    <s v="61608"/>
    <d v="2026-02-16T00:00:00"/>
    <d v="2026-03-18T00:00:00"/>
    <s v="MXN"/>
    <n v="-39888"/>
    <n v="-6382.08"/>
    <n v="-46270.080000000002"/>
    <n v="-46270.080000000002"/>
    <n v="46270.080000000002"/>
    <s v="Sin pagar"/>
    <s v="IRLANDA ROJO"/>
    <m/>
    <n v="30"/>
    <s v="Crédito"/>
    <n v="18"/>
    <n v="3"/>
    <n v="2026"/>
    <n v="16"/>
    <n v="2"/>
    <n v="2026"/>
    <n v="39888"/>
    <n v="46270.080000000002"/>
    <s v="Vencido"/>
    <d v="2026-03-27T00:00:00"/>
    <x v="3"/>
    <x v="13"/>
    <n v="10"/>
    <n v="39888"/>
    <n v="0"/>
    <n v="0"/>
    <n v="0"/>
  </r>
  <r>
    <s v="BILL/2026/02/0066"/>
    <s v="OC02172"/>
    <x v="2"/>
    <s v="12002282"/>
    <d v="2026-02-16T00:00:00"/>
    <d v="2026-03-18T00:00:00"/>
    <s v="USD"/>
    <n v="-30923.64"/>
    <n v="-4947.78"/>
    <n v="-35871.42"/>
    <n v="-2088"/>
    <n v="2088"/>
    <s v="Sin pagar"/>
    <s v="IRLANDA ROJO"/>
    <m/>
    <n v="30"/>
    <s v="Crédito"/>
    <n v="18"/>
    <n v="3"/>
    <n v="2026"/>
    <n v="16"/>
    <n v="2"/>
    <n v="2026"/>
    <n v="30923.64"/>
    <n v="35871.42"/>
    <s v="Vencido"/>
    <d v="2026-03-27T00:00:00"/>
    <x v="3"/>
    <x v="13"/>
    <n v="10"/>
    <n v="30923.64"/>
    <n v="0"/>
    <n v="0"/>
    <n v="0"/>
  </r>
  <r>
    <s v="BILL/2026/02/0051"/>
    <s v="OC02180"/>
    <x v="3"/>
    <s v="61609"/>
    <d v="2026-02-16T00:00:00"/>
    <d v="2026-03-18T00:00:00"/>
    <s v="MXN"/>
    <n v="-9972"/>
    <n v="-1595.52"/>
    <n v="-11567.52"/>
    <n v="-11567.52"/>
    <n v="11567.52"/>
    <s v="Sin pagar"/>
    <s v="IRLANDA ROJO"/>
    <m/>
    <n v="30"/>
    <s v="Crédito"/>
    <n v="18"/>
    <n v="3"/>
    <n v="2026"/>
    <n v="16"/>
    <n v="2"/>
    <n v="2026"/>
    <n v="9972"/>
    <n v="11567.52"/>
    <s v="Vencido"/>
    <d v="2026-03-27T00:00:00"/>
    <x v="3"/>
    <x v="13"/>
    <n v="10"/>
    <n v="9972"/>
    <n v="0"/>
    <n v="0"/>
    <n v="0"/>
  </r>
  <r>
    <s v="BILL/2026/02/0048"/>
    <s v="OC02185"/>
    <x v="4"/>
    <s v="OBR36989"/>
    <d v="2026-02-17T00:00:00"/>
    <d v="2026-03-19T00:00:00"/>
    <s v="MXN"/>
    <n v="-2320"/>
    <n v="-371.2"/>
    <n v="-2691.2"/>
    <n v="-2691.2"/>
    <n v="2691.2"/>
    <s v="Sin pagar"/>
    <s v="IRLANDA ROJO"/>
    <m/>
    <n v="30"/>
    <s v="Crédito"/>
    <n v="19"/>
    <n v="3"/>
    <n v="2026"/>
    <n v="17"/>
    <n v="2"/>
    <n v="2026"/>
    <n v="2320"/>
    <n v="2691.2"/>
    <s v="Vencido"/>
    <d v="2026-03-27T00:00:00"/>
    <x v="3"/>
    <x v="13"/>
    <n v="9"/>
    <n v="2320"/>
    <n v="0"/>
    <n v="0"/>
    <n v="0"/>
  </r>
  <r>
    <s v="BILL/2026/02/0047"/>
    <s v="OC02184"/>
    <x v="4"/>
    <s v="OBR36988"/>
    <d v="2026-02-17T00:00:00"/>
    <d v="2026-03-19T00:00:00"/>
    <s v="USD"/>
    <n v="-25277.63"/>
    <n v="-4044.42"/>
    <n v="-29322.05"/>
    <n v="-1707.52"/>
    <n v="1707.52"/>
    <s v="Sin pagar"/>
    <s v="IRLANDA ROJO"/>
    <m/>
    <n v="30"/>
    <s v="Crédito"/>
    <n v="19"/>
    <n v="3"/>
    <n v="2026"/>
    <n v="17"/>
    <n v="2"/>
    <n v="2026"/>
    <n v="25277.63"/>
    <n v="29322.05"/>
    <s v="Vencido"/>
    <d v="2026-03-27T00:00:00"/>
    <x v="3"/>
    <x v="13"/>
    <n v="9"/>
    <n v="25277.63"/>
    <n v="0"/>
    <n v="0"/>
    <n v="0"/>
  </r>
  <r>
    <s v="BILL/2026/02/0046"/>
    <s v="OC02159"/>
    <x v="5"/>
    <s v="M 68100"/>
    <d v="2026-02-16T00:00:00"/>
    <d v="2026-03-18T00:00:00"/>
    <s v="USD"/>
    <n v="-6094.53"/>
    <n v="-975.12"/>
    <n v="-7069.65"/>
    <n v="-411.51"/>
    <n v="411.51"/>
    <s v="Sin pagar"/>
    <s v="IRLANDA ROJO"/>
    <m/>
    <n v="30"/>
    <s v="Crédito"/>
    <n v="18"/>
    <n v="3"/>
    <n v="2026"/>
    <n v="16"/>
    <n v="2"/>
    <n v="2026"/>
    <n v="6094.53"/>
    <n v="7069.65"/>
    <s v="Vencido"/>
    <d v="2026-03-27T00:00:00"/>
    <x v="3"/>
    <x v="13"/>
    <n v="10"/>
    <n v="6094.53"/>
    <n v="0"/>
    <n v="0"/>
    <n v="0"/>
  </r>
  <r>
    <s v="BILL/2026/02/0035"/>
    <s v="OC02156"/>
    <x v="7"/>
    <s v="F9079"/>
    <d v="2026-02-11T00:00:00"/>
    <d v="2026-03-13T00:00:00"/>
    <s v="MXN"/>
    <n v="-192000"/>
    <m/>
    <n v="-192000"/>
    <n v="-192000"/>
    <n v="192000"/>
    <s v="Sin pagar"/>
    <s v="IRLANDA ROJO"/>
    <m/>
    <n v="30"/>
    <s v="Crédito"/>
    <n v="13"/>
    <n v="3"/>
    <n v="2026"/>
    <n v="11"/>
    <n v="2"/>
    <n v="2026"/>
    <n v="192000"/>
    <n v="192000"/>
    <s v="Vencido"/>
    <d v="2026-03-27T00:00:00"/>
    <x v="3"/>
    <x v="13"/>
    <n v="15"/>
    <n v="192000"/>
    <n v="0"/>
    <n v="0"/>
    <n v="0"/>
  </r>
  <r>
    <s v="BILL/2026/02/0034"/>
    <s v="OC02149"/>
    <x v="3"/>
    <s v="61571"/>
    <d v="2026-02-10T00:00:00"/>
    <d v="2026-03-12T00:00:00"/>
    <s v="MXN"/>
    <n v="-49860"/>
    <n v="-7977.6"/>
    <n v="-57837.599999999999"/>
    <n v="-57837.599999999999"/>
    <n v="57837.599999999999"/>
    <s v="Sin pagar"/>
    <s v="IRLANDA ROJO"/>
    <m/>
    <n v="30"/>
    <s v="Crédito"/>
    <n v="12"/>
    <n v="3"/>
    <n v="2026"/>
    <n v="10"/>
    <n v="2"/>
    <n v="2026"/>
    <n v="49860"/>
    <n v="57837.599999999999"/>
    <s v="Vencido"/>
    <d v="2026-03-27T00:00:00"/>
    <x v="3"/>
    <x v="13"/>
    <n v="16"/>
    <n v="49860"/>
    <n v="0"/>
    <n v="0"/>
    <n v="0"/>
  </r>
  <r>
    <s v="BILL/2026/02/0032"/>
    <s v="OC02120"/>
    <x v="5"/>
    <s v="M 68028"/>
    <d v="2026-02-10T00:00:00"/>
    <d v="2026-03-12T00:00:00"/>
    <s v="USD"/>
    <n v="-22691.72"/>
    <n v="-3630.68"/>
    <n v="-26322.400000000001"/>
    <n v="-1531.2"/>
    <n v="1531.2"/>
    <s v="Sin pagar"/>
    <s v="IRLANDA ROJO"/>
    <m/>
    <n v="30"/>
    <s v="Crédito"/>
    <n v="12"/>
    <n v="3"/>
    <n v="2026"/>
    <n v="10"/>
    <n v="2"/>
    <n v="2026"/>
    <n v="22691.72"/>
    <n v="26322.400000000001"/>
    <s v="Vencido"/>
    <d v="2026-03-27T00:00:00"/>
    <x v="3"/>
    <x v="13"/>
    <n v="16"/>
    <n v="22691.72"/>
    <n v="0"/>
    <n v="0"/>
    <n v="0"/>
  </r>
  <r>
    <s v="BILL/2026/02/0030"/>
    <s v="OC02047"/>
    <x v="13"/>
    <s v="HMO/2026/00001"/>
    <d v="2026-02-12T00:00:00"/>
    <d v="2026-04-13T00:00:00"/>
    <s v="USD"/>
    <n v="-1075280.1299999999"/>
    <n v="-172044.82"/>
    <n v="-1247324.95"/>
    <n v="-72453.600000000006"/>
    <n v="72453.600000000006"/>
    <s v="Sin pagar"/>
    <s v="IRLANDA ROJO"/>
    <m/>
    <n v="60"/>
    <s v="Crédito"/>
    <n v="13"/>
    <n v="4"/>
    <n v="2026"/>
    <n v="12"/>
    <n v="2"/>
    <n v="2026"/>
    <n v="1075280.1299999999"/>
    <n v="1247324.95"/>
    <s v="Vigente"/>
    <d v="2026-03-27T00:00:00"/>
    <x v="3"/>
    <x v="13"/>
    <n v="0"/>
    <n v="0"/>
    <n v="0"/>
    <n v="0"/>
    <n v="1075280.1299999999"/>
  </r>
  <r>
    <s v="BILL/2026/02/0029"/>
    <s v="OC02161"/>
    <x v="3"/>
    <s v="61570"/>
    <d v="2026-02-10T00:00:00"/>
    <d v="2026-03-12T00:00:00"/>
    <s v="MXN"/>
    <n v="-39888"/>
    <n v="-6382.08"/>
    <n v="-46270.080000000002"/>
    <n v="-46270.080000000002"/>
    <n v="46270.080000000002"/>
    <s v="Sin pagar"/>
    <s v="IRLANDA ROJO"/>
    <m/>
    <n v="30"/>
    <s v="Crédito"/>
    <n v="12"/>
    <n v="3"/>
    <n v="2026"/>
    <n v="10"/>
    <n v="2"/>
    <n v="2026"/>
    <n v="39888"/>
    <n v="46270.080000000002"/>
    <s v="Vencido"/>
    <d v="2026-03-27T00:00:00"/>
    <x v="3"/>
    <x v="13"/>
    <n v="16"/>
    <n v="39888"/>
    <n v="0"/>
    <n v="0"/>
    <n v="0"/>
  </r>
  <r>
    <s v="BILL/2026/02/0027"/>
    <s v="OC02160"/>
    <x v="7"/>
    <s v="F9080"/>
    <d v="2026-02-11T00:00:00"/>
    <d v="2026-03-13T00:00:00"/>
    <s v="MXN"/>
    <n v="-128000"/>
    <m/>
    <n v="-128000"/>
    <n v="-128000"/>
    <n v="128000"/>
    <s v="Sin pagar"/>
    <s v="IRLANDA ROJO"/>
    <m/>
    <n v="30"/>
    <s v="Crédito"/>
    <n v="13"/>
    <n v="3"/>
    <n v="2026"/>
    <n v="11"/>
    <n v="2"/>
    <n v="2026"/>
    <n v="128000"/>
    <n v="128000"/>
    <s v="Vencido"/>
    <d v="2026-03-27T00:00:00"/>
    <x v="3"/>
    <x v="13"/>
    <n v="15"/>
    <n v="128000"/>
    <n v="0"/>
    <n v="0"/>
    <n v="0"/>
  </r>
  <r>
    <s v="BILL/2026/02/0024"/>
    <s v="OC02121"/>
    <x v="3"/>
    <s v="61505"/>
    <d v="2026-02-03T00:00:00"/>
    <d v="2026-03-05T00:00:00"/>
    <s v="MXN"/>
    <n v="-20160"/>
    <n v="-3225.6"/>
    <n v="-23385.599999999999"/>
    <n v="-23385.599999999999"/>
    <n v="23385.599999999999"/>
    <s v="Sin pagar"/>
    <s v="IRLANDA ROJO"/>
    <m/>
    <n v="30"/>
    <s v="Crédito"/>
    <n v="5"/>
    <n v="3"/>
    <n v="2026"/>
    <n v="3"/>
    <n v="2"/>
    <n v="2026"/>
    <n v="20160"/>
    <n v="23385.599999999999"/>
    <s v="Vencido"/>
    <d v="2026-03-27T00:00:00"/>
    <x v="3"/>
    <x v="13"/>
    <n v="23"/>
    <n v="20160"/>
    <n v="0"/>
    <n v="0"/>
    <n v="0"/>
  </r>
  <r>
    <s v="BILL/2026/02/0023"/>
    <s v="OC02126"/>
    <x v="3"/>
    <s v="61532"/>
    <d v="2026-02-05T00:00:00"/>
    <d v="2026-03-07T00:00:00"/>
    <s v="MXN"/>
    <n v="-20160"/>
    <n v="-3225.6"/>
    <n v="-23385.599999999999"/>
    <n v="-23385.599999999999"/>
    <n v="23385.599999999999"/>
    <s v="Sin pagar"/>
    <s v="IRLANDA ROJO"/>
    <m/>
    <n v="30"/>
    <s v="Crédito"/>
    <n v="7"/>
    <n v="3"/>
    <n v="2026"/>
    <n v="5"/>
    <n v="2"/>
    <n v="2026"/>
    <n v="20160"/>
    <n v="23385.599999999999"/>
    <s v="Vencido"/>
    <d v="2026-03-27T00:00:00"/>
    <x v="3"/>
    <x v="13"/>
    <n v="21"/>
    <n v="20160"/>
    <n v="0"/>
    <n v="0"/>
    <n v="0"/>
  </r>
  <r>
    <s v="BILL/2026/02/0022"/>
    <s v="OC02125"/>
    <x v="3"/>
    <s v="61533"/>
    <d v="2026-02-05T00:00:00"/>
    <d v="2026-03-07T00:00:00"/>
    <s v="MXN"/>
    <n v="-50400"/>
    <n v="-8064"/>
    <n v="-58464"/>
    <n v="-58464"/>
    <n v="58464"/>
    <s v="Sin pagar"/>
    <s v="IRLANDA ROJO"/>
    <m/>
    <n v="30"/>
    <s v="Crédito"/>
    <n v="7"/>
    <n v="3"/>
    <n v="2026"/>
    <n v="5"/>
    <n v="2"/>
    <n v="2026"/>
    <n v="50400"/>
    <n v="58464"/>
    <s v="Vencido"/>
    <d v="2026-03-27T00:00:00"/>
    <x v="3"/>
    <x v="13"/>
    <n v="21"/>
    <n v="50400"/>
    <n v="0"/>
    <n v="0"/>
    <n v="0"/>
  </r>
  <r>
    <s v="BILL/2026/02/0021"/>
    <s v="OC02128"/>
    <x v="23"/>
    <s v="MET4643"/>
    <d v="2026-02-05T00:00:00"/>
    <d v="2026-03-07T00:00:00"/>
    <s v="USD"/>
    <n v="-29397.25"/>
    <n v="-4703.5600000000004"/>
    <n v="-34100.81"/>
    <n v="-1972"/>
    <n v="1972"/>
    <s v="Sin pagar"/>
    <s v="IRLANDA ROJO"/>
    <m/>
    <n v="30"/>
    <s v="Crédito"/>
    <n v="7"/>
    <n v="3"/>
    <n v="2026"/>
    <n v="5"/>
    <n v="2"/>
    <n v="2026"/>
    <n v="29397.25"/>
    <n v="34100.81"/>
    <s v="Vencido"/>
    <d v="2026-03-27T00:00:00"/>
    <x v="3"/>
    <x v="13"/>
    <n v="21"/>
    <n v="29397.25"/>
    <n v="0"/>
    <n v="0"/>
    <n v="0"/>
  </r>
  <r>
    <s v="BILL/2026/02/0020"/>
    <s v="OC02122"/>
    <x v="2"/>
    <s v="12002196"/>
    <d v="2026-02-04T00:00:00"/>
    <d v="2026-03-06T00:00:00"/>
    <s v="USD"/>
    <n v="-31023"/>
    <n v="-4963.68"/>
    <n v="-35986.68"/>
    <n v="-2088"/>
    <n v="2088"/>
    <s v="Sin pagar"/>
    <s v="IRLANDA ROJO"/>
    <m/>
    <n v="30"/>
    <s v="Crédito"/>
    <n v="6"/>
    <n v="3"/>
    <n v="2026"/>
    <n v="4"/>
    <n v="2"/>
    <n v="2026"/>
    <n v="31023"/>
    <n v="35986.68"/>
    <s v="Vencido"/>
    <d v="2026-03-27T00:00:00"/>
    <x v="3"/>
    <x v="13"/>
    <n v="22"/>
    <n v="31023"/>
    <n v="0"/>
    <n v="0"/>
    <n v="0"/>
  </r>
  <r>
    <s v="BILL/2026/01/0056"/>
    <s v="OC02073"/>
    <x v="23"/>
    <s v="MET4536"/>
    <d v="2026-01-15T00:00:00"/>
    <d v="2026-02-14T00:00:00"/>
    <s v="USD"/>
    <n v="-30733.81"/>
    <n v="-4917.41"/>
    <n v="-35651.22"/>
    <n v="-2001"/>
    <n v="2001"/>
    <s v="Sin pagar"/>
    <s v="IRLANDA ROJO"/>
    <m/>
    <n v="30"/>
    <s v="Crédito"/>
    <n v="14"/>
    <n v="2"/>
    <n v="2026"/>
    <n v="15"/>
    <n v="1"/>
    <n v="2026"/>
    <n v="30733.81"/>
    <n v="35651.22"/>
    <s v="Vencido"/>
    <d v="2026-03-27T00:00:00"/>
    <x v="3"/>
    <x v="13"/>
    <n v="42"/>
    <n v="0"/>
    <n v="30733.81"/>
    <n v="0"/>
    <n v="0"/>
  </r>
  <r>
    <s v="BILL/2026/01/0046"/>
    <s v="OC02069"/>
    <x v="23"/>
    <s v="MET4527"/>
    <d v="2026-01-14T00:00:00"/>
    <d v="2026-02-13T00:00:00"/>
    <s v="USD"/>
    <n v="-30798.15"/>
    <n v="-4927.7"/>
    <n v="-35725.85"/>
    <n v="-2001"/>
    <n v="2001"/>
    <s v="Sin pagar"/>
    <s v="IRLANDA ROJO"/>
    <m/>
    <n v="30"/>
    <s v="Crédito"/>
    <n v="13"/>
    <n v="2"/>
    <n v="2026"/>
    <n v="14"/>
    <n v="1"/>
    <n v="2026"/>
    <n v="30798.15"/>
    <n v="35725.85"/>
    <s v="Vencido"/>
    <d v="2026-03-27T00:00:00"/>
    <x v="3"/>
    <x v="13"/>
    <n v="43"/>
    <n v="0"/>
    <n v="30798.15"/>
    <n v="0"/>
    <n v="0"/>
  </r>
  <r>
    <s v="BILL/2026/01/0030"/>
    <s v="OC02032"/>
    <x v="2"/>
    <s v="12002067"/>
    <d v="2026-01-14T00:00:00"/>
    <d v="2026-02-13T00:00:00"/>
    <s v="USD"/>
    <n v="-64274.400000000001"/>
    <n v="-10283.9"/>
    <n v="-74558.3"/>
    <n v="-4176"/>
    <n v="4176"/>
    <s v="Sin pagar"/>
    <s v="IRLANDA ROJO"/>
    <m/>
    <n v="30"/>
    <s v="Crédito"/>
    <n v="13"/>
    <n v="2"/>
    <n v="2026"/>
    <n v="14"/>
    <n v="1"/>
    <n v="2026"/>
    <n v="64274.400000000001"/>
    <n v="74558.3"/>
    <s v="Vencido"/>
    <d v="2026-03-27T00:00:00"/>
    <x v="3"/>
    <x v="13"/>
    <n v="43"/>
    <n v="0"/>
    <n v="64274.400000000001"/>
    <n v="0"/>
    <n v="0"/>
  </r>
  <r>
    <s v="BILL/2025/12/0035"/>
    <s v="OC01838"/>
    <x v="13"/>
    <s v="HMO/2025/00003"/>
    <d v="2025-12-18T00:00:00"/>
    <d v="2026-02-16T00:00:00"/>
    <s v="USD"/>
    <n v="-183448.7260982951"/>
    <n v="-29351.796175727217"/>
    <n v="-212800.52227402228"/>
    <n v="-72453.600000000006"/>
    <n v="72453.600000000006"/>
    <s v="Sin pagar"/>
    <s v="IRLANDA ROJO"/>
    <m/>
    <n v="60"/>
    <s v="Crédito"/>
    <n v="16"/>
    <n v="2"/>
    <n v="2026"/>
    <n v="18"/>
    <n v="12"/>
    <n v="2025"/>
    <n v="183448.7260982951"/>
    <n v="212800.52227402228"/>
    <s v="Vencido"/>
    <d v="2026-03-27T00:00:00"/>
    <x v="3"/>
    <x v="13"/>
    <n v="40"/>
    <n v="0"/>
    <n v="183448.7260982951"/>
    <n v="0"/>
    <n v="0"/>
  </r>
  <r>
    <s v="BILL/2025/10/0003"/>
    <s v="OC01792"/>
    <x v="16"/>
    <s v="4074"/>
    <d v="2025-10-02T00:00:00"/>
    <d v="2025-11-01T00:00:00"/>
    <s v="MXN"/>
    <n v="-14985"/>
    <n v="-2397.6"/>
    <n v="-17382.599999999999"/>
    <n v="-17382.599999999999"/>
    <n v="17382.599999999999"/>
    <s v="Sin pagar"/>
    <s v="IRLANDA ROJO"/>
    <m/>
    <n v="30"/>
    <s v="Crédito"/>
    <n v="1"/>
    <n v="11"/>
    <n v="2025"/>
    <n v="2"/>
    <n v="10"/>
    <n v="2025"/>
    <n v="14985"/>
    <n v="17382.599999999999"/>
    <s v="Vencido"/>
    <d v="2026-03-27T00:00:00"/>
    <x v="3"/>
    <x v="13"/>
    <n v="147"/>
    <n v="0"/>
    <n v="0"/>
    <n v="14985"/>
    <n v="0"/>
  </r>
  <r>
    <s v="BILL/2025/09/0116"/>
    <s v="OC01773"/>
    <x v="16"/>
    <s v="3998"/>
    <d v="2025-09-27T00:00:00"/>
    <d v="2025-10-27T00:00:00"/>
    <s v="MXN"/>
    <n v="-7600"/>
    <n v="-1216"/>
    <n v="-8816"/>
    <n v="-8816"/>
    <n v="8816"/>
    <s v="Sin pagar"/>
    <s v="IRLANDA ROJO"/>
    <m/>
    <n v="30"/>
    <s v="Crédito"/>
    <n v="27"/>
    <n v="10"/>
    <n v="2025"/>
    <n v="27"/>
    <n v="9"/>
    <n v="2025"/>
    <n v="7600"/>
    <n v="8816"/>
    <s v="Vencido"/>
    <d v="2026-03-27T00:00:00"/>
    <x v="3"/>
    <x v="13"/>
    <n v="152"/>
    <n v="0"/>
    <n v="0"/>
    <n v="7600"/>
    <n v="0"/>
  </r>
  <r>
    <s v="BILL/2025/09/0092"/>
    <s v="OC01742"/>
    <x v="14"/>
    <s v="CLN/2025/0086"/>
    <d v="2025-09-24T00:00:00"/>
    <d v="2025-10-24T00:00:00"/>
    <s v="MXN"/>
    <n v="-2499.98"/>
    <m/>
    <n v="-2499.98"/>
    <n v="-2499.98"/>
    <n v="2499.98"/>
    <s v="Sin pagar"/>
    <s v="IRLANDA ROJO"/>
    <m/>
    <n v="30"/>
    <s v="Crédito"/>
    <n v="24"/>
    <n v="10"/>
    <n v="2025"/>
    <n v="24"/>
    <n v="9"/>
    <n v="2025"/>
    <n v="2499.98"/>
    <n v="2499.98"/>
    <s v="Vencido"/>
    <d v="2026-03-27T00:00:00"/>
    <x v="3"/>
    <x v="13"/>
    <n v="155"/>
    <n v="0"/>
    <n v="0"/>
    <n v="2499.98"/>
    <n v="0"/>
  </r>
  <r>
    <s v="BILL/2025/09/0065"/>
    <s v="OC01751"/>
    <x v="16"/>
    <s v="3957"/>
    <d v="2025-09-23T00:00:00"/>
    <d v="2025-10-23T00:00:00"/>
    <s v="USD"/>
    <n v="-23857.03"/>
    <n v="-3817.12"/>
    <n v="-27674.15"/>
    <n v="-1503.36"/>
    <n v="1503.36"/>
    <s v="Sin pagar"/>
    <s v="IRLANDA ROJO"/>
    <m/>
    <n v="30"/>
    <s v="Crédito"/>
    <n v="23"/>
    <n v="10"/>
    <n v="2025"/>
    <n v="23"/>
    <n v="9"/>
    <n v="2025"/>
    <n v="23857.03"/>
    <n v="27674.15"/>
    <s v="Vencido"/>
    <d v="2026-03-27T00:00:00"/>
    <x v="3"/>
    <x v="13"/>
    <n v="156"/>
    <n v="0"/>
    <n v="0"/>
    <n v="23857.03"/>
    <n v="0"/>
  </r>
  <r>
    <s v="BILL/2025/09/0031"/>
    <s v="OC01684"/>
    <x v="16"/>
    <s v="3858"/>
    <d v="2025-09-05T00:00:00"/>
    <d v="2025-10-05T00:00:00"/>
    <s v="USD"/>
    <n v="-7240.47"/>
    <n v="-1158.48"/>
    <n v="-8398.9500000000007"/>
    <n v="-447.76"/>
    <n v="447.76"/>
    <s v="Sin pagar"/>
    <s v="IRLANDA ROJO"/>
    <m/>
    <n v="30"/>
    <s v="Crédito"/>
    <n v="5"/>
    <n v="10"/>
    <n v="2025"/>
    <n v="5"/>
    <n v="9"/>
    <n v="2025"/>
    <n v="7240.47"/>
    <n v="8398.9500000000007"/>
    <s v="Vencido"/>
    <d v="2026-03-27T00:00:00"/>
    <x v="3"/>
    <x v="13"/>
    <n v="174"/>
    <n v="0"/>
    <n v="0"/>
    <n v="7240.47"/>
    <n v="0"/>
  </r>
  <r>
    <s v="BILL/2025/09/0030"/>
    <s v="OC01684"/>
    <x v="16"/>
    <s v="3851"/>
    <d v="2025-09-04T00:00:00"/>
    <d v="2025-10-04T00:00:00"/>
    <s v="USD"/>
    <n v="-21639.89"/>
    <n v="-3462.38"/>
    <n v="-25102.27"/>
    <n v="-1343.28"/>
    <n v="1343.28"/>
    <s v="Sin pagar"/>
    <s v="IRLANDA ROJO"/>
    <m/>
    <n v="30"/>
    <s v="Crédito"/>
    <n v="4"/>
    <n v="10"/>
    <n v="2025"/>
    <n v="4"/>
    <n v="9"/>
    <n v="2025"/>
    <n v="21639.89"/>
    <n v="25102.27"/>
    <s v="Vencido"/>
    <d v="2026-03-27T00:00:00"/>
    <x v="3"/>
    <x v="13"/>
    <n v="175"/>
    <n v="0"/>
    <n v="0"/>
    <n v="21639.89"/>
    <n v="0"/>
  </r>
  <r>
    <s v="BILL/2025/09/0021"/>
    <s v="OC01696"/>
    <x v="14"/>
    <s v="CLN/2025/0066"/>
    <d v="2025-09-09T00:00:00"/>
    <d v="2025-10-09T00:00:00"/>
    <s v="MXN"/>
    <n v="-5000"/>
    <m/>
    <n v="-5000"/>
    <n v="-5000"/>
    <n v="5000"/>
    <s v="Sin pagar"/>
    <s v="IRLANDA ROJO"/>
    <m/>
    <n v="30"/>
    <s v="Crédito"/>
    <n v="9"/>
    <n v="10"/>
    <n v="2025"/>
    <n v="9"/>
    <n v="9"/>
    <n v="2025"/>
    <n v="5000"/>
    <n v="5000"/>
    <s v="Vencido"/>
    <d v="2026-03-27T00:00:00"/>
    <x v="3"/>
    <x v="13"/>
    <n v="170"/>
    <n v="0"/>
    <n v="0"/>
    <n v="5000"/>
    <n v="0"/>
  </r>
  <r>
    <s v="BILL/2025/09/0008"/>
    <s v="OC01683"/>
    <x v="16"/>
    <s v="3844"/>
    <d v="2025-09-03T00:00:00"/>
    <d v="2025-10-03T00:00:00"/>
    <s v="USD"/>
    <n v="-24244.53"/>
    <n v="-3879.12"/>
    <n v="-28123.65"/>
    <n v="-1503.36"/>
    <n v="1503.36"/>
    <s v="Sin pagar"/>
    <s v="IRLANDA ROJO"/>
    <m/>
    <n v="30"/>
    <s v="Crédito"/>
    <n v="3"/>
    <n v="10"/>
    <n v="2025"/>
    <n v="3"/>
    <n v="9"/>
    <n v="2025"/>
    <n v="24244.53"/>
    <n v="28123.65"/>
    <s v="Vencido"/>
    <d v="2026-03-27T00:00:00"/>
    <x v="3"/>
    <x v="13"/>
    <n v="176"/>
    <n v="0"/>
    <n v="0"/>
    <n v="24244.53"/>
    <n v="0"/>
  </r>
  <r>
    <s v="BILL/2025/08/0063"/>
    <s v="OC01631"/>
    <x v="16"/>
    <s v="3756"/>
    <d v="2025-08-19T00:00:00"/>
    <d v="2025-09-18T00:00:00"/>
    <s v="MXN"/>
    <n v="-12600"/>
    <n v="-2016"/>
    <n v="-14616"/>
    <n v="-14616"/>
    <n v="14616"/>
    <s v="Sin pagar"/>
    <s v="IRLANDA ROJO"/>
    <m/>
    <n v="30"/>
    <s v="Crédito"/>
    <n v="18"/>
    <n v="9"/>
    <n v="2025"/>
    <n v="19"/>
    <n v="8"/>
    <n v="2025"/>
    <n v="12600"/>
    <n v="14616"/>
    <s v="Vencido"/>
    <d v="2026-03-27T00:00:00"/>
    <x v="3"/>
    <x v="13"/>
    <n v="191"/>
    <n v="0"/>
    <n v="0"/>
    <n v="12600"/>
    <n v="0"/>
  </r>
  <r>
    <s v="BILL/2025/08/0062"/>
    <s v="OC01632"/>
    <x v="16"/>
    <s v="3757"/>
    <d v="2025-08-19T00:00:00"/>
    <d v="2025-09-18T00:00:00"/>
    <s v="MXN"/>
    <n v="-21000"/>
    <n v="-3360"/>
    <n v="-24360"/>
    <n v="-24360"/>
    <n v="24360"/>
    <s v="Sin pagar"/>
    <s v="IRLANDA ROJO"/>
    <m/>
    <n v="30"/>
    <s v="Crédito"/>
    <n v="18"/>
    <n v="9"/>
    <n v="2025"/>
    <n v="19"/>
    <n v="8"/>
    <n v="2025"/>
    <n v="21000"/>
    <n v="24360"/>
    <s v="Vencido"/>
    <d v="2026-03-27T00:00:00"/>
    <x v="3"/>
    <x v="13"/>
    <n v="191"/>
    <n v="0"/>
    <n v="0"/>
    <n v="21000"/>
    <n v="0"/>
  </r>
  <r>
    <s v="BILL/2025/08/0040"/>
    <s v="OC01600"/>
    <x v="16"/>
    <s v="3703"/>
    <d v="2025-08-12T00:00:00"/>
    <d v="2025-09-11T00:00:00"/>
    <s v="MXN"/>
    <n v="-7600"/>
    <n v="-1216"/>
    <n v="-8816"/>
    <n v="-8816"/>
    <n v="8816"/>
    <s v="Sin pagar"/>
    <s v="IRLANDA ROJO"/>
    <m/>
    <n v="30"/>
    <s v="Crédito"/>
    <n v="11"/>
    <n v="9"/>
    <n v="2025"/>
    <n v="12"/>
    <n v="8"/>
    <n v="2025"/>
    <n v="7600"/>
    <n v="8816"/>
    <s v="Vencido"/>
    <d v="2026-03-27T00:00:00"/>
    <x v="3"/>
    <x v="13"/>
    <n v="198"/>
    <n v="0"/>
    <n v="0"/>
    <n v="7600"/>
    <n v="0"/>
  </r>
  <r>
    <s v="BILL/2025/08/0036"/>
    <s v="OC01615"/>
    <x v="16"/>
    <s v="3725"/>
    <d v="2025-08-14T00:00:00"/>
    <d v="2025-09-13T00:00:00"/>
    <s v="USD"/>
    <n v="-7416.85"/>
    <n v="-1186.7"/>
    <n v="-8603.5499999999993"/>
    <n v="-461.68"/>
    <n v="461.68"/>
    <s v="Sin pagar"/>
    <s v="IRLANDA ROJO"/>
    <m/>
    <n v="30"/>
    <s v="Crédito"/>
    <n v="13"/>
    <n v="9"/>
    <n v="2025"/>
    <n v="14"/>
    <n v="8"/>
    <n v="2025"/>
    <n v="7416.85"/>
    <n v="8603.5499999999993"/>
    <s v="Vencido"/>
    <d v="2026-03-27T00:00:00"/>
    <x v="3"/>
    <x v="13"/>
    <n v="196"/>
    <n v="0"/>
    <n v="0"/>
    <n v="7416.85"/>
    <n v="0"/>
  </r>
  <r>
    <s v="BILL/2025/08/0035"/>
    <s v="OC01616"/>
    <x v="16"/>
    <s v="3726"/>
    <d v="2025-08-14T00:00:00"/>
    <d v="2025-09-13T00:00:00"/>
    <s v="MXN"/>
    <n v="-11220"/>
    <n v="-1795.2"/>
    <n v="-13015.2"/>
    <n v="-13015.2"/>
    <n v="13015.2"/>
    <s v="Sin pagar"/>
    <s v="IRLANDA ROJO"/>
    <m/>
    <n v="30"/>
    <s v="Crédito"/>
    <n v="13"/>
    <n v="9"/>
    <n v="2025"/>
    <n v="14"/>
    <n v="8"/>
    <n v="2025"/>
    <n v="11220"/>
    <n v="13015.2"/>
    <s v="Vencido"/>
    <d v="2026-03-27T00:00:00"/>
    <x v="3"/>
    <x v="13"/>
    <n v="196"/>
    <n v="0"/>
    <n v="0"/>
    <n v="11220"/>
    <n v="0"/>
  </r>
  <r>
    <s v="BILL/2025/08/0026"/>
    <s v="OC01591"/>
    <x v="17"/>
    <s v="A  787"/>
    <d v="2025-08-13T00:00:00"/>
    <d v="2025-09-12T00:00:00"/>
    <s v="MXN"/>
    <n v="-12540"/>
    <n v="-1849.65"/>
    <n v="-14389.65"/>
    <n v="-14389.65"/>
    <n v="14389.65"/>
    <s v="Sin pagar"/>
    <s v="IRLANDA ROJO"/>
    <m/>
    <n v="30"/>
    <s v="Crédito"/>
    <n v="12"/>
    <n v="9"/>
    <n v="2025"/>
    <n v="13"/>
    <n v="8"/>
    <n v="2025"/>
    <n v="12540"/>
    <n v="14389.65"/>
    <s v="Vencido"/>
    <d v="2026-03-27T00:00:00"/>
    <x v="3"/>
    <x v="13"/>
    <n v="197"/>
    <n v="0"/>
    <n v="0"/>
    <n v="12540"/>
    <n v="0"/>
  </r>
  <r>
    <s v="BILL/2025/08/0019"/>
    <s v="OC01571"/>
    <x v="16"/>
    <s v="3684"/>
    <d v="2025-08-06T00:00:00"/>
    <d v="2025-09-05T00:00:00"/>
    <s v="MXN"/>
    <n v="-14985"/>
    <n v="-2397.6"/>
    <n v="-17382.599999999999"/>
    <n v="-17382.599999999999"/>
    <n v="17382.599999999999"/>
    <s v="Sin pagar"/>
    <s v="IRLANDA ROJO"/>
    <m/>
    <n v="30"/>
    <s v="Crédito"/>
    <n v="5"/>
    <n v="9"/>
    <n v="2025"/>
    <n v="6"/>
    <n v="8"/>
    <n v="2025"/>
    <n v="14985"/>
    <n v="17382.599999999999"/>
    <s v="Vencido"/>
    <d v="2026-03-27T00:00:00"/>
    <x v="3"/>
    <x v="13"/>
    <n v="204"/>
    <n v="0"/>
    <n v="0"/>
    <n v="14985"/>
    <n v="0"/>
  </r>
  <r>
    <s v="BILL/2025/08/0018"/>
    <s v="OC01574"/>
    <x v="16"/>
    <s v="3686"/>
    <d v="2025-08-07T00:00:00"/>
    <d v="2025-09-06T00:00:00"/>
    <s v="MXN"/>
    <n v="-26500"/>
    <n v="-4240"/>
    <n v="-30740"/>
    <n v="-30740"/>
    <n v="30740"/>
    <s v="Sin pagar"/>
    <s v="IRLANDA ROJO"/>
    <m/>
    <n v="30"/>
    <s v="Crédito"/>
    <n v="6"/>
    <n v="9"/>
    <n v="2025"/>
    <n v="7"/>
    <n v="8"/>
    <n v="2025"/>
    <n v="26500"/>
    <n v="30740"/>
    <s v="Vencido"/>
    <d v="2026-03-27T00:00:00"/>
    <x v="3"/>
    <x v="13"/>
    <n v="203"/>
    <n v="0"/>
    <n v="0"/>
    <n v="26500"/>
    <n v="0"/>
  </r>
  <r>
    <s v="BILL/2025/08/0017"/>
    <s v="OC01577"/>
    <x v="16"/>
    <s v="3687"/>
    <d v="2025-08-07T00:00:00"/>
    <d v="2025-09-06T00:00:00"/>
    <s v="USD"/>
    <n v="-17751.36"/>
    <n v="-2840.22"/>
    <n v="-20591.580000000002"/>
    <n v="-1105.93"/>
    <n v="1105.93"/>
    <s v="Sin pagar"/>
    <s v="IRLANDA ROJO"/>
    <m/>
    <n v="30"/>
    <s v="Crédito"/>
    <n v="6"/>
    <n v="9"/>
    <n v="2025"/>
    <n v="7"/>
    <n v="8"/>
    <n v="2025"/>
    <n v="17751.36"/>
    <n v="20591.580000000002"/>
    <s v="Vencido"/>
    <d v="2026-03-27T00:00:00"/>
    <x v="3"/>
    <x v="13"/>
    <n v="203"/>
    <n v="0"/>
    <n v="0"/>
    <n v="17751.36"/>
    <n v="0"/>
  </r>
  <r>
    <s v="BILL/2025/07/0066"/>
    <s v="OC01551"/>
    <x v="16"/>
    <s v="3605"/>
    <d v="2025-07-30T00:00:00"/>
    <d v="2025-08-29T00:00:00"/>
    <s v="MXN"/>
    <n v="-42400"/>
    <n v="-6784"/>
    <n v="-49184"/>
    <n v="-49184"/>
    <n v="49184"/>
    <s v="Sin pagar"/>
    <s v="IRLANDA ROJO"/>
    <m/>
    <n v="30"/>
    <s v="Crédito"/>
    <n v="29"/>
    <n v="8"/>
    <n v="2025"/>
    <n v="30"/>
    <n v="7"/>
    <n v="2025"/>
    <n v="42400"/>
    <n v="49184"/>
    <s v="Vencido"/>
    <d v="2026-03-27T00:00:00"/>
    <x v="3"/>
    <x v="13"/>
    <n v="211"/>
    <n v="0"/>
    <n v="0"/>
    <n v="42400"/>
    <n v="0"/>
  </r>
  <r>
    <s v="BILL/2025/07/0052"/>
    <s v="OC01492"/>
    <x v="9"/>
    <s v="0134472053"/>
    <d v="2025-07-24T00:00:00"/>
    <d v="2025-09-22T00:00:00"/>
    <s v="USD"/>
    <n v="-494823.65707411018"/>
    <n v="-79171.785131857629"/>
    <n v="-573995.44220596773"/>
    <n v="-68904"/>
    <n v="68904"/>
    <s v="Sin pagar"/>
    <s v="IRLANDA ROJO"/>
    <m/>
    <n v="60"/>
    <s v="Crédito"/>
    <n v="22"/>
    <n v="9"/>
    <n v="2025"/>
    <n v="24"/>
    <n v="7"/>
    <n v="2025"/>
    <n v="494823.65707411018"/>
    <n v="573995.44220596773"/>
    <s v="Vencido"/>
    <d v="2026-03-27T00:00:00"/>
    <x v="3"/>
    <x v="13"/>
    <n v="187"/>
    <n v="0"/>
    <n v="0"/>
    <n v="494823.65707411018"/>
    <n v="0"/>
  </r>
  <r>
    <s v="BILL/2025/07/0041"/>
    <s v="OC01504"/>
    <x v="16"/>
    <s v="3529"/>
    <d v="2025-07-17T00:00:00"/>
    <d v="2025-08-16T00:00:00"/>
    <s v="MXN"/>
    <n v="-7600"/>
    <n v="-1216"/>
    <n v="-8816"/>
    <n v="-8816"/>
    <n v="8816"/>
    <s v="Sin pagar"/>
    <s v="IRLANDA ROJO"/>
    <m/>
    <n v="30"/>
    <s v="Crédito"/>
    <n v="16"/>
    <n v="8"/>
    <n v="2025"/>
    <n v="17"/>
    <n v="7"/>
    <n v="2025"/>
    <n v="7600"/>
    <n v="8816"/>
    <s v="Vencido"/>
    <d v="2026-03-27T00:00:00"/>
    <x v="3"/>
    <x v="13"/>
    <n v="224"/>
    <n v="0"/>
    <n v="0"/>
    <n v="7600"/>
    <n v="0"/>
  </r>
  <r>
    <s v="BILL/2025/07/0040"/>
    <s v="OC01491"/>
    <x v="18"/>
    <s v="CLN-362"/>
    <d v="2025-07-15T00:00:00"/>
    <d v="2025-08-14T00:00:00"/>
    <s v="MXN"/>
    <n v="-12151.9"/>
    <n v="151.9"/>
    <n v="-12000"/>
    <n v="-12000"/>
    <n v="12000"/>
    <s v="Sin pagar"/>
    <s v="IRLANDA ROJO"/>
    <m/>
    <n v="30"/>
    <s v="Crédito"/>
    <n v="14"/>
    <n v="8"/>
    <n v="2025"/>
    <n v="15"/>
    <n v="7"/>
    <n v="2025"/>
    <n v="12151.9"/>
    <n v="12000"/>
    <s v="Vencido"/>
    <d v="2026-03-27T00:00:00"/>
    <x v="3"/>
    <x v="13"/>
    <n v="226"/>
    <n v="0"/>
    <n v="0"/>
    <n v="12151.9"/>
    <n v="0"/>
  </r>
  <r>
    <s v="BILL/2025/07/0030"/>
    <s v="OC01489"/>
    <x v="16"/>
    <s v="3524"/>
    <d v="2025-07-16T00:00:00"/>
    <d v="2025-08-15T00:00:00"/>
    <s v="USD"/>
    <n v="-36360.620000000003"/>
    <n v="-5817.7"/>
    <n v="-42178.32"/>
    <n v="-2238.8000000000002"/>
    <n v="2238.8000000000002"/>
    <s v="Sin pagar"/>
    <s v="IRLANDA ROJO"/>
    <m/>
    <n v="30"/>
    <s v="Crédito"/>
    <n v="15"/>
    <n v="8"/>
    <n v="2025"/>
    <n v="16"/>
    <n v="7"/>
    <n v="2025"/>
    <n v="36360.620000000003"/>
    <n v="42178.32"/>
    <s v="Vencido"/>
    <d v="2026-03-27T00:00:00"/>
    <x v="3"/>
    <x v="13"/>
    <n v="225"/>
    <n v="0"/>
    <n v="0"/>
    <n v="36360.620000000003"/>
    <n v="0"/>
  </r>
  <r>
    <s v="BILL/2025/07/0029"/>
    <s v="OC01488"/>
    <x v="16"/>
    <s v="3523"/>
    <d v="2025-07-16T00:00:00"/>
    <d v="2025-08-15T00:00:00"/>
    <s v="USD"/>
    <n v="-30520.31"/>
    <n v="-4883.25"/>
    <n v="-35403.56"/>
    <n v="-1879.2"/>
    <n v="1879.2"/>
    <s v="Sin pagar"/>
    <s v="IRLANDA ROJO"/>
    <m/>
    <n v="30"/>
    <s v="Crédito"/>
    <n v="15"/>
    <n v="8"/>
    <n v="2025"/>
    <n v="16"/>
    <n v="7"/>
    <n v="2025"/>
    <n v="30520.31"/>
    <n v="35403.56"/>
    <s v="Vencido"/>
    <d v="2026-03-27T00:00:00"/>
    <x v="3"/>
    <x v="13"/>
    <n v="225"/>
    <n v="0"/>
    <n v="0"/>
    <n v="30520.31"/>
    <n v="0"/>
  </r>
  <r>
    <s v="BILL/2025/06/0041"/>
    <s v="OC01416"/>
    <x v="18"/>
    <s v="9AE6E535-1E51-478E-9B2A-58D915BF45ED"/>
    <d v="2025-06-27T00:00:00"/>
    <d v="2025-07-27T00:00:00"/>
    <s v="USD"/>
    <n v="-17003.52"/>
    <n v="-2720.56"/>
    <n v="-19724.080000000002"/>
    <n v="-1044"/>
    <n v="1044"/>
    <s v="Sin pagar"/>
    <s v="IRLANDA ROJO"/>
    <m/>
    <n v="30"/>
    <s v="Crédito"/>
    <n v="27"/>
    <n v="7"/>
    <n v="2025"/>
    <n v="27"/>
    <n v="6"/>
    <n v="2025"/>
    <n v="17003.52"/>
    <n v="19724.080000000002"/>
    <s v="Vencido"/>
    <d v="2026-03-27T00:00:00"/>
    <x v="3"/>
    <x v="13"/>
    <n v="244"/>
    <n v="0"/>
    <n v="0"/>
    <n v="17003.52"/>
    <n v="0"/>
  </r>
  <r>
    <s v="BILL/2024/12/0015"/>
    <s v="OC00791"/>
    <x v="19"/>
    <s v="A - 994"/>
    <d v="2024-12-09T00:00:00"/>
    <d v="2024-12-24T00:00:00"/>
    <s v="USD"/>
    <n v="-48546"/>
    <n v="-7767.36"/>
    <n v="-56313.36"/>
    <n v="-2784"/>
    <n v="2784"/>
    <s v="Sin pagar"/>
    <s v="IRLANDA ROJO"/>
    <m/>
    <n v="15"/>
    <s v="Crédito"/>
    <n v="24"/>
    <n v="12"/>
    <n v="2024"/>
    <n v="9"/>
    <n v="12"/>
    <n v="2024"/>
    <n v="48546"/>
    <n v="56313.36"/>
    <s v="Vencido"/>
    <d v="2026-03-27T00:00:00"/>
    <x v="3"/>
    <x v="13"/>
    <n v="459"/>
    <n v="0"/>
    <n v="0"/>
    <n v="48546"/>
    <n v="0"/>
  </r>
  <r>
    <s v="BILL/2024/11/0007"/>
    <s v="OC00687"/>
    <x v="20"/>
    <s v="A6782"/>
    <d v="2024-11-01T00:00:00"/>
    <d v="2024-12-01T00:00:00"/>
    <s v="USD"/>
    <n v="-64633.93"/>
    <n v="-10341.51"/>
    <n v="-74975.44"/>
    <n v="-3741.7"/>
    <n v="3741.7"/>
    <s v="Sin pagar"/>
    <s v="IRLANDA ROJO"/>
    <m/>
    <n v="30"/>
    <s v="Crédito"/>
    <n v="1"/>
    <n v="12"/>
    <n v="2024"/>
    <n v="1"/>
    <n v="11"/>
    <n v="2024"/>
    <n v="64633.93"/>
    <n v="74975.44"/>
    <s v="Vencido"/>
    <d v="2026-03-27T00:00:00"/>
    <x v="3"/>
    <x v="13"/>
    <n v="482"/>
    <n v="0"/>
    <n v="0"/>
    <n v="64633.93"/>
    <n v="0"/>
  </r>
  <r>
    <s v="BILL/2024/11/0006"/>
    <s v="OC00686"/>
    <x v="20"/>
    <s v="A6781"/>
    <d v="2024-11-01T00:00:00"/>
    <d v="2024-12-01T00:00:00"/>
    <s v="USD"/>
    <n v="-41037.410000000003"/>
    <n v="-6565.99"/>
    <n v="-47603.4"/>
    <n v="-2375.6799999999998"/>
    <n v="2375.6799999999998"/>
    <s v="Sin pagar"/>
    <s v="IRLANDA ROJO"/>
    <m/>
    <n v="30"/>
    <s v="Crédito"/>
    <n v="1"/>
    <n v="12"/>
    <n v="2024"/>
    <n v="1"/>
    <n v="11"/>
    <n v="2024"/>
    <n v="41037.410000000003"/>
    <n v="47603.4"/>
    <s v="Vencido"/>
    <d v="2026-03-27T00:00:00"/>
    <x v="3"/>
    <x v="13"/>
    <n v="482"/>
    <n v="0"/>
    <n v="0"/>
    <n v="41037.410000000003"/>
    <n v="0"/>
  </r>
  <r>
    <s v="BILL/2024/11/0003"/>
    <s v="OC00693"/>
    <x v="20"/>
    <s v="A6786"/>
    <d v="2024-11-04T00:00:00"/>
    <d v="2024-12-04T00:00:00"/>
    <s v="MXN"/>
    <n v="-10340"/>
    <n v="-1654.4"/>
    <n v="-11994.4"/>
    <n v="-11994.4"/>
    <n v="11994.4"/>
    <s v="Sin pagar"/>
    <s v="IRLANDA ROJO"/>
    <m/>
    <n v="30"/>
    <s v="Crédito"/>
    <n v="4"/>
    <n v="12"/>
    <n v="2024"/>
    <n v="4"/>
    <n v="11"/>
    <n v="2024"/>
    <n v="10340"/>
    <n v="11994.4"/>
    <s v="Vencido"/>
    <d v="2026-03-27T00:00:00"/>
    <x v="3"/>
    <x v="13"/>
    <n v="479"/>
    <n v="0"/>
    <n v="0"/>
    <n v="10340"/>
    <n v="0"/>
  </r>
  <r>
    <s v="BILL/2026/03/0048"/>
    <s v="OC02226"/>
    <x v="4"/>
    <s v="HMO58626"/>
    <d v="2026-03-13T00:00:00"/>
    <d v="2026-04-12T00:00:00"/>
    <s v="MXN"/>
    <n v="-1200"/>
    <n v="-192"/>
    <n v="-1392"/>
    <n v="-1392"/>
    <n v="1392"/>
    <s v="Sin pagar"/>
    <s v="IRLANDA ROJO"/>
    <m/>
    <n v="30"/>
    <s v="Crédito"/>
    <n v="12"/>
    <n v="4"/>
    <n v="2026"/>
    <n v="13"/>
    <n v="3"/>
    <n v="2026"/>
    <n v="1200"/>
    <n v="1392"/>
    <s v="Vigente"/>
    <d v="2026-03-20T00:00:00"/>
    <x v="3"/>
    <x v="14"/>
    <n v="0"/>
    <n v="0"/>
    <n v="0"/>
    <n v="0"/>
    <n v="1200"/>
  </r>
  <r>
    <s v="BILL/2026/03/0047"/>
    <s v="OC02256"/>
    <x v="6"/>
    <s v="A - 37011"/>
    <d v="2026-03-17T00:00:00"/>
    <d v="2026-04-16T00:00:00"/>
    <s v="MXN"/>
    <n v="-5800"/>
    <n v="-928"/>
    <n v="-6728"/>
    <n v="-6728"/>
    <n v="6728"/>
    <s v="Sin pagar"/>
    <s v="IRLANDA ROJO"/>
    <m/>
    <n v="30"/>
    <s v="Crédito"/>
    <n v="16"/>
    <n v="4"/>
    <n v="2026"/>
    <n v="17"/>
    <n v="3"/>
    <n v="2026"/>
    <n v="5800"/>
    <n v="6728"/>
    <s v="Vigente"/>
    <d v="2026-03-20T00:00:00"/>
    <x v="3"/>
    <x v="14"/>
    <n v="0"/>
    <n v="0"/>
    <n v="0"/>
    <n v="0"/>
    <n v="5800"/>
  </r>
  <r>
    <s v="BILL/2026/03/0046"/>
    <s v="OC02258"/>
    <x v="6"/>
    <s v="A - 37021"/>
    <d v="2026-03-18T00:00:00"/>
    <d v="2026-04-17T00:00:00"/>
    <s v="MXN"/>
    <n v="-11000"/>
    <n v="-1760"/>
    <n v="-12760"/>
    <n v="-12760"/>
    <n v="12760"/>
    <s v="Sin pagar"/>
    <s v="IRLANDA ROJO"/>
    <m/>
    <n v="30"/>
    <s v="Crédito"/>
    <n v="17"/>
    <n v="4"/>
    <n v="2026"/>
    <n v="18"/>
    <n v="3"/>
    <n v="2026"/>
    <n v="11000"/>
    <n v="12760"/>
    <s v="Vigente"/>
    <d v="2026-03-20T00:00:00"/>
    <x v="3"/>
    <x v="14"/>
    <n v="0"/>
    <n v="0"/>
    <n v="0"/>
    <n v="0"/>
    <n v="11000"/>
  </r>
  <r>
    <s v="BILL/2026/03/0043"/>
    <s v="OC02253"/>
    <x v="14"/>
    <s v="CLN/2026/0131"/>
    <d v="2026-03-18T00:00:00"/>
    <d v="2026-04-17T00:00:00"/>
    <s v="MXN"/>
    <n v="-16250"/>
    <m/>
    <n v="-16250"/>
    <n v="-16250"/>
    <n v="16250"/>
    <s v="Sin pagar"/>
    <s v="IRLANDA ROJO"/>
    <m/>
    <n v="30"/>
    <s v="Crédito"/>
    <n v="17"/>
    <n v="4"/>
    <n v="2026"/>
    <n v="18"/>
    <n v="3"/>
    <n v="2026"/>
    <n v="16250"/>
    <n v="16250"/>
    <s v="Vigente"/>
    <d v="2026-03-20T00:00:00"/>
    <x v="3"/>
    <x v="14"/>
    <n v="0"/>
    <n v="0"/>
    <n v="0"/>
    <n v="0"/>
    <n v="16250"/>
  </r>
  <r>
    <s v="BILL/2026/03/0040"/>
    <s v="OC02237"/>
    <x v="8"/>
    <s v="1718"/>
    <d v="2026-03-12T00:00:00"/>
    <d v="2026-04-11T00:00:00"/>
    <s v="USD"/>
    <n v="-38839.46"/>
    <n v="-6214.31"/>
    <n v="-45053.77"/>
    <n v="-2552"/>
    <n v="2552"/>
    <s v="Sin pagar"/>
    <s v="IRLANDA ROJO"/>
    <m/>
    <n v="30"/>
    <s v="Crédito"/>
    <n v="11"/>
    <n v="4"/>
    <n v="2026"/>
    <n v="12"/>
    <n v="3"/>
    <n v="2026"/>
    <n v="38839.46"/>
    <n v="45053.77"/>
    <s v="Vigente"/>
    <d v="2026-03-20T00:00:00"/>
    <x v="3"/>
    <x v="14"/>
    <n v="0"/>
    <n v="0"/>
    <n v="0"/>
    <n v="0"/>
    <n v="38839.46"/>
  </r>
  <r>
    <s v="BILL/2026/03/0039"/>
    <s v="OC02236"/>
    <x v="3"/>
    <s v="61845"/>
    <d v="2026-03-11T00:00:00"/>
    <d v="2026-04-10T00:00:00"/>
    <s v="MXN"/>
    <n v="-24930"/>
    <n v="-3988.8"/>
    <n v="-28918.799999999999"/>
    <n v="-28918.799999999999"/>
    <n v="28918.799999999999"/>
    <s v="Sin pagar"/>
    <s v="IRLANDA ROJO"/>
    <m/>
    <n v="30"/>
    <s v="Crédito"/>
    <n v="10"/>
    <n v="4"/>
    <n v="2026"/>
    <n v="11"/>
    <n v="3"/>
    <n v="2026"/>
    <n v="24930"/>
    <n v="28918.799999999999"/>
    <s v="Vigente"/>
    <d v="2026-03-20T00:00:00"/>
    <x v="3"/>
    <x v="14"/>
    <n v="0"/>
    <n v="0"/>
    <n v="0"/>
    <n v="0"/>
    <n v="24930"/>
  </r>
  <r>
    <s v="BILL/2026/03/0037"/>
    <s v="OC02230"/>
    <x v="3"/>
    <s v="61844"/>
    <d v="2026-03-11T00:00:00"/>
    <d v="2026-04-10T00:00:00"/>
    <s v="MXN"/>
    <n v="-19944"/>
    <n v="-3191.04"/>
    <n v="-23135.040000000001"/>
    <n v="-23135.040000000001"/>
    <n v="23135.040000000001"/>
    <s v="Sin pagar"/>
    <s v="IRLANDA ROJO"/>
    <m/>
    <n v="30"/>
    <s v="Crédito"/>
    <n v="10"/>
    <n v="4"/>
    <n v="2026"/>
    <n v="11"/>
    <n v="3"/>
    <n v="2026"/>
    <n v="19944"/>
    <n v="23135.040000000001"/>
    <s v="Vigente"/>
    <d v="2026-03-20T00:00:00"/>
    <x v="3"/>
    <x v="14"/>
    <n v="0"/>
    <n v="0"/>
    <n v="0"/>
    <n v="0"/>
    <n v="19944"/>
  </r>
  <r>
    <s v="BILL/2026/03/0033"/>
    <s v="OC02218"/>
    <x v="14"/>
    <s v="CLN/2026/0110--"/>
    <d v="2026-03-07T00:00:00"/>
    <d v="2026-04-06T00:00:00"/>
    <s v="MXN"/>
    <n v="-6800"/>
    <m/>
    <n v="-6800"/>
    <n v="-6800"/>
    <n v="6800"/>
    <s v="Sin pagar"/>
    <s v="IRLANDA ROJO"/>
    <m/>
    <n v="30"/>
    <s v="Crédito"/>
    <n v="6"/>
    <n v="4"/>
    <n v="2026"/>
    <n v="7"/>
    <n v="3"/>
    <n v="2026"/>
    <n v="6800"/>
    <n v="6800"/>
    <s v="Vigente"/>
    <d v="2026-03-20T00:00:00"/>
    <x v="3"/>
    <x v="14"/>
    <n v="0"/>
    <n v="0"/>
    <n v="0"/>
    <n v="0"/>
    <n v="6800"/>
  </r>
  <r>
    <s v="BILL/2026/03/0032"/>
    <s v="OC02213"/>
    <x v="14"/>
    <s v="CLN/2026/0110-"/>
    <d v="2026-03-07T00:00:00"/>
    <d v="2026-04-06T00:00:00"/>
    <s v="MXN"/>
    <n v="-7500"/>
    <m/>
    <n v="-7500"/>
    <n v="-7500"/>
    <n v="7500"/>
    <s v="Sin pagar"/>
    <s v="IRLANDA ROJO"/>
    <m/>
    <n v="30"/>
    <s v="Crédito"/>
    <n v="6"/>
    <n v="4"/>
    <n v="2026"/>
    <n v="7"/>
    <n v="3"/>
    <n v="2026"/>
    <n v="7500"/>
    <n v="7500"/>
    <s v="Vigente"/>
    <d v="2026-03-20T00:00:00"/>
    <x v="3"/>
    <x v="14"/>
    <n v="0"/>
    <n v="0"/>
    <n v="0"/>
    <n v="0"/>
    <n v="7500"/>
  </r>
  <r>
    <s v="BILL/2026/03/0031"/>
    <s v="OC02219"/>
    <x v="14"/>
    <s v="CLN/2026/0110"/>
    <d v="2026-03-07T00:00:00"/>
    <d v="2026-04-06T00:00:00"/>
    <s v="MXN"/>
    <n v="-15000"/>
    <m/>
    <n v="-15000"/>
    <n v="-15000"/>
    <n v="15000"/>
    <s v="Sin pagar"/>
    <s v="IRLANDA ROJO"/>
    <m/>
    <n v="30"/>
    <s v="Crédito"/>
    <n v="6"/>
    <n v="4"/>
    <n v="2026"/>
    <n v="7"/>
    <n v="3"/>
    <n v="2026"/>
    <n v="15000"/>
    <n v="15000"/>
    <s v="Vigente"/>
    <d v="2026-03-20T00:00:00"/>
    <x v="3"/>
    <x v="14"/>
    <n v="0"/>
    <n v="0"/>
    <n v="0"/>
    <n v="0"/>
    <n v="15000"/>
  </r>
  <r>
    <s v="BILL/2026/03/0030"/>
    <s v="OC02240"/>
    <x v="6"/>
    <s v="A - 36948"/>
    <d v="2026-03-11T00:00:00"/>
    <d v="2026-04-10T00:00:00"/>
    <s v="MXN"/>
    <n v="-4800"/>
    <m/>
    <n v="-4800"/>
    <n v="-4800"/>
    <n v="4800"/>
    <s v="Sin pagar"/>
    <s v="IRLANDA ROJO"/>
    <m/>
    <n v="30"/>
    <s v="Crédito"/>
    <n v="10"/>
    <n v="4"/>
    <n v="2026"/>
    <n v="11"/>
    <n v="3"/>
    <n v="2026"/>
    <n v="4800"/>
    <n v="4800"/>
    <s v="Vigente"/>
    <d v="2026-03-20T00:00:00"/>
    <x v="3"/>
    <x v="14"/>
    <n v="0"/>
    <n v="0"/>
    <n v="0"/>
    <n v="0"/>
    <n v="4800"/>
  </r>
  <r>
    <s v="BILL/2026/03/0028"/>
    <s v="OC02222"/>
    <x v="2"/>
    <s v="12002406"/>
    <d v="2026-03-09T00:00:00"/>
    <d v="2026-04-08T00:00:00"/>
    <s v="USD"/>
    <n v="-32033.16"/>
    <n v="-5125.3100000000004"/>
    <n v="-37158.47"/>
    <n v="-2088"/>
    <n v="2088"/>
    <s v="Sin pagar"/>
    <s v="IRLANDA ROJO"/>
    <m/>
    <n v="30"/>
    <s v="Crédito"/>
    <n v="8"/>
    <n v="4"/>
    <n v="2026"/>
    <n v="9"/>
    <n v="3"/>
    <n v="2026"/>
    <n v="32033.16"/>
    <n v="37158.47"/>
    <s v="Vigente"/>
    <d v="2026-03-20T00:00:00"/>
    <x v="3"/>
    <x v="14"/>
    <n v="0"/>
    <n v="0"/>
    <n v="0"/>
    <n v="0"/>
    <n v="32033.16"/>
  </r>
  <r>
    <s v="BILL/2026/03/0021"/>
    <s v="OC02212"/>
    <x v="15"/>
    <s v="DSA 242223"/>
    <d v="2026-03-06T00:00:00"/>
    <d v="2026-04-05T00:00:00"/>
    <s v="USD"/>
    <n v="-34912.080000000002"/>
    <n v="-5585.93"/>
    <n v="-40498.01"/>
    <n v="-2291"/>
    <n v="2291"/>
    <s v="Sin pagar"/>
    <s v="IRLANDA ROJO"/>
    <m/>
    <n v="30"/>
    <s v="Crédito"/>
    <n v="5"/>
    <n v="4"/>
    <n v="2026"/>
    <n v="6"/>
    <n v="3"/>
    <n v="2026"/>
    <n v="34912.080000000002"/>
    <n v="40498.01"/>
    <s v="Vigente"/>
    <d v="2026-03-20T00:00:00"/>
    <x v="3"/>
    <x v="14"/>
    <n v="0"/>
    <n v="0"/>
    <n v="0"/>
    <n v="0"/>
    <n v="34912.080000000002"/>
  </r>
  <r>
    <s v="BILL/2026/03/0017"/>
    <s v="OC02221"/>
    <x v="0"/>
    <s v="HMO-24319"/>
    <d v="2026-03-06T00:00:00"/>
    <d v="2026-04-05T00:00:00"/>
    <s v="USD"/>
    <n v="-85132.43"/>
    <m/>
    <n v="-85132.43"/>
    <n v="-4816"/>
    <n v="4816"/>
    <s v="Sin pagar"/>
    <s v="IRLANDA ROJO"/>
    <m/>
    <n v="30"/>
    <s v="Crédito"/>
    <n v="5"/>
    <n v="4"/>
    <n v="2026"/>
    <n v="6"/>
    <n v="3"/>
    <n v="2026"/>
    <n v="85132.43"/>
    <n v="85132.43"/>
    <s v="Vigente"/>
    <d v="2026-03-20T00:00:00"/>
    <x v="3"/>
    <x v="14"/>
    <n v="0"/>
    <n v="0"/>
    <n v="0"/>
    <n v="0"/>
    <n v="85132.43"/>
  </r>
  <r>
    <s v="BILL/2026/03/0016"/>
    <s v="OC02229"/>
    <x v="0"/>
    <s v="HMO-24317"/>
    <d v="2026-03-06T00:00:00"/>
    <d v="2026-04-05T00:00:00"/>
    <s v="USD"/>
    <n v="-9899.1200000000008"/>
    <n v="-1583.86"/>
    <n v="-11482.98"/>
    <n v="-649.6"/>
    <n v="649.6"/>
    <s v="Sin pagar"/>
    <s v="IRLANDA ROJO"/>
    <m/>
    <n v="30"/>
    <s v="Crédito"/>
    <n v="5"/>
    <n v="4"/>
    <n v="2026"/>
    <n v="6"/>
    <n v="3"/>
    <n v="2026"/>
    <n v="9899.1200000000008"/>
    <n v="11482.98"/>
    <s v="Vigente"/>
    <d v="2026-03-20T00:00:00"/>
    <x v="3"/>
    <x v="14"/>
    <n v="0"/>
    <n v="0"/>
    <n v="0"/>
    <n v="0"/>
    <n v="9899.1200000000008"/>
  </r>
  <r>
    <s v="BILL/2026/03/0010"/>
    <s v="OC02209"/>
    <x v="15"/>
    <s v="DSA 242129"/>
    <d v="2026-03-06T00:00:00"/>
    <d v="2026-04-05T00:00:00"/>
    <s v="MXN"/>
    <n v="-645000"/>
    <m/>
    <n v="-645000"/>
    <n v="-645000"/>
    <n v="645000"/>
    <s v="Sin pagar"/>
    <s v="IRLANDA ROJO"/>
    <m/>
    <n v="30"/>
    <s v="Crédito"/>
    <n v="5"/>
    <n v="4"/>
    <n v="2026"/>
    <n v="6"/>
    <n v="3"/>
    <n v="2026"/>
    <n v="645000"/>
    <n v="645000"/>
    <s v="Vigente"/>
    <d v="2026-03-20T00:00:00"/>
    <x v="3"/>
    <x v="14"/>
    <n v="0"/>
    <n v="0"/>
    <n v="0"/>
    <n v="0"/>
    <n v="645000"/>
  </r>
  <r>
    <s v="BILL/2026/03/0008"/>
    <s v="OC02211"/>
    <x v="0"/>
    <s v="HMO-24273"/>
    <d v="2026-03-02T00:00:00"/>
    <d v="2026-04-01T00:00:00"/>
    <s v="MXN"/>
    <n v="-19200"/>
    <n v="-3072"/>
    <n v="-22272"/>
    <n v="-22272"/>
    <n v="22272"/>
    <s v="Sin pagar"/>
    <s v="IRLANDA ROJO"/>
    <m/>
    <n v="30"/>
    <s v="Crédito"/>
    <n v="1"/>
    <n v="4"/>
    <n v="2026"/>
    <n v="2"/>
    <n v="3"/>
    <n v="2026"/>
    <n v="19200"/>
    <n v="22272"/>
    <s v="Vigente"/>
    <d v="2026-03-20T00:00:00"/>
    <x v="3"/>
    <x v="14"/>
    <n v="0"/>
    <n v="0"/>
    <n v="0"/>
    <n v="0"/>
    <n v="19200"/>
  </r>
  <r>
    <s v="BILL/2026/03/0007"/>
    <s v="OC02210"/>
    <x v="0"/>
    <s v="HMO-24272"/>
    <d v="2026-03-02T00:00:00"/>
    <d v="2026-04-01T00:00:00"/>
    <s v="MXN"/>
    <n v="-23520"/>
    <n v="-3763.2"/>
    <n v="-27283.200000000001"/>
    <n v="-27283.200000000001"/>
    <n v="27283.200000000001"/>
    <s v="Sin pagar"/>
    <s v="IRLANDA ROJO"/>
    <m/>
    <n v="30"/>
    <s v="Crédito"/>
    <n v="1"/>
    <n v="4"/>
    <n v="2026"/>
    <n v="2"/>
    <n v="3"/>
    <n v="2026"/>
    <n v="23520"/>
    <n v="27283.200000000001"/>
    <s v="Vigente"/>
    <d v="2026-03-20T00:00:00"/>
    <x v="3"/>
    <x v="14"/>
    <n v="0"/>
    <n v="0"/>
    <n v="0"/>
    <n v="0"/>
    <n v="23520"/>
  </r>
  <r>
    <s v="BILL/2026/03/0006"/>
    <s v="OC02198"/>
    <x v="14"/>
    <s v="CLN/2026/0103"/>
    <d v="2026-03-04T00:00:00"/>
    <d v="2026-04-03T00:00:00"/>
    <s v="MXN"/>
    <n v="-6800"/>
    <m/>
    <n v="-6800"/>
    <n v="-6800"/>
    <n v="6800"/>
    <s v="Sin pagar"/>
    <s v="IRLANDA ROJO"/>
    <m/>
    <n v="30"/>
    <s v="Crédito"/>
    <n v="3"/>
    <n v="4"/>
    <n v="2026"/>
    <n v="4"/>
    <n v="3"/>
    <n v="2026"/>
    <n v="6800"/>
    <n v="6800"/>
    <s v="Vigente"/>
    <d v="2026-03-20T00:00:00"/>
    <x v="3"/>
    <x v="14"/>
    <n v="0"/>
    <n v="0"/>
    <n v="0"/>
    <n v="0"/>
    <n v="6800"/>
  </r>
  <r>
    <s v="BILL/2026/02/0075"/>
    <s v="OC02225"/>
    <x v="4"/>
    <s v="HMO57965"/>
    <d v="2026-02-12T00:00:00"/>
    <d v="2026-03-14T00:00:00"/>
    <s v="USD"/>
    <n v="-10811.33"/>
    <n v="-1729.81"/>
    <n v="-12541.14"/>
    <n v="-728.48"/>
    <n v="728.48"/>
    <s v="Sin pagar"/>
    <s v="IRLANDA ROJO"/>
    <m/>
    <n v="30"/>
    <s v="Crédito"/>
    <n v="14"/>
    <n v="3"/>
    <n v="2026"/>
    <n v="12"/>
    <n v="2"/>
    <n v="2026"/>
    <n v="10811.33"/>
    <n v="12541.14"/>
    <s v="Vencido"/>
    <d v="2026-03-20T00:00:00"/>
    <x v="3"/>
    <x v="14"/>
    <n v="7"/>
    <n v="10811.33"/>
    <n v="0"/>
    <n v="0"/>
    <n v="0"/>
  </r>
  <r>
    <s v="BILL/2026/02/0074"/>
    <s v="OC02194"/>
    <x v="15"/>
    <s v="DSA 241490"/>
    <d v="2026-02-26T00:00:00"/>
    <d v="2026-03-28T00:00:00"/>
    <s v="USD"/>
    <n v="-13564.3"/>
    <n v="-2170.29"/>
    <n v="-15734.59"/>
    <n v="-916.4"/>
    <n v="916.4"/>
    <s v="Sin pagar"/>
    <s v="IRLANDA ROJO"/>
    <m/>
    <n v="30"/>
    <s v="Crédito"/>
    <n v="28"/>
    <n v="3"/>
    <n v="2026"/>
    <n v="26"/>
    <n v="2"/>
    <n v="2026"/>
    <n v="13564.3"/>
    <n v="15734.59"/>
    <s v="Vigente"/>
    <d v="2026-03-20T00:00:00"/>
    <x v="3"/>
    <x v="14"/>
    <n v="0"/>
    <n v="0"/>
    <n v="0"/>
    <n v="0"/>
    <n v="13564.3"/>
  </r>
  <r>
    <s v="BILL/2026/02/0073"/>
    <s v="OC02196"/>
    <x v="15"/>
    <s v="DSA 241491"/>
    <d v="2026-02-26T00:00:00"/>
    <d v="2026-03-28T00:00:00"/>
    <s v="USD"/>
    <n v="-1274.8699999999999"/>
    <n v="-203.98"/>
    <n v="-1478.85"/>
    <n v="-86.13"/>
    <n v="86.13"/>
    <s v="Sin pagar"/>
    <s v="IRLANDA ROJO"/>
    <m/>
    <n v="30"/>
    <s v="Crédito"/>
    <n v="28"/>
    <n v="3"/>
    <n v="2026"/>
    <n v="26"/>
    <n v="2"/>
    <n v="2026"/>
    <n v="1274.8699999999999"/>
    <n v="1478.85"/>
    <s v="Vigente"/>
    <d v="2026-03-20T00:00:00"/>
    <x v="3"/>
    <x v="14"/>
    <n v="0"/>
    <n v="0"/>
    <n v="0"/>
    <n v="0"/>
    <n v="1274.8699999999999"/>
  </r>
  <r>
    <s v="BILL/2026/02/0068"/>
    <s v="OC02195"/>
    <x v="4"/>
    <s v="OBR37060"/>
    <d v="2026-02-24T00:00:00"/>
    <d v="2026-03-26T00:00:00"/>
    <s v="USD"/>
    <n v="-40285.910000000003"/>
    <n v="-6445.75"/>
    <n v="-46731.66"/>
    <n v="-2714.4"/>
    <n v="2714.4"/>
    <s v="Sin pagar"/>
    <s v="IRLANDA ROJO"/>
    <m/>
    <n v="30"/>
    <s v="Crédito"/>
    <n v="26"/>
    <n v="3"/>
    <n v="2026"/>
    <n v="24"/>
    <n v="2"/>
    <n v="2026"/>
    <n v="40285.910000000003"/>
    <n v="46731.66"/>
    <s v="Vigente"/>
    <d v="2026-03-20T00:00:00"/>
    <x v="3"/>
    <x v="14"/>
    <n v="0"/>
    <n v="0"/>
    <n v="0"/>
    <n v="0"/>
    <n v="40285.910000000003"/>
  </r>
  <r>
    <s v="BILL/2026/02/0067"/>
    <s v="OC02175"/>
    <x v="3"/>
    <s v="61608"/>
    <d v="2026-02-16T00:00:00"/>
    <d v="2026-03-18T00:00:00"/>
    <s v="MXN"/>
    <n v="-39888"/>
    <n v="-6382.08"/>
    <n v="-46270.080000000002"/>
    <n v="-46270.080000000002"/>
    <n v="46270.080000000002"/>
    <s v="Sin pagar"/>
    <s v="IRLANDA ROJO"/>
    <m/>
    <n v="30"/>
    <s v="Crédito"/>
    <n v="18"/>
    <n v="3"/>
    <n v="2026"/>
    <n v="16"/>
    <n v="2"/>
    <n v="2026"/>
    <n v="39888"/>
    <n v="46270.080000000002"/>
    <s v="Vencido"/>
    <d v="2026-03-20T00:00:00"/>
    <x v="3"/>
    <x v="14"/>
    <n v="3"/>
    <n v="39888"/>
    <n v="0"/>
    <n v="0"/>
    <n v="0"/>
  </r>
  <r>
    <s v="BILL/2026/02/0066"/>
    <s v="OC02172"/>
    <x v="2"/>
    <s v="12002282"/>
    <d v="2026-02-16T00:00:00"/>
    <d v="2026-03-18T00:00:00"/>
    <s v="USD"/>
    <n v="-30923.64"/>
    <n v="-4947.78"/>
    <n v="-35871.42"/>
    <n v="-2088"/>
    <n v="2088"/>
    <s v="Sin pagar"/>
    <s v="IRLANDA ROJO"/>
    <m/>
    <n v="30"/>
    <s v="Crédito"/>
    <n v="18"/>
    <n v="3"/>
    <n v="2026"/>
    <n v="16"/>
    <n v="2"/>
    <n v="2026"/>
    <n v="30923.64"/>
    <n v="35871.42"/>
    <s v="Vencido"/>
    <d v="2026-03-20T00:00:00"/>
    <x v="3"/>
    <x v="14"/>
    <n v="3"/>
    <n v="30923.64"/>
    <n v="0"/>
    <n v="0"/>
    <n v="0"/>
  </r>
  <r>
    <s v="BILL/2026/02/0057"/>
    <s v="OC02170"/>
    <x v="15"/>
    <s v="DSA 241092"/>
    <d v="2026-02-20T00:00:00"/>
    <d v="2026-03-22T00:00:00"/>
    <s v="MXN"/>
    <n v="-645000"/>
    <m/>
    <n v="-645000"/>
    <n v="-645000"/>
    <n v="645000"/>
    <s v="Sin pagar"/>
    <s v="IRLANDA ROJO"/>
    <m/>
    <n v="30"/>
    <s v="Crédito"/>
    <n v="22"/>
    <n v="3"/>
    <n v="2026"/>
    <n v="20"/>
    <n v="2"/>
    <n v="2026"/>
    <n v="645000"/>
    <n v="645000"/>
    <s v="Vigente"/>
    <d v="2026-03-20T00:00:00"/>
    <x v="3"/>
    <x v="14"/>
    <n v="0"/>
    <n v="0"/>
    <n v="0"/>
    <n v="0"/>
    <n v="645000"/>
  </r>
  <r>
    <s v="BILL/2026/02/0051"/>
    <s v="OC02180"/>
    <x v="3"/>
    <s v="61609"/>
    <d v="2026-02-16T00:00:00"/>
    <d v="2026-03-18T00:00:00"/>
    <s v="MXN"/>
    <n v="-9972"/>
    <n v="-1595.52"/>
    <n v="-11567.52"/>
    <n v="-11567.52"/>
    <n v="11567.52"/>
    <s v="Sin pagar"/>
    <s v="IRLANDA ROJO"/>
    <m/>
    <n v="30"/>
    <s v="Crédito"/>
    <n v="18"/>
    <n v="3"/>
    <n v="2026"/>
    <n v="16"/>
    <n v="2"/>
    <n v="2026"/>
    <n v="9972"/>
    <n v="11567.52"/>
    <s v="Vencido"/>
    <d v="2026-03-20T00:00:00"/>
    <x v="3"/>
    <x v="14"/>
    <n v="3"/>
    <n v="9972"/>
    <n v="0"/>
    <n v="0"/>
    <n v="0"/>
  </r>
  <r>
    <s v="BILL/2026/02/0048"/>
    <s v="OC02185"/>
    <x v="4"/>
    <s v="OBR36989"/>
    <d v="2026-02-17T00:00:00"/>
    <d v="2026-03-19T00:00:00"/>
    <s v="MXN"/>
    <n v="-2320"/>
    <n v="-371.2"/>
    <n v="-2691.2"/>
    <n v="-2691.2"/>
    <n v="2691.2"/>
    <s v="Sin pagar"/>
    <s v="IRLANDA ROJO"/>
    <m/>
    <n v="30"/>
    <s v="Crédito"/>
    <n v="19"/>
    <n v="3"/>
    <n v="2026"/>
    <n v="17"/>
    <n v="2"/>
    <n v="2026"/>
    <n v="2320"/>
    <n v="2691.2"/>
    <s v="Vencido"/>
    <d v="2026-03-20T00:00:00"/>
    <x v="3"/>
    <x v="14"/>
    <n v="2"/>
    <n v="2320"/>
    <n v="0"/>
    <n v="0"/>
    <n v="0"/>
  </r>
  <r>
    <s v="BILL/2026/02/0047"/>
    <s v="OC02184"/>
    <x v="4"/>
    <s v="OBR36988"/>
    <d v="2026-02-17T00:00:00"/>
    <d v="2026-03-19T00:00:00"/>
    <s v="USD"/>
    <n v="-25277.63"/>
    <n v="-4044.42"/>
    <n v="-29322.05"/>
    <n v="-1707.52"/>
    <n v="1707.52"/>
    <s v="Sin pagar"/>
    <s v="IRLANDA ROJO"/>
    <m/>
    <n v="30"/>
    <s v="Crédito"/>
    <n v="19"/>
    <n v="3"/>
    <n v="2026"/>
    <n v="17"/>
    <n v="2"/>
    <n v="2026"/>
    <n v="25277.63"/>
    <n v="29322.05"/>
    <s v="Vencido"/>
    <d v="2026-03-20T00:00:00"/>
    <x v="3"/>
    <x v="14"/>
    <n v="2"/>
    <n v="25277.63"/>
    <n v="0"/>
    <n v="0"/>
    <n v="0"/>
  </r>
  <r>
    <s v="BILL/2026/02/0046"/>
    <s v="OC02159"/>
    <x v="5"/>
    <s v="M 68100"/>
    <d v="2026-02-16T00:00:00"/>
    <d v="2026-03-18T00:00:00"/>
    <s v="USD"/>
    <n v="-6094.53"/>
    <n v="-975.12"/>
    <n v="-7069.65"/>
    <n v="-411.51"/>
    <n v="411.51"/>
    <s v="Sin pagar"/>
    <s v="IRLANDA ROJO"/>
    <m/>
    <n v="30"/>
    <s v="Crédito"/>
    <n v="18"/>
    <n v="3"/>
    <n v="2026"/>
    <n v="16"/>
    <n v="2"/>
    <n v="2026"/>
    <n v="6094.53"/>
    <n v="7069.65"/>
    <s v="Vencido"/>
    <d v="2026-03-20T00:00:00"/>
    <x v="3"/>
    <x v="14"/>
    <n v="3"/>
    <n v="6094.53"/>
    <n v="0"/>
    <n v="0"/>
    <n v="0"/>
  </r>
  <r>
    <s v="BILL/2026/02/0035"/>
    <s v="OC02156"/>
    <x v="7"/>
    <s v="F9079"/>
    <d v="2026-02-11T00:00:00"/>
    <d v="2026-03-13T00:00:00"/>
    <s v="MXN"/>
    <n v="-192000"/>
    <m/>
    <n v="-192000"/>
    <n v="-192000"/>
    <n v="192000"/>
    <s v="Sin pagar"/>
    <s v="IRLANDA ROJO"/>
    <m/>
    <n v="30"/>
    <s v="Crédito"/>
    <n v="13"/>
    <n v="3"/>
    <n v="2026"/>
    <n v="11"/>
    <n v="2"/>
    <n v="2026"/>
    <n v="192000"/>
    <n v="192000"/>
    <s v="Vencido"/>
    <d v="2026-03-20T00:00:00"/>
    <x v="3"/>
    <x v="14"/>
    <n v="8"/>
    <n v="192000"/>
    <n v="0"/>
    <n v="0"/>
    <n v="0"/>
  </r>
  <r>
    <s v="BILL/2026/02/0034"/>
    <s v="OC02149"/>
    <x v="3"/>
    <s v="61571"/>
    <d v="2026-02-10T00:00:00"/>
    <d v="2026-03-12T00:00:00"/>
    <s v="MXN"/>
    <n v="-49860"/>
    <n v="-7977.6"/>
    <n v="-57837.599999999999"/>
    <n v="-57837.599999999999"/>
    <n v="57837.599999999999"/>
    <s v="Sin pagar"/>
    <s v="IRLANDA ROJO"/>
    <m/>
    <n v="30"/>
    <s v="Crédito"/>
    <n v="12"/>
    <n v="3"/>
    <n v="2026"/>
    <n v="10"/>
    <n v="2"/>
    <n v="2026"/>
    <n v="49860"/>
    <n v="57837.599999999999"/>
    <s v="Vencido"/>
    <d v="2026-03-20T00:00:00"/>
    <x v="3"/>
    <x v="14"/>
    <n v="9"/>
    <n v="49860"/>
    <n v="0"/>
    <n v="0"/>
    <n v="0"/>
  </r>
  <r>
    <s v="BILL/2026/02/0032"/>
    <s v="OC02120"/>
    <x v="5"/>
    <s v="M 68028"/>
    <d v="2026-02-10T00:00:00"/>
    <d v="2026-03-12T00:00:00"/>
    <s v="USD"/>
    <n v="-22691.72"/>
    <n v="-3630.68"/>
    <n v="-26322.400000000001"/>
    <n v="-1531.2"/>
    <n v="1531.2"/>
    <s v="Sin pagar"/>
    <s v="IRLANDA ROJO"/>
    <m/>
    <n v="30"/>
    <s v="Crédito"/>
    <n v="12"/>
    <n v="3"/>
    <n v="2026"/>
    <n v="10"/>
    <n v="2"/>
    <n v="2026"/>
    <n v="22691.72"/>
    <n v="26322.400000000001"/>
    <s v="Vencido"/>
    <d v="2026-03-20T00:00:00"/>
    <x v="3"/>
    <x v="14"/>
    <n v="9"/>
    <n v="22691.72"/>
    <n v="0"/>
    <n v="0"/>
    <n v="0"/>
  </r>
  <r>
    <s v="BILL/2026/02/0030"/>
    <s v="OC02047"/>
    <x v="13"/>
    <s v="HMO/2026/00001"/>
    <d v="2026-02-12T00:00:00"/>
    <d v="2026-04-13T00:00:00"/>
    <s v="USD"/>
    <n v="-1075280.1299999999"/>
    <n v="-172044.82"/>
    <n v="-1247324.95"/>
    <n v="-72453.600000000006"/>
    <n v="72453.600000000006"/>
    <s v="Sin pagar"/>
    <s v="IRLANDA ROJO"/>
    <m/>
    <n v="60"/>
    <s v="Crédito"/>
    <n v="13"/>
    <n v="4"/>
    <n v="2026"/>
    <n v="12"/>
    <n v="2"/>
    <n v="2026"/>
    <n v="1075280.1299999999"/>
    <n v="1247324.95"/>
    <s v="Vigente"/>
    <d v="2026-03-20T00:00:00"/>
    <x v="3"/>
    <x v="14"/>
    <n v="0"/>
    <n v="0"/>
    <n v="0"/>
    <n v="0"/>
    <n v="1075280.1299999999"/>
  </r>
  <r>
    <s v="BILL/2026/02/0029"/>
    <s v="OC02161"/>
    <x v="3"/>
    <s v="61570"/>
    <d v="2026-02-10T00:00:00"/>
    <d v="2026-03-12T00:00:00"/>
    <s v="MXN"/>
    <n v="-39888"/>
    <n v="-6382.08"/>
    <n v="-46270.080000000002"/>
    <n v="-46270.080000000002"/>
    <n v="46270.080000000002"/>
    <s v="Sin pagar"/>
    <s v="IRLANDA ROJO"/>
    <m/>
    <n v="30"/>
    <s v="Crédito"/>
    <n v="12"/>
    <n v="3"/>
    <n v="2026"/>
    <n v="10"/>
    <n v="2"/>
    <n v="2026"/>
    <n v="39888"/>
    <n v="46270.080000000002"/>
    <s v="Vencido"/>
    <d v="2026-03-20T00:00:00"/>
    <x v="3"/>
    <x v="14"/>
    <n v="9"/>
    <n v="39888"/>
    <n v="0"/>
    <n v="0"/>
    <n v="0"/>
  </r>
  <r>
    <s v="BILL/2026/02/0027"/>
    <s v="OC02160"/>
    <x v="7"/>
    <s v="F9080"/>
    <d v="2026-02-11T00:00:00"/>
    <d v="2026-03-13T00:00:00"/>
    <s v="MXN"/>
    <n v="-128000"/>
    <m/>
    <n v="-128000"/>
    <n v="-128000"/>
    <n v="128000"/>
    <s v="Sin pagar"/>
    <s v="IRLANDA ROJO"/>
    <m/>
    <n v="30"/>
    <s v="Crédito"/>
    <n v="13"/>
    <n v="3"/>
    <n v="2026"/>
    <n v="11"/>
    <n v="2"/>
    <n v="2026"/>
    <n v="128000"/>
    <n v="128000"/>
    <s v="Vencido"/>
    <d v="2026-03-20T00:00:00"/>
    <x v="3"/>
    <x v="14"/>
    <n v="8"/>
    <n v="128000"/>
    <n v="0"/>
    <n v="0"/>
    <n v="0"/>
  </r>
  <r>
    <s v="BILL/2026/02/0024"/>
    <s v="OC02121"/>
    <x v="3"/>
    <s v="61505"/>
    <d v="2026-02-03T00:00:00"/>
    <d v="2026-03-05T00:00:00"/>
    <s v="MXN"/>
    <n v="-20160"/>
    <n v="-3225.6"/>
    <n v="-23385.599999999999"/>
    <n v="-23385.599999999999"/>
    <n v="23385.599999999999"/>
    <s v="Sin pagar"/>
    <s v="IRLANDA ROJO"/>
    <m/>
    <n v="30"/>
    <s v="Crédito"/>
    <n v="5"/>
    <n v="3"/>
    <n v="2026"/>
    <n v="3"/>
    <n v="2"/>
    <n v="2026"/>
    <n v="20160"/>
    <n v="23385.599999999999"/>
    <s v="Vencido"/>
    <d v="2026-03-20T00:00:00"/>
    <x v="3"/>
    <x v="14"/>
    <n v="16"/>
    <n v="20160"/>
    <n v="0"/>
    <n v="0"/>
    <n v="0"/>
  </r>
  <r>
    <s v="BILL/2026/02/0023"/>
    <s v="OC02126"/>
    <x v="3"/>
    <s v="61532"/>
    <d v="2026-02-05T00:00:00"/>
    <d v="2026-03-07T00:00:00"/>
    <s v="MXN"/>
    <n v="-20160"/>
    <n v="-3225.6"/>
    <n v="-23385.599999999999"/>
    <n v="-23385.599999999999"/>
    <n v="23385.599999999999"/>
    <s v="Sin pagar"/>
    <s v="IRLANDA ROJO"/>
    <m/>
    <n v="30"/>
    <s v="Crédito"/>
    <n v="7"/>
    <n v="3"/>
    <n v="2026"/>
    <n v="5"/>
    <n v="2"/>
    <n v="2026"/>
    <n v="20160"/>
    <n v="23385.599999999999"/>
    <s v="Vencido"/>
    <d v="2026-03-20T00:00:00"/>
    <x v="3"/>
    <x v="14"/>
    <n v="14"/>
    <n v="20160"/>
    <n v="0"/>
    <n v="0"/>
    <n v="0"/>
  </r>
  <r>
    <s v="BILL/2026/02/0022"/>
    <s v="OC02125"/>
    <x v="3"/>
    <s v="61533"/>
    <d v="2026-02-05T00:00:00"/>
    <d v="2026-03-07T00:00:00"/>
    <s v="MXN"/>
    <n v="-50400"/>
    <n v="-8064"/>
    <n v="-58464"/>
    <n v="-58464"/>
    <n v="58464"/>
    <s v="Sin pagar"/>
    <s v="IRLANDA ROJO"/>
    <m/>
    <n v="30"/>
    <s v="Crédito"/>
    <n v="7"/>
    <n v="3"/>
    <n v="2026"/>
    <n v="5"/>
    <n v="2"/>
    <n v="2026"/>
    <n v="50400"/>
    <n v="58464"/>
    <s v="Vencido"/>
    <d v="2026-03-20T00:00:00"/>
    <x v="3"/>
    <x v="14"/>
    <n v="14"/>
    <n v="50400"/>
    <n v="0"/>
    <n v="0"/>
    <n v="0"/>
  </r>
  <r>
    <s v="BILL/2026/02/0021"/>
    <s v="OC02128"/>
    <x v="23"/>
    <s v="MET4643"/>
    <d v="2026-02-05T00:00:00"/>
    <d v="2026-03-07T00:00:00"/>
    <s v="USD"/>
    <n v="-29397.25"/>
    <n v="-4703.5600000000004"/>
    <n v="-34100.81"/>
    <n v="-1972"/>
    <n v="1972"/>
    <s v="Sin pagar"/>
    <s v="IRLANDA ROJO"/>
    <m/>
    <n v="30"/>
    <s v="Crédito"/>
    <n v="7"/>
    <n v="3"/>
    <n v="2026"/>
    <n v="5"/>
    <n v="2"/>
    <n v="2026"/>
    <n v="29397.25"/>
    <n v="34100.81"/>
    <s v="Vencido"/>
    <d v="2026-03-20T00:00:00"/>
    <x v="3"/>
    <x v="14"/>
    <n v="14"/>
    <n v="29397.25"/>
    <n v="0"/>
    <n v="0"/>
    <n v="0"/>
  </r>
  <r>
    <s v="BILL/2026/02/0020"/>
    <s v="OC02122"/>
    <x v="2"/>
    <s v="12002196"/>
    <d v="2026-02-04T00:00:00"/>
    <d v="2026-03-06T00:00:00"/>
    <s v="USD"/>
    <n v="-31023"/>
    <n v="-4963.68"/>
    <n v="-35986.68"/>
    <n v="-2088"/>
    <n v="2088"/>
    <s v="Sin pagar"/>
    <s v="IRLANDA ROJO"/>
    <m/>
    <n v="30"/>
    <s v="Crédito"/>
    <n v="6"/>
    <n v="3"/>
    <n v="2026"/>
    <n v="4"/>
    <n v="2"/>
    <n v="2026"/>
    <n v="31023"/>
    <n v="35986.68"/>
    <s v="Vencido"/>
    <d v="2026-03-20T00:00:00"/>
    <x v="3"/>
    <x v="14"/>
    <n v="15"/>
    <n v="31023"/>
    <n v="0"/>
    <n v="0"/>
    <n v="0"/>
  </r>
  <r>
    <s v="BILL/2026/01/0056"/>
    <s v="OC02073"/>
    <x v="23"/>
    <s v="MET4536"/>
    <d v="2026-01-15T00:00:00"/>
    <d v="2026-02-14T00:00:00"/>
    <s v="USD"/>
    <n v="-30733.81"/>
    <n v="-4917.41"/>
    <n v="-35651.22"/>
    <n v="-2001"/>
    <n v="2001"/>
    <s v="Sin pagar"/>
    <s v="IRLANDA ROJO"/>
    <m/>
    <n v="30"/>
    <s v="Crédito"/>
    <n v="14"/>
    <n v="2"/>
    <n v="2026"/>
    <n v="15"/>
    <n v="1"/>
    <n v="2026"/>
    <n v="30733.81"/>
    <n v="35651.22"/>
    <s v="Vencido"/>
    <d v="2026-03-20T00:00:00"/>
    <x v="3"/>
    <x v="14"/>
    <n v="35"/>
    <n v="0"/>
    <n v="30733.81"/>
    <n v="0"/>
    <n v="0"/>
  </r>
  <r>
    <s v="BILL/2026/01/0046"/>
    <s v="OC02069"/>
    <x v="23"/>
    <s v="MET4527"/>
    <d v="2026-01-14T00:00:00"/>
    <d v="2026-02-13T00:00:00"/>
    <s v="USD"/>
    <n v="-30798.15"/>
    <n v="-4927.7"/>
    <n v="-35725.85"/>
    <n v="-2001"/>
    <n v="2001"/>
    <s v="Sin pagar"/>
    <s v="IRLANDA ROJO"/>
    <m/>
    <n v="30"/>
    <s v="Crédito"/>
    <n v="13"/>
    <n v="2"/>
    <n v="2026"/>
    <n v="14"/>
    <n v="1"/>
    <n v="2026"/>
    <n v="30798.15"/>
    <n v="35725.85"/>
    <s v="Vencido"/>
    <d v="2026-03-20T00:00:00"/>
    <x v="3"/>
    <x v="14"/>
    <n v="36"/>
    <n v="0"/>
    <n v="30798.15"/>
    <n v="0"/>
    <n v="0"/>
  </r>
  <r>
    <s v="BILL/2026/01/0030"/>
    <s v="OC02032"/>
    <x v="2"/>
    <s v="12002067"/>
    <d v="2026-01-14T00:00:00"/>
    <d v="2026-02-13T00:00:00"/>
    <s v="USD"/>
    <n v="-64274.400000000001"/>
    <n v="-10283.9"/>
    <n v="-74558.3"/>
    <n v="-4176"/>
    <n v="4176"/>
    <s v="Sin pagar"/>
    <s v="IRLANDA ROJO"/>
    <m/>
    <n v="30"/>
    <s v="Crédito"/>
    <n v="13"/>
    <n v="2"/>
    <n v="2026"/>
    <n v="14"/>
    <n v="1"/>
    <n v="2026"/>
    <n v="64274.400000000001"/>
    <n v="74558.3"/>
    <s v="Vencido"/>
    <d v="2026-03-20T00:00:00"/>
    <x v="3"/>
    <x v="14"/>
    <n v="36"/>
    <n v="0"/>
    <n v="64274.400000000001"/>
    <n v="0"/>
    <n v="0"/>
  </r>
  <r>
    <s v="BILL/2025/12/0035"/>
    <s v="OC01838"/>
    <x v="13"/>
    <s v="HMO/2025/00003"/>
    <d v="2025-12-18T00:00:00"/>
    <d v="2026-02-16T00:00:00"/>
    <s v="USD"/>
    <n v="-183448.7260982951"/>
    <n v="-29351.796175727217"/>
    <n v="-212800.52227402228"/>
    <n v="-72453.600000000006"/>
    <n v="72453.600000000006"/>
    <s v="Sin pagar"/>
    <s v="IRLANDA ROJO"/>
    <m/>
    <n v="60"/>
    <s v="Crédito"/>
    <n v="16"/>
    <n v="2"/>
    <n v="2026"/>
    <n v="18"/>
    <n v="12"/>
    <n v="2025"/>
    <n v="183448.7260982951"/>
    <n v="212800.52227402228"/>
    <s v="Vencido"/>
    <d v="2026-03-20T00:00:00"/>
    <x v="3"/>
    <x v="14"/>
    <n v="33"/>
    <n v="0"/>
    <n v="183448.7260982951"/>
    <n v="0"/>
    <n v="0"/>
  </r>
  <r>
    <s v="BILL/2025/10/0003"/>
    <s v="OC01792"/>
    <x v="16"/>
    <s v="4074"/>
    <d v="2025-10-02T00:00:00"/>
    <d v="2025-11-01T00:00:00"/>
    <s v="MXN"/>
    <n v="-14985"/>
    <n v="-2397.6"/>
    <n v="-17382.599999999999"/>
    <n v="-17382.599999999999"/>
    <n v="17382.599999999999"/>
    <s v="Sin pagar"/>
    <s v="IRLANDA ROJO"/>
    <m/>
    <n v="30"/>
    <s v="Crédito"/>
    <n v="1"/>
    <n v="11"/>
    <n v="2025"/>
    <n v="2"/>
    <n v="10"/>
    <n v="2025"/>
    <n v="14985"/>
    <n v="17382.599999999999"/>
    <s v="Vencido"/>
    <d v="2026-03-20T00:00:00"/>
    <x v="3"/>
    <x v="14"/>
    <n v="140"/>
    <n v="0"/>
    <n v="0"/>
    <n v="14985"/>
    <n v="0"/>
  </r>
  <r>
    <s v="BILL/2025/09/0116"/>
    <s v="OC01773"/>
    <x v="16"/>
    <s v="3998"/>
    <d v="2025-09-27T00:00:00"/>
    <d v="2025-10-27T00:00:00"/>
    <s v="MXN"/>
    <n v="-7600"/>
    <n v="-1216"/>
    <n v="-8816"/>
    <n v="-8816"/>
    <n v="8816"/>
    <s v="Sin pagar"/>
    <s v="IRLANDA ROJO"/>
    <m/>
    <n v="30"/>
    <s v="Crédito"/>
    <n v="27"/>
    <n v="10"/>
    <n v="2025"/>
    <n v="27"/>
    <n v="9"/>
    <n v="2025"/>
    <n v="7600"/>
    <n v="8816"/>
    <s v="Vencido"/>
    <d v="2026-03-20T00:00:00"/>
    <x v="3"/>
    <x v="14"/>
    <n v="145"/>
    <n v="0"/>
    <n v="0"/>
    <n v="7600"/>
    <n v="0"/>
  </r>
  <r>
    <s v="BILL/2025/09/0092"/>
    <s v="OC01742"/>
    <x v="14"/>
    <s v="CLN/2025/0086"/>
    <d v="2025-09-24T00:00:00"/>
    <d v="2025-10-24T00:00:00"/>
    <s v="MXN"/>
    <n v="-2499.98"/>
    <m/>
    <n v="-2499.98"/>
    <n v="-2499.98"/>
    <n v="2499.98"/>
    <s v="Sin pagar"/>
    <s v="IRLANDA ROJO"/>
    <m/>
    <n v="30"/>
    <s v="Crédito"/>
    <n v="24"/>
    <n v="10"/>
    <n v="2025"/>
    <n v="24"/>
    <n v="9"/>
    <n v="2025"/>
    <n v="2499.98"/>
    <n v="2499.98"/>
    <s v="Vencido"/>
    <d v="2026-03-20T00:00:00"/>
    <x v="3"/>
    <x v="14"/>
    <n v="148"/>
    <n v="0"/>
    <n v="0"/>
    <n v="2499.98"/>
    <n v="0"/>
  </r>
  <r>
    <s v="BILL/2025/09/0065"/>
    <s v="OC01751"/>
    <x v="16"/>
    <s v="3957"/>
    <d v="2025-09-23T00:00:00"/>
    <d v="2025-10-23T00:00:00"/>
    <s v="USD"/>
    <n v="-23857.03"/>
    <n v="-3817.12"/>
    <n v="-27674.15"/>
    <n v="-1503.36"/>
    <n v="1503.36"/>
    <s v="Sin pagar"/>
    <s v="IRLANDA ROJO"/>
    <m/>
    <n v="30"/>
    <s v="Crédito"/>
    <n v="23"/>
    <n v="10"/>
    <n v="2025"/>
    <n v="23"/>
    <n v="9"/>
    <n v="2025"/>
    <n v="23857.03"/>
    <n v="27674.15"/>
    <s v="Vencido"/>
    <d v="2026-03-20T00:00:00"/>
    <x v="3"/>
    <x v="14"/>
    <n v="149"/>
    <n v="0"/>
    <n v="0"/>
    <n v="23857.03"/>
    <n v="0"/>
  </r>
  <r>
    <s v="BILL/2025/09/0031"/>
    <s v="OC01684"/>
    <x v="16"/>
    <s v="3858"/>
    <d v="2025-09-05T00:00:00"/>
    <d v="2025-10-05T00:00:00"/>
    <s v="USD"/>
    <n v="-7240.47"/>
    <n v="-1158.48"/>
    <n v="-8398.9500000000007"/>
    <n v="-447.76"/>
    <n v="447.76"/>
    <s v="Sin pagar"/>
    <s v="IRLANDA ROJO"/>
    <m/>
    <n v="30"/>
    <s v="Crédito"/>
    <n v="5"/>
    <n v="10"/>
    <n v="2025"/>
    <n v="5"/>
    <n v="9"/>
    <n v="2025"/>
    <n v="7240.47"/>
    <n v="8398.9500000000007"/>
    <s v="Vencido"/>
    <d v="2026-03-20T00:00:00"/>
    <x v="3"/>
    <x v="14"/>
    <n v="167"/>
    <n v="0"/>
    <n v="0"/>
    <n v="7240.47"/>
    <n v="0"/>
  </r>
  <r>
    <s v="BILL/2025/09/0030"/>
    <s v="OC01684"/>
    <x v="16"/>
    <s v="3851"/>
    <d v="2025-09-04T00:00:00"/>
    <d v="2025-10-04T00:00:00"/>
    <s v="USD"/>
    <n v="-21639.89"/>
    <n v="-3462.38"/>
    <n v="-25102.27"/>
    <n v="-1343.28"/>
    <n v="1343.28"/>
    <s v="Sin pagar"/>
    <s v="IRLANDA ROJO"/>
    <m/>
    <n v="30"/>
    <s v="Crédito"/>
    <n v="4"/>
    <n v="10"/>
    <n v="2025"/>
    <n v="4"/>
    <n v="9"/>
    <n v="2025"/>
    <n v="21639.89"/>
    <n v="25102.27"/>
    <s v="Vencido"/>
    <d v="2026-03-20T00:00:00"/>
    <x v="3"/>
    <x v="14"/>
    <n v="168"/>
    <n v="0"/>
    <n v="0"/>
    <n v="21639.89"/>
    <n v="0"/>
  </r>
  <r>
    <s v="BILL/2025/09/0021"/>
    <s v="OC01696"/>
    <x v="14"/>
    <s v="CLN/2025/0066"/>
    <d v="2025-09-09T00:00:00"/>
    <d v="2025-10-09T00:00:00"/>
    <s v="MXN"/>
    <n v="-5000"/>
    <m/>
    <n v="-5000"/>
    <n v="-5000"/>
    <n v="5000"/>
    <s v="Sin pagar"/>
    <s v="IRLANDA ROJO"/>
    <m/>
    <n v="30"/>
    <s v="Crédito"/>
    <n v="9"/>
    <n v="10"/>
    <n v="2025"/>
    <n v="9"/>
    <n v="9"/>
    <n v="2025"/>
    <n v="5000"/>
    <n v="5000"/>
    <s v="Vencido"/>
    <d v="2026-03-20T00:00:00"/>
    <x v="3"/>
    <x v="14"/>
    <n v="163"/>
    <n v="0"/>
    <n v="0"/>
    <n v="5000"/>
    <n v="0"/>
  </r>
  <r>
    <s v="BILL/2025/09/0008"/>
    <s v="OC01683"/>
    <x v="16"/>
    <s v="3844"/>
    <d v="2025-09-03T00:00:00"/>
    <d v="2025-10-03T00:00:00"/>
    <s v="USD"/>
    <n v="-24244.53"/>
    <n v="-3879.12"/>
    <n v="-28123.65"/>
    <n v="-1503.36"/>
    <n v="1503.36"/>
    <s v="Sin pagar"/>
    <s v="IRLANDA ROJO"/>
    <m/>
    <n v="30"/>
    <s v="Crédito"/>
    <n v="3"/>
    <n v="10"/>
    <n v="2025"/>
    <n v="3"/>
    <n v="9"/>
    <n v="2025"/>
    <n v="24244.53"/>
    <n v="28123.65"/>
    <s v="Vencido"/>
    <d v="2026-03-20T00:00:00"/>
    <x v="3"/>
    <x v="14"/>
    <n v="169"/>
    <n v="0"/>
    <n v="0"/>
    <n v="24244.53"/>
    <n v="0"/>
  </r>
  <r>
    <s v="BILL/2025/08/0063"/>
    <s v="OC01631"/>
    <x v="16"/>
    <s v="3756"/>
    <d v="2025-08-19T00:00:00"/>
    <d v="2025-09-18T00:00:00"/>
    <s v="MXN"/>
    <n v="-12600"/>
    <n v="-2016"/>
    <n v="-14616"/>
    <n v="-14616"/>
    <n v="14616"/>
    <s v="Sin pagar"/>
    <s v="IRLANDA ROJO"/>
    <m/>
    <n v="30"/>
    <s v="Crédito"/>
    <n v="18"/>
    <n v="9"/>
    <n v="2025"/>
    <n v="19"/>
    <n v="8"/>
    <n v="2025"/>
    <n v="12600"/>
    <n v="14616"/>
    <s v="Vencido"/>
    <d v="2026-03-20T00:00:00"/>
    <x v="3"/>
    <x v="14"/>
    <n v="184"/>
    <n v="0"/>
    <n v="0"/>
    <n v="12600"/>
    <n v="0"/>
  </r>
  <r>
    <s v="BILL/2025/08/0062"/>
    <s v="OC01632"/>
    <x v="16"/>
    <s v="3757"/>
    <d v="2025-08-19T00:00:00"/>
    <d v="2025-09-18T00:00:00"/>
    <s v="MXN"/>
    <n v="-21000"/>
    <n v="-3360"/>
    <n v="-24360"/>
    <n v="-24360"/>
    <n v="24360"/>
    <s v="Sin pagar"/>
    <s v="IRLANDA ROJO"/>
    <m/>
    <n v="30"/>
    <s v="Crédito"/>
    <n v="18"/>
    <n v="9"/>
    <n v="2025"/>
    <n v="19"/>
    <n v="8"/>
    <n v="2025"/>
    <n v="21000"/>
    <n v="24360"/>
    <s v="Vencido"/>
    <d v="2026-03-20T00:00:00"/>
    <x v="3"/>
    <x v="14"/>
    <n v="184"/>
    <n v="0"/>
    <n v="0"/>
    <n v="21000"/>
    <n v="0"/>
  </r>
  <r>
    <s v="BILL/2025/08/0040"/>
    <s v="OC01600"/>
    <x v="16"/>
    <s v="3703"/>
    <d v="2025-08-12T00:00:00"/>
    <d v="2025-09-11T00:00:00"/>
    <s v="MXN"/>
    <n v="-7600"/>
    <n v="-1216"/>
    <n v="-8816"/>
    <n v="-8816"/>
    <n v="8816"/>
    <s v="Sin pagar"/>
    <s v="IRLANDA ROJO"/>
    <m/>
    <n v="30"/>
    <s v="Crédito"/>
    <n v="11"/>
    <n v="9"/>
    <n v="2025"/>
    <n v="12"/>
    <n v="8"/>
    <n v="2025"/>
    <n v="7600"/>
    <n v="8816"/>
    <s v="Vencido"/>
    <d v="2026-03-20T00:00:00"/>
    <x v="3"/>
    <x v="14"/>
    <n v="191"/>
    <n v="0"/>
    <n v="0"/>
    <n v="7600"/>
    <n v="0"/>
  </r>
  <r>
    <s v="BILL/2025/08/0036"/>
    <s v="OC01615"/>
    <x v="16"/>
    <s v="3725"/>
    <d v="2025-08-14T00:00:00"/>
    <d v="2025-09-13T00:00:00"/>
    <s v="USD"/>
    <n v="-7416.85"/>
    <n v="-1186.7"/>
    <n v="-8603.5499999999993"/>
    <n v="-461.68"/>
    <n v="461.68"/>
    <s v="Sin pagar"/>
    <s v="IRLANDA ROJO"/>
    <m/>
    <n v="30"/>
    <s v="Crédito"/>
    <n v="13"/>
    <n v="9"/>
    <n v="2025"/>
    <n v="14"/>
    <n v="8"/>
    <n v="2025"/>
    <n v="7416.85"/>
    <n v="8603.5499999999993"/>
    <s v="Vencido"/>
    <d v="2026-03-20T00:00:00"/>
    <x v="3"/>
    <x v="14"/>
    <n v="189"/>
    <n v="0"/>
    <n v="0"/>
    <n v="7416.85"/>
    <n v="0"/>
  </r>
  <r>
    <s v="BILL/2025/08/0035"/>
    <s v="OC01616"/>
    <x v="16"/>
    <s v="3726"/>
    <d v="2025-08-14T00:00:00"/>
    <d v="2025-09-13T00:00:00"/>
    <s v="MXN"/>
    <n v="-11220"/>
    <n v="-1795.2"/>
    <n v="-13015.2"/>
    <n v="-13015.2"/>
    <n v="13015.2"/>
    <s v="Sin pagar"/>
    <s v="IRLANDA ROJO"/>
    <m/>
    <n v="30"/>
    <s v="Crédito"/>
    <n v="13"/>
    <n v="9"/>
    <n v="2025"/>
    <n v="14"/>
    <n v="8"/>
    <n v="2025"/>
    <n v="11220"/>
    <n v="13015.2"/>
    <s v="Vencido"/>
    <d v="2026-03-20T00:00:00"/>
    <x v="3"/>
    <x v="14"/>
    <n v="189"/>
    <n v="0"/>
    <n v="0"/>
    <n v="11220"/>
    <n v="0"/>
  </r>
  <r>
    <s v="BILL/2025/08/0026"/>
    <s v="OC01591"/>
    <x v="17"/>
    <s v="A  787"/>
    <d v="2025-08-13T00:00:00"/>
    <d v="2025-09-12T00:00:00"/>
    <s v="MXN"/>
    <n v="-12540"/>
    <n v="-1849.65"/>
    <n v="-14389.65"/>
    <n v="-14389.65"/>
    <n v="14389.65"/>
    <s v="Sin pagar"/>
    <s v="IRLANDA ROJO"/>
    <m/>
    <n v="30"/>
    <s v="Crédito"/>
    <n v="12"/>
    <n v="9"/>
    <n v="2025"/>
    <n v="13"/>
    <n v="8"/>
    <n v="2025"/>
    <n v="12540"/>
    <n v="14389.65"/>
    <s v="Vencido"/>
    <d v="2026-03-20T00:00:00"/>
    <x v="3"/>
    <x v="14"/>
    <n v="190"/>
    <n v="0"/>
    <n v="0"/>
    <n v="12540"/>
    <n v="0"/>
  </r>
  <r>
    <s v="BILL/2025/08/0019"/>
    <s v="OC01571"/>
    <x v="16"/>
    <s v="3684"/>
    <d v="2025-08-06T00:00:00"/>
    <d v="2025-09-05T00:00:00"/>
    <s v="MXN"/>
    <n v="-14985"/>
    <n v="-2397.6"/>
    <n v="-17382.599999999999"/>
    <n v="-17382.599999999999"/>
    <n v="17382.599999999999"/>
    <s v="Sin pagar"/>
    <s v="IRLANDA ROJO"/>
    <m/>
    <n v="30"/>
    <s v="Crédito"/>
    <n v="5"/>
    <n v="9"/>
    <n v="2025"/>
    <n v="6"/>
    <n v="8"/>
    <n v="2025"/>
    <n v="14985"/>
    <n v="17382.599999999999"/>
    <s v="Vencido"/>
    <d v="2026-03-20T00:00:00"/>
    <x v="3"/>
    <x v="14"/>
    <n v="197"/>
    <n v="0"/>
    <n v="0"/>
    <n v="14985"/>
    <n v="0"/>
  </r>
  <r>
    <s v="BILL/2025/08/0018"/>
    <s v="OC01574"/>
    <x v="16"/>
    <s v="3686"/>
    <d v="2025-08-07T00:00:00"/>
    <d v="2025-09-06T00:00:00"/>
    <s v="MXN"/>
    <n v="-26500"/>
    <n v="-4240"/>
    <n v="-30740"/>
    <n v="-30740"/>
    <n v="30740"/>
    <s v="Sin pagar"/>
    <s v="IRLANDA ROJO"/>
    <m/>
    <n v="30"/>
    <s v="Crédito"/>
    <n v="6"/>
    <n v="9"/>
    <n v="2025"/>
    <n v="7"/>
    <n v="8"/>
    <n v="2025"/>
    <n v="26500"/>
    <n v="30740"/>
    <s v="Vencido"/>
    <d v="2026-03-20T00:00:00"/>
    <x v="3"/>
    <x v="14"/>
    <n v="196"/>
    <n v="0"/>
    <n v="0"/>
    <n v="26500"/>
    <n v="0"/>
  </r>
  <r>
    <s v="BILL/2025/08/0017"/>
    <s v="OC01577"/>
    <x v="16"/>
    <s v="3687"/>
    <d v="2025-08-07T00:00:00"/>
    <d v="2025-09-06T00:00:00"/>
    <s v="USD"/>
    <n v="-17751.36"/>
    <n v="-2840.22"/>
    <n v="-20591.580000000002"/>
    <n v="-1105.93"/>
    <n v="1105.93"/>
    <s v="Sin pagar"/>
    <s v="IRLANDA ROJO"/>
    <m/>
    <n v="30"/>
    <s v="Crédito"/>
    <n v="6"/>
    <n v="9"/>
    <n v="2025"/>
    <n v="7"/>
    <n v="8"/>
    <n v="2025"/>
    <n v="17751.36"/>
    <n v="20591.580000000002"/>
    <s v="Vencido"/>
    <d v="2026-03-20T00:00:00"/>
    <x v="3"/>
    <x v="14"/>
    <n v="196"/>
    <n v="0"/>
    <n v="0"/>
    <n v="17751.36"/>
    <n v="0"/>
  </r>
  <r>
    <s v="BILL/2025/07/0066"/>
    <s v="OC01551"/>
    <x v="16"/>
    <s v="3605"/>
    <d v="2025-07-30T00:00:00"/>
    <d v="2025-08-29T00:00:00"/>
    <s v="MXN"/>
    <n v="-42400"/>
    <n v="-6784"/>
    <n v="-49184"/>
    <n v="-49184"/>
    <n v="49184"/>
    <s v="Sin pagar"/>
    <s v="IRLANDA ROJO"/>
    <m/>
    <n v="30"/>
    <s v="Crédito"/>
    <n v="29"/>
    <n v="8"/>
    <n v="2025"/>
    <n v="30"/>
    <n v="7"/>
    <n v="2025"/>
    <n v="42400"/>
    <n v="49184"/>
    <s v="Vencido"/>
    <d v="2026-03-20T00:00:00"/>
    <x v="3"/>
    <x v="14"/>
    <n v="204"/>
    <n v="0"/>
    <n v="0"/>
    <n v="42400"/>
    <n v="0"/>
  </r>
  <r>
    <s v="BILL/2025/07/0052"/>
    <s v="OC01492"/>
    <x v="9"/>
    <s v="0134472053"/>
    <d v="2025-07-24T00:00:00"/>
    <d v="2025-09-22T00:00:00"/>
    <s v="USD"/>
    <n v="-734998.22528895782"/>
    <n v="-117599.71604623325"/>
    <n v="-852597.94133519102"/>
    <n v="-68904"/>
    <n v="68904"/>
    <s v="Sin pagar"/>
    <s v="IRLANDA ROJO"/>
    <m/>
    <n v="60"/>
    <s v="Crédito"/>
    <n v="22"/>
    <n v="9"/>
    <n v="2025"/>
    <n v="24"/>
    <n v="7"/>
    <n v="2025"/>
    <n v="734998.22528895782"/>
    <n v="852597.94133519102"/>
    <s v="Vencido"/>
    <d v="2026-03-20T00:00:00"/>
    <x v="3"/>
    <x v="14"/>
    <n v="180"/>
    <n v="0"/>
    <n v="0"/>
    <n v="734998.22528895782"/>
    <n v="0"/>
  </r>
  <r>
    <s v="BILL/2025/07/0041"/>
    <s v="OC01504"/>
    <x v="16"/>
    <s v="3529"/>
    <d v="2025-07-17T00:00:00"/>
    <d v="2025-08-16T00:00:00"/>
    <s v="MXN"/>
    <n v="-7600"/>
    <n v="-1216"/>
    <n v="-8816"/>
    <n v="-8816"/>
    <n v="8816"/>
    <s v="Sin pagar"/>
    <s v="IRLANDA ROJO"/>
    <m/>
    <n v="30"/>
    <s v="Crédito"/>
    <n v="16"/>
    <n v="8"/>
    <n v="2025"/>
    <n v="17"/>
    <n v="7"/>
    <n v="2025"/>
    <n v="7600"/>
    <n v="8816"/>
    <s v="Vencido"/>
    <d v="2026-03-20T00:00:00"/>
    <x v="3"/>
    <x v="14"/>
    <n v="217"/>
    <n v="0"/>
    <n v="0"/>
    <n v="7600"/>
    <n v="0"/>
  </r>
  <r>
    <s v="BILL/2025/07/0040"/>
    <s v="OC01491"/>
    <x v="18"/>
    <s v="CLN-362"/>
    <d v="2025-07-15T00:00:00"/>
    <d v="2025-08-14T00:00:00"/>
    <s v="MXN"/>
    <n v="-12151.9"/>
    <n v="151.9"/>
    <n v="-12000"/>
    <n v="-12000"/>
    <n v="12000"/>
    <s v="Sin pagar"/>
    <s v="IRLANDA ROJO"/>
    <m/>
    <n v="30"/>
    <s v="Crédito"/>
    <n v="14"/>
    <n v="8"/>
    <n v="2025"/>
    <n v="15"/>
    <n v="7"/>
    <n v="2025"/>
    <n v="12151.9"/>
    <n v="12000"/>
    <s v="Vencido"/>
    <d v="2026-03-20T00:00:00"/>
    <x v="3"/>
    <x v="14"/>
    <n v="219"/>
    <n v="0"/>
    <n v="0"/>
    <n v="12151.9"/>
    <n v="0"/>
  </r>
  <r>
    <s v="BILL/2025/07/0030"/>
    <s v="OC01489"/>
    <x v="16"/>
    <s v="3524"/>
    <d v="2025-07-16T00:00:00"/>
    <d v="2025-08-15T00:00:00"/>
    <s v="USD"/>
    <n v="-36360.620000000003"/>
    <n v="-5817.7"/>
    <n v="-42178.32"/>
    <n v="-2238.8000000000002"/>
    <n v="2238.8000000000002"/>
    <s v="Sin pagar"/>
    <s v="IRLANDA ROJO"/>
    <m/>
    <n v="30"/>
    <s v="Crédito"/>
    <n v="15"/>
    <n v="8"/>
    <n v="2025"/>
    <n v="16"/>
    <n v="7"/>
    <n v="2025"/>
    <n v="36360.620000000003"/>
    <n v="42178.32"/>
    <s v="Vencido"/>
    <d v="2026-03-20T00:00:00"/>
    <x v="3"/>
    <x v="14"/>
    <n v="218"/>
    <n v="0"/>
    <n v="0"/>
    <n v="36360.620000000003"/>
    <n v="0"/>
  </r>
  <r>
    <s v="BILL/2025/07/0029"/>
    <s v="OC01488"/>
    <x v="16"/>
    <s v="3523"/>
    <d v="2025-07-16T00:00:00"/>
    <d v="2025-08-15T00:00:00"/>
    <s v="USD"/>
    <n v="-30520.31"/>
    <n v="-4883.25"/>
    <n v="-35403.56"/>
    <n v="-1879.2"/>
    <n v="1879.2"/>
    <s v="Sin pagar"/>
    <s v="IRLANDA ROJO"/>
    <m/>
    <n v="30"/>
    <s v="Crédito"/>
    <n v="15"/>
    <n v="8"/>
    <n v="2025"/>
    <n v="16"/>
    <n v="7"/>
    <n v="2025"/>
    <n v="30520.31"/>
    <n v="35403.56"/>
    <s v="Vencido"/>
    <d v="2026-03-20T00:00:00"/>
    <x v="3"/>
    <x v="14"/>
    <n v="218"/>
    <n v="0"/>
    <n v="0"/>
    <n v="30520.31"/>
    <n v="0"/>
  </r>
  <r>
    <s v="BILL/2025/06/0041"/>
    <s v="OC01416"/>
    <x v="18"/>
    <s v="9AE6E535-1E51-478E-9B2A-58D915BF45ED"/>
    <d v="2025-06-27T00:00:00"/>
    <d v="2025-07-27T00:00:00"/>
    <s v="USD"/>
    <n v="-17003.52"/>
    <n v="-2720.56"/>
    <n v="-19724.080000000002"/>
    <n v="-1044"/>
    <n v="1044"/>
    <s v="Sin pagar"/>
    <s v="IRLANDA ROJO"/>
    <m/>
    <n v="30"/>
    <s v="Crédito"/>
    <n v="27"/>
    <n v="7"/>
    <n v="2025"/>
    <n v="27"/>
    <n v="6"/>
    <n v="2025"/>
    <n v="17003.52"/>
    <n v="19724.080000000002"/>
    <s v="Vencido"/>
    <d v="2026-03-20T00:00:00"/>
    <x v="3"/>
    <x v="14"/>
    <n v="237"/>
    <n v="0"/>
    <n v="0"/>
    <n v="17003.52"/>
    <n v="0"/>
  </r>
  <r>
    <s v="BILL/2024/12/0015"/>
    <s v="OC00791"/>
    <x v="19"/>
    <s v="A - 994"/>
    <d v="2024-12-09T00:00:00"/>
    <d v="2024-12-24T00:00:00"/>
    <s v="USD"/>
    <n v="-48546"/>
    <n v="-7767.36"/>
    <n v="-56313.36"/>
    <n v="-2784"/>
    <n v="2784"/>
    <s v="Sin pagar"/>
    <s v="IRLANDA ROJO"/>
    <m/>
    <n v="15"/>
    <s v="Crédito"/>
    <n v="24"/>
    <n v="12"/>
    <n v="2024"/>
    <n v="9"/>
    <n v="12"/>
    <n v="2024"/>
    <n v="48546"/>
    <n v="56313.36"/>
    <s v="Vencido"/>
    <d v="2026-03-20T00:00:00"/>
    <x v="3"/>
    <x v="14"/>
    <n v="452"/>
    <n v="0"/>
    <n v="0"/>
    <n v="48546"/>
    <n v="0"/>
  </r>
  <r>
    <s v="BILL/2024/11/0007"/>
    <s v="OC00687"/>
    <x v="20"/>
    <s v="A6782"/>
    <d v="2024-11-01T00:00:00"/>
    <d v="2024-12-01T00:00:00"/>
    <s v="USD"/>
    <n v="-64633.93"/>
    <n v="-10341.51"/>
    <n v="-74975.44"/>
    <n v="-3741.7"/>
    <n v="3741.7"/>
    <s v="Sin pagar"/>
    <s v="IRLANDA ROJO"/>
    <m/>
    <n v="30"/>
    <s v="Crédito"/>
    <n v="1"/>
    <n v="12"/>
    <n v="2024"/>
    <n v="1"/>
    <n v="11"/>
    <n v="2024"/>
    <n v="64633.93"/>
    <n v="74975.44"/>
    <s v="Vencido"/>
    <d v="2026-03-20T00:00:00"/>
    <x v="3"/>
    <x v="14"/>
    <n v="475"/>
    <n v="0"/>
    <n v="0"/>
    <n v="64633.93"/>
    <n v="0"/>
  </r>
  <r>
    <s v="BILL/2024/11/0006"/>
    <s v="OC00686"/>
    <x v="20"/>
    <s v="A6781"/>
    <d v="2024-11-01T00:00:00"/>
    <d v="2024-12-01T00:00:00"/>
    <s v="USD"/>
    <n v="-41037.410000000003"/>
    <n v="-6565.99"/>
    <n v="-47603.4"/>
    <n v="-2375.6799999999998"/>
    <n v="2375.6799999999998"/>
    <s v="Sin pagar"/>
    <s v="IRLANDA ROJO"/>
    <m/>
    <n v="30"/>
    <s v="Crédito"/>
    <n v="1"/>
    <n v="12"/>
    <n v="2024"/>
    <n v="1"/>
    <n v="11"/>
    <n v="2024"/>
    <n v="41037.410000000003"/>
    <n v="47603.4"/>
    <s v="Vencido"/>
    <d v="2026-03-20T00:00:00"/>
    <x v="3"/>
    <x v="14"/>
    <n v="475"/>
    <n v="0"/>
    <n v="0"/>
    <n v="41037.410000000003"/>
    <n v="0"/>
  </r>
  <r>
    <s v="BILL/2024/11/0003"/>
    <s v="OC00693"/>
    <x v="20"/>
    <s v="A6786"/>
    <d v="2024-11-04T00:00:00"/>
    <d v="2024-12-04T00:00:00"/>
    <s v="MXN"/>
    <n v="-10340"/>
    <n v="-1654.4"/>
    <n v="-11994.4"/>
    <n v="-11994.4"/>
    <n v="11994.4"/>
    <s v="Sin pagar"/>
    <s v="IRLANDA ROJO"/>
    <m/>
    <n v="30"/>
    <s v="Crédito"/>
    <n v="4"/>
    <n v="12"/>
    <n v="2024"/>
    <n v="4"/>
    <n v="11"/>
    <n v="2024"/>
    <n v="10340"/>
    <n v="11994.4"/>
    <s v="Vencido"/>
    <d v="2026-03-20T00:00:00"/>
    <x v="3"/>
    <x v="14"/>
    <n v="472"/>
    <n v="0"/>
    <n v="0"/>
    <n v="10340"/>
    <n v="0"/>
  </r>
  <r>
    <s v="BILL/2026/03/0037"/>
    <s v="OC02230"/>
    <x v="3"/>
    <s v="61844"/>
    <d v="2026-03-11T00:00:00"/>
    <d v="2026-04-10T00:00:00"/>
    <s v="MXN"/>
    <n v="-19944"/>
    <n v="-3191.04"/>
    <n v="-23135.040000000001"/>
    <n v="-23135.040000000001"/>
    <n v="23135.040000000001"/>
    <s v="Sin pagar"/>
    <s v="IRLANDA ROJO"/>
    <m/>
    <n v="30"/>
    <s v="Crédito"/>
    <n v="10"/>
    <n v="4"/>
    <n v="2026"/>
    <n v="11"/>
    <n v="3"/>
    <n v="2026"/>
    <n v="19944"/>
    <n v="23135.040000000001"/>
    <s v="Vigente"/>
    <d v="2026-03-13T00:00:00"/>
    <x v="3"/>
    <x v="15"/>
    <n v="0"/>
    <n v="0"/>
    <n v="0"/>
    <n v="0"/>
    <n v="19944"/>
  </r>
  <r>
    <s v="BILL/2026/03/0033"/>
    <s v="OC02218"/>
    <x v="14"/>
    <s v="CLN/2026/0110--"/>
    <d v="2026-03-07T00:00:00"/>
    <d v="2026-04-06T00:00:00"/>
    <s v="MXN"/>
    <n v="-6800"/>
    <m/>
    <n v="-6800"/>
    <n v="-6800"/>
    <n v="6800"/>
    <s v="Sin pagar"/>
    <s v="IRLANDA ROJO"/>
    <m/>
    <n v="30"/>
    <s v="Crédito"/>
    <n v="6"/>
    <n v="4"/>
    <n v="2026"/>
    <n v="7"/>
    <n v="3"/>
    <n v="2026"/>
    <n v="6800"/>
    <n v="6800"/>
    <s v="Vigente"/>
    <d v="2026-03-13T00:00:00"/>
    <x v="3"/>
    <x v="15"/>
    <n v="0"/>
    <n v="0"/>
    <n v="0"/>
    <n v="0"/>
    <n v="6800"/>
  </r>
  <r>
    <s v="BILL/2026/03/0032"/>
    <s v="OC02213"/>
    <x v="14"/>
    <s v="CLN/2026/0110-"/>
    <d v="2026-03-07T00:00:00"/>
    <d v="2026-04-06T00:00:00"/>
    <s v="MXN"/>
    <n v="-7500"/>
    <m/>
    <n v="-7500"/>
    <n v="-7500"/>
    <n v="7500"/>
    <s v="Sin pagar"/>
    <s v="IRLANDA ROJO"/>
    <m/>
    <n v="30"/>
    <s v="Crédito"/>
    <n v="6"/>
    <n v="4"/>
    <n v="2026"/>
    <n v="7"/>
    <n v="3"/>
    <n v="2026"/>
    <n v="7500"/>
    <n v="7500"/>
    <s v="Vigente"/>
    <d v="2026-03-13T00:00:00"/>
    <x v="3"/>
    <x v="15"/>
    <n v="0"/>
    <n v="0"/>
    <n v="0"/>
    <n v="0"/>
    <n v="7500"/>
  </r>
  <r>
    <s v="BILL/2026/03/0031"/>
    <s v="OC02219"/>
    <x v="14"/>
    <s v="CLN/2026/0110"/>
    <d v="2026-03-07T00:00:00"/>
    <d v="2026-04-06T00:00:00"/>
    <s v="MXN"/>
    <n v="-15000"/>
    <m/>
    <n v="-15000"/>
    <n v="-15000"/>
    <n v="15000"/>
    <s v="Sin pagar"/>
    <s v="IRLANDA ROJO"/>
    <m/>
    <n v="30"/>
    <s v="Crédito"/>
    <n v="6"/>
    <n v="4"/>
    <n v="2026"/>
    <n v="7"/>
    <n v="3"/>
    <n v="2026"/>
    <n v="15000"/>
    <n v="15000"/>
    <s v="Vigente"/>
    <d v="2026-03-13T00:00:00"/>
    <x v="3"/>
    <x v="15"/>
    <n v="0"/>
    <n v="0"/>
    <n v="0"/>
    <n v="0"/>
    <n v="15000"/>
  </r>
  <r>
    <s v="BILL/2026/03/0030"/>
    <s v="OC02240"/>
    <x v="6"/>
    <s v="A - 36948"/>
    <d v="2026-03-11T00:00:00"/>
    <d v="2026-04-10T00:00:00"/>
    <s v="MXN"/>
    <n v="-4800"/>
    <m/>
    <n v="-4800"/>
    <n v="-4800"/>
    <n v="4800"/>
    <s v="Sin pagar"/>
    <s v="IRLANDA ROJO"/>
    <m/>
    <n v="30"/>
    <s v="Crédito"/>
    <n v="10"/>
    <n v="4"/>
    <n v="2026"/>
    <n v="11"/>
    <n v="3"/>
    <n v="2026"/>
    <n v="4800"/>
    <n v="4800"/>
    <s v="Vigente"/>
    <d v="2026-03-13T00:00:00"/>
    <x v="3"/>
    <x v="15"/>
    <n v="0"/>
    <n v="0"/>
    <n v="0"/>
    <n v="0"/>
    <n v="4800"/>
  </r>
  <r>
    <s v="BILL/2026/03/0028"/>
    <s v="OC02222"/>
    <x v="2"/>
    <s v="12002406"/>
    <d v="2026-03-09T00:00:00"/>
    <d v="2026-04-08T00:00:00"/>
    <s v="USD"/>
    <n v="-32033.16"/>
    <n v="-5125.3100000000004"/>
    <n v="-37158.47"/>
    <n v="-2088"/>
    <n v="2088"/>
    <s v="Sin pagar"/>
    <s v="IRLANDA ROJO"/>
    <m/>
    <n v="30"/>
    <s v="Crédito"/>
    <n v="8"/>
    <n v="4"/>
    <n v="2026"/>
    <n v="9"/>
    <n v="3"/>
    <n v="2026"/>
    <n v="32033.16"/>
    <n v="37158.47"/>
    <s v="Vigente"/>
    <d v="2026-03-13T00:00:00"/>
    <x v="3"/>
    <x v="15"/>
    <n v="0"/>
    <n v="0"/>
    <n v="0"/>
    <n v="0"/>
    <n v="32033.16"/>
  </r>
  <r>
    <s v="BILL/2026/03/0021"/>
    <s v="OC02212"/>
    <x v="15"/>
    <s v="DSA 242223"/>
    <d v="2026-03-06T00:00:00"/>
    <d v="2026-04-05T00:00:00"/>
    <s v="USD"/>
    <n v="-34912.080000000002"/>
    <n v="-5585.93"/>
    <n v="-40498.01"/>
    <n v="-2291"/>
    <n v="2291"/>
    <s v="Sin pagar"/>
    <s v="IRLANDA ROJO"/>
    <m/>
    <n v="30"/>
    <s v="Crédito"/>
    <n v="5"/>
    <n v="4"/>
    <n v="2026"/>
    <n v="6"/>
    <n v="3"/>
    <n v="2026"/>
    <n v="34912.080000000002"/>
    <n v="40498.01"/>
    <s v="Vigente"/>
    <d v="2026-03-13T00:00:00"/>
    <x v="3"/>
    <x v="15"/>
    <n v="0"/>
    <n v="0"/>
    <n v="0"/>
    <n v="0"/>
    <n v="34912.080000000002"/>
  </r>
  <r>
    <s v="BILL/2026/03/0017"/>
    <s v="OC02221"/>
    <x v="0"/>
    <s v="HMO-24319"/>
    <d v="2026-03-06T00:00:00"/>
    <d v="2026-04-05T00:00:00"/>
    <s v="USD"/>
    <n v="-85132.43"/>
    <m/>
    <n v="-85132.43"/>
    <n v="-4816"/>
    <n v="4816"/>
    <s v="Sin pagar"/>
    <s v="IRLANDA ROJO"/>
    <m/>
    <n v="30"/>
    <s v="Crédito"/>
    <n v="5"/>
    <n v="4"/>
    <n v="2026"/>
    <n v="6"/>
    <n v="3"/>
    <n v="2026"/>
    <n v="85132.43"/>
    <n v="85132.43"/>
    <s v="Vigente"/>
    <d v="2026-03-13T00:00:00"/>
    <x v="3"/>
    <x v="15"/>
    <n v="0"/>
    <n v="0"/>
    <n v="0"/>
    <n v="0"/>
    <n v="85132.43"/>
  </r>
  <r>
    <s v="BILL/2026/03/0016"/>
    <s v="OC02229"/>
    <x v="0"/>
    <s v="HMO-24317"/>
    <d v="2026-03-06T00:00:00"/>
    <d v="2026-04-05T00:00:00"/>
    <s v="USD"/>
    <n v="-9899.1200000000008"/>
    <n v="-1583.86"/>
    <n v="-11482.98"/>
    <n v="-649.6"/>
    <n v="649.6"/>
    <s v="Sin pagar"/>
    <s v="IRLANDA ROJO"/>
    <m/>
    <n v="30"/>
    <s v="Crédito"/>
    <n v="5"/>
    <n v="4"/>
    <n v="2026"/>
    <n v="6"/>
    <n v="3"/>
    <n v="2026"/>
    <n v="9899.1200000000008"/>
    <n v="11482.98"/>
    <s v="Vigente"/>
    <d v="2026-03-13T00:00:00"/>
    <x v="3"/>
    <x v="15"/>
    <n v="0"/>
    <n v="0"/>
    <n v="0"/>
    <n v="0"/>
    <n v="9899.1200000000008"/>
  </r>
  <r>
    <s v="BILL/2026/03/0010"/>
    <s v="OC02209"/>
    <x v="15"/>
    <s v="DSA 242129"/>
    <d v="2026-03-06T00:00:00"/>
    <d v="2026-04-05T00:00:00"/>
    <s v="MXN"/>
    <n v="-645000"/>
    <m/>
    <n v="-645000"/>
    <n v="-645000"/>
    <n v="645000"/>
    <s v="Sin pagar"/>
    <s v="IRLANDA ROJO"/>
    <m/>
    <n v="30"/>
    <s v="Crédito"/>
    <n v="5"/>
    <n v="4"/>
    <n v="2026"/>
    <n v="6"/>
    <n v="3"/>
    <n v="2026"/>
    <n v="645000"/>
    <n v="645000"/>
    <s v="Vigente"/>
    <d v="2026-03-13T00:00:00"/>
    <x v="3"/>
    <x v="15"/>
    <n v="0"/>
    <n v="0"/>
    <n v="0"/>
    <n v="0"/>
    <n v="645000"/>
  </r>
  <r>
    <s v="BILL/2026/03/0008"/>
    <s v="OC02211"/>
    <x v="0"/>
    <s v="HMO-24273"/>
    <d v="2026-03-02T00:00:00"/>
    <d v="2026-04-01T00:00:00"/>
    <s v="MXN"/>
    <n v="-19200"/>
    <n v="-3072"/>
    <n v="-22272"/>
    <n v="-22272"/>
    <n v="22272"/>
    <s v="Sin pagar"/>
    <s v="IRLANDA ROJO"/>
    <m/>
    <n v="30"/>
    <s v="Crédito"/>
    <n v="1"/>
    <n v="4"/>
    <n v="2026"/>
    <n v="2"/>
    <n v="3"/>
    <n v="2026"/>
    <n v="19200"/>
    <n v="22272"/>
    <s v="Vigente"/>
    <d v="2026-03-13T00:00:00"/>
    <x v="3"/>
    <x v="15"/>
    <n v="0"/>
    <n v="0"/>
    <n v="0"/>
    <n v="0"/>
    <n v="19200"/>
  </r>
  <r>
    <s v="BILL/2026/03/0007"/>
    <s v="OC02210"/>
    <x v="0"/>
    <s v="HMO-24272"/>
    <d v="2026-03-02T00:00:00"/>
    <d v="2026-04-01T00:00:00"/>
    <s v="MXN"/>
    <n v="-23520"/>
    <n v="-3763.2"/>
    <n v="-27283.200000000001"/>
    <n v="-27283.200000000001"/>
    <n v="27283.200000000001"/>
    <s v="Sin pagar"/>
    <s v="IRLANDA ROJO"/>
    <m/>
    <n v="30"/>
    <s v="Crédito"/>
    <n v="1"/>
    <n v="4"/>
    <n v="2026"/>
    <n v="2"/>
    <n v="3"/>
    <n v="2026"/>
    <n v="23520"/>
    <n v="27283.200000000001"/>
    <s v="Vigente"/>
    <d v="2026-03-13T00:00:00"/>
    <x v="3"/>
    <x v="15"/>
    <n v="0"/>
    <n v="0"/>
    <n v="0"/>
    <n v="0"/>
    <n v="23520"/>
  </r>
  <r>
    <s v="BILL/2026/03/0006"/>
    <s v="OC02198"/>
    <x v="14"/>
    <s v="CLN/2026/0103"/>
    <d v="2026-03-04T00:00:00"/>
    <d v="2026-04-03T00:00:00"/>
    <s v="MXN"/>
    <n v="-6800"/>
    <m/>
    <n v="-6800"/>
    <n v="-6800"/>
    <n v="6800"/>
    <s v="Sin pagar"/>
    <s v="IRLANDA ROJO"/>
    <m/>
    <n v="30"/>
    <s v="Crédito"/>
    <n v="3"/>
    <n v="4"/>
    <n v="2026"/>
    <n v="4"/>
    <n v="3"/>
    <n v="2026"/>
    <n v="6800"/>
    <n v="6800"/>
    <s v="Vigente"/>
    <d v="2026-03-13T00:00:00"/>
    <x v="3"/>
    <x v="15"/>
    <n v="0"/>
    <n v="0"/>
    <n v="0"/>
    <n v="0"/>
    <n v="6800"/>
  </r>
  <r>
    <s v="BILL/2026/02/0074"/>
    <s v="OC02194"/>
    <x v="15"/>
    <s v="DSA 241490"/>
    <d v="2026-02-26T00:00:00"/>
    <d v="2026-03-28T00:00:00"/>
    <s v="USD"/>
    <n v="-13564.3"/>
    <n v="-2170.29"/>
    <n v="-15734.59"/>
    <n v="-916.4"/>
    <n v="916.4"/>
    <s v="Sin pagar"/>
    <s v="IRLANDA ROJO"/>
    <m/>
    <n v="30"/>
    <s v="Crédito"/>
    <n v="28"/>
    <n v="3"/>
    <n v="2026"/>
    <n v="26"/>
    <n v="2"/>
    <n v="2026"/>
    <n v="13564.3"/>
    <n v="15734.59"/>
    <s v="Vigente"/>
    <d v="2026-03-13T00:00:00"/>
    <x v="3"/>
    <x v="15"/>
    <n v="0"/>
    <n v="0"/>
    <n v="0"/>
    <n v="0"/>
    <n v="13564.3"/>
  </r>
  <r>
    <s v="BILL/2026/02/0073"/>
    <s v="OC02196"/>
    <x v="15"/>
    <s v="DSA 241491"/>
    <d v="2026-02-26T00:00:00"/>
    <d v="2026-03-28T00:00:00"/>
    <s v="USD"/>
    <n v="-1274.8699999999999"/>
    <n v="-203.98"/>
    <n v="-1478.85"/>
    <n v="-86.13"/>
    <n v="86.13"/>
    <s v="Sin pagar"/>
    <s v="IRLANDA ROJO"/>
    <m/>
    <n v="30"/>
    <s v="Crédito"/>
    <n v="28"/>
    <n v="3"/>
    <n v="2026"/>
    <n v="26"/>
    <n v="2"/>
    <n v="2026"/>
    <n v="1274.8699999999999"/>
    <n v="1478.85"/>
    <s v="Vigente"/>
    <d v="2026-03-13T00:00:00"/>
    <x v="3"/>
    <x v="15"/>
    <n v="0"/>
    <n v="0"/>
    <n v="0"/>
    <n v="0"/>
    <n v="1274.8699999999999"/>
  </r>
  <r>
    <s v="BILL/2026/02/0070"/>
    <s v="OC02143"/>
    <x v="0"/>
    <s v="HMO-24159"/>
    <d v="2026-02-13T00:00:00"/>
    <d v="2026-03-15T00:00:00"/>
    <s v="MXN"/>
    <n v="-3000"/>
    <n v="-480"/>
    <n v="-3480"/>
    <n v="-3480"/>
    <n v="3480"/>
    <s v="Sin pagar"/>
    <s v="IRLANDA ROJO"/>
    <m/>
    <n v="30"/>
    <s v="Crédito"/>
    <n v="15"/>
    <n v="3"/>
    <n v="2026"/>
    <n v="13"/>
    <n v="2"/>
    <n v="2026"/>
    <n v="3000"/>
    <n v="3480"/>
    <s v="Vigente"/>
    <d v="2026-03-13T00:00:00"/>
    <x v="3"/>
    <x v="15"/>
    <n v="0"/>
    <n v="0"/>
    <n v="0"/>
    <n v="0"/>
    <n v="3000"/>
  </r>
  <r>
    <s v="BILL/2026/02/0069"/>
    <s v="OC02142"/>
    <x v="0"/>
    <s v="HMO-24158"/>
    <d v="2026-02-13T00:00:00"/>
    <d v="2026-03-15T00:00:00"/>
    <s v="USD"/>
    <n v="-28380"/>
    <n v="-4540.8"/>
    <n v="-32920.800000000003"/>
    <n v="-1914"/>
    <n v="1914"/>
    <s v="Sin pagar"/>
    <s v="IRLANDA ROJO"/>
    <m/>
    <n v="30"/>
    <s v="Crédito"/>
    <n v="15"/>
    <n v="3"/>
    <n v="2026"/>
    <n v="13"/>
    <n v="2"/>
    <n v="2026"/>
    <n v="28380"/>
    <n v="32920.800000000003"/>
    <s v="Vigente"/>
    <d v="2026-03-13T00:00:00"/>
    <x v="3"/>
    <x v="15"/>
    <n v="0"/>
    <n v="0"/>
    <n v="0"/>
    <n v="0"/>
    <n v="28380"/>
  </r>
  <r>
    <s v="BILL/2026/02/0068"/>
    <s v="OC02195"/>
    <x v="4"/>
    <s v="OBR37060"/>
    <d v="2026-02-24T00:00:00"/>
    <d v="2026-03-26T00:00:00"/>
    <s v="USD"/>
    <n v="-40285.910000000003"/>
    <n v="-6445.75"/>
    <n v="-46731.66"/>
    <n v="-2714.4"/>
    <n v="2714.4"/>
    <s v="Sin pagar"/>
    <s v="IRLANDA ROJO"/>
    <m/>
    <n v="30"/>
    <s v="Crédito"/>
    <n v="26"/>
    <n v="3"/>
    <n v="2026"/>
    <n v="24"/>
    <n v="2"/>
    <n v="2026"/>
    <n v="40285.910000000003"/>
    <n v="46731.66"/>
    <s v="Vigente"/>
    <d v="2026-03-13T00:00:00"/>
    <x v="3"/>
    <x v="15"/>
    <n v="0"/>
    <n v="0"/>
    <n v="0"/>
    <n v="0"/>
    <n v="40285.910000000003"/>
  </r>
  <r>
    <s v="BILL/2026/02/0067"/>
    <s v="OC02175"/>
    <x v="3"/>
    <s v="61608"/>
    <d v="2026-02-16T00:00:00"/>
    <d v="2026-03-18T00:00:00"/>
    <s v="MXN"/>
    <n v="-39888"/>
    <n v="-6382.08"/>
    <n v="-46270.080000000002"/>
    <n v="-46270.080000000002"/>
    <n v="46270.080000000002"/>
    <s v="Sin pagar"/>
    <s v="IRLANDA ROJO"/>
    <m/>
    <n v="30"/>
    <s v="Crédito"/>
    <n v="18"/>
    <n v="3"/>
    <n v="2026"/>
    <n v="16"/>
    <n v="2"/>
    <n v="2026"/>
    <n v="39888"/>
    <n v="46270.080000000002"/>
    <s v="Vigente"/>
    <d v="2026-03-13T00:00:00"/>
    <x v="3"/>
    <x v="15"/>
    <n v="0"/>
    <n v="0"/>
    <n v="0"/>
    <n v="0"/>
    <n v="39888"/>
  </r>
  <r>
    <s v="BILL/2026/02/0066"/>
    <s v="OC02172"/>
    <x v="2"/>
    <s v="12002282"/>
    <d v="2026-02-16T00:00:00"/>
    <d v="2026-03-18T00:00:00"/>
    <s v="USD"/>
    <n v="-30923.64"/>
    <n v="-4947.78"/>
    <n v="-35871.42"/>
    <n v="-2088"/>
    <n v="2088"/>
    <s v="Sin pagar"/>
    <s v="IRLANDA ROJO"/>
    <m/>
    <n v="30"/>
    <s v="Crédito"/>
    <n v="18"/>
    <n v="3"/>
    <n v="2026"/>
    <n v="16"/>
    <n v="2"/>
    <n v="2026"/>
    <n v="30923.64"/>
    <n v="35871.42"/>
    <s v="Vigente"/>
    <d v="2026-03-13T00:00:00"/>
    <x v="3"/>
    <x v="15"/>
    <n v="0"/>
    <n v="0"/>
    <n v="0"/>
    <n v="0"/>
    <n v="30923.64"/>
  </r>
  <r>
    <s v="BILL/2026/02/0057"/>
    <s v="OC02170"/>
    <x v="15"/>
    <s v="DSA 241092"/>
    <d v="2026-02-20T00:00:00"/>
    <d v="2026-03-22T00:00:00"/>
    <s v="MXN"/>
    <n v="-645000"/>
    <m/>
    <n v="-645000"/>
    <n v="-645000"/>
    <n v="645000"/>
    <s v="Sin pagar"/>
    <s v="IRLANDA ROJO"/>
    <m/>
    <n v="30"/>
    <s v="Crédito"/>
    <n v="22"/>
    <n v="3"/>
    <n v="2026"/>
    <n v="20"/>
    <n v="2"/>
    <n v="2026"/>
    <n v="645000"/>
    <n v="645000"/>
    <s v="Vigente"/>
    <d v="2026-03-13T00:00:00"/>
    <x v="3"/>
    <x v="15"/>
    <n v="0"/>
    <n v="0"/>
    <n v="0"/>
    <n v="0"/>
    <n v="645000"/>
  </r>
  <r>
    <s v="BILL/2026/02/0056"/>
    <s v="OC02168"/>
    <x v="10"/>
    <s v="223590"/>
    <d v="2026-02-13T00:00:00"/>
    <d v="2026-03-15T00:00:00"/>
    <s v="USD"/>
    <n v="-11799.2"/>
    <n v="-1887.87"/>
    <n v="-13687.07"/>
    <n v="-795.76"/>
    <n v="795.76"/>
    <s v="Sin pagar"/>
    <s v="IRLANDA ROJO"/>
    <m/>
    <n v="30"/>
    <s v="Crédito"/>
    <n v="15"/>
    <n v="3"/>
    <n v="2026"/>
    <n v="13"/>
    <n v="2"/>
    <n v="2026"/>
    <n v="11799.2"/>
    <n v="13687.07"/>
    <s v="Vigente"/>
    <d v="2026-03-13T00:00:00"/>
    <x v="3"/>
    <x v="15"/>
    <n v="0"/>
    <n v="0"/>
    <n v="0"/>
    <n v="0"/>
    <n v="11799.2"/>
  </r>
  <r>
    <s v="BILL/2026/02/0055"/>
    <s v="OC02166"/>
    <x v="10"/>
    <s v="223589"/>
    <d v="2026-02-13T00:00:00"/>
    <d v="2026-03-15T00:00:00"/>
    <s v="USD"/>
    <n v="-13472.76"/>
    <n v="-2155.64"/>
    <n v="-15628.4"/>
    <n v="-908.63"/>
    <n v="908.63"/>
    <s v="Sin pagar"/>
    <s v="IRLANDA ROJO"/>
    <m/>
    <n v="30"/>
    <s v="Crédito"/>
    <n v="15"/>
    <n v="3"/>
    <n v="2026"/>
    <n v="13"/>
    <n v="2"/>
    <n v="2026"/>
    <n v="13472.76"/>
    <n v="15628.4"/>
    <s v="Vigente"/>
    <d v="2026-03-13T00:00:00"/>
    <x v="3"/>
    <x v="15"/>
    <n v="0"/>
    <n v="0"/>
    <n v="0"/>
    <n v="0"/>
    <n v="13472.76"/>
  </r>
  <r>
    <s v="BILL/2026/02/0054"/>
    <s v="OC02173"/>
    <x v="15"/>
    <s v="DSA 240820"/>
    <d v="2026-02-18T00:00:00"/>
    <d v="2026-03-20T00:00:00"/>
    <s v="USD"/>
    <n v="-13568.49"/>
    <n v="-2170.96"/>
    <n v="-15739.45"/>
    <n v="-916.4"/>
    <n v="916.4"/>
    <s v="Sin pagar"/>
    <s v="IRLANDA ROJO"/>
    <m/>
    <n v="30"/>
    <s v="Crédito"/>
    <n v="20"/>
    <n v="3"/>
    <n v="2026"/>
    <n v="18"/>
    <n v="2"/>
    <n v="2026"/>
    <n v="13568.49"/>
    <n v="15739.45"/>
    <s v="Vigente"/>
    <d v="2026-03-13T00:00:00"/>
    <x v="3"/>
    <x v="15"/>
    <n v="0"/>
    <n v="0"/>
    <n v="0"/>
    <n v="0"/>
    <n v="13568.49"/>
  </r>
  <r>
    <s v="BILL/2026/02/0053"/>
    <s v="OC02177"/>
    <x v="15"/>
    <s v="DSA 240819"/>
    <d v="2026-02-18T00:00:00"/>
    <d v="2026-03-20T00:00:00"/>
    <s v="USD"/>
    <n v="-6784.24"/>
    <n v="-1085.48"/>
    <n v="-7869.72"/>
    <n v="-458.2"/>
    <n v="458.2"/>
    <s v="Sin pagar"/>
    <s v="IRLANDA ROJO"/>
    <m/>
    <n v="30"/>
    <s v="Crédito"/>
    <n v="20"/>
    <n v="3"/>
    <n v="2026"/>
    <n v="18"/>
    <n v="2"/>
    <n v="2026"/>
    <n v="6784.24"/>
    <n v="7869.72"/>
    <s v="Vigente"/>
    <d v="2026-03-13T00:00:00"/>
    <x v="3"/>
    <x v="15"/>
    <n v="0"/>
    <n v="0"/>
    <n v="0"/>
    <n v="0"/>
    <n v="6784.24"/>
  </r>
  <r>
    <s v="BILL/2026/02/0052"/>
    <s v="OC02174"/>
    <x v="15"/>
    <s v="DSA 240818"/>
    <d v="2026-02-18T00:00:00"/>
    <d v="2026-03-20T00:00:00"/>
    <s v="USD"/>
    <n v="-25144.639999999999"/>
    <n v="-4023.14"/>
    <n v="-29167.78"/>
    <n v="-1698.24"/>
    <n v="1698.24"/>
    <s v="Sin pagar"/>
    <s v="IRLANDA ROJO"/>
    <m/>
    <n v="30"/>
    <s v="Crédito"/>
    <n v="20"/>
    <n v="3"/>
    <n v="2026"/>
    <n v="18"/>
    <n v="2"/>
    <n v="2026"/>
    <n v="25144.639999999999"/>
    <n v="29167.78"/>
    <s v="Vigente"/>
    <d v="2026-03-13T00:00:00"/>
    <x v="3"/>
    <x v="15"/>
    <n v="0"/>
    <n v="0"/>
    <n v="0"/>
    <n v="0"/>
    <n v="25144.639999999999"/>
  </r>
  <r>
    <s v="BILL/2026/02/0051"/>
    <s v="OC02180"/>
    <x v="3"/>
    <s v="61609"/>
    <d v="2026-02-16T00:00:00"/>
    <d v="2026-03-18T00:00:00"/>
    <s v="MXN"/>
    <n v="-9972"/>
    <n v="-1595.52"/>
    <n v="-11567.52"/>
    <n v="-11567.52"/>
    <n v="11567.52"/>
    <s v="Sin pagar"/>
    <s v="IRLANDA ROJO"/>
    <m/>
    <n v="30"/>
    <s v="Crédito"/>
    <n v="18"/>
    <n v="3"/>
    <n v="2026"/>
    <n v="16"/>
    <n v="2"/>
    <n v="2026"/>
    <n v="9972"/>
    <n v="11567.52"/>
    <s v="Vigente"/>
    <d v="2026-03-13T00:00:00"/>
    <x v="3"/>
    <x v="15"/>
    <n v="0"/>
    <n v="0"/>
    <n v="0"/>
    <n v="0"/>
    <n v="9972"/>
  </r>
  <r>
    <s v="BILL/2026/02/0048"/>
    <s v="OC02185"/>
    <x v="4"/>
    <s v="OBR36989"/>
    <d v="2026-02-17T00:00:00"/>
    <d v="2026-03-19T00:00:00"/>
    <s v="MXN"/>
    <n v="-2320"/>
    <n v="-371.2"/>
    <n v="-2691.2"/>
    <n v="-2691.2"/>
    <n v="2691.2"/>
    <s v="Sin pagar"/>
    <s v="IRLANDA ROJO"/>
    <m/>
    <n v="30"/>
    <s v="Crédito"/>
    <n v="19"/>
    <n v="3"/>
    <n v="2026"/>
    <n v="17"/>
    <n v="2"/>
    <n v="2026"/>
    <n v="2320"/>
    <n v="2691.2"/>
    <s v="Vigente"/>
    <d v="2026-03-13T00:00:00"/>
    <x v="3"/>
    <x v="15"/>
    <n v="0"/>
    <n v="0"/>
    <n v="0"/>
    <n v="0"/>
    <n v="2320"/>
  </r>
  <r>
    <s v="BILL/2026/02/0047"/>
    <s v="OC02184"/>
    <x v="4"/>
    <s v="OBR36988"/>
    <d v="2026-02-17T00:00:00"/>
    <d v="2026-03-19T00:00:00"/>
    <s v="USD"/>
    <n v="-25277.63"/>
    <n v="-4044.42"/>
    <n v="-29322.05"/>
    <n v="-1707.52"/>
    <n v="1707.52"/>
    <s v="Sin pagar"/>
    <s v="IRLANDA ROJO"/>
    <m/>
    <n v="30"/>
    <s v="Crédito"/>
    <n v="19"/>
    <n v="3"/>
    <n v="2026"/>
    <n v="17"/>
    <n v="2"/>
    <n v="2026"/>
    <n v="25277.63"/>
    <n v="29322.05"/>
    <s v="Vigente"/>
    <d v="2026-03-13T00:00:00"/>
    <x v="3"/>
    <x v="15"/>
    <n v="0"/>
    <n v="0"/>
    <n v="0"/>
    <n v="0"/>
    <n v="25277.63"/>
  </r>
  <r>
    <s v="BILL/2026/02/0046"/>
    <s v="OC02159"/>
    <x v="5"/>
    <s v="M 68100"/>
    <d v="2026-02-16T00:00:00"/>
    <d v="2026-03-18T00:00:00"/>
    <s v="USD"/>
    <n v="-6094.53"/>
    <n v="-975.12"/>
    <n v="-7069.65"/>
    <n v="-411.51"/>
    <n v="411.51"/>
    <s v="Sin pagar"/>
    <s v="IRLANDA ROJO"/>
    <m/>
    <n v="30"/>
    <s v="Crédito"/>
    <n v="18"/>
    <n v="3"/>
    <n v="2026"/>
    <n v="16"/>
    <n v="2"/>
    <n v="2026"/>
    <n v="6094.53"/>
    <n v="7069.65"/>
    <s v="Vigente"/>
    <d v="2026-03-13T00:00:00"/>
    <x v="3"/>
    <x v="15"/>
    <n v="0"/>
    <n v="0"/>
    <n v="0"/>
    <n v="0"/>
    <n v="6094.53"/>
  </r>
  <r>
    <s v="BILL/2026/02/0035"/>
    <s v="OC02156"/>
    <x v="7"/>
    <s v="F9079"/>
    <d v="2026-02-11T00:00:00"/>
    <d v="2026-03-13T00:00:00"/>
    <s v="MXN"/>
    <n v="-192000"/>
    <m/>
    <n v="-192000"/>
    <n v="-192000"/>
    <n v="192000"/>
    <s v="Sin pagar"/>
    <s v="IRLANDA ROJO"/>
    <m/>
    <n v="30"/>
    <s v="Crédito"/>
    <n v="13"/>
    <n v="3"/>
    <n v="2026"/>
    <n v="11"/>
    <n v="2"/>
    <n v="2026"/>
    <n v="192000"/>
    <n v="192000"/>
    <s v="Vencido"/>
    <d v="2026-03-13T00:00:00"/>
    <x v="3"/>
    <x v="15"/>
    <n v="1"/>
    <n v="192000"/>
    <n v="0"/>
    <n v="0"/>
    <n v="0"/>
  </r>
  <r>
    <s v="BILL/2026/02/0034"/>
    <s v="OC02149"/>
    <x v="3"/>
    <s v="61571"/>
    <d v="2026-02-10T00:00:00"/>
    <d v="2026-03-12T00:00:00"/>
    <s v="MXN"/>
    <n v="-49860"/>
    <n v="-7977.6"/>
    <n v="-57837.599999999999"/>
    <n v="-57837.599999999999"/>
    <n v="57837.599999999999"/>
    <s v="Sin pagar"/>
    <s v="IRLANDA ROJO"/>
    <m/>
    <n v="30"/>
    <s v="Crédito"/>
    <n v="12"/>
    <n v="3"/>
    <n v="2026"/>
    <n v="10"/>
    <n v="2"/>
    <n v="2026"/>
    <n v="49860"/>
    <n v="57837.599999999999"/>
    <s v="Vencido"/>
    <d v="2026-03-13T00:00:00"/>
    <x v="3"/>
    <x v="15"/>
    <n v="2"/>
    <n v="49860"/>
    <n v="0"/>
    <n v="0"/>
    <n v="0"/>
  </r>
  <r>
    <s v="BILL/2026/02/0032"/>
    <s v="OC02120"/>
    <x v="5"/>
    <s v="M 68028"/>
    <d v="2026-02-10T00:00:00"/>
    <d v="2026-03-12T00:00:00"/>
    <s v="USD"/>
    <n v="-22691.72"/>
    <n v="-3630.68"/>
    <n v="-26322.400000000001"/>
    <n v="-1531.2"/>
    <n v="1531.2"/>
    <s v="Sin pagar"/>
    <s v="IRLANDA ROJO"/>
    <m/>
    <n v="30"/>
    <s v="Crédito"/>
    <n v="12"/>
    <n v="3"/>
    <n v="2026"/>
    <n v="10"/>
    <n v="2"/>
    <n v="2026"/>
    <n v="22691.72"/>
    <n v="26322.400000000001"/>
    <s v="Vencido"/>
    <d v="2026-03-13T00:00:00"/>
    <x v="3"/>
    <x v="15"/>
    <n v="2"/>
    <n v="22691.72"/>
    <n v="0"/>
    <n v="0"/>
    <n v="0"/>
  </r>
  <r>
    <s v="BILL/2026/02/0030"/>
    <s v="OC02047"/>
    <x v="13"/>
    <s v="HMO/2026/00001"/>
    <d v="2026-02-12T00:00:00"/>
    <d v="2026-04-13T00:00:00"/>
    <s v="USD"/>
    <n v="-1075280.1299999999"/>
    <n v="-172044.82"/>
    <n v="-1247324.95"/>
    <n v="-72453.600000000006"/>
    <n v="72453.600000000006"/>
    <s v="Sin pagar"/>
    <s v="IRLANDA ROJO"/>
    <m/>
    <n v="60"/>
    <s v="Crédito"/>
    <n v="13"/>
    <n v="4"/>
    <n v="2026"/>
    <n v="12"/>
    <n v="2"/>
    <n v="2026"/>
    <n v="1075280.1299999999"/>
    <n v="1247324.95"/>
    <s v="Vigente"/>
    <d v="2026-03-13T00:00:00"/>
    <x v="3"/>
    <x v="15"/>
    <n v="0"/>
    <n v="0"/>
    <n v="0"/>
    <n v="0"/>
    <n v="1075280.1299999999"/>
  </r>
  <r>
    <s v="BILL/2026/02/0029"/>
    <s v="OC02161"/>
    <x v="3"/>
    <s v="61570"/>
    <d v="2026-02-10T00:00:00"/>
    <d v="2026-03-12T00:00:00"/>
    <s v="MXN"/>
    <n v="-39888"/>
    <n v="-6382.08"/>
    <n v="-46270.080000000002"/>
    <n v="-46270.080000000002"/>
    <n v="46270.080000000002"/>
    <s v="Sin pagar"/>
    <s v="IRLANDA ROJO"/>
    <m/>
    <n v="30"/>
    <s v="Crédito"/>
    <n v="12"/>
    <n v="3"/>
    <n v="2026"/>
    <n v="10"/>
    <n v="2"/>
    <n v="2026"/>
    <n v="39888"/>
    <n v="46270.080000000002"/>
    <s v="Vencido"/>
    <d v="2026-03-13T00:00:00"/>
    <x v="3"/>
    <x v="15"/>
    <n v="2"/>
    <n v="39888"/>
    <n v="0"/>
    <n v="0"/>
    <n v="0"/>
  </r>
  <r>
    <s v="BILL/2026/02/0027"/>
    <s v="OC02160"/>
    <x v="7"/>
    <s v="F9080"/>
    <d v="2026-02-11T00:00:00"/>
    <d v="2026-03-13T00:00:00"/>
    <s v="MXN"/>
    <n v="-128000"/>
    <m/>
    <n v="-128000"/>
    <n v="-128000"/>
    <n v="128000"/>
    <s v="Sin pagar"/>
    <s v="IRLANDA ROJO"/>
    <m/>
    <n v="30"/>
    <s v="Crédito"/>
    <n v="13"/>
    <n v="3"/>
    <n v="2026"/>
    <n v="11"/>
    <n v="2"/>
    <n v="2026"/>
    <n v="128000"/>
    <n v="128000"/>
    <s v="Vencido"/>
    <d v="2026-03-13T00:00:00"/>
    <x v="3"/>
    <x v="15"/>
    <n v="1"/>
    <n v="128000"/>
    <n v="0"/>
    <n v="0"/>
    <n v="0"/>
  </r>
  <r>
    <s v="BILL/2026/02/0024"/>
    <s v="OC02121"/>
    <x v="3"/>
    <s v="61505"/>
    <d v="2026-02-03T00:00:00"/>
    <d v="2026-03-05T00:00:00"/>
    <s v="MXN"/>
    <n v="-20160"/>
    <n v="-3225.6"/>
    <n v="-23385.599999999999"/>
    <n v="-23385.599999999999"/>
    <n v="23385.599999999999"/>
    <s v="Sin pagar"/>
    <s v="IRLANDA ROJO"/>
    <m/>
    <n v="30"/>
    <s v="Crédito"/>
    <n v="5"/>
    <n v="3"/>
    <n v="2026"/>
    <n v="3"/>
    <n v="2"/>
    <n v="2026"/>
    <n v="20160"/>
    <n v="23385.599999999999"/>
    <s v="Vencido"/>
    <d v="2026-03-13T00:00:00"/>
    <x v="3"/>
    <x v="15"/>
    <n v="9"/>
    <n v="20160"/>
    <n v="0"/>
    <n v="0"/>
    <n v="0"/>
  </r>
  <r>
    <s v="BILL/2026/02/0023"/>
    <s v="OC02126"/>
    <x v="3"/>
    <s v="61532"/>
    <d v="2026-02-05T00:00:00"/>
    <d v="2026-03-07T00:00:00"/>
    <s v="MXN"/>
    <n v="-20160"/>
    <n v="-3225.6"/>
    <n v="-23385.599999999999"/>
    <n v="-23385.599999999999"/>
    <n v="23385.599999999999"/>
    <s v="Sin pagar"/>
    <s v="IRLANDA ROJO"/>
    <m/>
    <n v="30"/>
    <s v="Crédito"/>
    <n v="7"/>
    <n v="3"/>
    <n v="2026"/>
    <n v="5"/>
    <n v="2"/>
    <n v="2026"/>
    <n v="20160"/>
    <n v="23385.599999999999"/>
    <s v="Vencido"/>
    <d v="2026-03-13T00:00:00"/>
    <x v="3"/>
    <x v="15"/>
    <n v="7"/>
    <n v="20160"/>
    <n v="0"/>
    <n v="0"/>
    <n v="0"/>
  </r>
  <r>
    <s v="BILL/2026/02/0022"/>
    <s v="OC02125"/>
    <x v="3"/>
    <s v="61533"/>
    <d v="2026-02-05T00:00:00"/>
    <d v="2026-03-07T00:00:00"/>
    <s v="MXN"/>
    <n v="-50400"/>
    <n v="-8064"/>
    <n v="-58464"/>
    <n v="-58464"/>
    <n v="58464"/>
    <s v="Sin pagar"/>
    <s v="IRLANDA ROJO"/>
    <m/>
    <n v="30"/>
    <s v="Crédito"/>
    <n v="7"/>
    <n v="3"/>
    <n v="2026"/>
    <n v="5"/>
    <n v="2"/>
    <n v="2026"/>
    <n v="50400"/>
    <n v="58464"/>
    <s v="Vencido"/>
    <d v="2026-03-13T00:00:00"/>
    <x v="3"/>
    <x v="15"/>
    <n v="7"/>
    <n v="50400"/>
    <n v="0"/>
    <n v="0"/>
    <n v="0"/>
  </r>
  <r>
    <s v="BILL/2026/02/0021"/>
    <s v="OC02128"/>
    <x v="23"/>
    <s v="MET4643"/>
    <d v="2026-02-05T00:00:00"/>
    <d v="2026-03-07T00:00:00"/>
    <s v="USD"/>
    <n v="-29397.25"/>
    <n v="-4703.5600000000004"/>
    <n v="-34100.81"/>
    <n v="-1972"/>
    <n v="1972"/>
    <s v="Sin pagar"/>
    <s v="IRLANDA ROJO"/>
    <m/>
    <n v="30"/>
    <s v="Crédito"/>
    <n v="7"/>
    <n v="3"/>
    <n v="2026"/>
    <n v="5"/>
    <n v="2"/>
    <n v="2026"/>
    <n v="29397.25"/>
    <n v="34100.81"/>
    <s v="Vencido"/>
    <d v="2026-03-13T00:00:00"/>
    <x v="3"/>
    <x v="15"/>
    <n v="7"/>
    <n v="29397.25"/>
    <n v="0"/>
    <n v="0"/>
    <n v="0"/>
  </r>
  <r>
    <s v="BILL/2026/02/0020"/>
    <s v="OC02122"/>
    <x v="2"/>
    <s v="12002196"/>
    <d v="2026-02-04T00:00:00"/>
    <d v="2026-03-06T00:00:00"/>
    <s v="USD"/>
    <n v="-31023"/>
    <n v="-4963.68"/>
    <n v="-35986.68"/>
    <n v="-2088"/>
    <n v="2088"/>
    <s v="Sin pagar"/>
    <s v="IRLANDA ROJO"/>
    <m/>
    <n v="30"/>
    <s v="Crédito"/>
    <n v="6"/>
    <n v="3"/>
    <n v="2026"/>
    <n v="4"/>
    <n v="2"/>
    <n v="2026"/>
    <n v="31023"/>
    <n v="35986.68"/>
    <s v="Vencido"/>
    <d v="2026-03-13T00:00:00"/>
    <x v="3"/>
    <x v="15"/>
    <n v="8"/>
    <n v="31023"/>
    <n v="0"/>
    <n v="0"/>
    <n v="0"/>
  </r>
  <r>
    <s v="BILL/2026/01/0056"/>
    <s v="OC02073"/>
    <x v="23"/>
    <s v="MET4536"/>
    <d v="2026-01-15T00:00:00"/>
    <d v="2026-02-14T00:00:00"/>
    <s v="USD"/>
    <n v="-30733.81"/>
    <n v="-4917.41"/>
    <n v="-35651.22"/>
    <n v="-2001"/>
    <n v="2001"/>
    <s v="Sin pagar"/>
    <s v="IRLANDA ROJO"/>
    <m/>
    <n v="30"/>
    <s v="Crédito"/>
    <n v="14"/>
    <n v="2"/>
    <n v="2026"/>
    <n v="15"/>
    <n v="1"/>
    <n v="2026"/>
    <n v="30733.81"/>
    <n v="35651.22"/>
    <s v="Vencido"/>
    <d v="2026-03-13T00:00:00"/>
    <x v="3"/>
    <x v="15"/>
    <n v="28"/>
    <n v="30733.81"/>
    <n v="0"/>
    <n v="0"/>
    <n v="0"/>
  </r>
  <r>
    <s v="BILL/2026/01/0052"/>
    <s v="OC01999"/>
    <x v="1"/>
    <s v="AA 15908"/>
    <d v="2026-01-12T00:00:00"/>
    <d v="2026-02-01T00:00:00"/>
    <s v="MXN"/>
    <n v="-63000"/>
    <n v="-10080"/>
    <n v="-73080"/>
    <n v="-73080"/>
    <n v="73080"/>
    <s v="Sin pagar"/>
    <s v="IRLANDA ROJO"/>
    <m/>
    <n v="20"/>
    <s v="Crédito"/>
    <n v="1"/>
    <n v="2"/>
    <n v="2026"/>
    <n v="12"/>
    <n v="1"/>
    <n v="2026"/>
    <n v="63000"/>
    <n v="73080"/>
    <s v="Vencido"/>
    <d v="2026-03-13T00:00:00"/>
    <x v="3"/>
    <x v="15"/>
    <n v="41"/>
    <n v="0"/>
    <n v="63000"/>
    <n v="0"/>
    <n v="0"/>
  </r>
  <r>
    <s v="BILL/2026/01/0046"/>
    <s v="OC02069"/>
    <x v="23"/>
    <s v="MET4527"/>
    <d v="2026-01-14T00:00:00"/>
    <d v="2026-02-13T00:00:00"/>
    <s v="USD"/>
    <n v="-30798.15"/>
    <n v="-4927.7"/>
    <n v="-35725.85"/>
    <n v="-2001"/>
    <n v="2001"/>
    <s v="Sin pagar"/>
    <s v="IRLANDA ROJO"/>
    <m/>
    <n v="30"/>
    <s v="Crédito"/>
    <n v="13"/>
    <n v="2"/>
    <n v="2026"/>
    <n v="14"/>
    <n v="1"/>
    <n v="2026"/>
    <n v="30798.15"/>
    <n v="35725.85"/>
    <s v="Vencido"/>
    <d v="2026-03-13T00:00:00"/>
    <x v="3"/>
    <x v="15"/>
    <n v="29"/>
    <n v="30798.15"/>
    <n v="0"/>
    <n v="0"/>
    <n v="0"/>
  </r>
  <r>
    <s v="BILL/2026/01/0030"/>
    <s v="OC02032"/>
    <x v="2"/>
    <s v="12002067"/>
    <d v="2026-01-14T00:00:00"/>
    <d v="2026-02-13T00:00:00"/>
    <s v="USD"/>
    <n v="-64274.400000000001"/>
    <n v="-10283.9"/>
    <n v="-74558.3"/>
    <n v="-4176"/>
    <n v="4176"/>
    <s v="Sin pagar"/>
    <s v="IRLANDA ROJO"/>
    <m/>
    <n v="30"/>
    <s v="Crédito"/>
    <n v="13"/>
    <n v="2"/>
    <n v="2026"/>
    <n v="14"/>
    <n v="1"/>
    <n v="2026"/>
    <n v="64274.400000000001"/>
    <n v="74558.3"/>
    <s v="Vencido"/>
    <d v="2026-03-13T00:00:00"/>
    <x v="3"/>
    <x v="15"/>
    <n v="29"/>
    <n v="64274.400000000001"/>
    <n v="0"/>
    <n v="0"/>
    <n v="0"/>
  </r>
  <r>
    <s v="BILL/2025/12/0035"/>
    <s v="OC01838"/>
    <x v="13"/>
    <s v="HMO/2025/00003"/>
    <d v="2025-12-18T00:00:00"/>
    <d v="2026-02-16T00:00:00"/>
    <s v="USD"/>
    <n v="-271368.15061878844"/>
    <n v="-43418.904099006148"/>
    <n v="-314787.05471779458"/>
    <n v="-72453.600000000006"/>
    <n v="72453.600000000006"/>
    <s v="Sin pagar"/>
    <s v="IRLANDA ROJO"/>
    <m/>
    <n v="60"/>
    <s v="Crédito"/>
    <n v="16"/>
    <n v="2"/>
    <n v="2026"/>
    <n v="18"/>
    <n v="12"/>
    <n v="2025"/>
    <n v="271368.15061878844"/>
    <n v="314787.05471779458"/>
    <s v="Vencido"/>
    <d v="2026-03-13T00:00:00"/>
    <x v="3"/>
    <x v="15"/>
    <n v="26"/>
    <n v="271368.15061878844"/>
    <n v="0"/>
    <n v="0"/>
    <n v="0"/>
  </r>
  <r>
    <s v="BILL/2025/10/0003"/>
    <s v="OC01792"/>
    <x v="16"/>
    <s v="4074"/>
    <d v="2025-10-02T00:00:00"/>
    <d v="2025-11-01T00:00:00"/>
    <s v="MXN"/>
    <n v="-14985"/>
    <n v="-2397.6"/>
    <n v="-17382.599999999999"/>
    <n v="-17382.599999999999"/>
    <n v="17382.599999999999"/>
    <s v="Sin pagar"/>
    <s v="IRLANDA ROJO"/>
    <m/>
    <n v="30"/>
    <s v="Crédito"/>
    <n v="1"/>
    <n v="11"/>
    <n v="2025"/>
    <n v="2"/>
    <n v="10"/>
    <n v="2025"/>
    <n v="14985"/>
    <n v="17382.599999999999"/>
    <s v="Vencido"/>
    <d v="2026-03-13T00:00:00"/>
    <x v="3"/>
    <x v="15"/>
    <n v="133"/>
    <n v="0"/>
    <n v="0"/>
    <n v="14985"/>
    <n v="0"/>
  </r>
  <r>
    <s v="BILL/2025/09/0116"/>
    <s v="OC01773"/>
    <x v="16"/>
    <s v="3998"/>
    <d v="2025-09-27T00:00:00"/>
    <d v="2025-10-27T00:00:00"/>
    <s v="MXN"/>
    <n v="-7600"/>
    <n v="-1216"/>
    <n v="-8816"/>
    <n v="-8816"/>
    <n v="8816"/>
    <s v="Sin pagar"/>
    <s v="IRLANDA ROJO"/>
    <m/>
    <n v="30"/>
    <s v="Crédito"/>
    <n v="27"/>
    <n v="10"/>
    <n v="2025"/>
    <n v="27"/>
    <n v="9"/>
    <n v="2025"/>
    <n v="7600"/>
    <n v="8816"/>
    <s v="Vencido"/>
    <d v="2026-03-13T00:00:00"/>
    <x v="3"/>
    <x v="15"/>
    <n v="138"/>
    <n v="0"/>
    <n v="0"/>
    <n v="7600"/>
    <n v="0"/>
  </r>
  <r>
    <s v="BILL/2025/09/0092"/>
    <s v="OC01742"/>
    <x v="14"/>
    <s v="CLN/2025/0086"/>
    <d v="2025-09-24T00:00:00"/>
    <d v="2025-10-24T00:00:00"/>
    <s v="MXN"/>
    <n v="-2499.98"/>
    <m/>
    <n v="-2499.98"/>
    <n v="-2499.98"/>
    <n v="2499.98"/>
    <s v="Sin pagar"/>
    <s v="IRLANDA ROJO"/>
    <m/>
    <n v="30"/>
    <s v="Crédito"/>
    <n v="24"/>
    <n v="10"/>
    <n v="2025"/>
    <n v="24"/>
    <n v="9"/>
    <n v="2025"/>
    <n v="2499.98"/>
    <n v="2499.98"/>
    <s v="Vencido"/>
    <d v="2026-03-13T00:00:00"/>
    <x v="3"/>
    <x v="15"/>
    <n v="141"/>
    <n v="0"/>
    <n v="0"/>
    <n v="2499.98"/>
    <n v="0"/>
  </r>
  <r>
    <s v="BILL/2025/09/0065"/>
    <s v="OC01751"/>
    <x v="16"/>
    <s v="3957"/>
    <d v="2025-09-23T00:00:00"/>
    <d v="2025-10-23T00:00:00"/>
    <s v="USD"/>
    <n v="-23857.03"/>
    <n v="-3817.12"/>
    <n v="-27674.15"/>
    <n v="-1503.36"/>
    <n v="1503.36"/>
    <s v="Sin pagar"/>
    <s v="IRLANDA ROJO"/>
    <m/>
    <n v="30"/>
    <s v="Crédito"/>
    <n v="23"/>
    <n v="10"/>
    <n v="2025"/>
    <n v="23"/>
    <n v="9"/>
    <n v="2025"/>
    <n v="23857.03"/>
    <n v="27674.15"/>
    <s v="Vencido"/>
    <d v="2026-03-13T00:00:00"/>
    <x v="3"/>
    <x v="15"/>
    <n v="142"/>
    <n v="0"/>
    <n v="0"/>
    <n v="23857.03"/>
    <n v="0"/>
  </r>
  <r>
    <s v="BILL/2025/09/0031"/>
    <s v="OC01684"/>
    <x v="16"/>
    <s v="3858"/>
    <d v="2025-09-05T00:00:00"/>
    <d v="2025-10-05T00:00:00"/>
    <s v="USD"/>
    <n v="-7240.47"/>
    <n v="-1158.48"/>
    <n v="-8398.9500000000007"/>
    <n v="-447.76"/>
    <n v="447.76"/>
    <s v="Sin pagar"/>
    <s v="IRLANDA ROJO"/>
    <m/>
    <n v="30"/>
    <s v="Crédito"/>
    <n v="5"/>
    <n v="10"/>
    <n v="2025"/>
    <n v="5"/>
    <n v="9"/>
    <n v="2025"/>
    <n v="7240.47"/>
    <n v="8398.9500000000007"/>
    <s v="Vencido"/>
    <d v="2026-03-13T00:00:00"/>
    <x v="3"/>
    <x v="15"/>
    <n v="160"/>
    <n v="0"/>
    <n v="0"/>
    <n v="7240.47"/>
    <n v="0"/>
  </r>
  <r>
    <s v="BILL/2025/09/0030"/>
    <s v="OC01684"/>
    <x v="16"/>
    <s v="3851"/>
    <d v="2025-09-04T00:00:00"/>
    <d v="2025-10-04T00:00:00"/>
    <s v="USD"/>
    <n v="-21639.89"/>
    <n v="-3462.38"/>
    <n v="-25102.27"/>
    <n v="-1343.28"/>
    <n v="1343.28"/>
    <s v="Sin pagar"/>
    <s v="IRLANDA ROJO"/>
    <m/>
    <n v="30"/>
    <s v="Crédito"/>
    <n v="4"/>
    <n v="10"/>
    <n v="2025"/>
    <n v="4"/>
    <n v="9"/>
    <n v="2025"/>
    <n v="21639.89"/>
    <n v="25102.27"/>
    <s v="Vencido"/>
    <d v="2026-03-13T00:00:00"/>
    <x v="3"/>
    <x v="15"/>
    <n v="161"/>
    <n v="0"/>
    <n v="0"/>
    <n v="21639.89"/>
    <n v="0"/>
  </r>
  <r>
    <s v="BILL/2025/09/0021"/>
    <s v="OC01696"/>
    <x v="14"/>
    <s v="CLN/2025/0066"/>
    <d v="2025-09-09T00:00:00"/>
    <d v="2025-10-09T00:00:00"/>
    <s v="MXN"/>
    <n v="-5000"/>
    <m/>
    <n v="-5000"/>
    <n v="-5000"/>
    <n v="5000"/>
    <s v="Sin pagar"/>
    <s v="IRLANDA ROJO"/>
    <m/>
    <n v="30"/>
    <s v="Crédito"/>
    <n v="9"/>
    <n v="10"/>
    <n v="2025"/>
    <n v="9"/>
    <n v="9"/>
    <n v="2025"/>
    <n v="5000"/>
    <n v="5000"/>
    <s v="Vencido"/>
    <d v="2026-03-13T00:00:00"/>
    <x v="3"/>
    <x v="15"/>
    <n v="156"/>
    <n v="0"/>
    <n v="0"/>
    <n v="5000"/>
    <n v="0"/>
  </r>
  <r>
    <s v="BILL/2025/09/0008"/>
    <s v="OC01683"/>
    <x v="16"/>
    <s v="3844"/>
    <d v="2025-09-03T00:00:00"/>
    <d v="2025-10-03T00:00:00"/>
    <s v="USD"/>
    <n v="-24244.53"/>
    <n v="-3879.12"/>
    <n v="-28123.65"/>
    <n v="-1503.36"/>
    <n v="1503.36"/>
    <s v="Sin pagar"/>
    <s v="IRLANDA ROJO"/>
    <m/>
    <n v="30"/>
    <s v="Crédito"/>
    <n v="3"/>
    <n v="10"/>
    <n v="2025"/>
    <n v="3"/>
    <n v="9"/>
    <n v="2025"/>
    <n v="24244.53"/>
    <n v="28123.65"/>
    <s v="Vencido"/>
    <d v="2026-03-13T00:00:00"/>
    <x v="3"/>
    <x v="15"/>
    <n v="162"/>
    <n v="0"/>
    <n v="0"/>
    <n v="24244.53"/>
    <n v="0"/>
  </r>
  <r>
    <s v="BILL/2025/08/0063"/>
    <s v="OC01631"/>
    <x v="16"/>
    <s v="3756"/>
    <d v="2025-08-19T00:00:00"/>
    <d v="2025-09-18T00:00:00"/>
    <s v="MXN"/>
    <n v="-12600"/>
    <n v="-2016"/>
    <n v="-14616"/>
    <n v="-14616"/>
    <n v="14616"/>
    <s v="Sin pagar"/>
    <s v="IRLANDA ROJO"/>
    <m/>
    <n v="30"/>
    <s v="Crédito"/>
    <n v="18"/>
    <n v="9"/>
    <n v="2025"/>
    <n v="19"/>
    <n v="8"/>
    <n v="2025"/>
    <n v="12600"/>
    <n v="14616"/>
    <s v="Vencido"/>
    <d v="2026-03-13T00:00:00"/>
    <x v="3"/>
    <x v="15"/>
    <n v="177"/>
    <n v="0"/>
    <n v="0"/>
    <n v="12600"/>
    <n v="0"/>
  </r>
  <r>
    <s v="BILL/2025/08/0062"/>
    <s v="OC01632"/>
    <x v="16"/>
    <s v="3757"/>
    <d v="2025-08-19T00:00:00"/>
    <d v="2025-09-18T00:00:00"/>
    <s v="MXN"/>
    <n v="-21000"/>
    <n v="-3360"/>
    <n v="-24360"/>
    <n v="-24360"/>
    <n v="24360"/>
    <s v="Sin pagar"/>
    <s v="IRLANDA ROJO"/>
    <m/>
    <n v="30"/>
    <s v="Crédito"/>
    <n v="18"/>
    <n v="9"/>
    <n v="2025"/>
    <n v="19"/>
    <n v="8"/>
    <n v="2025"/>
    <n v="21000"/>
    <n v="24360"/>
    <s v="Vencido"/>
    <d v="2026-03-13T00:00:00"/>
    <x v="3"/>
    <x v="15"/>
    <n v="177"/>
    <n v="0"/>
    <n v="0"/>
    <n v="21000"/>
    <n v="0"/>
  </r>
  <r>
    <s v="BILL/2025/08/0040"/>
    <s v="OC01600"/>
    <x v="16"/>
    <s v="3703"/>
    <d v="2025-08-12T00:00:00"/>
    <d v="2025-09-11T00:00:00"/>
    <s v="MXN"/>
    <n v="-7600"/>
    <n v="-1216"/>
    <n v="-8816"/>
    <n v="-8816"/>
    <n v="8816"/>
    <s v="Sin pagar"/>
    <s v="IRLANDA ROJO"/>
    <m/>
    <n v="30"/>
    <s v="Crédito"/>
    <n v="11"/>
    <n v="9"/>
    <n v="2025"/>
    <n v="12"/>
    <n v="8"/>
    <n v="2025"/>
    <n v="7600"/>
    <n v="8816"/>
    <s v="Vencido"/>
    <d v="2026-03-13T00:00:00"/>
    <x v="3"/>
    <x v="15"/>
    <n v="184"/>
    <n v="0"/>
    <n v="0"/>
    <n v="7600"/>
    <n v="0"/>
  </r>
  <r>
    <s v="BILL/2025/08/0036"/>
    <s v="OC01615"/>
    <x v="16"/>
    <s v="3725"/>
    <d v="2025-08-14T00:00:00"/>
    <d v="2025-09-13T00:00:00"/>
    <s v="USD"/>
    <n v="-7416.85"/>
    <n v="-1186.7"/>
    <n v="-8603.5499999999993"/>
    <n v="-461.68"/>
    <n v="461.68"/>
    <s v="Sin pagar"/>
    <s v="IRLANDA ROJO"/>
    <m/>
    <n v="30"/>
    <s v="Crédito"/>
    <n v="13"/>
    <n v="9"/>
    <n v="2025"/>
    <n v="14"/>
    <n v="8"/>
    <n v="2025"/>
    <n v="7416.85"/>
    <n v="8603.5499999999993"/>
    <s v="Vencido"/>
    <d v="2026-03-13T00:00:00"/>
    <x v="3"/>
    <x v="15"/>
    <n v="182"/>
    <n v="0"/>
    <n v="0"/>
    <n v="7416.85"/>
    <n v="0"/>
  </r>
  <r>
    <s v="BILL/2025/08/0035"/>
    <s v="OC01616"/>
    <x v="16"/>
    <s v="3726"/>
    <d v="2025-08-14T00:00:00"/>
    <d v="2025-09-13T00:00:00"/>
    <s v="MXN"/>
    <n v="-11220"/>
    <n v="-1795.2"/>
    <n v="-13015.2"/>
    <n v="-13015.2"/>
    <n v="13015.2"/>
    <s v="Sin pagar"/>
    <s v="IRLANDA ROJO"/>
    <m/>
    <n v="30"/>
    <s v="Crédito"/>
    <n v="13"/>
    <n v="9"/>
    <n v="2025"/>
    <n v="14"/>
    <n v="8"/>
    <n v="2025"/>
    <n v="11220"/>
    <n v="13015.2"/>
    <s v="Vencido"/>
    <d v="2026-03-13T00:00:00"/>
    <x v="3"/>
    <x v="15"/>
    <n v="182"/>
    <n v="0"/>
    <n v="0"/>
    <n v="11220"/>
    <n v="0"/>
  </r>
  <r>
    <s v="BILL/2025/08/0026"/>
    <s v="OC01591"/>
    <x v="17"/>
    <s v="A  787"/>
    <d v="2025-08-13T00:00:00"/>
    <d v="2025-09-12T00:00:00"/>
    <s v="MXN"/>
    <n v="-12540"/>
    <n v="-1849.65"/>
    <n v="-14389.65"/>
    <n v="-14389.65"/>
    <n v="14389.65"/>
    <s v="Sin pagar"/>
    <s v="IRLANDA ROJO"/>
    <m/>
    <n v="30"/>
    <s v="Crédito"/>
    <n v="12"/>
    <n v="9"/>
    <n v="2025"/>
    <n v="13"/>
    <n v="8"/>
    <n v="2025"/>
    <n v="12540"/>
    <n v="14389.65"/>
    <s v="Vencido"/>
    <d v="2026-03-13T00:00:00"/>
    <x v="3"/>
    <x v="15"/>
    <n v="183"/>
    <n v="0"/>
    <n v="0"/>
    <n v="12540"/>
    <n v="0"/>
  </r>
  <r>
    <s v="BILL/2025/08/0019"/>
    <s v="OC01571"/>
    <x v="16"/>
    <s v="3684"/>
    <d v="2025-08-06T00:00:00"/>
    <d v="2025-09-05T00:00:00"/>
    <s v="MXN"/>
    <n v="-14985"/>
    <n v="-2397.6"/>
    <n v="-17382.599999999999"/>
    <n v="-17382.599999999999"/>
    <n v="17382.599999999999"/>
    <s v="Sin pagar"/>
    <s v="IRLANDA ROJO"/>
    <m/>
    <n v="30"/>
    <s v="Crédito"/>
    <n v="5"/>
    <n v="9"/>
    <n v="2025"/>
    <n v="6"/>
    <n v="8"/>
    <n v="2025"/>
    <n v="14985"/>
    <n v="17382.599999999999"/>
    <s v="Vencido"/>
    <d v="2026-03-13T00:00:00"/>
    <x v="3"/>
    <x v="15"/>
    <n v="190"/>
    <n v="0"/>
    <n v="0"/>
    <n v="14985"/>
    <n v="0"/>
  </r>
  <r>
    <s v="BILL/2025/08/0018"/>
    <s v="OC01574"/>
    <x v="16"/>
    <s v="3686"/>
    <d v="2025-08-07T00:00:00"/>
    <d v="2025-09-06T00:00:00"/>
    <s v="MXN"/>
    <n v="-26500"/>
    <n v="-4240"/>
    <n v="-30740"/>
    <n v="-30740"/>
    <n v="30740"/>
    <s v="Sin pagar"/>
    <s v="IRLANDA ROJO"/>
    <m/>
    <n v="30"/>
    <s v="Crédito"/>
    <n v="6"/>
    <n v="9"/>
    <n v="2025"/>
    <n v="7"/>
    <n v="8"/>
    <n v="2025"/>
    <n v="26500"/>
    <n v="30740"/>
    <s v="Vencido"/>
    <d v="2026-03-13T00:00:00"/>
    <x v="3"/>
    <x v="15"/>
    <n v="189"/>
    <n v="0"/>
    <n v="0"/>
    <n v="26500"/>
    <n v="0"/>
  </r>
  <r>
    <s v="BILL/2025/08/0017"/>
    <s v="OC01577"/>
    <x v="16"/>
    <s v="3687"/>
    <d v="2025-08-07T00:00:00"/>
    <d v="2025-09-06T00:00:00"/>
    <s v="USD"/>
    <n v="-17751.36"/>
    <n v="-2840.22"/>
    <n v="-20591.580000000002"/>
    <n v="-1105.93"/>
    <n v="1105.93"/>
    <s v="Sin pagar"/>
    <s v="IRLANDA ROJO"/>
    <m/>
    <n v="30"/>
    <s v="Crédito"/>
    <n v="6"/>
    <n v="9"/>
    <n v="2025"/>
    <n v="7"/>
    <n v="8"/>
    <n v="2025"/>
    <n v="17751.36"/>
    <n v="20591.580000000002"/>
    <s v="Vencido"/>
    <d v="2026-03-13T00:00:00"/>
    <x v="3"/>
    <x v="15"/>
    <n v="189"/>
    <n v="0"/>
    <n v="0"/>
    <n v="17751.36"/>
    <n v="0"/>
  </r>
  <r>
    <s v="BILL/2025/07/0066"/>
    <s v="OC01551"/>
    <x v="16"/>
    <s v="3605"/>
    <d v="2025-07-30T00:00:00"/>
    <d v="2025-08-29T00:00:00"/>
    <s v="MXN"/>
    <n v="-42400"/>
    <n v="-6784"/>
    <n v="-49184"/>
    <n v="-49184"/>
    <n v="49184"/>
    <s v="Sin pagar"/>
    <s v="IRLANDA ROJO"/>
    <m/>
    <n v="30"/>
    <s v="Crédito"/>
    <n v="29"/>
    <n v="8"/>
    <n v="2025"/>
    <n v="30"/>
    <n v="7"/>
    <n v="2025"/>
    <n v="42400"/>
    <n v="49184"/>
    <s v="Vencido"/>
    <d v="2026-03-13T00:00:00"/>
    <x v="3"/>
    <x v="15"/>
    <n v="197"/>
    <n v="0"/>
    <n v="0"/>
    <n v="42400"/>
    <n v="0"/>
  </r>
  <r>
    <s v="BILL/2025/07/0052"/>
    <s v="OC01492"/>
    <x v="9"/>
    <s v="0134472053"/>
    <d v="2025-07-24T00:00:00"/>
    <d v="2025-09-22T00:00:00"/>
    <s v="USD"/>
    <n v="-734998.22528895782"/>
    <n v="-117599.71604623325"/>
    <n v="-852597.94133519102"/>
    <n v="-68904"/>
    <n v="68904"/>
    <s v="Sin pagar"/>
    <s v="IRLANDA ROJO"/>
    <m/>
    <n v="60"/>
    <s v="Crédito"/>
    <n v="22"/>
    <n v="9"/>
    <n v="2025"/>
    <n v="24"/>
    <n v="7"/>
    <n v="2025"/>
    <n v="734998.22528895782"/>
    <n v="852597.94133519102"/>
    <s v="Vencido"/>
    <d v="2026-03-13T00:00:00"/>
    <x v="3"/>
    <x v="15"/>
    <n v="173"/>
    <n v="0"/>
    <n v="0"/>
    <n v="734998.22528895782"/>
    <n v="0"/>
  </r>
  <r>
    <s v="BILL/2025/07/0041"/>
    <s v="OC01504"/>
    <x v="16"/>
    <s v="3529"/>
    <d v="2025-07-17T00:00:00"/>
    <d v="2025-08-16T00:00:00"/>
    <s v="MXN"/>
    <n v="-7600"/>
    <n v="-1216"/>
    <n v="-8816"/>
    <n v="-8816"/>
    <n v="8816"/>
    <s v="Sin pagar"/>
    <s v="IRLANDA ROJO"/>
    <m/>
    <n v="30"/>
    <s v="Crédito"/>
    <n v="16"/>
    <n v="8"/>
    <n v="2025"/>
    <n v="17"/>
    <n v="7"/>
    <n v="2025"/>
    <n v="7600"/>
    <n v="8816"/>
    <s v="Vencido"/>
    <d v="2026-03-13T00:00:00"/>
    <x v="3"/>
    <x v="15"/>
    <n v="210"/>
    <n v="0"/>
    <n v="0"/>
    <n v="7600"/>
    <n v="0"/>
  </r>
  <r>
    <s v="BILL/2025/07/0040"/>
    <s v="OC01491"/>
    <x v="18"/>
    <s v="CLN-362"/>
    <d v="2025-07-15T00:00:00"/>
    <d v="2025-08-14T00:00:00"/>
    <s v="MXN"/>
    <n v="-12151.9"/>
    <n v="151.9"/>
    <n v="-12000"/>
    <n v="-12000"/>
    <n v="12000"/>
    <s v="Sin pagar"/>
    <s v="IRLANDA ROJO"/>
    <m/>
    <n v="30"/>
    <s v="Crédito"/>
    <n v="14"/>
    <n v="8"/>
    <n v="2025"/>
    <n v="15"/>
    <n v="7"/>
    <n v="2025"/>
    <n v="12151.9"/>
    <n v="12000"/>
    <s v="Vencido"/>
    <d v="2026-03-13T00:00:00"/>
    <x v="3"/>
    <x v="15"/>
    <n v="212"/>
    <n v="0"/>
    <n v="0"/>
    <n v="12151.9"/>
    <n v="0"/>
  </r>
  <r>
    <s v="BILL/2025/07/0030"/>
    <s v="OC01489"/>
    <x v="16"/>
    <s v="3524"/>
    <d v="2025-07-16T00:00:00"/>
    <d v="2025-08-15T00:00:00"/>
    <s v="USD"/>
    <n v="-36360.620000000003"/>
    <n v="-5817.7"/>
    <n v="-42178.32"/>
    <n v="-2238.8000000000002"/>
    <n v="2238.8000000000002"/>
    <s v="Sin pagar"/>
    <s v="IRLANDA ROJO"/>
    <m/>
    <n v="30"/>
    <s v="Crédito"/>
    <n v="15"/>
    <n v="8"/>
    <n v="2025"/>
    <n v="16"/>
    <n v="7"/>
    <n v="2025"/>
    <n v="36360.620000000003"/>
    <n v="42178.32"/>
    <s v="Vencido"/>
    <d v="2026-03-13T00:00:00"/>
    <x v="3"/>
    <x v="15"/>
    <n v="211"/>
    <n v="0"/>
    <n v="0"/>
    <n v="36360.620000000003"/>
    <n v="0"/>
  </r>
  <r>
    <s v="BILL/2025/07/0029"/>
    <s v="OC01488"/>
    <x v="16"/>
    <s v="3523"/>
    <d v="2025-07-16T00:00:00"/>
    <d v="2025-08-15T00:00:00"/>
    <s v="USD"/>
    <n v="-30520.31"/>
    <n v="-4883.25"/>
    <n v="-35403.56"/>
    <n v="-1879.2"/>
    <n v="1879.2"/>
    <s v="Sin pagar"/>
    <s v="IRLANDA ROJO"/>
    <m/>
    <n v="30"/>
    <s v="Crédito"/>
    <n v="15"/>
    <n v="8"/>
    <n v="2025"/>
    <n v="16"/>
    <n v="7"/>
    <n v="2025"/>
    <n v="30520.31"/>
    <n v="35403.56"/>
    <s v="Vencido"/>
    <d v="2026-03-13T00:00:00"/>
    <x v="3"/>
    <x v="15"/>
    <n v="211"/>
    <n v="0"/>
    <n v="0"/>
    <n v="30520.31"/>
    <n v="0"/>
  </r>
  <r>
    <s v="BILL/2025/06/0041"/>
    <s v="OC01416"/>
    <x v="18"/>
    <s v="9AE6E535-1E51-478E-9B2A-58D915BF45ED"/>
    <d v="2025-06-27T00:00:00"/>
    <d v="2025-07-27T00:00:00"/>
    <s v="USD"/>
    <n v="-17003.52"/>
    <n v="-2720.56"/>
    <n v="-19724.080000000002"/>
    <n v="-1044"/>
    <n v="1044"/>
    <s v="Sin pagar"/>
    <s v="IRLANDA ROJO"/>
    <m/>
    <n v="30"/>
    <s v="Crédito"/>
    <n v="27"/>
    <n v="7"/>
    <n v="2025"/>
    <n v="27"/>
    <n v="6"/>
    <n v="2025"/>
    <n v="17003.52"/>
    <n v="19724.080000000002"/>
    <s v="Vencido"/>
    <d v="2026-03-13T00:00:00"/>
    <x v="3"/>
    <x v="15"/>
    <n v="230"/>
    <n v="0"/>
    <n v="0"/>
    <n v="17003.52"/>
    <n v="0"/>
  </r>
  <r>
    <s v="BILL/2024/12/0015"/>
    <s v="OC00791"/>
    <x v="19"/>
    <s v="A - 994"/>
    <d v="2024-12-09T00:00:00"/>
    <d v="2024-12-24T00:00:00"/>
    <s v="USD"/>
    <n v="-48546"/>
    <n v="-7767.36"/>
    <n v="-56313.36"/>
    <n v="-2784"/>
    <n v="2784"/>
    <s v="Sin pagar"/>
    <s v="IRLANDA ROJO"/>
    <m/>
    <n v="15"/>
    <s v="Crédito"/>
    <n v="24"/>
    <n v="12"/>
    <n v="2024"/>
    <n v="9"/>
    <n v="12"/>
    <n v="2024"/>
    <n v="48546"/>
    <n v="56313.36"/>
    <s v="Vencido"/>
    <d v="2026-03-13T00:00:00"/>
    <x v="3"/>
    <x v="15"/>
    <n v="445"/>
    <n v="0"/>
    <n v="0"/>
    <n v="48546"/>
    <n v="0"/>
  </r>
  <r>
    <s v="BILL/2024/11/0007"/>
    <s v="OC00687"/>
    <x v="20"/>
    <s v="A6782"/>
    <d v="2024-11-01T00:00:00"/>
    <d v="2024-12-01T00:00:00"/>
    <s v="USD"/>
    <n v="-64633.93"/>
    <n v="-10341.51"/>
    <n v="-74975.44"/>
    <n v="-3741.7"/>
    <n v="3741.7"/>
    <s v="Sin pagar"/>
    <s v="IRLANDA ROJO"/>
    <m/>
    <n v="30"/>
    <s v="Crédito"/>
    <n v="1"/>
    <n v="12"/>
    <n v="2024"/>
    <n v="1"/>
    <n v="11"/>
    <n v="2024"/>
    <n v="64633.93"/>
    <n v="74975.44"/>
    <s v="Vencido"/>
    <d v="2026-03-13T00:00:00"/>
    <x v="3"/>
    <x v="15"/>
    <n v="468"/>
    <n v="0"/>
    <n v="0"/>
    <n v="64633.93"/>
    <n v="0"/>
  </r>
  <r>
    <s v="BILL/2024/11/0006"/>
    <s v="OC00686"/>
    <x v="20"/>
    <s v="A6781"/>
    <d v="2024-11-01T00:00:00"/>
    <d v="2024-12-01T00:00:00"/>
    <s v="USD"/>
    <n v="-41037.410000000003"/>
    <n v="-6565.99"/>
    <n v="-47603.4"/>
    <n v="-2375.6799999999998"/>
    <n v="2375.6799999999998"/>
    <s v="Sin pagar"/>
    <s v="IRLANDA ROJO"/>
    <m/>
    <n v="30"/>
    <s v="Crédito"/>
    <n v="1"/>
    <n v="12"/>
    <n v="2024"/>
    <n v="1"/>
    <n v="11"/>
    <n v="2024"/>
    <n v="41037.410000000003"/>
    <n v="47603.4"/>
    <s v="Vencido"/>
    <d v="2026-03-13T00:00:00"/>
    <x v="3"/>
    <x v="15"/>
    <n v="468"/>
    <n v="0"/>
    <n v="0"/>
    <n v="41037.410000000003"/>
    <n v="0"/>
  </r>
  <r>
    <s v="BILL/2024/11/0003"/>
    <s v="OC00693"/>
    <x v="20"/>
    <s v="A6786"/>
    <d v="2024-11-04T00:00:00"/>
    <d v="2024-12-04T00:00:00"/>
    <s v="MXN"/>
    <n v="-10340"/>
    <n v="-1654.4"/>
    <n v="-11994.4"/>
    <n v="-11994.4"/>
    <n v="11994.4"/>
    <s v="Sin pagar"/>
    <s v="IRLANDA ROJO"/>
    <m/>
    <n v="30"/>
    <s v="Crédito"/>
    <n v="4"/>
    <n v="12"/>
    <n v="2024"/>
    <n v="4"/>
    <n v="11"/>
    <n v="2024"/>
    <n v="10340"/>
    <n v="11994.4"/>
    <s v="Vencido"/>
    <d v="2026-03-13T00:00:00"/>
    <x v="3"/>
    <x v="15"/>
    <n v="465"/>
    <n v="0"/>
    <n v="0"/>
    <n v="10340"/>
    <n v="0"/>
  </r>
  <r>
    <s v="BILL/2026/03/0010"/>
    <s v="OC02209"/>
    <x v="15"/>
    <s v="DSA 242129"/>
    <d v="2026-03-06T00:00:00"/>
    <d v="2026-04-05T00:00:00"/>
    <s v="MXN"/>
    <n v="-645000"/>
    <m/>
    <n v="-645000"/>
    <n v="-645000"/>
    <n v="645000"/>
    <s v="Sin pagar"/>
    <s v="IRLANDA ROJO"/>
    <m/>
    <n v="30"/>
    <s v="Crédito"/>
    <n v="5"/>
    <n v="4"/>
    <n v="2026"/>
    <n v="6"/>
    <n v="3"/>
    <n v="2026"/>
    <n v="645000"/>
    <n v="645000"/>
    <s v="Vigente"/>
    <d v="2026-03-06T00:00:00"/>
    <x v="3"/>
    <x v="16"/>
    <n v="0"/>
    <n v="0"/>
    <n v="0"/>
    <n v="0"/>
    <n v="645000"/>
  </r>
  <r>
    <s v="BILL/2026/03/0008"/>
    <s v="OC02211"/>
    <x v="0"/>
    <s v="HMO-24273"/>
    <d v="2026-03-02T00:00:00"/>
    <d v="2026-04-01T00:00:00"/>
    <s v="MXN"/>
    <n v="-19200"/>
    <n v="-3072"/>
    <n v="-22272"/>
    <n v="-22272"/>
    <n v="22272"/>
    <s v="Sin pagar"/>
    <s v="IRLANDA ROJO"/>
    <m/>
    <n v="30"/>
    <s v="Crédito"/>
    <n v="1"/>
    <n v="4"/>
    <n v="2026"/>
    <n v="2"/>
    <n v="3"/>
    <n v="2026"/>
    <n v="19200"/>
    <n v="22272"/>
    <s v="Vigente"/>
    <d v="2026-03-06T00:00:00"/>
    <x v="3"/>
    <x v="16"/>
    <n v="0"/>
    <n v="0"/>
    <n v="0"/>
    <n v="0"/>
    <n v="19200"/>
  </r>
  <r>
    <s v="BILL/2026/03/0007"/>
    <s v="OC02210"/>
    <x v="0"/>
    <s v="HMO-24272"/>
    <d v="2026-03-02T00:00:00"/>
    <d v="2026-04-01T00:00:00"/>
    <s v="MXN"/>
    <n v="-23520"/>
    <n v="-3763.2"/>
    <n v="-27283.200000000001"/>
    <n v="-27283.200000000001"/>
    <n v="27283.200000000001"/>
    <s v="Sin pagar"/>
    <s v="IRLANDA ROJO"/>
    <m/>
    <n v="30"/>
    <s v="Crédito"/>
    <n v="1"/>
    <n v="4"/>
    <n v="2026"/>
    <n v="2"/>
    <n v="3"/>
    <n v="2026"/>
    <n v="23520"/>
    <n v="27283.200000000001"/>
    <s v="Vigente"/>
    <d v="2026-03-06T00:00:00"/>
    <x v="3"/>
    <x v="16"/>
    <n v="0"/>
    <n v="0"/>
    <n v="0"/>
    <n v="0"/>
    <n v="23520"/>
  </r>
  <r>
    <s v="BILL/2026/03/0006"/>
    <s v="OC02198"/>
    <x v="14"/>
    <s v="CLN/2026/0103"/>
    <d v="2026-03-04T00:00:00"/>
    <d v="2026-04-03T00:00:00"/>
    <s v="MXN"/>
    <n v="-6800"/>
    <m/>
    <n v="-6800"/>
    <n v="-6800"/>
    <n v="6800"/>
    <s v="Sin pagar"/>
    <s v="IRLANDA ROJO"/>
    <m/>
    <n v="30"/>
    <s v="Crédito"/>
    <n v="3"/>
    <n v="4"/>
    <n v="2026"/>
    <n v="4"/>
    <n v="3"/>
    <n v="2026"/>
    <n v="6800"/>
    <n v="6800"/>
    <s v="Vigente"/>
    <d v="2026-03-06T00:00:00"/>
    <x v="3"/>
    <x v="16"/>
    <n v="0"/>
    <n v="0"/>
    <n v="0"/>
    <n v="0"/>
    <n v="6800"/>
  </r>
  <r>
    <s v="BILL/2026/02/0074"/>
    <s v="OC02194"/>
    <x v="15"/>
    <s v="DSA 241490"/>
    <d v="2026-02-26T00:00:00"/>
    <d v="2026-03-28T00:00:00"/>
    <s v="USD"/>
    <n v="-13564.3"/>
    <n v="-2170.29"/>
    <n v="-15734.59"/>
    <n v="-916.4"/>
    <n v="916.4"/>
    <s v="Sin pagar"/>
    <s v="IRLANDA ROJO"/>
    <m/>
    <n v="30"/>
    <s v="Crédito"/>
    <n v="28"/>
    <n v="3"/>
    <n v="2026"/>
    <n v="26"/>
    <n v="2"/>
    <n v="2026"/>
    <n v="13564.3"/>
    <n v="15734.59"/>
    <s v="Vigente"/>
    <d v="2026-03-06T00:00:00"/>
    <x v="3"/>
    <x v="16"/>
    <n v="0"/>
    <n v="0"/>
    <n v="0"/>
    <n v="0"/>
    <n v="13564.3"/>
  </r>
  <r>
    <s v="BILL/2026/02/0073"/>
    <s v="OC02196"/>
    <x v="15"/>
    <s v="DSA 241491"/>
    <d v="2026-02-26T00:00:00"/>
    <d v="2026-03-28T00:00:00"/>
    <s v="USD"/>
    <n v="-1274.8699999999999"/>
    <n v="-203.98"/>
    <n v="-1478.85"/>
    <n v="-86.13"/>
    <n v="86.13"/>
    <s v="Sin pagar"/>
    <s v="IRLANDA ROJO"/>
    <m/>
    <n v="30"/>
    <s v="Crédito"/>
    <n v="28"/>
    <n v="3"/>
    <n v="2026"/>
    <n v="26"/>
    <n v="2"/>
    <n v="2026"/>
    <n v="1274.8699999999999"/>
    <n v="1478.85"/>
    <s v="Vigente"/>
    <d v="2026-03-06T00:00:00"/>
    <x v="3"/>
    <x v="16"/>
    <n v="0"/>
    <n v="0"/>
    <n v="0"/>
    <n v="0"/>
    <n v="1274.8699999999999"/>
  </r>
  <r>
    <s v="BILL/2026/02/0070"/>
    <s v="OC02143"/>
    <x v="0"/>
    <s v="HMO-24159"/>
    <d v="2026-02-13T00:00:00"/>
    <d v="2026-03-15T00:00:00"/>
    <s v="MXN"/>
    <n v="-3000"/>
    <n v="-480"/>
    <n v="-3480"/>
    <n v="-3480"/>
    <n v="3480"/>
    <s v="Sin pagar"/>
    <s v="IRLANDA ROJO"/>
    <m/>
    <n v="30"/>
    <s v="Crédito"/>
    <n v="15"/>
    <n v="3"/>
    <n v="2026"/>
    <n v="13"/>
    <n v="2"/>
    <n v="2026"/>
    <n v="3000"/>
    <n v="3480"/>
    <s v="Vigente"/>
    <d v="2026-03-06T00:00:00"/>
    <x v="3"/>
    <x v="16"/>
    <n v="0"/>
    <n v="0"/>
    <n v="0"/>
    <n v="0"/>
    <n v="3000"/>
  </r>
  <r>
    <s v="BILL/2026/02/0069"/>
    <s v="OC02142"/>
    <x v="0"/>
    <s v="HMO-24158"/>
    <d v="2026-02-13T00:00:00"/>
    <d v="2026-03-15T00:00:00"/>
    <s v="USD"/>
    <n v="-28380"/>
    <n v="-4540.8"/>
    <n v="-32920.800000000003"/>
    <n v="-1914"/>
    <n v="1914"/>
    <s v="Sin pagar"/>
    <s v="IRLANDA ROJO"/>
    <m/>
    <n v="30"/>
    <s v="Crédito"/>
    <n v="15"/>
    <n v="3"/>
    <n v="2026"/>
    <n v="13"/>
    <n v="2"/>
    <n v="2026"/>
    <n v="28380"/>
    <n v="32920.800000000003"/>
    <s v="Vigente"/>
    <d v="2026-03-06T00:00:00"/>
    <x v="3"/>
    <x v="16"/>
    <n v="0"/>
    <n v="0"/>
    <n v="0"/>
    <n v="0"/>
    <n v="28380"/>
  </r>
  <r>
    <s v="BILL/2026/02/0068"/>
    <s v="OC02195"/>
    <x v="4"/>
    <s v="OBR37060"/>
    <d v="2026-02-24T00:00:00"/>
    <d v="2026-03-26T00:00:00"/>
    <s v="USD"/>
    <n v="-40285.910000000003"/>
    <n v="-6445.75"/>
    <n v="-46731.66"/>
    <n v="-2714.4"/>
    <n v="2714.4"/>
    <s v="Sin pagar"/>
    <s v="IRLANDA ROJO"/>
    <m/>
    <n v="30"/>
    <s v="Crédito"/>
    <n v="26"/>
    <n v="3"/>
    <n v="2026"/>
    <n v="24"/>
    <n v="2"/>
    <n v="2026"/>
    <n v="40285.910000000003"/>
    <n v="46731.66"/>
    <s v="Vigente"/>
    <d v="2026-03-06T00:00:00"/>
    <x v="3"/>
    <x v="16"/>
    <n v="0"/>
    <n v="0"/>
    <n v="0"/>
    <n v="0"/>
    <n v="40285.910000000003"/>
  </r>
  <r>
    <s v="BILL/2026/02/0067"/>
    <s v="OC02175"/>
    <x v="3"/>
    <s v="61608"/>
    <d v="2026-02-16T00:00:00"/>
    <d v="2026-03-18T00:00:00"/>
    <s v="MXN"/>
    <n v="-39888"/>
    <n v="-6382.08"/>
    <n v="-46270.080000000002"/>
    <n v="-46270.080000000002"/>
    <n v="46270.080000000002"/>
    <s v="Sin pagar"/>
    <s v="IRLANDA ROJO"/>
    <m/>
    <n v="30"/>
    <s v="Crédito"/>
    <n v="18"/>
    <n v="3"/>
    <n v="2026"/>
    <n v="16"/>
    <n v="2"/>
    <n v="2026"/>
    <n v="39888"/>
    <n v="46270.080000000002"/>
    <s v="Vigente"/>
    <d v="2026-03-06T00:00:00"/>
    <x v="3"/>
    <x v="16"/>
    <n v="0"/>
    <n v="0"/>
    <n v="0"/>
    <n v="0"/>
    <n v="39888"/>
  </r>
  <r>
    <s v="BILL/2026/02/0066"/>
    <s v="OC02172"/>
    <x v="2"/>
    <s v="12002282"/>
    <d v="2026-02-16T00:00:00"/>
    <d v="2026-03-18T00:00:00"/>
    <s v="USD"/>
    <n v="-30923.64"/>
    <n v="-4947.78"/>
    <n v="-35871.42"/>
    <n v="-2088"/>
    <n v="2088"/>
    <s v="Sin pagar"/>
    <s v="IRLANDA ROJO"/>
    <m/>
    <n v="30"/>
    <s v="Crédito"/>
    <n v="18"/>
    <n v="3"/>
    <n v="2026"/>
    <n v="16"/>
    <n v="2"/>
    <n v="2026"/>
    <n v="30923.64"/>
    <n v="35871.42"/>
    <s v="Vigente"/>
    <d v="2026-03-06T00:00:00"/>
    <x v="3"/>
    <x v="16"/>
    <n v="0"/>
    <n v="0"/>
    <n v="0"/>
    <n v="0"/>
    <n v="30923.64"/>
  </r>
  <r>
    <s v="BILL/2026/02/0057"/>
    <s v="OC02170"/>
    <x v="15"/>
    <s v="DSA 241092"/>
    <d v="2026-02-20T00:00:00"/>
    <d v="2026-03-22T00:00:00"/>
    <s v="MXN"/>
    <n v="-645000"/>
    <m/>
    <n v="-645000"/>
    <n v="-645000"/>
    <n v="645000"/>
    <s v="Sin pagar"/>
    <s v="IRLANDA ROJO"/>
    <m/>
    <n v="30"/>
    <s v="Crédito"/>
    <n v="22"/>
    <n v="3"/>
    <n v="2026"/>
    <n v="20"/>
    <n v="2"/>
    <n v="2026"/>
    <n v="645000"/>
    <n v="645000"/>
    <s v="Vigente"/>
    <d v="2026-03-06T00:00:00"/>
    <x v="3"/>
    <x v="16"/>
    <n v="0"/>
    <n v="0"/>
    <n v="0"/>
    <n v="0"/>
    <n v="645000"/>
  </r>
  <r>
    <s v="BILL/2026/02/0056"/>
    <s v="OC02168"/>
    <x v="10"/>
    <s v="223590"/>
    <d v="2026-02-13T00:00:00"/>
    <d v="2026-03-15T00:00:00"/>
    <s v="USD"/>
    <n v="-11799.2"/>
    <n v="-1887.87"/>
    <n v="-13687.07"/>
    <n v="-795.76"/>
    <n v="795.76"/>
    <s v="Sin pagar"/>
    <s v="IRLANDA ROJO"/>
    <m/>
    <n v="30"/>
    <s v="Crédito"/>
    <n v="15"/>
    <n v="3"/>
    <n v="2026"/>
    <n v="13"/>
    <n v="2"/>
    <n v="2026"/>
    <n v="11799.2"/>
    <n v="13687.07"/>
    <s v="Vigente"/>
    <d v="2026-03-06T00:00:00"/>
    <x v="3"/>
    <x v="16"/>
    <n v="0"/>
    <n v="0"/>
    <n v="0"/>
    <n v="0"/>
    <n v="11799.2"/>
  </r>
  <r>
    <s v="BILL/2026/02/0055"/>
    <s v="OC02166"/>
    <x v="10"/>
    <s v="223589"/>
    <d v="2026-02-13T00:00:00"/>
    <d v="2026-03-15T00:00:00"/>
    <s v="USD"/>
    <n v="-13472.76"/>
    <n v="-2155.64"/>
    <n v="-15628.4"/>
    <n v="-908.63"/>
    <n v="908.63"/>
    <s v="Sin pagar"/>
    <s v="IRLANDA ROJO"/>
    <m/>
    <n v="30"/>
    <s v="Crédito"/>
    <n v="15"/>
    <n v="3"/>
    <n v="2026"/>
    <n v="13"/>
    <n v="2"/>
    <n v="2026"/>
    <n v="13472.76"/>
    <n v="15628.4"/>
    <s v="Vigente"/>
    <d v="2026-03-06T00:00:00"/>
    <x v="3"/>
    <x v="16"/>
    <n v="0"/>
    <n v="0"/>
    <n v="0"/>
    <n v="0"/>
    <n v="13472.76"/>
  </r>
  <r>
    <s v="BILL/2026/02/0054"/>
    <s v="OC02173"/>
    <x v="15"/>
    <s v="DSA 240820"/>
    <d v="2026-02-18T00:00:00"/>
    <d v="2026-03-20T00:00:00"/>
    <s v="USD"/>
    <n v="-13568.49"/>
    <n v="-2170.96"/>
    <n v="-15739.45"/>
    <n v="-916.4"/>
    <n v="916.4"/>
    <s v="Sin pagar"/>
    <s v="IRLANDA ROJO"/>
    <m/>
    <n v="30"/>
    <s v="Crédito"/>
    <n v="20"/>
    <n v="3"/>
    <n v="2026"/>
    <n v="18"/>
    <n v="2"/>
    <n v="2026"/>
    <n v="13568.49"/>
    <n v="15739.45"/>
    <s v="Vigente"/>
    <d v="2026-03-06T00:00:00"/>
    <x v="3"/>
    <x v="16"/>
    <n v="0"/>
    <n v="0"/>
    <n v="0"/>
    <n v="0"/>
    <n v="13568.49"/>
  </r>
  <r>
    <s v="BILL/2026/02/0053"/>
    <s v="OC02177"/>
    <x v="15"/>
    <s v="DSA 240819"/>
    <d v="2026-02-18T00:00:00"/>
    <d v="2026-03-20T00:00:00"/>
    <s v="USD"/>
    <n v="-6784.24"/>
    <n v="-1085.48"/>
    <n v="-7869.72"/>
    <n v="-458.2"/>
    <n v="458.2"/>
    <s v="Sin pagar"/>
    <s v="IRLANDA ROJO"/>
    <m/>
    <n v="30"/>
    <s v="Crédito"/>
    <n v="20"/>
    <n v="3"/>
    <n v="2026"/>
    <n v="18"/>
    <n v="2"/>
    <n v="2026"/>
    <n v="6784.24"/>
    <n v="7869.72"/>
    <s v="Vigente"/>
    <d v="2026-03-06T00:00:00"/>
    <x v="3"/>
    <x v="16"/>
    <n v="0"/>
    <n v="0"/>
    <n v="0"/>
    <n v="0"/>
    <n v="6784.24"/>
  </r>
  <r>
    <s v="BILL/2026/02/0052"/>
    <s v="OC02174"/>
    <x v="15"/>
    <s v="DSA 240818"/>
    <d v="2026-02-18T00:00:00"/>
    <d v="2026-03-20T00:00:00"/>
    <s v="USD"/>
    <n v="-25144.639999999999"/>
    <n v="-4023.14"/>
    <n v="-29167.78"/>
    <n v="-1698.24"/>
    <n v="1698.24"/>
    <s v="Sin pagar"/>
    <s v="IRLANDA ROJO"/>
    <m/>
    <n v="30"/>
    <s v="Crédito"/>
    <n v="20"/>
    <n v="3"/>
    <n v="2026"/>
    <n v="18"/>
    <n v="2"/>
    <n v="2026"/>
    <n v="25144.639999999999"/>
    <n v="29167.78"/>
    <s v="Vigente"/>
    <d v="2026-03-06T00:00:00"/>
    <x v="3"/>
    <x v="16"/>
    <n v="0"/>
    <n v="0"/>
    <n v="0"/>
    <n v="0"/>
    <n v="25144.639999999999"/>
  </r>
  <r>
    <s v="BILL/2026/02/0051"/>
    <s v="OC02180"/>
    <x v="3"/>
    <s v="61609"/>
    <d v="2026-02-16T00:00:00"/>
    <d v="2026-03-18T00:00:00"/>
    <s v="MXN"/>
    <n v="-9972"/>
    <n v="-1595.52"/>
    <n v="-11567.52"/>
    <n v="-11567.52"/>
    <n v="11567.52"/>
    <s v="Sin pagar"/>
    <s v="IRLANDA ROJO"/>
    <m/>
    <n v="30"/>
    <s v="Crédito"/>
    <n v="18"/>
    <n v="3"/>
    <n v="2026"/>
    <n v="16"/>
    <n v="2"/>
    <n v="2026"/>
    <n v="9972"/>
    <n v="11567.52"/>
    <s v="Vigente"/>
    <d v="2026-03-06T00:00:00"/>
    <x v="3"/>
    <x v="16"/>
    <n v="0"/>
    <n v="0"/>
    <n v="0"/>
    <n v="0"/>
    <n v="9972"/>
  </r>
  <r>
    <s v="BILL/2026/02/0048"/>
    <s v="OC02185"/>
    <x v="4"/>
    <s v="OBR36989"/>
    <d v="2026-02-17T00:00:00"/>
    <d v="2026-03-19T00:00:00"/>
    <s v="MXN"/>
    <n v="-2320"/>
    <n v="-371.2"/>
    <n v="-2691.2"/>
    <n v="-2691.2"/>
    <n v="2691.2"/>
    <s v="Sin pagar"/>
    <s v="IRLANDA ROJO"/>
    <m/>
    <n v="30"/>
    <s v="Crédito"/>
    <n v="19"/>
    <n v="3"/>
    <n v="2026"/>
    <n v="17"/>
    <n v="2"/>
    <n v="2026"/>
    <n v="2320"/>
    <n v="2691.2"/>
    <s v="Vigente"/>
    <d v="2026-03-06T00:00:00"/>
    <x v="3"/>
    <x v="16"/>
    <n v="0"/>
    <n v="0"/>
    <n v="0"/>
    <n v="0"/>
    <n v="2320"/>
  </r>
  <r>
    <s v="BILL/2026/02/0047"/>
    <s v="OC02184"/>
    <x v="4"/>
    <s v="OBR36988"/>
    <d v="2026-02-17T00:00:00"/>
    <d v="2026-03-19T00:00:00"/>
    <s v="USD"/>
    <n v="-25277.63"/>
    <n v="-4044.42"/>
    <n v="-29322.05"/>
    <n v="-1707.52"/>
    <n v="1707.52"/>
    <s v="Sin pagar"/>
    <s v="IRLANDA ROJO"/>
    <m/>
    <n v="30"/>
    <s v="Crédito"/>
    <n v="19"/>
    <n v="3"/>
    <n v="2026"/>
    <n v="17"/>
    <n v="2"/>
    <n v="2026"/>
    <n v="25277.63"/>
    <n v="29322.05"/>
    <s v="Vigente"/>
    <d v="2026-03-06T00:00:00"/>
    <x v="3"/>
    <x v="16"/>
    <n v="0"/>
    <n v="0"/>
    <n v="0"/>
    <n v="0"/>
    <n v="25277.63"/>
  </r>
  <r>
    <s v="BILL/2026/02/0046"/>
    <s v="OC02159"/>
    <x v="5"/>
    <s v="M 68100"/>
    <d v="2026-02-16T00:00:00"/>
    <d v="2026-03-18T00:00:00"/>
    <s v="USD"/>
    <n v="-6094.53"/>
    <n v="-975.12"/>
    <n v="-7069.65"/>
    <n v="-411.51"/>
    <n v="411.51"/>
    <s v="Sin pagar"/>
    <s v="IRLANDA ROJO"/>
    <m/>
    <n v="30"/>
    <s v="Crédito"/>
    <n v="18"/>
    <n v="3"/>
    <n v="2026"/>
    <n v="16"/>
    <n v="2"/>
    <n v="2026"/>
    <n v="6094.53"/>
    <n v="7069.65"/>
    <s v="Vigente"/>
    <d v="2026-03-06T00:00:00"/>
    <x v="3"/>
    <x v="16"/>
    <n v="0"/>
    <n v="0"/>
    <n v="0"/>
    <n v="0"/>
    <n v="6094.53"/>
  </r>
  <r>
    <s v="BILL/2026/02/0035"/>
    <s v="OC02156"/>
    <x v="7"/>
    <s v="F9079"/>
    <d v="2026-02-11T00:00:00"/>
    <d v="2026-03-13T00:00:00"/>
    <s v="MXN"/>
    <n v="-192000"/>
    <m/>
    <n v="-192000"/>
    <n v="-192000"/>
    <n v="192000"/>
    <s v="Sin pagar"/>
    <s v="IRLANDA ROJO"/>
    <m/>
    <n v="30"/>
    <s v="Crédito"/>
    <n v="13"/>
    <n v="3"/>
    <n v="2026"/>
    <n v="11"/>
    <n v="2"/>
    <n v="2026"/>
    <n v="192000"/>
    <n v="192000"/>
    <s v="Vigente"/>
    <d v="2026-03-06T00:00:00"/>
    <x v="3"/>
    <x v="16"/>
    <n v="0"/>
    <n v="0"/>
    <n v="0"/>
    <n v="0"/>
    <n v="192000"/>
  </r>
  <r>
    <s v="BILL/2026/02/0034"/>
    <s v="OC02149"/>
    <x v="3"/>
    <s v="61571"/>
    <d v="2026-02-10T00:00:00"/>
    <d v="2026-03-12T00:00:00"/>
    <s v="MXN"/>
    <n v="-49860"/>
    <n v="-7977.6"/>
    <n v="-57837.599999999999"/>
    <n v="-57837.599999999999"/>
    <n v="57837.599999999999"/>
    <s v="Sin pagar"/>
    <s v="IRLANDA ROJO"/>
    <m/>
    <n v="30"/>
    <s v="Crédito"/>
    <n v="12"/>
    <n v="3"/>
    <n v="2026"/>
    <n v="10"/>
    <n v="2"/>
    <n v="2026"/>
    <n v="49860"/>
    <n v="57837.599999999999"/>
    <s v="Vigente"/>
    <d v="2026-03-06T00:00:00"/>
    <x v="3"/>
    <x v="16"/>
    <n v="0"/>
    <n v="0"/>
    <n v="0"/>
    <n v="0"/>
    <n v="49860"/>
  </r>
  <r>
    <s v="BILL/2026/02/0032"/>
    <s v="OC02120"/>
    <x v="5"/>
    <s v="M 68028"/>
    <d v="2026-02-10T00:00:00"/>
    <d v="2026-03-12T00:00:00"/>
    <s v="USD"/>
    <n v="-22691.72"/>
    <n v="-3630.68"/>
    <n v="-26322.400000000001"/>
    <n v="-1531.2"/>
    <n v="1531.2"/>
    <s v="Sin pagar"/>
    <s v="IRLANDA ROJO"/>
    <m/>
    <n v="30"/>
    <s v="Crédito"/>
    <n v="12"/>
    <n v="3"/>
    <n v="2026"/>
    <n v="10"/>
    <n v="2"/>
    <n v="2026"/>
    <n v="22691.72"/>
    <n v="26322.400000000001"/>
    <s v="Vigente"/>
    <d v="2026-03-06T00:00:00"/>
    <x v="3"/>
    <x v="16"/>
    <n v="0"/>
    <n v="0"/>
    <n v="0"/>
    <n v="0"/>
    <n v="22691.72"/>
  </r>
  <r>
    <s v="BILL/2026/02/0030"/>
    <s v="OC02047"/>
    <x v="13"/>
    <s v="HMO/2026/00001"/>
    <d v="2026-02-12T00:00:00"/>
    <d v="2026-04-13T00:00:00"/>
    <s v="USD"/>
    <n v="-1075280.1299999999"/>
    <n v="-172044.82"/>
    <n v="-1247324.95"/>
    <n v="-72453.600000000006"/>
    <n v="72453.600000000006"/>
    <s v="Sin pagar"/>
    <s v="IRLANDA ROJO"/>
    <m/>
    <n v="60"/>
    <s v="Crédito"/>
    <n v="13"/>
    <n v="4"/>
    <n v="2026"/>
    <n v="12"/>
    <n v="2"/>
    <n v="2026"/>
    <n v="1075280.1299999999"/>
    <n v="1247324.95"/>
    <s v="Vigente"/>
    <d v="2026-03-06T00:00:00"/>
    <x v="3"/>
    <x v="16"/>
    <n v="0"/>
    <n v="0"/>
    <n v="0"/>
    <n v="0"/>
    <n v="1075280.1299999999"/>
  </r>
  <r>
    <s v="BILL/2026/02/0029"/>
    <s v="OC02161"/>
    <x v="3"/>
    <s v="61570"/>
    <d v="2026-02-10T00:00:00"/>
    <d v="2026-03-12T00:00:00"/>
    <s v="MXN"/>
    <n v="-39888"/>
    <n v="-6382.08"/>
    <n v="-46270.080000000002"/>
    <n v="-46270.080000000002"/>
    <n v="46270.080000000002"/>
    <s v="Sin pagar"/>
    <s v="IRLANDA ROJO"/>
    <m/>
    <n v="30"/>
    <s v="Crédito"/>
    <n v="12"/>
    <n v="3"/>
    <n v="2026"/>
    <n v="10"/>
    <n v="2"/>
    <n v="2026"/>
    <n v="39888"/>
    <n v="46270.080000000002"/>
    <s v="Vigente"/>
    <d v="2026-03-06T00:00:00"/>
    <x v="3"/>
    <x v="16"/>
    <n v="0"/>
    <n v="0"/>
    <n v="0"/>
    <n v="0"/>
    <n v="39888"/>
  </r>
  <r>
    <s v="BILL/2026/02/0027"/>
    <s v="OC02160"/>
    <x v="7"/>
    <s v="F9080"/>
    <d v="2026-02-11T00:00:00"/>
    <d v="2026-03-13T00:00:00"/>
    <s v="MXN"/>
    <n v="-128000"/>
    <m/>
    <n v="-128000"/>
    <n v="-128000"/>
    <n v="128000"/>
    <s v="Sin pagar"/>
    <s v="IRLANDA ROJO"/>
    <m/>
    <n v="30"/>
    <s v="Crédito"/>
    <n v="13"/>
    <n v="3"/>
    <n v="2026"/>
    <n v="11"/>
    <n v="2"/>
    <n v="2026"/>
    <n v="128000"/>
    <n v="128000"/>
    <s v="Vigente"/>
    <d v="2026-03-06T00:00:00"/>
    <x v="3"/>
    <x v="16"/>
    <n v="0"/>
    <n v="0"/>
    <n v="0"/>
    <n v="0"/>
    <n v="128000"/>
  </r>
  <r>
    <s v="BILL/2026/02/0024"/>
    <s v="OC02121"/>
    <x v="3"/>
    <s v="61505"/>
    <d v="2026-02-03T00:00:00"/>
    <d v="2026-03-05T00:00:00"/>
    <s v="MXN"/>
    <n v="-20160"/>
    <n v="-3225.6"/>
    <n v="-23385.599999999999"/>
    <n v="-23385.599999999999"/>
    <n v="23385.599999999999"/>
    <s v="Sin pagar"/>
    <s v="IRLANDA ROJO"/>
    <m/>
    <n v="30"/>
    <s v="Crédito"/>
    <n v="5"/>
    <n v="3"/>
    <n v="2026"/>
    <n v="3"/>
    <n v="2"/>
    <n v="2026"/>
    <n v="20160"/>
    <n v="23385.599999999999"/>
    <s v="Vencido"/>
    <d v="2026-03-06T00:00:00"/>
    <x v="3"/>
    <x v="16"/>
    <n v="2"/>
    <n v="20160"/>
    <n v="0"/>
    <n v="0"/>
    <n v="0"/>
  </r>
  <r>
    <s v="BILL/2026/02/0023"/>
    <s v="OC02126"/>
    <x v="3"/>
    <s v="61532"/>
    <d v="2026-02-05T00:00:00"/>
    <d v="2026-03-07T00:00:00"/>
    <s v="MXN"/>
    <n v="-20160"/>
    <n v="-3225.6"/>
    <n v="-23385.599999999999"/>
    <n v="-23385.599999999999"/>
    <n v="23385.599999999999"/>
    <s v="Sin pagar"/>
    <s v="IRLANDA ROJO"/>
    <m/>
    <n v="30"/>
    <s v="Crédito"/>
    <n v="7"/>
    <n v="3"/>
    <n v="2026"/>
    <n v="5"/>
    <n v="2"/>
    <n v="2026"/>
    <n v="20160"/>
    <n v="23385.599999999999"/>
    <s v="Vigente"/>
    <d v="2026-03-06T00:00:00"/>
    <x v="3"/>
    <x v="16"/>
    <n v="0"/>
    <n v="0"/>
    <n v="0"/>
    <n v="0"/>
    <n v="20160"/>
  </r>
  <r>
    <s v="BILL/2026/02/0022"/>
    <s v="OC02125"/>
    <x v="3"/>
    <s v="61533"/>
    <d v="2026-02-05T00:00:00"/>
    <d v="2026-03-07T00:00:00"/>
    <s v="MXN"/>
    <n v="-50400"/>
    <n v="-8064"/>
    <n v="-58464"/>
    <n v="-58464"/>
    <n v="58464"/>
    <s v="Sin pagar"/>
    <s v="IRLANDA ROJO"/>
    <m/>
    <n v="30"/>
    <s v="Crédito"/>
    <n v="7"/>
    <n v="3"/>
    <n v="2026"/>
    <n v="5"/>
    <n v="2"/>
    <n v="2026"/>
    <n v="50400"/>
    <n v="58464"/>
    <s v="Vigente"/>
    <d v="2026-03-06T00:00:00"/>
    <x v="3"/>
    <x v="16"/>
    <n v="0"/>
    <n v="0"/>
    <n v="0"/>
    <n v="0"/>
    <n v="50400"/>
  </r>
  <r>
    <s v="BILL/2026/02/0021"/>
    <s v="OC02128"/>
    <x v="23"/>
    <s v="MET4643"/>
    <d v="2026-02-05T00:00:00"/>
    <d v="2026-03-07T00:00:00"/>
    <s v="USD"/>
    <n v="-29397.25"/>
    <n v="-4703.5600000000004"/>
    <n v="-34100.81"/>
    <n v="-1972"/>
    <n v="1972"/>
    <s v="Sin pagar"/>
    <s v="IRLANDA ROJO"/>
    <m/>
    <n v="30"/>
    <s v="Crédito"/>
    <n v="7"/>
    <n v="3"/>
    <n v="2026"/>
    <n v="5"/>
    <n v="2"/>
    <n v="2026"/>
    <n v="29397.25"/>
    <n v="34100.81"/>
    <s v="Vigente"/>
    <d v="2026-03-06T00:00:00"/>
    <x v="3"/>
    <x v="16"/>
    <n v="0"/>
    <n v="0"/>
    <n v="0"/>
    <n v="0"/>
    <n v="29397.25"/>
  </r>
  <r>
    <s v="BILL/2026/02/0020"/>
    <s v="OC02122"/>
    <x v="2"/>
    <s v="12002196"/>
    <d v="2026-02-04T00:00:00"/>
    <d v="2026-03-06T00:00:00"/>
    <s v="USD"/>
    <n v="-31023"/>
    <n v="-4963.68"/>
    <n v="-35986.68"/>
    <n v="-2088"/>
    <n v="2088"/>
    <s v="Sin pagar"/>
    <s v="IRLANDA ROJO"/>
    <m/>
    <n v="30"/>
    <s v="Crédito"/>
    <n v="6"/>
    <n v="3"/>
    <n v="2026"/>
    <n v="4"/>
    <n v="2"/>
    <n v="2026"/>
    <n v="31023"/>
    <n v="35986.68"/>
    <s v="Vencido"/>
    <d v="2026-03-06T00:00:00"/>
    <x v="3"/>
    <x v="16"/>
    <n v="1"/>
    <n v="31023"/>
    <n v="0"/>
    <n v="0"/>
    <n v="0"/>
  </r>
  <r>
    <s v="BILL/2026/01/0056"/>
    <s v="OC02073"/>
    <x v="23"/>
    <s v="MET4536"/>
    <d v="2026-01-15T00:00:00"/>
    <d v="2026-02-14T00:00:00"/>
    <s v="USD"/>
    <n v="-30733.81"/>
    <n v="-4917.41"/>
    <n v="-35651.22"/>
    <n v="-2001"/>
    <n v="2001"/>
    <s v="Sin pagar"/>
    <s v="IRLANDA ROJO"/>
    <m/>
    <n v="30"/>
    <s v="Crédito"/>
    <n v="14"/>
    <n v="2"/>
    <n v="2026"/>
    <n v="15"/>
    <n v="1"/>
    <n v="2026"/>
    <n v="30733.81"/>
    <n v="35651.22"/>
    <s v="Vencido"/>
    <d v="2026-03-06T00:00:00"/>
    <x v="3"/>
    <x v="16"/>
    <n v="21"/>
    <n v="30733.81"/>
    <n v="0"/>
    <n v="0"/>
    <n v="0"/>
  </r>
  <r>
    <s v="BILL/2026/01/0052"/>
    <s v="OC01999"/>
    <x v="1"/>
    <s v="AA 15908"/>
    <d v="2026-01-12T00:00:00"/>
    <d v="2026-02-01T00:00:00"/>
    <s v="MXN"/>
    <n v="-63000"/>
    <n v="-10080"/>
    <n v="-73080"/>
    <n v="-73080"/>
    <n v="73080"/>
    <s v="Sin pagar"/>
    <s v="IRLANDA ROJO"/>
    <m/>
    <n v="20"/>
    <s v="Crédito"/>
    <n v="1"/>
    <n v="2"/>
    <n v="2026"/>
    <n v="12"/>
    <n v="1"/>
    <n v="2026"/>
    <n v="63000"/>
    <n v="73080"/>
    <s v="Vencido"/>
    <d v="2026-03-06T00:00:00"/>
    <x v="3"/>
    <x v="16"/>
    <n v="34"/>
    <n v="0"/>
    <n v="63000"/>
    <n v="0"/>
    <n v="0"/>
  </r>
  <r>
    <s v="BILL/2026/01/0046"/>
    <s v="OC02069"/>
    <x v="23"/>
    <s v="MET4527"/>
    <d v="2026-01-14T00:00:00"/>
    <d v="2026-02-13T00:00:00"/>
    <s v="USD"/>
    <n v="-30798.15"/>
    <n v="-4927.7"/>
    <n v="-35725.85"/>
    <n v="-2001"/>
    <n v="2001"/>
    <s v="Sin pagar"/>
    <s v="IRLANDA ROJO"/>
    <m/>
    <n v="30"/>
    <s v="Crédito"/>
    <n v="13"/>
    <n v="2"/>
    <n v="2026"/>
    <n v="14"/>
    <n v="1"/>
    <n v="2026"/>
    <n v="30798.15"/>
    <n v="35725.85"/>
    <s v="Vencido"/>
    <d v="2026-03-06T00:00:00"/>
    <x v="3"/>
    <x v="16"/>
    <n v="22"/>
    <n v="30798.15"/>
    <n v="0"/>
    <n v="0"/>
    <n v="0"/>
  </r>
  <r>
    <s v="BILL/2026/01/0030"/>
    <s v="OC02032"/>
    <x v="2"/>
    <s v="12002067"/>
    <d v="2026-01-14T00:00:00"/>
    <d v="2026-02-13T00:00:00"/>
    <s v="USD"/>
    <n v="-64274.400000000001"/>
    <n v="-10283.9"/>
    <n v="-74558.3"/>
    <n v="-4176"/>
    <n v="4176"/>
    <s v="Sin pagar"/>
    <s v="IRLANDA ROJO"/>
    <m/>
    <n v="30"/>
    <s v="Crédito"/>
    <n v="13"/>
    <n v="2"/>
    <n v="2026"/>
    <n v="14"/>
    <n v="1"/>
    <n v="2026"/>
    <n v="64274.400000000001"/>
    <n v="74558.3"/>
    <s v="Vencido"/>
    <d v="2026-03-06T00:00:00"/>
    <x v="3"/>
    <x v="16"/>
    <n v="22"/>
    <n v="64274.400000000001"/>
    <n v="0"/>
    <n v="0"/>
    <n v="0"/>
  </r>
  <r>
    <s v="BILL/2025/12/0035"/>
    <s v="OC01838"/>
    <x v="13"/>
    <s v="HMO/2025/00003"/>
    <d v="2025-12-18T00:00:00"/>
    <d v="2026-02-16T00:00:00"/>
    <s v="USD"/>
    <n v="-271368.15061878844"/>
    <n v="-43418.904099006148"/>
    <n v="-314787.05471779458"/>
    <n v="-72453.600000000006"/>
    <n v="72453.600000000006"/>
    <s v="Sin pagar"/>
    <s v="IRLANDA ROJO"/>
    <m/>
    <n v="60"/>
    <s v="Crédito"/>
    <n v="16"/>
    <n v="2"/>
    <n v="2026"/>
    <n v="18"/>
    <n v="12"/>
    <n v="2025"/>
    <n v="271368.15061878844"/>
    <n v="314787.05471779458"/>
    <s v="Vencido"/>
    <d v="2026-03-06T00:00:00"/>
    <x v="3"/>
    <x v="16"/>
    <n v="19"/>
    <n v="271368.15061878844"/>
    <n v="0"/>
    <n v="0"/>
    <n v="0"/>
  </r>
  <r>
    <s v="BILL/2025/10/0003"/>
    <s v="OC01792"/>
    <x v="16"/>
    <s v="4074"/>
    <d v="2025-10-02T00:00:00"/>
    <d v="2025-11-01T00:00:00"/>
    <s v="MXN"/>
    <n v="-14985"/>
    <n v="-2397.6"/>
    <n v="-17382.599999999999"/>
    <n v="-17382.599999999999"/>
    <n v="17382.599999999999"/>
    <s v="Sin pagar"/>
    <s v="IRLANDA ROJO"/>
    <m/>
    <n v="30"/>
    <s v="Crédito"/>
    <n v="1"/>
    <n v="11"/>
    <n v="2025"/>
    <n v="2"/>
    <n v="10"/>
    <n v="2025"/>
    <n v="14985"/>
    <n v="17382.599999999999"/>
    <s v="Vencido"/>
    <d v="2026-03-06T00:00:00"/>
    <x v="3"/>
    <x v="16"/>
    <n v="126"/>
    <n v="0"/>
    <n v="0"/>
    <n v="14985"/>
    <n v="0"/>
  </r>
  <r>
    <s v="BILL/2025/09/0116"/>
    <s v="OC01773"/>
    <x v="16"/>
    <s v="3998"/>
    <d v="2025-09-27T00:00:00"/>
    <d v="2025-10-27T00:00:00"/>
    <s v="MXN"/>
    <n v="-7600"/>
    <n v="-1216"/>
    <n v="-8816"/>
    <n v="-8816"/>
    <n v="8816"/>
    <s v="Sin pagar"/>
    <s v="IRLANDA ROJO"/>
    <m/>
    <n v="30"/>
    <s v="Crédito"/>
    <n v="27"/>
    <n v="10"/>
    <n v="2025"/>
    <n v="27"/>
    <n v="9"/>
    <n v="2025"/>
    <n v="7600"/>
    <n v="8816"/>
    <s v="Vencido"/>
    <d v="2026-03-06T00:00:00"/>
    <x v="3"/>
    <x v="16"/>
    <n v="131"/>
    <n v="0"/>
    <n v="0"/>
    <n v="7600"/>
    <n v="0"/>
  </r>
  <r>
    <s v="BILL/2025/09/0092"/>
    <s v="OC01742"/>
    <x v="14"/>
    <s v="CLN/2025/0086"/>
    <d v="2025-09-24T00:00:00"/>
    <d v="2025-10-24T00:00:00"/>
    <s v="MXN"/>
    <n v="-2499.98"/>
    <m/>
    <n v="-2499.98"/>
    <n v="-2499.98"/>
    <n v="2499.98"/>
    <s v="Sin pagar"/>
    <s v="IRLANDA ROJO"/>
    <m/>
    <n v="30"/>
    <s v="Crédito"/>
    <n v="24"/>
    <n v="10"/>
    <n v="2025"/>
    <n v="24"/>
    <n v="9"/>
    <n v="2025"/>
    <n v="2499.98"/>
    <n v="2499.98"/>
    <s v="Vencido"/>
    <d v="2026-03-06T00:00:00"/>
    <x v="3"/>
    <x v="16"/>
    <n v="134"/>
    <n v="0"/>
    <n v="0"/>
    <n v="2499.98"/>
    <n v="0"/>
  </r>
  <r>
    <s v="BILL/2025/09/0065"/>
    <s v="OC01751"/>
    <x v="16"/>
    <s v="3957"/>
    <d v="2025-09-23T00:00:00"/>
    <d v="2025-10-23T00:00:00"/>
    <s v="USD"/>
    <n v="-23857.03"/>
    <n v="-3817.12"/>
    <n v="-27674.15"/>
    <n v="-1503.36"/>
    <n v="1503.36"/>
    <s v="Sin pagar"/>
    <s v="IRLANDA ROJO"/>
    <m/>
    <n v="30"/>
    <s v="Crédito"/>
    <n v="23"/>
    <n v="10"/>
    <n v="2025"/>
    <n v="23"/>
    <n v="9"/>
    <n v="2025"/>
    <n v="23857.03"/>
    <n v="27674.15"/>
    <s v="Vencido"/>
    <d v="2026-03-06T00:00:00"/>
    <x v="3"/>
    <x v="16"/>
    <n v="135"/>
    <n v="0"/>
    <n v="0"/>
    <n v="23857.03"/>
    <n v="0"/>
  </r>
  <r>
    <s v="BILL/2025/09/0031"/>
    <s v="OC01684"/>
    <x v="16"/>
    <s v="3858"/>
    <d v="2025-09-05T00:00:00"/>
    <d v="2025-10-05T00:00:00"/>
    <s v="USD"/>
    <n v="-7240.47"/>
    <n v="-1158.48"/>
    <n v="-8398.9500000000007"/>
    <n v="-447.76"/>
    <n v="447.76"/>
    <s v="Sin pagar"/>
    <s v="IRLANDA ROJO"/>
    <m/>
    <n v="30"/>
    <s v="Crédito"/>
    <n v="5"/>
    <n v="10"/>
    <n v="2025"/>
    <n v="5"/>
    <n v="9"/>
    <n v="2025"/>
    <n v="7240.47"/>
    <n v="8398.9500000000007"/>
    <s v="Vencido"/>
    <d v="2026-03-06T00:00:00"/>
    <x v="3"/>
    <x v="16"/>
    <n v="153"/>
    <n v="0"/>
    <n v="0"/>
    <n v="7240.47"/>
    <n v="0"/>
  </r>
  <r>
    <s v="BILL/2025/09/0030"/>
    <s v="OC01684"/>
    <x v="16"/>
    <s v="3851"/>
    <d v="2025-09-04T00:00:00"/>
    <d v="2025-10-04T00:00:00"/>
    <s v="USD"/>
    <n v="-21639.89"/>
    <n v="-3462.38"/>
    <n v="-25102.27"/>
    <n v="-1343.28"/>
    <n v="1343.28"/>
    <s v="Sin pagar"/>
    <s v="IRLANDA ROJO"/>
    <m/>
    <n v="30"/>
    <s v="Crédito"/>
    <n v="4"/>
    <n v="10"/>
    <n v="2025"/>
    <n v="4"/>
    <n v="9"/>
    <n v="2025"/>
    <n v="21639.89"/>
    <n v="25102.27"/>
    <s v="Vencido"/>
    <d v="2026-03-06T00:00:00"/>
    <x v="3"/>
    <x v="16"/>
    <n v="154"/>
    <n v="0"/>
    <n v="0"/>
    <n v="21639.89"/>
    <n v="0"/>
  </r>
  <r>
    <s v="BILL/2025/09/0021"/>
    <s v="OC01696"/>
    <x v="14"/>
    <s v="CLN/2025/0066"/>
    <d v="2025-09-09T00:00:00"/>
    <d v="2025-10-09T00:00:00"/>
    <s v="MXN"/>
    <n v="-5000"/>
    <m/>
    <n v="-5000"/>
    <n v="-5000"/>
    <n v="5000"/>
    <s v="Sin pagar"/>
    <s v="IRLANDA ROJO"/>
    <m/>
    <n v="30"/>
    <s v="Crédito"/>
    <n v="9"/>
    <n v="10"/>
    <n v="2025"/>
    <n v="9"/>
    <n v="9"/>
    <n v="2025"/>
    <n v="5000"/>
    <n v="5000"/>
    <s v="Vencido"/>
    <d v="2026-03-06T00:00:00"/>
    <x v="3"/>
    <x v="16"/>
    <n v="149"/>
    <n v="0"/>
    <n v="0"/>
    <n v="5000"/>
    <n v="0"/>
  </r>
  <r>
    <s v="BILL/2025/09/0008"/>
    <s v="OC01683"/>
    <x v="16"/>
    <s v="3844"/>
    <d v="2025-09-03T00:00:00"/>
    <d v="2025-10-03T00:00:00"/>
    <s v="USD"/>
    <n v="-24244.53"/>
    <n v="-3879.12"/>
    <n v="-28123.65"/>
    <n v="-1503.36"/>
    <n v="1503.36"/>
    <s v="Sin pagar"/>
    <s v="IRLANDA ROJO"/>
    <m/>
    <n v="30"/>
    <s v="Crédito"/>
    <n v="3"/>
    <n v="10"/>
    <n v="2025"/>
    <n v="3"/>
    <n v="9"/>
    <n v="2025"/>
    <n v="24244.53"/>
    <n v="28123.65"/>
    <s v="Vencido"/>
    <d v="2026-03-06T00:00:00"/>
    <x v="3"/>
    <x v="16"/>
    <n v="155"/>
    <n v="0"/>
    <n v="0"/>
    <n v="24244.53"/>
    <n v="0"/>
  </r>
  <r>
    <s v="BILL/2025/08/0063"/>
    <s v="OC01631"/>
    <x v="16"/>
    <s v="3756"/>
    <d v="2025-08-19T00:00:00"/>
    <d v="2025-09-18T00:00:00"/>
    <s v="MXN"/>
    <n v="-12600"/>
    <n v="-2016"/>
    <n v="-14616"/>
    <n v="-14616"/>
    <n v="14616"/>
    <s v="Sin pagar"/>
    <s v="IRLANDA ROJO"/>
    <m/>
    <n v="30"/>
    <s v="Crédito"/>
    <n v="18"/>
    <n v="9"/>
    <n v="2025"/>
    <n v="19"/>
    <n v="8"/>
    <n v="2025"/>
    <n v="12600"/>
    <n v="14616"/>
    <s v="Vencido"/>
    <d v="2026-03-06T00:00:00"/>
    <x v="3"/>
    <x v="16"/>
    <n v="170"/>
    <n v="0"/>
    <n v="0"/>
    <n v="12600"/>
    <n v="0"/>
  </r>
  <r>
    <s v="BILL/2025/08/0062"/>
    <s v="OC01632"/>
    <x v="16"/>
    <s v="3757"/>
    <d v="2025-08-19T00:00:00"/>
    <d v="2025-09-18T00:00:00"/>
    <s v="MXN"/>
    <n v="-21000"/>
    <n v="-3360"/>
    <n v="-24360"/>
    <n v="-24360"/>
    <n v="24360"/>
    <s v="Sin pagar"/>
    <s v="IRLANDA ROJO"/>
    <m/>
    <n v="30"/>
    <s v="Crédito"/>
    <n v="18"/>
    <n v="9"/>
    <n v="2025"/>
    <n v="19"/>
    <n v="8"/>
    <n v="2025"/>
    <n v="21000"/>
    <n v="24360"/>
    <s v="Vencido"/>
    <d v="2026-03-06T00:00:00"/>
    <x v="3"/>
    <x v="16"/>
    <n v="170"/>
    <n v="0"/>
    <n v="0"/>
    <n v="21000"/>
    <n v="0"/>
  </r>
  <r>
    <s v="BILL/2025/08/0040"/>
    <s v="OC01600"/>
    <x v="16"/>
    <s v="3703"/>
    <d v="2025-08-12T00:00:00"/>
    <d v="2025-09-11T00:00:00"/>
    <s v="MXN"/>
    <n v="-7600"/>
    <n v="-1216"/>
    <n v="-8816"/>
    <n v="-8816"/>
    <n v="8816"/>
    <s v="Sin pagar"/>
    <s v="IRLANDA ROJO"/>
    <m/>
    <n v="30"/>
    <s v="Crédito"/>
    <n v="11"/>
    <n v="9"/>
    <n v="2025"/>
    <n v="12"/>
    <n v="8"/>
    <n v="2025"/>
    <n v="7600"/>
    <n v="8816"/>
    <s v="Vencido"/>
    <d v="2026-03-06T00:00:00"/>
    <x v="3"/>
    <x v="16"/>
    <n v="177"/>
    <n v="0"/>
    <n v="0"/>
    <n v="7600"/>
    <n v="0"/>
  </r>
  <r>
    <s v="BILL/2025/08/0036"/>
    <s v="OC01615"/>
    <x v="16"/>
    <s v="3725"/>
    <d v="2025-08-14T00:00:00"/>
    <d v="2025-09-13T00:00:00"/>
    <s v="USD"/>
    <n v="-7416.85"/>
    <n v="-1186.7"/>
    <n v="-8603.5499999999993"/>
    <n v="-461.68"/>
    <n v="461.68"/>
    <s v="Sin pagar"/>
    <s v="IRLANDA ROJO"/>
    <m/>
    <n v="30"/>
    <s v="Crédito"/>
    <n v="13"/>
    <n v="9"/>
    <n v="2025"/>
    <n v="14"/>
    <n v="8"/>
    <n v="2025"/>
    <n v="7416.85"/>
    <n v="8603.5499999999993"/>
    <s v="Vencido"/>
    <d v="2026-03-06T00:00:00"/>
    <x v="3"/>
    <x v="16"/>
    <n v="175"/>
    <n v="0"/>
    <n v="0"/>
    <n v="7416.85"/>
    <n v="0"/>
  </r>
  <r>
    <s v="BILL/2025/08/0035"/>
    <s v="OC01616"/>
    <x v="16"/>
    <s v="3726"/>
    <d v="2025-08-14T00:00:00"/>
    <d v="2025-09-13T00:00:00"/>
    <s v="MXN"/>
    <n v="-11220"/>
    <n v="-1795.2"/>
    <n v="-13015.2"/>
    <n v="-13015.2"/>
    <n v="13015.2"/>
    <s v="Sin pagar"/>
    <s v="IRLANDA ROJO"/>
    <m/>
    <n v="30"/>
    <s v="Crédito"/>
    <n v="13"/>
    <n v="9"/>
    <n v="2025"/>
    <n v="14"/>
    <n v="8"/>
    <n v="2025"/>
    <n v="11220"/>
    <n v="13015.2"/>
    <s v="Vencido"/>
    <d v="2026-03-06T00:00:00"/>
    <x v="3"/>
    <x v="16"/>
    <n v="175"/>
    <n v="0"/>
    <n v="0"/>
    <n v="11220"/>
    <n v="0"/>
  </r>
  <r>
    <s v="BILL/2025/08/0026"/>
    <s v="OC01591"/>
    <x v="17"/>
    <s v="A  787"/>
    <d v="2025-08-13T00:00:00"/>
    <d v="2025-09-12T00:00:00"/>
    <s v="MXN"/>
    <n v="-12540"/>
    <n v="-1849.65"/>
    <n v="-14389.65"/>
    <n v="-14389.65"/>
    <n v="14389.65"/>
    <s v="Sin pagar"/>
    <s v="IRLANDA ROJO"/>
    <m/>
    <n v="30"/>
    <s v="Crédito"/>
    <n v="12"/>
    <n v="9"/>
    <n v="2025"/>
    <n v="13"/>
    <n v="8"/>
    <n v="2025"/>
    <n v="12540"/>
    <n v="14389.65"/>
    <s v="Vencido"/>
    <d v="2026-03-06T00:00:00"/>
    <x v="3"/>
    <x v="16"/>
    <n v="176"/>
    <n v="0"/>
    <n v="0"/>
    <n v="12540"/>
    <n v="0"/>
  </r>
  <r>
    <s v="BILL/2025/08/0019"/>
    <s v="OC01571"/>
    <x v="16"/>
    <s v="3684"/>
    <d v="2025-08-06T00:00:00"/>
    <d v="2025-09-05T00:00:00"/>
    <s v="MXN"/>
    <n v="-14985"/>
    <n v="-2397.6"/>
    <n v="-17382.599999999999"/>
    <n v="-17382.599999999999"/>
    <n v="17382.599999999999"/>
    <s v="Sin pagar"/>
    <s v="IRLANDA ROJO"/>
    <m/>
    <n v="30"/>
    <s v="Crédito"/>
    <n v="5"/>
    <n v="9"/>
    <n v="2025"/>
    <n v="6"/>
    <n v="8"/>
    <n v="2025"/>
    <n v="14985"/>
    <n v="17382.599999999999"/>
    <s v="Vencido"/>
    <d v="2026-03-06T00:00:00"/>
    <x v="3"/>
    <x v="16"/>
    <n v="183"/>
    <n v="0"/>
    <n v="0"/>
    <n v="14985"/>
    <n v="0"/>
  </r>
  <r>
    <s v="BILL/2025/08/0018"/>
    <s v="OC01574"/>
    <x v="16"/>
    <s v="3686"/>
    <d v="2025-08-07T00:00:00"/>
    <d v="2025-09-06T00:00:00"/>
    <s v="MXN"/>
    <n v="-26500"/>
    <n v="-4240"/>
    <n v="-30740"/>
    <n v="-30740"/>
    <n v="30740"/>
    <s v="Sin pagar"/>
    <s v="IRLANDA ROJO"/>
    <m/>
    <n v="30"/>
    <s v="Crédito"/>
    <n v="6"/>
    <n v="9"/>
    <n v="2025"/>
    <n v="7"/>
    <n v="8"/>
    <n v="2025"/>
    <n v="26500"/>
    <n v="30740"/>
    <s v="Vencido"/>
    <d v="2026-03-06T00:00:00"/>
    <x v="3"/>
    <x v="16"/>
    <n v="182"/>
    <n v="0"/>
    <n v="0"/>
    <n v="26500"/>
    <n v="0"/>
  </r>
  <r>
    <s v="BILL/2025/08/0017"/>
    <s v="OC01577"/>
    <x v="16"/>
    <s v="3687"/>
    <d v="2025-08-07T00:00:00"/>
    <d v="2025-09-06T00:00:00"/>
    <s v="USD"/>
    <n v="-17751.36"/>
    <n v="-2840.22"/>
    <n v="-20591.580000000002"/>
    <n v="-1105.93"/>
    <n v="1105.93"/>
    <s v="Sin pagar"/>
    <s v="IRLANDA ROJO"/>
    <m/>
    <n v="30"/>
    <s v="Crédito"/>
    <n v="6"/>
    <n v="9"/>
    <n v="2025"/>
    <n v="7"/>
    <n v="8"/>
    <n v="2025"/>
    <n v="17751.36"/>
    <n v="20591.580000000002"/>
    <s v="Vencido"/>
    <d v="2026-03-06T00:00:00"/>
    <x v="3"/>
    <x v="16"/>
    <n v="182"/>
    <n v="0"/>
    <n v="0"/>
    <n v="17751.36"/>
    <n v="0"/>
  </r>
  <r>
    <s v="BILL/2025/07/0066"/>
    <s v="OC01551"/>
    <x v="16"/>
    <s v="3605"/>
    <d v="2025-07-30T00:00:00"/>
    <d v="2025-08-29T00:00:00"/>
    <s v="MXN"/>
    <n v="-42400"/>
    <n v="-6784"/>
    <n v="-49184"/>
    <n v="-49184"/>
    <n v="49184"/>
    <s v="Sin pagar"/>
    <s v="IRLANDA ROJO"/>
    <m/>
    <n v="30"/>
    <s v="Crédito"/>
    <n v="29"/>
    <n v="8"/>
    <n v="2025"/>
    <n v="30"/>
    <n v="7"/>
    <n v="2025"/>
    <n v="42400"/>
    <n v="49184"/>
    <s v="Vencido"/>
    <d v="2026-03-06T00:00:00"/>
    <x v="3"/>
    <x v="16"/>
    <n v="190"/>
    <n v="0"/>
    <n v="0"/>
    <n v="42400"/>
    <n v="0"/>
  </r>
  <r>
    <s v="BILL/2025/07/0052"/>
    <s v="OC01492"/>
    <x v="9"/>
    <s v="0134472053"/>
    <d v="2025-07-24T00:00:00"/>
    <d v="2025-09-22T00:00:00"/>
    <s v="USD"/>
    <n v="-1103265.8999999999"/>
    <n v="-176522.54"/>
    <n v="-1279788.44"/>
    <n v="-68904"/>
    <n v="68904"/>
    <s v="Sin pagar"/>
    <s v="IRLANDA ROJO"/>
    <m/>
    <n v="60"/>
    <s v="Crédito"/>
    <n v="22"/>
    <n v="9"/>
    <n v="2025"/>
    <n v="24"/>
    <n v="7"/>
    <n v="2025"/>
    <n v="1103265.8999999999"/>
    <n v="1279788.44"/>
    <s v="Vencido"/>
    <d v="2026-03-06T00:00:00"/>
    <x v="3"/>
    <x v="16"/>
    <n v="166"/>
    <n v="0"/>
    <n v="0"/>
    <n v="1103265.8999999999"/>
    <n v="0"/>
  </r>
  <r>
    <s v="BILL/2025/07/0041"/>
    <s v="OC01504"/>
    <x v="16"/>
    <s v="3529"/>
    <d v="2025-07-17T00:00:00"/>
    <d v="2025-08-16T00:00:00"/>
    <s v="MXN"/>
    <n v="-7600"/>
    <n v="-1216"/>
    <n v="-8816"/>
    <n v="-8816"/>
    <n v="8816"/>
    <s v="Sin pagar"/>
    <s v="IRLANDA ROJO"/>
    <m/>
    <n v="30"/>
    <s v="Crédito"/>
    <n v="16"/>
    <n v="8"/>
    <n v="2025"/>
    <n v="17"/>
    <n v="7"/>
    <n v="2025"/>
    <n v="7600"/>
    <n v="8816"/>
    <s v="Vencido"/>
    <d v="2026-03-06T00:00:00"/>
    <x v="3"/>
    <x v="16"/>
    <n v="203"/>
    <n v="0"/>
    <n v="0"/>
    <n v="7600"/>
    <n v="0"/>
  </r>
  <r>
    <s v="BILL/2025/07/0040"/>
    <s v="OC01491"/>
    <x v="18"/>
    <s v="CLN-362"/>
    <d v="2025-07-15T00:00:00"/>
    <d v="2025-08-14T00:00:00"/>
    <s v="MXN"/>
    <n v="-12151.9"/>
    <n v="151.9"/>
    <n v="-12000"/>
    <n v="-12000"/>
    <n v="12000"/>
    <s v="Sin pagar"/>
    <s v="IRLANDA ROJO"/>
    <m/>
    <n v="30"/>
    <s v="Crédito"/>
    <n v="14"/>
    <n v="8"/>
    <n v="2025"/>
    <n v="15"/>
    <n v="7"/>
    <n v="2025"/>
    <n v="12151.9"/>
    <n v="12000"/>
    <s v="Vencido"/>
    <d v="2026-03-06T00:00:00"/>
    <x v="3"/>
    <x v="16"/>
    <n v="205"/>
    <n v="0"/>
    <n v="0"/>
    <n v="12151.9"/>
    <n v="0"/>
  </r>
  <r>
    <s v="BILL/2025/07/0030"/>
    <s v="OC01489"/>
    <x v="16"/>
    <s v="3524"/>
    <d v="2025-07-16T00:00:00"/>
    <d v="2025-08-15T00:00:00"/>
    <s v="USD"/>
    <n v="-36360.620000000003"/>
    <n v="-5817.7"/>
    <n v="-42178.32"/>
    <n v="-2238.8000000000002"/>
    <n v="2238.8000000000002"/>
    <s v="Sin pagar"/>
    <s v="IRLANDA ROJO"/>
    <m/>
    <n v="30"/>
    <s v="Crédito"/>
    <n v="15"/>
    <n v="8"/>
    <n v="2025"/>
    <n v="16"/>
    <n v="7"/>
    <n v="2025"/>
    <n v="36360.620000000003"/>
    <n v="42178.32"/>
    <s v="Vencido"/>
    <d v="2026-03-06T00:00:00"/>
    <x v="3"/>
    <x v="16"/>
    <n v="204"/>
    <n v="0"/>
    <n v="0"/>
    <n v="36360.620000000003"/>
    <n v="0"/>
  </r>
  <r>
    <s v="BILL/2025/07/0029"/>
    <s v="OC01488"/>
    <x v="16"/>
    <s v="3523"/>
    <d v="2025-07-16T00:00:00"/>
    <d v="2025-08-15T00:00:00"/>
    <s v="USD"/>
    <n v="-30520.31"/>
    <n v="-4883.25"/>
    <n v="-35403.56"/>
    <n v="-1879.2"/>
    <n v="1879.2"/>
    <s v="Sin pagar"/>
    <s v="IRLANDA ROJO"/>
    <m/>
    <n v="30"/>
    <s v="Crédito"/>
    <n v="15"/>
    <n v="8"/>
    <n v="2025"/>
    <n v="16"/>
    <n v="7"/>
    <n v="2025"/>
    <n v="30520.31"/>
    <n v="35403.56"/>
    <s v="Vencido"/>
    <d v="2026-03-06T00:00:00"/>
    <x v="3"/>
    <x v="16"/>
    <n v="204"/>
    <n v="0"/>
    <n v="0"/>
    <n v="30520.31"/>
    <n v="0"/>
  </r>
  <r>
    <s v="BILL/2025/06/0041"/>
    <s v="OC01416"/>
    <x v="18"/>
    <s v="9AE6E535-1E51-478E-9B2A-58D915BF45ED"/>
    <d v="2025-06-27T00:00:00"/>
    <d v="2025-07-27T00:00:00"/>
    <s v="USD"/>
    <n v="-17003.52"/>
    <n v="-2720.56"/>
    <n v="-19724.080000000002"/>
    <n v="-1044"/>
    <n v="1044"/>
    <s v="Sin pagar"/>
    <s v="IRLANDA ROJO"/>
    <m/>
    <n v="30"/>
    <s v="Crédito"/>
    <n v="27"/>
    <n v="7"/>
    <n v="2025"/>
    <n v="27"/>
    <n v="6"/>
    <n v="2025"/>
    <n v="17003.52"/>
    <n v="19724.080000000002"/>
    <s v="Vencido"/>
    <d v="2026-03-06T00:00:00"/>
    <x v="3"/>
    <x v="16"/>
    <n v="223"/>
    <n v="0"/>
    <n v="0"/>
    <n v="17003.52"/>
    <n v="0"/>
  </r>
  <r>
    <s v="BILL/2024/12/0015"/>
    <s v="OC00791"/>
    <x v="19"/>
    <s v="A - 994"/>
    <d v="2024-12-09T00:00:00"/>
    <d v="2024-12-24T00:00:00"/>
    <s v="USD"/>
    <n v="-48546"/>
    <n v="-7767.36"/>
    <n v="-56313.36"/>
    <n v="-2784"/>
    <n v="2784"/>
    <s v="Sin pagar"/>
    <s v="IRLANDA ROJO"/>
    <m/>
    <n v="15"/>
    <s v="Crédito"/>
    <n v="24"/>
    <n v="12"/>
    <n v="2024"/>
    <n v="9"/>
    <n v="12"/>
    <n v="2024"/>
    <n v="48546"/>
    <n v="56313.36"/>
    <s v="Vencido"/>
    <d v="2026-03-06T00:00:00"/>
    <x v="3"/>
    <x v="16"/>
    <n v="438"/>
    <n v="0"/>
    <n v="0"/>
    <n v="48546"/>
    <n v="0"/>
  </r>
  <r>
    <s v="BILL/2024/11/0007"/>
    <s v="OC00687"/>
    <x v="20"/>
    <s v="A6782"/>
    <d v="2024-11-01T00:00:00"/>
    <d v="2024-12-01T00:00:00"/>
    <s v="USD"/>
    <n v="-64633.93"/>
    <n v="-10341.51"/>
    <n v="-74975.44"/>
    <n v="-3741.7"/>
    <n v="3741.7"/>
    <s v="Sin pagar"/>
    <s v="IRLANDA ROJO"/>
    <m/>
    <n v="30"/>
    <s v="Crédito"/>
    <n v="1"/>
    <n v="12"/>
    <n v="2024"/>
    <n v="1"/>
    <n v="11"/>
    <n v="2024"/>
    <n v="64633.93"/>
    <n v="74975.44"/>
    <s v="Vencido"/>
    <d v="2026-03-06T00:00:00"/>
    <x v="3"/>
    <x v="16"/>
    <n v="461"/>
    <n v="0"/>
    <n v="0"/>
    <n v="64633.93"/>
    <n v="0"/>
  </r>
  <r>
    <s v="BILL/2024/11/0006"/>
    <s v="OC00686"/>
    <x v="20"/>
    <s v="A6781"/>
    <d v="2024-11-01T00:00:00"/>
    <d v="2024-12-01T00:00:00"/>
    <s v="USD"/>
    <n v="-41037.410000000003"/>
    <n v="-6565.99"/>
    <n v="-47603.4"/>
    <n v="-2375.6799999999998"/>
    <n v="2375.6799999999998"/>
    <s v="Sin pagar"/>
    <s v="IRLANDA ROJO"/>
    <m/>
    <n v="30"/>
    <s v="Crédito"/>
    <n v="1"/>
    <n v="12"/>
    <n v="2024"/>
    <n v="1"/>
    <n v="11"/>
    <n v="2024"/>
    <n v="41037.410000000003"/>
    <n v="47603.4"/>
    <s v="Vencido"/>
    <d v="2026-03-06T00:00:00"/>
    <x v="3"/>
    <x v="16"/>
    <n v="461"/>
    <n v="0"/>
    <n v="0"/>
    <n v="41037.410000000003"/>
    <n v="0"/>
  </r>
  <r>
    <s v="BILL/2024/11/0003"/>
    <s v="OC00693"/>
    <x v="20"/>
    <s v="A6786"/>
    <d v="2024-11-04T00:00:00"/>
    <d v="2024-12-04T00:00:00"/>
    <s v="MXN"/>
    <n v="-10340"/>
    <n v="-1654.4"/>
    <n v="-11994.4"/>
    <n v="-11994.4"/>
    <n v="11994.4"/>
    <s v="Sin pagar"/>
    <s v="IRLANDA ROJO"/>
    <m/>
    <n v="30"/>
    <s v="Crédito"/>
    <n v="4"/>
    <n v="12"/>
    <n v="2024"/>
    <n v="4"/>
    <n v="11"/>
    <n v="2024"/>
    <n v="10340"/>
    <n v="11994.4"/>
    <s v="Vencido"/>
    <d v="2026-03-06T00:00:00"/>
    <x v="3"/>
    <x v="16"/>
    <n v="458"/>
    <n v="0"/>
    <n v="0"/>
    <n v="10340"/>
    <n v="0"/>
  </r>
  <r>
    <s v="BILL/2026/02/0074"/>
    <s v="OC02194"/>
    <x v="15"/>
    <s v="DSA 241490"/>
    <d v="2026-02-26T00:00:00"/>
    <d v="2026-03-28T00:00:00"/>
    <s v="USD"/>
    <n v="-13564.3"/>
    <n v="-2170.29"/>
    <n v="-15734.59"/>
    <n v="-916.4"/>
    <n v="916.4"/>
    <s v="Sin pagar"/>
    <s v="IRLANDA ROJO"/>
    <m/>
    <n v="30"/>
    <s v="Crédito"/>
    <n v="28"/>
    <n v="3"/>
    <n v="2026"/>
    <n v="26"/>
    <n v="2"/>
    <n v="2026"/>
    <n v="13564.3"/>
    <n v="15734.59"/>
    <s v="Vigente"/>
    <d v="2026-02-28T00:00:00"/>
    <x v="4"/>
    <x v="17"/>
    <n v="0"/>
    <n v="0"/>
    <n v="0"/>
    <n v="0"/>
    <n v="13564.3"/>
  </r>
  <r>
    <s v="BILL/2026/02/0073"/>
    <s v="OC02196"/>
    <x v="15"/>
    <s v="DSA 241491"/>
    <d v="2026-02-26T00:00:00"/>
    <d v="2026-03-28T00:00:00"/>
    <s v="USD"/>
    <n v="-1274.8699999999999"/>
    <n v="-203.98"/>
    <n v="-1478.85"/>
    <n v="-86.13"/>
    <n v="86.13"/>
    <s v="Sin pagar"/>
    <s v="IRLANDA ROJO"/>
    <m/>
    <n v="30"/>
    <s v="Crédito"/>
    <n v="28"/>
    <n v="3"/>
    <n v="2026"/>
    <n v="26"/>
    <n v="2"/>
    <n v="2026"/>
    <n v="1274.8699999999999"/>
    <n v="1478.85"/>
    <s v="Vigente"/>
    <d v="2026-02-28T00:00:00"/>
    <x v="4"/>
    <x v="17"/>
    <n v="0"/>
    <n v="0"/>
    <n v="0"/>
    <n v="0"/>
    <n v="1274.8699999999999"/>
  </r>
  <r>
    <s v="BILL/2026/02/0070"/>
    <s v="OC02143"/>
    <x v="0"/>
    <s v="HMO-24159"/>
    <d v="2026-02-13T00:00:00"/>
    <d v="2026-03-15T00:00:00"/>
    <s v="MXN"/>
    <n v="-3000"/>
    <n v="-480"/>
    <n v="-3480"/>
    <n v="-3480"/>
    <n v="3480"/>
    <s v="Sin pagar"/>
    <s v="IRLANDA ROJO"/>
    <m/>
    <n v="30"/>
    <s v="Crédito"/>
    <n v="15"/>
    <n v="3"/>
    <n v="2026"/>
    <n v="13"/>
    <n v="2"/>
    <n v="2026"/>
    <n v="3000"/>
    <n v="3480"/>
    <s v="Vigente"/>
    <d v="2026-02-28T00:00:00"/>
    <x v="4"/>
    <x v="17"/>
    <n v="0"/>
    <n v="0"/>
    <n v="0"/>
    <n v="0"/>
    <n v="3000"/>
  </r>
  <r>
    <s v="BILL/2026/02/0069"/>
    <s v="OC02142"/>
    <x v="0"/>
    <s v="HMO-24158"/>
    <d v="2026-02-13T00:00:00"/>
    <d v="2026-03-15T00:00:00"/>
    <s v="USD"/>
    <n v="-28380"/>
    <n v="-4540.8"/>
    <n v="-32920.800000000003"/>
    <n v="-1914"/>
    <n v="1914"/>
    <s v="Sin pagar"/>
    <s v="IRLANDA ROJO"/>
    <m/>
    <n v="30"/>
    <s v="Crédito"/>
    <n v="15"/>
    <n v="3"/>
    <n v="2026"/>
    <n v="13"/>
    <n v="2"/>
    <n v="2026"/>
    <n v="28380"/>
    <n v="32920.800000000003"/>
    <s v="Vigente"/>
    <d v="2026-02-28T00:00:00"/>
    <x v="4"/>
    <x v="17"/>
    <n v="0"/>
    <n v="0"/>
    <n v="0"/>
    <n v="0"/>
    <n v="28380"/>
  </r>
  <r>
    <s v="BILL/2026/02/0068"/>
    <s v="OC02195"/>
    <x v="4"/>
    <s v="OBR37060"/>
    <d v="2026-02-24T00:00:00"/>
    <d v="2026-03-26T00:00:00"/>
    <s v="USD"/>
    <n v="-40285.910000000003"/>
    <n v="-6445.75"/>
    <n v="-46731.66"/>
    <n v="-2714.4"/>
    <n v="2714.4"/>
    <s v="Sin pagar"/>
    <s v="IRLANDA ROJO"/>
    <m/>
    <n v="30"/>
    <s v="Crédito"/>
    <n v="26"/>
    <n v="3"/>
    <n v="2026"/>
    <n v="24"/>
    <n v="2"/>
    <n v="2026"/>
    <n v="40285.910000000003"/>
    <n v="46731.66"/>
    <s v="Vigente"/>
    <d v="2026-02-28T00:00:00"/>
    <x v="4"/>
    <x v="17"/>
    <n v="0"/>
    <n v="0"/>
    <n v="0"/>
    <n v="0"/>
    <n v="40285.910000000003"/>
  </r>
  <r>
    <s v="BILL/2026/02/0067"/>
    <s v="OC02175"/>
    <x v="3"/>
    <s v="61608"/>
    <d v="2026-02-16T00:00:00"/>
    <d v="2026-03-18T00:00:00"/>
    <s v="MXN"/>
    <n v="-39888"/>
    <n v="-6382.08"/>
    <n v="-46270.080000000002"/>
    <n v="-46270.080000000002"/>
    <n v="46270.080000000002"/>
    <s v="Sin pagar"/>
    <s v="IRLANDA ROJO"/>
    <m/>
    <n v="30"/>
    <s v="Crédito"/>
    <n v="18"/>
    <n v="3"/>
    <n v="2026"/>
    <n v="16"/>
    <n v="2"/>
    <n v="2026"/>
    <n v="39888"/>
    <n v="46270.080000000002"/>
    <s v="Vigente"/>
    <d v="2026-02-28T00:00:00"/>
    <x v="4"/>
    <x v="17"/>
    <n v="0"/>
    <n v="0"/>
    <n v="0"/>
    <n v="0"/>
    <n v="39888"/>
  </r>
  <r>
    <s v="BILL/2026/02/0066"/>
    <s v="OC02172"/>
    <x v="2"/>
    <s v="12002282"/>
    <d v="2026-02-16T00:00:00"/>
    <d v="2026-03-18T00:00:00"/>
    <s v="USD"/>
    <n v="-30923.64"/>
    <n v="-4947.78"/>
    <n v="-35871.42"/>
    <n v="-2088"/>
    <n v="2088"/>
    <s v="Sin pagar"/>
    <s v="IRLANDA ROJO"/>
    <m/>
    <n v="30"/>
    <s v="Crédito"/>
    <n v="18"/>
    <n v="3"/>
    <n v="2026"/>
    <n v="16"/>
    <n v="2"/>
    <n v="2026"/>
    <n v="30923.64"/>
    <n v="35871.42"/>
    <s v="Vigente"/>
    <d v="2026-02-28T00:00:00"/>
    <x v="4"/>
    <x v="17"/>
    <n v="0"/>
    <n v="0"/>
    <n v="0"/>
    <n v="0"/>
    <n v="30923.64"/>
  </r>
  <r>
    <s v="BILL/2026/02/0057"/>
    <s v="OC02170"/>
    <x v="15"/>
    <s v="DSA 241092"/>
    <d v="2026-02-20T00:00:00"/>
    <d v="2026-03-22T00:00:00"/>
    <s v="MXN"/>
    <n v="-645000"/>
    <m/>
    <n v="-645000"/>
    <n v="-645000"/>
    <n v="645000"/>
    <s v="Sin pagar"/>
    <s v="IRLANDA ROJO"/>
    <m/>
    <n v="30"/>
    <s v="Crédito"/>
    <n v="22"/>
    <n v="3"/>
    <n v="2026"/>
    <n v="20"/>
    <n v="2"/>
    <n v="2026"/>
    <n v="645000"/>
    <n v="645000"/>
    <s v="Vigente"/>
    <d v="2026-02-28T00:00:00"/>
    <x v="4"/>
    <x v="17"/>
    <n v="0"/>
    <n v="0"/>
    <n v="0"/>
    <n v="0"/>
    <n v="645000"/>
  </r>
  <r>
    <s v="BILL/2026/02/0056"/>
    <s v="OC02168"/>
    <x v="10"/>
    <s v="223590"/>
    <d v="2026-02-13T00:00:00"/>
    <d v="2026-03-15T00:00:00"/>
    <s v="USD"/>
    <n v="-11799.2"/>
    <n v="-1887.87"/>
    <n v="-13687.07"/>
    <n v="-795.76"/>
    <n v="795.76"/>
    <s v="Sin pagar"/>
    <s v="IRLANDA ROJO"/>
    <m/>
    <n v="30"/>
    <s v="Crédito"/>
    <n v="15"/>
    <n v="3"/>
    <n v="2026"/>
    <n v="13"/>
    <n v="2"/>
    <n v="2026"/>
    <n v="11799.2"/>
    <n v="13687.07"/>
    <s v="Vigente"/>
    <d v="2026-02-28T00:00:00"/>
    <x v="4"/>
    <x v="17"/>
    <n v="0"/>
    <n v="0"/>
    <n v="0"/>
    <n v="0"/>
    <n v="11799.2"/>
  </r>
  <r>
    <s v="BILL/2026/02/0055"/>
    <s v="OC02166"/>
    <x v="10"/>
    <s v="223589"/>
    <d v="2026-02-13T00:00:00"/>
    <d v="2026-03-15T00:00:00"/>
    <s v="USD"/>
    <n v="-13472.76"/>
    <n v="-2155.64"/>
    <n v="-15628.4"/>
    <n v="-908.63"/>
    <n v="908.63"/>
    <s v="Sin pagar"/>
    <s v="IRLANDA ROJO"/>
    <m/>
    <n v="30"/>
    <s v="Crédito"/>
    <n v="15"/>
    <n v="3"/>
    <n v="2026"/>
    <n v="13"/>
    <n v="2"/>
    <n v="2026"/>
    <n v="13472.76"/>
    <n v="15628.4"/>
    <s v="Vigente"/>
    <d v="2026-02-28T00:00:00"/>
    <x v="4"/>
    <x v="17"/>
    <n v="0"/>
    <n v="0"/>
    <n v="0"/>
    <n v="0"/>
    <n v="13472.76"/>
  </r>
  <r>
    <s v="BILL/2026/02/0054"/>
    <s v="OC02173"/>
    <x v="15"/>
    <s v="DSA 240820"/>
    <d v="2026-02-18T00:00:00"/>
    <d v="2026-03-20T00:00:00"/>
    <s v="USD"/>
    <n v="-13568.49"/>
    <n v="-2170.96"/>
    <n v="-15739.45"/>
    <n v="-916.4"/>
    <n v="916.4"/>
    <s v="Sin pagar"/>
    <s v="IRLANDA ROJO"/>
    <m/>
    <n v="30"/>
    <s v="Crédito"/>
    <n v="20"/>
    <n v="3"/>
    <n v="2026"/>
    <n v="18"/>
    <n v="2"/>
    <n v="2026"/>
    <n v="13568.49"/>
    <n v="15739.45"/>
    <s v="Vigente"/>
    <d v="2026-02-28T00:00:00"/>
    <x v="4"/>
    <x v="17"/>
    <n v="0"/>
    <n v="0"/>
    <n v="0"/>
    <n v="0"/>
    <n v="13568.49"/>
  </r>
  <r>
    <s v="BILL/2026/02/0053"/>
    <s v="OC02177"/>
    <x v="15"/>
    <s v="DSA 240819"/>
    <d v="2026-02-18T00:00:00"/>
    <d v="2026-03-20T00:00:00"/>
    <s v="USD"/>
    <n v="-6784.24"/>
    <n v="-1085.48"/>
    <n v="-7869.72"/>
    <n v="-458.2"/>
    <n v="458.2"/>
    <s v="Sin pagar"/>
    <s v="IRLANDA ROJO"/>
    <m/>
    <n v="30"/>
    <s v="Crédito"/>
    <n v="20"/>
    <n v="3"/>
    <n v="2026"/>
    <n v="18"/>
    <n v="2"/>
    <n v="2026"/>
    <n v="6784.24"/>
    <n v="7869.72"/>
    <s v="Vigente"/>
    <d v="2026-02-28T00:00:00"/>
    <x v="4"/>
    <x v="17"/>
    <n v="0"/>
    <n v="0"/>
    <n v="0"/>
    <n v="0"/>
    <n v="6784.24"/>
  </r>
  <r>
    <s v="BILL/2026/02/0052"/>
    <s v="OC02174"/>
    <x v="15"/>
    <s v="DSA 240818"/>
    <d v="2026-02-18T00:00:00"/>
    <d v="2026-03-20T00:00:00"/>
    <s v="USD"/>
    <n v="-25144.639999999999"/>
    <n v="-4023.14"/>
    <n v="-29167.78"/>
    <n v="-1698.24"/>
    <n v="1698.24"/>
    <s v="Sin pagar"/>
    <s v="IRLANDA ROJO"/>
    <m/>
    <n v="30"/>
    <s v="Crédito"/>
    <n v="20"/>
    <n v="3"/>
    <n v="2026"/>
    <n v="18"/>
    <n v="2"/>
    <n v="2026"/>
    <n v="25144.639999999999"/>
    <n v="29167.78"/>
    <s v="Vigente"/>
    <d v="2026-02-28T00:00:00"/>
    <x v="4"/>
    <x v="17"/>
    <n v="0"/>
    <n v="0"/>
    <n v="0"/>
    <n v="0"/>
    <n v="25144.639999999999"/>
  </r>
  <r>
    <s v="BILL/2026/02/0051"/>
    <s v="OC02180"/>
    <x v="3"/>
    <s v="61609"/>
    <d v="2026-02-16T00:00:00"/>
    <d v="2026-03-18T00:00:00"/>
    <s v="MXN"/>
    <n v="-9972"/>
    <n v="-1595.52"/>
    <n v="-11567.52"/>
    <n v="-11567.52"/>
    <n v="11567.52"/>
    <s v="Sin pagar"/>
    <s v="IRLANDA ROJO"/>
    <m/>
    <n v="30"/>
    <s v="Crédito"/>
    <n v="18"/>
    <n v="3"/>
    <n v="2026"/>
    <n v="16"/>
    <n v="2"/>
    <n v="2026"/>
    <n v="9972"/>
    <n v="11567.52"/>
    <s v="Vigente"/>
    <d v="2026-02-28T00:00:00"/>
    <x v="4"/>
    <x v="17"/>
    <n v="0"/>
    <n v="0"/>
    <n v="0"/>
    <n v="0"/>
    <n v="9972"/>
  </r>
  <r>
    <s v="BILL/2026/02/0048"/>
    <s v="OC02185"/>
    <x v="4"/>
    <s v="OBR36989"/>
    <d v="2026-02-17T00:00:00"/>
    <d v="2026-03-19T00:00:00"/>
    <s v="MXN"/>
    <n v="-2320"/>
    <n v="-371.2"/>
    <n v="-2691.2"/>
    <n v="-2691.2"/>
    <n v="2691.2"/>
    <s v="Sin pagar"/>
    <s v="IRLANDA ROJO"/>
    <m/>
    <n v="30"/>
    <s v="Crédito"/>
    <n v="19"/>
    <n v="3"/>
    <n v="2026"/>
    <n v="17"/>
    <n v="2"/>
    <n v="2026"/>
    <n v="2320"/>
    <n v="2691.2"/>
    <s v="Vigente"/>
    <d v="2026-02-28T00:00:00"/>
    <x v="4"/>
    <x v="17"/>
    <n v="0"/>
    <n v="0"/>
    <n v="0"/>
    <n v="0"/>
    <n v="2320"/>
  </r>
  <r>
    <s v="BILL/2026/02/0047"/>
    <s v="OC02184"/>
    <x v="4"/>
    <s v="OBR36988"/>
    <d v="2026-02-17T00:00:00"/>
    <d v="2026-03-19T00:00:00"/>
    <s v="USD"/>
    <n v="-25277.63"/>
    <n v="-4044.42"/>
    <n v="-29322.05"/>
    <n v="-1707.52"/>
    <n v="1707.52"/>
    <s v="Sin pagar"/>
    <s v="IRLANDA ROJO"/>
    <m/>
    <n v="30"/>
    <s v="Crédito"/>
    <n v="19"/>
    <n v="3"/>
    <n v="2026"/>
    <n v="17"/>
    <n v="2"/>
    <n v="2026"/>
    <n v="25277.63"/>
    <n v="29322.05"/>
    <s v="Vigente"/>
    <d v="2026-02-28T00:00:00"/>
    <x v="4"/>
    <x v="17"/>
    <n v="0"/>
    <n v="0"/>
    <n v="0"/>
    <n v="0"/>
    <n v="25277.63"/>
  </r>
  <r>
    <s v="BILL/2026/02/0046"/>
    <s v="OC02159"/>
    <x v="5"/>
    <s v="M 68100"/>
    <d v="2026-02-16T00:00:00"/>
    <d v="2026-03-18T00:00:00"/>
    <s v="USD"/>
    <n v="-6094.53"/>
    <n v="-975.12"/>
    <n v="-7069.65"/>
    <n v="-411.51"/>
    <n v="411.51"/>
    <s v="Sin pagar"/>
    <s v="IRLANDA ROJO"/>
    <m/>
    <n v="30"/>
    <s v="Crédito"/>
    <n v="18"/>
    <n v="3"/>
    <n v="2026"/>
    <n v="16"/>
    <n v="2"/>
    <n v="2026"/>
    <n v="6094.53"/>
    <n v="7069.65"/>
    <s v="Vigente"/>
    <d v="2026-02-28T00:00:00"/>
    <x v="4"/>
    <x v="17"/>
    <n v="0"/>
    <n v="0"/>
    <n v="0"/>
    <n v="0"/>
    <n v="6094.53"/>
  </r>
  <r>
    <s v="BILL/2026/02/0035"/>
    <s v="OC02156"/>
    <x v="7"/>
    <s v="F9079"/>
    <d v="2026-02-11T00:00:00"/>
    <d v="2026-03-13T00:00:00"/>
    <s v="MXN"/>
    <n v="-192000"/>
    <m/>
    <n v="-192000"/>
    <n v="-192000"/>
    <n v="192000"/>
    <s v="Sin pagar"/>
    <s v="IRLANDA ROJO"/>
    <m/>
    <n v="30"/>
    <s v="Crédito"/>
    <n v="13"/>
    <n v="3"/>
    <n v="2026"/>
    <n v="11"/>
    <n v="2"/>
    <n v="2026"/>
    <n v="192000"/>
    <n v="192000"/>
    <s v="Vigente"/>
    <d v="2026-02-28T00:00:00"/>
    <x v="4"/>
    <x v="17"/>
    <n v="0"/>
    <n v="0"/>
    <n v="0"/>
    <n v="0"/>
    <n v="192000"/>
  </r>
  <r>
    <s v="BILL/2026/02/0034"/>
    <s v="OC02149"/>
    <x v="3"/>
    <s v="61571"/>
    <d v="2026-02-10T00:00:00"/>
    <d v="2026-03-12T00:00:00"/>
    <s v="MXN"/>
    <n v="-49860"/>
    <n v="-7977.6"/>
    <n v="-57837.599999999999"/>
    <n v="-57837.599999999999"/>
    <n v="57837.599999999999"/>
    <s v="Sin pagar"/>
    <s v="IRLANDA ROJO"/>
    <m/>
    <n v="30"/>
    <s v="Crédito"/>
    <n v="12"/>
    <n v="3"/>
    <n v="2026"/>
    <n v="10"/>
    <n v="2"/>
    <n v="2026"/>
    <n v="49860"/>
    <n v="57837.599999999999"/>
    <s v="Vigente"/>
    <d v="2026-02-28T00:00:00"/>
    <x v="4"/>
    <x v="17"/>
    <n v="0"/>
    <n v="0"/>
    <n v="0"/>
    <n v="0"/>
    <n v="49860"/>
  </r>
  <r>
    <s v="BILL/2026/02/0032"/>
    <s v="OC02120"/>
    <x v="5"/>
    <s v="M 68028"/>
    <d v="2026-02-10T00:00:00"/>
    <d v="2026-03-12T00:00:00"/>
    <s v="USD"/>
    <n v="-22691.72"/>
    <n v="-3630.68"/>
    <n v="-26322.400000000001"/>
    <n v="-1531.2"/>
    <n v="1531.2"/>
    <s v="Sin pagar"/>
    <s v="IRLANDA ROJO"/>
    <m/>
    <n v="30"/>
    <s v="Crédito"/>
    <n v="12"/>
    <n v="3"/>
    <n v="2026"/>
    <n v="10"/>
    <n v="2"/>
    <n v="2026"/>
    <n v="22691.72"/>
    <n v="26322.400000000001"/>
    <s v="Vigente"/>
    <d v="2026-02-28T00:00:00"/>
    <x v="4"/>
    <x v="17"/>
    <n v="0"/>
    <n v="0"/>
    <n v="0"/>
    <n v="0"/>
    <n v="22691.72"/>
  </r>
  <r>
    <s v="BILL/2026/02/0030"/>
    <s v="OC02047"/>
    <x v="13"/>
    <s v="HMO/2026/00001"/>
    <d v="2026-02-12T00:00:00"/>
    <d v="2026-04-13T00:00:00"/>
    <s v="USD"/>
    <n v="-1075280.1299999999"/>
    <n v="-172044.82"/>
    <n v="-1247324.95"/>
    <n v="-72453.600000000006"/>
    <n v="72453.600000000006"/>
    <s v="Sin pagar"/>
    <s v="IRLANDA ROJO"/>
    <m/>
    <n v="60"/>
    <s v="Crédito"/>
    <n v="13"/>
    <n v="4"/>
    <n v="2026"/>
    <n v="12"/>
    <n v="2"/>
    <n v="2026"/>
    <n v="1075280.1299999999"/>
    <n v="1247324.95"/>
    <s v="Vigente"/>
    <d v="2026-02-28T00:00:00"/>
    <x v="4"/>
    <x v="17"/>
    <n v="0"/>
    <n v="0"/>
    <n v="0"/>
    <n v="0"/>
    <n v="1075280.1299999999"/>
  </r>
  <r>
    <s v="BILL/2026/02/0029"/>
    <s v="OC02161"/>
    <x v="3"/>
    <s v="61570"/>
    <d v="2026-02-10T00:00:00"/>
    <d v="2026-03-12T00:00:00"/>
    <s v="MXN"/>
    <n v="-39888"/>
    <n v="-6382.08"/>
    <n v="-46270.080000000002"/>
    <n v="-46270.080000000002"/>
    <n v="46270.080000000002"/>
    <s v="Sin pagar"/>
    <s v="IRLANDA ROJO"/>
    <m/>
    <n v="30"/>
    <s v="Crédito"/>
    <n v="12"/>
    <n v="3"/>
    <n v="2026"/>
    <n v="10"/>
    <n v="2"/>
    <n v="2026"/>
    <n v="39888"/>
    <n v="46270.080000000002"/>
    <s v="Vigente"/>
    <d v="2026-02-28T00:00:00"/>
    <x v="4"/>
    <x v="17"/>
    <n v="0"/>
    <n v="0"/>
    <n v="0"/>
    <n v="0"/>
    <n v="39888"/>
  </r>
  <r>
    <s v="BILL/2026/02/0027"/>
    <s v="OC02160"/>
    <x v="7"/>
    <s v="F9080"/>
    <d v="2026-02-11T00:00:00"/>
    <d v="2026-03-13T00:00:00"/>
    <s v="MXN"/>
    <n v="-128000"/>
    <m/>
    <n v="-128000"/>
    <n v="-128000"/>
    <n v="128000"/>
    <s v="Sin pagar"/>
    <s v="IRLANDA ROJO"/>
    <m/>
    <n v="30"/>
    <s v="Crédito"/>
    <n v="13"/>
    <n v="3"/>
    <n v="2026"/>
    <n v="11"/>
    <n v="2"/>
    <n v="2026"/>
    <n v="128000"/>
    <n v="128000"/>
    <s v="Vigente"/>
    <d v="2026-02-28T00:00:00"/>
    <x v="4"/>
    <x v="17"/>
    <n v="0"/>
    <n v="0"/>
    <n v="0"/>
    <n v="0"/>
    <n v="128000"/>
  </r>
  <r>
    <s v="BILL/2026/02/0026"/>
    <s v="OC02131"/>
    <x v="15"/>
    <s v="DSA 240038"/>
    <d v="2026-02-07T00:00:00"/>
    <d v="2026-03-09T00:00:00"/>
    <s v="USD"/>
    <n v="-6875.77"/>
    <n v="-1100.1199999999999"/>
    <n v="-7975.89"/>
    <n v="-458.2"/>
    <n v="458.2"/>
    <s v="Sin pagar"/>
    <s v="IRLANDA ROJO"/>
    <m/>
    <n v="30"/>
    <s v="Crédito"/>
    <n v="9"/>
    <n v="3"/>
    <n v="2026"/>
    <n v="7"/>
    <n v="2"/>
    <n v="2026"/>
    <n v="6875.77"/>
    <n v="7975.89"/>
    <s v="Vigente"/>
    <d v="2026-02-28T00:00:00"/>
    <x v="4"/>
    <x v="17"/>
    <n v="0"/>
    <n v="0"/>
    <n v="0"/>
    <n v="0"/>
    <n v="6875.77"/>
  </r>
  <r>
    <s v="BILL/2026/02/0025"/>
    <s v="OC02130"/>
    <x v="15"/>
    <s v="DSA 240039"/>
    <d v="2026-02-07T00:00:00"/>
    <d v="2026-03-09T00:00:00"/>
    <s v="USD"/>
    <n v="-6875.77"/>
    <n v="-1100.1199999999999"/>
    <n v="-7975.89"/>
    <n v="-458.2"/>
    <n v="458.2"/>
    <s v="Sin pagar"/>
    <s v="IRLANDA ROJO"/>
    <m/>
    <n v="30"/>
    <s v="Crédito"/>
    <n v="9"/>
    <n v="3"/>
    <n v="2026"/>
    <n v="7"/>
    <n v="2"/>
    <n v="2026"/>
    <n v="6875.77"/>
    <n v="7975.89"/>
    <s v="Vigente"/>
    <d v="2026-02-28T00:00:00"/>
    <x v="4"/>
    <x v="17"/>
    <n v="0"/>
    <n v="0"/>
    <n v="0"/>
    <n v="0"/>
    <n v="6875.77"/>
  </r>
  <r>
    <s v="BILL/2026/02/0024"/>
    <s v="OC02121"/>
    <x v="3"/>
    <s v="61505"/>
    <d v="2026-02-03T00:00:00"/>
    <d v="2026-03-05T00:00:00"/>
    <s v="MXN"/>
    <n v="-20160"/>
    <n v="-3225.6"/>
    <n v="-23385.599999999999"/>
    <n v="-23385.599999999999"/>
    <n v="23385.599999999999"/>
    <s v="Sin pagar"/>
    <s v="IRLANDA ROJO"/>
    <m/>
    <n v="30"/>
    <s v="Crédito"/>
    <n v="5"/>
    <n v="3"/>
    <n v="2026"/>
    <n v="3"/>
    <n v="2"/>
    <n v="2026"/>
    <n v="20160"/>
    <n v="23385.599999999999"/>
    <s v="Vigente"/>
    <d v="2026-02-28T00:00:00"/>
    <x v="4"/>
    <x v="17"/>
    <n v="0"/>
    <n v="0"/>
    <n v="0"/>
    <n v="0"/>
    <n v="20160"/>
  </r>
  <r>
    <s v="BILL/2026/02/0023"/>
    <s v="OC02126"/>
    <x v="3"/>
    <s v="61532"/>
    <d v="2026-02-05T00:00:00"/>
    <d v="2026-03-07T00:00:00"/>
    <s v="MXN"/>
    <n v="-20160"/>
    <n v="-3225.6"/>
    <n v="-23385.599999999999"/>
    <n v="-23385.599999999999"/>
    <n v="23385.599999999999"/>
    <s v="Sin pagar"/>
    <s v="IRLANDA ROJO"/>
    <m/>
    <n v="30"/>
    <s v="Crédito"/>
    <n v="7"/>
    <n v="3"/>
    <n v="2026"/>
    <n v="5"/>
    <n v="2"/>
    <n v="2026"/>
    <n v="20160"/>
    <n v="23385.599999999999"/>
    <s v="Vigente"/>
    <d v="2026-02-28T00:00:00"/>
    <x v="4"/>
    <x v="17"/>
    <n v="0"/>
    <n v="0"/>
    <n v="0"/>
    <n v="0"/>
    <n v="20160"/>
  </r>
  <r>
    <s v="BILL/2026/02/0022"/>
    <s v="OC02125"/>
    <x v="3"/>
    <s v="61533"/>
    <d v="2026-02-05T00:00:00"/>
    <d v="2026-03-07T00:00:00"/>
    <s v="MXN"/>
    <n v="-50400"/>
    <n v="-8064"/>
    <n v="-58464"/>
    <n v="-58464"/>
    <n v="58464"/>
    <s v="Sin pagar"/>
    <s v="IRLANDA ROJO"/>
    <m/>
    <n v="30"/>
    <s v="Crédito"/>
    <n v="7"/>
    <n v="3"/>
    <n v="2026"/>
    <n v="5"/>
    <n v="2"/>
    <n v="2026"/>
    <n v="50400"/>
    <n v="58464"/>
    <s v="Vigente"/>
    <d v="2026-02-28T00:00:00"/>
    <x v="4"/>
    <x v="17"/>
    <n v="0"/>
    <n v="0"/>
    <n v="0"/>
    <n v="0"/>
    <n v="50400"/>
  </r>
  <r>
    <s v="BILL/2026/02/0021"/>
    <s v="OC02128"/>
    <x v="23"/>
    <s v="MET4643"/>
    <d v="2026-02-05T00:00:00"/>
    <d v="2026-03-07T00:00:00"/>
    <s v="USD"/>
    <n v="-29397.25"/>
    <n v="-4703.5600000000004"/>
    <n v="-34100.81"/>
    <n v="-1972"/>
    <n v="1972"/>
    <s v="Sin pagar"/>
    <s v="IRLANDA ROJO"/>
    <m/>
    <n v="30"/>
    <s v="Crédito"/>
    <n v="7"/>
    <n v="3"/>
    <n v="2026"/>
    <n v="5"/>
    <n v="2"/>
    <n v="2026"/>
    <n v="29397.25"/>
    <n v="34100.81"/>
    <s v="Vigente"/>
    <d v="2026-02-28T00:00:00"/>
    <x v="4"/>
    <x v="17"/>
    <n v="0"/>
    <n v="0"/>
    <n v="0"/>
    <n v="0"/>
    <n v="29397.25"/>
  </r>
  <r>
    <s v="BILL/2026/02/0020"/>
    <s v="OC02122"/>
    <x v="2"/>
    <s v="12002196"/>
    <d v="2026-02-04T00:00:00"/>
    <d v="2026-03-06T00:00:00"/>
    <s v="USD"/>
    <n v="-31023"/>
    <n v="-4963.68"/>
    <n v="-35986.68"/>
    <n v="-2088"/>
    <n v="2088"/>
    <s v="Sin pagar"/>
    <s v="IRLANDA ROJO"/>
    <m/>
    <n v="30"/>
    <s v="Crédito"/>
    <n v="6"/>
    <n v="3"/>
    <n v="2026"/>
    <n v="4"/>
    <n v="2"/>
    <n v="2026"/>
    <n v="31023"/>
    <n v="35986.68"/>
    <s v="Vigente"/>
    <d v="2026-02-28T00:00:00"/>
    <x v="4"/>
    <x v="17"/>
    <n v="0"/>
    <n v="0"/>
    <n v="0"/>
    <n v="0"/>
    <n v="31023"/>
  </r>
  <r>
    <s v="BILL/2026/02/0019"/>
    <s v="OC02116"/>
    <x v="22"/>
    <s v="88794"/>
    <d v="2026-02-03T00:00:00"/>
    <d v="2026-03-05T00:00:00"/>
    <s v="USD"/>
    <n v="-30502.560000000001"/>
    <n v="-4880.41"/>
    <n v="-35382.97"/>
    <n v="-2041.6"/>
    <n v="2041.6"/>
    <s v="Sin pagar"/>
    <s v="IRLANDA ROJO"/>
    <m/>
    <n v="30"/>
    <s v="Crédito"/>
    <n v="5"/>
    <n v="3"/>
    <n v="2026"/>
    <n v="3"/>
    <n v="2"/>
    <n v="2026"/>
    <n v="30502.560000000001"/>
    <n v="35382.97"/>
    <s v="Vigente"/>
    <d v="2026-02-28T00:00:00"/>
    <x v="4"/>
    <x v="17"/>
    <n v="0"/>
    <n v="0"/>
    <n v="0"/>
    <n v="0"/>
    <n v="30502.560000000001"/>
  </r>
  <r>
    <s v="BILL/2026/01/0095"/>
    <s v="OC02111"/>
    <x v="4"/>
    <s v="HMO57722"/>
    <d v="2026-01-30T00:00:00"/>
    <d v="2026-03-01T00:00:00"/>
    <s v="USD"/>
    <n v="-11939.21"/>
    <n v="-1910.27"/>
    <n v="-13849.48"/>
    <n v="-802.72"/>
    <n v="802.72"/>
    <s v="Sin pagar"/>
    <s v="IRLANDA ROJO"/>
    <m/>
    <n v="30"/>
    <s v="Crédito"/>
    <n v="1"/>
    <n v="3"/>
    <n v="2026"/>
    <n v="30"/>
    <n v="1"/>
    <n v="2026"/>
    <n v="11939.21"/>
    <n v="13849.48"/>
    <s v="Vigente"/>
    <d v="2026-02-28T00:00:00"/>
    <x v="4"/>
    <x v="17"/>
    <n v="0"/>
    <n v="0"/>
    <n v="0"/>
    <n v="0"/>
    <n v="11939.21"/>
  </r>
  <r>
    <s v="BILL/2026/01/0094"/>
    <s v="OC02112"/>
    <x v="4"/>
    <s v="HMO57723"/>
    <d v="2026-01-30T00:00:00"/>
    <d v="2026-03-01T00:00:00"/>
    <s v="MXN"/>
    <n v="-1200"/>
    <n v="-192"/>
    <n v="-1392"/>
    <n v="-1392"/>
    <n v="1392"/>
    <s v="Sin pagar"/>
    <s v="IRLANDA ROJO"/>
    <m/>
    <n v="30"/>
    <s v="Crédito"/>
    <n v="1"/>
    <n v="3"/>
    <n v="2026"/>
    <n v="30"/>
    <n v="1"/>
    <n v="2026"/>
    <n v="1200"/>
    <n v="1392"/>
    <s v="Vigente"/>
    <d v="2026-02-28T00:00:00"/>
    <x v="4"/>
    <x v="17"/>
    <n v="0"/>
    <n v="0"/>
    <n v="0"/>
    <n v="0"/>
    <n v="1200"/>
  </r>
  <r>
    <s v="BILL/2026/01/0087"/>
    <s v="OC02059"/>
    <x v="3"/>
    <s v="61470"/>
    <d v="2026-01-28T00:00:00"/>
    <d v="2026-02-27T00:00:00"/>
    <s v="MXN"/>
    <n v="-50400"/>
    <n v="-8064"/>
    <n v="-58464"/>
    <n v="-58464"/>
    <n v="58464"/>
    <s v="Sin pagar"/>
    <s v="IRLANDA ROJO"/>
    <m/>
    <n v="30"/>
    <s v="Crédito"/>
    <n v="27"/>
    <n v="2"/>
    <n v="2026"/>
    <n v="28"/>
    <n v="1"/>
    <n v="2026"/>
    <n v="50400"/>
    <n v="58464"/>
    <s v="Vencido"/>
    <d v="2026-02-28T00:00:00"/>
    <x v="4"/>
    <x v="17"/>
    <n v="2"/>
    <n v="50400"/>
    <n v="0"/>
    <n v="0"/>
    <n v="0"/>
  </r>
  <r>
    <s v="BILL/2026/01/0082"/>
    <s v="OC02058"/>
    <x v="3"/>
    <s v="61469"/>
    <d v="2026-01-28T00:00:00"/>
    <d v="2026-02-27T00:00:00"/>
    <s v="MXN"/>
    <n v="-50400"/>
    <n v="-8064"/>
    <n v="-58464"/>
    <n v="-58464"/>
    <n v="58464"/>
    <s v="Sin pagar"/>
    <s v="IRLANDA ROJO"/>
    <m/>
    <n v="30"/>
    <s v="Crédito"/>
    <n v="27"/>
    <n v="2"/>
    <n v="2026"/>
    <n v="28"/>
    <n v="1"/>
    <n v="2026"/>
    <n v="50400"/>
    <n v="58464"/>
    <s v="Vencido"/>
    <d v="2026-02-28T00:00:00"/>
    <x v="4"/>
    <x v="17"/>
    <n v="2"/>
    <n v="50400"/>
    <n v="0"/>
    <n v="0"/>
    <n v="0"/>
  </r>
  <r>
    <s v="BILL/2026/01/0056"/>
    <s v="OC02073"/>
    <x v="23"/>
    <s v="MET4536"/>
    <d v="2026-01-15T00:00:00"/>
    <d v="2026-02-14T00:00:00"/>
    <s v="USD"/>
    <n v="-30733.81"/>
    <n v="-4917.41"/>
    <n v="-35651.22"/>
    <n v="-2001"/>
    <n v="2001"/>
    <s v="Sin pagar"/>
    <s v="IRLANDA ROJO"/>
    <m/>
    <n v="30"/>
    <s v="Crédito"/>
    <n v="14"/>
    <n v="2"/>
    <n v="2026"/>
    <n v="15"/>
    <n v="1"/>
    <n v="2026"/>
    <n v="30733.81"/>
    <n v="35651.22"/>
    <s v="Vencido"/>
    <d v="2026-02-28T00:00:00"/>
    <x v="4"/>
    <x v="17"/>
    <n v="15"/>
    <n v="30733.81"/>
    <n v="0"/>
    <n v="0"/>
    <n v="0"/>
  </r>
  <r>
    <s v="BILL/2026/01/0052"/>
    <s v="OC01999"/>
    <x v="1"/>
    <s v="AA 15908"/>
    <d v="2026-01-12T00:00:00"/>
    <d v="2026-02-01T00:00:00"/>
    <s v="MXN"/>
    <n v="-63000"/>
    <n v="-10080"/>
    <n v="-73080"/>
    <n v="-73080"/>
    <n v="73080"/>
    <s v="Sin pagar"/>
    <s v="IRLANDA ROJO"/>
    <m/>
    <n v="20"/>
    <s v="Crédito"/>
    <n v="1"/>
    <n v="2"/>
    <n v="2026"/>
    <n v="12"/>
    <n v="1"/>
    <n v="2026"/>
    <n v="63000"/>
    <n v="73080"/>
    <s v="Vencido"/>
    <d v="2026-02-28T00:00:00"/>
    <x v="4"/>
    <x v="17"/>
    <n v="28"/>
    <n v="63000"/>
    <n v="0"/>
    <n v="0"/>
    <n v="0"/>
  </r>
  <r>
    <s v="BILL/2026/01/0047"/>
    <s v="OC02049"/>
    <x v="2"/>
    <s v="12002056"/>
    <d v="2026-01-13T00:00:00"/>
    <d v="2026-02-12T00:00:00"/>
    <s v="USD"/>
    <n v="-32233.5"/>
    <n v="-5157.3599999999997"/>
    <n v="-37390.86"/>
    <n v="-2088"/>
    <n v="2088"/>
    <s v="Sin pagar"/>
    <s v="IRLANDA ROJO"/>
    <m/>
    <n v="30"/>
    <s v="Crédito"/>
    <n v="12"/>
    <n v="2"/>
    <n v="2026"/>
    <n v="13"/>
    <n v="1"/>
    <n v="2026"/>
    <n v="32233.5"/>
    <n v="37390.86"/>
    <s v="Vencido"/>
    <d v="2026-02-28T00:00:00"/>
    <x v="4"/>
    <x v="17"/>
    <n v="17"/>
    <n v="32233.5"/>
    <n v="0"/>
    <n v="0"/>
    <n v="0"/>
  </r>
  <r>
    <s v="BILL/2026/01/0046"/>
    <s v="OC02069"/>
    <x v="23"/>
    <s v="MET4527"/>
    <d v="2026-01-14T00:00:00"/>
    <d v="2026-02-13T00:00:00"/>
    <s v="USD"/>
    <n v="-30798.15"/>
    <n v="-4927.7"/>
    <n v="-35725.85"/>
    <n v="-2001"/>
    <n v="2001"/>
    <s v="Sin pagar"/>
    <s v="IRLANDA ROJO"/>
    <m/>
    <n v="30"/>
    <s v="Crédito"/>
    <n v="13"/>
    <n v="2"/>
    <n v="2026"/>
    <n v="14"/>
    <n v="1"/>
    <n v="2026"/>
    <n v="30798.15"/>
    <n v="35725.85"/>
    <s v="Vencido"/>
    <d v="2026-02-28T00:00:00"/>
    <x v="4"/>
    <x v="17"/>
    <n v="16"/>
    <n v="30798.15"/>
    <n v="0"/>
    <n v="0"/>
    <n v="0"/>
  </r>
  <r>
    <s v="BILL/2026/01/0041"/>
    <s v="OC02048"/>
    <x v="2"/>
    <s v="12002055"/>
    <d v="2026-01-13T00:00:00"/>
    <d v="2026-02-12T00:00:00"/>
    <s v="USD"/>
    <n v="-32233.5"/>
    <n v="-5157.3599999999997"/>
    <n v="-37390.86"/>
    <n v="-2088"/>
    <n v="2088"/>
    <s v="Sin pagar"/>
    <s v="IRLANDA ROJO"/>
    <m/>
    <n v="30"/>
    <s v="Crédito"/>
    <n v="12"/>
    <n v="2"/>
    <n v="2026"/>
    <n v="13"/>
    <n v="1"/>
    <n v="2026"/>
    <n v="32233.5"/>
    <n v="37390.86"/>
    <s v="Vencido"/>
    <d v="2026-02-28T00:00:00"/>
    <x v="4"/>
    <x v="17"/>
    <n v="17"/>
    <n v="32233.5"/>
    <n v="0"/>
    <n v="0"/>
    <n v="0"/>
  </r>
  <r>
    <s v="BILL/2026/01/0030"/>
    <s v="OC02032"/>
    <x v="2"/>
    <s v="12002067"/>
    <d v="2026-01-14T00:00:00"/>
    <d v="2026-02-13T00:00:00"/>
    <s v="USD"/>
    <n v="-64274.400000000001"/>
    <n v="-10283.9"/>
    <n v="-74558.3"/>
    <n v="-4176"/>
    <n v="4176"/>
    <s v="Sin pagar"/>
    <s v="IRLANDA ROJO"/>
    <m/>
    <n v="30"/>
    <s v="Crédito"/>
    <n v="13"/>
    <n v="2"/>
    <n v="2026"/>
    <n v="14"/>
    <n v="1"/>
    <n v="2026"/>
    <n v="64274.400000000001"/>
    <n v="74558.3"/>
    <s v="Vencido"/>
    <d v="2026-02-28T00:00:00"/>
    <x v="4"/>
    <x v="17"/>
    <n v="16"/>
    <n v="64274.400000000001"/>
    <n v="0"/>
    <n v="0"/>
    <n v="0"/>
  </r>
  <r>
    <s v="BILL/2025/12/0035"/>
    <s v="OC01838"/>
    <x v="13"/>
    <s v="HMO/2025/00003"/>
    <d v="2025-12-18T00:00:00"/>
    <d v="2026-02-16T00:00:00"/>
    <s v="USD"/>
    <n v="-495227.34803449124"/>
    <n v="-79236.375685518593"/>
    <n v="-574463.72372000979"/>
    <n v="-72453.600000000006"/>
    <n v="72453.600000000006"/>
    <s v="Sin pagar"/>
    <s v="IRLANDA ROJO"/>
    <m/>
    <n v="60"/>
    <s v="Crédito"/>
    <n v="16"/>
    <n v="2"/>
    <n v="2026"/>
    <n v="18"/>
    <n v="12"/>
    <n v="2025"/>
    <n v="495227.34803449124"/>
    <n v="574463.72372000979"/>
    <s v="Vencido"/>
    <d v="2026-02-28T00:00:00"/>
    <x v="4"/>
    <x v="17"/>
    <n v="13"/>
    <n v="495227.34803449124"/>
    <n v="0"/>
    <n v="0"/>
    <n v="0"/>
  </r>
  <r>
    <s v="BILL/2025/10/0003"/>
    <s v="OC01792"/>
    <x v="16"/>
    <s v="4074"/>
    <d v="2025-10-02T00:00:00"/>
    <d v="2025-11-01T00:00:00"/>
    <s v="MXN"/>
    <n v="-14985"/>
    <n v="-2397.6"/>
    <n v="-17382.599999999999"/>
    <n v="-17382.599999999999"/>
    <n v="17382.599999999999"/>
    <s v="Sin pagar"/>
    <s v="IRLANDA ROJO"/>
    <m/>
    <n v="30"/>
    <s v="Crédito"/>
    <n v="1"/>
    <n v="11"/>
    <n v="2025"/>
    <n v="2"/>
    <n v="10"/>
    <n v="2025"/>
    <n v="14985"/>
    <n v="17382.599999999999"/>
    <s v="Vencido"/>
    <d v="2026-02-28T00:00:00"/>
    <x v="4"/>
    <x v="17"/>
    <n v="120"/>
    <n v="0"/>
    <n v="0"/>
    <n v="14985"/>
    <n v="0"/>
  </r>
  <r>
    <s v="BILL/2025/09/0116"/>
    <s v="OC01773"/>
    <x v="16"/>
    <s v="3998"/>
    <d v="2025-09-27T00:00:00"/>
    <d v="2025-10-27T00:00:00"/>
    <s v="MXN"/>
    <n v="-7600"/>
    <n v="-1216"/>
    <n v="-8816"/>
    <n v="-8816"/>
    <n v="8816"/>
    <s v="Sin pagar"/>
    <s v="IRLANDA ROJO"/>
    <m/>
    <n v="30"/>
    <s v="Crédito"/>
    <n v="27"/>
    <n v="10"/>
    <n v="2025"/>
    <n v="27"/>
    <n v="9"/>
    <n v="2025"/>
    <n v="7600"/>
    <n v="8816"/>
    <s v="Vencido"/>
    <d v="2026-02-28T00:00:00"/>
    <x v="4"/>
    <x v="17"/>
    <n v="125"/>
    <n v="0"/>
    <n v="0"/>
    <n v="7600"/>
    <n v="0"/>
  </r>
  <r>
    <s v="BILL/2025/09/0092"/>
    <s v="OC01742"/>
    <x v="14"/>
    <s v="CLN/2025/0086"/>
    <d v="2025-09-24T00:00:00"/>
    <d v="2025-10-24T00:00:00"/>
    <s v="MXN"/>
    <n v="-2499.98"/>
    <m/>
    <n v="-2499.98"/>
    <n v="-2499.98"/>
    <n v="2499.98"/>
    <s v="Sin pagar"/>
    <s v="IRLANDA ROJO"/>
    <m/>
    <n v="30"/>
    <s v="Crédito"/>
    <n v="24"/>
    <n v="10"/>
    <n v="2025"/>
    <n v="24"/>
    <n v="9"/>
    <n v="2025"/>
    <n v="2499.98"/>
    <n v="2499.98"/>
    <s v="Vencido"/>
    <d v="2026-02-28T00:00:00"/>
    <x v="4"/>
    <x v="17"/>
    <n v="128"/>
    <n v="0"/>
    <n v="0"/>
    <n v="2499.98"/>
    <n v="0"/>
  </r>
  <r>
    <s v="BILL/2025/09/0065"/>
    <s v="OC01751"/>
    <x v="16"/>
    <s v="3957"/>
    <d v="2025-09-23T00:00:00"/>
    <d v="2025-10-23T00:00:00"/>
    <s v="USD"/>
    <n v="-23857.03"/>
    <n v="-3817.12"/>
    <n v="-27674.15"/>
    <n v="-1503.36"/>
    <n v="1503.36"/>
    <s v="Sin pagar"/>
    <s v="IRLANDA ROJO"/>
    <m/>
    <n v="30"/>
    <s v="Crédito"/>
    <n v="23"/>
    <n v="10"/>
    <n v="2025"/>
    <n v="23"/>
    <n v="9"/>
    <n v="2025"/>
    <n v="23857.03"/>
    <n v="27674.15"/>
    <s v="Vencido"/>
    <d v="2026-02-28T00:00:00"/>
    <x v="4"/>
    <x v="17"/>
    <n v="129"/>
    <n v="0"/>
    <n v="0"/>
    <n v="23857.03"/>
    <n v="0"/>
  </r>
  <r>
    <s v="BILL/2025/09/0031"/>
    <s v="OC01684"/>
    <x v="16"/>
    <s v="3858"/>
    <d v="2025-09-05T00:00:00"/>
    <d v="2025-10-05T00:00:00"/>
    <s v="USD"/>
    <n v="-7240.47"/>
    <n v="-1158.48"/>
    <n v="-8398.9500000000007"/>
    <n v="-447.76"/>
    <n v="447.76"/>
    <s v="Sin pagar"/>
    <s v="IRLANDA ROJO"/>
    <m/>
    <n v="30"/>
    <s v="Crédito"/>
    <n v="5"/>
    <n v="10"/>
    <n v="2025"/>
    <n v="5"/>
    <n v="9"/>
    <n v="2025"/>
    <n v="7240.47"/>
    <n v="8398.9500000000007"/>
    <s v="Vencido"/>
    <d v="2026-02-28T00:00:00"/>
    <x v="4"/>
    <x v="17"/>
    <n v="147"/>
    <n v="0"/>
    <n v="0"/>
    <n v="7240.47"/>
    <n v="0"/>
  </r>
  <r>
    <s v="BILL/2025/09/0030"/>
    <s v="OC01684"/>
    <x v="16"/>
    <s v="3851"/>
    <d v="2025-09-04T00:00:00"/>
    <d v="2025-10-04T00:00:00"/>
    <s v="USD"/>
    <n v="-21639.89"/>
    <n v="-3462.38"/>
    <n v="-25102.27"/>
    <n v="-1343.28"/>
    <n v="1343.28"/>
    <s v="Sin pagar"/>
    <s v="IRLANDA ROJO"/>
    <m/>
    <n v="30"/>
    <s v="Crédito"/>
    <n v="4"/>
    <n v="10"/>
    <n v="2025"/>
    <n v="4"/>
    <n v="9"/>
    <n v="2025"/>
    <n v="21639.89"/>
    <n v="25102.27"/>
    <s v="Vencido"/>
    <d v="2026-02-28T00:00:00"/>
    <x v="4"/>
    <x v="17"/>
    <n v="148"/>
    <n v="0"/>
    <n v="0"/>
    <n v="21639.89"/>
    <n v="0"/>
  </r>
  <r>
    <s v="BILL/2025/09/0021"/>
    <s v="OC01696"/>
    <x v="14"/>
    <s v="CLN/2025/0066"/>
    <d v="2025-09-09T00:00:00"/>
    <d v="2025-10-09T00:00:00"/>
    <s v="MXN"/>
    <n v="-5000"/>
    <m/>
    <n v="-5000"/>
    <n v="-5000"/>
    <n v="5000"/>
    <s v="Sin pagar"/>
    <s v="IRLANDA ROJO"/>
    <m/>
    <n v="30"/>
    <s v="Crédito"/>
    <n v="9"/>
    <n v="10"/>
    <n v="2025"/>
    <n v="9"/>
    <n v="9"/>
    <n v="2025"/>
    <n v="5000"/>
    <n v="5000"/>
    <s v="Vencido"/>
    <d v="2026-02-28T00:00:00"/>
    <x v="4"/>
    <x v="17"/>
    <n v="143"/>
    <n v="0"/>
    <n v="0"/>
    <n v="5000"/>
    <n v="0"/>
  </r>
  <r>
    <s v="BILL/2025/09/0008"/>
    <s v="OC01683"/>
    <x v="16"/>
    <s v="3844"/>
    <d v="2025-09-03T00:00:00"/>
    <d v="2025-10-03T00:00:00"/>
    <s v="USD"/>
    <n v="-24244.53"/>
    <n v="-3879.12"/>
    <n v="-28123.65"/>
    <n v="-1503.36"/>
    <n v="1503.36"/>
    <s v="Sin pagar"/>
    <s v="IRLANDA ROJO"/>
    <m/>
    <n v="30"/>
    <s v="Crédito"/>
    <n v="3"/>
    <n v="10"/>
    <n v="2025"/>
    <n v="3"/>
    <n v="9"/>
    <n v="2025"/>
    <n v="24244.53"/>
    <n v="28123.65"/>
    <s v="Vencido"/>
    <d v="2026-02-28T00:00:00"/>
    <x v="4"/>
    <x v="17"/>
    <n v="149"/>
    <n v="0"/>
    <n v="0"/>
    <n v="24244.53"/>
    <n v="0"/>
  </r>
  <r>
    <s v="BILL/2025/08/0063"/>
    <s v="OC01631"/>
    <x v="16"/>
    <s v="3756"/>
    <d v="2025-08-19T00:00:00"/>
    <d v="2025-09-18T00:00:00"/>
    <s v="MXN"/>
    <n v="-12600"/>
    <n v="-2016"/>
    <n v="-14616"/>
    <n v="-14616"/>
    <n v="14616"/>
    <s v="Sin pagar"/>
    <s v="IRLANDA ROJO"/>
    <m/>
    <n v="30"/>
    <s v="Crédito"/>
    <n v="18"/>
    <n v="9"/>
    <n v="2025"/>
    <n v="19"/>
    <n v="8"/>
    <n v="2025"/>
    <n v="12600"/>
    <n v="14616"/>
    <s v="Vencido"/>
    <d v="2026-02-28T00:00:00"/>
    <x v="4"/>
    <x v="17"/>
    <n v="164"/>
    <n v="0"/>
    <n v="0"/>
    <n v="12600"/>
    <n v="0"/>
  </r>
  <r>
    <s v="BILL/2025/08/0062"/>
    <s v="OC01632"/>
    <x v="16"/>
    <s v="3757"/>
    <d v="2025-08-19T00:00:00"/>
    <d v="2025-09-18T00:00:00"/>
    <s v="MXN"/>
    <n v="-21000"/>
    <n v="-3360"/>
    <n v="-24360"/>
    <n v="-24360"/>
    <n v="24360"/>
    <s v="Sin pagar"/>
    <s v="IRLANDA ROJO"/>
    <m/>
    <n v="30"/>
    <s v="Crédito"/>
    <n v="18"/>
    <n v="9"/>
    <n v="2025"/>
    <n v="19"/>
    <n v="8"/>
    <n v="2025"/>
    <n v="21000"/>
    <n v="24360"/>
    <s v="Vencido"/>
    <d v="2026-02-28T00:00:00"/>
    <x v="4"/>
    <x v="17"/>
    <n v="164"/>
    <n v="0"/>
    <n v="0"/>
    <n v="21000"/>
    <n v="0"/>
  </r>
  <r>
    <s v="BILL/2025/08/0040"/>
    <s v="OC01600"/>
    <x v="16"/>
    <s v="3703"/>
    <d v="2025-08-12T00:00:00"/>
    <d v="2025-09-11T00:00:00"/>
    <s v="MXN"/>
    <n v="-7600"/>
    <n v="-1216"/>
    <n v="-8816"/>
    <n v="-8816"/>
    <n v="8816"/>
    <s v="Sin pagar"/>
    <s v="IRLANDA ROJO"/>
    <m/>
    <n v="30"/>
    <s v="Crédito"/>
    <n v="11"/>
    <n v="9"/>
    <n v="2025"/>
    <n v="12"/>
    <n v="8"/>
    <n v="2025"/>
    <n v="7600"/>
    <n v="8816"/>
    <s v="Vencido"/>
    <d v="2026-02-28T00:00:00"/>
    <x v="4"/>
    <x v="17"/>
    <n v="171"/>
    <n v="0"/>
    <n v="0"/>
    <n v="7600"/>
    <n v="0"/>
  </r>
  <r>
    <s v="BILL/2025/08/0036"/>
    <s v="OC01615"/>
    <x v="16"/>
    <s v="3725"/>
    <d v="2025-08-14T00:00:00"/>
    <d v="2025-09-13T00:00:00"/>
    <s v="USD"/>
    <n v="-7416.85"/>
    <n v="-1186.7"/>
    <n v="-8603.5499999999993"/>
    <n v="-461.68"/>
    <n v="461.68"/>
    <s v="Sin pagar"/>
    <s v="IRLANDA ROJO"/>
    <m/>
    <n v="30"/>
    <s v="Crédito"/>
    <n v="13"/>
    <n v="9"/>
    <n v="2025"/>
    <n v="14"/>
    <n v="8"/>
    <n v="2025"/>
    <n v="7416.85"/>
    <n v="8603.5499999999993"/>
    <s v="Vencido"/>
    <d v="2026-02-28T00:00:00"/>
    <x v="4"/>
    <x v="17"/>
    <n v="169"/>
    <n v="0"/>
    <n v="0"/>
    <n v="7416.85"/>
    <n v="0"/>
  </r>
  <r>
    <s v="BILL/2025/08/0035"/>
    <s v="OC01616"/>
    <x v="16"/>
    <s v="3726"/>
    <d v="2025-08-14T00:00:00"/>
    <d v="2025-09-13T00:00:00"/>
    <s v="MXN"/>
    <n v="-11220"/>
    <n v="-1795.2"/>
    <n v="-13015.2"/>
    <n v="-13015.2"/>
    <n v="13015.2"/>
    <s v="Sin pagar"/>
    <s v="IRLANDA ROJO"/>
    <m/>
    <n v="30"/>
    <s v="Crédito"/>
    <n v="13"/>
    <n v="9"/>
    <n v="2025"/>
    <n v="14"/>
    <n v="8"/>
    <n v="2025"/>
    <n v="11220"/>
    <n v="13015.2"/>
    <s v="Vencido"/>
    <d v="2026-02-28T00:00:00"/>
    <x v="4"/>
    <x v="17"/>
    <n v="169"/>
    <n v="0"/>
    <n v="0"/>
    <n v="11220"/>
    <n v="0"/>
  </r>
  <r>
    <s v="BILL/2025/08/0026"/>
    <s v="OC01591"/>
    <x v="17"/>
    <s v="A  787"/>
    <d v="2025-08-13T00:00:00"/>
    <d v="2025-09-12T00:00:00"/>
    <s v="MXN"/>
    <n v="-12540"/>
    <n v="-1849.65"/>
    <n v="-14389.65"/>
    <n v="-14389.65"/>
    <n v="14389.65"/>
    <s v="Sin pagar"/>
    <s v="IRLANDA ROJO"/>
    <m/>
    <n v="30"/>
    <s v="Crédito"/>
    <n v="12"/>
    <n v="9"/>
    <n v="2025"/>
    <n v="13"/>
    <n v="8"/>
    <n v="2025"/>
    <n v="12540"/>
    <n v="14389.65"/>
    <s v="Vencido"/>
    <d v="2026-02-28T00:00:00"/>
    <x v="4"/>
    <x v="17"/>
    <n v="170"/>
    <n v="0"/>
    <n v="0"/>
    <n v="12540"/>
    <n v="0"/>
  </r>
  <r>
    <s v="BILL/2025/08/0019"/>
    <s v="OC01571"/>
    <x v="16"/>
    <s v="3684"/>
    <d v="2025-08-06T00:00:00"/>
    <d v="2025-09-05T00:00:00"/>
    <s v="MXN"/>
    <n v="-14985"/>
    <n v="-2397.6"/>
    <n v="-17382.599999999999"/>
    <n v="-17382.599999999999"/>
    <n v="17382.599999999999"/>
    <s v="Sin pagar"/>
    <s v="IRLANDA ROJO"/>
    <m/>
    <n v="30"/>
    <s v="Crédito"/>
    <n v="5"/>
    <n v="9"/>
    <n v="2025"/>
    <n v="6"/>
    <n v="8"/>
    <n v="2025"/>
    <n v="14985"/>
    <n v="17382.599999999999"/>
    <s v="Vencido"/>
    <d v="2026-02-28T00:00:00"/>
    <x v="4"/>
    <x v="17"/>
    <n v="177"/>
    <n v="0"/>
    <n v="0"/>
    <n v="14985"/>
    <n v="0"/>
  </r>
  <r>
    <s v="BILL/2025/08/0018"/>
    <s v="OC01574"/>
    <x v="16"/>
    <s v="3686"/>
    <d v="2025-08-07T00:00:00"/>
    <d v="2025-09-06T00:00:00"/>
    <s v="MXN"/>
    <n v="-26500"/>
    <n v="-4240"/>
    <n v="-30740"/>
    <n v="-30740"/>
    <n v="30740"/>
    <s v="Sin pagar"/>
    <s v="IRLANDA ROJO"/>
    <m/>
    <n v="30"/>
    <s v="Crédito"/>
    <n v="6"/>
    <n v="9"/>
    <n v="2025"/>
    <n v="7"/>
    <n v="8"/>
    <n v="2025"/>
    <n v="26500"/>
    <n v="30740"/>
    <s v="Vencido"/>
    <d v="2026-02-28T00:00:00"/>
    <x v="4"/>
    <x v="17"/>
    <n v="176"/>
    <n v="0"/>
    <n v="0"/>
    <n v="26500"/>
    <n v="0"/>
  </r>
  <r>
    <s v="BILL/2025/08/0017"/>
    <s v="OC01577"/>
    <x v="16"/>
    <s v="3687"/>
    <d v="2025-08-07T00:00:00"/>
    <d v="2025-09-06T00:00:00"/>
    <s v="USD"/>
    <n v="-17751.36"/>
    <n v="-2840.22"/>
    <n v="-20591.580000000002"/>
    <n v="-1105.93"/>
    <n v="1105.93"/>
    <s v="Sin pagar"/>
    <s v="IRLANDA ROJO"/>
    <m/>
    <n v="30"/>
    <s v="Crédito"/>
    <n v="6"/>
    <n v="9"/>
    <n v="2025"/>
    <n v="7"/>
    <n v="8"/>
    <n v="2025"/>
    <n v="17751.36"/>
    <n v="20591.580000000002"/>
    <s v="Vencido"/>
    <d v="2026-02-28T00:00:00"/>
    <x v="4"/>
    <x v="17"/>
    <n v="176"/>
    <n v="0"/>
    <n v="0"/>
    <n v="17751.36"/>
    <n v="0"/>
  </r>
  <r>
    <s v="BILL/2025/07/0066"/>
    <s v="OC01551"/>
    <x v="16"/>
    <s v="3605"/>
    <d v="2025-07-30T00:00:00"/>
    <d v="2025-08-29T00:00:00"/>
    <s v="MXN"/>
    <n v="-42400"/>
    <n v="-6784"/>
    <n v="-49184"/>
    <n v="-49184"/>
    <n v="49184"/>
    <s v="Sin pagar"/>
    <s v="IRLANDA ROJO"/>
    <m/>
    <n v="30"/>
    <s v="Crédito"/>
    <n v="29"/>
    <n v="8"/>
    <n v="2025"/>
    <n v="30"/>
    <n v="7"/>
    <n v="2025"/>
    <n v="42400"/>
    <n v="49184"/>
    <s v="Vencido"/>
    <d v="2026-02-28T00:00:00"/>
    <x v="4"/>
    <x v="17"/>
    <n v="184"/>
    <n v="0"/>
    <n v="0"/>
    <n v="42400"/>
    <n v="0"/>
  </r>
  <r>
    <s v="BILL/2025/07/0052"/>
    <s v="OC01492"/>
    <x v="9"/>
    <s v="0134472053"/>
    <d v="2025-07-24T00:00:00"/>
    <d v="2025-09-22T00:00:00"/>
    <s v="USD"/>
    <n v="-1103265.8999999999"/>
    <n v="-176522.54"/>
    <n v="-1279788.44"/>
    <n v="-68904"/>
    <n v="68904"/>
    <s v="Sin pagar"/>
    <s v="IRLANDA ROJO"/>
    <m/>
    <n v="60"/>
    <s v="Crédito"/>
    <n v="22"/>
    <n v="9"/>
    <n v="2025"/>
    <n v="24"/>
    <n v="7"/>
    <n v="2025"/>
    <n v="1103265.8999999999"/>
    <n v="1279788.44"/>
    <s v="Vencido"/>
    <d v="2026-02-28T00:00:00"/>
    <x v="4"/>
    <x v="17"/>
    <n v="160"/>
    <n v="0"/>
    <n v="0"/>
    <n v="1103265.8999999999"/>
    <n v="0"/>
  </r>
  <r>
    <s v="BILL/2025/07/0041"/>
    <s v="OC01504"/>
    <x v="16"/>
    <s v="3529"/>
    <d v="2025-07-17T00:00:00"/>
    <d v="2025-08-16T00:00:00"/>
    <s v="MXN"/>
    <n v="-7600"/>
    <n v="-1216"/>
    <n v="-8816"/>
    <n v="-8816"/>
    <n v="8816"/>
    <s v="Sin pagar"/>
    <s v="IRLANDA ROJO"/>
    <m/>
    <n v="30"/>
    <s v="Crédito"/>
    <n v="16"/>
    <n v="8"/>
    <n v="2025"/>
    <n v="17"/>
    <n v="7"/>
    <n v="2025"/>
    <n v="7600"/>
    <n v="8816"/>
    <s v="Vencido"/>
    <d v="2026-02-28T00:00:00"/>
    <x v="4"/>
    <x v="17"/>
    <n v="197"/>
    <n v="0"/>
    <n v="0"/>
    <n v="7600"/>
    <n v="0"/>
  </r>
  <r>
    <s v="BILL/2025/07/0040"/>
    <s v="OC01491"/>
    <x v="18"/>
    <s v="CLN-362"/>
    <d v="2025-07-15T00:00:00"/>
    <d v="2025-08-14T00:00:00"/>
    <s v="MXN"/>
    <n v="-12151.9"/>
    <n v="151.9"/>
    <n v="-12000"/>
    <n v="-12000"/>
    <n v="12000"/>
    <s v="Sin pagar"/>
    <s v="IRLANDA ROJO"/>
    <m/>
    <n v="30"/>
    <s v="Crédito"/>
    <n v="14"/>
    <n v="8"/>
    <n v="2025"/>
    <n v="15"/>
    <n v="7"/>
    <n v="2025"/>
    <n v="12151.9"/>
    <n v="12000"/>
    <s v="Vencido"/>
    <d v="2026-02-28T00:00:00"/>
    <x v="4"/>
    <x v="17"/>
    <n v="199"/>
    <n v="0"/>
    <n v="0"/>
    <n v="12151.9"/>
    <n v="0"/>
  </r>
  <r>
    <s v="BILL/2025/07/0030"/>
    <s v="OC01489"/>
    <x v="16"/>
    <s v="3524"/>
    <d v="2025-07-16T00:00:00"/>
    <d v="2025-08-15T00:00:00"/>
    <s v="USD"/>
    <n v="-36360.620000000003"/>
    <n v="-5817.7"/>
    <n v="-42178.32"/>
    <n v="-2238.8000000000002"/>
    <n v="2238.8000000000002"/>
    <s v="Sin pagar"/>
    <s v="IRLANDA ROJO"/>
    <m/>
    <n v="30"/>
    <s v="Crédito"/>
    <n v="15"/>
    <n v="8"/>
    <n v="2025"/>
    <n v="16"/>
    <n v="7"/>
    <n v="2025"/>
    <n v="36360.620000000003"/>
    <n v="42178.32"/>
    <s v="Vencido"/>
    <d v="2026-02-28T00:00:00"/>
    <x v="4"/>
    <x v="17"/>
    <n v="198"/>
    <n v="0"/>
    <n v="0"/>
    <n v="36360.620000000003"/>
    <n v="0"/>
  </r>
  <r>
    <s v="BILL/2025/07/0029"/>
    <s v="OC01488"/>
    <x v="16"/>
    <s v="3523"/>
    <d v="2025-07-16T00:00:00"/>
    <d v="2025-08-15T00:00:00"/>
    <s v="USD"/>
    <n v="-30520.31"/>
    <n v="-4883.25"/>
    <n v="-35403.56"/>
    <n v="-1879.2"/>
    <n v="1879.2"/>
    <s v="Sin pagar"/>
    <s v="IRLANDA ROJO"/>
    <m/>
    <n v="30"/>
    <s v="Crédito"/>
    <n v="15"/>
    <n v="8"/>
    <n v="2025"/>
    <n v="16"/>
    <n v="7"/>
    <n v="2025"/>
    <n v="30520.31"/>
    <n v="35403.56"/>
    <s v="Vencido"/>
    <d v="2026-02-28T00:00:00"/>
    <x v="4"/>
    <x v="17"/>
    <n v="198"/>
    <n v="0"/>
    <n v="0"/>
    <n v="30520.31"/>
    <n v="0"/>
  </r>
  <r>
    <s v="BILL/2025/06/0041"/>
    <s v="OC01416"/>
    <x v="18"/>
    <s v="9AE6E535-1E51-478E-9B2A-58D915BF45ED"/>
    <d v="2025-06-27T00:00:00"/>
    <d v="2025-07-27T00:00:00"/>
    <s v="USD"/>
    <n v="-17003.52"/>
    <n v="-2720.56"/>
    <n v="-19724.080000000002"/>
    <n v="-1044"/>
    <n v="1044"/>
    <s v="Sin pagar"/>
    <s v="IRLANDA ROJO"/>
    <m/>
    <n v="30"/>
    <s v="Crédito"/>
    <n v="27"/>
    <n v="7"/>
    <n v="2025"/>
    <n v="27"/>
    <n v="6"/>
    <n v="2025"/>
    <n v="17003.52"/>
    <n v="19724.080000000002"/>
    <s v="Vencido"/>
    <d v="2026-02-28T00:00:00"/>
    <x v="4"/>
    <x v="17"/>
    <n v="217"/>
    <n v="0"/>
    <n v="0"/>
    <n v="17003.52"/>
    <n v="0"/>
  </r>
  <r>
    <s v="BILL/2024/12/0015"/>
    <s v="OC00791"/>
    <x v="19"/>
    <s v="A - 994"/>
    <d v="2024-12-09T00:00:00"/>
    <d v="2024-12-24T00:00:00"/>
    <s v="USD"/>
    <n v="-48546"/>
    <n v="-7767.36"/>
    <n v="-56313.36"/>
    <n v="-2784"/>
    <n v="2784"/>
    <s v="Sin pagar"/>
    <s v="IRLANDA ROJO"/>
    <m/>
    <n v="15"/>
    <s v="Crédito"/>
    <n v="24"/>
    <n v="12"/>
    <n v="2024"/>
    <n v="9"/>
    <n v="12"/>
    <n v="2024"/>
    <n v="48546"/>
    <n v="56313.36"/>
    <s v="Vencido"/>
    <d v="2026-02-28T00:00:00"/>
    <x v="4"/>
    <x v="17"/>
    <n v="432"/>
    <n v="0"/>
    <n v="0"/>
    <n v="48546"/>
    <n v="0"/>
  </r>
  <r>
    <s v="BILL/2024/11/0007"/>
    <s v="OC00687"/>
    <x v="20"/>
    <s v="A6782"/>
    <d v="2024-11-01T00:00:00"/>
    <d v="2024-12-01T00:00:00"/>
    <s v="USD"/>
    <n v="-64633.93"/>
    <n v="-10341.51"/>
    <n v="-74975.44"/>
    <n v="-3741.7"/>
    <n v="3741.7"/>
    <s v="Sin pagar"/>
    <s v="IRLANDA ROJO"/>
    <m/>
    <n v="30"/>
    <s v="Crédito"/>
    <n v="1"/>
    <n v="12"/>
    <n v="2024"/>
    <n v="1"/>
    <n v="11"/>
    <n v="2024"/>
    <n v="64633.93"/>
    <n v="74975.44"/>
    <s v="Vencido"/>
    <d v="2026-02-28T00:00:00"/>
    <x v="4"/>
    <x v="17"/>
    <n v="455"/>
    <n v="0"/>
    <n v="0"/>
    <n v="64633.93"/>
    <n v="0"/>
  </r>
  <r>
    <s v="BILL/2024/11/0006"/>
    <s v="OC00686"/>
    <x v="20"/>
    <s v="A6781"/>
    <d v="2024-11-01T00:00:00"/>
    <d v="2024-12-01T00:00:00"/>
    <s v="USD"/>
    <n v="-41037.410000000003"/>
    <n v="-6565.99"/>
    <n v="-47603.4"/>
    <n v="-2375.6799999999998"/>
    <n v="2375.6799999999998"/>
    <s v="Sin pagar"/>
    <s v="IRLANDA ROJO"/>
    <m/>
    <n v="30"/>
    <s v="Crédito"/>
    <n v="1"/>
    <n v="12"/>
    <n v="2024"/>
    <n v="1"/>
    <n v="11"/>
    <n v="2024"/>
    <n v="41037.410000000003"/>
    <n v="47603.4"/>
    <s v="Vencido"/>
    <d v="2026-02-28T00:00:00"/>
    <x v="4"/>
    <x v="17"/>
    <n v="455"/>
    <n v="0"/>
    <n v="0"/>
    <n v="41037.410000000003"/>
    <n v="0"/>
  </r>
  <r>
    <s v="BILL/2024/11/0003"/>
    <s v="OC00693"/>
    <x v="20"/>
    <s v="A6786"/>
    <d v="2024-11-04T00:00:00"/>
    <d v="2024-12-04T00:00:00"/>
    <s v="MXN"/>
    <n v="-10340"/>
    <n v="-1654.4"/>
    <n v="-11994.4"/>
    <n v="-11994.4"/>
    <n v="11994.4"/>
    <s v="Sin pagar"/>
    <s v="IRLANDA ROJO"/>
    <m/>
    <n v="30"/>
    <s v="Crédito"/>
    <n v="4"/>
    <n v="12"/>
    <n v="2024"/>
    <n v="4"/>
    <n v="11"/>
    <n v="2024"/>
    <n v="10340"/>
    <n v="11994.4"/>
    <s v="Vencido"/>
    <d v="2026-02-28T00:00:00"/>
    <x v="4"/>
    <x v="17"/>
    <n v="452"/>
    <n v="0"/>
    <n v="0"/>
    <n v="10340"/>
    <n v="0"/>
  </r>
  <r>
    <s v="BILL/2026/02/0057"/>
    <s v="OC02170"/>
    <x v="15"/>
    <s v="DSA 241092"/>
    <d v="2026-02-20T00:00:00"/>
    <d v="2026-03-22T00:00:00"/>
    <s v="MXN"/>
    <n v="-645000"/>
    <m/>
    <n v="-645000"/>
    <n v="-645000"/>
    <n v="645000"/>
    <s v="Sin pagar"/>
    <s v="IRLANDA ROJO"/>
    <m/>
    <n v="30"/>
    <s v="Crédito"/>
    <n v="22"/>
    <n v="3"/>
    <n v="2026"/>
    <n v="20"/>
    <n v="2"/>
    <n v="2026"/>
    <n v="645000"/>
    <n v="645000"/>
    <s v="Vigente"/>
    <d v="2026-02-20T00:00:00"/>
    <x v="4"/>
    <x v="18"/>
    <n v="0"/>
    <n v="0"/>
    <n v="0"/>
    <n v="0"/>
    <n v="645000"/>
  </r>
  <r>
    <s v="BILL/2026/02/0056"/>
    <s v="OC02168"/>
    <x v="10"/>
    <s v="223590"/>
    <d v="2026-02-13T00:00:00"/>
    <d v="2026-03-15T00:00:00"/>
    <s v="USD"/>
    <n v="-11799.2"/>
    <n v="-1887.87"/>
    <n v="-13687.07"/>
    <n v="-795.76"/>
    <n v="795.76"/>
    <s v="Sin pagar"/>
    <s v="IRLANDA ROJO"/>
    <m/>
    <n v="30"/>
    <s v="Crédito"/>
    <n v="15"/>
    <n v="3"/>
    <n v="2026"/>
    <n v="13"/>
    <n v="2"/>
    <n v="2026"/>
    <n v="11799.2"/>
    <n v="13687.07"/>
    <s v="Vigente"/>
    <d v="2026-02-20T00:00:00"/>
    <x v="4"/>
    <x v="18"/>
    <n v="0"/>
    <n v="0"/>
    <n v="0"/>
    <n v="0"/>
    <n v="11799.2"/>
  </r>
  <r>
    <s v="BILL/2026/02/0055"/>
    <s v="OC02166"/>
    <x v="10"/>
    <s v="223589"/>
    <d v="2026-02-13T00:00:00"/>
    <d v="2026-03-15T00:00:00"/>
    <s v="USD"/>
    <n v="-13472.76"/>
    <n v="-2155.64"/>
    <n v="-15628.4"/>
    <n v="-908.63"/>
    <n v="908.63"/>
    <s v="Sin pagar"/>
    <s v="IRLANDA ROJO"/>
    <m/>
    <n v="30"/>
    <s v="Crédito"/>
    <n v="15"/>
    <n v="3"/>
    <n v="2026"/>
    <n v="13"/>
    <n v="2"/>
    <n v="2026"/>
    <n v="13472.76"/>
    <n v="15628.4"/>
    <s v="Vigente"/>
    <d v="2026-02-20T00:00:00"/>
    <x v="4"/>
    <x v="18"/>
    <n v="0"/>
    <n v="0"/>
    <n v="0"/>
    <n v="0"/>
    <n v="13472.76"/>
  </r>
  <r>
    <s v="BILL/2026/02/0054"/>
    <s v="OC02173"/>
    <x v="15"/>
    <s v="DSA 240820"/>
    <d v="2026-02-18T00:00:00"/>
    <d v="2026-03-20T00:00:00"/>
    <s v="USD"/>
    <n v="-13568.49"/>
    <n v="-2170.96"/>
    <n v="-15739.45"/>
    <n v="-916.4"/>
    <n v="916.4"/>
    <s v="Sin pagar"/>
    <s v="IRLANDA ROJO"/>
    <m/>
    <n v="30"/>
    <s v="Crédito"/>
    <n v="20"/>
    <n v="3"/>
    <n v="2026"/>
    <n v="18"/>
    <n v="2"/>
    <n v="2026"/>
    <n v="13568.49"/>
    <n v="15739.45"/>
    <s v="Vigente"/>
    <d v="2026-02-20T00:00:00"/>
    <x v="4"/>
    <x v="18"/>
    <n v="0"/>
    <n v="0"/>
    <n v="0"/>
    <n v="0"/>
    <n v="13568.49"/>
  </r>
  <r>
    <s v="BILL/2026/02/0053"/>
    <s v="OC02177"/>
    <x v="15"/>
    <s v="DSA 240819"/>
    <d v="2026-02-18T00:00:00"/>
    <d v="2026-03-20T00:00:00"/>
    <s v="USD"/>
    <n v="-6784.24"/>
    <n v="-1085.48"/>
    <n v="-7869.72"/>
    <n v="-458.2"/>
    <n v="458.2"/>
    <s v="Sin pagar"/>
    <s v="IRLANDA ROJO"/>
    <m/>
    <n v="30"/>
    <s v="Crédito"/>
    <n v="20"/>
    <n v="3"/>
    <n v="2026"/>
    <n v="18"/>
    <n v="2"/>
    <n v="2026"/>
    <n v="6784.24"/>
    <n v="7869.72"/>
    <s v="Vigente"/>
    <d v="2026-02-20T00:00:00"/>
    <x v="4"/>
    <x v="18"/>
    <n v="0"/>
    <n v="0"/>
    <n v="0"/>
    <n v="0"/>
    <n v="6784.24"/>
  </r>
  <r>
    <s v="BILL/2026/02/0052"/>
    <s v="OC02174"/>
    <x v="15"/>
    <s v="DSA 240818"/>
    <d v="2026-02-18T00:00:00"/>
    <d v="2026-03-20T00:00:00"/>
    <s v="USD"/>
    <n v="-25144.639999999999"/>
    <n v="-4023.14"/>
    <n v="-29167.78"/>
    <n v="-1698.24"/>
    <n v="1698.24"/>
    <s v="Sin pagar"/>
    <s v="IRLANDA ROJO"/>
    <m/>
    <n v="30"/>
    <s v="Crédito"/>
    <n v="20"/>
    <n v="3"/>
    <n v="2026"/>
    <n v="18"/>
    <n v="2"/>
    <n v="2026"/>
    <n v="25144.639999999999"/>
    <n v="29167.78"/>
    <s v="Vigente"/>
    <d v="2026-02-20T00:00:00"/>
    <x v="4"/>
    <x v="18"/>
    <n v="0"/>
    <n v="0"/>
    <n v="0"/>
    <n v="0"/>
    <n v="25144.639999999999"/>
  </r>
  <r>
    <s v="BILL/2026/02/0051"/>
    <s v="OC02180"/>
    <x v="3"/>
    <s v="61609"/>
    <d v="2026-02-16T00:00:00"/>
    <d v="2026-03-18T00:00:00"/>
    <s v="MXN"/>
    <n v="-9972"/>
    <n v="-1595.52"/>
    <n v="-11567.52"/>
    <n v="-11567.52"/>
    <n v="11567.52"/>
    <s v="Sin pagar"/>
    <s v="IRLANDA ROJO"/>
    <m/>
    <n v="30"/>
    <s v="Crédito"/>
    <n v="18"/>
    <n v="3"/>
    <n v="2026"/>
    <n v="16"/>
    <n v="2"/>
    <n v="2026"/>
    <n v="9972"/>
    <n v="11567.52"/>
    <s v="Vigente"/>
    <d v="2026-02-20T00:00:00"/>
    <x v="4"/>
    <x v="18"/>
    <n v="0"/>
    <n v="0"/>
    <n v="0"/>
    <n v="0"/>
    <n v="9972"/>
  </r>
  <r>
    <s v="BILL/2026/02/0048"/>
    <s v="OC02185"/>
    <x v="4"/>
    <s v="OBR36989"/>
    <d v="2026-02-17T00:00:00"/>
    <d v="2026-03-19T00:00:00"/>
    <s v="MXN"/>
    <n v="-2320"/>
    <n v="-371.2"/>
    <n v="-2691.2"/>
    <n v="-2691.2"/>
    <n v="2691.2"/>
    <s v="Sin pagar"/>
    <s v="IRLANDA ROJO"/>
    <m/>
    <n v="30"/>
    <s v="Crédito"/>
    <n v="19"/>
    <n v="3"/>
    <n v="2026"/>
    <n v="17"/>
    <n v="2"/>
    <n v="2026"/>
    <n v="2320"/>
    <n v="2691.2"/>
    <s v="Vigente"/>
    <d v="2026-02-20T00:00:00"/>
    <x v="4"/>
    <x v="18"/>
    <n v="0"/>
    <n v="0"/>
    <n v="0"/>
    <n v="0"/>
    <n v="2320"/>
  </r>
  <r>
    <s v="BILL/2026/02/0047"/>
    <s v="OC02184"/>
    <x v="4"/>
    <s v="OBR36988"/>
    <d v="2026-02-17T00:00:00"/>
    <d v="2026-03-19T00:00:00"/>
    <s v="USD"/>
    <n v="-25277.63"/>
    <n v="-4044.42"/>
    <n v="-29322.05"/>
    <n v="-1707.52"/>
    <n v="1707.52"/>
    <s v="Sin pagar"/>
    <s v="IRLANDA ROJO"/>
    <m/>
    <n v="30"/>
    <s v="Crédito"/>
    <n v="19"/>
    <n v="3"/>
    <n v="2026"/>
    <n v="17"/>
    <n v="2"/>
    <n v="2026"/>
    <n v="25277.63"/>
    <n v="29322.05"/>
    <s v="Vigente"/>
    <d v="2026-02-20T00:00:00"/>
    <x v="4"/>
    <x v="18"/>
    <n v="0"/>
    <n v="0"/>
    <n v="0"/>
    <n v="0"/>
    <n v="25277.63"/>
  </r>
  <r>
    <s v="BILL/2026/02/0046"/>
    <s v="OC02159"/>
    <x v="5"/>
    <s v="M 68100"/>
    <d v="2026-02-16T00:00:00"/>
    <d v="2026-03-18T00:00:00"/>
    <s v="USD"/>
    <n v="-6094.53"/>
    <n v="-975.12"/>
    <n v="-7069.65"/>
    <n v="-411.51"/>
    <n v="411.51"/>
    <s v="Sin pagar"/>
    <s v="IRLANDA ROJO"/>
    <m/>
    <n v="30"/>
    <s v="Crédito"/>
    <n v="18"/>
    <n v="3"/>
    <n v="2026"/>
    <n v="16"/>
    <n v="2"/>
    <n v="2026"/>
    <n v="6094.53"/>
    <n v="7069.65"/>
    <s v="Vigente"/>
    <d v="2026-02-20T00:00:00"/>
    <x v="4"/>
    <x v="18"/>
    <n v="0"/>
    <n v="0"/>
    <n v="0"/>
    <n v="0"/>
    <n v="6094.53"/>
  </r>
  <r>
    <s v="BILL/2026/02/0036"/>
    <s v="OC02158"/>
    <x v="6"/>
    <s v="A - 36545"/>
    <d v="2026-02-11T00:00:00"/>
    <d v="2026-03-13T00:00:00"/>
    <s v="MXN"/>
    <n v="-58000"/>
    <n v="-9280"/>
    <n v="-67280"/>
    <n v="-67280"/>
    <n v="67280"/>
    <s v="Sin pagar"/>
    <s v="IRLANDA ROJO"/>
    <m/>
    <n v="30"/>
    <s v="Crédito"/>
    <n v="13"/>
    <n v="3"/>
    <n v="2026"/>
    <n v="11"/>
    <n v="2"/>
    <n v="2026"/>
    <n v="58000"/>
    <n v="67280"/>
    <s v="Vigente"/>
    <d v="2026-02-20T00:00:00"/>
    <x v="4"/>
    <x v="18"/>
    <n v="0"/>
    <n v="0"/>
    <n v="0"/>
    <n v="0"/>
    <n v="58000"/>
  </r>
  <r>
    <s v="BILL/2026/02/0035"/>
    <s v="OC02156"/>
    <x v="7"/>
    <s v="F9079"/>
    <d v="2026-02-11T00:00:00"/>
    <d v="2026-03-13T00:00:00"/>
    <s v="MXN"/>
    <n v="-192000"/>
    <m/>
    <n v="-192000"/>
    <n v="-192000"/>
    <n v="192000"/>
    <s v="Sin pagar"/>
    <s v="IRLANDA ROJO"/>
    <m/>
    <n v="30"/>
    <s v="Crédito"/>
    <n v="13"/>
    <n v="3"/>
    <n v="2026"/>
    <n v="11"/>
    <n v="2"/>
    <n v="2026"/>
    <n v="192000"/>
    <n v="192000"/>
    <s v="Vigente"/>
    <d v="2026-02-20T00:00:00"/>
    <x v="4"/>
    <x v="18"/>
    <n v="0"/>
    <n v="0"/>
    <n v="0"/>
    <n v="0"/>
    <n v="192000"/>
  </r>
  <r>
    <s v="BILL/2026/02/0034"/>
    <s v="OC02149"/>
    <x v="3"/>
    <s v="61571"/>
    <d v="2026-02-10T00:00:00"/>
    <d v="2026-03-12T00:00:00"/>
    <s v="MXN"/>
    <n v="-49860"/>
    <n v="-7977.6"/>
    <n v="-57837.599999999999"/>
    <n v="-57837.599999999999"/>
    <n v="57837.599999999999"/>
    <s v="Sin pagar"/>
    <s v="IRLANDA ROJO"/>
    <m/>
    <n v="30"/>
    <s v="Crédito"/>
    <n v="12"/>
    <n v="3"/>
    <n v="2026"/>
    <n v="10"/>
    <n v="2"/>
    <n v="2026"/>
    <n v="49860"/>
    <n v="57837.599999999999"/>
    <s v="Vigente"/>
    <d v="2026-02-20T00:00:00"/>
    <x v="4"/>
    <x v="18"/>
    <n v="0"/>
    <n v="0"/>
    <n v="0"/>
    <n v="0"/>
    <n v="49860"/>
  </r>
  <r>
    <s v="BILL/2026/02/0032"/>
    <s v="OC02120"/>
    <x v="5"/>
    <s v="M 68028"/>
    <d v="2026-02-10T00:00:00"/>
    <d v="2026-03-12T00:00:00"/>
    <s v="USD"/>
    <n v="-22691.72"/>
    <n v="-3630.68"/>
    <n v="-26322.400000000001"/>
    <n v="-1531.2"/>
    <n v="1531.2"/>
    <s v="Sin pagar"/>
    <s v="IRLANDA ROJO"/>
    <m/>
    <n v="30"/>
    <s v="Crédito"/>
    <n v="12"/>
    <n v="3"/>
    <n v="2026"/>
    <n v="10"/>
    <n v="2"/>
    <n v="2026"/>
    <n v="22691.72"/>
    <n v="26322.400000000001"/>
    <s v="Vigente"/>
    <d v="2026-02-20T00:00:00"/>
    <x v="4"/>
    <x v="18"/>
    <n v="0"/>
    <n v="0"/>
    <n v="0"/>
    <n v="0"/>
    <n v="22691.72"/>
  </r>
  <r>
    <s v="BILL/2026/02/0030"/>
    <s v="OC02047"/>
    <x v="13"/>
    <s v="HMO/2026/00001"/>
    <d v="2026-02-12T00:00:00"/>
    <d v="2026-04-13T00:00:00"/>
    <s v="USD"/>
    <n v="-1075280.1299999999"/>
    <n v="-172044.82"/>
    <n v="-1247324.95"/>
    <n v="-72453.600000000006"/>
    <n v="72453.600000000006"/>
    <s v="Sin pagar"/>
    <s v="IRLANDA ROJO"/>
    <m/>
    <n v="60"/>
    <s v="Crédito"/>
    <n v="13"/>
    <n v="4"/>
    <n v="2026"/>
    <n v="12"/>
    <n v="2"/>
    <n v="2026"/>
    <n v="1075280.1299999999"/>
    <n v="1247324.95"/>
    <s v="Vigente"/>
    <d v="2026-02-20T00:00:00"/>
    <x v="4"/>
    <x v="18"/>
    <n v="0"/>
    <n v="0"/>
    <n v="0"/>
    <n v="0"/>
    <n v="1075280.1299999999"/>
  </r>
  <r>
    <s v="BILL/2026/02/0029"/>
    <s v="OC02161"/>
    <x v="3"/>
    <s v="61570"/>
    <d v="2026-02-10T00:00:00"/>
    <d v="2026-03-12T00:00:00"/>
    <s v="MXN"/>
    <n v="-39888"/>
    <n v="-6382.08"/>
    <n v="-46270.080000000002"/>
    <n v="-46270.080000000002"/>
    <n v="46270.080000000002"/>
    <s v="Sin pagar"/>
    <s v="IRLANDA ROJO"/>
    <m/>
    <n v="30"/>
    <s v="Crédito"/>
    <n v="12"/>
    <n v="3"/>
    <n v="2026"/>
    <n v="10"/>
    <n v="2"/>
    <n v="2026"/>
    <n v="39888"/>
    <n v="46270.080000000002"/>
    <s v="Vigente"/>
    <d v="2026-02-20T00:00:00"/>
    <x v="4"/>
    <x v="18"/>
    <n v="0"/>
    <n v="0"/>
    <n v="0"/>
    <n v="0"/>
    <n v="39888"/>
  </r>
  <r>
    <s v="BILL/2026/02/0028"/>
    <s v="OC02154"/>
    <x v="6"/>
    <s v="A - 36548"/>
    <d v="2026-02-12T00:00:00"/>
    <d v="2026-03-14T00:00:00"/>
    <s v="MXN"/>
    <n v="-32000"/>
    <m/>
    <n v="-32000"/>
    <n v="-32000"/>
    <n v="32000"/>
    <s v="Sin pagar"/>
    <s v="IRLANDA ROJO"/>
    <m/>
    <n v="30"/>
    <s v="Crédito"/>
    <n v="14"/>
    <n v="3"/>
    <n v="2026"/>
    <n v="12"/>
    <n v="2"/>
    <n v="2026"/>
    <n v="32000"/>
    <n v="32000"/>
    <s v="Vigente"/>
    <d v="2026-02-20T00:00:00"/>
    <x v="4"/>
    <x v="18"/>
    <n v="0"/>
    <n v="0"/>
    <n v="0"/>
    <n v="0"/>
    <n v="32000"/>
  </r>
  <r>
    <s v="BILL/2026/02/0027"/>
    <s v="OC02160"/>
    <x v="7"/>
    <s v="F9080"/>
    <d v="2026-02-11T00:00:00"/>
    <d v="2026-03-13T00:00:00"/>
    <s v="MXN"/>
    <n v="-128000"/>
    <m/>
    <n v="-128000"/>
    <n v="-128000"/>
    <n v="128000"/>
    <s v="Sin pagar"/>
    <s v="IRLANDA ROJO"/>
    <m/>
    <n v="30"/>
    <s v="Crédito"/>
    <n v="13"/>
    <n v="3"/>
    <n v="2026"/>
    <n v="11"/>
    <n v="2"/>
    <n v="2026"/>
    <n v="128000"/>
    <n v="128000"/>
    <s v="Vigente"/>
    <d v="2026-02-20T00:00:00"/>
    <x v="4"/>
    <x v="18"/>
    <n v="0"/>
    <n v="0"/>
    <n v="0"/>
    <n v="0"/>
    <n v="128000"/>
  </r>
  <r>
    <s v="BILL/2026/02/0026"/>
    <s v="OC02131"/>
    <x v="15"/>
    <s v="DSA 240038"/>
    <d v="2026-02-07T00:00:00"/>
    <d v="2026-03-09T00:00:00"/>
    <s v="USD"/>
    <n v="-6875.77"/>
    <n v="-1100.1199999999999"/>
    <n v="-7975.89"/>
    <n v="-458.2"/>
    <n v="458.2"/>
    <s v="Sin pagar"/>
    <s v="IRLANDA ROJO"/>
    <m/>
    <n v="30"/>
    <s v="Crédito"/>
    <n v="9"/>
    <n v="3"/>
    <n v="2026"/>
    <n v="7"/>
    <n v="2"/>
    <n v="2026"/>
    <n v="6875.77"/>
    <n v="7975.89"/>
    <s v="Vigente"/>
    <d v="2026-02-20T00:00:00"/>
    <x v="4"/>
    <x v="18"/>
    <n v="0"/>
    <n v="0"/>
    <n v="0"/>
    <n v="0"/>
    <n v="6875.77"/>
  </r>
  <r>
    <s v="BILL/2026/02/0025"/>
    <s v="OC02130"/>
    <x v="15"/>
    <s v="DSA 240039"/>
    <d v="2026-02-07T00:00:00"/>
    <d v="2026-03-09T00:00:00"/>
    <s v="USD"/>
    <n v="-6875.77"/>
    <n v="-1100.1199999999999"/>
    <n v="-7975.89"/>
    <n v="-458.2"/>
    <n v="458.2"/>
    <s v="Sin pagar"/>
    <s v="IRLANDA ROJO"/>
    <m/>
    <n v="30"/>
    <s v="Crédito"/>
    <n v="9"/>
    <n v="3"/>
    <n v="2026"/>
    <n v="7"/>
    <n v="2"/>
    <n v="2026"/>
    <n v="6875.77"/>
    <n v="7975.89"/>
    <s v="Vigente"/>
    <d v="2026-02-20T00:00:00"/>
    <x v="4"/>
    <x v="18"/>
    <n v="0"/>
    <n v="0"/>
    <n v="0"/>
    <n v="0"/>
    <n v="6875.77"/>
  </r>
  <r>
    <s v="BILL/2026/02/0024"/>
    <s v="OC02121"/>
    <x v="3"/>
    <s v="61505"/>
    <d v="2026-02-03T00:00:00"/>
    <d v="2026-03-05T00:00:00"/>
    <s v="MXN"/>
    <n v="-20160"/>
    <n v="-3225.6"/>
    <n v="-23385.599999999999"/>
    <n v="-23385.599999999999"/>
    <n v="23385.599999999999"/>
    <s v="Sin pagar"/>
    <s v="IRLANDA ROJO"/>
    <m/>
    <n v="30"/>
    <s v="Crédito"/>
    <n v="5"/>
    <n v="3"/>
    <n v="2026"/>
    <n v="3"/>
    <n v="2"/>
    <n v="2026"/>
    <n v="20160"/>
    <n v="23385.599999999999"/>
    <s v="Vigente"/>
    <d v="2026-02-20T00:00:00"/>
    <x v="4"/>
    <x v="18"/>
    <n v="0"/>
    <n v="0"/>
    <n v="0"/>
    <n v="0"/>
    <n v="20160"/>
  </r>
  <r>
    <s v="BILL/2026/02/0023"/>
    <s v="OC02126"/>
    <x v="3"/>
    <s v="61532"/>
    <d v="2026-02-05T00:00:00"/>
    <d v="2026-03-07T00:00:00"/>
    <s v="MXN"/>
    <n v="-20160"/>
    <n v="-3225.6"/>
    <n v="-23385.599999999999"/>
    <n v="-23385.599999999999"/>
    <n v="23385.599999999999"/>
    <s v="Sin pagar"/>
    <s v="IRLANDA ROJO"/>
    <m/>
    <n v="30"/>
    <s v="Crédito"/>
    <n v="7"/>
    <n v="3"/>
    <n v="2026"/>
    <n v="5"/>
    <n v="2"/>
    <n v="2026"/>
    <n v="20160"/>
    <n v="23385.599999999999"/>
    <s v="Vigente"/>
    <d v="2026-02-20T00:00:00"/>
    <x v="4"/>
    <x v="18"/>
    <n v="0"/>
    <n v="0"/>
    <n v="0"/>
    <n v="0"/>
    <n v="20160"/>
  </r>
  <r>
    <s v="BILL/2026/02/0022"/>
    <s v="OC02125"/>
    <x v="3"/>
    <s v="61533"/>
    <d v="2026-02-05T00:00:00"/>
    <d v="2026-03-07T00:00:00"/>
    <s v="MXN"/>
    <n v="-50400"/>
    <n v="-8064"/>
    <n v="-58464"/>
    <n v="-58464"/>
    <n v="58464"/>
    <s v="Sin pagar"/>
    <s v="IRLANDA ROJO"/>
    <m/>
    <n v="30"/>
    <s v="Crédito"/>
    <n v="7"/>
    <n v="3"/>
    <n v="2026"/>
    <n v="5"/>
    <n v="2"/>
    <n v="2026"/>
    <n v="50400"/>
    <n v="58464"/>
    <s v="Vigente"/>
    <d v="2026-02-20T00:00:00"/>
    <x v="4"/>
    <x v="18"/>
    <n v="0"/>
    <n v="0"/>
    <n v="0"/>
    <n v="0"/>
    <n v="50400"/>
  </r>
  <r>
    <s v="BILL/2026/02/0021"/>
    <s v="OC02128"/>
    <x v="23"/>
    <s v="MET4643"/>
    <d v="2026-02-05T00:00:00"/>
    <d v="2026-03-07T00:00:00"/>
    <s v="USD"/>
    <n v="-29397.25"/>
    <n v="-4703.5600000000004"/>
    <n v="-34100.81"/>
    <n v="-1972"/>
    <n v="1972"/>
    <s v="Sin pagar"/>
    <s v="IRLANDA ROJO"/>
    <m/>
    <n v="30"/>
    <s v="Crédito"/>
    <n v="7"/>
    <n v="3"/>
    <n v="2026"/>
    <n v="5"/>
    <n v="2"/>
    <n v="2026"/>
    <n v="29397.25"/>
    <n v="34100.81"/>
    <s v="Vigente"/>
    <d v="2026-02-20T00:00:00"/>
    <x v="4"/>
    <x v="18"/>
    <n v="0"/>
    <n v="0"/>
    <n v="0"/>
    <n v="0"/>
    <n v="29397.25"/>
  </r>
  <r>
    <s v="BILL/2026/02/0020"/>
    <s v="OC02122"/>
    <x v="2"/>
    <s v="12002196"/>
    <d v="2026-02-04T00:00:00"/>
    <d v="2026-03-06T00:00:00"/>
    <s v="USD"/>
    <n v="-31023"/>
    <n v="-4963.68"/>
    <n v="-35986.68"/>
    <n v="-2088"/>
    <n v="2088"/>
    <s v="Sin pagar"/>
    <s v="IRLANDA ROJO"/>
    <m/>
    <n v="30"/>
    <s v="Crédito"/>
    <n v="6"/>
    <n v="3"/>
    <n v="2026"/>
    <n v="4"/>
    <n v="2"/>
    <n v="2026"/>
    <n v="31023"/>
    <n v="35986.68"/>
    <s v="Vigente"/>
    <d v="2026-02-20T00:00:00"/>
    <x v="4"/>
    <x v="18"/>
    <n v="0"/>
    <n v="0"/>
    <n v="0"/>
    <n v="0"/>
    <n v="31023"/>
  </r>
  <r>
    <s v="BILL/2026/02/0019"/>
    <s v="OC02116"/>
    <x v="22"/>
    <s v="88794"/>
    <d v="2026-02-03T00:00:00"/>
    <d v="2026-03-05T00:00:00"/>
    <s v="USD"/>
    <n v="-30502.560000000001"/>
    <n v="-4880.41"/>
    <n v="-35382.97"/>
    <n v="-2041.6"/>
    <n v="2041.6"/>
    <s v="Sin pagar"/>
    <s v="IRLANDA ROJO"/>
    <m/>
    <n v="30"/>
    <s v="Crédito"/>
    <n v="5"/>
    <n v="3"/>
    <n v="2026"/>
    <n v="3"/>
    <n v="2"/>
    <n v="2026"/>
    <n v="30502.560000000001"/>
    <n v="35382.97"/>
    <s v="Vigente"/>
    <d v="2026-02-20T00:00:00"/>
    <x v="4"/>
    <x v="18"/>
    <n v="0"/>
    <n v="0"/>
    <n v="0"/>
    <n v="0"/>
    <n v="30502.560000000001"/>
  </r>
  <r>
    <s v="BILL/2026/01/0095"/>
    <s v="OC02111"/>
    <x v="4"/>
    <s v="HMO57722"/>
    <d v="2026-01-30T00:00:00"/>
    <d v="2026-03-01T00:00:00"/>
    <s v="USD"/>
    <n v="-11939.21"/>
    <n v="-1910.27"/>
    <n v="-13849.48"/>
    <n v="-802.72"/>
    <n v="802.72"/>
    <s v="Sin pagar"/>
    <s v="IRLANDA ROJO"/>
    <m/>
    <n v="30"/>
    <s v="Crédito"/>
    <n v="1"/>
    <n v="3"/>
    <n v="2026"/>
    <n v="30"/>
    <n v="1"/>
    <n v="2026"/>
    <n v="11939.21"/>
    <n v="13849.48"/>
    <s v="Vigente"/>
    <d v="2026-02-20T00:00:00"/>
    <x v="4"/>
    <x v="18"/>
    <n v="0"/>
    <n v="0"/>
    <n v="0"/>
    <n v="0"/>
    <n v="11939.21"/>
  </r>
  <r>
    <s v="BILL/2026/01/0094"/>
    <s v="OC02112"/>
    <x v="4"/>
    <s v="HMO57723"/>
    <d v="2026-01-30T00:00:00"/>
    <d v="2026-03-01T00:00:00"/>
    <s v="MXN"/>
    <n v="-1200"/>
    <n v="-192"/>
    <n v="-1392"/>
    <n v="-1392"/>
    <n v="1392"/>
    <s v="Sin pagar"/>
    <s v="IRLANDA ROJO"/>
    <m/>
    <n v="30"/>
    <s v="Crédito"/>
    <n v="1"/>
    <n v="3"/>
    <n v="2026"/>
    <n v="30"/>
    <n v="1"/>
    <n v="2026"/>
    <n v="1200"/>
    <n v="1392"/>
    <s v="Vigente"/>
    <d v="2026-02-20T00:00:00"/>
    <x v="4"/>
    <x v="18"/>
    <n v="0"/>
    <n v="0"/>
    <n v="0"/>
    <n v="0"/>
    <n v="1200"/>
  </r>
  <r>
    <s v="BILL/2026/01/0093"/>
    <s v="OC02113"/>
    <x v="4"/>
    <s v="OBR36820"/>
    <d v="2026-01-29T00:00:00"/>
    <d v="2026-02-28T00:00:00"/>
    <s v="USD"/>
    <n v="-1637.06"/>
    <n v="-261.93"/>
    <n v="-1898.99"/>
    <n v="-110.2"/>
    <n v="110.2"/>
    <s v="Sin pagar"/>
    <s v="IRLANDA ROJO"/>
    <m/>
    <n v="30"/>
    <s v="Crédito"/>
    <n v="28"/>
    <n v="2"/>
    <n v="2026"/>
    <n v="29"/>
    <n v="1"/>
    <n v="2026"/>
    <n v="1637.06"/>
    <n v="1898.99"/>
    <s v="Vigente"/>
    <d v="2026-02-20T00:00:00"/>
    <x v="4"/>
    <x v="18"/>
    <n v="0"/>
    <n v="0"/>
    <n v="0"/>
    <n v="0"/>
    <n v="1637.06"/>
  </r>
  <r>
    <s v="BILL/2026/01/0088"/>
    <s v="OC02102"/>
    <x v="15"/>
    <s v="DSA 239359"/>
    <d v="2026-01-29T00:00:00"/>
    <d v="2026-02-28T00:00:00"/>
    <s v="USD"/>
    <n v="-5105.04"/>
    <n v="-816.81"/>
    <n v="-5921.85"/>
    <n v="-343.65"/>
    <n v="343.65"/>
    <s v="Sin pagar"/>
    <s v="IRLANDA ROJO"/>
    <m/>
    <n v="30"/>
    <s v="Crédito"/>
    <n v="28"/>
    <n v="2"/>
    <n v="2026"/>
    <n v="29"/>
    <n v="1"/>
    <n v="2026"/>
    <n v="5105.04"/>
    <n v="5921.85"/>
    <s v="Vigente"/>
    <d v="2026-02-20T00:00:00"/>
    <x v="4"/>
    <x v="18"/>
    <n v="0"/>
    <n v="0"/>
    <n v="0"/>
    <n v="0"/>
    <n v="5105.04"/>
  </r>
  <r>
    <s v="BILL/2026/01/0087"/>
    <s v="OC02059"/>
    <x v="3"/>
    <s v="61470"/>
    <d v="2026-01-28T00:00:00"/>
    <d v="2026-02-27T00:00:00"/>
    <s v="MXN"/>
    <n v="-50400"/>
    <n v="-8064"/>
    <n v="-58464"/>
    <n v="-58464"/>
    <n v="58464"/>
    <s v="Sin pagar"/>
    <s v="IRLANDA ROJO"/>
    <m/>
    <n v="30"/>
    <s v="Crédito"/>
    <n v="27"/>
    <n v="2"/>
    <n v="2026"/>
    <n v="28"/>
    <n v="1"/>
    <n v="2026"/>
    <n v="50400"/>
    <n v="58464"/>
    <s v="Vigente"/>
    <d v="2026-02-20T00:00:00"/>
    <x v="4"/>
    <x v="18"/>
    <n v="0"/>
    <n v="0"/>
    <n v="0"/>
    <n v="0"/>
    <n v="50400"/>
  </r>
  <r>
    <s v="BILL/2026/01/0084"/>
    <s v="OC02083"/>
    <x v="10"/>
    <s v="223357"/>
    <d v="2026-01-27T00:00:00"/>
    <d v="2026-02-26T00:00:00"/>
    <s v="USD"/>
    <n v="-55996.92"/>
    <n v="-8959.51"/>
    <n v="-64956.43"/>
    <n v="-3758.4"/>
    <n v="3758.4"/>
    <s v="Sin pagar"/>
    <s v="IRLANDA ROJO"/>
    <m/>
    <n v="30"/>
    <s v="Crédito"/>
    <n v="26"/>
    <n v="2"/>
    <n v="2026"/>
    <n v="27"/>
    <n v="1"/>
    <n v="2026"/>
    <n v="55996.92"/>
    <n v="64956.43"/>
    <s v="Vigente"/>
    <d v="2026-02-20T00:00:00"/>
    <x v="4"/>
    <x v="18"/>
    <n v="0"/>
    <n v="0"/>
    <n v="0"/>
    <n v="0"/>
    <n v="55996.92"/>
  </r>
  <r>
    <s v="BILL/2026/01/0083"/>
    <s v="OC02099"/>
    <x v="10"/>
    <s v="223358"/>
    <d v="2026-01-27T00:00:00"/>
    <d v="2026-02-26T00:00:00"/>
    <s v="USD"/>
    <n v="-78395.69"/>
    <n v="-12543.31"/>
    <n v="-90939"/>
    <n v="-5261.76"/>
    <n v="5261.76"/>
    <s v="Sin pagar"/>
    <s v="IRLANDA ROJO"/>
    <m/>
    <n v="30"/>
    <s v="Crédito"/>
    <n v="26"/>
    <n v="2"/>
    <n v="2026"/>
    <n v="27"/>
    <n v="1"/>
    <n v="2026"/>
    <n v="78395.69"/>
    <n v="90939"/>
    <s v="Vigente"/>
    <d v="2026-02-20T00:00:00"/>
    <x v="4"/>
    <x v="18"/>
    <n v="0"/>
    <n v="0"/>
    <n v="0"/>
    <n v="0"/>
    <n v="78395.69"/>
  </r>
  <r>
    <s v="BILL/2026/01/0082"/>
    <s v="OC02058"/>
    <x v="3"/>
    <s v="61469"/>
    <d v="2026-01-28T00:00:00"/>
    <d v="2026-02-27T00:00:00"/>
    <s v="MXN"/>
    <n v="-50400"/>
    <n v="-8064"/>
    <n v="-58464"/>
    <n v="-58464"/>
    <n v="58464"/>
    <s v="Sin pagar"/>
    <s v="IRLANDA ROJO"/>
    <m/>
    <n v="30"/>
    <s v="Crédito"/>
    <n v="27"/>
    <n v="2"/>
    <n v="2026"/>
    <n v="28"/>
    <n v="1"/>
    <n v="2026"/>
    <n v="50400"/>
    <n v="58464"/>
    <s v="Vigente"/>
    <d v="2026-02-20T00:00:00"/>
    <x v="4"/>
    <x v="18"/>
    <n v="0"/>
    <n v="0"/>
    <n v="0"/>
    <n v="0"/>
    <n v="50400"/>
  </r>
  <r>
    <s v="BILL/2026/01/0079"/>
    <s v="OC02100"/>
    <x v="15"/>
    <s v="DSA 239360"/>
    <d v="2026-01-29T00:00:00"/>
    <d v="2026-02-28T00:00:00"/>
    <s v="USD"/>
    <n v="-8185.3"/>
    <n v="-1309.6500000000001"/>
    <n v="-9494.9500000000007"/>
    <n v="-551"/>
    <n v="551"/>
    <s v="Sin pagar"/>
    <s v="IRLANDA ROJO"/>
    <m/>
    <n v="30"/>
    <s v="Crédito"/>
    <n v="28"/>
    <n v="2"/>
    <n v="2026"/>
    <n v="29"/>
    <n v="1"/>
    <n v="2026"/>
    <n v="8185.3"/>
    <n v="9494.9500000000007"/>
    <s v="Vigente"/>
    <d v="2026-02-20T00:00:00"/>
    <x v="4"/>
    <x v="18"/>
    <n v="0"/>
    <n v="0"/>
    <n v="0"/>
    <n v="0"/>
    <n v="8185.3"/>
  </r>
  <r>
    <s v="BILL/2026/01/0069"/>
    <s v="OC02091"/>
    <x v="12"/>
    <s v="FV101108"/>
    <d v="2026-01-23T00:00:00"/>
    <d v="2026-02-22T00:00:00"/>
    <s v="USD"/>
    <n v="-34406.15"/>
    <n v="-5504.98"/>
    <n v="-39911.129999999997"/>
    <n v="-2282.88"/>
    <n v="2282.88"/>
    <s v="Sin pagar"/>
    <s v="IRLANDA ROJO"/>
    <m/>
    <n v="30"/>
    <s v="Crédito"/>
    <n v="22"/>
    <n v="2"/>
    <n v="2026"/>
    <n v="23"/>
    <n v="1"/>
    <n v="2026"/>
    <n v="34406.15"/>
    <n v="39911.129999999997"/>
    <s v="Vigente"/>
    <d v="2026-02-20T00:00:00"/>
    <x v="4"/>
    <x v="18"/>
    <n v="0"/>
    <n v="0"/>
    <n v="0"/>
    <n v="0"/>
    <n v="34406.15"/>
  </r>
  <r>
    <s v="BILL/2026/01/0062"/>
    <s v="OC02045"/>
    <x v="15"/>
    <s v="DSA 238841"/>
    <d v="2026-01-23T00:00:00"/>
    <d v="2026-02-22T00:00:00"/>
    <s v="USD"/>
    <n v="-117484.42"/>
    <m/>
    <n v="-117484.42"/>
    <n v="-6720"/>
    <n v="6720"/>
    <s v="Sin pagar"/>
    <s v="IRLANDA ROJO"/>
    <m/>
    <n v="30"/>
    <s v="Crédito"/>
    <n v="22"/>
    <n v="2"/>
    <n v="2026"/>
    <n v="23"/>
    <n v="1"/>
    <n v="2026"/>
    <n v="117484.42"/>
    <n v="117484.42"/>
    <s v="Vigente"/>
    <d v="2026-02-20T00:00:00"/>
    <x v="4"/>
    <x v="18"/>
    <n v="0"/>
    <n v="0"/>
    <n v="0"/>
    <n v="0"/>
    <n v="117484.42"/>
  </r>
  <r>
    <s v="BILL/2026/01/0061"/>
    <s v="OC02046"/>
    <x v="15"/>
    <s v="DSA 238842"/>
    <d v="2026-01-23T00:00:00"/>
    <d v="2026-02-22T00:00:00"/>
    <s v="USD"/>
    <n v="-201926.34"/>
    <m/>
    <n v="-201926.34"/>
    <n v="-11550"/>
    <n v="11550"/>
    <s v="Sin pagar"/>
    <s v="IRLANDA ROJO"/>
    <m/>
    <n v="30"/>
    <s v="Crédito"/>
    <n v="22"/>
    <n v="2"/>
    <n v="2026"/>
    <n v="23"/>
    <n v="1"/>
    <n v="2026"/>
    <n v="201926.34"/>
    <n v="201926.34"/>
    <s v="Vigente"/>
    <d v="2026-02-20T00:00:00"/>
    <x v="4"/>
    <x v="18"/>
    <n v="0"/>
    <n v="0"/>
    <n v="0"/>
    <n v="0"/>
    <n v="201926.34"/>
  </r>
  <r>
    <s v="BILL/2026/01/0056"/>
    <s v="OC02073"/>
    <x v="23"/>
    <s v="MET4536"/>
    <d v="2026-01-15T00:00:00"/>
    <d v="2026-02-14T00:00:00"/>
    <s v="USD"/>
    <n v="-30733.81"/>
    <n v="-4917.41"/>
    <n v="-35651.22"/>
    <n v="-2001"/>
    <n v="2001"/>
    <s v="Sin pagar"/>
    <s v="IRLANDA ROJO"/>
    <m/>
    <n v="30"/>
    <s v="Crédito"/>
    <n v="14"/>
    <n v="2"/>
    <n v="2026"/>
    <n v="15"/>
    <n v="1"/>
    <n v="2026"/>
    <n v="30733.81"/>
    <n v="35651.22"/>
    <s v="Vencido"/>
    <d v="2026-02-20T00:00:00"/>
    <x v="4"/>
    <x v="18"/>
    <n v="7"/>
    <n v="30733.81"/>
    <n v="0"/>
    <n v="0"/>
    <n v="0"/>
  </r>
  <r>
    <s v="BILL/2026/01/0052"/>
    <s v="OC01999"/>
    <x v="1"/>
    <s v="AA 15908"/>
    <d v="2026-01-12T00:00:00"/>
    <d v="2026-02-01T00:00:00"/>
    <s v="MXN"/>
    <n v="-63000"/>
    <n v="-10080"/>
    <n v="-73080"/>
    <n v="-73080"/>
    <n v="73080"/>
    <s v="Sin pagar"/>
    <s v="IRLANDA ROJO"/>
    <m/>
    <n v="20"/>
    <s v="Crédito"/>
    <n v="1"/>
    <n v="2"/>
    <n v="2026"/>
    <n v="12"/>
    <n v="1"/>
    <n v="2026"/>
    <n v="63000"/>
    <n v="73080"/>
    <s v="Vencido"/>
    <d v="2026-02-20T00:00:00"/>
    <x v="4"/>
    <x v="18"/>
    <n v="20"/>
    <n v="63000"/>
    <n v="0"/>
    <n v="0"/>
    <n v="0"/>
  </r>
  <r>
    <s v="BILL/2026/01/0051"/>
    <s v="OC02061"/>
    <x v="5"/>
    <s v="M 67732-"/>
    <d v="2026-01-19T00:00:00"/>
    <d v="2026-02-18T00:00:00"/>
    <s v="USD"/>
    <n v="-2334.64"/>
    <n v="-373.54"/>
    <n v="-2708.18"/>
    <n v="-153.12"/>
    <n v="153.12"/>
    <s v="Sin pagar"/>
    <s v="IRLANDA ROJO"/>
    <m/>
    <n v="30"/>
    <s v="Crédito"/>
    <n v="18"/>
    <n v="2"/>
    <n v="2026"/>
    <n v="19"/>
    <n v="1"/>
    <n v="2026"/>
    <n v="2334.64"/>
    <n v="2708.18"/>
    <s v="Vencido"/>
    <d v="2026-02-20T00:00:00"/>
    <x v="4"/>
    <x v="18"/>
    <n v="3"/>
    <n v="2334.64"/>
    <n v="0"/>
    <n v="0"/>
    <n v="0"/>
  </r>
  <r>
    <s v="BILL/2026/01/0050"/>
    <s v="OC02060"/>
    <x v="5"/>
    <s v="M 67732"/>
    <d v="2026-01-19T00:00:00"/>
    <d v="2026-02-18T00:00:00"/>
    <s v="USD"/>
    <n v="-7782.15"/>
    <n v="-1245.1400000000001"/>
    <n v="-9027.2900000000009"/>
    <n v="-510.4"/>
    <n v="510.4"/>
    <s v="Sin pagar"/>
    <s v="IRLANDA ROJO"/>
    <m/>
    <n v="30"/>
    <s v="Crédito"/>
    <n v="18"/>
    <n v="2"/>
    <n v="2026"/>
    <n v="19"/>
    <n v="1"/>
    <n v="2026"/>
    <n v="7782.15"/>
    <n v="9027.2900000000009"/>
    <s v="Vencido"/>
    <d v="2026-02-20T00:00:00"/>
    <x v="4"/>
    <x v="18"/>
    <n v="3"/>
    <n v="7782.15"/>
    <n v="0"/>
    <n v="0"/>
    <n v="0"/>
  </r>
  <r>
    <s v="BILL/2026/01/0047"/>
    <s v="OC02049"/>
    <x v="2"/>
    <s v="12002056"/>
    <d v="2026-01-13T00:00:00"/>
    <d v="2026-02-12T00:00:00"/>
    <s v="USD"/>
    <n v="-32233.5"/>
    <n v="-5157.3599999999997"/>
    <n v="-37390.86"/>
    <n v="-2088"/>
    <n v="2088"/>
    <s v="Sin pagar"/>
    <s v="IRLANDA ROJO"/>
    <m/>
    <n v="30"/>
    <s v="Crédito"/>
    <n v="12"/>
    <n v="2"/>
    <n v="2026"/>
    <n v="13"/>
    <n v="1"/>
    <n v="2026"/>
    <n v="32233.5"/>
    <n v="37390.86"/>
    <s v="Vencido"/>
    <d v="2026-02-20T00:00:00"/>
    <x v="4"/>
    <x v="18"/>
    <n v="9"/>
    <n v="32233.5"/>
    <n v="0"/>
    <n v="0"/>
    <n v="0"/>
  </r>
  <r>
    <s v="BILL/2026/01/0046"/>
    <s v="OC02069"/>
    <x v="23"/>
    <s v="MET4527"/>
    <d v="2026-01-14T00:00:00"/>
    <d v="2026-02-13T00:00:00"/>
    <s v="USD"/>
    <n v="-30798.15"/>
    <n v="-4927.7"/>
    <n v="-35725.85"/>
    <n v="-2001"/>
    <n v="2001"/>
    <s v="Sin pagar"/>
    <s v="IRLANDA ROJO"/>
    <m/>
    <n v="30"/>
    <s v="Crédito"/>
    <n v="13"/>
    <n v="2"/>
    <n v="2026"/>
    <n v="14"/>
    <n v="1"/>
    <n v="2026"/>
    <n v="30798.15"/>
    <n v="35725.85"/>
    <s v="Vencido"/>
    <d v="2026-02-20T00:00:00"/>
    <x v="4"/>
    <x v="18"/>
    <n v="8"/>
    <n v="30798.15"/>
    <n v="0"/>
    <n v="0"/>
    <n v="0"/>
  </r>
  <r>
    <s v="BILL/2026/01/0041"/>
    <s v="OC02048"/>
    <x v="2"/>
    <s v="12002055"/>
    <d v="2026-01-13T00:00:00"/>
    <d v="2026-02-12T00:00:00"/>
    <s v="USD"/>
    <n v="-32233.5"/>
    <n v="-5157.3599999999997"/>
    <n v="-37390.86"/>
    <n v="-2088"/>
    <n v="2088"/>
    <s v="Sin pagar"/>
    <s v="IRLANDA ROJO"/>
    <m/>
    <n v="30"/>
    <s v="Crédito"/>
    <n v="12"/>
    <n v="2"/>
    <n v="2026"/>
    <n v="13"/>
    <n v="1"/>
    <n v="2026"/>
    <n v="32233.5"/>
    <n v="37390.86"/>
    <s v="Vencido"/>
    <d v="2026-02-20T00:00:00"/>
    <x v="4"/>
    <x v="18"/>
    <n v="9"/>
    <n v="32233.5"/>
    <n v="0"/>
    <n v="0"/>
    <n v="0"/>
  </r>
  <r>
    <s v="BILL/2026/01/0030"/>
    <s v="OC02032"/>
    <x v="2"/>
    <s v="12002067"/>
    <d v="2026-01-14T00:00:00"/>
    <d v="2026-02-13T00:00:00"/>
    <s v="USD"/>
    <n v="-64274.400000000001"/>
    <n v="-10283.9"/>
    <n v="-74558.3"/>
    <n v="-4176"/>
    <n v="4176"/>
    <s v="Sin pagar"/>
    <s v="IRLANDA ROJO"/>
    <m/>
    <n v="30"/>
    <s v="Crédito"/>
    <n v="13"/>
    <n v="2"/>
    <n v="2026"/>
    <n v="14"/>
    <n v="1"/>
    <n v="2026"/>
    <n v="64274.400000000001"/>
    <n v="74558.3"/>
    <s v="Vencido"/>
    <d v="2026-02-20T00:00:00"/>
    <x v="4"/>
    <x v="18"/>
    <n v="8"/>
    <n v="64274.400000000001"/>
    <n v="0"/>
    <n v="0"/>
    <n v="0"/>
  </r>
  <r>
    <s v="BILL/2025/12/0035"/>
    <s v="OC01838"/>
    <x v="13"/>
    <s v="HMO/2025/00003"/>
    <d v="2025-12-18T00:00:00"/>
    <d v="2026-02-16T00:00:00"/>
    <s v="USD"/>
    <n v="-765293.70900010155"/>
    <n v="-122446.99344001625"/>
    <n v="-887740.70244011772"/>
    <n v="-72453.600000000006"/>
    <n v="72453.600000000006"/>
    <s v="Sin pagar"/>
    <s v="IRLANDA ROJO"/>
    <m/>
    <n v="60"/>
    <s v="Crédito"/>
    <n v="16"/>
    <n v="2"/>
    <n v="2026"/>
    <n v="18"/>
    <n v="12"/>
    <n v="2025"/>
    <n v="765293.70900010155"/>
    <n v="887740.70244011772"/>
    <s v="Vencido"/>
    <d v="2026-02-20T00:00:00"/>
    <x v="4"/>
    <x v="18"/>
    <n v="5"/>
    <n v="765293.70900010155"/>
    <n v="0"/>
    <n v="0"/>
    <n v="0"/>
  </r>
  <r>
    <s v="BILL/2025/10/0003"/>
    <s v="OC01792"/>
    <x v="16"/>
    <s v="4074"/>
    <d v="2025-10-02T00:00:00"/>
    <d v="2025-11-01T00:00:00"/>
    <s v="MXN"/>
    <n v="-14985"/>
    <n v="-2397.6"/>
    <n v="-17382.599999999999"/>
    <n v="-17382.599999999999"/>
    <n v="17382.599999999999"/>
    <s v="Sin pagar"/>
    <s v="IRLANDA ROJO"/>
    <m/>
    <n v="30"/>
    <s v="Crédito"/>
    <n v="1"/>
    <n v="11"/>
    <n v="2025"/>
    <n v="2"/>
    <n v="10"/>
    <n v="2025"/>
    <n v="14985"/>
    <n v="17382.599999999999"/>
    <s v="Vencido"/>
    <d v="2026-02-20T00:00:00"/>
    <x v="4"/>
    <x v="18"/>
    <n v="112"/>
    <n v="0"/>
    <n v="0"/>
    <n v="14985"/>
    <n v="0"/>
  </r>
  <r>
    <s v="BILL/2025/09/0116"/>
    <s v="OC01773"/>
    <x v="16"/>
    <s v="3998"/>
    <d v="2025-09-27T00:00:00"/>
    <d v="2025-10-27T00:00:00"/>
    <s v="MXN"/>
    <n v="-7600"/>
    <n v="-1216"/>
    <n v="-8816"/>
    <n v="-8816"/>
    <n v="8816"/>
    <s v="Sin pagar"/>
    <s v="IRLANDA ROJO"/>
    <m/>
    <n v="30"/>
    <s v="Crédito"/>
    <n v="27"/>
    <n v="10"/>
    <n v="2025"/>
    <n v="27"/>
    <n v="9"/>
    <n v="2025"/>
    <n v="7600"/>
    <n v="8816"/>
    <s v="Vencido"/>
    <d v="2026-02-20T00:00:00"/>
    <x v="4"/>
    <x v="18"/>
    <n v="117"/>
    <n v="0"/>
    <n v="0"/>
    <n v="7600"/>
    <n v="0"/>
  </r>
  <r>
    <s v="BILL/2025/09/0092"/>
    <s v="OC01742"/>
    <x v="14"/>
    <s v="CLN/2025/0086"/>
    <d v="2025-09-24T00:00:00"/>
    <d v="2025-10-24T00:00:00"/>
    <s v="MXN"/>
    <n v="-2499.98"/>
    <m/>
    <n v="-2499.98"/>
    <n v="-2499.98"/>
    <n v="2499.98"/>
    <s v="Sin pagar"/>
    <s v="IRLANDA ROJO"/>
    <m/>
    <n v="30"/>
    <s v="Crédito"/>
    <n v="24"/>
    <n v="10"/>
    <n v="2025"/>
    <n v="24"/>
    <n v="9"/>
    <n v="2025"/>
    <n v="2499.98"/>
    <n v="2499.98"/>
    <s v="Vencido"/>
    <d v="2026-02-20T00:00:00"/>
    <x v="4"/>
    <x v="18"/>
    <n v="120"/>
    <n v="0"/>
    <n v="0"/>
    <n v="2499.98"/>
    <n v="0"/>
  </r>
  <r>
    <s v="BILL/2025/09/0065"/>
    <s v="OC01751"/>
    <x v="16"/>
    <s v="3957"/>
    <d v="2025-09-23T00:00:00"/>
    <d v="2025-10-23T00:00:00"/>
    <s v="USD"/>
    <n v="-23857.03"/>
    <n v="-3817.12"/>
    <n v="-27674.15"/>
    <n v="-1503.36"/>
    <n v="1503.36"/>
    <s v="Sin pagar"/>
    <s v="IRLANDA ROJO"/>
    <m/>
    <n v="30"/>
    <s v="Crédito"/>
    <n v="23"/>
    <n v="10"/>
    <n v="2025"/>
    <n v="23"/>
    <n v="9"/>
    <n v="2025"/>
    <n v="23857.03"/>
    <n v="27674.15"/>
    <s v="Vencido"/>
    <d v="2026-02-20T00:00:00"/>
    <x v="4"/>
    <x v="18"/>
    <n v="121"/>
    <n v="0"/>
    <n v="0"/>
    <n v="23857.03"/>
    <n v="0"/>
  </r>
  <r>
    <s v="BILL/2025/09/0031"/>
    <s v="OC01684"/>
    <x v="16"/>
    <s v="3858"/>
    <d v="2025-09-05T00:00:00"/>
    <d v="2025-10-05T00:00:00"/>
    <s v="USD"/>
    <n v="-7240.47"/>
    <n v="-1158.48"/>
    <n v="-8398.9500000000007"/>
    <n v="-447.76"/>
    <n v="447.76"/>
    <s v="Sin pagar"/>
    <s v="IRLANDA ROJO"/>
    <m/>
    <n v="30"/>
    <s v="Crédito"/>
    <n v="5"/>
    <n v="10"/>
    <n v="2025"/>
    <n v="5"/>
    <n v="9"/>
    <n v="2025"/>
    <n v="7240.47"/>
    <n v="8398.9500000000007"/>
    <s v="Vencido"/>
    <d v="2026-02-20T00:00:00"/>
    <x v="4"/>
    <x v="18"/>
    <n v="139"/>
    <n v="0"/>
    <n v="0"/>
    <n v="7240.47"/>
    <n v="0"/>
  </r>
  <r>
    <s v="BILL/2025/09/0030"/>
    <s v="OC01684"/>
    <x v="16"/>
    <s v="3851"/>
    <d v="2025-09-04T00:00:00"/>
    <d v="2025-10-04T00:00:00"/>
    <s v="USD"/>
    <n v="-21639.89"/>
    <n v="-3462.38"/>
    <n v="-25102.27"/>
    <n v="-1343.28"/>
    <n v="1343.28"/>
    <s v="Sin pagar"/>
    <s v="IRLANDA ROJO"/>
    <m/>
    <n v="30"/>
    <s v="Crédito"/>
    <n v="4"/>
    <n v="10"/>
    <n v="2025"/>
    <n v="4"/>
    <n v="9"/>
    <n v="2025"/>
    <n v="21639.89"/>
    <n v="25102.27"/>
    <s v="Vencido"/>
    <d v="2026-02-20T00:00:00"/>
    <x v="4"/>
    <x v="18"/>
    <n v="140"/>
    <n v="0"/>
    <n v="0"/>
    <n v="21639.89"/>
    <n v="0"/>
  </r>
  <r>
    <s v="BILL/2025/09/0021"/>
    <s v="OC01696"/>
    <x v="14"/>
    <s v="CLN/2025/0066"/>
    <d v="2025-09-09T00:00:00"/>
    <d v="2025-10-09T00:00:00"/>
    <s v="MXN"/>
    <n v="-5000"/>
    <m/>
    <n v="-5000"/>
    <n v="-5000"/>
    <n v="5000"/>
    <s v="Sin pagar"/>
    <s v="IRLANDA ROJO"/>
    <m/>
    <n v="30"/>
    <s v="Crédito"/>
    <n v="9"/>
    <n v="10"/>
    <n v="2025"/>
    <n v="9"/>
    <n v="9"/>
    <n v="2025"/>
    <n v="5000"/>
    <n v="5000"/>
    <s v="Vencido"/>
    <d v="2026-02-20T00:00:00"/>
    <x v="4"/>
    <x v="18"/>
    <n v="135"/>
    <n v="0"/>
    <n v="0"/>
    <n v="5000"/>
    <n v="0"/>
  </r>
  <r>
    <s v="BILL/2025/09/0008"/>
    <s v="OC01683"/>
    <x v="16"/>
    <s v="3844"/>
    <d v="2025-09-03T00:00:00"/>
    <d v="2025-10-03T00:00:00"/>
    <s v="USD"/>
    <n v="-24244.53"/>
    <n v="-3879.12"/>
    <n v="-28123.65"/>
    <n v="-1503.36"/>
    <n v="1503.36"/>
    <s v="Sin pagar"/>
    <s v="IRLANDA ROJO"/>
    <m/>
    <n v="30"/>
    <s v="Crédito"/>
    <n v="3"/>
    <n v="10"/>
    <n v="2025"/>
    <n v="3"/>
    <n v="9"/>
    <n v="2025"/>
    <n v="24244.53"/>
    <n v="28123.65"/>
    <s v="Vencido"/>
    <d v="2026-02-20T00:00:00"/>
    <x v="4"/>
    <x v="18"/>
    <n v="141"/>
    <n v="0"/>
    <n v="0"/>
    <n v="24244.53"/>
    <n v="0"/>
  </r>
  <r>
    <s v="BILL/2025/08/0063"/>
    <s v="OC01631"/>
    <x v="16"/>
    <s v="3756"/>
    <d v="2025-08-19T00:00:00"/>
    <d v="2025-09-18T00:00:00"/>
    <s v="MXN"/>
    <n v="-12600"/>
    <n v="-2016"/>
    <n v="-14616"/>
    <n v="-14616"/>
    <n v="14616"/>
    <s v="Sin pagar"/>
    <s v="IRLANDA ROJO"/>
    <m/>
    <n v="30"/>
    <s v="Crédito"/>
    <n v="18"/>
    <n v="9"/>
    <n v="2025"/>
    <n v="19"/>
    <n v="8"/>
    <n v="2025"/>
    <n v="12600"/>
    <n v="14616"/>
    <s v="Vencido"/>
    <d v="2026-02-20T00:00:00"/>
    <x v="4"/>
    <x v="18"/>
    <n v="156"/>
    <n v="0"/>
    <n v="0"/>
    <n v="12600"/>
    <n v="0"/>
  </r>
  <r>
    <s v="BILL/2025/08/0062"/>
    <s v="OC01632"/>
    <x v="16"/>
    <s v="3757"/>
    <d v="2025-08-19T00:00:00"/>
    <d v="2025-09-18T00:00:00"/>
    <s v="MXN"/>
    <n v="-21000"/>
    <n v="-3360"/>
    <n v="-24360"/>
    <n v="-24360"/>
    <n v="24360"/>
    <s v="Sin pagar"/>
    <s v="IRLANDA ROJO"/>
    <m/>
    <n v="30"/>
    <s v="Crédito"/>
    <n v="18"/>
    <n v="9"/>
    <n v="2025"/>
    <n v="19"/>
    <n v="8"/>
    <n v="2025"/>
    <n v="21000"/>
    <n v="24360"/>
    <s v="Vencido"/>
    <d v="2026-02-20T00:00:00"/>
    <x v="4"/>
    <x v="18"/>
    <n v="156"/>
    <n v="0"/>
    <n v="0"/>
    <n v="21000"/>
    <n v="0"/>
  </r>
  <r>
    <s v="BILL/2025/08/0040"/>
    <s v="OC01600"/>
    <x v="16"/>
    <s v="3703"/>
    <d v="2025-08-12T00:00:00"/>
    <d v="2025-09-11T00:00:00"/>
    <s v="MXN"/>
    <n v="-7600"/>
    <n v="-1216"/>
    <n v="-8816"/>
    <n v="-8816"/>
    <n v="8816"/>
    <s v="Sin pagar"/>
    <s v="IRLANDA ROJO"/>
    <m/>
    <n v="30"/>
    <s v="Crédito"/>
    <n v="11"/>
    <n v="9"/>
    <n v="2025"/>
    <n v="12"/>
    <n v="8"/>
    <n v="2025"/>
    <n v="7600"/>
    <n v="8816"/>
    <s v="Vencido"/>
    <d v="2026-02-20T00:00:00"/>
    <x v="4"/>
    <x v="18"/>
    <n v="163"/>
    <n v="0"/>
    <n v="0"/>
    <n v="7600"/>
    <n v="0"/>
  </r>
  <r>
    <s v="BILL/2025/08/0036"/>
    <s v="OC01615"/>
    <x v="16"/>
    <s v="3725"/>
    <d v="2025-08-14T00:00:00"/>
    <d v="2025-09-13T00:00:00"/>
    <s v="USD"/>
    <n v="-7416.85"/>
    <n v="-1186.7"/>
    <n v="-8603.5499999999993"/>
    <n v="-461.68"/>
    <n v="461.68"/>
    <s v="Sin pagar"/>
    <s v="IRLANDA ROJO"/>
    <m/>
    <n v="30"/>
    <s v="Crédito"/>
    <n v="13"/>
    <n v="9"/>
    <n v="2025"/>
    <n v="14"/>
    <n v="8"/>
    <n v="2025"/>
    <n v="7416.85"/>
    <n v="8603.5499999999993"/>
    <s v="Vencido"/>
    <d v="2026-02-20T00:00:00"/>
    <x v="4"/>
    <x v="18"/>
    <n v="161"/>
    <n v="0"/>
    <n v="0"/>
    <n v="7416.85"/>
    <n v="0"/>
  </r>
  <r>
    <s v="BILL/2025/08/0035"/>
    <s v="OC01616"/>
    <x v="16"/>
    <s v="3726"/>
    <d v="2025-08-14T00:00:00"/>
    <d v="2025-09-13T00:00:00"/>
    <s v="MXN"/>
    <n v="-11220"/>
    <n v="-1795.2"/>
    <n v="-13015.2"/>
    <n v="-13015.2"/>
    <n v="13015.2"/>
    <s v="Sin pagar"/>
    <s v="IRLANDA ROJO"/>
    <m/>
    <n v="30"/>
    <s v="Crédito"/>
    <n v="13"/>
    <n v="9"/>
    <n v="2025"/>
    <n v="14"/>
    <n v="8"/>
    <n v="2025"/>
    <n v="11220"/>
    <n v="13015.2"/>
    <s v="Vencido"/>
    <d v="2026-02-20T00:00:00"/>
    <x v="4"/>
    <x v="18"/>
    <n v="161"/>
    <n v="0"/>
    <n v="0"/>
    <n v="11220"/>
    <n v="0"/>
  </r>
  <r>
    <s v="BILL/2025/08/0026"/>
    <s v="OC01591"/>
    <x v="17"/>
    <s v="A  787"/>
    <d v="2025-08-13T00:00:00"/>
    <d v="2025-09-12T00:00:00"/>
    <s v="MXN"/>
    <n v="-12540"/>
    <n v="-1849.65"/>
    <n v="-14389.65"/>
    <n v="-14389.65"/>
    <n v="14389.65"/>
    <s v="Sin pagar"/>
    <s v="IRLANDA ROJO"/>
    <m/>
    <n v="30"/>
    <s v="Crédito"/>
    <n v="12"/>
    <n v="9"/>
    <n v="2025"/>
    <n v="13"/>
    <n v="8"/>
    <n v="2025"/>
    <n v="12540"/>
    <n v="14389.65"/>
    <s v="Vencido"/>
    <d v="2026-02-20T00:00:00"/>
    <x v="4"/>
    <x v="18"/>
    <n v="162"/>
    <n v="0"/>
    <n v="0"/>
    <n v="12540"/>
    <n v="0"/>
  </r>
  <r>
    <s v="BILL/2025/08/0019"/>
    <s v="OC01571"/>
    <x v="16"/>
    <s v="3684"/>
    <d v="2025-08-06T00:00:00"/>
    <d v="2025-09-05T00:00:00"/>
    <s v="MXN"/>
    <n v="-14985"/>
    <n v="-2397.6"/>
    <n v="-17382.599999999999"/>
    <n v="-17382.599999999999"/>
    <n v="17382.599999999999"/>
    <s v="Sin pagar"/>
    <s v="IRLANDA ROJO"/>
    <m/>
    <n v="30"/>
    <s v="Crédito"/>
    <n v="5"/>
    <n v="9"/>
    <n v="2025"/>
    <n v="6"/>
    <n v="8"/>
    <n v="2025"/>
    <n v="14985"/>
    <n v="17382.599999999999"/>
    <s v="Vencido"/>
    <d v="2026-02-20T00:00:00"/>
    <x v="4"/>
    <x v="18"/>
    <n v="169"/>
    <n v="0"/>
    <n v="0"/>
    <n v="14985"/>
    <n v="0"/>
  </r>
  <r>
    <s v="BILL/2025/08/0018"/>
    <s v="OC01574"/>
    <x v="16"/>
    <s v="3686"/>
    <d v="2025-08-07T00:00:00"/>
    <d v="2025-09-06T00:00:00"/>
    <s v="MXN"/>
    <n v="-26500"/>
    <n v="-4240"/>
    <n v="-30740"/>
    <n v="-30740"/>
    <n v="30740"/>
    <s v="Sin pagar"/>
    <s v="IRLANDA ROJO"/>
    <m/>
    <n v="30"/>
    <s v="Crédito"/>
    <n v="6"/>
    <n v="9"/>
    <n v="2025"/>
    <n v="7"/>
    <n v="8"/>
    <n v="2025"/>
    <n v="26500"/>
    <n v="30740"/>
    <s v="Vencido"/>
    <d v="2026-02-20T00:00:00"/>
    <x v="4"/>
    <x v="18"/>
    <n v="168"/>
    <n v="0"/>
    <n v="0"/>
    <n v="26500"/>
    <n v="0"/>
  </r>
  <r>
    <s v="BILL/2025/08/0017"/>
    <s v="OC01577"/>
    <x v="16"/>
    <s v="3687"/>
    <d v="2025-08-07T00:00:00"/>
    <d v="2025-09-06T00:00:00"/>
    <s v="USD"/>
    <n v="-17751.36"/>
    <n v="-2840.22"/>
    <n v="-20591.580000000002"/>
    <n v="-1105.93"/>
    <n v="1105.93"/>
    <s v="Sin pagar"/>
    <s v="IRLANDA ROJO"/>
    <m/>
    <n v="30"/>
    <s v="Crédito"/>
    <n v="6"/>
    <n v="9"/>
    <n v="2025"/>
    <n v="7"/>
    <n v="8"/>
    <n v="2025"/>
    <n v="17751.36"/>
    <n v="20591.580000000002"/>
    <s v="Vencido"/>
    <d v="2026-02-20T00:00:00"/>
    <x v="4"/>
    <x v="18"/>
    <n v="168"/>
    <n v="0"/>
    <n v="0"/>
    <n v="17751.36"/>
    <n v="0"/>
  </r>
  <r>
    <s v="BILL/2025/07/0066"/>
    <s v="OC01551"/>
    <x v="16"/>
    <s v="3605"/>
    <d v="2025-07-30T00:00:00"/>
    <d v="2025-08-29T00:00:00"/>
    <s v="MXN"/>
    <n v="-42400"/>
    <n v="-6784"/>
    <n v="-49184"/>
    <n v="-49184"/>
    <n v="49184"/>
    <s v="Sin pagar"/>
    <s v="IRLANDA ROJO"/>
    <m/>
    <n v="30"/>
    <s v="Crédito"/>
    <n v="29"/>
    <n v="8"/>
    <n v="2025"/>
    <n v="30"/>
    <n v="7"/>
    <n v="2025"/>
    <n v="42400"/>
    <n v="49184"/>
    <s v="Vencido"/>
    <d v="2026-02-20T00:00:00"/>
    <x v="4"/>
    <x v="18"/>
    <n v="176"/>
    <n v="0"/>
    <n v="0"/>
    <n v="42400"/>
    <n v="0"/>
  </r>
  <r>
    <s v="BILL/2025/07/0052"/>
    <s v="OC01492"/>
    <x v="9"/>
    <s v="0134472053"/>
    <d v="2025-07-24T00:00:00"/>
    <d v="2025-09-22T00:00:00"/>
    <s v="USD"/>
    <n v="-1103265.8999999999"/>
    <n v="-176522.54"/>
    <n v="-1279788.44"/>
    <n v="-68904"/>
    <n v="68904"/>
    <s v="Sin pagar"/>
    <s v="IRLANDA ROJO"/>
    <m/>
    <n v="60"/>
    <s v="Crédito"/>
    <n v="22"/>
    <n v="9"/>
    <n v="2025"/>
    <n v="24"/>
    <n v="7"/>
    <n v="2025"/>
    <n v="1103265.8999999999"/>
    <n v="1279788.44"/>
    <s v="Vencido"/>
    <d v="2026-02-20T00:00:00"/>
    <x v="4"/>
    <x v="18"/>
    <n v="152"/>
    <n v="0"/>
    <n v="0"/>
    <n v="1103265.8999999999"/>
    <n v="0"/>
  </r>
  <r>
    <s v="BILL/2025/07/0041"/>
    <s v="OC01504"/>
    <x v="16"/>
    <s v="3529"/>
    <d v="2025-07-17T00:00:00"/>
    <d v="2025-08-16T00:00:00"/>
    <s v="MXN"/>
    <n v="-7600"/>
    <n v="-1216"/>
    <n v="-8816"/>
    <n v="-8816"/>
    <n v="8816"/>
    <s v="Sin pagar"/>
    <s v="IRLANDA ROJO"/>
    <m/>
    <n v="30"/>
    <s v="Crédito"/>
    <n v="16"/>
    <n v="8"/>
    <n v="2025"/>
    <n v="17"/>
    <n v="7"/>
    <n v="2025"/>
    <n v="7600"/>
    <n v="8816"/>
    <s v="Vencido"/>
    <d v="2026-02-20T00:00:00"/>
    <x v="4"/>
    <x v="18"/>
    <n v="189"/>
    <n v="0"/>
    <n v="0"/>
    <n v="7600"/>
    <n v="0"/>
  </r>
  <r>
    <s v="BILL/2025/07/0040"/>
    <s v="OC01491"/>
    <x v="18"/>
    <s v="CLN-362"/>
    <d v="2025-07-15T00:00:00"/>
    <d v="2025-08-14T00:00:00"/>
    <s v="MXN"/>
    <n v="-12151.9"/>
    <n v="151.9"/>
    <n v="-12000"/>
    <n v="-12000"/>
    <n v="12000"/>
    <s v="Sin pagar"/>
    <s v="IRLANDA ROJO"/>
    <m/>
    <n v="30"/>
    <s v="Crédito"/>
    <n v="14"/>
    <n v="8"/>
    <n v="2025"/>
    <n v="15"/>
    <n v="7"/>
    <n v="2025"/>
    <n v="12151.9"/>
    <n v="12000"/>
    <s v="Vencido"/>
    <d v="2026-02-20T00:00:00"/>
    <x v="4"/>
    <x v="18"/>
    <n v="191"/>
    <n v="0"/>
    <n v="0"/>
    <n v="12151.9"/>
    <n v="0"/>
  </r>
  <r>
    <s v="BILL/2025/07/0030"/>
    <s v="OC01489"/>
    <x v="16"/>
    <s v="3524"/>
    <d v="2025-07-16T00:00:00"/>
    <d v="2025-08-15T00:00:00"/>
    <s v="USD"/>
    <n v="-36360.620000000003"/>
    <n v="-5817.7"/>
    <n v="-42178.32"/>
    <n v="-2238.8000000000002"/>
    <n v="2238.8000000000002"/>
    <s v="Sin pagar"/>
    <s v="IRLANDA ROJO"/>
    <m/>
    <n v="30"/>
    <s v="Crédito"/>
    <n v="15"/>
    <n v="8"/>
    <n v="2025"/>
    <n v="16"/>
    <n v="7"/>
    <n v="2025"/>
    <n v="36360.620000000003"/>
    <n v="42178.32"/>
    <s v="Vencido"/>
    <d v="2026-02-20T00:00:00"/>
    <x v="4"/>
    <x v="18"/>
    <n v="190"/>
    <n v="0"/>
    <n v="0"/>
    <n v="36360.620000000003"/>
    <n v="0"/>
  </r>
  <r>
    <s v="BILL/2025/07/0029"/>
    <s v="OC01488"/>
    <x v="16"/>
    <s v="3523"/>
    <d v="2025-07-16T00:00:00"/>
    <d v="2025-08-15T00:00:00"/>
    <s v="USD"/>
    <n v="-30520.31"/>
    <n v="-4883.25"/>
    <n v="-35403.56"/>
    <n v="-1879.2"/>
    <n v="1879.2"/>
    <s v="Sin pagar"/>
    <s v="IRLANDA ROJO"/>
    <m/>
    <n v="30"/>
    <s v="Crédito"/>
    <n v="15"/>
    <n v="8"/>
    <n v="2025"/>
    <n v="16"/>
    <n v="7"/>
    <n v="2025"/>
    <n v="30520.31"/>
    <n v="35403.56"/>
    <s v="Vencido"/>
    <d v="2026-02-20T00:00:00"/>
    <x v="4"/>
    <x v="18"/>
    <n v="190"/>
    <n v="0"/>
    <n v="0"/>
    <n v="30520.31"/>
    <n v="0"/>
  </r>
  <r>
    <s v="BILL/2025/06/0041"/>
    <s v="OC01416"/>
    <x v="18"/>
    <s v="9AE6E535-1E51-478E-9B2A-58D915BF45ED"/>
    <d v="2025-06-27T00:00:00"/>
    <d v="2025-07-27T00:00:00"/>
    <s v="USD"/>
    <n v="-17003.52"/>
    <n v="-2720.56"/>
    <n v="-19724.080000000002"/>
    <n v="-1044"/>
    <n v="1044"/>
    <s v="Sin pagar"/>
    <s v="IRLANDA ROJO"/>
    <m/>
    <n v="30"/>
    <s v="Crédito"/>
    <n v="27"/>
    <n v="7"/>
    <n v="2025"/>
    <n v="27"/>
    <n v="6"/>
    <n v="2025"/>
    <n v="17003.52"/>
    <n v="19724.080000000002"/>
    <s v="Vencido"/>
    <d v="2026-02-20T00:00:00"/>
    <x v="4"/>
    <x v="18"/>
    <n v="209"/>
    <n v="0"/>
    <n v="0"/>
    <n v="17003.52"/>
    <n v="0"/>
  </r>
  <r>
    <s v="BILL/2024/12/0015"/>
    <s v="OC00791"/>
    <x v="19"/>
    <s v="A - 994"/>
    <d v="2024-12-09T00:00:00"/>
    <d v="2024-12-24T00:00:00"/>
    <s v="USD"/>
    <n v="-48546"/>
    <n v="-7767.36"/>
    <n v="-56313.36"/>
    <n v="-2784"/>
    <n v="2784"/>
    <s v="Sin pagar"/>
    <s v="IRLANDA ROJO"/>
    <m/>
    <n v="15"/>
    <s v="Crédito"/>
    <n v="24"/>
    <n v="12"/>
    <n v="2024"/>
    <n v="9"/>
    <n v="12"/>
    <n v="2024"/>
    <n v="48546"/>
    <n v="56313.36"/>
    <s v="Vencido"/>
    <d v="2026-02-20T00:00:00"/>
    <x v="4"/>
    <x v="18"/>
    <n v="424"/>
    <n v="0"/>
    <n v="0"/>
    <n v="48546"/>
    <n v="0"/>
  </r>
  <r>
    <s v="BILL/2024/11/0007"/>
    <s v="OC00687"/>
    <x v="20"/>
    <s v="A6782"/>
    <d v="2024-11-01T00:00:00"/>
    <d v="2024-12-01T00:00:00"/>
    <s v="USD"/>
    <n v="-64633.93"/>
    <n v="-10341.51"/>
    <n v="-74975.44"/>
    <n v="-3741.7"/>
    <n v="3741.7"/>
    <s v="Sin pagar"/>
    <s v="IRLANDA ROJO"/>
    <m/>
    <n v="30"/>
    <s v="Crédito"/>
    <n v="1"/>
    <n v="12"/>
    <n v="2024"/>
    <n v="1"/>
    <n v="11"/>
    <n v="2024"/>
    <n v="64633.93"/>
    <n v="74975.44"/>
    <s v="Vencido"/>
    <d v="2026-02-20T00:00:00"/>
    <x v="4"/>
    <x v="18"/>
    <n v="447"/>
    <n v="0"/>
    <n v="0"/>
    <n v="64633.93"/>
    <n v="0"/>
  </r>
  <r>
    <s v="BILL/2024/11/0006"/>
    <s v="OC00686"/>
    <x v="20"/>
    <s v="A6781"/>
    <d v="2024-11-01T00:00:00"/>
    <d v="2024-12-01T00:00:00"/>
    <s v="USD"/>
    <n v="-41037.410000000003"/>
    <n v="-6565.99"/>
    <n v="-47603.4"/>
    <n v="-2375.6799999999998"/>
    <n v="2375.6799999999998"/>
    <s v="Sin pagar"/>
    <s v="IRLANDA ROJO"/>
    <m/>
    <n v="30"/>
    <s v="Crédito"/>
    <n v="1"/>
    <n v="12"/>
    <n v="2024"/>
    <n v="1"/>
    <n v="11"/>
    <n v="2024"/>
    <n v="41037.410000000003"/>
    <n v="47603.4"/>
    <s v="Vencido"/>
    <d v="2026-02-20T00:00:00"/>
    <x v="4"/>
    <x v="18"/>
    <n v="447"/>
    <n v="0"/>
    <n v="0"/>
    <n v="41037.410000000003"/>
    <n v="0"/>
  </r>
  <r>
    <s v="BILL/2024/11/0003"/>
    <s v="OC00693"/>
    <x v="20"/>
    <s v="A6786"/>
    <d v="2024-11-04T00:00:00"/>
    <d v="2024-12-04T00:00:00"/>
    <s v="MXN"/>
    <n v="-10340"/>
    <n v="-1654.4"/>
    <n v="-11994.4"/>
    <n v="-11994.4"/>
    <n v="11994.4"/>
    <s v="Sin pagar"/>
    <s v="IRLANDA ROJO"/>
    <m/>
    <n v="30"/>
    <s v="Crédito"/>
    <n v="4"/>
    <n v="12"/>
    <n v="2024"/>
    <n v="4"/>
    <n v="11"/>
    <n v="2024"/>
    <n v="10340"/>
    <n v="11994.4"/>
    <s v="Vencido"/>
    <d v="2026-02-20T00:00:00"/>
    <x v="4"/>
    <x v="18"/>
    <n v="444"/>
    <n v="0"/>
    <n v="0"/>
    <n v="10340"/>
    <n v="0"/>
  </r>
  <r>
    <s v="BILL/2026/02/0036"/>
    <s v="OC02158"/>
    <x v="6"/>
    <s v="A - 36545"/>
    <d v="2026-02-11T00:00:00"/>
    <d v="2026-03-13T00:00:00"/>
    <s v="MXN"/>
    <n v="-58000"/>
    <n v="-9280"/>
    <n v="-67280"/>
    <n v="-67280"/>
    <n v="67280"/>
    <s v="Sin pagar"/>
    <s v="IRLANDA ROJO"/>
    <m/>
    <n v="30"/>
    <s v="Crédito"/>
    <n v="13"/>
    <n v="3"/>
    <n v="2026"/>
    <n v="11"/>
    <n v="2"/>
    <n v="2026"/>
    <n v="58000"/>
    <n v="67280"/>
    <s v="Vigente"/>
    <d v="2026-02-13T00:00:00"/>
    <x v="4"/>
    <x v="19"/>
    <n v="0"/>
    <n v="0"/>
    <n v="0"/>
    <n v="0"/>
    <n v="58000"/>
  </r>
  <r>
    <s v="BILL/2026/02/0035"/>
    <s v="OC02156"/>
    <x v="7"/>
    <s v="F9079"/>
    <d v="2026-02-11T00:00:00"/>
    <d v="2026-03-13T00:00:00"/>
    <s v="MXN"/>
    <n v="-192000"/>
    <m/>
    <n v="-192000"/>
    <n v="-192000"/>
    <n v="192000"/>
    <s v="Sin pagar"/>
    <s v="IRLANDA ROJO"/>
    <m/>
    <n v="30"/>
    <s v="Crédito"/>
    <n v="13"/>
    <n v="3"/>
    <n v="2026"/>
    <n v="11"/>
    <n v="2"/>
    <n v="2026"/>
    <n v="192000"/>
    <n v="192000"/>
    <s v="Vigente"/>
    <d v="2026-02-13T00:00:00"/>
    <x v="4"/>
    <x v="19"/>
    <n v="0"/>
    <n v="0"/>
    <n v="0"/>
    <n v="0"/>
    <n v="192000"/>
  </r>
  <r>
    <s v="BILL/2026/02/0034"/>
    <s v="OC02149"/>
    <x v="3"/>
    <s v="61571"/>
    <d v="2026-02-10T00:00:00"/>
    <d v="2026-03-12T00:00:00"/>
    <s v="MXN"/>
    <n v="-49860"/>
    <n v="-7977.6"/>
    <n v="-57837.599999999999"/>
    <n v="-57837.599999999999"/>
    <n v="57837.599999999999"/>
    <s v="Sin pagar"/>
    <s v="IRLANDA ROJO"/>
    <m/>
    <n v="30"/>
    <s v="Crédito"/>
    <n v="12"/>
    <n v="3"/>
    <n v="2026"/>
    <n v="10"/>
    <n v="2"/>
    <n v="2026"/>
    <n v="49860"/>
    <n v="57837.599999999999"/>
    <s v="Vigente"/>
    <d v="2026-02-13T00:00:00"/>
    <x v="4"/>
    <x v="19"/>
    <n v="0"/>
    <n v="0"/>
    <n v="0"/>
    <n v="0"/>
    <n v="49860"/>
  </r>
  <r>
    <s v="BILL/2026/02/0032"/>
    <s v="OC02120"/>
    <x v="5"/>
    <s v="M 68028"/>
    <d v="2026-02-10T00:00:00"/>
    <d v="2026-03-12T00:00:00"/>
    <s v="USD"/>
    <n v="-22691.72"/>
    <n v="-3630.68"/>
    <n v="-26322.400000000001"/>
    <n v="-1531.2"/>
    <n v="1531.2"/>
    <s v="Sin pagar"/>
    <s v="IRLANDA ROJO"/>
    <m/>
    <n v="30"/>
    <s v="Crédito"/>
    <n v="12"/>
    <n v="3"/>
    <n v="2026"/>
    <n v="10"/>
    <n v="2"/>
    <n v="2026"/>
    <n v="22691.72"/>
    <n v="26322.400000000001"/>
    <s v="Vigente"/>
    <d v="2026-02-13T00:00:00"/>
    <x v="4"/>
    <x v="19"/>
    <n v="0"/>
    <n v="0"/>
    <n v="0"/>
    <n v="0"/>
    <n v="22691.72"/>
  </r>
  <r>
    <s v="BILL/2026/02/0030"/>
    <s v="OC02047"/>
    <x v="13"/>
    <s v="HMO/2026/00001"/>
    <d v="2026-02-12T00:00:00"/>
    <d v="2026-04-13T00:00:00"/>
    <s v="USD"/>
    <n v="-1075280.1299999999"/>
    <n v="-172044.82"/>
    <n v="-1247324.95"/>
    <n v="-72453.600000000006"/>
    <n v="72453.600000000006"/>
    <s v="Sin pagar"/>
    <s v="IRLANDA ROJO"/>
    <m/>
    <n v="60"/>
    <s v="Crédito"/>
    <n v="13"/>
    <n v="4"/>
    <n v="2026"/>
    <n v="12"/>
    <n v="2"/>
    <n v="2026"/>
    <n v="1075280.1299999999"/>
    <n v="1247324.95"/>
    <s v="Vigente"/>
    <d v="2026-02-13T00:00:00"/>
    <x v="4"/>
    <x v="19"/>
    <n v="0"/>
    <n v="0"/>
    <n v="0"/>
    <n v="0"/>
    <n v="1075280.1299999999"/>
  </r>
  <r>
    <s v="BILL/2026/02/0029"/>
    <s v="OC02161"/>
    <x v="3"/>
    <s v="61570"/>
    <d v="2026-02-10T00:00:00"/>
    <d v="2026-03-12T00:00:00"/>
    <s v="MXN"/>
    <n v="-39888"/>
    <n v="-6382.08"/>
    <n v="-46270.080000000002"/>
    <n v="-46270.080000000002"/>
    <n v="46270.080000000002"/>
    <s v="Sin pagar"/>
    <s v="IRLANDA ROJO"/>
    <m/>
    <n v="30"/>
    <s v="Crédito"/>
    <n v="12"/>
    <n v="3"/>
    <n v="2026"/>
    <n v="10"/>
    <n v="2"/>
    <n v="2026"/>
    <n v="39888"/>
    <n v="46270.080000000002"/>
    <s v="Vigente"/>
    <d v="2026-02-13T00:00:00"/>
    <x v="4"/>
    <x v="19"/>
    <n v="0"/>
    <n v="0"/>
    <n v="0"/>
    <n v="0"/>
    <n v="39888"/>
  </r>
  <r>
    <s v="BILL/2026/02/0028"/>
    <s v="OC02154"/>
    <x v="6"/>
    <s v="A - 36548"/>
    <d v="2026-02-12T00:00:00"/>
    <d v="2026-03-14T00:00:00"/>
    <s v="MXN"/>
    <n v="-32000"/>
    <m/>
    <n v="-32000"/>
    <n v="-32000"/>
    <n v="32000"/>
    <s v="Sin pagar"/>
    <s v="IRLANDA ROJO"/>
    <m/>
    <n v="30"/>
    <s v="Crédito"/>
    <n v="14"/>
    <n v="3"/>
    <n v="2026"/>
    <n v="12"/>
    <n v="2"/>
    <n v="2026"/>
    <n v="32000"/>
    <n v="32000"/>
    <s v="Vigente"/>
    <d v="2026-02-13T00:00:00"/>
    <x v="4"/>
    <x v="19"/>
    <n v="0"/>
    <n v="0"/>
    <n v="0"/>
    <n v="0"/>
    <n v="32000"/>
  </r>
  <r>
    <s v="BILL/2026/02/0027"/>
    <s v="OC02160"/>
    <x v="7"/>
    <s v="F9080"/>
    <d v="2026-02-11T00:00:00"/>
    <d v="2026-03-13T00:00:00"/>
    <s v="MXN"/>
    <n v="-128000"/>
    <m/>
    <n v="-128000"/>
    <n v="-128000"/>
    <n v="128000"/>
    <s v="Sin pagar"/>
    <s v="IRLANDA ROJO"/>
    <m/>
    <n v="30"/>
    <s v="Crédito"/>
    <n v="13"/>
    <n v="3"/>
    <n v="2026"/>
    <n v="11"/>
    <n v="2"/>
    <n v="2026"/>
    <n v="128000"/>
    <n v="128000"/>
    <s v="Vigente"/>
    <d v="2026-02-13T00:00:00"/>
    <x v="4"/>
    <x v="19"/>
    <n v="0"/>
    <n v="0"/>
    <n v="0"/>
    <n v="0"/>
    <n v="128000"/>
  </r>
  <r>
    <s v="BILL/2026/02/0026"/>
    <s v="OC02131"/>
    <x v="15"/>
    <s v="DSA 240038"/>
    <d v="2026-02-07T00:00:00"/>
    <d v="2026-03-09T00:00:00"/>
    <s v="USD"/>
    <n v="-6875.77"/>
    <n v="-1100.1199999999999"/>
    <n v="-7975.89"/>
    <n v="-458.2"/>
    <n v="458.2"/>
    <s v="Sin pagar"/>
    <s v="IRLANDA ROJO"/>
    <m/>
    <n v="30"/>
    <s v="Crédito"/>
    <n v="9"/>
    <n v="3"/>
    <n v="2026"/>
    <n v="7"/>
    <n v="2"/>
    <n v="2026"/>
    <n v="6875.77"/>
    <n v="7975.89"/>
    <s v="Vigente"/>
    <d v="2026-02-13T00:00:00"/>
    <x v="4"/>
    <x v="19"/>
    <n v="0"/>
    <n v="0"/>
    <n v="0"/>
    <n v="0"/>
    <n v="6875.77"/>
  </r>
  <r>
    <s v="BILL/2026/02/0025"/>
    <s v="OC02130"/>
    <x v="15"/>
    <s v="DSA 240039"/>
    <d v="2026-02-07T00:00:00"/>
    <d v="2026-03-09T00:00:00"/>
    <s v="USD"/>
    <n v="-6875.77"/>
    <n v="-1100.1199999999999"/>
    <n v="-7975.89"/>
    <n v="-458.2"/>
    <n v="458.2"/>
    <s v="Sin pagar"/>
    <s v="IRLANDA ROJO"/>
    <m/>
    <n v="30"/>
    <s v="Crédito"/>
    <n v="9"/>
    <n v="3"/>
    <n v="2026"/>
    <n v="7"/>
    <n v="2"/>
    <n v="2026"/>
    <n v="6875.77"/>
    <n v="7975.89"/>
    <s v="Vigente"/>
    <d v="2026-02-13T00:00:00"/>
    <x v="4"/>
    <x v="19"/>
    <n v="0"/>
    <n v="0"/>
    <n v="0"/>
    <n v="0"/>
    <n v="6875.77"/>
  </r>
  <r>
    <s v="BILL/2026/02/0024"/>
    <s v="OC02121"/>
    <x v="3"/>
    <s v="61505"/>
    <d v="2026-02-03T00:00:00"/>
    <d v="2026-03-05T00:00:00"/>
    <s v="MXN"/>
    <n v="-20160"/>
    <n v="-3225.6"/>
    <n v="-23385.599999999999"/>
    <n v="-23385.599999999999"/>
    <n v="23385.599999999999"/>
    <s v="Sin pagar"/>
    <s v="IRLANDA ROJO"/>
    <m/>
    <n v="30"/>
    <s v="Crédito"/>
    <n v="5"/>
    <n v="3"/>
    <n v="2026"/>
    <n v="3"/>
    <n v="2"/>
    <n v="2026"/>
    <n v="20160"/>
    <n v="23385.599999999999"/>
    <s v="Vigente"/>
    <d v="2026-02-13T00:00:00"/>
    <x v="4"/>
    <x v="19"/>
    <n v="0"/>
    <n v="0"/>
    <n v="0"/>
    <n v="0"/>
    <n v="20160"/>
  </r>
  <r>
    <s v="BILL/2026/02/0023"/>
    <s v="OC02126"/>
    <x v="3"/>
    <s v="61532"/>
    <d v="2026-02-05T00:00:00"/>
    <d v="2026-03-07T00:00:00"/>
    <s v="MXN"/>
    <n v="-20160"/>
    <n v="-3225.6"/>
    <n v="-23385.599999999999"/>
    <n v="-23385.599999999999"/>
    <n v="23385.599999999999"/>
    <s v="Sin pagar"/>
    <s v="IRLANDA ROJO"/>
    <m/>
    <n v="30"/>
    <s v="Crédito"/>
    <n v="7"/>
    <n v="3"/>
    <n v="2026"/>
    <n v="5"/>
    <n v="2"/>
    <n v="2026"/>
    <n v="20160"/>
    <n v="23385.599999999999"/>
    <s v="Vigente"/>
    <d v="2026-02-13T00:00:00"/>
    <x v="4"/>
    <x v="19"/>
    <n v="0"/>
    <n v="0"/>
    <n v="0"/>
    <n v="0"/>
    <n v="20160"/>
  </r>
  <r>
    <s v="BILL/2026/02/0022"/>
    <s v="OC02125"/>
    <x v="3"/>
    <s v="61533"/>
    <d v="2026-02-05T00:00:00"/>
    <d v="2026-03-07T00:00:00"/>
    <s v="MXN"/>
    <n v="-50400"/>
    <n v="-8064"/>
    <n v="-58464"/>
    <n v="-58464"/>
    <n v="58464"/>
    <s v="Sin pagar"/>
    <s v="IRLANDA ROJO"/>
    <m/>
    <n v="30"/>
    <s v="Crédito"/>
    <n v="7"/>
    <n v="3"/>
    <n v="2026"/>
    <n v="5"/>
    <n v="2"/>
    <n v="2026"/>
    <n v="50400"/>
    <n v="58464"/>
    <s v="Vigente"/>
    <d v="2026-02-13T00:00:00"/>
    <x v="4"/>
    <x v="19"/>
    <n v="0"/>
    <n v="0"/>
    <n v="0"/>
    <n v="0"/>
    <n v="50400"/>
  </r>
  <r>
    <s v="BILL/2026/02/0021"/>
    <s v="OC02128"/>
    <x v="23"/>
    <s v="MET4643"/>
    <d v="2026-02-05T00:00:00"/>
    <d v="2026-03-07T00:00:00"/>
    <s v="USD"/>
    <n v="-29397.25"/>
    <n v="-4703.5600000000004"/>
    <n v="-34100.81"/>
    <n v="-1972"/>
    <n v="1972"/>
    <s v="Sin pagar"/>
    <s v="IRLANDA ROJO"/>
    <m/>
    <n v="30"/>
    <s v="Crédito"/>
    <n v="7"/>
    <n v="3"/>
    <n v="2026"/>
    <n v="5"/>
    <n v="2"/>
    <n v="2026"/>
    <n v="29397.25"/>
    <n v="34100.81"/>
    <s v="Vigente"/>
    <d v="2026-02-13T00:00:00"/>
    <x v="4"/>
    <x v="19"/>
    <n v="0"/>
    <n v="0"/>
    <n v="0"/>
    <n v="0"/>
    <n v="29397.25"/>
  </r>
  <r>
    <s v="BILL/2026/02/0020"/>
    <s v="OC02122"/>
    <x v="2"/>
    <s v="12002196"/>
    <d v="2026-02-04T00:00:00"/>
    <d v="2026-03-06T00:00:00"/>
    <s v="USD"/>
    <n v="-31023"/>
    <n v="-4963.68"/>
    <n v="-35986.68"/>
    <n v="-2088"/>
    <n v="2088"/>
    <s v="Sin pagar"/>
    <s v="IRLANDA ROJO"/>
    <m/>
    <n v="30"/>
    <s v="Crédito"/>
    <n v="6"/>
    <n v="3"/>
    <n v="2026"/>
    <n v="4"/>
    <n v="2"/>
    <n v="2026"/>
    <n v="31023"/>
    <n v="35986.68"/>
    <s v="Vigente"/>
    <d v="2026-02-13T00:00:00"/>
    <x v="4"/>
    <x v="19"/>
    <n v="0"/>
    <n v="0"/>
    <n v="0"/>
    <n v="0"/>
    <n v="31023"/>
  </r>
  <r>
    <s v="BILL/2026/02/0019"/>
    <s v="OC02116"/>
    <x v="22"/>
    <s v="88794"/>
    <d v="2026-02-03T00:00:00"/>
    <d v="2026-03-05T00:00:00"/>
    <s v="USD"/>
    <n v="-30502.560000000001"/>
    <n v="-4880.41"/>
    <n v="-35382.97"/>
    <n v="-2041.6"/>
    <n v="2041.6"/>
    <s v="Sin pagar"/>
    <s v="IRLANDA ROJO"/>
    <m/>
    <n v="30"/>
    <s v="Crédito"/>
    <n v="5"/>
    <n v="3"/>
    <n v="2026"/>
    <n v="3"/>
    <n v="2"/>
    <n v="2026"/>
    <n v="30502.560000000001"/>
    <n v="35382.97"/>
    <s v="Vigente"/>
    <d v="2026-02-13T00:00:00"/>
    <x v="4"/>
    <x v="19"/>
    <n v="0"/>
    <n v="0"/>
    <n v="0"/>
    <n v="0"/>
    <n v="30502.560000000001"/>
  </r>
  <r>
    <s v="BILL/2026/01/0095"/>
    <s v="OC02111"/>
    <x v="4"/>
    <s v="HMO57722"/>
    <d v="2026-01-30T00:00:00"/>
    <d v="2026-03-01T00:00:00"/>
    <s v="USD"/>
    <n v="-11939.21"/>
    <n v="-1910.27"/>
    <n v="-13849.48"/>
    <n v="-802.72"/>
    <n v="802.72"/>
    <s v="Sin pagar"/>
    <s v="IRLANDA ROJO"/>
    <m/>
    <n v="30"/>
    <s v="Crédito"/>
    <n v="1"/>
    <n v="3"/>
    <n v="2026"/>
    <n v="30"/>
    <n v="1"/>
    <n v="2026"/>
    <n v="11939.21"/>
    <n v="13849.48"/>
    <s v="Vigente"/>
    <d v="2026-02-13T00:00:00"/>
    <x v="4"/>
    <x v="19"/>
    <n v="0"/>
    <n v="0"/>
    <n v="0"/>
    <n v="0"/>
    <n v="11939.21"/>
  </r>
  <r>
    <s v="BILL/2026/01/0094"/>
    <s v="OC02112"/>
    <x v="4"/>
    <s v="HMO57723"/>
    <d v="2026-01-30T00:00:00"/>
    <d v="2026-03-01T00:00:00"/>
    <s v="MXN"/>
    <n v="-1200"/>
    <n v="-192"/>
    <n v="-1392"/>
    <n v="-1392"/>
    <n v="1392"/>
    <s v="Sin pagar"/>
    <s v="IRLANDA ROJO"/>
    <m/>
    <n v="30"/>
    <s v="Crédito"/>
    <n v="1"/>
    <n v="3"/>
    <n v="2026"/>
    <n v="30"/>
    <n v="1"/>
    <n v="2026"/>
    <n v="1200"/>
    <n v="1392"/>
    <s v="Vigente"/>
    <d v="2026-02-13T00:00:00"/>
    <x v="4"/>
    <x v="19"/>
    <n v="0"/>
    <n v="0"/>
    <n v="0"/>
    <n v="0"/>
    <n v="1200"/>
  </r>
  <r>
    <s v="BILL/2026/01/0093"/>
    <s v="OC02113"/>
    <x v="4"/>
    <s v="OBR36820"/>
    <d v="2026-01-29T00:00:00"/>
    <d v="2026-02-28T00:00:00"/>
    <s v="USD"/>
    <n v="-1637.06"/>
    <n v="-261.93"/>
    <n v="-1898.99"/>
    <n v="-110.2"/>
    <n v="110.2"/>
    <s v="Sin pagar"/>
    <s v="IRLANDA ROJO"/>
    <m/>
    <n v="30"/>
    <s v="Crédito"/>
    <n v="28"/>
    <n v="2"/>
    <n v="2026"/>
    <n v="29"/>
    <n v="1"/>
    <n v="2026"/>
    <n v="1637.06"/>
    <n v="1898.99"/>
    <s v="Vigente"/>
    <d v="2026-02-13T00:00:00"/>
    <x v="4"/>
    <x v="19"/>
    <n v="0"/>
    <n v="0"/>
    <n v="0"/>
    <n v="0"/>
    <n v="1637.06"/>
  </r>
  <r>
    <s v="BILL/2026/01/0088"/>
    <s v="OC02102"/>
    <x v="15"/>
    <s v="DSA 239359"/>
    <d v="2026-01-29T00:00:00"/>
    <d v="2026-02-28T00:00:00"/>
    <s v="USD"/>
    <n v="-5105.04"/>
    <n v="-816.81"/>
    <n v="-5921.85"/>
    <n v="-343.65"/>
    <n v="343.65"/>
    <s v="Sin pagar"/>
    <s v="IRLANDA ROJO"/>
    <m/>
    <n v="30"/>
    <s v="Crédito"/>
    <n v="28"/>
    <n v="2"/>
    <n v="2026"/>
    <n v="29"/>
    <n v="1"/>
    <n v="2026"/>
    <n v="5105.04"/>
    <n v="5921.85"/>
    <s v="Vigente"/>
    <d v="2026-02-13T00:00:00"/>
    <x v="4"/>
    <x v="19"/>
    <n v="0"/>
    <n v="0"/>
    <n v="0"/>
    <n v="0"/>
    <n v="5105.04"/>
  </r>
  <r>
    <s v="BILL/2026/01/0087"/>
    <s v="OC02059"/>
    <x v="3"/>
    <s v="61470"/>
    <d v="2026-01-28T00:00:00"/>
    <d v="2026-02-27T00:00:00"/>
    <s v="MXN"/>
    <n v="-50400"/>
    <n v="-8064"/>
    <n v="-58464"/>
    <n v="-58464"/>
    <n v="58464"/>
    <s v="Sin pagar"/>
    <s v="IRLANDA ROJO"/>
    <m/>
    <n v="30"/>
    <s v="Crédito"/>
    <n v="27"/>
    <n v="2"/>
    <n v="2026"/>
    <n v="28"/>
    <n v="1"/>
    <n v="2026"/>
    <n v="50400"/>
    <n v="58464"/>
    <s v="Vigente"/>
    <d v="2026-02-13T00:00:00"/>
    <x v="4"/>
    <x v="19"/>
    <n v="0"/>
    <n v="0"/>
    <n v="0"/>
    <n v="0"/>
    <n v="50400"/>
  </r>
  <r>
    <s v="BILL/2026/01/0084"/>
    <s v="OC02083"/>
    <x v="10"/>
    <s v="223357"/>
    <d v="2026-01-27T00:00:00"/>
    <d v="2026-02-26T00:00:00"/>
    <s v="USD"/>
    <n v="-55996.92"/>
    <n v="-8959.51"/>
    <n v="-64956.43"/>
    <n v="-3758.4"/>
    <n v="3758.4"/>
    <s v="Sin pagar"/>
    <s v="IRLANDA ROJO"/>
    <m/>
    <n v="30"/>
    <s v="Crédito"/>
    <n v="26"/>
    <n v="2"/>
    <n v="2026"/>
    <n v="27"/>
    <n v="1"/>
    <n v="2026"/>
    <n v="55996.92"/>
    <n v="64956.43"/>
    <s v="Vigente"/>
    <d v="2026-02-13T00:00:00"/>
    <x v="4"/>
    <x v="19"/>
    <n v="0"/>
    <n v="0"/>
    <n v="0"/>
    <n v="0"/>
    <n v="55996.92"/>
  </r>
  <r>
    <s v="BILL/2026/01/0083"/>
    <s v="OC02099"/>
    <x v="10"/>
    <s v="223358"/>
    <d v="2026-01-27T00:00:00"/>
    <d v="2026-02-26T00:00:00"/>
    <s v="USD"/>
    <n v="-78395.69"/>
    <n v="-12543.31"/>
    <n v="-90939"/>
    <n v="-5261.76"/>
    <n v="5261.76"/>
    <s v="Sin pagar"/>
    <s v="IRLANDA ROJO"/>
    <m/>
    <n v="30"/>
    <s v="Crédito"/>
    <n v="26"/>
    <n v="2"/>
    <n v="2026"/>
    <n v="27"/>
    <n v="1"/>
    <n v="2026"/>
    <n v="78395.69"/>
    <n v="90939"/>
    <s v="Vigente"/>
    <d v="2026-02-13T00:00:00"/>
    <x v="4"/>
    <x v="19"/>
    <n v="0"/>
    <n v="0"/>
    <n v="0"/>
    <n v="0"/>
    <n v="78395.69"/>
  </r>
  <r>
    <s v="BILL/2026/01/0082"/>
    <s v="OC02058"/>
    <x v="3"/>
    <s v="61469"/>
    <d v="2026-01-28T00:00:00"/>
    <d v="2026-02-27T00:00:00"/>
    <s v="MXN"/>
    <n v="-50400"/>
    <n v="-8064"/>
    <n v="-58464"/>
    <n v="-58464"/>
    <n v="58464"/>
    <s v="Sin pagar"/>
    <s v="IRLANDA ROJO"/>
    <m/>
    <n v="30"/>
    <s v="Crédito"/>
    <n v="27"/>
    <n v="2"/>
    <n v="2026"/>
    <n v="28"/>
    <n v="1"/>
    <n v="2026"/>
    <n v="50400"/>
    <n v="58464"/>
    <s v="Vigente"/>
    <d v="2026-02-13T00:00:00"/>
    <x v="4"/>
    <x v="19"/>
    <n v="0"/>
    <n v="0"/>
    <n v="0"/>
    <n v="0"/>
    <n v="50400"/>
  </r>
  <r>
    <s v="BILL/2026/01/0079"/>
    <s v="OC02100"/>
    <x v="15"/>
    <s v="DSA 239360"/>
    <d v="2026-01-29T00:00:00"/>
    <d v="2026-02-28T00:00:00"/>
    <s v="USD"/>
    <n v="-8185.3"/>
    <n v="-1309.6500000000001"/>
    <n v="-9494.9500000000007"/>
    <n v="-551"/>
    <n v="551"/>
    <s v="Sin pagar"/>
    <s v="IRLANDA ROJO"/>
    <m/>
    <n v="30"/>
    <s v="Crédito"/>
    <n v="28"/>
    <n v="2"/>
    <n v="2026"/>
    <n v="29"/>
    <n v="1"/>
    <n v="2026"/>
    <n v="8185.3"/>
    <n v="9494.9500000000007"/>
    <s v="Vigente"/>
    <d v="2026-02-13T00:00:00"/>
    <x v="4"/>
    <x v="19"/>
    <n v="0"/>
    <n v="0"/>
    <n v="0"/>
    <n v="0"/>
    <n v="8185.3"/>
  </r>
  <r>
    <s v="BILL/2026/01/0069"/>
    <s v="OC02091"/>
    <x v="12"/>
    <s v="FV101108"/>
    <d v="2026-01-23T00:00:00"/>
    <d v="2026-02-22T00:00:00"/>
    <s v="USD"/>
    <n v="-34406.15"/>
    <n v="-5504.98"/>
    <n v="-39911.129999999997"/>
    <n v="-2282.88"/>
    <n v="2282.88"/>
    <s v="Sin pagar"/>
    <s v="IRLANDA ROJO"/>
    <m/>
    <n v="30"/>
    <s v="Crédito"/>
    <n v="22"/>
    <n v="2"/>
    <n v="2026"/>
    <n v="23"/>
    <n v="1"/>
    <n v="2026"/>
    <n v="34406.15"/>
    <n v="39911.129999999997"/>
    <s v="Vigente"/>
    <d v="2026-02-13T00:00:00"/>
    <x v="4"/>
    <x v="19"/>
    <n v="0"/>
    <n v="0"/>
    <n v="0"/>
    <n v="0"/>
    <n v="34406.15"/>
  </r>
  <r>
    <s v="BILL/2026/01/0062"/>
    <s v="OC02045"/>
    <x v="15"/>
    <s v="DSA 238841"/>
    <d v="2026-01-23T00:00:00"/>
    <d v="2026-02-22T00:00:00"/>
    <s v="USD"/>
    <n v="-117484.42"/>
    <m/>
    <n v="-117484.42"/>
    <n v="-6720"/>
    <n v="6720"/>
    <s v="Sin pagar"/>
    <s v="IRLANDA ROJO"/>
    <m/>
    <n v="30"/>
    <s v="Crédito"/>
    <n v="22"/>
    <n v="2"/>
    <n v="2026"/>
    <n v="23"/>
    <n v="1"/>
    <n v="2026"/>
    <n v="117484.42"/>
    <n v="117484.42"/>
    <s v="Vigente"/>
    <d v="2026-02-13T00:00:00"/>
    <x v="4"/>
    <x v="19"/>
    <n v="0"/>
    <n v="0"/>
    <n v="0"/>
    <n v="0"/>
    <n v="117484.42"/>
  </r>
  <r>
    <s v="BILL/2026/01/0061"/>
    <s v="OC02046"/>
    <x v="15"/>
    <s v="DSA 238842"/>
    <d v="2026-01-23T00:00:00"/>
    <d v="2026-02-22T00:00:00"/>
    <s v="USD"/>
    <n v="-201926.34"/>
    <m/>
    <n v="-201926.34"/>
    <n v="-11550"/>
    <n v="11550"/>
    <s v="Sin pagar"/>
    <s v="IRLANDA ROJO"/>
    <m/>
    <n v="30"/>
    <s v="Crédito"/>
    <n v="22"/>
    <n v="2"/>
    <n v="2026"/>
    <n v="23"/>
    <n v="1"/>
    <n v="2026"/>
    <n v="201926.34"/>
    <n v="201926.34"/>
    <s v="Vigente"/>
    <d v="2026-02-13T00:00:00"/>
    <x v="4"/>
    <x v="19"/>
    <n v="0"/>
    <n v="0"/>
    <n v="0"/>
    <n v="0"/>
    <n v="201926.34"/>
  </r>
  <r>
    <s v="BILL/2026/01/0056"/>
    <s v="OC02073"/>
    <x v="23"/>
    <s v="MET4536"/>
    <d v="2026-01-15T00:00:00"/>
    <d v="2026-02-14T00:00:00"/>
    <s v="USD"/>
    <n v="-30733.81"/>
    <n v="-4917.41"/>
    <n v="-35651.22"/>
    <n v="-2001"/>
    <n v="2001"/>
    <s v="Sin pagar"/>
    <s v="IRLANDA ROJO"/>
    <m/>
    <n v="30"/>
    <s v="Crédito"/>
    <n v="14"/>
    <n v="2"/>
    <n v="2026"/>
    <n v="15"/>
    <n v="1"/>
    <n v="2026"/>
    <n v="30733.81"/>
    <n v="35651.22"/>
    <s v="Vigente"/>
    <d v="2026-02-13T00:00:00"/>
    <x v="4"/>
    <x v="19"/>
    <n v="0"/>
    <n v="0"/>
    <n v="0"/>
    <n v="0"/>
    <n v="30733.81"/>
  </r>
  <r>
    <s v="BILL/2026/01/0052"/>
    <s v="OC01999"/>
    <x v="1"/>
    <s v="AA 15908"/>
    <d v="2026-01-12T00:00:00"/>
    <d v="2026-02-01T00:00:00"/>
    <s v="MXN"/>
    <n v="-63000"/>
    <n v="-10080"/>
    <n v="-73080"/>
    <n v="-73080"/>
    <n v="73080"/>
    <s v="Sin pagar"/>
    <s v="IRLANDA ROJO"/>
    <m/>
    <n v="20"/>
    <s v="Crédito"/>
    <n v="1"/>
    <n v="2"/>
    <n v="2026"/>
    <n v="12"/>
    <n v="1"/>
    <n v="2026"/>
    <n v="63000"/>
    <n v="73080"/>
    <s v="Vencido"/>
    <d v="2026-02-13T00:00:00"/>
    <x v="4"/>
    <x v="19"/>
    <n v="13"/>
    <n v="63000"/>
    <n v="0"/>
    <n v="0"/>
    <n v="0"/>
  </r>
  <r>
    <s v="BILL/2026/01/0051"/>
    <s v="OC02061"/>
    <x v="5"/>
    <s v="M 67732-"/>
    <d v="2026-01-19T00:00:00"/>
    <d v="2026-02-18T00:00:00"/>
    <s v="USD"/>
    <n v="-2334.64"/>
    <n v="-373.54"/>
    <n v="-2708.18"/>
    <n v="-153.12"/>
    <n v="153.12"/>
    <s v="Sin pagar"/>
    <s v="IRLANDA ROJO"/>
    <m/>
    <n v="30"/>
    <s v="Crédito"/>
    <n v="18"/>
    <n v="2"/>
    <n v="2026"/>
    <n v="19"/>
    <n v="1"/>
    <n v="2026"/>
    <n v="2334.64"/>
    <n v="2708.18"/>
    <s v="Vigente"/>
    <d v="2026-02-13T00:00:00"/>
    <x v="4"/>
    <x v="19"/>
    <n v="0"/>
    <n v="0"/>
    <n v="0"/>
    <n v="0"/>
    <n v="2334.64"/>
  </r>
  <r>
    <s v="BILL/2026/01/0050"/>
    <s v="OC02060"/>
    <x v="5"/>
    <s v="M 67732"/>
    <d v="2026-01-19T00:00:00"/>
    <d v="2026-02-18T00:00:00"/>
    <s v="USD"/>
    <n v="-7782.15"/>
    <n v="-1245.1400000000001"/>
    <n v="-9027.2900000000009"/>
    <n v="-510.4"/>
    <n v="510.4"/>
    <s v="Sin pagar"/>
    <s v="IRLANDA ROJO"/>
    <m/>
    <n v="30"/>
    <s v="Crédito"/>
    <n v="18"/>
    <n v="2"/>
    <n v="2026"/>
    <n v="19"/>
    <n v="1"/>
    <n v="2026"/>
    <n v="7782.15"/>
    <n v="9027.2900000000009"/>
    <s v="Vigente"/>
    <d v="2026-02-13T00:00:00"/>
    <x v="4"/>
    <x v="19"/>
    <n v="0"/>
    <n v="0"/>
    <n v="0"/>
    <n v="0"/>
    <n v="7782.15"/>
  </r>
  <r>
    <s v="BILL/2026/01/0047"/>
    <s v="OC02049"/>
    <x v="2"/>
    <s v="12002056"/>
    <d v="2026-01-13T00:00:00"/>
    <d v="2026-02-12T00:00:00"/>
    <s v="USD"/>
    <n v="-32233.5"/>
    <n v="-5157.3599999999997"/>
    <n v="-37390.86"/>
    <n v="-2088"/>
    <n v="2088"/>
    <s v="Sin pagar"/>
    <s v="IRLANDA ROJO"/>
    <m/>
    <n v="30"/>
    <s v="Crédito"/>
    <n v="12"/>
    <n v="2"/>
    <n v="2026"/>
    <n v="13"/>
    <n v="1"/>
    <n v="2026"/>
    <n v="32233.5"/>
    <n v="37390.86"/>
    <s v="Vencido"/>
    <d v="2026-02-13T00:00:00"/>
    <x v="4"/>
    <x v="19"/>
    <n v="2"/>
    <n v="32233.5"/>
    <n v="0"/>
    <n v="0"/>
    <n v="0"/>
  </r>
  <r>
    <s v="BILL/2026/01/0046"/>
    <s v="OC02069"/>
    <x v="23"/>
    <s v="MET4527"/>
    <d v="2026-01-14T00:00:00"/>
    <d v="2026-02-13T00:00:00"/>
    <s v="USD"/>
    <n v="-30798.15"/>
    <n v="-4927.7"/>
    <n v="-35725.85"/>
    <n v="-2001"/>
    <n v="2001"/>
    <s v="Sin pagar"/>
    <s v="IRLANDA ROJO"/>
    <m/>
    <n v="30"/>
    <s v="Crédito"/>
    <n v="13"/>
    <n v="2"/>
    <n v="2026"/>
    <n v="14"/>
    <n v="1"/>
    <n v="2026"/>
    <n v="30798.15"/>
    <n v="35725.85"/>
    <s v="Vencido"/>
    <d v="2026-02-13T00:00:00"/>
    <x v="4"/>
    <x v="19"/>
    <n v="1"/>
    <n v="30798.15"/>
    <n v="0"/>
    <n v="0"/>
    <n v="0"/>
  </r>
  <r>
    <s v="BILL/2026/01/0041"/>
    <s v="OC02048"/>
    <x v="2"/>
    <s v="12002055"/>
    <d v="2026-01-13T00:00:00"/>
    <d v="2026-02-12T00:00:00"/>
    <s v="USD"/>
    <n v="-32233.5"/>
    <n v="-5157.3599999999997"/>
    <n v="-37390.86"/>
    <n v="-2088"/>
    <n v="2088"/>
    <s v="Sin pagar"/>
    <s v="IRLANDA ROJO"/>
    <m/>
    <n v="30"/>
    <s v="Crédito"/>
    <n v="12"/>
    <n v="2"/>
    <n v="2026"/>
    <n v="13"/>
    <n v="1"/>
    <n v="2026"/>
    <n v="32233.5"/>
    <n v="37390.86"/>
    <s v="Vencido"/>
    <d v="2026-02-13T00:00:00"/>
    <x v="4"/>
    <x v="19"/>
    <n v="2"/>
    <n v="32233.5"/>
    <n v="0"/>
    <n v="0"/>
    <n v="0"/>
  </r>
  <r>
    <s v="BILL/2026/01/0031"/>
    <s v="OC02042"/>
    <x v="24"/>
    <s v="59357"/>
    <d v="2026-01-06T00:00:00"/>
    <d v="2026-02-05T00:00:00"/>
    <s v="USD"/>
    <n v="-339919.5"/>
    <n v="-54387.12"/>
    <n v="-394306.62"/>
    <n v="-22040"/>
    <n v="22040"/>
    <s v="Sin pagar"/>
    <s v="IRLANDA ROJO"/>
    <m/>
    <n v="30"/>
    <s v="Crédito"/>
    <n v="5"/>
    <n v="2"/>
    <n v="2026"/>
    <n v="6"/>
    <n v="1"/>
    <n v="2026"/>
    <n v="339919.5"/>
    <n v="394306.62"/>
    <s v="Vencido"/>
    <d v="2026-02-13T00:00:00"/>
    <x v="4"/>
    <x v="19"/>
    <n v="9"/>
    <n v="339919.5"/>
    <n v="0"/>
    <n v="0"/>
    <n v="0"/>
  </r>
  <r>
    <s v="BILL/2026/01/0030"/>
    <s v="OC02032"/>
    <x v="2"/>
    <s v="12002067"/>
    <d v="2026-01-14T00:00:00"/>
    <d v="2026-02-13T00:00:00"/>
    <s v="USD"/>
    <n v="-64274.400000000001"/>
    <n v="-10283.9"/>
    <n v="-74558.3"/>
    <n v="-4176"/>
    <n v="4176"/>
    <s v="Sin pagar"/>
    <s v="IRLANDA ROJO"/>
    <m/>
    <n v="30"/>
    <s v="Crédito"/>
    <n v="13"/>
    <n v="2"/>
    <n v="2026"/>
    <n v="14"/>
    <n v="1"/>
    <n v="2026"/>
    <n v="64274.400000000001"/>
    <n v="74558.3"/>
    <s v="Vencido"/>
    <d v="2026-02-13T00:00:00"/>
    <x v="4"/>
    <x v="19"/>
    <n v="1"/>
    <n v="64274.400000000001"/>
    <n v="0"/>
    <n v="0"/>
    <n v="0"/>
  </r>
  <r>
    <s v="BILL/2025/12/0035"/>
    <s v="OC01838"/>
    <x v="13"/>
    <s v="HMO/2025/00003"/>
    <d v="2025-12-18T00:00:00"/>
    <d v="2026-02-16T00:00:00"/>
    <s v="USD"/>
    <n v="-765293.70900010155"/>
    <n v="-122446.99344001625"/>
    <n v="-887740.70244011772"/>
    <n v="-72453.600000000006"/>
    <n v="72453.600000000006"/>
    <s v="Sin pagar"/>
    <s v="IRLANDA ROJO"/>
    <m/>
    <n v="60"/>
    <s v="Crédito"/>
    <n v="16"/>
    <n v="2"/>
    <n v="2026"/>
    <n v="18"/>
    <n v="12"/>
    <n v="2025"/>
    <n v="765293.70900010155"/>
    <n v="887740.70244011772"/>
    <s v="Vigente"/>
    <d v="2026-02-13T00:00:00"/>
    <x v="4"/>
    <x v="19"/>
    <n v="0"/>
    <n v="0"/>
    <n v="0"/>
    <n v="0"/>
    <n v="765293.70900010155"/>
  </r>
  <r>
    <s v="BILL/2025/10/0003"/>
    <s v="OC01792"/>
    <x v="16"/>
    <s v="4074"/>
    <d v="2025-10-02T00:00:00"/>
    <d v="2025-11-01T00:00:00"/>
    <s v="MXN"/>
    <n v="-14985"/>
    <n v="-2397.6"/>
    <n v="-17382.599999999999"/>
    <n v="-17382.599999999999"/>
    <n v="17382.599999999999"/>
    <s v="Sin pagar"/>
    <s v="IRLANDA ROJO"/>
    <m/>
    <n v="30"/>
    <s v="Crédito"/>
    <n v="1"/>
    <n v="11"/>
    <n v="2025"/>
    <n v="2"/>
    <n v="10"/>
    <n v="2025"/>
    <n v="14985"/>
    <n v="17382.599999999999"/>
    <s v="Vencido"/>
    <d v="2026-02-13T00:00:00"/>
    <x v="4"/>
    <x v="19"/>
    <n v="105"/>
    <n v="0"/>
    <n v="0"/>
    <n v="14985"/>
    <n v="0"/>
  </r>
  <r>
    <s v="BILL/2025/09/0116"/>
    <s v="OC01773"/>
    <x v="16"/>
    <s v="3998"/>
    <d v="2025-09-27T00:00:00"/>
    <d v="2025-10-27T00:00:00"/>
    <s v="MXN"/>
    <n v="-7600"/>
    <n v="-1216"/>
    <n v="-8816"/>
    <n v="-8816"/>
    <n v="8816"/>
    <s v="Sin pagar"/>
    <s v="IRLANDA ROJO"/>
    <m/>
    <n v="30"/>
    <s v="Crédito"/>
    <n v="27"/>
    <n v="10"/>
    <n v="2025"/>
    <n v="27"/>
    <n v="9"/>
    <n v="2025"/>
    <n v="7600"/>
    <n v="8816"/>
    <s v="Vencido"/>
    <d v="2026-02-13T00:00:00"/>
    <x v="4"/>
    <x v="19"/>
    <n v="110"/>
    <n v="0"/>
    <n v="0"/>
    <n v="7600"/>
    <n v="0"/>
  </r>
  <r>
    <s v="BILL/2025/09/0092"/>
    <s v="OC01742"/>
    <x v="14"/>
    <s v="CLN/2025/0086"/>
    <d v="2025-09-24T00:00:00"/>
    <d v="2025-10-24T00:00:00"/>
    <s v="MXN"/>
    <n v="-2499.98"/>
    <m/>
    <n v="-2499.98"/>
    <n v="-2499.98"/>
    <n v="2499.98"/>
    <s v="Sin pagar"/>
    <s v="IRLANDA ROJO"/>
    <m/>
    <n v="30"/>
    <s v="Crédito"/>
    <n v="24"/>
    <n v="10"/>
    <n v="2025"/>
    <n v="24"/>
    <n v="9"/>
    <n v="2025"/>
    <n v="2499.98"/>
    <n v="2499.98"/>
    <s v="Vencido"/>
    <d v="2026-02-13T00:00:00"/>
    <x v="4"/>
    <x v="19"/>
    <n v="113"/>
    <n v="0"/>
    <n v="0"/>
    <n v="2499.98"/>
    <n v="0"/>
  </r>
  <r>
    <s v="BILL/2025/09/0065"/>
    <s v="OC01751"/>
    <x v="16"/>
    <s v="3957"/>
    <d v="2025-09-23T00:00:00"/>
    <d v="2025-10-23T00:00:00"/>
    <s v="USD"/>
    <n v="-23857.03"/>
    <n v="-3817.12"/>
    <n v="-27674.15"/>
    <n v="-1503.36"/>
    <n v="1503.36"/>
    <s v="Sin pagar"/>
    <s v="IRLANDA ROJO"/>
    <m/>
    <n v="30"/>
    <s v="Crédito"/>
    <n v="23"/>
    <n v="10"/>
    <n v="2025"/>
    <n v="23"/>
    <n v="9"/>
    <n v="2025"/>
    <n v="23857.03"/>
    <n v="27674.15"/>
    <s v="Vencido"/>
    <d v="2026-02-13T00:00:00"/>
    <x v="4"/>
    <x v="19"/>
    <n v="114"/>
    <n v="0"/>
    <n v="0"/>
    <n v="23857.03"/>
    <n v="0"/>
  </r>
  <r>
    <s v="BILL/2025/09/0031"/>
    <s v="OC01684"/>
    <x v="16"/>
    <s v="3858"/>
    <d v="2025-09-05T00:00:00"/>
    <d v="2025-10-05T00:00:00"/>
    <s v="USD"/>
    <n v="-7240.47"/>
    <n v="-1158.48"/>
    <n v="-8398.9500000000007"/>
    <n v="-447.76"/>
    <n v="447.76"/>
    <s v="Sin pagar"/>
    <s v="IRLANDA ROJO"/>
    <m/>
    <n v="30"/>
    <s v="Crédito"/>
    <n v="5"/>
    <n v="10"/>
    <n v="2025"/>
    <n v="5"/>
    <n v="9"/>
    <n v="2025"/>
    <n v="7240.47"/>
    <n v="8398.9500000000007"/>
    <s v="Vencido"/>
    <d v="2026-02-13T00:00:00"/>
    <x v="4"/>
    <x v="19"/>
    <n v="132"/>
    <n v="0"/>
    <n v="0"/>
    <n v="7240.47"/>
    <n v="0"/>
  </r>
  <r>
    <s v="BILL/2025/09/0030"/>
    <s v="OC01684"/>
    <x v="16"/>
    <s v="3851"/>
    <d v="2025-09-04T00:00:00"/>
    <d v="2025-10-04T00:00:00"/>
    <s v="USD"/>
    <n v="-21639.89"/>
    <n v="-3462.38"/>
    <n v="-25102.27"/>
    <n v="-1343.28"/>
    <n v="1343.28"/>
    <s v="Sin pagar"/>
    <s v="IRLANDA ROJO"/>
    <m/>
    <n v="30"/>
    <s v="Crédito"/>
    <n v="4"/>
    <n v="10"/>
    <n v="2025"/>
    <n v="4"/>
    <n v="9"/>
    <n v="2025"/>
    <n v="21639.89"/>
    <n v="25102.27"/>
    <s v="Vencido"/>
    <d v="2026-02-13T00:00:00"/>
    <x v="4"/>
    <x v="19"/>
    <n v="133"/>
    <n v="0"/>
    <n v="0"/>
    <n v="21639.89"/>
    <n v="0"/>
  </r>
  <r>
    <s v="BILL/2025/09/0021"/>
    <s v="OC01696"/>
    <x v="14"/>
    <s v="CLN/2025/0066"/>
    <d v="2025-09-09T00:00:00"/>
    <d v="2025-10-09T00:00:00"/>
    <s v="MXN"/>
    <n v="-5000"/>
    <m/>
    <n v="-5000"/>
    <n v="-5000"/>
    <n v="5000"/>
    <s v="Sin pagar"/>
    <s v="IRLANDA ROJO"/>
    <m/>
    <n v="30"/>
    <s v="Crédito"/>
    <n v="9"/>
    <n v="10"/>
    <n v="2025"/>
    <n v="9"/>
    <n v="9"/>
    <n v="2025"/>
    <n v="5000"/>
    <n v="5000"/>
    <s v="Vencido"/>
    <d v="2026-02-13T00:00:00"/>
    <x v="4"/>
    <x v="19"/>
    <n v="128"/>
    <n v="0"/>
    <n v="0"/>
    <n v="5000"/>
    <n v="0"/>
  </r>
  <r>
    <s v="BILL/2025/09/0008"/>
    <s v="OC01683"/>
    <x v="16"/>
    <s v="3844"/>
    <d v="2025-09-03T00:00:00"/>
    <d v="2025-10-03T00:00:00"/>
    <s v="USD"/>
    <n v="-24244.53"/>
    <n v="-3879.12"/>
    <n v="-28123.65"/>
    <n v="-1503.36"/>
    <n v="1503.36"/>
    <s v="Sin pagar"/>
    <s v="IRLANDA ROJO"/>
    <m/>
    <n v="30"/>
    <s v="Crédito"/>
    <n v="3"/>
    <n v="10"/>
    <n v="2025"/>
    <n v="3"/>
    <n v="9"/>
    <n v="2025"/>
    <n v="24244.53"/>
    <n v="28123.65"/>
    <s v="Vencido"/>
    <d v="2026-02-13T00:00:00"/>
    <x v="4"/>
    <x v="19"/>
    <n v="134"/>
    <n v="0"/>
    <n v="0"/>
    <n v="24244.53"/>
    <n v="0"/>
  </r>
  <r>
    <s v="BILL/2025/08/0063"/>
    <s v="OC01631"/>
    <x v="16"/>
    <s v="3756"/>
    <d v="2025-08-19T00:00:00"/>
    <d v="2025-09-18T00:00:00"/>
    <s v="MXN"/>
    <n v="-12600"/>
    <n v="-2016"/>
    <n v="-14616"/>
    <n v="-14616"/>
    <n v="14616"/>
    <s v="Sin pagar"/>
    <s v="IRLANDA ROJO"/>
    <m/>
    <n v="30"/>
    <s v="Crédito"/>
    <n v="18"/>
    <n v="9"/>
    <n v="2025"/>
    <n v="19"/>
    <n v="8"/>
    <n v="2025"/>
    <n v="12600"/>
    <n v="14616"/>
    <s v="Vencido"/>
    <d v="2026-02-13T00:00:00"/>
    <x v="4"/>
    <x v="19"/>
    <n v="149"/>
    <n v="0"/>
    <n v="0"/>
    <n v="12600"/>
    <n v="0"/>
  </r>
  <r>
    <s v="BILL/2025/08/0062"/>
    <s v="OC01632"/>
    <x v="16"/>
    <s v="3757"/>
    <d v="2025-08-19T00:00:00"/>
    <d v="2025-09-18T00:00:00"/>
    <s v="MXN"/>
    <n v="-21000"/>
    <n v="-3360"/>
    <n v="-24360"/>
    <n v="-24360"/>
    <n v="24360"/>
    <s v="Sin pagar"/>
    <s v="IRLANDA ROJO"/>
    <m/>
    <n v="30"/>
    <s v="Crédito"/>
    <n v="18"/>
    <n v="9"/>
    <n v="2025"/>
    <n v="19"/>
    <n v="8"/>
    <n v="2025"/>
    <n v="21000"/>
    <n v="24360"/>
    <s v="Vencido"/>
    <d v="2026-02-13T00:00:00"/>
    <x v="4"/>
    <x v="19"/>
    <n v="149"/>
    <n v="0"/>
    <n v="0"/>
    <n v="21000"/>
    <n v="0"/>
  </r>
  <r>
    <s v="BILL/2025/08/0040"/>
    <s v="OC01600"/>
    <x v="16"/>
    <s v="3703"/>
    <d v="2025-08-12T00:00:00"/>
    <d v="2025-09-11T00:00:00"/>
    <s v="MXN"/>
    <n v="-7600"/>
    <n v="-1216"/>
    <n v="-8816"/>
    <n v="-8816"/>
    <n v="8816"/>
    <s v="Sin pagar"/>
    <s v="IRLANDA ROJO"/>
    <m/>
    <n v="30"/>
    <s v="Crédito"/>
    <n v="11"/>
    <n v="9"/>
    <n v="2025"/>
    <n v="12"/>
    <n v="8"/>
    <n v="2025"/>
    <n v="7600"/>
    <n v="8816"/>
    <s v="Vencido"/>
    <d v="2026-02-13T00:00:00"/>
    <x v="4"/>
    <x v="19"/>
    <n v="156"/>
    <n v="0"/>
    <n v="0"/>
    <n v="7600"/>
    <n v="0"/>
  </r>
  <r>
    <s v="BILL/2025/08/0036"/>
    <s v="OC01615"/>
    <x v="16"/>
    <s v="3725"/>
    <d v="2025-08-14T00:00:00"/>
    <d v="2025-09-13T00:00:00"/>
    <s v="USD"/>
    <n v="-7416.85"/>
    <n v="-1186.7"/>
    <n v="-8603.5499999999993"/>
    <n v="-461.68"/>
    <n v="461.68"/>
    <s v="Sin pagar"/>
    <s v="IRLANDA ROJO"/>
    <m/>
    <n v="30"/>
    <s v="Crédito"/>
    <n v="13"/>
    <n v="9"/>
    <n v="2025"/>
    <n v="14"/>
    <n v="8"/>
    <n v="2025"/>
    <n v="7416.85"/>
    <n v="8603.5499999999993"/>
    <s v="Vencido"/>
    <d v="2026-02-13T00:00:00"/>
    <x v="4"/>
    <x v="19"/>
    <n v="154"/>
    <n v="0"/>
    <n v="0"/>
    <n v="7416.85"/>
    <n v="0"/>
  </r>
  <r>
    <s v="BILL/2025/08/0035"/>
    <s v="OC01616"/>
    <x v="16"/>
    <s v="3726"/>
    <d v="2025-08-14T00:00:00"/>
    <d v="2025-09-13T00:00:00"/>
    <s v="MXN"/>
    <n v="-11220"/>
    <n v="-1795.2"/>
    <n v="-13015.2"/>
    <n v="-13015.2"/>
    <n v="13015.2"/>
    <s v="Sin pagar"/>
    <s v="IRLANDA ROJO"/>
    <m/>
    <n v="30"/>
    <s v="Crédito"/>
    <n v="13"/>
    <n v="9"/>
    <n v="2025"/>
    <n v="14"/>
    <n v="8"/>
    <n v="2025"/>
    <n v="11220"/>
    <n v="13015.2"/>
    <s v="Vencido"/>
    <d v="2026-02-13T00:00:00"/>
    <x v="4"/>
    <x v="19"/>
    <n v="154"/>
    <n v="0"/>
    <n v="0"/>
    <n v="11220"/>
    <n v="0"/>
  </r>
  <r>
    <s v="BILL/2025/08/0026"/>
    <s v="OC01591"/>
    <x v="17"/>
    <s v="A  787"/>
    <d v="2025-08-13T00:00:00"/>
    <d v="2025-09-12T00:00:00"/>
    <s v="MXN"/>
    <n v="-12540"/>
    <n v="-1849.65"/>
    <n v="-14389.65"/>
    <n v="-14389.65"/>
    <n v="14389.65"/>
    <s v="Sin pagar"/>
    <s v="IRLANDA ROJO"/>
    <m/>
    <n v="30"/>
    <s v="Crédito"/>
    <n v="12"/>
    <n v="9"/>
    <n v="2025"/>
    <n v="13"/>
    <n v="8"/>
    <n v="2025"/>
    <n v="12540"/>
    <n v="14389.65"/>
    <s v="Vencido"/>
    <d v="2026-02-13T00:00:00"/>
    <x v="4"/>
    <x v="19"/>
    <n v="155"/>
    <n v="0"/>
    <n v="0"/>
    <n v="12540"/>
    <n v="0"/>
  </r>
  <r>
    <s v="BILL/2025/08/0019"/>
    <s v="OC01571"/>
    <x v="16"/>
    <s v="3684"/>
    <d v="2025-08-06T00:00:00"/>
    <d v="2025-09-05T00:00:00"/>
    <s v="MXN"/>
    <n v="-14985"/>
    <n v="-2397.6"/>
    <n v="-17382.599999999999"/>
    <n v="-17382.599999999999"/>
    <n v="17382.599999999999"/>
    <s v="Sin pagar"/>
    <s v="IRLANDA ROJO"/>
    <m/>
    <n v="30"/>
    <s v="Crédito"/>
    <n v="5"/>
    <n v="9"/>
    <n v="2025"/>
    <n v="6"/>
    <n v="8"/>
    <n v="2025"/>
    <n v="14985"/>
    <n v="17382.599999999999"/>
    <s v="Vencido"/>
    <d v="2026-02-13T00:00:00"/>
    <x v="4"/>
    <x v="19"/>
    <n v="162"/>
    <n v="0"/>
    <n v="0"/>
    <n v="14985"/>
    <n v="0"/>
  </r>
  <r>
    <s v="BILL/2025/08/0018"/>
    <s v="OC01574"/>
    <x v="16"/>
    <s v="3686"/>
    <d v="2025-08-07T00:00:00"/>
    <d v="2025-09-06T00:00:00"/>
    <s v="MXN"/>
    <n v="-26500"/>
    <n v="-4240"/>
    <n v="-30740"/>
    <n v="-30740"/>
    <n v="30740"/>
    <s v="Sin pagar"/>
    <s v="IRLANDA ROJO"/>
    <m/>
    <n v="30"/>
    <s v="Crédito"/>
    <n v="6"/>
    <n v="9"/>
    <n v="2025"/>
    <n v="7"/>
    <n v="8"/>
    <n v="2025"/>
    <n v="26500"/>
    <n v="30740"/>
    <s v="Vencido"/>
    <d v="2026-02-13T00:00:00"/>
    <x v="4"/>
    <x v="19"/>
    <n v="161"/>
    <n v="0"/>
    <n v="0"/>
    <n v="26500"/>
    <n v="0"/>
  </r>
  <r>
    <s v="BILL/2025/08/0017"/>
    <s v="OC01577"/>
    <x v="16"/>
    <s v="3687"/>
    <d v="2025-08-07T00:00:00"/>
    <d v="2025-09-06T00:00:00"/>
    <s v="USD"/>
    <n v="-17751.36"/>
    <n v="-2840.22"/>
    <n v="-20591.580000000002"/>
    <n v="-1105.93"/>
    <n v="1105.93"/>
    <s v="Sin pagar"/>
    <s v="IRLANDA ROJO"/>
    <m/>
    <n v="30"/>
    <s v="Crédito"/>
    <n v="6"/>
    <n v="9"/>
    <n v="2025"/>
    <n v="7"/>
    <n v="8"/>
    <n v="2025"/>
    <n v="17751.36"/>
    <n v="20591.580000000002"/>
    <s v="Vencido"/>
    <d v="2026-02-13T00:00:00"/>
    <x v="4"/>
    <x v="19"/>
    <n v="161"/>
    <n v="0"/>
    <n v="0"/>
    <n v="17751.36"/>
    <n v="0"/>
  </r>
  <r>
    <s v="BILL/2025/07/0066"/>
    <s v="OC01551"/>
    <x v="16"/>
    <s v="3605"/>
    <d v="2025-07-30T00:00:00"/>
    <d v="2025-08-29T00:00:00"/>
    <s v="MXN"/>
    <n v="-42400"/>
    <n v="-6784"/>
    <n v="-49184"/>
    <n v="-49184"/>
    <n v="49184"/>
    <s v="Sin pagar"/>
    <s v="IRLANDA ROJO"/>
    <m/>
    <n v="30"/>
    <s v="Crédito"/>
    <n v="29"/>
    <n v="8"/>
    <n v="2025"/>
    <n v="30"/>
    <n v="7"/>
    <n v="2025"/>
    <n v="42400"/>
    <n v="49184"/>
    <s v="Vencido"/>
    <d v="2026-02-13T00:00:00"/>
    <x v="4"/>
    <x v="19"/>
    <n v="169"/>
    <n v="0"/>
    <n v="0"/>
    <n v="42400"/>
    <n v="0"/>
  </r>
  <r>
    <s v="BILL/2025/07/0052"/>
    <s v="OC01492"/>
    <x v="9"/>
    <s v="0134472053"/>
    <d v="2025-07-24T00:00:00"/>
    <d v="2025-09-22T00:00:00"/>
    <s v="USD"/>
    <n v="-1103265.8999999999"/>
    <n v="-176522.54"/>
    <n v="-1279788.44"/>
    <n v="-68904"/>
    <n v="68904"/>
    <s v="Sin pagar"/>
    <s v="IRLANDA ROJO"/>
    <m/>
    <n v="60"/>
    <s v="Crédito"/>
    <n v="22"/>
    <n v="9"/>
    <n v="2025"/>
    <n v="24"/>
    <n v="7"/>
    <n v="2025"/>
    <n v="1103265.8999999999"/>
    <n v="1279788.44"/>
    <s v="Vencido"/>
    <d v="2026-02-13T00:00:00"/>
    <x v="4"/>
    <x v="19"/>
    <n v="145"/>
    <n v="0"/>
    <n v="0"/>
    <n v="1103265.8999999999"/>
    <n v="0"/>
  </r>
  <r>
    <s v="BILL/2025/07/0041"/>
    <s v="OC01504"/>
    <x v="16"/>
    <s v="3529"/>
    <d v="2025-07-17T00:00:00"/>
    <d v="2025-08-16T00:00:00"/>
    <s v="MXN"/>
    <n v="-7600"/>
    <n v="-1216"/>
    <n v="-8816"/>
    <n v="-8816"/>
    <n v="8816"/>
    <s v="Sin pagar"/>
    <s v="IRLANDA ROJO"/>
    <m/>
    <n v="30"/>
    <s v="Crédito"/>
    <n v="16"/>
    <n v="8"/>
    <n v="2025"/>
    <n v="17"/>
    <n v="7"/>
    <n v="2025"/>
    <n v="7600"/>
    <n v="8816"/>
    <s v="Vencido"/>
    <d v="2026-02-13T00:00:00"/>
    <x v="4"/>
    <x v="19"/>
    <n v="182"/>
    <n v="0"/>
    <n v="0"/>
    <n v="7600"/>
    <n v="0"/>
  </r>
  <r>
    <s v="BILL/2025/07/0040"/>
    <s v="OC01491"/>
    <x v="18"/>
    <s v="CLN-362"/>
    <d v="2025-07-15T00:00:00"/>
    <d v="2025-08-14T00:00:00"/>
    <s v="MXN"/>
    <n v="-12151.9"/>
    <n v="151.9"/>
    <n v="-12000"/>
    <n v="-12000"/>
    <n v="12000"/>
    <s v="Sin pagar"/>
    <s v="IRLANDA ROJO"/>
    <m/>
    <n v="30"/>
    <s v="Crédito"/>
    <n v="14"/>
    <n v="8"/>
    <n v="2025"/>
    <n v="15"/>
    <n v="7"/>
    <n v="2025"/>
    <n v="12151.9"/>
    <n v="12000"/>
    <s v="Vencido"/>
    <d v="2026-02-13T00:00:00"/>
    <x v="4"/>
    <x v="19"/>
    <n v="184"/>
    <n v="0"/>
    <n v="0"/>
    <n v="12151.9"/>
    <n v="0"/>
  </r>
  <r>
    <s v="BILL/2025/07/0030"/>
    <s v="OC01489"/>
    <x v="16"/>
    <s v="3524"/>
    <d v="2025-07-16T00:00:00"/>
    <d v="2025-08-15T00:00:00"/>
    <s v="USD"/>
    <n v="-36360.620000000003"/>
    <n v="-5817.7"/>
    <n v="-42178.32"/>
    <n v="-2238.8000000000002"/>
    <n v="2238.8000000000002"/>
    <s v="Sin pagar"/>
    <s v="IRLANDA ROJO"/>
    <m/>
    <n v="30"/>
    <s v="Crédito"/>
    <n v="15"/>
    <n v="8"/>
    <n v="2025"/>
    <n v="16"/>
    <n v="7"/>
    <n v="2025"/>
    <n v="36360.620000000003"/>
    <n v="42178.32"/>
    <s v="Vencido"/>
    <d v="2026-02-13T00:00:00"/>
    <x v="4"/>
    <x v="19"/>
    <n v="183"/>
    <n v="0"/>
    <n v="0"/>
    <n v="36360.620000000003"/>
    <n v="0"/>
  </r>
  <r>
    <s v="BILL/2025/07/0029"/>
    <s v="OC01488"/>
    <x v="16"/>
    <s v="3523"/>
    <d v="2025-07-16T00:00:00"/>
    <d v="2025-08-15T00:00:00"/>
    <s v="USD"/>
    <n v="-30520.31"/>
    <n v="-4883.25"/>
    <n v="-35403.56"/>
    <n v="-1879.2"/>
    <n v="1879.2"/>
    <s v="Sin pagar"/>
    <s v="IRLANDA ROJO"/>
    <m/>
    <n v="30"/>
    <s v="Crédito"/>
    <n v="15"/>
    <n v="8"/>
    <n v="2025"/>
    <n v="16"/>
    <n v="7"/>
    <n v="2025"/>
    <n v="30520.31"/>
    <n v="35403.56"/>
    <s v="Vencido"/>
    <d v="2026-02-13T00:00:00"/>
    <x v="4"/>
    <x v="19"/>
    <n v="183"/>
    <n v="0"/>
    <n v="0"/>
    <n v="30520.31"/>
    <n v="0"/>
  </r>
  <r>
    <s v="BILL/2025/06/0041"/>
    <s v="OC01416"/>
    <x v="18"/>
    <s v="9AE6E535-1E51-478E-9B2A-58D915BF45ED"/>
    <d v="2025-06-27T00:00:00"/>
    <d v="2025-07-27T00:00:00"/>
    <s v="USD"/>
    <n v="-17003.52"/>
    <n v="-2720.56"/>
    <n v="-19724.080000000002"/>
    <n v="-1044"/>
    <n v="1044"/>
    <s v="Sin pagar"/>
    <s v="IRLANDA ROJO"/>
    <m/>
    <n v="30"/>
    <s v="Crédito"/>
    <n v="27"/>
    <n v="7"/>
    <n v="2025"/>
    <n v="27"/>
    <n v="6"/>
    <n v="2025"/>
    <n v="17003.52"/>
    <n v="19724.080000000002"/>
    <s v="Vencido"/>
    <d v="2026-02-13T00:00:00"/>
    <x v="4"/>
    <x v="19"/>
    <n v="202"/>
    <n v="0"/>
    <n v="0"/>
    <n v="17003.52"/>
    <n v="0"/>
  </r>
  <r>
    <s v="BILL/2025/06/0030"/>
    <s v="OC01343"/>
    <x v="9"/>
    <s v="0134270334"/>
    <d v="2025-06-09T00:00:00"/>
    <d v="2025-08-08T00:00:00"/>
    <s v="USD"/>
    <n v="-278795.04964228091"/>
    <n v="-44607.207942764944"/>
    <n v="-323402.25758504582"/>
    <n v="-68904"/>
    <n v="68904"/>
    <s v="Sin pagar"/>
    <s v="IRLANDA ROJO"/>
    <m/>
    <n v="60"/>
    <s v="Crédito"/>
    <n v="8"/>
    <n v="8"/>
    <n v="2025"/>
    <n v="9"/>
    <n v="6"/>
    <n v="2025"/>
    <n v="278795.04964228091"/>
    <n v="323402.25758504582"/>
    <s v="Vencido"/>
    <d v="2026-02-13T00:00:00"/>
    <x v="4"/>
    <x v="19"/>
    <n v="190"/>
    <n v="0"/>
    <n v="0"/>
    <n v="278795.04964228091"/>
    <n v="0"/>
  </r>
  <r>
    <s v="BILL/2024/12/0015"/>
    <s v="OC00791"/>
    <x v="19"/>
    <s v="A - 994"/>
    <d v="2024-12-09T00:00:00"/>
    <d v="2024-12-24T00:00:00"/>
    <s v="USD"/>
    <n v="-48546"/>
    <n v="-7767.36"/>
    <n v="-56313.36"/>
    <n v="-2784"/>
    <n v="2784"/>
    <s v="Sin pagar"/>
    <s v="IRLANDA ROJO"/>
    <m/>
    <n v="15"/>
    <s v="Crédito"/>
    <n v="24"/>
    <n v="12"/>
    <n v="2024"/>
    <n v="9"/>
    <n v="12"/>
    <n v="2024"/>
    <n v="48546"/>
    <n v="56313.36"/>
    <s v="Vencido"/>
    <d v="2026-02-13T00:00:00"/>
    <x v="4"/>
    <x v="19"/>
    <n v="417"/>
    <n v="0"/>
    <n v="0"/>
    <n v="48546"/>
    <n v="0"/>
  </r>
  <r>
    <s v="BILL/2024/11/0007"/>
    <s v="OC00687"/>
    <x v="20"/>
    <s v="A6782"/>
    <d v="2024-11-01T00:00:00"/>
    <d v="2024-12-01T00:00:00"/>
    <s v="USD"/>
    <n v="-64633.93"/>
    <n v="-10341.51"/>
    <n v="-74975.44"/>
    <n v="-3741.7"/>
    <n v="3741.7"/>
    <s v="Sin pagar"/>
    <s v="IRLANDA ROJO"/>
    <m/>
    <n v="30"/>
    <s v="Crédito"/>
    <n v="1"/>
    <n v="12"/>
    <n v="2024"/>
    <n v="1"/>
    <n v="11"/>
    <n v="2024"/>
    <n v="64633.93"/>
    <n v="74975.44"/>
    <s v="Vencido"/>
    <d v="2026-02-13T00:00:00"/>
    <x v="4"/>
    <x v="19"/>
    <n v="440"/>
    <n v="0"/>
    <n v="0"/>
    <n v="64633.93"/>
    <n v="0"/>
  </r>
  <r>
    <s v="BILL/2024/11/0006"/>
    <s v="OC00686"/>
    <x v="20"/>
    <s v="A6781"/>
    <d v="2024-11-01T00:00:00"/>
    <d v="2024-12-01T00:00:00"/>
    <s v="USD"/>
    <n v="-41037.410000000003"/>
    <n v="-6565.99"/>
    <n v="-47603.4"/>
    <n v="-2375.6799999999998"/>
    <n v="2375.6799999999998"/>
    <s v="Sin pagar"/>
    <s v="IRLANDA ROJO"/>
    <m/>
    <n v="30"/>
    <s v="Crédito"/>
    <n v="1"/>
    <n v="12"/>
    <n v="2024"/>
    <n v="1"/>
    <n v="11"/>
    <n v="2024"/>
    <n v="41037.410000000003"/>
    <n v="47603.4"/>
    <s v="Vencido"/>
    <d v="2026-02-13T00:00:00"/>
    <x v="4"/>
    <x v="19"/>
    <n v="440"/>
    <n v="0"/>
    <n v="0"/>
    <n v="41037.410000000003"/>
    <n v="0"/>
  </r>
  <r>
    <s v="BILL/2024/11/0003"/>
    <s v="OC00693"/>
    <x v="20"/>
    <s v="A6786"/>
    <d v="2024-11-04T00:00:00"/>
    <d v="2024-12-04T00:00:00"/>
    <s v="MXN"/>
    <n v="-10340"/>
    <n v="-1654.4"/>
    <n v="-11994.4"/>
    <n v="-11994.4"/>
    <n v="11994.4"/>
    <s v="Sin pagar"/>
    <s v="IRLANDA ROJO"/>
    <m/>
    <n v="30"/>
    <s v="Crédito"/>
    <n v="4"/>
    <n v="12"/>
    <n v="2024"/>
    <n v="4"/>
    <n v="11"/>
    <n v="2024"/>
    <n v="10340"/>
    <n v="11994.4"/>
    <s v="Vencido"/>
    <d v="2026-02-13T00:00:00"/>
    <x v="4"/>
    <x v="19"/>
    <n v="437"/>
    <n v="0"/>
    <n v="0"/>
    <n v="10340"/>
    <n v="0"/>
  </r>
  <r>
    <s v="BILL/2026/01/0088"/>
    <s v="OC02102"/>
    <x v="15"/>
    <s v="DSA 239359"/>
    <d v="2026-01-29T00:00:00"/>
    <d v="2026-02-28T00:00:00"/>
    <s v="USD"/>
    <n v="-5105.04"/>
    <n v="-816.81"/>
    <n v="-5921.85"/>
    <n v="-343.65"/>
    <n v="343.65"/>
    <s v="Sin pagar"/>
    <s v="IRLANDA ROJO"/>
    <m/>
    <n v="30"/>
    <s v="Crédito"/>
    <n v="28"/>
    <n v="2"/>
    <n v="2026"/>
    <n v="29"/>
    <n v="1"/>
    <n v="2026"/>
    <n v="5105.04"/>
    <n v="5921.85"/>
    <s v="Vigente"/>
    <d v="2026-02-06T00:00:00"/>
    <x v="4"/>
    <x v="20"/>
    <n v="0"/>
    <n v="0"/>
    <n v="0"/>
    <n v="0"/>
    <n v="5105.04"/>
  </r>
  <r>
    <s v="BILL/2026/01/0087"/>
    <s v="OC02059"/>
    <x v="3"/>
    <s v="61470"/>
    <d v="2026-01-28T00:00:00"/>
    <d v="2026-02-27T00:00:00"/>
    <s v="MXN"/>
    <n v="-50400"/>
    <n v="-8064"/>
    <n v="-58464"/>
    <n v="-58464"/>
    <n v="58464"/>
    <s v="Sin pagar"/>
    <s v="IRLANDA ROJO"/>
    <m/>
    <n v="30"/>
    <s v="Crédito"/>
    <n v="27"/>
    <n v="2"/>
    <n v="2026"/>
    <n v="28"/>
    <n v="1"/>
    <n v="2026"/>
    <n v="50400"/>
    <n v="58464"/>
    <s v="Vigente"/>
    <d v="2026-02-06T00:00:00"/>
    <x v="4"/>
    <x v="20"/>
    <n v="0"/>
    <n v="0"/>
    <n v="0"/>
    <n v="0"/>
    <n v="50400"/>
  </r>
  <r>
    <s v="BILL/2026/01/0084"/>
    <s v="OC02083"/>
    <x v="10"/>
    <s v="223357"/>
    <d v="2026-01-27T00:00:00"/>
    <d v="2026-02-26T00:00:00"/>
    <s v="USD"/>
    <n v="-55996.92"/>
    <n v="-8959.51"/>
    <n v="-64956.43"/>
    <n v="-3758.4"/>
    <n v="3758.4"/>
    <s v="Sin pagar"/>
    <s v="IRLANDA ROJO"/>
    <m/>
    <n v="30"/>
    <s v="Crédito"/>
    <n v="26"/>
    <n v="2"/>
    <n v="2026"/>
    <n v="27"/>
    <n v="1"/>
    <n v="2026"/>
    <n v="55996.92"/>
    <n v="64956.43"/>
    <s v="Vigente"/>
    <d v="2026-02-06T00:00:00"/>
    <x v="4"/>
    <x v="20"/>
    <n v="0"/>
    <n v="0"/>
    <n v="0"/>
    <n v="0"/>
    <n v="55996.92"/>
  </r>
  <r>
    <s v="BILL/2026/01/0083"/>
    <s v="OC02099"/>
    <x v="10"/>
    <s v="223358"/>
    <d v="2026-01-27T00:00:00"/>
    <d v="2026-02-26T00:00:00"/>
    <s v="USD"/>
    <n v="-78395.69"/>
    <n v="-12543.31"/>
    <n v="-90939"/>
    <n v="-5261.76"/>
    <n v="5261.76"/>
    <s v="Sin pagar"/>
    <s v="IRLANDA ROJO"/>
    <m/>
    <n v="30"/>
    <s v="Crédito"/>
    <n v="26"/>
    <n v="2"/>
    <n v="2026"/>
    <n v="27"/>
    <n v="1"/>
    <n v="2026"/>
    <n v="78395.69"/>
    <n v="90939"/>
    <s v="Vigente"/>
    <d v="2026-02-06T00:00:00"/>
    <x v="4"/>
    <x v="20"/>
    <n v="0"/>
    <n v="0"/>
    <n v="0"/>
    <n v="0"/>
    <n v="78395.69"/>
  </r>
  <r>
    <s v="BILL/2026/01/0082"/>
    <s v="OC02058"/>
    <x v="3"/>
    <s v="61469"/>
    <d v="2026-01-28T00:00:00"/>
    <d v="2026-02-27T00:00:00"/>
    <s v="MXN"/>
    <n v="-50400"/>
    <n v="-8064"/>
    <n v="-58464"/>
    <n v="-58464"/>
    <n v="58464"/>
    <s v="Sin pagar"/>
    <s v="IRLANDA ROJO"/>
    <m/>
    <n v="30"/>
    <s v="Crédito"/>
    <n v="27"/>
    <n v="2"/>
    <n v="2026"/>
    <n v="28"/>
    <n v="1"/>
    <n v="2026"/>
    <n v="50400"/>
    <n v="58464"/>
    <s v="Vigente"/>
    <d v="2026-02-06T00:00:00"/>
    <x v="4"/>
    <x v="20"/>
    <n v="0"/>
    <n v="0"/>
    <n v="0"/>
    <n v="0"/>
    <n v="50400"/>
  </r>
  <r>
    <s v="BILL/2026/01/0079"/>
    <s v="OC02100"/>
    <x v="15"/>
    <s v="DSA 239360"/>
    <d v="2026-01-29T00:00:00"/>
    <d v="2026-02-28T00:00:00"/>
    <s v="USD"/>
    <n v="-8185.3"/>
    <n v="-1309.6500000000001"/>
    <n v="-9494.9500000000007"/>
    <n v="-551"/>
    <n v="551"/>
    <s v="Sin pagar"/>
    <s v="IRLANDA ROJO"/>
    <m/>
    <n v="30"/>
    <s v="Crédito"/>
    <n v="28"/>
    <n v="2"/>
    <n v="2026"/>
    <n v="29"/>
    <n v="1"/>
    <n v="2026"/>
    <n v="8185.3"/>
    <n v="9494.9500000000007"/>
    <s v="Vigente"/>
    <d v="2026-02-06T00:00:00"/>
    <x v="4"/>
    <x v="20"/>
    <n v="0"/>
    <n v="0"/>
    <n v="0"/>
    <n v="0"/>
    <n v="8185.3"/>
  </r>
  <r>
    <s v="BILL/2026/01/0069"/>
    <s v="OC02091"/>
    <x v="12"/>
    <s v="FV101108"/>
    <d v="2026-01-23T00:00:00"/>
    <d v="2026-02-22T00:00:00"/>
    <s v="USD"/>
    <n v="-34406.15"/>
    <n v="-5504.98"/>
    <n v="-39911.129999999997"/>
    <n v="-2282.88"/>
    <n v="2282.88"/>
    <s v="Sin pagar"/>
    <s v="IRLANDA ROJO"/>
    <m/>
    <n v="30"/>
    <s v="Crédito"/>
    <n v="22"/>
    <n v="2"/>
    <n v="2026"/>
    <n v="23"/>
    <n v="1"/>
    <n v="2026"/>
    <n v="34406.15"/>
    <n v="39911.129999999997"/>
    <s v="Vigente"/>
    <d v="2026-02-06T00:00:00"/>
    <x v="4"/>
    <x v="20"/>
    <n v="0"/>
    <n v="0"/>
    <n v="0"/>
    <n v="0"/>
    <n v="34406.15"/>
  </r>
  <r>
    <s v="BILL/2026/01/0068"/>
    <s v="OC02085"/>
    <x v="15"/>
    <s v="DSA 238709"/>
    <d v="2026-01-21T00:00:00"/>
    <d v="2026-02-20T00:00:00"/>
    <s v="USD"/>
    <n v="-25345.15"/>
    <n v="-4055.22"/>
    <n v="-29400.37"/>
    <n v="-1670.4"/>
    <n v="1670.4"/>
    <s v="Sin pagar"/>
    <s v="IRLANDA ROJO"/>
    <m/>
    <n v="30"/>
    <s v="Crédito"/>
    <n v="20"/>
    <n v="2"/>
    <n v="2026"/>
    <n v="21"/>
    <n v="1"/>
    <n v="2026"/>
    <n v="25345.15"/>
    <n v="29400.37"/>
    <s v="Vigente"/>
    <d v="2026-02-06T00:00:00"/>
    <x v="4"/>
    <x v="20"/>
    <n v="0"/>
    <n v="0"/>
    <n v="0"/>
    <n v="0"/>
    <n v="25345.15"/>
  </r>
  <r>
    <s v="BILL/2026/01/0063"/>
    <s v="OC02079"/>
    <x v="15"/>
    <s v="DSA 238840"/>
    <d v="2026-01-23T00:00:00"/>
    <d v="2026-02-22T00:00:00"/>
    <s v="MXN"/>
    <n v="-18120"/>
    <n v="-2899.2"/>
    <n v="-21019.200000000001"/>
    <n v="-21019.200000000001"/>
    <n v="21019.200000000001"/>
    <s v="Sin pagar"/>
    <s v="IRLANDA ROJO"/>
    <m/>
    <n v="30"/>
    <s v="Crédito"/>
    <n v="22"/>
    <n v="2"/>
    <n v="2026"/>
    <n v="23"/>
    <n v="1"/>
    <n v="2026"/>
    <n v="18120"/>
    <n v="21019.200000000001"/>
    <s v="Vigente"/>
    <d v="2026-02-06T00:00:00"/>
    <x v="4"/>
    <x v="20"/>
    <n v="0"/>
    <n v="0"/>
    <n v="0"/>
    <n v="0"/>
    <n v="18120"/>
  </r>
  <r>
    <s v="BILL/2026/01/0062"/>
    <s v="OC02045"/>
    <x v="15"/>
    <s v="DSA 238841"/>
    <d v="2026-01-23T00:00:00"/>
    <d v="2026-02-22T00:00:00"/>
    <s v="USD"/>
    <n v="-117484.42"/>
    <m/>
    <n v="-117484.42"/>
    <n v="-6720"/>
    <n v="6720"/>
    <s v="Sin pagar"/>
    <s v="IRLANDA ROJO"/>
    <m/>
    <n v="30"/>
    <s v="Crédito"/>
    <n v="22"/>
    <n v="2"/>
    <n v="2026"/>
    <n v="23"/>
    <n v="1"/>
    <n v="2026"/>
    <n v="117484.42"/>
    <n v="117484.42"/>
    <s v="Vigente"/>
    <d v="2026-02-06T00:00:00"/>
    <x v="4"/>
    <x v="20"/>
    <n v="0"/>
    <n v="0"/>
    <n v="0"/>
    <n v="0"/>
    <n v="117484.42"/>
  </r>
  <r>
    <s v="BILL/2026/01/0061"/>
    <s v="OC02046"/>
    <x v="15"/>
    <s v="DSA 238842"/>
    <d v="2026-01-23T00:00:00"/>
    <d v="2026-02-22T00:00:00"/>
    <s v="USD"/>
    <n v="-201926.34"/>
    <m/>
    <n v="-201926.34"/>
    <n v="-11550"/>
    <n v="11550"/>
    <s v="Sin pagar"/>
    <s v="IRLANDA ROJO"/>
    <m/>
    <n v="30"/>
    <s v="Crédito"/>
    <n v="22"/>
    <n v="2"/>
    <n v="2026"/>
    <n v="23"/>
    <n v="1"/>
    <n v="2026"/>
    <n v="201926.34"/>
    <n v="201926.34"/>
    <s v="Vigente"/>
    <d v="2026-02-06T00:00:00"/>
    <x v="4"/>
    <x v="20"/>
    <n v="0"/>
    <n v="0"/>
    <n v="0"/>
    <n v="0"/>
    <n v="201926.34"/>
  </r>
  <r>
    <s v="BILL/2026/01/0056"/>
    <s v="OC02073"/>
    <x v="23"/>
    <s v="MET4536"/>
    <d v="2026-01-15T00:00:00"/>
    <d v="2026-02-14T00:00:00"/>
    <s v="USD"/>
    <n v="-30733.81"/>
    <n v="-4917.41"/>
    <n v="-35651.22"/>
    <n v="-2001"/>
    <n v="2001"/>
    <s v="Sin pagar"/>
    <s v="IRLANDA ROJO"/>
    <m/>
    <n v="30"/>
    <s v="Crédito"/>
    <n v="14"/>
    <n v="2"/>
    <n v="2026"/>
    <n v="15"/>
    <n v="1"/>
    <n v="2026"/>
    <n v="30733.81"/>
    <n v="35651.22"/>
    <s v="Vigente"/>
    <d v="2026-02-06T00:00:00"/>
    <x v="4"/>
    <x v="20"/>
    <n v="0"/>
    <n v="0"/>
    <n v="0"/>
    <n v="0"/>
    <n v="30733.81"/>
  </r>
  <r>
    <s v="BILL/2026/01/0053"/>
    <s v="OC02055"/>
    <x v="15"/>
    <s v="DSA 238185"/>
    <d v="2026-01-15T00:00:00"/>
    <d v="2026-02-14T00:00:00"/>
    <s v="USD"/>
    <n v="-27081.38"/>
    <n v="-4333.0200000000004"/>
    <n v="-31414.400000000001"/>
    <n v="-1763.2"/>
    <n v="1763.2"/>
    <s v="Sin pagar"/>
    <s v="IRLANDA ROJO"/>
    <m/>
    <n v="30"/>
    <s v="Crédito"/>
    <n v="14"/>
    <n v="2"/>
    <n v="2026"/>
    <n v="15"/>
    <n v="1"/>
    <n v="2026"/>
    <n v="27081.38"/>
    <n v="31414.400000000001"/>
    <s v="Vigente"/>
    <d v="2026-02-06T00:00:00"/>
    <x v="4"/>
    <x v="20"/>
    <n v="0"/>
    <n v="0"/>
    <n v="0"/>
    <n v="0"/>
    <n v="27081.38"/>
  </r>
  <r>
    <s v="BILL/2026/01/0052"/>
    <s v="OC01999"/>
    <x v="1"/>
    <s v="AA 15908"/>
    <d v="2026-01-12T00:00:00"/>
    <d v="2026-02-01T00:00:00"/>
    <s v="MXN"/>
    <n v="-63000"/>
    <n v="-10080"/>
    <n v="-73080"/>
    <n v="-73080"/>
    <n v="73080"/>
    <s v="Sin pagar"/>
    <s v="IRLANDA ROJO"/>
    <m/>
    <n v="20"/>
    <s v="Crédito"/>
    <n v="1"/>
    <n v="2"/>
    <n v="2026"/>
    <n v="12"/>
    <n v="1"/>
    <n v="2026"/>
    <n v="63000"/>
    <n v="73080"/>
    <s v="Vencido"/>
    <d v="2026-02-06T00:00:00"/>
    <x v="4"/>
    <x v="20"/>
    <n v="6"/>
    <n v="63000"/>
    <n v="0"/>
    <n v="0"/>
    <n v="0"/>
  </r>
  <r>
    <s v="BILL/2026/01/0051"/>
    <s v="OC02061"/>
    <x v="5"/>
    <s v="M 67732-"/>
    <d v="2026-01-19T00:00:00"/>
    <d v="2026-02-18T00:00:00"/>
    <s v="USD"/>
    <n v="-2334.64"/>
    <n v="-373.54"/>
    <n v="-2708.18"/>
    <n v="-153.12"/>
    <n v="153.12"/>
    <s v="Sin pagar"/>
    <s v="IRLANDA ROJO"/>
    <m/>
    <n v="30"/>
    <s v="Crédito"/>
    <n v="18"/>
    <n v="2"/>
    <n v="2026"/>
    <n v="19"/>
    <n v="1"/>
    <n v="2026"/>
    <n v="2334.64"/>
    <n v="2708.18"/>
    <s v="Vigente"/>
    <d v="2026-02-06T00:00:00"/>
    <x v="4"/>
    <x v="20"/>
    <n v="0"/>
    <n v="0"/>
    <n v="0"/>
    <n v="0"/>
    <n v="2334.64"/>
  </r>
  <r>
    <s v="BILL/2026/01/0050"/>
    <s v="OC02060"/>
    <x v="5"/>
    <s v="M 67732"/>
    <d v="2026-01-19T00:00:00"/>
    <d v="2026-02-18T00:00:00"/>
    <s v="USD"/>
    <n v="-7782.15"/>
    <n v="-1245.1400000000001"/>
    <n v="-9027.2900000000009"/>
    <n v="-510.4"/>
    <n v="510.4"/>
    <s v="Sin pagar"/>
    <s v="IRLANDA ROJO"/>
    <m/>
    <n v="30"/>
    <s v="Crédito"/>
    <n v="18"/>
    <n v="2"/>
    <n v="2026"/>
    <n v="19"/>
    <n v="1"/>
    <n v="2026"/>
    <n v="7782.15"/>
    <n v="9027.2900000000009"/>
    <s v="Vigente"/>
    <d v="2026-02-06T00:00:00"/>
    <x v="4"/>
    <x v="20"/>
    <n v="0"/>
    <n v="0"/>
    <n v="0"/>
    <n v="0"/>
    <n v="7782.15"/>
  </r>
  <r>
    <s v="BILL/2026/01/0047"/>
    <s v="OC02049"/>
    <x v="2"/>
    <s v="12002056"/>
    <d v="2026-01-13T00:00:00"/>
    <d v="2026-02-12T00:00:00"/>
    <s v="USD"/>
    <n v="-32233.5"/>
    <n v="-5157.3599999999997"/>
    <n v="-37390.86"/>
    <n v="-2088"/>
    <n v="2088"/>
    <s v="Sin pagar"/>
    <s v="IRLANDA ROJO"/>
    <m/>
    <n v="30"/>
    <s v="Crédito"/>
    <n v="12"/>
    <n v="2"/>
    <n v="2026"/>
    <n v="13"/>
    <n v="1"/>
    <n v="2026"/>
    <n v="32233.5"/>
    <n v="37390.86"/>
    <s v="Vigente"/>
    <d v="2026-02-06T00:00:00"/>
    <x v="4"/>
    <x v="20"/>
    <n v="0"/>
    <n v="0"/>
    <n v="0"/>
    <n v="0"/>
    <n v="32233.5"/>
  </r>
  <r>
    <s v="BILL/2026/01/0046"/>
    <s v="OC02069"/>
    <x v="23"/>
    <s v="MET4527"/>
    <d v="2026-01-14T00:00:00"/>
    <d v="2026-02-13T00:00:00"/>
    <s v="USD"/>
    <n v="-30798.15"/>
    <n v="-4927.7"/>
    <n v="-35725.85"/>
    <n v="-2001"/>
    <n v="2001"/>
    <s v="Sin pagar"/>
    <s v="IRLANDA ROJO"/>
    <m/>
    <n v="30"/>
    <s v="Crédito"/>
    <n v="13"/>
    <n v="2"/>
    <n v="2026"/>
    <n v="14"/>
    <n v="1"/>
    <n v="2026"/>
    <n v="30798.15"/>
    <n v="35725.85"/>
    <s v="Vigente"/>
    <d v="2026-02-06T00:00:00"/>
    <x v="4"/>
    <x v="20"/>
    <n v="0"/>
    <n v="0"/>
    <n v="0"/>
    <n v="0"/>
    <n v="30798.15"/>
  </r>
  <r>
    <s v="BILL/2026/01/0045"/>
    <s v="OC02056"/>
    <x v="15"/>
    <s v="DSA 238184"/>
    <d v="2026-01-15T00:00:00"/>
    <d v="2026-02-14T00:00:00"/>
    <s v="MXN"/>
    <n v="-33200"/>
    <n v="-5312"/>
    <n v="-38512"/>
    <n v="-38512"/>
    <n v="38512"/>
    <s v="Sin pagar"/>
    <s v="IRLANDA ROJO"/>
    <m/>
    <n v="30"/>
    <s v="Crédito"/>
    <n v="14"/>
    <n v="2"/>
    <n v="2026"/>
    <n v="15"/>
    <n v="1"/>
    <n v="2026"/>
    <n v="33200"/>
    <n v="38512"/>
    <s v="Vigente"/>
    <d v="2026-02-06T00:00:00"/>
    <x v="4"/>
    <x v="20"/>
    <n v="0"/>
    <n v="0"/>
    <n v="0"/>
    <n v="0"/>
    <n v="33200"/>
  </r>
  <r>
    <s v="BILL/2026/01/0044"/>
    <s v="OC02053"/>
    <x v="15"/>
    <s v="DSA 238186"/>
    <d v="2026-01-15T00:00:00"/>
    <d v="2026-02-14T00:00:00"/>
    <s v="USD"/>
    <n v="-108432.44"/>
    <n v="-17349.189999999999"/>
    <n v="-125781.63"/>
    <n v="-7059.76"/>
    <n v="7059.76"/>
    <s v="Sin pagar"/>
    <s v="IRLANDA ROJO"/>
    <m/>
    <n v="30"/>
    <s v="Crédito"/>
    <n v="14"/>
    <n v="2"/>
    <n v="2026"/>
    <n v="15"/>
    <n v="1"/>
    <n v="2026"/>
    <n v="108432.44"/>
    <n v="125781.63"/>
    <s v="Vigente"/>
    <d v="2026-02-06T00:00:00"/>
    <x v="4"/>
    <x v="20"/>
    <n v="0"/>
    <n v="0"/>
    <n v="0"/>
    <n v="0"/>
    <n v="108432.44"/>
  </r>
  <r>
    <s v="BILL/2026/01/0043"/>
    <s v="OC02076"/>
    <x v="4"/>
    <s v="OBR36649"/>
    <d v="2026-01-15T00:00:00"/>
    <d v="2026-02-14T00:00:00"/>
    <s v="USD"/>
    <n v="-855.2"/>
    <n v="-136.83000000000001"/>
    <n v="-992.03"/>
    <n v="-55.68"/>
    <n v="55.68"/>
    <s v="Sin pagar"/>
    <s v="IRLANDA ROJO"/>
    <m/>
    <n v="30"/>
    <s v="Crédito"/>
    <n v="14"/>
    <n v="2"/>
    <n v="2026"/>
    <n v="15"/>
    <n v="1"/>
    <n v="2026"/>
    <n v="855.2"/>
    <n v="992.03"/>
    <s v="Vigente"/>
    <d v="2026-02-06T00:00:00"/>
    <x v="4"/>
    <x v="20"/>
    <n v="0"/>
    <n v="0"/>
    <n v="0"/>
    <n v="0"/>
    <n v="855.2"/>
  </r>
  <r>
    <s v="BILL/2026/01/0041"/>
    <s v="OC02048"/>
    <x v="2"/>
    <s v="12002055"/>
    <d v="2026-01-13T00:00:00"/>
    <d v="2026-02-12T00:00:00"/>
    <s v="USD"/>
    <n v="-32233.5"/>
    <n v="-5157.3599999999997"/>
    <n v="-37390.86"/>
    <n v="-2088"/>
    <n v="2088"/>
    <s v="Sin pagar"/>
    <s v="IRLANDA ROJO"/>
    <m/>
    <n v="30"/>
    <s v="Crédito"/>
    <n v="12"/>
    <n v="2"/>
    <n v="2026"/>
    <n v="13"/>
    <n v="1"/>
    <n v="2026"/>
    <n v="32233.5"/>
    <n v="37390.86"/>
    <s v="Vigente"/>
    <d v="2026-02-06T00:00:00"/>
    <x v="4"/>
    <x v="20"/>
    <n v="0"/>
    <n v="0"/>
    <n v="0"/>
    <n v="0"/>
    <n v="32233.5"/>
  </r>
  <r>
    <s v="BILL/2026/01/0039"/>
    <s v="OC02064"/>
    <x v="1"/>
    <s v="AA 15907"/>
    <d v="2026-01-12T00:00:00"/>
    <d v="2026-02-01T00:00:00"/>
    <s v="MXN"/>
    <n v="-31500"/>
    <n v="-5040"/>
    <n v="-36540"/>
    <n v="-36540"/>
    <n v="36540"/>
    <s v="Sin pagar"/>
    <s v="IRLANDA ROJO"/>
    <m/>
    <n v="20"/>
    <s v="Crédito"/>
    <n v="1"/>
    <n v="2"/>
    <n v="2026"/>
    <n v="12"/>
    <n v="1"/>
    <n v="2026"/>
    <n v="31500"/>
    <n v="36540"/>
    <s v="Vencido"/>
    <d v="2026-02-06T00:00:00"/>
    <x v="4"/>
    <x v="20"/>
    <n v="6"/>
    <n v="31500"/>
    <n v="0"/>
    <n v="0"/>
    <n v="0"/>
  </r>
  <r>
    <s v="BILL/2026/01/0034"/>
    <s v="OC02001"/>
    <x v="1"/>
    <s v="AA 15906"/>
    <d v="2026-01-12T00:00:00"/>
    <d v="2026-02-01T00:00:00"/>
    <s v="MXN"/>
    <n v="-31500"/>
    <n v="-5040"/>
    <n v="-36540"/>
    <n v="-36540"/>
    <n v="36540"/>
    <s v="Sin pagar"/>
    <s v="IRLANDA ROJO"/>
    <m/>
    <n v="20"/>
    <s v="Crédito"/>
    <n v="1"/>
    <n v="2"/>
    <n v="2026"/>
    <n v="12"/>
    <n v="1"/>
    <n v="2026"/>
    <n v="31500"/>
    <n v="36540"/>
    <s v="Vencido"/>
    <d v="2026-02-06T00:00:00"/>
    <x v="4"/>
    <x v="20"/>
    <n v="6"/>
    <n v="31500"/>
    <n v="0"/>
    <n v="0"/>
    <n v="0"/>
  </r>
  <r>
    <s v="BILL/2026/01/0031"/>
    <s v="OC02042"/>
    <x v="24"/>
    <s v="59357"/>
    <d v="2026-01-06T00:00:00"/>
    <d v="2026-02-05T00:00:00"/>
    <s v="USD"/>
    <n v="-339919.5"/>
    <n v="-54387.12"/>
    <n v="-394306.62"/>
    <n v="-22040"/>
    <n v="22040"/>
    <s v="Sin pagar"/>
    <s v="IRLANDA ROJO"/>
    <m/>
    <n v="30"/>
    <s v="Crédito"/>
    <n v="5"/>
    <n v="2"/>
    <n v="2026"/>
    <n v="6"/>
    <n v="1"/>
    <n v="2026"/>
    <n v="339919.5"/>
    <n v="394306.62"/>
    <s v="Vencido"/>
    <d v="2026-02-06T00:00:00"/>
    <x v="4"/>
    <x v="20"/>
    <n v="2"/>
    <n v="339919.5"/>
    <n v="0"/>
    <n v="0"/>
    <n v="0"/>
  </r>
  <r>
    <s v="BILL/2026/01/0030"/>
    <s v="OC02032"/>
    <x v="2"/>
    <s v="12002067"/>
    <d v="2026-01-14T00:00:00"/>
    <d v="2026-02-13T00:00:00"/>
    <s v="USD"/>
    <n v="-64274.400000000001"/>
    <n v="-10283.9"/>
    <n v="-74558.3"/>
    <n v="-4176"/>
    <n v="4176"/>
    <s v="Sin pagar"/>
    <s v="IRLANDA ROJO"/>
    <m/>
    <n v="30"/>
    <s v="Crédito"/>
    <n v="13"/>
    <n v="2"/>
    <n v="2026"/>
    <n v="14"/>
    <n v="1"/>
    <n v="2026"/>
    <n v="64274.400000000001"/>
    <n v="74558.3"/>
    <s v="Vigente"/>
    <d v="2026-02-06T00:00:00"/>
    <x v="4"/>
    <x v="20"/>
    <n v="0"/>
    <n v="0"/>
    <n v="0"/>
    <n v="0"/>
    <n v="64274.400000000001"/>
  </r>
  <r>
    <s v="BILL/2026/01/0025"/>
    <s v="OC02029"/>
    <x v="8"/>
    <s v="1489"/>
    <d v="2026-01-12T00:00:00"/>
    <d v="2026-02-11T00:00:00"/>
    <s v="USD"/>
    <n v="-39565.24"/>
    <n v="-6330.44"/>
    <n v="-45895.68"/>
    <n v="-2552"/>
    <n v="2552"/>
    <s v="Sin pagar"/>
    <s v="IRLANDA ROJO"/>
    <m/>
    <n v="30"/>
    <s v="Crédito"/>
    <n v="11"/>
    <n v="2"/>
    <n v="2026"/>
    <n v="12"/>
    <n v="1"/>
    <n v="2026"/>
    <n v="39565.24"/>
    <n v="45895.68"/>
    <s v="Vigente"/>
    <d v="2026-02-06T00:00:00"/>
    <x v="4"/>
    <x v="20"/>
    <n v="0"/>
    <n v="0"/>
    <n v="0"/>
    <n v="0"/>
    <n v="39565.24"/>
  </r>
  <r>
    <s v="BILL/2026/01/0008"/>
    <s v="OC02006"/>
    <x v="4"/>
    <s v="OBR36536"/>
    <d v="2026-01-02T00:00:00"/>
    <d v="2026-02-01T00:00:00"/>
    <s v="USD"/>
    <n v="-19738.32"/>
    <n v="-3158.13"/>
    <n v="-22896.45"/>
    <n v="-1271.94"/>
    <n v="1271.94"/>
    <s v="Sin pagar"/>
    <s v="IRLANDA ROJO"/>
    <m/>
    <n v="30"/>
    <s v="Crédito"/>
    <n v="1"/>
    <n v="2"/>
    <n v="2026"/>
    <n v="2"/>
    <n v="1"/>
    <n v="2026"/>
    <n v="19738.32"/>
    <n v="22896.45"/>
    <s v="Vencido"/>
    <d v="2026-02-06T00:00:00"/>
    <x v="4"/>
    <x v="20"/>
    <n v="6"/>
    <n v="19738.32"/>
    <n v="0"/>
    <n v="0"/>
    <n v="0"/>
  </r>
  <r>
    <s v="BILL/2025/12/0035"/>
    <s v="OC01838"/>
    <x v="13"/>
    <s v="HMO/2025/00003"/>
    <d v="2025-12-18T00:00:00"/>
    <d v="2026-02-16T00:00:00"/>
    <s v="USD"/>
    <n v="-1125529.2"/>
    <n v="-180084.67"/>
    <n v="-1305613.8700000001"/>
    <n v="-72453.600000000006"/>
    <n v="72453.600000000006"/>
    <s v="Sin pagar"/>
    <s v="IRLANDA ROJO"/>
    <m/>
    <n v="60"/>
    <s v="Crédito"/>
    <n v="16"/>
    <n v="2"/>
    <n v="2026"/>
    <n v="18"/>
    <n v="12"/>
    <n v="2025"/>
    <n v="1125529.2"/>
    <n v="1305613.8700000001"/>
    <s v="Vigente"/>
    <d v="2026-02-06T00:00:00"/>
    <x v="4"/>
    <x v="20"/>
    <n v="0"/>
    <n v="0"/>
    <n v="0"/>
    <n v="0"/>
    <n v="1125529.2"/>
  </r>
  <r>
    <s v="BILL/2025/10/0003"/>
    <s v="OC01792"/>
    <x v="16"/>
    <s v="4074"/>
    <d v="2025-10-02T00:00:00"/>
    <d v="2025-11-01T00:00:00"/>
    <s v="MXN"/>
    <n v="-14985"/>
    <n v="-2397.6"/>
    <n v="-17382.599999999999"/>
    <n v="-17382.599999999999"/>
    <n v="17382.599999999999"/>
    <s v="Sin pagar"/>
    <s v="IRLANDA ROJO"/>
    <m/>
    <n v="30"/>
    <s v="Crédito"/>
    <n v="1"/>
    <n v="11"/>
    <n v="2025"/>
    <n v="2"/>
    <n v="10"/>
    <n v="2025"/>
    <n v="14985"/>
    <n v="17382.599999999999"/>
    <s v="Vencido"/>
    <d v="2026-02-06T00:00:00"/>
    <x v="4"/>
    <x v="20"/>
    <n v="98"/>
    <n v="0"/>
    <n v="0"/>
    <n v="14985"/>
    <n v="0"/>
  </r>
  <r>
    <s v="BILL/2025/09/0116"/>
    <s v="OC01773"/>
    <x v="16"/>
    <s v="3998"/>
    <d v="2025-09-27T00:00:00"/>
    <d v="2025-10-27T00:00:00"/>
    <s v="MXN"/>
    <n v="-7600"/>
    <n v="-1216"/>
    <n v="-8816"/>
    <n v="-8816"/>
    <n v="8816"/>
    <s v="Sin pagar"/>
    <s v="IRLANDA ROJO"/>
    <m/>
    <n v="30"/>
    <s v="Crédito"/>
    <n v="27"/>
    <n v="10"/>
    <n v="2025"/>
    <n v="27"/>
    <n v="9"/>
    <n v="2025"/>
    <n v="7600"/>
    <n v="8816"/>
    <s v="Vencido"/>
    <d v="2026-02-06T00:00:00"/>
    <x v="4"/>
    <x v="20"/>
    <n v="103"/>
    <n v="0"/>
    <n v="0"/>
    <n v="7600"/>
    <n v="0"/>
  </r>
  <r>
    <s v="BILL/2025/09/0092"/>
    <s v="OC01742"/>
    <x v="14"/>
    <s v="CLN/2025/0086"/>
    <d v="2025-09-24T00:00:00"/>
    <d v="2025-10-24T00:00:00"/>
    <s v="MXN"/>
    <n v="-2499.98"/>
    <m/>
    <n v="-2499.98"/>
    <n v="-2499.98"/>
    <n v="2499.98"/>
    <s v="Sin pagar"/>
    <s v="IRLANDA ROJO"/>
    <m/>
    <n v="30"/>
    <s v="Crédito"/>
    <n v="24"/>
    <n v="10"/>
    <n v="2025"/>
    <n v="24"/>
    <n v="9"/>
    <n v="2025"/>
    <n v="2499.98"/>
    <n v="2499.98"/>
    <s v="Vencido"/>
    <d v="2026-02-06T00:00:00"/>
    <x v="4"/>
    <x v="20"/>
    <n v="106"/>
    <n v="0"/>
    <n v="0"/>
    <n v="2499.98"/>
    <n v="0"/>
  </r>
  <r>
    <s v="BILL/2025/09/0065"/>
    <s v="OC01751"/>
    <x v="16"/>
    <s v="3957"/>
    <d v="2025-09-23T00:00:00"/>
    <d v="2025-10-23T00:00:00"/>
    <s v="USD"/>
    <n v="-23857.03"/>
    <n v="-3817.12"/>
    <n v="-27674.15"/>
    <n v="-1503.36"/>
    <n v="1503.36"/>
    <s v="Sin pagar"/>
    <s v="IRLANDA ROJO"/>
    <m/>
    <n v="30"/>
    <s v="Crédito"/>
    <n v="23"/>
    <n v="10"/>
    <n v="2025"/>
    <n v="23"/>
    <n v="9"/>
    <n v="2025"/>
    <n v="23857.03"/>
    <n v="27674.15"/>
    <s v="Vencido"/>
    <d v="2026-02-06T00:00:00"/>
    <x v="4"/>
    <x v="20"/>
    <n v="107"/>
    <n v="0"/>
    <n v="0"/>
    <n v="23857.03"/>
    <n v="0"/>
  </r>
  <r>
    <s v="BILL/2025/09/0031"/>
    <s v="OC01684"/>
    <x v="16"/>
    <s v="3858"/>
    <d v="2025-09-05T00:00:00"/>
    <d v="2025-10-05T00:00:00"/>
    <s v="USD"/>
    <n v="-7240.47"/>
    <n v="-1158.48"/>
    <n v="-8398.9500000000007"/>
    <n v="-447.76"/>
    <n v="447.76"/>
    <s v="Sin pagar"/>
    <s v="IRLANDA ROJO"/>
    <m/>
    <n v="30"/>
    <s v="Crédito"/>
    <n v="5"/>
    <n v="10"/>
    <n v="2025"/>
    <n v="5"/>
    <n v="9"/>
    <n v="2025"/>
    <n v="7240.47"/>
    <n v="8398.9500000000007"/>
    <s v="Vencido"/>
    <d v="2026-02-06T00:00:00"/>
    <x v="4"/>
    <x v="20"/>
    <n v="125"/>
    <n v="0"/>
    <n v="0"/>
    <n v="7240.47"/>
    <n v="0"/>
  </r>
  <r>
    <s v="BILL/2025/09/0030"/>
    <s v="OC01684"/>
    <x v="16"/>
    <s v="3851"/>
    <d v="2025-09-04T00:00:00"/>
    <d v="2025-10-04T00:00:00"/>
    <s v="USD"/>
    <n v="-21639.89"/>
    <n v="-3462.38"/>
    <n v="-25102.27"/>
    <n v="-1343.28"/>
    <n v="1343.28"/>
    <s v="Sin pagar"/>
    <s v="IRLANDA ROJO"/>
    <m/>
    <n v="30"/>
    <s v="Crédito"/>
    <n v="4"/>
    <n v="10"/>
    <n v="2025"/>
    <n v="4"/>
    <n v="9"/>
    <n v="2025"/>
    <n v="21639.89"/>
    <n v="25102.27"/>
    <s v="Vencido"/>
    <d v="2026-02-06T00:00:00"/>
    <x v="4"/>
    <x v="20"/>
    <n v="126"/>
    <n v="0"/>
    <n v="0"/>
    <n v="21639.89"/>
    <n v="0"/>
  </r>
  <r>
    <s v="BILL/2025/09/0021"/>
    <s v="OC01696"/>
    <x v="14"/>
    <s v="CLN/2025/0066"/>
    <d v="2025-09-09T00:00:00"/>
    <d v="2025-10-09T00:00:00"/>
    <s v="MXN"/>
    <n v="-5000"/>
    <m/>
    <n v="-5000"/>
    <n v="-5000"/>
    <n v="5000"/>
    <s v="Sin pagar"/>
    <s v="IRLANDA ROJO"/>
    <m/>
    <n v="30"/>
    <s v="Crédito"/>
    <n v="9"/>
    <n v="10"/>
    <n v="2025"/>
    <n v="9"/>
    <n v="9"/>
    <n v="2025"/>
    <n v="5000"/>
    <n v="5000"/>
    <s v="Vencido"/>
    <d v="2026-02-06T00:00:00"/>
    <x v="4"/>
    <x v="20"/>
    <n v="121"/>
    <n v="0"/>
    <n v="0"/>
    <n v="5000"/>
    <n v="0"/>
  </r>
  <r>
    <s v="BILL/2025/09/0008"/>
    <s v="OC01683"/>
    <x v="16"/>
    <s v="3844"/>
    <d v="2025-09-03T00:00:00"/>
    <d v="2025-10-03T00:00:00"/>
    <s v="USD"/>
    <n v="-24244.53"/>
    <n v="-3879.12"/>
    <n v="-28123.65"/>
    <n v="-1503.36"/>
    <n v="1503.36"/>
    <s v="Sin pagar"/>
    <s v="IRLANDA ROJO"/>
    <m/>
    <n v="30"/>
    <s v="Crédito"/>
    <n v="3"/>
    <n v="10"/>
    <n v="2025"/>
    <n v="3"/>
    <n v="9"/>
    <n v="2025"/>
    <n v="24244.53"/>
    <n v="28123.65"/>
    <s v="Vencido"/>
    <d v="2026-02-06T00:00:00"/>
    <x v="4"/>
    <x v="20"/>
    <n v="127"/>
    <n v="0"/>
    <n v="0"/>
    <n v="24244.53"/>
    <n v="0"/>
  </r>
  <r>
    <s v="BILL/2025/08/0063"/>
    <s v="OC01631"/>
    <x v="16"/>
    <s v="3756"/>
    <d v="2025-08-19T00:00:00"/>
    <d v="2025-09-18T00:00:00"/>
    <s v="MXN"/>
    <n v="-12600"/>
    <n v="-2016"/>
    <n v="-14616"/>
    <n v="-14616"/>
    <n v="14616"/>
    <s v="Sin pagar"/>
    <s v="IRLANDA ROJO"/>
    <m/>
    <n v="30"/>
    <s v="Crédito"/>
    <n v="18"/>
    <n v="9"/>
    <n v="2025"/>
    <n v="19"/>
    <n v="8"/>
    <n v="2025"/>
    <n v="12600"/>
    <n v="14616"/>
    <s v="Vencido"/>
    <d v="2026-02-06T00:00:00"/>
    <x v="4"/>
    <x v="20"/>
    <n v="142"/>
    <n v="0"/>
    <n v="0"/>
    <n v="12600"/>
    <n v="0"/>
  </r>
  <r>
    <s v="BILL/2025/08/0062"/>
    <s v="OC01632"/>
    <x v="16"/>
    <s v="3757"/>
    <d v="2025-08-19T00:00:00"/>
    <d v="2025-09-18T00:00:00"/>
    <s v="MXN"/>
    <n v="-21000"/>
    <n v="-3360"/>
    <n v="-24360"/>
    <n v="-24360"/>
    <n v="24360"/>
    <s v="Sin pagar"/>
    <s v="IRLANDA ROJO"/>
    <m/>
    <n v="30"/>
    <s v="Crédito"/>
    <n v="18"/>
    <n v="9"/>
    <n v="2025"/>
    <n v="19"/>
    <n v="8"/>
    <n v="2025"/>
    <n v="21000"/>
    <n v="24360"/>
    <s v="Vencido"/>
    <d v="2026-02-06T00:00:00"/>
    <x v="4"/>
    <x v="20"/>
    <n v="142"/>
    <n v="0"/>
    <n v="0"/>
    <n v="21000"/>
    <n v="0"/>
  </r>
  <r>
    <s v="BILL/2025/08/0040"/>
    <s v="OC01600"/>
    <x v="16"/>
    <s v="3703"/>
    <d v="2025-08-12T00:00:00"/>
    <d v="2025-09-11T00:00:00"/>
    <s v="MXN"/>
    <n v="-7600"/>
    <n v="-1216"/>
    <n v="-8816"/>
    <n v="-8816"/>
    <n v="8816"/>
    <s v="Sin pagar"/>
    <s v="IRLANDA ROJO"/>
    <m/>
    <n v="30"/>
    <s v="Crédito"/>
    <n v="11"/>
    <n v="9"/>
    <n v="2025"/>
    <n v="12"/>
    <n v="8"/>
    <n v="2025"/>
    <n v="7600"/>
    <n v="8816"/>
    <s v="Vencido"/>
    <d v="2026-02-06T00:00:00"/>
    <x v="4"/>
    <x v="20"/>
    <n v="149"/>
    <n v="0"/>
    <n v="0"/>
    <n v="7600"/>
    <n v="0"/>
  </r>
  <r>
    <s v="BILL/2025/08/0036"/>
    <s v="OC01615"/>
    <x v="16"/>
    <s v="3725"/>
    <d v="2025-08-14T00:00:00"/>
    <d v="2025-09-13T00:00:00"/>
    <s v="USD"/>
    <n v="-7416.85"/>
    <n v="-1186.7"/>
    <n v="-8603.5499999999993"/>
    <n v="-461.68"/>
    <n v="461.68"/>
    <s v="Sin pagar"/>
    <s v="IRLANDA ROJO"/>
    <m/>
    <n v="30"/>
    <s v="Crédito"/>
    <n v="13"/>
    <n v="9"/>
    <n v="2025"/>
    <n v="14"/>
    <n v="8"/>
    <n v="2025"/>
    <n v="7416.85"/>
    <n v="8603.5499999999993"/>
    <s v="Vencido"/>
    <d v="2026-02-06T00:00:00"/>
    <x v="4"/>
    <x v="20"/>
    <n v="147"/>
    <n v="0"/>
    <n v="0"/>
    <n v="7416.85"/>
    <n v="0"/>
  </r>
  <r>
    <s v="BILL/2025/08/0035"/>
    <s v="OC01616"/>
    <x v="16"/>
    <s v="3726"/>
    <d v="2025-08-14T00:00:00"/>
    <d v="2025-09-13T00:00:00"/>
    <s v="MXN"/>
    <n v="-11220"/>
    <n v="-1795.2"/>
    <n v="-13015.2"/>
    <n v="-13015.2"/>
    <n v="13015.2"/>
    <s v="Sin pagar"/>
    <s v="IRLANDA ROJO"/>
    <m/>
    <n v="30"/>
    <s v="Crédito"/>
    <n v="13"/>
    <n v="9"/>
    <n v="2025"/>
    <n v="14"/>
    <n v="8"/>
    <n v="2025"/>
    <n v="11220"/>
    <n v="13015.2"/>
    <s v="Vencido"/>
    <d v="2026-02-06T00:00:00"/>
    <x v="4"/>
    <x v="20"/>
    <n v="147"/>
    <n v="0"/>
    <n v="0"/>
    <n v="11220"/>
    <n v="0"/>
  </r>
  <r>
    <s v="BILL/2025/08/0026"/>
    <s v="OC01591"/>
    <x v="17"/>
    <s v="A  787"/>
    <d v="2025-08-13T00:00:00"/>
    <d v="2025-09-12T00:00:00"/>
    <s v="MXN"/>
    <n v="-12540"/>
    <n v="-1849.65"/>
    <n v="-14389.65"/>
    <n v="-14389.65"/>
    <n v="14389.65"/>
    <s v="Sin pagar"/>
    <s v="IRLANDA ROJO"/>
    <m/>
    <n v="30"/>
    <s v="Crédito"/>
    <n v="12"/>
    <n v="9"/>
    <n v="2025"/>
    <n v="13"/>
    <n v="8"/>
    <n v="2025"/>
    <n v="12540"/>
    <n v="14389.65"/>
    <s v="Vencido"/>
    <d v="2026-02-06T00:00:00"/>
    <x v="4"/>
    <x v="20"/>
    <n v="148"/>
    <n v="0"/>
    <n v="0"/>
    <n v="12540"/>
    <n v="0"/>
  </r>
  <r>
    <s v="BILL/2025/08/0019"/>
    <s v="OC01571"/>
    <x v="16"/>
    <s v="3684"/>
    <d v="2025-08-06T00:00:00"/>
    <d v="2025-09-05T00:00:00"/>
    <s v="MXN"/>
    <n v="-14985"/>
    <n v="-2397.6"/>
    <n v="-17382.599999999999"/>
    <n v="-17382.599999999999"/>
    <n v="17382.599999999999"/>
    <s v="Sin pagar"/>
    <s v="IRLANDA ROJO"/>
    <m/>
    <n v="30"/>
    <s v="Crédito"/>
    <n v="5"/>
    <n v="9"/>
    <n v="2025"/>
    <n v="6"/>
    <n v="8"/>
    <n v="2025"/>
    <n v="14985"/>
    <n v="17382.599999999999"/>
    <s v="Vencido"/>
    <d v="2026-02-06T00:00:00"/>
    <x v="4"/>
    <x v="20"/>
    <n v="155"/>
    <n v="0"/>
    <n v="0"/>
    <n v="14985"/>
    <n v="0"/>
  </r>
  <r>
    <s v="BILL/2025/08/0018"/>
    <s v="OC01574"/>
    <x v="16"/>
    <s v="3686"/>
    <d v="2025-08-07T00:00:00"/>
    <d v="2025-09-06T00:00:00"/>
    <s v="MXN"/>
    <n v="-26500"/>
    <n v="-4240"/>
    <n v="-30740"/>
    <n v="-30740"/>
    <n v="30740"/>
    <s v="Sin pagar"/>
    <s v="IRLANDA ROJO"/>
    <m/>
    <n v="30"/>
    <s v="Crédito"/>
    <n v="6"/>
    <n v="9"/>
    <n v="2025"/>
    <n v="7"/>
    <n v="8"/>
    <n v="2025"/>
    <n v="26500"/>
    <n v="30740"/>
    <s v="Vencido"/>
    <d v="2026-02-06T00:00:00"/>
    <x v="4"/>
    <x v="20"/>
    <n v="154"/>
    <n v="0"/>
    <n v="0"/>
    <n v="26500"/>
    <n v="0"/>
  </r>
  <r>
    <s v="BILL/2025/08/0017"/>
    <s v="OC01577"/>
    <x v="16"/>
    <s v="3687"/>
    <d v="2025-08-07T00:00:00"/>
    <d v="2025-09-06T00:00:00"/>
    <s v="USD"/>
    <n v="-17751.36"/>
    <n v="-2840.22"/>
    <n v="-20591.580000000002"/>
    <n v="-1105.93"/>
    <n v="1105.93"/>
    <s v="Sin pagar"/>
    <s v="IRLANDA ROJO"/>
    <m/>
    <n v="30"/>
    <s v="Crédito"/>
    <n v="6"/>
    <n v="9"/>
    <n v="2025"/>
    <n v="7"/>
    <n v="8"/>
    <n v="2025"/>
    <n v="17751.36"/>
    <n v="20591.580000000002"/>
    <s v="Vencido"/>
    <d v="2026-02-06T00:00:00"/>
    <x v="4"/>
    <x v="20"/>
    <n v="154"/>
    <n v="0"/>
    <n v="0"/>
    <n v="17751.36"/>
    <n v="0"/>
  </r>
  <r>
    <s v="BILL/2025/07/0066"/>
    <s v="OC01551"/>
    <x v="16"/>
    <s v="3605"/>
    <d v="2025-07-30T00:00:00"/>
    <d v="2025-08-29T00:00:00"/>
    <s v="MXN"/>
    <n v="-42400"/>
    <n v="-6784"/>
    <n v="-49184"/>
    <n v="-49184"/>
    <n v="49184"/>
    <s v="Sin pagar"/>
    <s v="IRLANDA ROJO"/>
    <m/>
    <n v="30"/>
    <s v="Crédito"/>
    <n v="29"/>
    <n v="8"/>
    <n v="2025"/>
    <n v="30"/>
    <n v="7"/>
    <n v="2025"/>
    <n v="42400"/>
    <n v="49184"/>
    <s v="Vencido"/>
    <d v="2026-02-06T00:00:00"/>
    <x v="4"/>
    <x v="20"/>
    <n v="162"/>
    <n v="0"/>
    <n v="0"/>
    <n v="42400"/>
    <n v="0"/>
  </r>
  <r>
    <s v="BILL/2025/07/0052"/>
    <s v="OC01492"/>
    <x v="9"/>
    <s v="0134472053"/>
    <d v="2025-07-24T00:00:00"/>
    <d v="2025-09-22T00:00:00"/>
    <s v="USD"/>
    <n v="-1103265.8999999999"/>
    <n v="-176522.54"/>
    <n v="-1279788.44"/>
    <n v="-68904"/>
    <n v="68904"/>
    <s v="Sin pagar"/>
    <s v="IRLANDA ROJO"/>
    <m/>
    <n v="60"/>
    <s v="Crédito"/>
    <n v="22"/>
    <n v="9"/>
    <n v="2025"/>
    <n v="24"/>
    <n v="7"/>
    <n v="2025"/>
    <n v="1103265.8999999999"/>
    <n v="1279788.44"/>
    <s v="Vencido"/>
    <d v="2026-02-06T00:00:00"/>
    <x v="4"/>
    <x v="20"/>
    <n v="138"/>
    <n v="0"/>
    <n v="0"/>
    <n v="1103265.8999999999"/>
    <n v="0"/>
  </r>
  <r>
    <s v="BILL/2025/07/0041"/>
    <s v="OC01504"/>
    <x v="16"/>
    <s v="3529"/>
    <d v="2025-07-17T00:00:00"/>
    <d v="2025-08-16T00:00:00"/>
    <s v="MXN"/>
    <n v="-7600"/>
    <n v="-1216"/>
    <n v="-8816"/>
    <n v="-8816"/>
    <n v="8816"/>
    <s v="Sin pagar"/>
    <s v="IRLANDA ROJO"/>
    <m/>
    <n v="30"/>
    <s v="Crédito"/>
    <n v="16"/>
    <n v="8"/>
    <n v="2025"/>
    <n v="17"/>
    <n v="7"/>
    <n v="2025"/>
    <n v="7600"/>
    <n v="8816"/>
    <s v="Vencido"/>
    <d v="2026-02-06T00:00:00"/>
    <x v="4"/>
    <x v="20"/>
    <n v="175"/>
    <n v="0"/>
    <n v="0"/>
    <n v="7600"/>
    <n v="0"/>
  </r>
  <r>
    <s v="BILL/2025/07/0040"/>
    <s v="OC01491"/>
    <x v="18"/>
    <s v="CLN-362"/>
    <d v="2025-07-15T00:00:00"/>
    <d v="2025-08-14T00:00:00"/>
    <s v="MXN"/>
    <n v="-12151.9"/>
    <n v="151.9"/>
    <n v="-12000"/>
    <n v="-12000"/>
    <n v="12000"/>
    <s v="Sin pagar"/>
    <s v="IRLANDA ROJO"/>
    <m/>
    <n v="30"/>
    <s v="Crédito"/>
    <n v="14"/>
    <n v="8"/>
    <n v="2025"/>
    <n v="15"/>
    <n v="7"/>
    <n v="2025"/>
    <n v="12151.9"/>
    <n v="12000"/>
    <s v="Vencido"/>
    <d v="2026-02-06T00:00:00"/>
    <x v="4"/>
    <x v="20"/>
    <n v="177"/>
    <n v="0"/>
    <n v="0"/>
    <n v="12151.9"/>
    <n v="0"/>
  </r>
  <r>
    <s v="BILL/2025/07/0030"/>
    <s v="OC01489"/>
    <x v="16"/>
    <s v="3524"/>
    <d v="2025-07-16T00:00:00"/>
    <d v="2025-08-15T00:00:00"/>
    <s v="USD"/>
    <n v="-36360.620000000003"/>
    <n v="-5817.7"/>
    <n v="-42178.32"/>
    <n v="-2238.8000000000002"/>
    <n v="2238.8000000000002"/>
    <s v="Sin pagar"/>
    <s v="IRLANDA ROJO"/>
    <m/>
    <n v="30"/>
    <s v="Crédito"/>
    <n v="15"/>
    <n v="8"/>
    <n v="2025"/>
    <n v="16"/>
    <n v="7"/>
    <n v="2025"/>
    <n v="36360.620000000003"/>
    <n v="42178.32"/>
    <s v="Vencido"/>
    <d v="2026-02-06T00:00:00"/>
    <x v="4"/>
    <x v="20"/>
    <n v="176"/>
    <n v="0"/>
    <n v="0"/>
    <n v="36360.620000000003"/>
    <n v="0"/>
  </r>
  <r>
    <s v="BILL/2025/07/0029"/>
    <s v="OC01488"/>
    <x v="16"/>
    <s v="3523"/>
    <d v="2025-07-16T00:00:00"/>
    <d v="2025-08-15T00:00:00"/>
    <s v="USD"/>
    <n v="-30520.31"/>
    <n v="-4883.25"/>
    <n v="-35403.56"/>
    <n v="-1879.2"/>
    <n v="1879.2"/>
    <s v="Sin pagar"/>
    <s v="IRLANDA ROJO"/>
    <m/>
    <n v="30"/>
    <s v="Crédito"/>
    <n v="15"/>
    <n v="8"/>
    <n v="2025"/>
    <n v="16"/>
    <n v="7"/>
    <n v="2025"/>
    <n v="30520.31"/>
    <n v="35403.56"/>
    <s v="Vencido"/>
    <d v="2026-02-06T00:00:00"/>
    <x v="4"/>
    <x v="20"/>
    <n v="176"/>
    <n v="0"/>
    <n v="0"/>
    <n v="30520.31"/>
    <n v="0"/>
  </r>
  <r>
    <s v="BILL/2025/06/0041"/>
    <s v="OC01416"/>
    <x v="18"/>
    <s v="9AE6E535-1E51-478E-9B2A-58D915BF45ED"/>
    <d v="2025-06-27T00:00:00"/>
    <d v="2025-07-27T00:00:00"/>
    <s v="USD"/>
    <n v="-17003.52"/>
    <n v="-2720.56"/>
    <n v="-19724.080000000002"/>
    <n v="-1044"/>
    <n v="1044"/>
    <s v="Sin pagar"/>
    <s v="IRLANDA ROJO"/>
    <m/>
    <n v="30"/>
    <s v="Crédito"/>
    <n v="27"/>
    <n v="7"/>
    <n v="2025"/>
    <n v="27"/>
    <n v="6"/>
    <n v="2025"/>
    <n v="17003.52"/>
    <n v="19724.080000000002"/>
    <s v="Vencido"/>
    <d v="2026-02-06T00:00:00"/>
    <x v="4"/>
    <x v="20"/>
    <n v="195"/>
    <n v="0"/>
    <n v="0"/>
    <n v="17003.52"/>
    <n v="0"/>
  </r>
  <r>
    <s v="BILL/2025/06/0030"/>
    <s v="OC01343"/>
    <x v="9"/>
    <s v="0134270334"/>
    <d v="2025-06-09T00:00:00"/>
    <d v="2025-08-08T00:00:00"/>
    <s v="USD"/>
    <n v="-278795.04964228091"/>
    <n v="-44607.207942764944"/>
    <n v="-323402.25758504582"/>
    <n v="-68904"/>
    <n v="68904"/>
    <s v="Sin pagar"/>
    <s v="IRLANDA ROJO"/>
    <m/>
    <n v="60"/>
    <s v="Crédito"/>
    <n v="8"/>
    <n v="8"/>
    <n v="2025"/>
    <n v="9"/>
    <n v="6"/>
    <n v="2025"/>
    <n v="278795.04964228091"/>
    <n v="323402.25758504582"/>
    <s v="Vencido"/>
    <d v="2026-02-06T00:00:00"/>
    <x v="4"/>
    <x v="20"/>
    <n v="183"/>
    <n v="0"/>
    <n v="0"/>
    <n v="278795.04964228091"/>
    <n v="0"/>
  </r>
  <r>
    <s v="BILL/2024/12/0015"/>
    <s v="OC00791"/>
    <x v="19"/>
    <s v="A - 994"/>
    <d v="2024-12-09T00:00:00"/>
    <d v="2024-12-24T00:00:00"/>
    <s v="USD"/>
    <n v="-48546"/>
    <n v="-7767.36"/>
    <n v="-56313.36"/>
    <n v="-2784"/>
    <n v="2784"/>
    <s v="Sin pagar"/>
    <s v="IRLANDA ROJO"/>
    <m/>
    <n v="15"/>
    <s v="Crédito"/>
    <n v="24"/>
    <n v="12"/>
    <n v="2024"/>
    <n v="9"/>
    <n v="12"/>
    <n v="2024"/>
    <n v="48546"/>
    <n v="56313.36"/>
    <s v="Vencido"/>
    <d v="2026-02-06T00:00:00"/>
    <x v="4"/>
    <x v="20"/>
    <n v="410"/>
    <n v="0"/>
    <n v="0"/>
    <n v="48546"/>
    <n v="0"/>
  </r>
  <r>
    <s v="BILL/2024/11/0007"/>
    <s v="OC00687"/>
    <x v="20"/>
    <s v="A6782"/>
    <d v="2024-11-01T00:00:00"/>
    <d v="2024-12-01T00:00:00"/>
    <s v="USD"/>
    <n v="-64633.93"/>
    <n v="-10341.51"/>
    <n v="-74975.44"/>
    <n v="-3741.7"/>
    <n v="3741.7"/>
    <s v="Sin pagar"/>
    <s v="IRLANDA ROJO"/>
    <m/>
    <n v="30"/>
    <s v="Crédito"/>
    <n v="1"/>
    <n v="12"/>
    <n v="2024"/>
    <n v="1"/>
    <n v="11"/>
    <n v="2024"/>
    <n v="64633.93"/>
    <n v="74975.44"/>
    <s v="Vencido"/>
    <d v="2026-02-06T00:00:00"/>
    <x v="4"/>
    <x v="20"/>
    <n v="433"/>
    <n v="0"/>
    <n v="0"/>
    <n v="64633.93"/>
    <n v="0"/>
  </r>
  <r>
    <s v="BILL/2024/11/0006"/>
    <s v="OC00686"/>
    <x v="20"/>
    <s v="A6781"/>
    <d v="2024-11-01T00:00:00"/>
    <d v="2024-12-01T00:00:00"/>
    <s v="USD"/>
    <n v="-41037.410000000003"/>
    <n v="-6565.99"/>
    <n v="-47603.4"/>
    <n v="-2375.6799999999998"/>
    <n v="2375.6799999999998"/>
    <s v="Sin pagar"/>
    <s v="IRLANDA ROJO"/>
    <m/>
    <n v="30"/>
    <s v="Crédito"/>
    <n v="1"/>
    <n v="12"/>
    <n v="2024"/>
    <n v="1"/>
    <n v="11"/>
    <n v="2024"/>
    <n v="41037.410000000003"/>
    <n v="47603.4"/>
    <s v="Vencido"/>
    <d v="2026-02-06T00:00:00"/>
    <x v="4"/>
    <x v="20"/>
    <n v="433"/>
    <n v="0"/>
    <n v="0"/>
    <n v="41037.410000000003"/>
    <n v="0"/>
  </r>
  <r>
    <s v="BILL/2024/11/0003"/>
    <s v="OC00693"/>
    <x v="20"/>
    <s v="A6786"/>
    <d v="2024-11-04T00:00:00"/>
    <d v="2024-12-04T00:00:00"/>
    <s v="MXN"/>
    <n v="-10340"/>
    <n v="-1654.4"/>
    <n v="-11994.4"/>
    <n v="-11994.4"/>
    <n v="11994.4"/>
    <s v="Sin pagar"/>
    <s v="IRLANDA ROJO"/>
    <m/>
    <n v="30"/>
    <s v="Crédito"/>
    <n v="4"/>
    <n v="12"/>
    <n v="2024"/>
    <n v="4"/>
    <n v="11"/>
    <n v="2024"/>
    <n v="10340"/>
    <n v="11994.4"/>
    <s v="Vencido"/>
    <d v="2026-02-06T00:00:00"/>
    <x v="4"/>
    <x v="20"/>
    <n v="430"/>
    <n v="0"/>
    <n v="0"/>
    <n v="10340"/>
    <n v="0"/>
  </r>
  <r>
    <s v="BILL/2026/01/0088"/>
    <s v="OC02102"/>
    <x v="15"/>
    <s v="DSA 239359"/>
    <d v="2026-01-29T00:00:00"/>
    <d v="2026-02-28T00:00:00"/>
    <s v="USD"/>
    <n v="-5105.04"/>
    <n v="-816.81"/>
    <n v="-5921.85"/>
    <n v="-343.65"/>
    <n v="343.65"/>
    <s v="Sin pagar"/>
    <s v="IRLANDA ROJO"/>
    <m/>
    <n v="30"/>
    <s v="Crédito"/>
    <n v="28"/>
    <n v="2"/>
    <n v="2026"/>
    <n v="29"/>
    <n v="1"/>
    <n v="2026"/>
    <n v="5105.04"/>
    <n v="5921.85"/>
    <s v="Vigente"/>
    <d v="2026-01-31T00:00:00"/>
    <x v="5"/>
    <x v="21"/>
    <n v="0"/>
    <n v="0"/>
    <n v="0"/>
    <n v="0"/>
    <n v="5105.04"/>
  </r>
  <r>
    <s v="BILL/2026/01/0087"/>
    <s v="OC02059"/>
    <x v="3"/>
    <s v="61470"/>
    <d v="2026-01-28T00:00:00"/>
    <d v="2026-02-27T00:00:00"/>
    <s v="MXN"/>
    <n v="-50400"/>
    <n v="-8064"/>
    <n v="-58464"/>
    <n v="-58464"/>
    <n v="58464"/>
    <s v="Sin pagar"/>
    <s v="IRLANDA ROJO"/>
    <m/>
    <n v="30"/>
    <s v="Crédito"/>
    <n v="27"/>
    <n v="2"/>
    <n v="2026"/>
    <n v="28"/>
    <n v="1"/>
    <n v="2026"/>
    <n v="50400"/>
    <n v="58464"/>
    <s v="Vigente"/>
    <d v="2026-01-31T00:00:00"/>
    <x v="5"/>
    <x v="21"/>
    <n v="0"/>
    <n v="0"/>
    <n v="0"/>
    <n v="0"/>
    <n v="50400"/>
  </r>
  <r>
    <s v="BILL/2026/01/0084"/>
    <s v="OC02083"/>
    <x v="10"/>
    <s v="223357"/>
    <d v="2026-01-27T00:00:00"/>
    <d v="2026-02-26T00:00:00"/>
    <s v="USD"/>
    <n v="-55996.92"/>
    <n v="-8959.51"/>
    <n v="-64956.43"/>
    <n v="-3758.4"/>
    <n v="3758.4"/>
    <s v="Sin pagar"/>
    <s v="IRLANDA ROJO"/>
    <m/>
    <n v="30"/>
    <s v="Crédito"/>
    <n v="26"/>
    <n v="2"/>
    <n v="2026"/>
    <n v="27"/>
    <n v="1"/>
    <n v="2026"/>
    <n v="55996.92"/>
    <n v="64956.43"/>
    <s v="Vigente"/>
    <d v="2026-01-31T00:00:00"/>
    <x v="5"/>
    <x v="21"/>
    <n v="0"/>
    <n v="0"/>
    <n v="0"/>
    <n v="0"/>
    <n v="55996.92"/>
  </r>
  <r>
    <s v="BILL/2026/01/0083"/>
    <s v="OC02099"/>
    <x v="10"/>
    <s v="223358"/>
    <d v="2026-01-27T00:00:00"/>
    <d v="2026-02-26T00:00:00"/>
    <s v="USD"/>
    <n v="-78395.69"/>
    <n v="-12543.31"/>
    <n v="-90939"/>
    <n v="-5261.76"/>
    <n v="5261.76"/>
    <s v="Sin pagar"/>
    <s v="IRLANDA ROJO"/>
    <m/>
    <n v="30"/>
    <s v="Crédito"/>
    <n v="26"/>
    <n v="2"/>
    <n v="2026"/>
    <n v="27"/>
    <n v="1"/>
    <n v="2026"/>
    <n v="78395.69"/>
    <n v="90939"/>
    <s v="Vigente"/>
    <d v="2026-01-31T00:00:00"/>
    <x v="5"/>
    <x v="21"/>
    <n v="0"/>
    <n v="0"/>
    <n v="0"/>
    <n v="0"/>
    <n v="78395.69"/>
  </r>
  <r>
    <s v="BILL/2026/01/0082"/>
    <s v="OC02058"/>
    <x v="3"/>
    <s v="61469"/>
    <d v="2026-01-28T00:00:00"/>
    <d v="2026-02-27T00:00:00"/>
    <s v="MXN"/>
    <n v="-50400"/>
    <n v="-8064"/>
    <n v="-58464"/>
    <n v="-58464"/>
    <n v="58464"/>
    <s v="Sin pagar"/>
    <s v="IRLANDA ROJO"/>
    <m/>
    <n v="30"/>
    <s v="Crédito"/>
    <n v="27"/>
    <n v="2"/>
    <n v="2026"/>
    <n v="28"/>
    <n v="1"/>
    <n v="2026"/>
    <n v="50400"/>
    <n v="58464"/>
    <s v="Vigente"/>
    <d v="2026-01-31T00:00:00"/>
    <x v="5"/>
    <x v="21"/>
    <n v="0"/>
    <n v="0"/>
    <n v="0"/>
    <n v="0"/>
    <n v="50400"/>
  </r>
  <r>
    <s v="BILL/2026/01/0079"/>
    <s v="OC02100"/>
    <x v="15"/>
    <s v="DSA 239360"/>
    <d v="2026-01-29T00:00:00"/>
    <d v="2026-02-28T00:00:00"/>
    <s v="USD"/>
    <n v="-8185.3"/>
    <n v="-1309.6500000000001"/>
    <n v="-9494.9500000000007"/>
    <n v="-551"/>
    <n v="551"/>
    <s v="Sin pagar"/>
    <s v="IRLANDA ROJO"/>
    <m/>
    <n v="30"/>
    <s v="Crédito"/>
    <n v="28"/>
    <n v="2"/>
    <n v="2026"/>
    <n v="29"/>
    <n v="1"/>
    <n v="2026"/>
    <n v="8185.3"/>
    <n v="9494.9500000000007"/>
    <s v="Vigente"/>
    <d v="2026-01-31T00:00:00"/>
    <x v="5"/>
    <x v="21"/>
    <n v="0"/>
    <n v="0"/>
    <n v="0"/>
    <n v="0"/>
    <n v="8185.3"/>
  </r>
  <r>
    <s v="BILL/2026/01/0069"/>
    <s v="OC02091"/>
    <x v="12"/>
    <s v="FV101108"/>
    <d v="2026-01-23T00:00:00"/>
    <d v="2026-02-22T00:00:00"/>
    <s v="USD"/>
    <n v="-34406.15"/>
    <n v="-5504.98"/>
    <n v="-39911.129999999997"/>
    <n v="-2282.88"/>
    <n v="2282.88"/>
    <s v="Sin pagar"/>
    <s v="IRLANDA ROJO"/>
    <m/>
    <n v="30"/>
    <s v="Crédito"/>
    <n v="22"/>
    <n v="2"/>
    <n v="2026"/>
    <n v="23"/>
    <n v="1"/>
    <n v="2026"/>
    <n v="34406.15"/>
    <n v="39911.129999999997"/>
    <s v="Vigente"/>
    <d v="2026-01-31T00:00:00"/>
    <x v="5"/>
    <x v="21"/>
    <n v="0"/>
    <n v="0"/>
    <n v="0"/>
    <n v="0"/>
    <n v="34406.15"/>
  </r>
  <r>
    <s v="BILL/2026/01/0068"/>
    <s v="OC02085"/>
    <x v="15"/>
    <s v="DSA 238709"/>
    <d v="2026-01-21T00:00:00"/>
    <d v="2026-02-20T00:00:00"/>
    <s v="USD"/>
    <n v="-25345.15"/>
    <n v="-4055.22"/>
    <n v="-29400.37"/>
    <n v="-1670.4"/>
    <n v="1670.4"/>
    <s v="Sin pagar"/>
    <s v="IRLANDA ROJO"/>
    <m/>
    <n v="30"/>
    <s v="Crédito"/>
    <n v="20"/>
    <n v="2"/>
    <n v="2026"/>
    <n v="21"/>
    <n v="1"/>
    <n v="2026"/>
    <n v="25345.15"/>
    <n v="29400.37"/>
    <s v="Vigente"/>
    <d v="2026-01-31T00:00:00"/>
    <x v="5"/>
    <x v="21"/>
    <n v="0"/>
    <n v="0"/>
    <n v="0"/>
    <n v="0"/>
    <n v="25345.15"/>
  </r>
  <r>
    <s v="BILL/2026/01/0063"/>
    <s v="OC02079"/>
    <x v="15"/>
    <s v="DSA 238840"/>
    <d v="2026-01-23T00:00:00"/>
    <d v="2026-02-22T00:00:00"/>
    <s v="MXN"/>
    <n v="-18120"/>
    <n v="-2899.2"/>
    <n v="-21019.200000000001"/>
    <n v="-21019.200000000001"/>
    <n v="21019.200000000001"/>
    <s v="Sin pagar"/>
    <s v="IRLANDA ROJO"/>
    <m/>
    <n v="30"/>
    <s v="Crédito"/>
    <n v="22"/>
    <n v="2"/>
    <n v="2026"/>
    <n v="23"/>
    <n v="1"/>
    <n v="2026"/>
    <n v="18120"/>
    <n v="21019.200000000001"/>
    <s v="Vigente"/>
    <d v="2026-01-31T00:00:00"/>
    <x v="5"/>
    <x v="21"/>
    <n v="0"/>
    <n v="0"/>
    <n v="0"/>
    <n v="0"/>
    <n v="18120"/>
  </r>
  <r>
    <s v="BILL/2026/01/0062"/>
    <s v="OC02045"/>
    <x v="15"/>
    <s v="DSA 238841"/>
    <d v="2026-01-23T00:00:00"/>
    <d v="2026-02-22T00:00:00"/>
    <s v="USD"/>
    <n v="-117484.42"/>
    <m/>
    <n v="-117484.42"/>
    <n v="-6720"/>
    <n v="6720"/>
    <s v="Sin pagar"/>
    <s v="IRLANDA ROJO"/>
    <m/>
    <n v="30"/>
    <s v="Crédito"/>
    <n v="22"/>
    <n v="2"/>
    <n v="2026"/>
    <n v="23"/>
    <n v="1"/>
    <n v="2026"/>
    <n v="117484.42"/>
    <n v="117484.42"/>
    <s v="Vigente"/>
    <d v="2026-01-31T00:00:00"/>
    <x v="5"/>
    <x v="21"/>
    <n v="0"/>
    <n v="0"/>
    <n v="0"/>
    <n v="0"/>
    <n v="117484.42"/>
  </r>
  <r>
    <s v="BILL/2026/01/0061"/>
    <s v="OC02046"/>
    <x v="15"/>
    <s v="DSA 238842"/>
    <d v="2026-01-23T00:00:00"/>
    <d v="2026-02-22T00:00:00"/>
    <s v="USD"/>
    <n v="-201926.34"/>
    <m/>
    <n v="-201926.34"/>
    <n v="-11550"/>
    <n v="11550"/>
    <s v="Sin pagar"/>
    <s v="IRLANDA ROJO"/>
    <m/>
    <n v="30"/>
    <s v="Crédito"/>
    <n v="22"/>
    <n v="2"/>
    <n v="2026"/>
    <n v="23"/>
    <n v="1"/>
    <n v="2026"/>
    <n v="201926.34"/>
    <n v="201926.34"/>
    <s v="Vigente"/>
    <d v="2026-01-31T00:00:00"/>
    <x v="5"/>
    <x v="21"/>
    <n v="0"/>
    <n v="0"/>
    <n v="0"/>
    <n v="0"/>
    <n v="201926.34"/>
  </r>
  <r>
    <s v="BILL/2026/01/0056"/>
    <s v="OC02073"/>
    <x v="23"/>
    <s v="MET4536"/>
    <d v="2026-01-15T00:00:00"/>
    <d v="2026-02-14T00:00:00"/>
    <s v="USD"/>
    <n v="-30733.81"/>
    <n v="-4917.41"/>
    <n v="-35651.22"/>
    <n v="-2001"/>
    <n v="2001"/>
    <s v="Sin pagar"/>
    <s v="IRLANDA ROJO"/>
    <m/>
    <n v="30"/>
    <s v="Crédito"/>
    <n v="14"/>
    <n v="2"/>
    <n v="2026"/>
    <n v="15"/>
    <n v="1"/>
    <n v="2026"/>
    <n v="30733.81"/>
    <n v="35651.22"/>
    <s v="Vigente"/>
    <d v="2026-01-31T00:00:00"/>
    <x v="5"/>
    <x v="21"/>
    <n v="0"/>
    <n v="0"/>
    <n v="0"/>
    <n v="0"/>
    <n v="30733.81"/>
  </r>
  <r>
    <s v="BILL/2026/01/0053"/>
    <s v="OC02055"/>
    <x v="15"/>
    <s v="DSA 238185"/>
    <d v="2026-01-15T00:00:00"/>
    <d v="2026-02-14T00:00:00"/>
    <s v="USD"/>
    <n v="-27081.38"/>
    <n v="-4333.0200000000004"/>
    <n v="-31414.400000000001"/>
    <n v="-1763.2"/>
    <n v="1763.2"/>
    <s v="Sin pagar"/>
    <s v="IRLANDA ROJO"/>
    <m/>
    <n v="30"/>
    <s v="Crédito"/>
    <n v="14"/>
    <n v="2"/>
    <n v="2026"/>
    <n v="15"/>
    <n v="1"/>
    <n v="2026"/>
    <n v="27081.38"/>
    <n v="31414.400000000001"/>
    <s v="Vigente"/>
    <d v="2026-01-31T00:00:00"/>
    <x v="5"/>
    <x v="21"/>
    <n v="0"/>
    <n v="0"/>
    <n v="0"/>
    <n v="0"/>
    <n v="27081.38"/>
  </r>
  <r>
    <s v="BILL/2026/01/0052"/>
    <s v="OC01999"/>
    <x v="1"/>
    <s v="AA 15908"/>
    <d v="2026-01-12T00:00:00"/>
    <d v="2026-02-01T00:00:00"/>
    <s v="MXN"/>
    <n v="-63000"/>
    <n v="-10080"/>
    <n v="-73080"/>
    <n v="-73080"/>
    <n v="73080"/>
    <s v="Sin pagar"/>
    <s v="IRLANDA ROJO"/>
    <m/>
    <n v="20"/>
    <s v="Crédito"/>
    <n v="1"/>
    <n v="2"/>
    <n v="2026"/>
    <n v="12"/>
    <n v="1"/>
    <n v="2026"/>
    <n v="63000"/>
    <n v="73080"/>
    <s v="Vigente"/>
    <d v="2026-01-31T00:00:00"/>
    <x v="5"/>
    <x v="21"/>
    <n v="0"/>
    <n v="0"/>
    <n v="0"/>
    <n v="0"/>
    <n v="63000"/>
  </r>
  <r>
    <s v="BILL/2026/01/0051"/>
    <s v="OC02061"/>
    <x v="5"/>
    <s v="M 67732-"/>
    <d v="2026-01-19T00:00:00"/>
    <d v="2026-02-18T00:00:00"/>
    <s v="USD"/>
    <n v="-2334.64"/>
    <n v="-373.54"/>
    <n v="-2708.18"/>
    <n v="-153.12"/>
    <n v="153.12"/>
    <s v="Sin pagar"/>
    <s v="IRLANDA ROJO"/>
    <m/>
    <n v="30"/>
    <s v="Crédito"/>
    <n v="18"/>
    <n v="2"/>
    <n v="2026"/>
    <n v="19"/>
    <n v="1"/>
    <n v="2026"/>
    <n v="2334.64"/>
    <n v="2708.18"/>
    <s v="Vigente"/>
    <d v="2026-01-31T00:00:00"/>
    <x v="5"/>
    <x v="21"/>
    <n v="0"/>
    <n v="0"/>
    <n v="0"/>
    <n v="0"/>
    <n v="2334.64"/>
  </r>
  <r>
    <s v="BILL/2026/01/0050"/>
    <s v="OC02060"/>
    <x v="5"/>
    <s v="M 67732"/>
    <d v="2026-01-19T00:00:00"/>
    <d v="2026-02-18T00:00:00"/>
    <s v="USD"/>
    <n v="-7782.15"/>
    <n v="-1245.1400000000001"/>
    <n v="-9027.2900000000009"/>
    <n v="-510.4"/>
    <n v="510.4"/>
    <s v="Sin pagar"/>
    <s v="IRLANDA ROJO"/>
    <m/>
    <n v="30"/>
    <s v="Crédito"/>
    <n v="18"/>
    <n v="2"/>
    <n v="2026"/>
    <n v="19"/>
    <n v="1"/>
    <n v="2026"/>
    <n v="7782.15"/>
    <n v="9027.2900000000009"/>
    <s v="Vigente"/>
    <d v="2026-01-31T00:00:00"/>
    <x v="5"/>
    <x v="21"/>
    <n v="0"/>
    <n v="0"/>
    <n v="0"/>
    <n v="0"/>
    <n v="7782.15"/>
  </r>
  <r>
    <s v="BILL/2026/01/0047"/>
    <s v="OC02049"/>
    <x v="2"/>
    <s v="12002056"/>
    <d v="2026-01-13T00:00:00"/>
    <d v="2026-02-12T00:00:00"/>
    <s v="USD"/>
    <n v="-32233.5"/>
    <n v="-5157.3599999999997"/>
    <n v="-37390.86"/>
    <n v="-2088"/>
    <n v="2088"/>
    <s v="Sin pagar"/>
    <s v="IRLANDA ROJO"/>
    <m/>
    <n v="30"/>
    <s v="Crédito"/>
    <n v="12"/>
    <n v="2"/>
    <n v="2026"/>
    <n v="13"/>
    <n v="1"/>
    <n v="2026"/>
    <n v="32233.5"/>
    <n v="37390.86"/>
    <s v="Vigente"/>
    <d v="2026-01-31T00:00:00"/>
    <x v="5"/>
    <x v="21"/>
    <n v="0"/>
    <n v="0"/>
    <n v="0"/>
    <n v="0"/>
    <n v="32233.5"/>
  </r>
  <r>
    <s v="BILL/2026/01/0046"/>
    <s v="OC02069"/>
    <x v="23"/>
    <s v="MET4527"/>
    <d v="2026-01-14T00:00:00"/>
    <d v="2026-02-13T00:00:00"/>
    <s v="USD"/>
    <n v="-30798.15"/>
    <n v="-4927.7"/>
    <n v="-35725.85"/>
    <n v="-2001"/>
    <n v="2001"/>
    <s v="Sin pagar"/>
    <s v="IRLANDA ROJO"/>
    <m/>
    <n v="30"/>
    <s v="Crédito"/>
    <n v="13"/>
    <n v="2"/>
    <n v="2026"/>
    <n v="14"/>
    <n v="1"/>
    <n v="2026"/>
    <n v="30798.15"/>
    <n v="35725.85"/>
    <s v="Vigente"/>
    <d v="2026-01-31T00:00:00"/>
    <x v="5"/>
    <x v="21"/>
    <n v="0"/>
    <n v="0"/>
    <n v="0"/>
    <n v="0"/>
    <n v="30798.15"/>
  </r>
  <r>
    <s v="BILL/2026/01/0045"/>
    <s v="OC02056"/>
    <x v="15"/>
    <s v="DSA 238184"/>
    <d v="2026-01-15T00:00:00"/>
    <d v="2026-02-14T00:00:00"/>
    <s v="MXN"/>
    <n v="-33200"/>
    <n v="-5312"/>
    <n v="-38512"/>
    <n v="-38512"/>
    <n v="38512"/>
    <s v="Sin pagar"/>
    <s v="IRLANDA ROJO"/>
    <m/>
    <n v="30"/>
    <s v="Crédito"/>
    <n v="14"/>
    <n v="2"/>
    <n v="2026"/>
    <n v="15"/>
    <n v="1"/>
    <n v="2026"/>
    <n v="33200"/>
    <n v="38512"/>
    <s v="Vigente"/>
    <d v="2026-01-31T00:00:00"/>
    <x v="5"/>
    <x v="21"/>
    <n v="0"/>
    <n v="0"/>
    <n v="0"/>
    <n v="0"/>
    <n v="33200"/>
  </r>
  <r>
    <s v="BILL/2026/01/0044"/>
    <s v="OC02053"/>
    <x v="15"/>
    <s v="DSA 238186"/>
    <d v="2026-01-15T00:00:00"/>
    <d v="2026-02-14T00:00:00"/>
    <s v="USD"/>
    <n v="-108432.44"/>
    <n v="-17349.189999999999"/>
    <n v="-125781.63"/>
    <n v="-7059.76"/>
    <n v="7059.76"/>
    <s v="Sin pagar"/>
    <s v="IRLANDA ROJO"/>
    <m/>
    <n v="30"/>
    <s v="Crédito"/>
    <n v="14"/>
    <n v="2"/>
    <n v="2026"/>
    <n v="15"/>
    <n v="1"/>
    <n v="2026"/>
    <n v="108432.44"/>
    <n v="125781.63"/>
    <s v="Vigente"/>
    <d v="2026-01-31T00:00:00"/>
    <x v="5"/>
    <x v="21"/>
    <n v="0"/>
    <n v="0"/>
    <n v="0"/>
    <n v="0"/>
    <n v="108432.44"/>
  </r>
  <r>
    <s v="BILL/2026/01/0043"/>
    <s v="OC02076"/>
    <x v="4"/>
    <s v="OBR36649"/>
    <d v="2026-01-15T00:00:00"/>
    <d v="2026-02-14T00:00:00"/>
    <s v="USD"/>
    <n v="-855.2"/>
    <n v="-136.83000000000001"/>
    <n v="-992.03"/>
    <n v="-55.68"/>
    <n v="55.68"/>
    <s v="Sin pagar"/>
    <s v="IRLANDA ROJO"/>
    <m/>
    <n v="30"/>
    <s v="Crédito"/>
    <n v="14"/>
    <n v="2"/>
    <n v="2026"/>
    <n v="15"/>
    <n v="1"/>
    <n v="2026"/>
    <n v="855.2"/>
    <n v="992.03"/>
    <s v="Vigente"/>
    <d v="2026-01-31T00:00:00"/>
    <x v="5"/>
    <x v="21"/>
    <n v="0"/>
    <n v="0"/>
    <n v="0"/>
    <n v="0"/>
    <n v="855.2"/>
  </r>
  <r>
    <s v="BILL/2026/01/0041"/>
    <s v="OC02048"/>
    <x v="2"/>
    <s v="12002055"/>
    <d v="2026-01-13T00:00:00"/>
    <d v="2026-02-12T00:00:00"/>
    <s v="USD"/>
    <n v="-32233.5"/>
    <n v="-5157.3599999999997"/>
    <n v="-37390.86"/>
    <n v="-2088"/>
    <n v="2088"/>
    <s v="Sin pagar"/>
    <s v="IRLANDA ROJO"/>
    <m/>
    <n v="30"/>
    <s v="Crédito"/>
    <n v="12"/>
    <n v="2"/>
    <n v="2026"/>
    <n v="13"/>
    <n v="1"/>
    <n v="2026"/>
    <n v="32233.5"/>
    <n v="37390.86"/>
    <s v="Vigente"/>
    <d v="2026-01-31T00:00:00"/>
    <x v="5"/>
    <x v="21"/>
    <n v="0"/>
    <n v="0"/>
    <n v="0"/>
    <n v="0"/>
    <n v="32233.5"/>
  </r>
  <r>
    <s v="BILL/2026/01/0039"/>
    <s v="OC02064"/>
    <x v="1"/>
    <s v="AA 15907"/>
    <d v="2026-01-12T00:00:00"/>
    <d v="2026-02-01T00:00:00"/>
    <s v="MXN"/>
    <n v="-31500"/>
    <n v="-5040"/>
    <n v="-36540"/>
    <n v="-36540"/>
    <n v="36540"/>
    <s v="Sin pagar"/>
    <s v="IRLANDA ROJO"/>
    <m/>
    <n v="20"/>
    <s v="Crédito"/>
    <n v="1"/>
    <n v="2"/>
    <n v="2026"/>
    <n v="12"/>
    <n v="1"/>
    <n v="2026"/>
    <n v="31500"/>
    <n v="36540"/>
    <s v="Vigente"/>
    <d v="2026-01-31T00:00:00"/>
    <x v="5"/>
    <x v="21"/>
    <n v="0"/>
    <n v="0"/>
    <n v="0"/>
    <n v="0"/>
    <n v="31500"/>
  </r>
  <r>
    <s v="BILL/2026/01/0034"/>
    <s v="OC02001"/>
    <x v="1"/>
    <s v="AA 15906"/>
    <d v="2026-01-12T00:00:00"/>
    <d v="2026-02-01T00:00:00"/>
    <s v="MXN"/>
    <n v="-31500"/>
    <n v="-5040"/>
    <n v="-36540"/>
    <n v="-36540"/>
    <n v="36540"/>
    <s v="Sin pagar"/>
    <s v="IRLANDA ROJO"/>
    <m/>
    <n v="20"/>
    <s v="Crédito"/>
    <n v="1"/>
    <n v="2"/>
    <n v="2026"/>
    <n v="12"/>
    <n v="1"/>
    <n v="2026"/>
    <n v="31500"/>
    <n v="36540"/>
    <s v="Vigente"/>
    <d v="2026-01-31T00:00:00"/>
    <x v="5"/>
    <x v="21"/>
    <n v="0"/>
    <n v="0"/>
    <n v="0"/>
    <n v="0"/>
    <n v="31500"/>
  </r>
  <r>
    <s v="BILL/2026/01/0031"/>
    <s v="OC02042"/>
    <x v="24"/>
    <s v="59357"/>
    <d v="2026-01-06T00:00:00"/>
    <d v="2026-02-05T00:00:00"/>
    <s v="USD"/>
    <n v="-339919.5"/>
    <n v="-54387.12"/>
    <n v="-394306.62"/>
    <n v="-22040"/>
    <n v="22040"/>
    <s v="Sin pagar"/>
    <s v="IRLANDA ROJO"/>
    <m/>
    <n v="30"/>
    <s v="Crédito"/>
    <n v="5"/>
    <n v="2"/>
    <n v="2026"/>
    <n v="6"/>
    <n v="1"/>
    <n v="2026"/>
    <n v="339919.5"/>
    <n v="394306.62"/>
    <s v="Vigente"/>
    <d v="2026-01-31T00:00:00"/>
    <x v="5"/>
    <x v="21"/>
    <n v="0"/>
    <n v="0"/>
    <n v="0"/>
    <n v="0"/>
    <n v="339919.5"/>
  </r>
  <r>
    <s v="BILL/2026/01/0030"/>
    <s v="OC02032"/>
    <x v="2"/>
    <s v="12002067"/>
    <d v="2026-01-14T00:00:00"/>
    <d v="2026-02-13T00:00:00"/>
    <s v="USD"/>
    <n v="-64274.400000000001"/>
    <n v="-10283.9"/>
    <n v="-74558.3"/>
    <n v="-4176"/>
    <n v="4176"/>
    <s v="Sin pagar"/>
    <s v="IRLANDA ROJO"/>
    <m/>
    <n v="30"/>
    <s v="Crédito"/>
    <n v="13"/>
    <n v="2"/>
    <n v="2026"/>
    <n v="14"/>
    <n v="1"/>
    <n v="2026"/>
    <n v="64274.400000000001"/>
    <n v="74558.3"/>
    <s v="Vigente"/>
    <d v="2026-01-31T00:00:00"/>
    <x v="5"/>
    <x v="21"/>
    <n v="0"/>
    <n v="0"/>
    <n v="0"/>
    <n v="0"/>
    <n v="64274.400000000001"/>
  </r>
  <r>
    <s v="BILL/2026/01/0025"/>
    <s v="OC02029"/>
    <x v="8"/>
    <s v="1489"/>
    <d v="2026-01-12T00:00:00"/>
    <d v="2026-02-11T00:00:00"/>
    <s v="USD"/>
    <n v="-39565.24"/>
    <n v="-6330.44"/>
    <n v="-45895.68"/>
    <n v="-2552"/>
    <n v="2552"/>
    <s v="Sin pagar"/>
    <s v="IRLANDA ROJO"/>
    <m/>
    <n v="30"/>
    <s v="Crédito"/>
    <n v="11"/>
    <n v="2"/>
    <n v="2026"/>
    <n v="12"/>
    <n v="1"/>
    <n v="2026"/>
    <n v="39565.24"/>
    <n v="45895.68"/>
    <s v="Vigente"/>
    <d v="2026-01-31T00:00:00"/>
    <x v="5"/>
    <x v="21"/>
    <n v="0"/>
    <n v="0"/>
    <n v="0"/>
    <n v="0"/>
    <n v="39565.24"/>
  </r>
  <r>
    <s v="BILL/2026/01/0012"/>
    <s v="OC02033"/>
    <x v="3"/>
    <s v="61287"/>
    <d v="2026-01-02T00:00:00"/>
    <d v="2026-02-01T00:00:00"/>
    <s v="MXN"/>
    <n v="-30240"/>
    <n v="-4838.3999999999996"/>
    <n v="-35078.400000000001"/>
    <n v="-35078.400000000001"/>
    <n v="35078.400000000001"/>
    <s v="Sin pagar"/>
    <s v="IRLANDA ROJO"/>
    <m/>
    <n v="30"/>
    <s v="Crédito"/>
    <n v="1"/>
    <n v="2"/>
    <n v="2026"/>
    <n v="2"/>
    <n v="1"/>
    <n v="2026"/>
    <n v="30240"/>
    <n v="35078.400000000001"/>
    <s v="Vigente"/>
    <d v="2026-01-31T00:00:00"/>
    <x v="5"/>
    <x v="21"/>
    <n v="0"/>
    <n v="0"/>
    <n v="0"/>
    <n v="0"/>
    <n v="30240"/>
  </r>
  <r>
    <s v="BILL/2026/01/0010"/>
    <s v="OC02012"/>
    <x v="3"/>
    <s v="61286"/>
    <d v="2026-01-02T00:00:00"/>
    <d v="2026-02-01T00:00:00"/>
    <s v="MXN"/>
    <n v="-20160"/>
    <n v="-3225.6"/>
    <n v="-23385.599999999999"/>
    <n v="-23385.599999999999"/>
    <n v="23385.599999999999"/>
    <s v="Sin pagar"/>
    <s v="IRLANDA ROJO"/>
    <m/>
    <n v="30"/>
    <s v="Crédito"/>
    <n v="1"/>
    <n v="2"/>
    <n v="2026"/>
    <n v="2"/>
    <n v="1"/>
    <n v="2026"/>
    <n v="20160"/>
    <n v="23385.599999999999"/>
    <s v="Vigente"/>
    <d v="2026-01-31T00:00:00"/>
    <x v="5"/>
    <x v="21"/>
    <n v="0"/>
    <n v="0"/>
    <n v="0"/>
    <n v="0"/>
    <n v="20160"/>
  </r>
  <r>
    <s v="BILL/2026/01/0009"/>
    <s v="OC02013"/>
    <x v="3"/>
    <s v="61285"/>
    <d v="2026-01-02T00:00:00"/>
    <d v="2026-02-01T00:00:00"/>
    <s v="MXN"/>
    <n v="-20160"/>
    <n v="-3225.6"/>
    <n v="-23385.599999999999"/>
    <n v="-23385.599999999999"/>
    <n v="23385.599999999999"/>
    <s v="Sin pagar"/>
    <s v="IRLANDA ROJO"/>
    <m/>
    <n v="30"/>
    <s v="Crédito"/>
    <n v="1"/>
    <n v="2"/>
    <n v="2026"/>
    <n v="2"/>
    <n v="1"/>
    <n v="2026"/>
    <n v="20160"/>
    <n v="23385.599999999999"/>
    <s v="Vigente"/>
    <d v="2026-01-31T00:00:00"/>
    <x v="5"/>
    <x v="21"/>
    <n v="0"/>
    <n v="0"/>
    <n v="0"/>
    <n v="0"/>
    <n v="20160"/>
  </r>
  <r>
    <s v="BILL/2026/01/0008"/>
    <s v="OC02006"/>
    <x v="4"/>
    <s v="OBR36536"/>
    <d v="2026-01-02T00:00:00"/>
    <d v="2026-02-01T00:00:00"/>
    <s v="USD"/>
    <n v="-19738.32"/>
    <n v="-3158.13"/>
    <n v="-22896.45"/>
    <n v="-1271.94"/>
    <n v="1271.94"/>
    <s v="Sin pagar"/>
    <s v="IRLANDA ROJO"/>
    <m/>
    <n v="30"/>
    <s v="Crédito"/>
    <n v="1"/>
    <n v="2"/>
    <n v="2026"/>
    <n v="2"/>
    <n v="1"/>
    <n v="2026"/>
    <n v="19738.32"/>
    <n v="22896.45"/>
    <s v="Vigente"/>
    <d v="2026-01-31T00:00:00"/>
    <x v="5"/>
    <x v="21"/>
    <n v="0"/>
    <n v="0"/>
    <n v="0"/>
    <n v="0"/>
    <n v="19738.32"/>
  </r>
  <r>
    <s v="BILL/2025/12/0035"/>
    <s v="OC01838"/>
    <x v="13"/>
    <s v="HMO/2025/00003"/>
    <d v="2025-12-18T00:00:00"/>
    <d v="2026-02-16T00:00:00"/>
    <s v="USD"/>
    <n v="-1125529.2"/>
    <n v="-180084.67"/>
    <n v="-1305613.8700000001"/>
    <n v="-72453.600000000006"/>
    <n v="72453.600000000006"/>
    <s v="Sin pagar"/>
    <s v="IRLANDA ROJO"/>
    <m/>
    <n v="60"/>
    <s v="Crédito"/>
    <n v="16"/>
    <n v="2"/>
    <n v="2026"/>
    <n v="18"/>
    <n v="12"/>
    <n v="2025"/>
    <n v="1125529.2"/>
    <n v="1305613.8700000001"/>
    <s v="Vigente"/>
    <d v="2026-01-31T00:00:00"/>
    <x v="5"/>
    <x v="21"/>
    <n v="0"/>
    <n v="0"/>
    <n v="0"/>
    <n v="0"/>
    <n v="1125529.2"/>
  </r>
  <r>
    <s v="BILL/2025/10/0003"/>
    <s v="OC01792"/>
    <x v="16"/>
    <s v="4074"/>
    <d v="2025-10-02T00:00:00"/>
    <d v="2025-11-01T00:00:00"/>
    <s v="MXN"/>
    <n v="-14985"/>
    <n v="-2397.6"/>
    <n v="-17382.599999999999"/>
    <n v="-17382.599999999999"/>
    <n v="17382.599999999999"/>
    <s v="Sin pagar"/>
    <s v="IRLANDA ROJO"/>
    <m/>
    <n v="30"/>
    <s v="Crédito"/>
    <n v="1"/>
    <n v="11"/>
    <n v="2025"/>
    <n v="2"/>
    <n v="10"/>
    <n v="2025"/>
    <n v="14985"/>
    <n v="17382.599999999999"/>
    <s v="Vencido"/>
    <d v="2026-01-31T00:00:00"/>
    <x v="5"/>
    <x v="21"/>
    <n v="92"/>
    <n v="0"/>
    <n v="0"/>
    <n v="14985"/>
    <n v="0"/>
  </r>
  <r>
    <s v="BILL/2025/09/0116"/>
    <s v="OC01773"/>
    <x v="16"/>
    <s v="3998"/>
    <d v="2025-09-27T00:00:00"/>
    <d v="2025-10-27T00:00:00"/>
    <s v="MXN"/>
    <n v="-7600"/>
    <n v="-1216"/>
    <n v="-8816"/>
    <n v="-8816"/>
    <n v="8816"/>
    <s v="Sin pagar"/>
    <s v="IRLANDA ROJO"/>
    <m/>
    <n v="30"/>
    <s v="Crédito"/>
    <n v="27"/>
    <n v="10"/>
    <n v="2025"/>
    <n v="27"/>
    <n v="9"/>
    <n v="2025"/>
    <n v="7600"/>
    <n v="8816"/>
    <s v="Vencido"/>
    <d v="2026-01-31T00:00:00"/>
    <x v="5"/>
    <x v="21"/>
    <n v="97"/>
    <n v="0"/>
    <n v="0"/>
    <n v="7600"/>
    <n v="0"/>
  </r>
  <r>
    <s v="BILL/2025/09/0092"/>
    <s v="OC01742"/>
    <x v="14"/>
    <s v="CLN/2025/0086"/>
    <d v="2025-09-24T00:00:00"/>
    <d v="2025-10-24T00:00:00"/>
    <s v="MXN"/>
    <n v="-2499.98"/>
    <m/>
    <n v="-2499.98"/>
    <n v="-2499.98"/>
    <n v="2499.98"/>
    <s v="Sin pagar"/>
    <s v="IRLANDA ROJO"/>
    <m/>
    <n v="30"/>
    <s v="Crédito"/>
    <n v="24"/>
    <n v="10"/>
    <n v="2025"/>
    <n v="24"/>
    <n v="9"/>
    <n v="2025"/>
    <n v="2499.98"/>
    <n v="2499.98"/>
    <s v="Vencido"/>
    <d v="2026-01-31T00:00:00"/>
    <x v="5"/>
    <x v="21"/>
    <n v="100"/>
    <n v="0"/>
    <n v="0"/>
    <n v="2499.98"/>
    <n v="0"/>
  </r>
  <r>
    <s v="BILL/2025/09/0065"/>
    <s v="OC01751"/>
    <x v="16"/>
    <s v="3957"/>
    <d v="2025-09-23T00:00:00"/>
    <d v="2025-10-23T00:00:00"/>
    <s v="USD"/>
    <n v="-23857.03"/>
    <n v="-3817.12"/>
    <n v="-27674.15"/>
    <n v="-1503.36"/>
    <n v="1503.36"/>
    <s v="Sin pagar"/>
    <s v="IRLANDA ROJO"/>
    <m/>
    <n v="30"/>
    <s v="Crédito"/>
    <n v="23"/>
    <n v="10"/>
    <n v="2025"/>
    <n v="23"/>
    <n v="9"/>
    <n v="2025"/>
    <n v="23857.03"/>
    <n v="27674.15"/>
    <s v="Vencido"/>
    <d v="2026-01-31T00:00:00"/>
    <x v="5"/>
    <x v="21"/>
    <n v="101"/>
    <n v="0"/>
    <n v="0"/>
    <n v="23857.03"/>
    <n v="0"/>
  </r>
  <r>
    <s v="BILL/2025/09/0031"/>
    <s v="OC01684"/>
    <x v="16"/>
    <s v="3858"/>
    <d v="2025-09-05T00:00:00"/>
    <d v="2025-10-05T00:00:00"/>
    <s v="USD"/>
    <n v="-7240.47"/>
    <n v="-1158.48"/>
    <n v="-8398.9500000000007"/>
    <n v="-447.76"/>
    <n v="447.76"/>
    <s v="Sin pagar"/>
    <s v="IRLANDA ROJO"/>
    <m/>
    <n v="30"/>
    <s v="Crédito"/>
    <n v="5"/>
    <n v="10"/>
    <n v="2025"/>
    <n v="5"/>
    <n v="9"/>
    <n v="2025"/>
    <n v="7240.47"/>
    <n v="8398.9500000000007"/>
    <s v="Vencido"/>
    <d v="2026-01-31T00:00:00"/>
    <x v="5"/>
    <x v="21"/>
    <n v="119"/>
    <n v="0"/>
    <n v="0"/>
    <n v="7240.47"/>
    <n v="0"/>
  </r>
  <r>
    <s v="BILL/2025/09/0030"/>
    <s v="OC01684"/>
    <x v="16"/>
    <s v="3851"/>
    <d v="2025-09-04T00:00:00"/>
    <d v="2025-10-04T00:00:00"/>
    <s v="USD"/>
    <n v="-21639.89"/>
    <n v="-3462.38"/>
    <n v="-25102.27"/>
    <n v="-1343.28"/>
    <n v="1343.28"/>
    <s v="Sin pagar"/>
    <s v="IRLANDA ROJO"/>
    <m/>
    <n v="30"/>
    <s v="Crédito"/>
    <n v="4"/>
    <n v="10"/>
    <n v="2025"/>
    <n v="4"/>
    <n v="9"/>
    <n v="2025"/>
    <n v="21639.89"/>
    <n v="25102.27"/>
    <s v="Vencido"/>
    <d v="2026-01-31T00:00:00"/>
    <x v="5"/>
    <x v="21"/>
    <n v="120"/>
    <n v="0"/>
    <n v="0"/>
    <n v="21639.89"/>
    <n v="0"/>
  </r>
  <r>
    <s v="BILL/2025/09/0021"/>
    <s v="OC01696"/>
    <x v="14"/>
    <s v="CLN/2025/0066"/>
    <d v="2025-09-09T00:00:00"/>
    <d v="2025-10-09T00:00:00"/>
    <s v="MXN"/>
    <n v="-5000"/>
    <m/>
    <n v="-5000"/>
    <n v="-5000"/>
    <n v="5000"/>
    <s v="Sin pagar"/>
    <s v="IRLANDA ROJO"/>
    <m/>
    <n v="30"/>
    <s v="Crédito"/>
    <n v="9"/>
    <n v="10"/>
    <n v="2025"/>
    <n v="9"/>
    <n v="9"/>
    <n v="2025"/>
    <n v="5000"/>
    <n v="5000"/>
    <s v="Vencido"/>
    <d v="2026-01-31T00:00:00"/>
    <x v="5"/>
    <x v="21"/>
    <n v="115"/>
    <n v="0"/>
    <n v="0"/>
    <n v="5000"/>
    <n v="0"/>
  </r>
  <r>
    <s v="BILL/2025/09/0008"/>
    <s v="OC01683"/>
    <x v="16"/>
    <s v="3844"/>
    <d v="2025-09-03T00:00:00"/>
    <d v="2025-10-03T00:00:00"/>
    <s v="USD"/>
    <n v="-24244.53"/>
    <n v="-3879.12"/>
    <n v="-28123.65"/>
    <n v="-1503.36"/>
    <n v="1503.36"/>
    <s v="Sin pagar"/>
    <s v="IRLANDA ROJO"/>
    <m/>
    <n v="30"/>
    <s v="Crédito"/>
    <n v="3"/>
    <n v="10"/>
    <n v="2025"/>
    <n v="3"/>
    <n v="9"/>
    <n v="2025"/>
    <n v="24244.53"/>
    <n v="28123.65"/>
    <s v="Vencido"/>
    <d v="2026-01-31T00:00:00"/>
    <x v="5"/>
    <x v="21"/>
    <n v="121"/>
    <n v="0"/>
    <n v="0"/>
    <n v="24244.53"/>
    <n v="0"/>
  </r>
  <r>
    <s v="BILL/2025/08/0063"/>
    <s v="OC01631"/>
    <x v="16"/>
    <s v="3756"/>
    <d v="2025-08-19T00:00:00"/>
    <d v="2025-09-18T00:00:00"/>
    <s v="MXN"/>
    <n v="-12600"/>
    <n v="-2016"/>
    <n v="-14616"/>
    <n v="-14616"/>
    <n v="14616"/>
    <s v="Sin pagar"/>
    <s v="IRLANDA ROJO"/>
    <m/>
    <n v="30"/>
    <s v="Crédito"/>
    <n v="18"/>
    <n v="9"/>
    <n v="2025"/>
    <n v="19"/>
    <n v="8"/>
    <n v="2025"/>
    <n v="12600"/>
    <n v="14616"/>
    <s v="Vencido"/>
    <d v="2026-01-31T00:00:00"/>
    <x v="5"/>
    <x v="21"/>
    <n v="136"/>
    <n v="0"/>
    <n v="0"/>
    <n v="12600"/>
    <n v="0"/>
  </r>
  <r>
    <s v="BILL/2025/08/0062"/>
    <s v="OC01632"/>
    <x v="16"/>
    <s v="3757"/>
    <d v="2025-08-19T00:00:00"/>
    <d v="2025-09-18T00:00:00"/>
    <s v="MXN"/>
    <n v="-21000"/>
    <n v="-3360"/>
    <n v="-24360"/>
    <n v="-24360"/>
    <n v="24360"/>
    <s v="Sin pagar"/>
    <s v="IRLANDA ROJO"/>
    <m/>
    <n v="30"/>
    <s v="Crédito"/>
    <n v="18"/>
    <n v="9"/>
    <n v="2025"/>
    <n v="19"/>
    <n v="8"/>
    <n v="2025"/>
    <n v="21000"/>
    <n v="24360"/>
    <s v="Vencido"/>
    <d v="2026-01-31T00:00:00"/>
    <x v="5"/>
    <x v="21"/>
    <n v="136"/>
    <n v="0"/>
    <n v="0"/>
    <n v="21000"/>
    <n v="0"/>
  </r>
  <r>
    <s v="BILL/2025/08/0040"/>
    <s v="OC01600"/>
    <x v="16"/>
    <s v="3703"/>
    <d v="2025-08-12T00:00:00"/>
    <d v="2025-09-11T00:00:00"/>
    <s v="MXN"/>
    <n v="-7600"/>
    <n v="-1216"/>
    <n v="-8816"/>
    <n v="-8816"/>
    <n v="8816"/>
    <s v="Sin pagar"/>
    <s v="IRLANDA ROJO"/>
    <m/>
    <n v="30"/>
    <s v="Crédito"/>
    <n v="11"/>
    <n v="9"/>
    <n v="2025"/>
    <n v="12"/>
    <n v="8"/>
    <n v="2025"/>
    <n v="7600"/>
    <n v="8816"/>
    <s v="Vencido"/>
    <d v="2026-01-31T00:00:00"/>
    <x v="5"/>
    <x v="21"/>
    <n v="143"/>
    <n v="0"/>
    <n v="0"/>
    <n v="7600"/>
    <n v="0"/>
  </r>
  <r>
    <s v="BILL/2025/08/0036"/>
    <s v="OC01615"/>
    <x v="16"/>
    <s v="3725"/>
    <d v="2025-08-14T00:00:00"/>
    <d v="2025-09-13T00:00:00"/>
    <s v="USD"/>
    <n v="-7416.85"/>
    <n v="-1186.7"/>
    <n v="-8603.5499999999993"/>
    <n v="-461.68"/>
    <n v="461.68"/>
    <s v="Sin pagar"/>
    <s v="IRLANDA ROJO"/>
    <m/>
    <n v="30"/>
    <s v="Crédito"/>
    <n v="13"/>
    <n v="9"/>
    <n v="2025"/>
    <n v="14"/>
    <n v="8"/>
    <n v="2025"/>
    <n v="7416.85"/>
    <n v="8603.5499999999993"/>
    <s v="Vencido"/>
    <d v="2026-01-31T00:00:00"/>
    <x v="5"/>
    <x v="21"/>
    <n v="141"/>
    <n v="0"/>
    <n v="0"/>
    <n v="7416.85"/>
    <n v="0"/>
  </r>
  <r>
    <s v="BILL/2025/08/0035"/>
    <s v="OC01616"/>
    <x v="16"/>
    <s v="3726"/>
    <d v="2025-08-14T00:00:00"/>
    <d v="2025-09-13T00:00:00"/>
    <s v="MXN"/>
    <n v="-11220"/>
    <n v="-1795.2"/>
    <n v="-13015.2"/>
    <n v="-13015.2"/>
    <n v="13015.2"/>
    <s v="Sin pagar"/>
    <s v="IRLANDA ROJO"/>
    <m/>
    <n v="30"/>
    <s v="Crédito"/>
    <n v="13"/>
    <n v="9"/>
    <n v="2025"/>
    <n v="14"/>
    <n v="8"/>
    <n v="2025"/>
    <n v="11220"/>
    <n v="13015.2"/>
    <s v="Vencido"/>
    <d v="2026-01-31T00:00:00"/>
    <x v="5"/>
    <x v="21"/>
    <n v="141"/>
    <n v="0"/>
    <n v="0"/>
    <n v="11220"/>
    <n v="0"/>
  </r>
  <r>
    <s v="BILL/2025/08/0026"/>
    <s v="OC01591"/>
    <x v="17"/>
    <s v="A  787"/>
    <d v="2025-08-13T00:00:00"/>
    <d v="2025-09-12T00:00:00"/>
    <s v="MXN"/>
    <n v="-12540"/>
    <n v="-1849.65"/>
    <n v="-14389.65"/>
    <n v="-14389.65"/>
    <n v="14389.65"/>
    <s v="Sin pagar"/>
    <s v="IRLANDA ROJO"/>
    <m/>
    <n v="30"/>
    <s v="Crédito"/>
    <n v="12"/>
    <n v="9"/>
    <n v="2025"/>
    <n v="13"/>
    <n v="8"/>
    <n v="2025"/>
    <n v="12540"/>
    <n v="14389.65"/>
    <s v="Vencido"/>
    <d v="2026-01-31T00:00:00"/>
    <x v="5"/>
    <x v="21"/>
    <n v="142"/>
    <n v="0"/>
    <n v="0"/>
    <n v="12540"/>
    <n v="0"/>
  </r>
  <r>
    <s v="BILL/2025/08/0019"/>
    <s v="OC01571"/>
    <x v="16"/>
    <s v="3684"/>
    <d v="2025-08-06T00:00:00"/>
    <d v="2025-09-05T00:00:00"/>
    <s v="MXN"/>
    <n v="-14985"/>
    <n v="-2397.6"/>
    <n v="-17382.599999999999"/>
    <n v="-17382.599999999999"/>
    <n v="17382.599999999999"/>
    <s v="Sin pagar"/>
    <s v="IRLANDA ROJO"/>
    <m/>
    <n v="30"/>
    <s v="Crédito"/>
    <n v="5"/>
    <n v="9"/>
    <n v="2025"/>
    <n v="6"/>
    <n v="8"/>
    <n v="2025"/>
    <n v="14985"/>
    <n v="17382.599999999999"/>
    <s v="Vencido"/>
    <d v="2026-01-31T00:00:00"/>
    <x v="5"/>
    <x v="21"/>
    <n v="149"/>
    <n v="0"/>
    <n v="0"/>
    <n v="14985"/>
    <n v="0"/>
  </r>
  <r>
    <s v="BILL/2025/08/0018"/>
    <s v="OC01574"/>
    <x v="16"/>
    <s v="3686"/>
    <d v="2025-08-07T00:00:00"/>
    <d v="2025-09-06T00:00:00"/>
    <s v="MXN"/>
    <n v="-26500"/>
    <n v="-4240"/>
    <n v="-30740"/>
    <n v="-30740"/>
    <n v="30740"/>
    <s v="Sin pagar"/>
    <s v="IRLANDA ROJO"/>
    <m/>
    <n v="30"/>
    <s v="Crédito"/>
    <n v="6"/>
    <n v="9"/>
    <n v="2025"/>
    <n v="7"/>
    <n v="8"/>
    <n v="2025"/>
    <n v="26500"/>
    <n v="30740"/>
    <s v="Vencido"/>
    <d v="2026-01-31T00:00:00"/>
    <x v="5"/>
    <x v="21"/>
    <n v="148"/>
    <n v="0"/>
    <n v="0"/>
    <n v="26500"/>
    <n v="0"/>
  </r>
  <r>
    <s v="BILL/2025/08/0017"/>
    <s v="OC01577"/>
    <x v="16"/>
    <s v="3687"/>
    <d v="2025-08-07T00:00:00"/>
    <d v="2025-09-06T00:00:00"/>
    <s v="USD"/>
    <n v="-17751.36"/>
    <n v="-2840.22"/>
    <n v="-20591.580000000002"/>
    <n v="-1105.93"/>
    <n v="1105.93"/>
    <s v="Sin pagar"/>
    <s v="IRLANDA ROJO"/>
    <m/>
    <n v="30"/>
    <s v="Crédito"/>
    <n v="6"/>
    <n v="9"/>
    <n v="2025"/>
    <n v="7"/>
    <n v="8"/>
    <n v="2025"/>
    <n v="17751.36"/>
    <n v="20591.580000000002"/>
    <s v="Vencido"/>
    <d v="2026-01-31T00:00:00"/>
    <x v="5"/>
    <x v="21"/>
    <n v="148"/>
    <n v="0"/>
    <n v="0"/>
    <n v="17751.36"/>
    <n v="0"/>
  </r>
  <r>
    <s v="BILL/2025/07/0066"/>
    <s v="OC01551"/>
    <x v="16"/>
    <s v="3605"/>
    <d v="2025-07-30T00:00:00"/>
    <d v="2025-08-29T00:00:00"/>
    <s v="MXN"/>
    <n v="-42400"/>
    <n v="-6784"/>
    <n v="-49184"/>
    <n v="-49184"/>
    <n v="49184"/>
    <s v="Sin pagar"/>
    <s v="IRLANDA ROJO"/>
    <m/>
    <n v="30"/>
    <s v="Crédito"/>
    <n v="29"/>
    <n v="8"/>
    <n v="2025"/>
    <n v="30"/>
    <n v="7"/>
    <n v="2025"/>
    <n v="42400"/>
    <n v="49184"/>
    <s v="Vencido"/>
    <d v="2026-01-31T00:00:00"/>
    <x v="5"/>
    <x v="21"/>
    <n v="156"/>
    <n v="0"/>
    <n v="0"/>
    <n v="42400"/>
    <n v="0"/>
  </r>
  <r>
    <s v="BILL/2025/07/0052"/>
    <s v="OC01492"/>
    <x v="9"/>
    <s v="0134472053"/>
    <d v="2025-07-24T00:00:00"/>
    <d v="2025-09-22T00:00:00"/>
    <s v="USD"/>
    <n v="-1103265.8999999999"/>
    <n v="-176522.54"/>
    <n v="-1279788.44"/>
    <n v="-68904"/>
    <n v="68904"/>
    <s v="Sin pagar"/>
    <s v="IRLANDA ROJO"/>
    <m/>
    <n v="60"/>
    <s v="Crédito"/>
    <n v="22"/>
    <n v="9"/>
    <n v="2025"/>
    <n v="24"/>
    <n v="7"/>
    <n v="2025"/>
    <n v="1103265.8999999999"/>
    <n v="1279788.44"/>
    <s v="Vencido"/>
    <d v="2026-01-31T00:00:00"/>
    <x v="5"/>
    <x v="21"/>
    <n v="132"/>
    <n v="0"/>
    <n v="0"/>
    <n v="1103265.8999999999"/>
    <n v="0"/>
  </r>
  <r>
    <s v="BILL/2025/07/0041"/>
    <s v="OC01504"/>
    <x v="16"/>
    <s v="3529"/>
    <d v="2025-07-17T00:00:00"/>
    <d v="2025-08-16T00:00:00"/>
    <s v="MXN"/>
    <n v="-7600"/>
    <n v="-1216"/>
    <n v="-8816"/>
    <n v="-8816"/>
    <n v="8816"/>
    <s v="Sin pagar"/>
    <s v="IRLANDA ROJO"/>
    <m/>
    <n v="30"/>
    <s v="Crédito"/>
    <n v="16"/>
    <n v="8"/>
    <n v="2025"/>
    <n v="17"/>
    <n v="7"/>
    <n v="2025"/>
    <n v="7600"/>
    <n v="8816"/>
    <s v="Vencido"/>
    <d v="2026-01-31T00:00:00"/>
    <x v="5"/>
    <x v="21"/>
    <n v="169"/>
    <n v="0"/>
    <n v="0"/>
    <n v="7600"/>
    <n v="0"/>
  </r>
  <r>
    <s v="BILL/2025/07/0040"/>
    <s v="OC01491"/>
    <x v="18"/>
    <s v="CLN-362"/>
    <d v="2025-07-15T00:00:00"/>
    <d v="2025-08-14T00:00:00"/>
    <s v="MXN"/>
    <n v="-12151.9"/>
    <n v="151.9"/>
    <n v="-12000"/>
    <n v="-12000"/>
    <n v="12000"/>
    <s v="Sin pagar"/>
    <s v="IRLANDA ROJO"/>
    <m/>
    <n v="30"/>
    <s v="Crédito"/>
    <n v="14"/>
    <n v="8"/>
    <n v="2025"/>
    <n v="15"/>
    <n v="7"/>
    <n v="2025"/>
    <n v="12151.9"/>
    <n v="12000"/>
    <s v="Vencido"/>
    <d v="2026-01-31T00:00:00"/>
    <x v="5"/>
    <x v="21"/>
    <n v="171"/>
    <n v="0"/>
    <n v="0"/>
    <n v="12151.9"/>
    <n v="0"/>
  </r>
  <r>
    <s v="BILL/2025/07/0030"/>
    <s v="OC01489"/>
    <x v="16"/>
    <s v="3524"/>
    <d v="2025-07-16T00:00:00"/>
    <d v="2025-08-15T00:00:00"/>
    <s v="USD"/>
    <n v="-36360.620000000003"/>
    <n v="-5817.7"/>
    <n v="-42178.32"/>
    <n v="-2238.8000000000002"/>
    <n v="2238.8000000000002"/>
    <s v="Sin pagar"/>
    <s v="IRLANDA ROJO"/>
    <m/>
    <n v="30"/>
    <s v="Crédito"/>
    <n v="15"/>
    <n v="8"/>
    <n v="2025"/>
    <n v="16"/>
    <n v="7"/>
    <n v="2025"/>
    <n v="36360.620000000003"/>
    <n v="42178.32"/>
    <s v="Vencido"/>
    <d v="2026-01-31T00:00:00"/>
    <x v="5"/>
    <x v="21"/>
    <n v="170"/>
    <n v="0"/>
    <n v="0"/>
    <n v="36360.620000000003"/>
    <n v="0"/>
  </r>
  <r>
    <s v="BILL/2025/07/0029"/>
    <s v="OC01488"/>
    <x v="16"/>
    <s v="3523"/>
    <d v="2025-07-16T00:00:00"/>
    <d v="2025-08-15T00:00:00"/>
    <s v="USD"/>
    <n v="-30520.31"/>
    <n v="-4883.25"/>
    <n v="-35403.56"/>
    <n v="-1879.2"/>
    <n v="1879.2"/>
    <s v="Sin pagar"/>
    <s v="IRLANDA ROJO"/>
    <m/>
    <n v="30"/>
    <s v="Crédito"/>
    <n v="15"/>
    <n v="8"/>
    <n v="2025"/>
    <n v="16"/>
    <n v="7"/>
    <n v="2025"/>
    <n v="30520.31"/>
    <n v="35403.56"/>
    <s v="Vencido"/>
    <d v="2026-01-31T00:00:00"/>
    <x v="5"/>
    <x v="21"/>
    <n v="170"/>
    <n v="0"/>
    <n v="0"/>
    <n v="30520.31"/>
    <n v="0"/>
  </r>
  <r>
    <s v="BILL/2025/06/0041"/>
    <s v="OC01416"/>
    <x v="18"/>
    <s v="9AE6E535-1E51-478E-9B2A-58D915BF45ED"/>
    <d v="2025-06-27T00:00:00"/>
    <d v="2025-07-27T00:00:00"/>
    <s v="USD"/>
    <n v="-17003.52"/>
    <n v="-2720.56"/>
    <n v="-19724.080000000002"/>
    <n v="-1044"/>
    <n v="1044"/>
    <s v="Sin pagar"/>
    <s v="IRLANDA ROJO"/>
    <m/>
    <n v="30"/>
    <s v="Crédito"/>
    <n v="27"/>
    <n v="7"/>
    <n v="2025"/>
    <n v="27"/>
    <n v="6"/>
    <n v="2025"/>
    <n v="17003.52"/>
    <n v="19724.080000000002"/>
    <s v="Vencido"/>
    <d v="2026-01-31T00:00:00"/>
    <x v="5"/>
    <x v="21"/>
    <n v="189"/>
    <n v="0"/>
    <n v="0"/>
    <n v="17003.52"/>
    <n v="0"/>
  </r>
  <r>
    <s v="BILL/2025/06/0030"/>
    <s v="OC01343"/>
    <x v="9"/>
    <s v="0134270334"/>
    <d v="2025-06-09T00:00:00"/>
    <d v="2025-08-08T00:00:00"/>
    <s v="USD"/>
    <n v="-559173.41239185352"/>
    <n v="-89467.745982696564"/>
    <n v="-648641.15837455005"/>
    <n v="-68904"/>
    <n v="68904"/>
    <s v="Sin pagar"/>
    <s v="IRLANDA ROJO"/>
    <m/>
    <n v="60"/>
    <s v="Crédito"/>
    <n v="8"/>
    <n v="8"/>
    <n v="2025"/>
    <n v="9"/>
    <n v="6"/>
    <n v="2025"/>
    <n v="559173.41239185352"/>
    <n v="648641.15837455005"/>
    <s v="Vencido"/>
    <d v="2026-01-31T00:00:00"/>
    <x v="5"/>
    <x v="21"/>
    <n v="177"/>
    <n v="0"/>
    <n v="0"/>
    <n v="559173.41239185352"/>
    <n v="0"/>
  </r>
  <r>
    <s v="BILL/2024/12/0015"/>
    <s v="OC00791"/>
    <x v="19"/>
    <s v="A - 994"/>
    <d v="2024-12-09T00:00:00"/>
    <d v="2024-12-24T00:00:00"/>
    <s v="USD"/>
    <n v="-48546"/>
    <n v="-7767.36"/>
    <n v="-56313.36"/>
    <n v="-2784"/>
    <n v="2784"/>
    <s v="Sin pagar"/>
    <s v="IRLANDA ROJO"/>
    <m/>
    <n v="15"/>
    <s v="Crédito"/>
    <n v="24"/>
    <n v="12"/>
    <n v="2024"/>
    <n v="9"/>
    <n v="12"/>
    <n v="2024"/>
    <n v="48546"/>
    <n v="56313.36"/>
    <s v="Vencido"/>
    <d v="2026-01-31T00:00:00"/>
    <x v="5"/>
    <x v="21"/>
    <n v="404"/>
    <n v="0"/>
    <n v="0"/>
    <n v="48546"/>
    <n v="0"/>
  </r>
  <r>
    <s v="BILL/2024/11/0007"/>
    <s v="OC00687"/>
    <x v="20"/>
    <s v="A6782"/>
    <d v="2024-11-01T00:00:00"/>
    <d v="2024-12-01T00:00:00"/>
    <s v="USD"/>
    <n v="-64633.93"/>
    <n v="-10341.51"/>
    <n v="-74975.44"/>
    <n v="-3741.7"/>
    <n v="3741.7"/>
    <s v="Sin pagar"/>
    <s v="IRLANDA ROJO"/>
    <m/>
    <n v="30"/>
    <s v="Crédito"/>
    <n v="1"/>
    <n v="12"/>
    <n v="2024"/>
    <n v="1"/>
    <n v="11"/>
    <n v="2024"/>
    <n v="64633.93"/>
    <n v="74975.44"/>
    <s v="Vencido"/>
    <d v="2026-01-31T00:00:00"/>
    <x v="5"/>
    <x v="21"/>
    <n v="427"/>
    <n v="0"/>
    <n v="0"/>
    <n v="64633.93"/>
    <n v="0"/>
  </r>
  <r>
    <s v="BILL/2024/11/0006"/>
    <s v="OC00686"/>
    <x v="20"/>
    <s v="A6781"/>
    <d v="2024-11-01T00:00:00"/>
    <d v="2024-12-01T00:00:00"/>
    <s v="USD"/>
    <n v="-41037.410000000003"/>
    <n v="-6565.99"/>
    <n v="-47603.4"/>
    <n v="-2375.6799999999998"/>
    <n v="2375.6799999999998"/>
    <s v="Sin pagar"/>
    <s v="IRLANDA ROJO"/>
    <m/>
    <n v="30"/>
    <s v="Crédito"/>
    <n v="1"/>
    <n v="12"/>
    <n v="2024"/>
    <n v="1"/>
    <n v="11"/>
    <n v="2024"/>
    <n v="41037.410000000003"/>
    <n v="47603.4"/>
    <s v="Vencido"/>
    <d v="2026-01-31T00:00:00"/>
    <x v="5"/>
    <x v="21"/>
    <n v="427"/>
    <n v="0"/>
    <n v="0"/>
    <n v="41037.410000000003"/>
    <n v="0"/>
  </r>
  <r>
    <s v="BILL/2024/11/0003"/>
    <s v="OC00693"/>
    <x v="20"/>
    <s v="A6786"/>
    <d v="2024-11-04T00:00:00"/>
    <d v="2024-12-04T00:00:00"/>
    <s v="MXN"/>
    <n v="-10340"/>
    <n v="-1654.4"/>
    <n v="-11994.4"/>
    <n v="-11994.4"/>
    <n v="11994.4"/>
    <s v="Sin pagar"/>
    <s v="IRLANDA ROJO"/>
    <m/>
    <n v="30"/>
    <s v="Crédito"/>
    <n v="4"/>
    <n v="12"/>
    <n v="2024"/>
    <n v="4"/>
    <n v="11"/>
    <n v="2024"/>
    <n v="10340"/>
    <n v="11994.4"/>
    <s v="Vencido"/>
    <d v="2026-01-31T00:00:00"/>
    <x v="5"/>
    <x v="21"/>
    <n v="424"/>
    <n v="0"/>
    <n v="0"/>
    <n v="10340"/>
    <n v="0"/>
  </r>
  <r>
    <s v="BILL/2026/01/0063"/>
    <s v="OC02079"/>
    <x v="15"/>
    <s v="DSA 238840"/>
    <d v="2026-01-23T00:00:00"/>
    <d v="2026-02-22T00:00:00"/>
    <s v="MXN"/>
    <n v="-18120"/>
    <n v="-2899.2"/>
    <n v="-21019.200000000001"/>
    <n v="-21019.200000000001"/>
    <n v="21019.200000000001"/>
    <s v="Sin pagar"/>
    <s v="IRLANDA ROJO"/>
    <m/>
    <n v="30"/>
    <s v="Crédito"/>
    <n v="22"/>
    <n v="2"/>
    <n v="2026"/>
    <n v="23"/>
    <n v="1"/>
    <n v="2026"/>
    <n v="18120"/>
    <n v="21019.200000000001"/>
    <s v="Vigente"/>
    <d v="2026-01-23T00:00:00"/>
    <x v="5"/>
    <x v="22"/>
    <n v="0"/>
    <n v="0"/>
    <n v="0"/>
    <n v="0"/>
    <n v="18120"/>
  </r>
  <r>
    <s v="BILL/2026/01/0062"/>
    <s v="OC02045"/>
    <x v="15"/>
    <s v="DSA 238841"/>
    <d v="2026-01-23T00:00:00"/>
    <d v="2026-02-22T00:00:00"/>
    <s v="USD"/>
    <n v="-117484.42"/>
    <m/>
    <n v="-117484.42"/>
    <n v="-6720"/>
    <n v="6720"/>
    <s v="Sin pagar"/>
    <s v="IRLANDA ROJO"/>
    <m/>
    <n v="30"/>
    <s v="Crédito"/>
    <n v="22"/>
    <n v="2"/>
    <n v="2026"/>
    <n v="23"/>
    <n v="1"/>
    <n v="2026"/>
    <n v="117484.42"/>
    <n v="117484.42"/>
    <s v="Vigente"/>
    <d v="2026-01-23T00:00:00"/>
    <x v="5"/>
    <x v="22"/>
    <n v="0"/>
    <n v="0"/>
    <n v="0"/>
    <n v="0"/>
    <n v="117484.42"/>
  </r>
  <r>
    <s v="BILL/2026/01/0061"/>
    <s v="OC02046"/>
    <x v="15"/>
    <s v="DSA 238842"/>
    <d v="2026-01-23T00:00:00"/>
    <d v="2026-02-22T00:00:00"/>
    <s v="USD"/>
    <n v="-201926.34"/>
    <m/>
    <n v="-201926.34"/>
    <n v="-11550"/>
    <n v="11550"/>
    <s v="Sin pagar"/>
    <s v="IRLANDA ROJO"/>
    <m/>
    <n v="30"/>
    <s v="Crédito"/>
    <n v="22"/>
    <n v="2"/>
    <n v="2026"/>
    <n v="23"/>
    <n v="1"/>
    <n v="2026"/>
    <n v="201926.34"/>
    <n v="201926.34"/>
    <s v="Vigente"/>
    <d v="2026-01-23T00:00:00"/>
    <x v="5"/>
    <x v="22"/>
    <n v="0"/>
    <n v="0"/>
    <n v="0"/>
    <n v="0"/>
    <n v="201926.34"/>
  </r>
  <r>
    <s v="BILL/2026/01/0056"/>
    <s v="OC02073"/>
    <x v="23"/>
    <s v="MET4536"/>
    <d v="2026-01-15T00:00:00"/>
    <d v="2026-02-14T00:00:00"/>
    <s v="USD"/>
    <n v="-30733.81"/>
    <n v="-4917.41"/>
    <n v="-35651.22"/>
    <n v="-2001"/>
    <n v="2001"/>
    <s v="Sin pagar"/>
    <s v="IRLANDA ROJO"/>
    <m/>
    <n v="30"/>
    <s v="Crédito"/>
    <n v="14"/>
    <n v="2"/>
    <n v="2026"/>
    <n v="15"/>
    <n v="1"/>
    <n v="2026"/>
    <n v="30733.81"/>
    <n v="35651.22"/>
    <s v="Vigente"/>
    <d v="2026-01-23T00:00:00"/>
    <x v="5"/>
    <x v="22"/>
    <n v="0"/>
    <n v="0"/>
    <n v="0"/>
    <n v="0"/>
    <n v="30733.81"/>
  </r>
  <r>
    <s v="BILL/2026/01/0053"/>
    <s v="OC02055"/>
    <x v="15"/>
    <s v="DSA 238185"/>
    <d v="2026-01-15T00:00:00"/>
    <d v="2026-02-14T00:00:00"/>
    <s v="USD"/>
    <n v="-27081.38"/>
    <n v="-4333.0200000000004"/>
    <n v="-31414.400000000001"/>
    <n v="-1763.2"/>
    <n v="1763.2"/>
    <s v="Sin pagar"/>
    <s v="IRLANDA ROJO"/>
    <m/>
    <n v="30"/>
    <s v="Crédito"/>
    <n v="14"/>
    <n v="2"/>
    <n v="2026"/>
    <n v="15"/>
    <n v="1"/>
    <n v="2026"/>
    <n v="27081.38"/>
    <n v="31414.400000000001"/>
    <s v="Vigente"/>
    <d v="2026-01-23T00:00:00"/>
    <x v="5"/>
    <x v="22"/>
    <n v="0"/>
    <n v="0"/>
    <n v="0"/>
    <n v="0"/>
    <n v="27081.38"/>
  </r>
  <r>
    <s v="BILL/2026/01/0052"/>
    <s v="OC01999"/>
    <x v="1"/>
    <s v="AA 15908"/>
    <d v="2026-01-12T00:00:00"/>
    <d v="2026-02-01T00:00:00"/>
    <s v="MXN"/>
    <n v="-63000"/>
    <n v="-10080"/>
    <n v="-73080"/>
    <n v="-73080"/>
    <n v="73080"/>
    <s v="Sin pagar"/>
    <s v="IRLANDA ROJO"/>
    <m/>
    <n v="20"/>
    <s v="Crédito"/>
    <n v="1"/>
    <n v="2"/>
    <n v="2026"/>
    <n v="12"/>
    <n v="1"/>
    <n v="2026"/>
    <n v="63000"/>
    <n v="73080"/>
    <s v="Vigente"/>
    <d v="2026-01-23T00:00:00"/>
    <x v="5"/>
    <x v="22"/>
    <n v="0"/>
    <n v="0"/>
    <n v="0"/>
    <n v="0"/>
    <n v="63000"/>
  </r>
  <r>
    <s v="BILL/2026/01/0051"/>
    <s v="OC02061"/>
    <x v="5"/>
    <s v="M 67732-"/>
    <d v="2026-01-19T00:00:00"/>
    <d v="2026-02-18T00:00:00"/>
    <s v="USD"/>
    <n v="-2334.64"/>
    <n v="-373.54"/>
    <n v="-2708.18"/>
    <n v="-153.12"/>
    <n v="153.12"/>
    <s v="Sin pagar"/>
    <s v="IRLANDA ROJO"/>
    <m/>
    <n v="30"/>
    <s v="Crédito"/>
    <n v="18"/>
    <n v="2"/>
    <n v="2026"/>
    <n v="19"/>
    <n v="1"/>
    <n v="2026"/>
    <n v="2334.64"/>
    <n v="2708.18"/>
    <s v="Vigente"/>
    <d v="2026-01-23T00:00:00"/>
    <x v="5"/>
    <x v="22"/>
    <n v="0"/>
    <n v="0"/>
    <n v="0"/>
    <n v="0"/>
    <n v="2334.64"/>
  </r>
  <r>
    <s v="BILL/2026/01/0050"/>
    <s v="OC02060"/>
    <x v="5"/>
    <s v="M 67732"/>
    <d v="2026-01-19T00:00:00"/>
    <d v="2026-02-18T00:00:00"/>
    <s v="USD"/>
    <n v="-7782.15"/>
    <n v="-1245.1400000000001"/>
    <n v="-9027.2900000000009"/>
    <n v="-510.4"/>
    <n v="510.4"/>
    <s v="Sin pagar"/>
    <s v="IRLANDA ROJO"/>
    <m/>
    <n v="30"/>
    <s v="Crédito"/>
    <n v="18"/>
    <n v="2"/>
    <n v="2026"/>
    <n v="19"/>
    <n v="1"/>
    <n v="2026"/>
    <n v="7782.15"/>
    <n v="9027.2900000000009"/>
    <s v="Vigente"/>
    <d v="2026-01-23T00:00:00"/>
    <x v="5"/>
    <x v="22"/>
    <n v="0"/>
    <n v="0"/>
    <n v="0"/>
    <n v="0"/>
    <n v="7782.15"/>
  </r>
  <r>
    <s v="BILL/2026/01/0047"/>
    <s v="OC02049"/>
    <x v="2"/>
    <s v="12002056"/>
    <d v="2026-01-13T00:00:00"/>
    <d v="2026-02-12T00:00:00"/>
    <s v="USD"/>
    <n v="-32233.5"/>
    <n v="-5157.3599999999997"/>
    <n v="-37390.86"/>
    <n v="-2088"/>
    <n v="2088"/>
    <s v="Sin pagar"/>
    <s v="IRLANDA ROJO"/>
    <m/>
    <n v="30"/>
    <s v="Crédito"/>
    <n v="12"/>
    <n v="2"/>
    <n v="2026"/>
    <n v="13"/>
    <n v="1"/>
    <n v="2026"/>
    <n v="32233.5"/>
    <n v="37390.86"/>
    <s v="Vigente"/>
    <d v="2026-01-23T00:00:00"/>
    <x v="5"/>
    <x v="22"/>
    <n v="0"/>
    <n v="0"/>
    <n v="0"/>
    <n v="0"/>
    <n v="32233.5"/>
  </r>
  <r>
    <s v="BILL/2026/01/0046"/>
    <s v="OC02069"/>
    <x v="23"/>
    <s v="MET4527"/>
    <d v="2026-01-14T00:00:00"/>
    <d v="2026-02-13T00:00:00"/>
    <s v="USD"/>
    <n v="-30798.15"/>
    <n v="-4927.7"/>
    <n v="-35725.85"/>
    <n v="-2001"/>
    <n v="2001"/>
    <s v="Sin pagar"/>
    <s v="IRLANDA ROJO"/>
    <m/>
    <n v="30"/>
    <s v="Crédito"/>
    <n v="13"/>
    <n v="2"/>
    <n v="2026"/>
    <n v="14"/>
    <n v="1"/>
    <n v="2026"/>
    <n v="30798.15"/>
    <n v="35725.85"/>
    <s v="Vigente"/>
    <d v="2026-01-23T00:00:00"/>
    <x v="5"/>
    <x v="22"/>
    <n v="0"/>
    <n v="0"/>
    <n v="0"/>
    <n v="0"/>
    <n v="30798.15"/>
  </r>
  <r>
    <s v="BILL/2026/01/0045"/>
    <s v="OC02056"/>
    <x v="15"/>
    <s v="DSA 238184"/>
    <d v="2026-01-15T00:00:00"/>
    <d v="2026-02-14T00:00:00"/>
    <s v="MXN"/>
    <n v="-33200"/>
    <n v="-5312"/>
    <n v="-38512"/>
    <n v="-38512"/>
    <n v="38512"/>
    <s v="Sin pagar"/>
    <s v="IRLANDA ROJO"/>
    <m/>
    <n v="30"/>
    <s v="Crédito"/>
    <n v="14"/>
    <n v="2"/>
    <n v="2026"/>
    <n v="15"/>
    <n v="1"/>
    <n v="2026"/>
    <n v="33200"/>
    <n v="38512"/>
    <s v="Vigente"/>
    <d v="2026-01-23T00:00:00"/>
    <x v="5"/>
    <x v="22"/>
    <n v="0"/>
    <n v="0"/>
    <n v="0"/>
    <n v="0"/>
    <n v="33200"/>
  </r>
  <r>
    <s v="BILL/2026/01/0044"/>
    <s v="OC02053"/>
    <x v="15"/>
    <s v="DSA 238186"/>
    <d v="2026-01-15T00:00:00"/>
    <d v="2026-02-14T00:00:00"/>
    <s v="USD"/>
    <n v="-108432.44"/>
    <n v="-17349.189999999999"/>
    <n v="-125781.63"/>
    <n v="-7059.76"/>
    <n v="7059.76"/>
    <s v="Sin pagar"/>
    <s v="IRLANDA ROJO"/>
    <m/>
    <n v="30"/>
    <s v="Crédito"/>
    <n v="14"/>
    <n v="2"/>
    <n v="2026"/>
    <n v="15"/>
    <n v="1"/>
    <n v="2026"/>
    <n v="108432.44"/>
    <n v="125781.63"/>
    <s v="Vigente"/>
    <d v="2026-01-23T00:00:00"/>
    <x v="5"/>
    <x v="22"/>
    <n v="0"/>
    <n v="0"/>
    <n v="0"/>
    <n v="0"/>
    <n v="108432.44"/>
  </r>
  <r>
    <s v="BILL/2026/01/0043"/>
    <s v="OC02076"/>
    <x v="4"/>
    <s v="OBR36649"/>
    <d v="2026-01-15T00:00:00"/>
    <d v="2026-02-14T00:00:00"/>
    <s v="USD"/>
    <n v="-855.2"/>
    <n v="-136.83000000000001"/>
    <n v="-992.03"/>
    <n v="-55.68"/>
    <n v="55.68"/>
    <s v="Sin pagar"/>
    <s v="IRLANDA ROJO"/>
    <m/>
    <n v="30"/>
    <s v="Crédito"/>
    <n v="14"/>
    <n v="2"/>
    <n v="2026"/>
    <n v="15"/>
    <n v="1"/>
    <n v="2026"/>
    <n v="855.2"/>
    <n v="992.03"/>
    <s v="Vigente"/>
    <d v="2026-01-23T00:00:00"/>
    <x v="5"/>
    <x v="22"/>
    <n v="0"/>
    <n v="0"/>
    <n v="0"/>
    <n v="0"/>
    <n v="855.2"/>
  </r>
  <r>
    <s v="BILL/2026/01/0042"/>
    <s v="OC02062"/>
    <x v="6"/>
    <s v="A - 36050"/>
    <d v="2026-01-14T00:00:00"/>
    <d v="2026-02-13T00:00:00"/>
    <s v="MXN"/>
    <n v="-7000"/>
    <n v="-1120"/>
    <n v="-8120"/>
    <n v="-8120"/>
    <n v="8120"/>
    <s v="Sin pagar"/>
    <s v="IRLANDA ROJO"/>
    <m/>
    <n v="30"/>
    <s v="Crédito"/>
    <n v="13"/>
    <n v="2"/>
    <n v="2026"/>
    <n v="14"/>
    <n v="1"/>
    <n v="2026"/>
    <n v="7000"/>
    <n v="8120"/>
    <s v="Vigente"/>
    <d v="2026-01-23T00:00:00"/>
    <x v="5"/>
    <x v="22"/>
    <n v="0"/>
    <n v="0"/>
    <n v="0"/>
    <n v="0"/>
    <n v="7000"/>
  </r>
  <r>
    <s v="BILL/2026/01/0041"/>
    <s v="OC02048"/>
    <x v="2"/>
    <s v="12002055"/>
    <d v="2026-01-13T00:00:00"/>
    <d v="2026-02-12T00:00:00"/>
    <s v="USD"/>
    <n v="-32233.5"/>
    <n v="-5157.3599999999997"/>
    <n v="-37390.86"/>
    <n v="-2088"/>
    <n v="2088"/>
    <s v="Sin pagar"/>
    <s v="IRLANDA ROJO"/>
    <m/>
    <n v="30"/>
    <s v="Crédito"/>
    <n v="12"/>
    <n v="2"/>
    <n v="2026"/>
    <n v="13"/>
    <n v="1"/>
    <n v="2026"/>
    <n v="32233.5"/>
    <n v="37390.86"/>
    <s v="Vigente"/>
    <d v="2026-01-23T00:00:00"/>
    <x v="5"/>
    <x v="22"/>
    <n v="0"/>
    <n v="0"/>
    <n v="0"/>
    <n v="0"/>
    <n v="32233.5"/>
  </r>
  <r>
    <s v="BILL/2026/01/0039"/>
    <s v="OC02064"/>
    <x v="1"/>
    <s v="AA 15907"/>
    <d v="2026-01-12T00:00:00"/>
    <d v="2026-02-01T00:00:00"/>
    <s v="MXN"/>
    <n v="-31500"/>
    <n v="-5040"/>
    <n v="-36540"/>
    <n v="-36540"/>
    <n v="36540"/>
    <s v="Sin pagar"/>
    <s v="IRLANDA ROJO"/>
    <m/>
    <n v="20"/>
    <s v="Crédito"/>
    <n v="1"/>
    <n v="2"/>
    <n v="2026"/>
    <n v="12"/>
    <n v="1"/>
    <n v="2026"/>
    <n v="31500"/>
    <n v="36540"/>
    <s v="Vigente"/>
    <d v="2026-01-23T00:00:00"/>
    <x v="5"/>
    <x v="22"/>
    <n v="0"/>
    <n v="0"/>
    <n v="0"/>
    <n v="0"/>
    <n v="31500"/>
  </r>
  <r>
    <s v="BILL/2026/01/0034"/>
    <s v="OC02001"/>
    <x v="1"/>
    <s v="AA 15906"/>
    <d v="2026-01-12T00:00:00"/>
    <d v="2026-02-01T00:00:00"/>
    <s v="MXN"/>
    <n v="-31500"/>
    <n v="-5040"/>
    <n v="-36540"/>
    <n v="-36540"/>
    <n v="36540"/>
    <s v="Sin pagar"/>
    <s v="IRLANDA ROJO"/>
    <m/>
    <n v="20"/>
    <s v="Crédito"/>
    <n v="1"/>
    <n v="2"/>
    <n v="2026"/>
    <n v="12"/>
    <n v="1"/>
    <n v="2026"/>
    <n v="31500"/>
    <n v="36540"/>
    <s v="Vigente"/>
    <d v="2026-01-23T00:00:00"/>
    <x v="5"/>
    <x v="22"/>
    <n v="0"/>
    <n v="0"/>
    <n v="0"/>
    <n v="0"/>
    <n v="31500"/>
  </r>
  <r>
    <s v="BILL/2026/01/0033"/>
    <s v="OC02050"/>
    <x v="6"/>
    <s v="A - 35990"/>
    <d v="2026-01-09T00:00:00"/>
    <d v="2026-02-08T00:00:00"/>
    <s v="MXN"/>
    <n v="-2900"/>
    <n v="-464"/>
    <n v="-3364"/>
    <n v="-3364"/>
    <n v="3364"/>
    <s v="Sin pagar"/>
    <s v="IRLANDA ROJO"/>
    <m/>
    <n v="30"/>
    <s v="Crédito"/>
    <n v="8"/>
    <n v="2"/>
    <n v="2026"/>
    <n v="9"/>
    <n v="1"/>
    <n v="2026"/>
    <n v="2900"/>
    <n v="3364"/>
    <s v="Vigente"/>
    <d v="2026-01-23T00:00:00"/>
    <x v="5"/>
    <x v="22"/>
    <n v="0"/>
    <n v="0"/>
    <n v="0"/>
    <n v="0"/>
    <n v="2900"/>
  </r>
  <r>
    <s v="BILL/2026/01/0032"/>
    <s v="OC02050"/>
    <x v="6"/>
    <s v="A - 35987"/>
    <d v="2026-01-09T00:00:00"/>
    <d v="2026-02-08T00:00:00"/>
    <s v="MXN"/>
    <n v="-2900"/>
    <n v="-464"/>
    <n v="-3364"/>
    <n v="-3364"/>
    <n v="3364"/>
    <s v="Sin pagar"/>
    <s v="IRLANDA ROJO"/>
    <m/>
    <n v="30"/>
    <s v="Crédito"/>
    <n v="8"/>
    <n v="2"/>
    <n v="2026"/>
    <n v="9"/>
    <n v="1"/>
    <n v="2026"/>
    <n v="2900"/>
    <n v="3364"/>
    <s v="Vigente"/>
    <d v="2026-01-23T00:00:00"/>
    <x v="5"/>
    <x v="22"/>
    <n v="0"/>
    <n v="0"/>
    <n v="0"/>
    <n v="0"/>
    <n v="2900"/>
  </r>
  <r>
    <s v="BILL/2026/01/0031"/>
    <s v="OC02042"/>
    <x v="24"/>
    <s v="59357"/>
    <d v="2026-01-06T00:00:00"/>
    <d v="2026-02-05T00:00:00"/>
    <s v="USD"/>
    <n v="-339919.5"/>
    <n v="-54387.12"/>
    <n v="-394306.62"/>
    <n v="-22040"/>
    <n v="22040"/>
    <s v="Sin pagar"/>
    <s v="IRLANDA ROJO"/>
    <m/>
    <n v="30"/>
    <s v="Crédito"/>
    <n v="5"/>
    <n v="2"/>
    <n v="2026"/>
    <n v="6"/>
    <n v="1"/>
    <n v="2026"/>
    <n v="339919.5"/>
    <n v="394306.62"/>
    <s v="Vigente"/>
    <d v="2026-01-23T00:00:00"/>
    <x v="5"/>
    <x v="22"/>
    <n v="0"/>
    <n v="0"/>
    <n v="0"/>
    <n v="0"/>
    <n v="339919.5"/>
  </r>
  <r>
    <s v="BILL/2026/01/0030"/>
    <s v="OC02032"/>
    <x v="2"/>
    <s v="12002067"/>
    <d v="2026-01-14T00:00:00"/>
    <d v="2026-02-13T00:00:00"/>
    <s v="USD"/>
    <n v="-64274.400000000001"/>
    <n v="-10283.9"/>
    <n v="-74558.3"/>
    <n v="-4176"/>
    <n v="4176"/>
    <s v="Sin pagar"/>
    <s v="IRLANDA ROJO"/>
    <m/>
    <n v="30"/>
    <s v="Crédito"/>
    <n v="13"/>
    <n v="2"/>
    <n v="2026"/>
    <n v="14"/>
    <n v="1"/>
    <n v="2026"/>
    <n v="64274.400000000001"/>
    <n v="74558.3"/>
    <s v="Vigente"/>
    <d v="2026-01-23T00:00:00"/>
    <x v="5"/>
    <x v="22"/>
    <n v="0"/>
    <n v="0"/>
    <n v="0"/>
    <n v="0"/>
    <n v="64274.400000000001"/>
  </r>
  <r>
    <s v="BILL/2026/01/0025"/>
    <s v="OC02029"/>
    <x v="8"/>
    <s v="1489"/>
    <d v="2026-01-12T00:00:00"/>
    <d v="2026-02-11T00:00:00"/>
    <s v="USD"/>
    <n v="-39565.24"/>
    <n v="-6330.44"/>
    <n v="-45895.68"/>
    <n v="-2552"/>
    <n v="2552"/>
    <s v="Sin pagar"/>
    <s v="IRLANDA ROJO"/>
    <m/>
    <n v="30"/>
    <s v="Crédito"/>
    <n v="11"/>
    <n v="2"/>
    <n v="2026"/>
    <n v="12"/>
    <n v="1"/>
    <n v="2026"/>
    <n v="39565.24"/>
    <n v="45895.68"/>
    <s v="Vigente"/>
    <d v="2026-01-23T00:00:00"/>
    <x v="5"/>
    <x v="22"/>
    <n v="0"/>
    <n v="0"/>
    <n v="0"/>
    <n v="0"/>
    <n v="39565.24"/>
  </r>
  <r>
    <s v="BILL/2026/01/0013"/>
    <s v="OC02041"/>
    <x v="6"/>
    <s v="A - 35913"/>
    <d v="2026-01-06T00:00:00"/>
    <d v="2026-02-05T00:00:00"/>
    <s v="MXN"/>
    <n v="-7600"/>
    <n v="-1216"/>
    <n v="-8816"/>
    <n v="-8816"/>
    <n v="8816"/>
    <s v="Sin pagar"/>
    <s v="IRLANDA ROJO"/>
    <m/>
    <n v="30"/>
    <s v="Crédito"/>
    <n v="5"/>
    <n v="2"/>
    <n v="2026"/>
    <n v="6"/>
    <n v="1"/>
    <n v="2026"/>
    <n v="7600"/>
    <n v="8816"/>
    <s v="Vigente"/>
    <d v="2026-01-23T00:00:00"/>
    <x v="5"/>
    <x v="22"/>
    <n v="0"/>
    <n v="0"/>
    <n v="0"/>
    <n v="0"/>
    <n v="7600"/>
  </r>
  <r>
    <s v="BILL/2026/01/0012"/>
    <s v="OC02033"/>
    <x v="3"/>
    <s v="61287"/>
    <d v="2026-01-02T00:00:00"/>
    <d v="2026-02-01T00:00:00"/>
    <s v="MXN"/>
    <n v="-30240"/>
    <n v="-4838.3999999999996"/>
    <n v="-35078.400000000001"/>
    <n v="-35078.400000000001"/>
    <n v="35078.400000000001"/>
    <s v="Sin pagar"/>
    <s v="IRLANDA ROJO"/>
    <m/>
    <n v="30"/>
    <s v="Crédito"/>
    <n v="1"/>
    <n v="2"/>
    <n v="2026"/>
    <n v="2"/>
    <n v="1"/>
    <n v="2026"/>
    <n v="30240"/>
    <n v="35078.400000000001"/>
    <s v="Vigente"/>
    <d v="2026-01-23T00:00:00"/>
    <x v="5"/>
    <x v="22"/>
    <n v="0"/>
    <n v="0"/>
    <n v="0"/>
    <n v="0"/>
    <n v="30240"/>
  </r>
  <r>
    <s v="BILL/2026/01/0011"/>
    <s v="OC02028"/>
    <x v="10"/>
    <s v="223077"/>
    <d v="2026-01-05T00:00:00"/>
    <d v="2026-02-04T00:00:00"/>
    <s v="USD"/>
    <n v="-57932.17"/>
    <n v="-9269.15"/>
    <n v="-67201.320000000007"/>
    <n v="-3758.4"/>
    <n v="3758.4"/>
    <s v="Sin pagar"/>
    <s v="IRLANDA ROJO"/>
    <m/>
    <n v="30"/>
    <s v="Crédito"/>
    <n v="4"/>
    <n v="2"/>
    <n v="2026"/>
    <n v="5"/>
    <n v="1"/>
    <n v="2026"/>
    <n v="57932.17"/>
    <n v="67201.320000000007"/>
    <s v="Vigente"/>
    <d v="2026-01-23T00:00:00"/>
    <x v="5"/>
    <x v="22"/>
    <n v="0"/>
    <n v="0"/>
    <n v="0"/>
    <n v="0"/>
    <n v="57932.17"/>
  </r>
  <r>
    <s v="BILL/2026/01/0010"/>
    <s v="OC02012"/>
    <x v="3"/>
    <s v="61286"/>
    <d v="2026-01-02T00:00:00"/>
    <d v="2026-02-01T00:00:00"/>
    <s v="MXN"/>
    <n v="-20160"/>
    <n v="-3225.6"/>
    <n v="-23385.599999999999"/>
    <n v="-23385.599999999999"/>
    <n v="23385.599999999999"/>
    <s v="Sin pagar"/>
    <s v="IRLANDA ROJO"/>
    <m/>
    <n v="30"/>
    <s v="Crédito"/>
    <n v="1"/>
    <n v="2"/>
    <n v="2026"/>
    <n v="2"/>
    <n v="1"/>
    <n v="2026"/>
    <n v="20160"/>
    <n v="23385.599999999999"/>
    <s v="Vigente"/>
    <d v="2026-01-23T00:00:00"/>
    <x v="5"/>
    <x v="22"/>
    <n v="0"/>
    <n v="0"/>
    <n v="0"/>
    <n v="0"/>
    <n v="20160"/>
  </r>
  <r>
    <s v="BILL/2026/01/0009"/>
    <s v="OC02013"/>
    <x v="3"/>
    <s v="61285"/>
    <d v="2026-01-02T00:00:00"/>
    <d v="2026-02-01T00:00:00"/>
    <s v="MXN"/>
    <n v="-20160"/>
    <n v="-3225.6"/>
    <n v="-23385.599999999999"/>
    <n v="-23385.599999999999"/>
    <n v="23385.599999999999"/>
    <s v="Sin pagar"/>
    <s v="IRLANDA ROJO"/>
    <m/>
    <n v="30"/>
    <s v="Crédito"/>
    <n v="1"/>
    <n v="2"/>
    <n v="2026"/>
    <n v="2"/>
    <n v="1"/>
    <n v="2026"/>
    <n v="20160"/>
    <n v="23385.599999999999"/>
    <s v="Vigente"/>
    <d v="2026-01-23T00:00:00"/>
    <x v="5"/>
    <x v="22"/>
    <n v="0"/>
    <n v="0"/>
    <n v="0"/>
    <n v="0"/>
    <n v="20160"/>
  </r>
  <r>
    <s v="BILL/2026/01/0008"/>
    <s v="OC02006"/>
    <x v="4"/>
    <s v="OBR36536"/>
    <d v="2026-01-02T00:00:00"/>
    <d v="2026-02-01T00:00:00"/>
    <s v="USD"/>
    <n v="-19738.32"/>
    <n v="-3158.13"/>
    <n v="-22896.45"/>
    <n v="-1271.94"/>
    <n v="1271.94"/>
    <s v="Sin pagar"/>
    <s v="IRLANDA ROJO"/>
    <m/>
    <n v="30"/>
    <s v="Crédito"/>
    <n v="1"/>
    <n v="2"/>
    <n v="2026"/>
    <n v="2"/>
    <n v="1"/>
    <n v="2026"/>
    <n v="19738.32"/>
    <n v="22896.45"/>
    <s v="Vigente"/>
    <d v="2026-01-23T00:00:00"/>
    <x v="5"/>
    <x v="22"/>
    <n v="0"/>
    <n v="0"/>
    <n v="0"/>
    <n v="0"/>
    <n v="19738.32"/>
  </r>
  <r>
    <s v="BILL/2025/12/0064"/>
    <s v="OC02014"/>
    <x v="6"/>
    <s v="A - 35830"/>
    <d v="2025-12-29T00:00:00"/>
    <d v="2026-01-28T00:00:00"/>
    <s v="MXN"/>
    <n v="-17850"/>
    <n v="-2856"/>
    <n v="-20706"/>
    <n v="-20706"/>
    <n v="20706"/>
    <s v="Sin pagar"/>
    <s v="IRLANDA ROJO"/>
    <m/>
    <n v="30"/>
    <s v="Crédito"/>
    <n v="28"/>
    <n v="1"/>
    <n v="2026"/>
    <n v="29"/>
    <n v="12"/>
    <n v="2025"/>
    <n v="17850"/>
    <n v="20706"/>
    <s v="Vigente"/>
    <d v="2026-01-23T00:00:00"/>
    <x v="5"/>
    <x v="22"/>
    <n v="0"/>
    <n v="0"/>
    <n v="0"/>
    <n v="0"/>
    <n v="17850"/>
  </r>
  <r>
    <s v="BILL/2025/12/0061"/>
    <s v="OC01973"/>
    <x v="15"/>
    <s v="DSA 237143"/>
    <d v="2025-12-31T00:00:00"/>
    <d v="2026-01-30T00:00:00"/>
    <s v="USD"/>
    <n v="-112312.72"/>
    <n v="-17970.04"/>
    <n v="-130282.76"/>
    <n v="-7256.96"/>
    <n v="7256.96"/>
    <s v="Sin pagar"/>
    <s v="IRLANDA ROJO"/>
    <m/>
    <n v="30"/>
    <s v="Crédito"/>
    <n v="30"/>
    <n v="1"/>
    <n v="2026"/>
    <n v="31"/>
    <n v="12"/>
    <n v="2025"/>
    <n v="112312.72"/>
    <n v="130282.76"/>
    <s v="Vigente"/>
    <d v="2026-01-23T00:00:00"/>
    <x v="5"/>
    <x v="22"/>
    <n v="0"/>
    <n v="0"/>
    <n v="0"/>
    <n v="0"/>
    <n v="112312.72"/>
  </r>
  <r>
    <s v="BILL/2025/12/0052"/>
    <s v="OC01983"/>
    <x v="5"/>
    <s v="M 67521"/>
    <d v="2025-12-19T00:00:00"/>
    <d v="2026-01-18T00:00:00"/>
    <s v="MXN"/>
    <n v="-10590"/>
    <n v="-1694.4"/>
    <n v="-12284.4"/>
    <n v="-12284.4"/>
    <n v="12284.4"/>
    <s v="Sin pagar"/>
    <s v="IRLANDA ROJO"/>
    <m/>
    <n v="30"/>
    <s v="Crédito"/>
    <n v="18"/>
    <n v="1"/>
    <n v="2026"/>
    <n v="19"/>
    <n v="12"/>
    <n v="2025"/>
    <n v="10590"/>
    <n v="12284.4"/>
    <s v="Vencido"/>
    <d v="2026-01-23T00:00:00"/>
    <x v="5"/>
    <x v="22"/>
    <n v="6"/>
    <n v="10590"/>
    <n v="0"/>
    <n v="0"/>
    <n v="0"/>
  </r>
  <r>
    <s v="BILL/2025/12/0051"/>
    <s v="OC01974"/>
    <x v="15"/>
    <s v="DSA 236956"/>
    <d v="2025-12-26T00:00:00"/>
    <d v="2026-01-25T00:00:00"/>
    <s v="USD"/>
    <n v="-29396.67"/>
    <n v="-4703.47"/>
    <n v="-34100.14"/>
    <n v="-1902.4"/>
    <n v="1902.4"/>
    <s v="Sin pagar"/>
    <s v="IRLANDA ROJO"/>
    <m/>
    <n v="30"/>
    <s v="Crédito"/>
    <n v="25"/>
    <n v="1"/>
    <n v="2026"/>
    <n v="26"/>
    <n v="12"/>
    <n v="2025"/>
    <n v="29396.67"/>
    <n v="34100.14"/>
    <s v="Vigente"/>
    <d v="2026-01-23T00:00:00"/>
    <x v="5"/>
    <x v="22"/>
    <n v="0"/>
    <n v="0"/>
    <n v="0"/>
    <n v="0"/>
    <n v="29396.67"/>
  </r>
  <r>
    <s v="BILL/2025/12/0046"/>
    <s v="OC01990"/>
    <x v="10"/>
    <s v="222856"/>
    <d v="2025-12-16T00:00:00"/>
    <d v="2026-01-15T00:00:00"/>
    <s v="USD"/>
    <n v="-81613.98"/>
    <n v="-13058.24"/>
    <n v="-94672.22"/>
    <n v="-5261.76"/>
    <n v="5261.76"/>
    <s v="Sin pagar"/>
    <s v="IRLANDA ROJO"/>
    <m/>
    <n v="30"/>
    <s v="Crédito"/>
    <n v="15"/>
    <n v="1"/>
    <n v="2026"/>
    <n v="16"/>
    <n v="12"/>
    <n v="2025"/>
    <n v="81613.98"/>
    <n v="94672.22"/>
    <s v="Vencido"/>
    <d v="2026-01-23T00:00:00"/>
    <x v="5"/>
    <x v="22"/>
    <n v="9"/>
    <n v="81613.98"/>
    <n v="0"/>
    <n v="0"/>
    <n v="0"/>
  </r>
  <r>
    <s v="BILL/2025/12/0044"/>
    <s v="OC01970"/>
    <x v="3"/>
    <s v="61188"/>
    <d v="2025-12-15T00:00:00"/>
    <d v="2026-01-14T00:00:00"/>
    <s v="MXN"/>
    <n v="-20160"/>
    <n v="-3225.6"/>
    <n v="-23385.599999999999"/>
    <n v="-23385.599999999999"/>
    <n v="23385.599999999999"/>
    <s v="Sin pagar"/>
    <s v="IRLANDA ROJO"/>
    <m/>
    <n v="30"/>
    <s v="Crédito"/>
    <n v="14"/>
    <n v="1"/>
    <n v="2026"/>
    <n v="15"/>
    <n v="12"/>
    <n v="2025"/>
    <n v="20160"/>
    <n v="23385.599999999999"/>
    <s v="Vencido"/>
    <d v="2026-01-23T00:00:00"/>
    <x v="5"/>
    <x v="22"/>
    <n v="10"/>
    <n v="20160"/>
    <n v="0"/>
    <n v="0"/>
    <n v="0"/>
  </r>
  <r>
    <s v="BILL/2025/12/0043"/>
    <s v="OC01969"/>
    <x v="3"/>
    <s v="61189"/>
    <d v="2025-12-15T00:00:00"/>
    <d v="2026-01-14T00:00:00"/>
    <s v="MXN"/>
    <n v="-20160"/>
    <n v="-3225.6"/>
    <n v="-23385.599999999999"/>
    <n v="-23385.599999999999"/>
    <n v="23385.599999999999"/>
    <s v="Sin pagar"/>
    <s v="IRLANDA ROJO"/>
    <m/>
    <n v="30"/>
    <s v="Crédito"/>
    <n v="14"/>
    <n v="1"/>
    <n v="2026"/>
    <n v="15"/>
    <n v="12"/>
    <n v="2025"/>
    <n v="20160"/>
    <n v="23385.599999999999"/>
    <s v="Vencido"/>
    <d v="2026-01-23T00:00:00"/>
    <x v="5"/>
    <x v="22"/>
    <n v="10"/>
    <n v="20160"/>
    <n v="0"/>
    <n v="0"/>
    <n v="0"/>
  </r>
  <r>
    <s v="BILL/2025/12/0042"/>
    <s v="OC01981"/>
    <x v="3"/>
    <s v="61193"/>
    <d v="2025-12-15T00:00:00"/>
    <d v="2026-01-14T00:00:00"/>
    <s v="MXN"/>
    <n v="-50400"/>
    <n v="-8064"/>
    <n v="-58464"/>
    <n v="-58464"/>
    <n v="58464"/>
    <s v="Sin pagar"/>
    <s v="IRLANDA ROJO"/>
    <m/>
    <n v="30"/>
    <s v="Crédito"/>
    <n v="14"/>
    <n v="1"/>
    <n v="2026"/>
    <n v="15"/>
    <n v="12"/>
    <n v="2025"/>
    <n v="50400"/>
    <n v="58464"/>
    <s v="Vencido"/>
    <d v="2026-01-23T00:00:00"/>
    <x v="5"/>
    <x v="22"/>
    <n v="10"/>
    <n v="50400"/>
    <n v="0"/>
    <n v="0"/>
    <n v="0"/>
  </r>
  <r>
    <s v="BILL/2025/12/0041"/>
    <s v="OC01988"/>
    <x v="3"/>
    <s v="61194"/>
    <d v="2025-12-15T00:00:00"/>
    <d v="2026-01-14T00:00:00"/>
    <s v="MXN"/>
    <n v="-20160"/>
    <n v="-3225.6"/>
    <n v="-23385.599999999999"/>
    <n v="-23385.599999999999"/>
    <n v="23385.599999999999"/>
    <s v="Sin pagar"/>
    <s v="IRLANDA ROJO"/>
    <m/>
    <n v="30"/>
    <s v="Crédito"/>
    <n v="14"/>
    <n v="1"/>
    <n v="2026"/>
    <n v="15"/>
    <n v="12"/>
    <n v="2025"/>
    <n v="20160"/>
    <n v="23385.599999999999"/>
    <s v="Vencido"/>
    <d v="2026-01-23T00:00:00"/>
    <x v="5"/>
    <x v="22"/>
    <n v="10"/>
    <n v="20160"/>
    <n v="0"/>
    <n v="0"/>
    <n v="0"/>
  </r>
  <r>
    <s v="BILL/2025/12/0037"/>
    <s v="OC01967"/>
    <x v="23"/>
    <s v="MET4411"/>
    <d v="2025-12-12T00:00:00"/>
    <d v="2026-01-11T00:00:00"/>
    <s v="USD"/>
    <n v="-31409.66"/>
    <n v="-5025.55"/>
    <n v="-36435.21"/>
    <n v="-2001"/>
    <n v="2001"/>
    <s v="Sin pagar"/>
    <s v="IRLANDA ROJO"/>
    <m/>
    <n v="30"/>
    <s v="Crédito"/>
    <n v="11"/>
    <n v="1"/>
    <n v="2026"/>
    <n v="12"/>
    <n v="12"/>
    <n v="2025"/>
    <n v="31409.66"/>
    <n v="36435.21"/>
    <s v="Vencido"/>
    <d v="2026-01-23T00:00:00"/>
    <x v="5"/>
    <x v="22"/>
    <n v="13"/>
    <n v="31409.66"/>
    <n v="0"/>
    <n v="0"/>
    <n v="0"/>
  </r>
  <r>
    <s v="BILL/2025/12/0035"/>
    <s v="OC01838"/>
    <x v="13"/>
    <s v="HMO/2025/00003"/>
    <d v="2025-12-18T00:00:00"/>
    <d v="2026-02-16T00:00:00"/>
    <s v="USD"/>
    <n v="-1125529.2"/>
    <n v="-180084.67"/>
    <n v="-1305613.8700000001"/>
    <n v="-72453.600000000006"/>
    <n v="72453.600000000006"/>
    <s v="Sin pagar"/>
    <s v="IRLANDA ROJO"/>
    <m/>
    <n v="60"/>
    <s v="Crédito"/>
    <n v="16"/>
    <n v="2"/>
    <n v="2026"/>
    <n v="18"/>
    <n v="12"/>
    <n v="2025"/>
    <n v="1125529.2"/>
    <n v="1305613.8700000001"/>
    <s v="Vigente"/>
    <d v="2026-01-23T00:00:00"/>
    <x v="5"/>
    <x v="22"/>
    <n v="0"/>
    <n v="0"/>
    <n v="0"/>
    <n v="0"/>
    <n v="1125529.2"/>
  </r>
  <r>
    <s v="BILL/2025/12/0034"/>
    <s v="OC01979"/>
    <x v="0"/>
    <s v="HMO-23750"/>
    <d v="2025-12-11T00:00:00"/>
    <d v="2026-01-10T00:00:00"/>
    <s v="MXN"/>
    <n v="-9600"/>
    <n v="-1536"/>
    <n v="-11136"/>
    <n v="-11136"/>
    <n v="11136"/>
    <s v="Sin pagar"/>
    <s v="IRLANDA ROJO"/>
    <m/>
    <n v="30"/>
    <s v="Crédito"/>
    <n v="10"/>
    <n v="1"/>
    <n v="2026"/>
    <n v="11"/>
    <n v="12"/>
    <n v="2025"/>
    <n v="9600"/>
    <n v="11136"/>
    <s v="Vencido"/>
    <d v="2026-01-23T00:00:00"/>
    <x v="5"/>
    <x v="22"/>
    <n v="14"/>
    <n v="9600"/>
    <n v="0"/>
    <n v="0"/>
    <n v="0"/>
  </r>
  <r>
    <s v="BILL/2025/12/0033"/>
    <s v="OC01978"/>
    <x v="0"/>
    <s v="HMO-23748"/>
    <d v="2025-12-11T00:00:00"/>
    <d v="2026-01-10T00:00:00"/>
    <s v="MXN"/>
    <n v="-58800"/>
    <n v="-9408"/>
    <n v="-68208"/>
    <n v="-68208"/>
    <n v="68208"/>
    <s v="Sin pagar"/>
    <s v="IRLANDA ROJO"/>
    <m/>
    <n v="30"/>
    <s v="Crédito"/>
    <n v="10"/>
    <n v="1"/>
    <n v="2026"/>
    <n v="11"/>
    <n v="12"/>
    <n v="2025"/>
    <n v="58800"/>
    <n v="68208"/>
    <s v="Vencido"/>
    <d v="2026-01-23T00:00:00"/>
    <x v="5"/>
    <x v="22"/>
    <n v="14"/>
    <n v="58800"/>
    <n v="0"/>
    <n v="0"/>
    <n v="0"/>
  </r>
  <r>
    <s v="BILL/2025/12/0018"/>
    <s v="OC01964"/>
    <x v="2"/>
    <s v="12001892"/>
    <d v="2025-12-09T00:00:00"/>
    <d v="2026-01-08T00:00:00"/>
    <s v="USD"/>
    <n v="-65652.12"/>
    <n v="-10504.34"/>
    <n v="-76156.460000000006"/>
    <n v="-4176"/>
    <n v="4176"/>
    <s v="Sin pagar"/>
    <s v="IRLANDA ROJO"/>
    <m/>
    <n v="30"/>
    <s v="Crédito"/>
    <n v="8"/>
    <n v="1"/>
    <n v="2026"/>
    <n v="9"/>
    <n v="12"/>
    <n v="2025"/>
    <n v="65652.12"/>
    <n v="76156.460000000006"/>
    <s v="Vencido"/>
    <d v="2026-01-23T00:00:00"/>
    <x v="5"/>
    <x v="22"/>
    <n v="16"/>
    <n v="65652.12"/>
    <n v="0"/>
    <n v="0"/>
    <n v="0"/>
  </r>
  <r>
    <s v="BILL/2025/10/0065"/>
    <s v="OC01694"/>
    <x v="13"/>
    <s v="HMO/2025/00002"/>
    <d v="2025-10-25T00:00:00"/>
    <d v="2025-12-24T00:00:00"/>
    <s v="USD"/>
    <n v="-85160.001756163183"/>
    <n v="-13625.600280986109"/>
    <n v="-98785.602037149292"/>
    <n v="-72453.600000000006"/>
    <n v="72453.600000000006"/>
    <s v="Sin pagar"/>
    <s v="IRLANDA ROJO"/>
    <m/>
    <n v="60"/>
    <s v="Crédito"/>
    <n v="24"/>
    <n v="12"/>
    <n v="2025"/>
    <n v="25"/>
    <n v="10"/>
    <n v="2025"/>
    <n v="85160.001756163183"/>
    <n v="98785.602037149292"/>
    <s v="Vencido"/>
    <d v="2026-01-23T00:00:00"/>
    <x v="5"/>
    <x v="22"/>
    <n v="31"/>
    <n v="0"/>
    <n v="85160.001756163183"/>
    <n v="0"/>
    <n v="0"/>
  </r>
  <r>
    <s v="BILL/2025/10/0003"/>
    <s v="OC01792"/>
    <x v="16"/>
    <s v="4074"/>
    <d v="2025-10-02T00:00:00"/>
    <d v="2025-11-01T00:00:00"/>
    <s v="MXN"/>
    <n v="-14985"/>
    <n v="-2397.6"/>
    <n v="-17382.599999999999"/>
    <n v="-17382.599999999999"/>
    <n v="17382.599999999999"/>
    <s v="Sin pagar"/>
    <s v="IRLANDA ROJO"/>
    <m/>
    <n v="30"/>
    <s v="Crédito"/>
    <n v="1"/>
    <n v="11"/>
    <n v="2025"/>
    <n v="2"/>
    <n v="10"/>
    <n v="2025"/>
    <n v="14985"/>
    <n v="17382.599999999999"/>
    <s v="Vencido"/>
    <d v="2026-01-23T00:00:00"/>
    <x v="5"/>
    <x v="22"/>
    <n v="84"/>
    <n v="0"/>
    <n v="0"/>
    <n v="14985"/>
    <n v="0"/>
  </r>
  <r>
    <s v="BILL/2025/09/0116"/>
    <s v="OC01773"/>
    <x v="16"/>
    <s v="3998"/>
    <d v="2025-09-27T00:00:00"/>
    <d v="2025-10-27T00:00:00"/>
    <s v="MXN"/>
    <n v="-7600"/>
    <n v="-1216"/>
    <n v="-8816"/>
    <n v="-8816"/>
    <n v="8816"/>
    <s v="Sin pagar"/>
    <s v="IRLANDA ROJO"/>
    <m/>
    <n v="30"/>
    <s v="Crédito"/>
    <n v="27"/>
    <n v="10"/>
    <n v="2025"/>
    <n v="27"/>
    <n v="9"/>
    <n v="2025"/>
    <n v="7600"/>
    <n v="8816"/>
    <s v="Vencido"/>
    <d v="2026-01-23T00:00:00"/>
    <x v="5"/>
    <x v="22"/>
    <n v="89"/>
    <n v="0"/>
    <n v="0"/>
    <n v="7600"/>
    <n v="0"/>
  </r>
  <r>
    <s v="BILL/2025/09/0092"/>
    <s v="OC01742"/>
    <x v="14"/>
    <s v="CLN/2025/0086"/>
    <d v="2025-09-24T00:00:00"/>
    <d v="2025-10-24T00:00:00"/>
    <s v="MXN"/>
    <n v="-2499.98"/>
    <m/>
    <n v="-2499.98"/>
    <n v="-2499.98"/>
    <n v="2499.98"/>
    <s v="Sin pagar"/>
    <s v="IRLANDA ROJO"/>
    <m/>
    <n v="30"/>
    <s v="Crédito"/>
    <n v="24"/>
    <n v="10"/>
    <n v="2025"/>
    <n v="24"/>
    <n v="9"/>
    <n v="2025"/>
    <n v="2499.98"/>
    <n v="2499.98"/>
    <s v="Vencido"/>
    <d v="2026-01-23T00:00:00"/>
    <x v="5"/>
    <x v="22"/>
    <n v="92"/>
    <n v="0"/>
    <n v="0"/>
    <n v="2499.98"/>
    <n v="0"/>
  </r>
  <r>
    <s v="BILL/2025/09/0065"/>
    <s v="OC01751"/>
    <x v="16"/>
    <s v="3957"/>
    <d v="2025-09-23T00:00:00"/>
    <d v="2025-10-23T00:00:00"/>
    <s v="USD"/>
    <n v="-23857.03"/>
    <n v="-3817.12"/>
    <n v="-27674.15"/>
    <n v="-1503.36"/>
    <n v="1503.36"/>
    <s v="Sin pagar"/>
    <s v="IRLANDA ROJO"/>
    <m/>
    <n v="30"/>
    <s v="Crédito"/>
    <n v="23"/>
    <n v="10"/>
    <n v="2025"/>
    <n v="23"/>
    <n v="9"/>
    <n v="2025"/>
    <n v="23857.03"/>
    <n v="27674.15"/>
    <s v="Vencido"/>
    <d v="2026-01-23T00:00:00"/>
    <x v="5"/>
    <x v="22"/>
    <n v="93"/>
    <n v="0"/>
    <n v="0"/>
    <n v="23857.03"/>
    <n v="0"/>
  </r>
  <r>
    <s v="BILL/2025/09/0031"/>
    <s v="OC01684"/>
    <x v="16"/>
    <s v="3858"/>
    <d v="2025-09-05T00:00:00"/>
    <d v="2025-10-05T00:00:00"/>
    <s v="USD"/>
    <n v="-7240.47"/>
    <n v="-1158.48"/>
    <n v="-8398.9500000000007"/>
    <n v="-447.76"/>
    <n v="447.76"/>
    <s v="Sin pagar"/>
    <s v="IRLANDA ROJO"/>
    <m/>
    <n v="30"/>
    <s v="Crédito"/>
    <n v="5"/>
    <n v="10"/>
    <n v="2025"/>
    <n v="5"/>
    <n v="9"/>
    <n v="2025"/>
    <n v="7240.47"/>
    <n v="8398.9500000000007"/>
    <s v="Vencido"/>
    <d v="2026-01-23T00:00:00"/>
    <x v="5"/>
    <x v="22"/>
    <n v="111"/>
    <n v="0"/>
    <n v="0"/>
    <n v="7240.47"/>
    <n v="0"/>
  </r>
  <r>
    <s v="BILL/2025/09/0030"/>
    <s v="OC01684"/>
    <x v="16"/>
    <s v="3851"/>
    <d v="2025-09-04T00:00:00"/>
    <d v="2025-10-04T00:00:00"/>
    <s v="USD"/>
    <n v="-21639.89"/>
    <n v="-3462.38"/>
    <n v="-25102.27"/>
    <n v="-1343.28"/>
    <n v="1343.28"/>
    <s v="Sin pagar"/>
    <s v="IRLANDA ROJO"/>
    <m/>
    <n v="30"/>
    <s v="Crédito"/>
    <n v="4"/>
    <n v="10"/>
    <n v="2025"/>
    <n v="4"/>
    <n v="9"/>
    <n v="2025"/>
    <n v="21639.89"/>
    <n v="25102.27"/>
    <s v="Vencido"/>
    <d v="2026-01-23T00:00:00"/>
    <x v="5"/>
    <x v="22"/>
    <n v="112"/>
    <n v="0"/>
    <n v="0"/>
    <n v="21639.89"/>
    <n v="0"/>
  </r>
  <r>
    <s v="BILL/2025/09/0021"/>
    <s v="OC01696"/>
    <x v="14"/>
    <s v="CLN/2025/0066"/>
    <d v="2025-09-09T00:00:00"/>
    <d v="2025-10-09T00:00:00"/>
    <s v="MXN"/>
    <n v="-5000"/>
    <m/>
    <n v="-5000"/>
    <n v="-5000"/>
    <n v="5000"/>
    <s v="Sin pagar"/>
    <s v="IRLANDA ROJO"/>
    <m/>
    <n v="30"/>
    <s v="Crédito"/>
    <n v="9"/>
    <n v="10"/>
    <n v="2025"/>
    <n v="9"/>
    <n v="9"/>
    <n v="2025"/>
    <n v="5000"/>
    <n v="5000"/>
    <s v="Vencido"/>
    <d v="2026-01-23T00:00:00"/>
    <x v="5"/>
    <x v="22"/>
    <n v="107"/>
    <n v="0"/>
    <n v="0"/>
    <n v="5000"/>
    <n v="0"/>
  </r>
  <r>
    <s v="BILL/2025/09/0008"/>
    <s v="OC01683"/>
    <x v="16"/>
    <s v="3844"/>
    <d v="2025-09-03T00:00:00"/>
    <d v="2025-10-03T00:00:00"/>
    <s v="USD"/>
    <n v="-24244.53"/>
    <n v="-3879.12"/>
    <n v="-28123.65"/>
    <n v="-1503.36"/>
    <n v="1503.36"/>
    <s v="Sin pagar"/>
    <s v="IRLANDA ROJO"/>
    <m/>
    <n v="30"/>
    <s v="Crédito"/>
    <n v="3"/>
    <n v="10"/>
    <n v="2025"/>
    <n v="3"/>
    <n v="9"/>
    <n v="2025"/>
    <n v="24244.53"/>
    <n v="28123.65"/>
    <s v="Vencido"/>
    <d v="2026-01-23T00:00:00"/>
    <x v="5"/>
    <x v="22"/>
    <n v="113"/>
    <n v="0"/>
    <n v="0"/>
    <n v="24244.53"/>
    <n v="0"/>
  </r>
  <r>
    <s v="BILL/2025/08/0063"/>
    <s v="OC01631"/>
    <x v="16"/>
    <s v="3756"/>
    <d v="2025-08-19T00:00:00"/>
    <d v="2025-09-18T00:00:00"/>
    <s v="MXN"/>
    <n v="-12600"/>
    <n v="-2016"/>
    <n v="-14616"/>
    <n v="-14616"/>
    <n v="14616"/>
    <s v="Sin pagar"/>
    <s v="IRLANDA ROJO"/>
    <m/>
    <n v="30"/>
    <s v="Crédito"/>
    <n v="18"/>
    <n v="9"/>
    <n v="2025"/>
    <n v="19"/>
    <n v="8"/>
    <n v="2025"/>
    <n v="12600"/>
    <n v="14616"/>
    <s v="Vencido"/>
    <d v="2026-01-23T00:00:00"/>
    <x v="5"/>
    <x v="22"/>
    <n v="128"/>
    <n v="0"/>
    <n v="0"/>
    <n v="12600"/>
    <n v="0"/>
  </r>
  <r>
    <s v="BILL/2025/08/0062"/>
    <s v="OC01632"/>
    <x v="16"/>
    <s v="3757"/>
    <d v="2025-08-19T00:00:00"/>
    <d v="2025-09-18T00:00:00"/>
    <s v="MXN"/>
    <n v="-21000"/>
    <n v="-3360"/>
    <n v="-24360"/>
    <n v="-24360"/>
    <n v="24360"/>
    <s v="Sin pagar"/>
    <s v="IRLANDA ROJO"/>
    <m/>
    <n v="30"/>
    <s v="Crédito"/>
    <n v="18"/>
    <n v="9"/>
    <n v="2025"/>
    <n v="19"/>
    <n v="8"/>
    <n v="2025"/>
    <n v="21000"/>
    <n v="24360"/>
    <s v="Vencido"/>
    <d v="2026-01-23T00:00:00"/>
    <x v="5"/>
    <x v="22"/>
    <n v="128"/>
    <n v="0"/>
    <n v="0"/>
    <n v="21000"/>
    <n v="0"/>
  </r>
  <r>
    <s v="BILL/2025/08/0040"/>
    <s v="OC01600"/>
    <x v="16"/>
    <s v="3703"/>
    <d v="2025-08-12T00:00:00"/>
    <d v="2025-09-11T00:00:00"/>
    <s v="MXN"/>
    <n v="-7600"/>
    <n v="-1216"/>
    <n v="-8816"/>
    <n v="-8816"/>
    <n v="8816"/>
    <s v="Sin pagar"/>
    <s v="IRLANDA ROJO"/>
    <m/>
    <n v="30"/>
    <s v="Crédito"/>
    <n v="11"/>
    <n v="9"/>
    <n v="2025"/>
    <n v="12"/>
    <n v="8"/>
    <n v="2025"/>
    <n v="7600"/>
    <n v="8816"/>
    <s v="Vencido"/>
    <d v="2026-01-23T00:00:00"/>
    <x v="5"/>
    <x v="22"/>
    <n v="135"/>
    <n v="0"/>
    <n v="0"/>
    <n v="7600"/>
    <n v="0"/>
  </r>
  <r>
    <s v="BILL/2025/08/0036"/>
    <s v="OC01615"/>
    <x v="16"/>
    <s v="3725"/>
    <d v="2025-08-14T00:00:00"/>
    <d v="2025-09-13T00:00:00"/>
    <s v="USD"/>
    <n v="-7416.85"/>
    <n v="-1186.7"/>
    <n v="-8603.5499999999993"/>
    <n v="-461.68"/>
    <n v="461.68"/>
    <s v="Sin pagar"/>
    <s v="IRLANDA ROJO"/>
    <m/>
    <n v="30"/>
    <s v="Crédito"/>
    <n v="13"/>
    <n v="9"/>
    <n v="2025"/>
    <n v="14"/>
    <n v="8"/>
    <n v="2025"/>
    <n v="7416.85"/>
    <n v="8603.5499999999993"/>
    <s v="Vencido"/>
    <d v="2026-01-23T00:00:00"/>
    <x v="5"/>
    <x v="22"/>
    <n v="133"/>
    <n v="0"/>
    <n v="0"/>
    <n v="7416.85"/>
    <n v="0"/>
  </r>
  <r>
    <s v="BILL/2025/08/0035"/>
    <s v="OC01616"/>
    <x v="16"/>
    <s v="3726"/>
    <d v="2025-08-14T00:00:00"/>
    <d v="2025-09-13T00:00:00"/>
    <s v="MXN"/>
    <n v="-11220"/>
    <n v="-1795.2"/>
    <n v="-13015.2"/>
    <n v="-13015.2"/>
    <n v="13015.2"/>
    <s v="Sin pagar"/>
    <s v="IRLANDA ROJO"/>
    <m/>
    <n v="30"/>
    <s v="Crédito"/>
    <n v="13"/>
    <n v="9"/>
    <n v="2025"/>
    <n v="14"/>
    <n v="8"/>
    <n v="2025"/>
    <n v="11220"/>
    <n v="13015.2"/>
    <s v="Vencido"/>
    <d v="2026-01-23T00:00:00"/>
    <x v="5"/>
    <x v="22"/>
    <n v="133"/>
    <n v="0"/>
    <n v="0"/>
    <n v="11220"/>
    <n v="0"/>
  </r>
  <r>
    <s v="BILL/2025/08/0026"/>
    <s v="OC01591"/>
    <x v="17"/>
    <s v="A  787"/>
    <d v="2025-08-13T00:00:00"/>
    <d v="2025-09-12T00:00:00"/>
    <s v="MXN"/>
    <n v="-12540"/>
    <n v="-1849.65"/>
    <n v="-14389.65"/>
    <n v="-14389.65"/>
    <n v="14389.65"/>
    <s v="Sin pagar"/>
    <s v="IRLANDA ROJO"/>
    <m/>
    <n v="30"/>
    <s v="Crédito"/>
    <n v="12"/>
    <n v="9"/>
    <n v="2025"/>
    <n v="13"/>
    <n v="8"/>
    <n v="2025"/>
    <n v="12540"/>
    <n v="14389.65"/>
    <s v="Vencido"/>
    <d v="2026-01-23T00:00:00"/>
    <x v="5"/>
    <x v="22"/>
    <n v="134"/>
    <n v="0"/>
    <n v="0"/>
    <n v="12540"/>
    <n v="0"/>
  </r>
  <r>
    <s v="BILL/2025/08/0019"/>
    <s v="OC01571"/>
    <x v="16"/>
    <s v="3684"/>
    <d v="2025-08-06T00:00:00"/>
    <d v="2025-09-05T00:00:00"/>
    <s v="MXN"/>
    <n v="-14985"/>
    <n v="-2397.6"/>
    <n v="-17382.599999999999"/>
    <n v="-17382.599999999999"/>
    <n v="17382.599999999999"/>
    <s v="Sin pagar"/>
    <s v="IRLANDA ROJO"/>
    <m/>
    <n v="30"/>
    <s v="Crédito"/>
    <n v="5"/>
    <n v="9"/>
    <n v="2025"/>
    <n v="6"/>
    <n v="8"/>
    <n v="2025"/>
    <n v="14985"/>
    <n v="17382.599999999999"/>
    <s v="Vencido"/>
    <d v="2026-01-23T00:00:00"/>
    <x v="5"/>
    <x v="22"/>
    <n v="141"/>
    <n v="0"/>
    <n v="0"/>
    <n v="14985"/>
    <n v="0"/>
  </r>
  <r>
    <s v="BILL/2025/08/0018"/>
    <s v="OC01574"/>
    <x v="16"/>
    <s v="3686"/>
    <d v="2025-08-07T00:00:00"/>
    <d v="2025-09-06T00:00:00"/>
    <s v="MXN"/>
    <n v="-26500"/>
    <n v="-4240"/>
    <n v="-30740"/>
    <n v="-30740"/>
    <n v="30740"/>
    <s v="Sin pagar"/>
    <s v="IRLANDA ROJO"/>
    <m/>
    <n v="30"/>
    <s v="Crédito"/>
    <n v="6"/>
    <n v="9"/>
    <n v="2025"/>
    <n v="7"/>
    <n v="8"/>
    <n v="2025"/>
    <n v="26500"/>
    <n v="30740"/>
    <s v="Vencido"/>
    <d v="2026-01-23T00:00:00"/>
    <x v="5"/>
    <x v="22"/>
    <n v="140"/>
    <n v="0"/>
    <n v="0"/>
    <n v="26500"/>
    <n v="0"/>
  </r>
  <r>
    <s v="BILL/2025/08/0017"/>
    <s v="OC01577"/>
    <x v="16"/>
    <s v="3687"/>
    <d v="2025-08-07T00:00:00"/>
    <d v="2025-09-06T00:00:00"/>
    <s v="USD"/>
    <n v="-17751.36"/>
    <n v="-2840.22"/>
    <n v="-20591.580000000002"/>
    <n v="-1105.93"/>
    <n v="1105.93"/>
    <s v="Sin pagar"/>
    <s v="IRLANDA ROJO"/>
    <m/>
    <n v="30"/>
    <s v="Crédito"/>
    <n v="6"/>
    <n v="9"/>
    <n v="2025"/>
    <n v="7"/>
    <n v="8"/>
    <n v="2025"/>
    <n v="17751.36"/>
    <n v="20591.580000000002"/>
    <s v="Vencido"/>
    <d v="2026-01-23T00:00:00"/>
    <x v="5"/>
    <x v="22"/>
    <n v="140"/>
    <n v="0"/>
    <n v="0"/>
    <n v="17751.36"/>
    <n v="0"/>
  </r>
  <r>
    <s v="BILL/2025/07/0066"/>
    <s v="OC01551"/>
    <x v="16"/>
    <s v="3605"/>
    <d v="2025-07-30T00:00:00"/>
    <d v="2025-08-29T00:00:00"/>
    <s v="MXN"/>
    <n v="-42400"/>
    <n v="-6784"/>
    <n v="-49184"/>
    <n v="-49184"/>
    <n v="49184"/>
    <s v="Sin pagar"/>
    <s v="IRLANDA ROJO"/>
    <m/>
    <n v="30"/>
    <s v="Crédito"/>
    <n v="29"/>
    <n v="8"/>
    <n v="2025"/>
    <n v="30"/>
    <n v="7"/>
    <n v="2025"/>
    <n v="42400"/>
    <n v="49184"/>
    <s v="Vencido"/>
    <d v="2026-01-23T00:00:00"/>
    <x v="5"/>
    <x v="22"/>
    <n v="148"/>
    <n v="0"/>
    <n v="0"/>
    <n v="42400"/>
    <n v="0"/>
  </r>
  <r>
    <s v="BILL/2025/07/0052"/>
    <s v="OC01492"/>
    <x v="9"/>
    <s v="0134472053"/>
    <d v="2025-07-24T00:00:00"/>
    <d v="2025-09-22T00:00:00"/>
    <s v="USD"/>
    <n v="-1103265.8999999999"/>
    <n v="-176522.54"/>
    <n v="-1279788.44"/>
    <n v="-68904"/>
    <n v="68904"/>
    <s v="Sin pagar"/>
    <s v="IRLANDA ROJO"/>
    <m/>
    <n v="60"/>
    <s v="Crédito"/>
    <n v="22"/>
    <n v="9"/>
    <n v="2025"/>
    <n v="24"/>
    <n v="7"/>
    <n v="2025"/>
    <n v="1103265.8999999999"/>
    <n v="1279788.44"/>
    <s v="Vencido"/>
    <d v="2026-01-23T00:00:00"/>
    <x v="5"/>
    <x v="22"/>
    <n v="124"/>
    <n v="0"/>
    <n v="0"/>
    <n v="1103265.8999999999"/>
    <n v="0"/>
  </r>
  <r>
    <s v="BILL/2025/07/0041"/>
    <s v="OC01504"/>
    <x v="16"/>
    <s v="3529"/>
    <d v="2025-07-17T00:00:00"/>
    <d v="2025-08-16T00:00:00"/>
    <s v="MXN"/>
    <n v="-7600"/>
    <n v="-1216"/>
    <n v="-8816"/>
    <n v="-8816"/>
    <n v="8816"/>
    <s v="Sin pagar"/>
    <s v="IRLANDA ROJO"/>
    <m/>
    <n v="30"/>
    <s v="Crédito"/>
    <n v="16"/>
    <n v="8"/>
    <n v="2025"/>
    <n v="17"/>
    <n v="7"/>
    <n v="2025"/>
    <n v="7600"/>
    <n v="8816"/>
    <s v="Vencido"/>
    <d v="2026-01-23T00:00:00"/>
    <x v="5"/>
    <x v="22"/>
    <n v="161"/>
    <n v="0"/>
    <n v="0"/>
    <n v="7600"/>
    <n v="0"/>
  </r>
  <r>
    <s v="BILL/2025/07/0040"/>
    <s v="OC01491"/>
    <x v="18"/>
    <s v="CLN-362"/>
    <d v="2025-07-15T00:00:00"/>
    <d v="2025-08-14T00:00:00"/>
    <s v="MXN"/>
    <n v="-12151.9"/>
    <n v="151.9"/>
    <n v="-12000"/>
    <n v="-12000"/>
    <n v="12000"/>
    <s v="Sin pagar"/>
    <s v="IRLANDA ROJO"/>
    <m/>
    <n v="30"/>
    <s v="Crédito"/>
    <n v="14"/>
    <n v="8"/>
    <n v="2025"/>
    <n v="15"/>
    <n v="7"/>
    <n v="2025"/>
    <n v="12151.9"/>
    <n v="12000"/>
    <s v="Vencido"/>
    <d v="2026-01-23T00:00:00"/>
    <x v="5"/>
    <x v="22"/>
    <n v="163"/>
    <n v="0"/>
    <n v="0"/>
    <n v="12151.9"/>
    <n v="0"/>
  </r>
  <r>
    <s v="BILL/2025/07/0030"/>
    <s v="OC01489"/>
    <x v="16"/>
    <s v="3524"/>
    <d v="2025-07-16T00:00:00"/>
    <d v="2025-08-15T00:00:00"/>
    <s v="USD"/>
    <n v="-36360.620000000003"/>
    <n v="-5817.7"/>
    <n v="-42178.32"/>
    <n v="-2238.8000000000002"/>
    <n v="2238.8000000000002"/>
    <s v="Sin pagar"/>
    <s v="IRLANDA ROJO"/>
    <m/>
    <n v="30"/>
    <s v="Crédito"/>
    <n v="15"/>
    <n v="8"/>
    <n v="2025"/>
    <n v="16"/>
    <n v="7"/>
    <n v="2025"/>
    <n v="36360.620000000003"/>
    <n v="42178.32"/>
    <s v="Vencido"/>
    <d v="2026-01-23T00:00:00"/>
    <x v="5"/>
    <x v="22"/>
    <n v="162"/>
    <n v="0"/>
    <n v="0"/>
    <n v="36360.620000000003"/>
    <n v="0"/>
  </r>
  <r>
    <s v="BILL/2025/07/0029"/>
    <s v="OC01488"/>
    <x v="16"/>
    <s v="3523"/>
    <d v="2025-07-16T00:00:00"/>
    <d v="2025-08-15T00:00:00"/>
    <s v="USD"/>
    <n v="-30520.31"/>
    <n v="-4883.25"/>
    <n v="-35403.56"/>
    <n v="-1879.2"/>
    <n v="1879.2"/>
    <s v="Sin pagar"/>
    <s v="IRLANDA ROJO"/>
    <m/>
    <n v="30"/>
    <s v="Crédito"/>
    <n v="15"/>
    <n v="8"/>
    <n v="2025"/>
    <n v="16"/>
    <n v="7"/>
    <n v="2025"/>
    <n v="30520.31"/>
    <n v="35403.56"/>
    <s v="Vencido"/>
    <d v="2026-01-23T00:00:00"/>
    <x v="5"/>
    <x v="22"/>
    <n v="162"/>
    <n v="0"/>
    <n v="0"/>
    <n v="30520.31"/>
    <n v="0"/>
  </r>
  <r>
    <s v="BILL/2025/06/0041"/>
    <s v="OC01416"/>
    <x v="18"/>
    <s v="9AE6E535-1E51-478E-9B2A-58D915BF45ED"/>
    <d v="2025-06-27T00:00:00"/>
    <d v="2025-07-27T00:00:00"/>
    <s v="USD"/>
    <n v="-17003.52"/>
    <n v="-2720.56"/>
    <n v="-19724.080000000002"/>
    <n v="-1044"/>
    <n v="1044"/>
    <s v="Sin pagar"/>
    <s v="IRLANDA ROJO"/>
    <m/>
    <n v="30"/>
    <s v="Crédito"/>
    <n v="27"/>
    <n v="7"/>
    <n v="2025"/>
    <n v="27"/>
    <n v="6"/>
    <n v="2025"/>
    <n v="17003.52"/>
    <n v="19724.080000000002"/>
    <s v="Vencido"/>
    <d v="2026-01-23T00:00:00"/>
    <x v="5"/>
    <x v="22"/>
    <n v="181"/>
    <n v="0"/>
    <n v="0"/>
    <n v="17003.52"/>
    <n v="0"/>
  </r>
  <r>
    <s v="BILL/2025/06/0030"/>
    <s v="OC01343"/>
    <x v="9"/>
    <s v="0134270334"/>
    <d v="2025-06-09T00:00:00"/>
    <d v="2025-08-08T00:00:00"/>
    <s v="USD"/>
    <n v="-559173.41239185352"/>
    <n v="-89467.745982696564"/>
    <n v="-648641.15837455005"/>
    <n v="-68904"/>
    <n v="68904"/>
    <s v="Sin pagar"/>
    <s v="IRLANDA ROJO"/>
    <m/>
    <n v="60"/>
    <s v="Crédito"/>
    <n v="8"/>
    <n v="8"/>
    <n v="2025"/>
    <n v="9"/>
    <n v="6"/>
    <n v="2025"/>
    <n v="559173.41239185352"/>
    <n v="648641.15837455005"/>
    <s v="Vencido"/>
    <d v="2026-01-23T00:00:00"/>
    <x v="5"/>
    <x v="22"/>
    <n v="169"/>
    <n v="0"/>
    <n v="0"/>
    <n v="559173.41239185352"/>
    <n v="0"/>
  </r>
  <r>
    <s v="BILL/2024/12/0015"/>
    <s v="OC00791"/>
    <x v="19"/>
    <s v="A - 994"/>
    <d v="2024-12-09T00:00:00"/>
    <d v="2024-12-24T00:00:00"/>
    <s v="USD"/>
    <n v="-48546"/>
    <n v="-7767.36"/>
    <n v="-56313.36"/>
    <n v="-2784"/>
    <n v="2784"/>
    <s v="Sin pagar"/>
    <s v="IRLANDA ROJO"/>
    <m/>
    <n v="15"/>
    <s v="Crédito"/>
    <n v="24"/>
    <n v="12"/>
    <n v="2024"/>
    <n v="9"/>
    <n v="12"/>
    <n v="2024"/>
    <n v="48546"/>
    <n v="56313.36"/>
    <s v="Vencido"/>
    <d v="2026-01-23T00:00:00"/>
    <x v="5"/>
    <x v="22"/>
    <n v="396"/>
    <n v="0"/>
    <n v="0"/>
    <n v="48546"/>
    <n v="0"/>
  </r>
  <r>
    <s v="BILL/2024/11/0007"/>
    <s v="OC00687"/>
    <x v="20"/>
    <s v="A6782"/>
    <d v="2024-11-01T00:00:00"/>
    <d v="2024-12-01T00:00:00"/>
    <s v="USD"/>
    <n v="-64633.93"/>
    <n v="-10341.51"/>
    <n v="-74975.44"/>
    <n v="-3741.7"/>
    <n v="3741.7"/>
    <s v="Sin pagar"/>
    <s v="IRLANDA ROJO"/>
    <m/>
    <n v="30"/>
    <s v="Crédito"/>
    <n v="1"/>
    <n v="12"/>
    <n v="2024"/>
    <n v="1"/>
    <n v="11"/>
    <n v="2024"/>
    <n v="64633.93"/>
    <n v="74975.44"/>
    <s v="Vencido"/>
    <d v="2026-01-23T00:00:00"/>
    <x v="5"/>
    <x v="22"/>
    <n v="419"/>
    <n v="0"/>
    <n v="0"/>
    <n v="64633.93"/>
    <n v="0"/>
  </r>
  <r>
    <s v="BILL/2024/11/0006"/>
    <s v="OC00686"/>
    <x v="20"/>
    <s v="A6781"/>
    <d v="2024-11-01T00:00:00"/>
    <d v="2024-12-01T00:00:00"/>
    <s v="USD"/>
    <n v="-41037.410000000003"/>
    <n v="-6565.99"/>
    <n v="-47603.4"/>
    <n v="-2375.6799999999998"/>
    <n v="2375.6799999999998"/>
    <s v="Sin pagar"/>
    <s v="IRLANDA ROJO"/>
    <m/>
    <n v="30"/>
    <s v="Crédito"/>
    <n v="1"/>
    <n v="12"/>
    <n v="2024"/>
    <n v="1"/>
    <n v="11"/>
    <n v="2024"/>
    <n v="41037.410000000003"/>
    <n v="47603.4"/>
    <s v="Vencido"/>
    <d v="2026-01-23T00:00:00"/>
    <x v="5"/>
    <x v="22"/>
    <n v="419"/>
    <n v="0"/>
    <n v="0"/>
    <n v="41037.410000000003"/>
    <n v="0"/>
  </r>
  <r>
    <s v="BILL/2024/11/0003"/>
    <s v="OC00693"/>
    <x v="20"/>
    <s v="A6786"/>
    <d v="2024-11-04T00:00:00"/>
    <d v="2024-12-04T00:00:00"/>
    <s v="MXN"/>
    <n v="-10340"/>
    <n v="-1654.4"/>
    <n v="-11994.4"/>
    <n v="-11994.4"/>
    <n v="11994.4"/>
    <s v="Sin pagar"/>
    <s v="IRLANDA ROJO"/>
    <m/>
    <n v="30"/>
    <s v="Crédito"/>
    <n v="4"/>
    <n v="12"/>
    <n v="2024"/>
    <n v="4"/>
    <n v="11"/>
    <n v="2024"/>
    <n v="10340"/>
    <n v="11994.4"/>
    <s v="Vencido"/>
    <d v="2026-01-23T00:00:00"/>
    <x v="5"/>
    <x v="22"/>
    <n v="416"/>
    <n v="0"/>
    <n v="0"/>
    <n v="10340"/>
    <n v="0"/>
  </r>
  <r>
    <s v="BILL/2026/01/0034"/>
    <s v="OC02001"/>
    <x v="1"/>
    <s v="AA 15906"/>
    <d v="2026-01-12T00:00:00"/>
    <d v="2026-02-01T00:00:00"/>
    <s v="MXN"/>
    <n v="-31500"/>
    <n v="-5040"/>
    <n v="-36540"/>
    <n v="-36540"/>
    <n v="36540"/>
    <s v="Sin pagar"/>
    <s v="IRLANDA ROJO"/>
    <m/>
    <n v="20"/>
    <s v="Crédito"/>
    <n v="1"/>
    <n v="2"/>
    <n v="2026"/>
    <n v="12"/>
    <n v="1"/>
    <n v="2026"/>
    <n v="31500"/>
    <n v="36540"/>
    <s v="Vigente"/>
    <d v="2026-01-16T00:00:00"/>
    <x v="5"/>
    <x v="23"/>
    <n v="0"/>
    <n v="0"/>
    <n v="0"/>
    <n v="0"/>
    <n v="31500"/>
  </r>
  <r>
    <s v="BILL/2026/01/0033"/>
    <s v="OC02050"/>
    <x v="6"/>
    <s v="A - 35990"/>
    <d v="2026-01-09T00:00:00"/>
    <d v="2026-02-08T00:00:00"/>
    <s v="MXN"/>
    <n v="-2900"/>
    <n v="-464"/>
    <n v="-3364"/>
    <n v="-3364"/>
    <n v="3364"/>
    <s v="Sin pagar"/>
    <s v="IRLANDA ROJO"/>
    <m/>
    <n v="30"/>
    <s v="Crédito"/>
    <n v="8"/>
    <n v="2"/>
    <n v="2026"/>
    <n v="9"/>
    <n v="1"/>
    <n v="2026"/>
    <n v="2900"/>
    <n v="3364"/>
    <s v="Vigente"/>
    <d v="2026-01-16T00:00:00"/>
    <x v="5"/>
    <x v="23"/>
    <n v="0"/>
    <n v="0"/>
    <n v="0"/>
    <n v="0"/>
    <n v="2900"/>
  </r>
  <r>
    <s v="BILL/2026/01/0032"/>
    <s v="OC02050"/>
    <x v="6"/>
    <s v="A - 35987"/>
    <d v="2026-01-09T00:00:00"/>
    <d v="2026-02-08T00:00:00"/>
    <s v="MXN"/>
    <n v="-2900"/>
    <n v="-464"/>
    <n v="-3364"/>
    <n v="-3364"/>
    <n v="3364"/>
    <s v="Sin pagar"/>
    <s v="IRLANDA ROJO"/>
    <m/>
    <n v="30"/>
    <s v="Crédito"/>
    <n v="8"/>
    <n v="2"/>
    <n v="2026"/>
    <n v="9"/>
    <n v="1"/>
    <n v="2026"/>
    <n v="2900"/>
    <n v="3364"/>
    <s v="Vigente"/>
    <d v="2026-01-16T00:00:00"/>
    <x v="5"/>
    <x v="23"/>
    <n v="0"/>
    <n v="0"/>
    <n v="0"/>
    <n v="0"/>
    <n v="2900"/>
  </r>
  <r>
    <s v="BILL/2026/01/0031"/>
    <s v="OC02042"/>
    <x v="24"/>
    <s v="59357"/>
    <d v="2026-01-06T00:00:00"/>
    <d v="2026-02-05T00:00:00"/>
    <s v="USD"/>
    <n v="-339919.5"/>
    <n v="-54387.12"/>
    <n v="-394306.62"/>
    <n v="-22040"/>
    <n v="22040"/>
    <s v="Sin pagar"/>
    <s v="IRLANDA ROJO"/>
    <m/>
    <n v="30"/>
    <s v="Crédito"/>
    <n v="5"/>
    <n v="2"/>
    <n v="2026"/>
    <n v="6"/>
    <n v="1"/>
    <n v="2026"/>
    <n v="339919.5"/>
    <n v="394306.62"/>
    <s v="Vigente"/>
    <d v="2026-01-16T00:00:00"/>
    <x v="5"/>
    <x v="23"/>
    <n v="0"/>
    <n v="0"/>
    <n v="0"/>
    <n v="0"/>
    <n v="339919.5"/>
  </r>
  <r>
    <s v="BILL/2026/01/0030"/>
    <s v="OC02032"/>
    <x v="2"/>
    <s v="12002067"/>
    <d v="2026-01-14T00:00:00"/>
    <d v="2026-02-13T00:00:00"/>
    <s v="USD"/>
    <n v="-64274.400000000001"/>
    <n v="-10283.9"/>
    <n v="-74558.3"/>
    <n v="-4176"/>
    <n v="4176"/>
    <s v="Sin pagar"/>
    <s v="IRLANDA ROJO"/>
    <m/>
    <n v="30"/>
    <s v="Crédito"/>
    <n v="13"/>
    <n v="2"/>
    <n v="2026"/>
    <n v="14"/>
    <n v="1"/>
    <n v="2026"/>
    <n v="64274.400000000001"/>
    <n v="74558.3"/>
    <s v="Vigente"/>
    <d v="2026-01-16T00:00:00"/>
    <x v="5"/>
    <x v="23"/>
    <n v="0"/>
    <n v="0"/>
    <n v="0"/>
    <n v="0"/>
    <n v="64274.400000000001"/>
  </r>
  <r>
    <s v="BILL/2026/01/0025"/>
    <s v="OC02029"/>
    <x v="8"/>
    <s v="1489"/>
    <d v="2026-01-12T00:00:00"/>
    <d v="2026-02-11T00:00:00"/>
    <s v="USD"/>
    <n v="-39565.24"/>
    <n v="-6330.44"/>
    <n v="-45895.68"/>
    <n v="-2552"/>
    <n v="2552"/>
    <s v="Sin pagar"/>
    <s v="IRLANDA ROJO"/>
    <m/>
    <n v="30"/>
    <s v="Crédito"/>
    <n v="11"/>
    <n v="2"/>
    <n v="2026"/>
    <n v="12"/>
    <n v="1"/>
    <n v="2026"/>
    <n v="39565.24"/>
    <n v="45895.68"/>
    <s v="Vigente"/>
    <d v="2026-01-16T00:00:00"/>
    <x v="5"/>
    <x v="23"/>
    <n v="0"/>
    <n v="0"/>
    <n v="0"/>
    <n v="0"/>
    <n v="39565.24"/>
  </r>
  <r>
    <s v="BILL/2026/01/0013"/>
    <s v="OC02041"/>
    <x v="6"/>
    <s v="A - 35913"/>
    <d v="2026-01-06T00:00:00"/>
    <d v="2026-02-05T00:00:00"/>
    <s v="MXN"/>
    <n v="-7600"/>
    <n v="-1216"/>
    <n v="-8816"/>
    <n v="-8816"/>
    <n v="8816"/>
    <s v="Sin pagar"/>
    <s v="IRLANDA ROJO"/>
    <m/>
    <n v="30"/>
    <s v="Crédito"/>
    <n v="5"/>
    <n v="2"/>
    <n v="2026"/>
    <n v="6"/>
    <n v="1"/>
    <n v="2026"/>
    <n v="7600"/>
    <n v="8816"/>
    <s v="Vigente"/>
    <d v="2026-01-16T00:00:00"/>
    <x v="5"/>
    <x v="23"/>
    <n v="0"/>
    <n v="0"/>
    <n v="0"/>
    <n v="0"/>
    <n v="7600"/>
  </r>
  <r>
    <s v="BILL/2026/01/0012"/>
    <s v="OC02033"/>
    <x v="3"/>
    <s v="61287"/>
    <d v="2026-01-02T00:00:00"/>
    <d v="2026-02-01T00:00:00"/>
    <s v="MXN"/>
    <n v="-30240"/>
    <n v="-4838.3999999999996"/>
    <n v="-35078.400000000001"/>
    <n v="-35078.400000000001"/>
    <n v="35078.400000000001"/>
    <s v="Sin pagar"/>
    <s v="IRLANDA ROJO"/>
    <m/>
    <n v="30"/>
    <s v="Crédito"/>
    <n v="1"/>
    <n v="2"/>
    <n v="2026"/>
    <n v="2"/>
    <n v="1"/>
    <n v="2026"/>
    <n v="30240"/>
    <n v="35078.400000000001"/>
    <s v="Vigente"/>
    <d v="2026-01-16T00:00:00"/>
    <x v="5"/>
    <x v="23"/>
    <n v="0"/>
    <n v="0"/>
    <n v="0"/>
    <n v="0"/>
    <n v="30240"/>
  </r>
  <r>
    <s v="BILL/2026/01/0011"/>
    <s v="OC02028"/>
    <x v="10"/>
    <s v="223077"/>
    <d v="2026-01-05T00:00:00"/>
    <d v="2026-02-04T00:00:00"/>
    <s v="USD"/>
    <n v="-57932.17"/>
    <n v="-9269.15"/>
    <n v="-67201.320000000007"/>
    <n v="-3758.4"/>
    <n v="3758.4"/>
    <s v="Sin pagar"/>
    <s v="IRLANDA ROJO"/>
    <m/>
    <n v="30"/>
    <s v="Crédito"/>
    <n v="4"/>
    <n v="2"/>
    <n v="2026"/>
    <n v="5"/>
    <n v="1"/>
    <n v="2026"/>
    <n v="57932.17"/>
    <n v="67201.320000000007"/>
    <s v="Vigente"/>
    <d v="2026-01-16T00:00:00"/>
    <x v="5"/>
    <x v="23"/>
    <n v="0"/>
    <n v="0"/>
    <n v="0"/>
    <n v="0"/>
    <n v="57932.17"/>
  </r>
  <r>
    <s v="BILL/2026/01/0010"/>
    <s v="OC02012"/>
    <x v="3"/>
    <s v="61286"/>
    <d v="2026-01-02T00:00:00"/>
    <d v="2026-02-01T00:00:00"/>
    <s v="MXN"/>
    <n v="-20160"/>
    <n v="-3225.6"/>
    <n v="-23385.599999999999"/>
    <n v="-23385.599999999999"/>
    <n v="23385.599999999999"/>
    <s v="Sin pagar"/>
    <s v="IRLANDA ROJO"/>
    <m/>
    <n v="30"/>
    <s v="Crédito"/>
    <n v="1"/>
    <n v="2"/>
    <n v="2026"/>
    <n v="2"/>
    <n v="1"/>
    <n v="2026"/>
    <n v="20160"/>
    <n v="23385.599999999999"/>
    <s v="Vigente"/>
    <d v="2026-01-16T00:00:00"/>
    <x v="5"/>
    <x v="23"/>
    <n v="0"/>
    <n v="0"/>
    <n v="0"/>
    <n v="0"/>
    <n v="20160"/>
  </r>
  <r>
    <s v="BILL/2026/01/0009"/>
    <s v="OC02013"/>
    <x v="3"/>
    <s v="61285"/>
    <d v="2026-01-02T00:00:00"/>
    <d v="2026-02-01T00:00:00"/>
    <s v="MXN"/>
    <n v="-20160"/>
    <n v="-3225.6"/>
    <n v="-23385.599999999999"/>
    <n v="-23385.599999999999"/>
    <n v="23385.599999999999"/>
    <s v="Sin pagar"/>
    <s v="IRLANDA ROJO"/>
    <m/>
    <n v="30"/>
    <s v="Crédito"/>
    <n v="1"/>
    <n v="2"/>
    <n v="2026"/>
    <n v="2"/>
    <n v="1"/>
    <n v="2026"/>
    <n v="20160"/>
    <n v="23385.599999999999"/>
    <s v="Vigente"/>
    <d v="2026-01-16T00:00:00"/>
    <x v="5"/>
    <x v="23"/>
    <n v="0"/>
    <n v="0"/>
    <n v="0"/>
    <n v="0"/>
    <n v="20160"/>
  </r>
  <r>
    <s v="BILL/2026/01/0008"/>
    <s v="OC02006"/>
    <x v="4"/>
    <s v="OBR36536"/>
    <d v="2026-01-02T00:00:00"/>
    <d v="2026-02-01T00:00:00"/>
    <s v="USD"/>
    <n v="-19738.32"/>
    <n v="-3158.13"/>
    <n v="-22896.45"/>
    <n v="-1271.94"/>
    <n v="1271.94"/>
    <s v="Sin pagar"/>
    <s v="IRLANDA ROJO"/>
    <m/>
    <n v="30"/>
    <s v="Crédito"/>
    <n v="1"/>
    <n v="2"/>
    <n v="2026"/>
    <n v="2"/>
    <n v="1"/>
    <n v="2026"/>
    <n v="19738.32"/>
    <n v="22896.45"/>
    <s v="Vigente"/>
    <d v="2026-01-16T00:00:00"/>
    <x v="5"/>
    <x v="23"/>
    <n v="0"/>
    <n v="0"/>
    <n v="0"/>
    <n v="0"/>
    <n v="19738.32"/>
  </r>
  <r>
    <s v="BILL/2025/12/0064"/>
    <s v="OC02014"/>
    <x v="6"/>
    <s v="A - 35830"/>
    <d v="2025-12-29T00:00:00"/>
    <d v="2026-01-28T00:00:00"/>
    <s v="MXN"/>
    <n v="-17850"/>
    <n v="-2856"/>
    <n v="-20706"/>
    <n v="-20706"/>
    <n v="20706"/>
    <s v="Sin pagar"/>
    <s v="IRLANDA ROJO"/>
    <m/>
    <n v="30"/>
    <s v="Crédito"/>
    <n v="28"/>
    <n v="1"/>
    <n v="2026"/>
    <n v="29"/>
    <n v="12"/>
    <n v="2025"/>
    <n v="17850"/>
    <n v="20706"/>
    <s v="Vigente"/>
    <d v="2026-01-16T00:00:00"/>
    <x v="5"/>
    <x v="23"/>
    <n v="0"/>
    <n v="0"/>
    <n v="0"/>
    <n v="0"/>
    <n v="17850"/>
  </r>
  <r>
    <s v="BILL/2025/12/0061"/>
    <s v="OC01973"/>
    <x v="15"/>
    <s v="DSA 237143"/>
    <d v="2025-12-31T00:00:00"/>
    <d v="2026-01-30T00:00:00"/>
    <s v="USD"/>
    <n v="-112312.72"/>
    <n v="-17970.04"/>
    <n v="-130282.76"/>
    <n v="-7256.96"/>
    <n v="7256.96"/>
    <s v="Sin pagar"/>
    <s v="IRLANDA ROJO"/>
    <m/>
    <n v="30"/>
    <s v="Crédito"/>
    <n v="30"/>
    <n v="1"/>
    <n v="2026"/>
    <n v="31"/>
    <n v="12"/>
    <n v="2025"/>
    <n v="112312.72"/>
    <n v="130282.76"/>
    <s v="Vigente"/>
    <d v="2026-01-16T00:00:00"/>
    <x v="5"/>
    <x v="23"/>
    <n v="0"/>
    <n v="0"/>
    <n v="0"/>
    <n v="0"/>
    <n v="112312.72"/>
  </r>
  <r>
    <s v="BILL/2025/12/0052"/>
    <s v="OC01983"/>
    <x v="5"/>
    <s v="M 67521"/>
    <d v="2025-12-19T00:00:00"/>
    <d v="2026-01-18T00:00:00"/>
    <s v="MXN"/>
    <n v="-10590"/>
    <n v="-1694.4"/>
    <n v="-12284.4"/>
    <n v="-12284.4"/>
    <n v="12284.4"/>
    <s v="Sin pagar"/>
    <s v="IRLANDA ROJO"/>
    <m/>
    <n v="30"/>
    <s v="Crédito"/>
    <n v="18"/>
    <n v="1"/>
    <n v="2026"/>
    <n v="19"/>
    <n v="12"/>
    <n v="2025"/>
    <n v="10590"/>
    <n v="12284.4"/>
    <s v="Vigente"/>
    <d v="2026-01-16T00:00:00"/>
    <x v="5"/>
    <x v="23"/>
    <n v="0"/>
    <n v="0"/>
    <n v="0"/>
    <n v="0"/>
    <n v="10590"/>
  </r>
  <r>
    <s v="BILL/2025/12/0051"/>
    <s v="OC01974"/>
    <x v="15"/>
    <s v="DSA 236956"/>
    <d v="2025-12-26T00:00:00"/>
    <d v="2026-01-25T00:00:00"/>
    <s v="USD"/>
    <n v="-29396.67"/>
    <n v="-4703.47"/>
    <n v="-34100.14"/>
    <n v="-1902.4"/>
    <n v="1902.4"/>
    <s v="Sin pagar"/>
    <s v="IRLANDA ROJO"/>
    <m/>
    <n v="30"/>
    <s v="Crédito"/>
    <n v="25"/>
    <n v="1"/>
    <n v="2026"/>
    <n v="26"/>
    <n v="12"/>
    <n v="2025"/>
    <n v="29396.67"/>
    <n v="34100.14"/>
    <s v="Vigente"/>
    <d v="2026-01-16T00:00:00"/>
    <x v="5"/>
    <x v="23"/>
    <n v="0"/>
    <n v="0"/>
    <n v="0"/>
    <n v="0"/>
    <n v="29396.67"/>
  </r>
  <r>
    <s v="BILL/2025/12/0046"/>
    <s v="OC01990"/>
    <x v="10"/>
    <s v="222856"/>
    <d v="2025-12-16T00:00:00"/>
    <d v="2026-01-15T00:00:00"/>
    <s v="USD"/>
    <n v="-81613.98"/>
    <n v="-13058.24"/>
    <n v="-94672.22"/>
    <n v="-5261.76"/>
    <n v="5261.76"/>
    <s v="Sin pagar"/>
    <s v="IRLANDA ROJO"/>
    <m/>
    <n v="30"/>
    <s v="Crédito"/>
    <n v="15"/>
    <n v="1"/>
    <n v="2026"/>
    <n v="16"/>
    <n v="12"/>
    <n v="2025"/>
    <n v="81613.98"/>
    <n v="94672.22"/>
    <s v="Vencido"/>
    <d v="2026-01-16T00:00:00"/>
    <x v="5"/>
    <x v="23"/>
    <n v="2"/>
    <n v="81613.98"/>
    <n v="0"/>
    <n v="0"/>
    <n v="0"/>
  </r>
  <r>
    <s v="BILL/2025/12/0044"/>
    <s v="OC01970"/>
    <x v="3"/>
    <s v="61188"/>
    <d v="2025-12-15T00:00:00"/>
    <d v="2026-01-14T00:00:00"/>
    <s v="MXN"/>
    <n v="-20160"/>
    <n v="-3225.6"/>
    <n v="-23385.599999999999"/>
    <n v="-23385.599999999999"/>
    <n v="23385.599999999999"/>
    <s v="Sin pagar"/>
    <s v="IRLANDA ROJO"/>
    <m/>
    <n v="30"/>
    <s v="Crédito"/>
    <n v="14"/>
    <n v="1"/>
    <n v="2026"/>
    <n v="15"/>
    <n v="12"/>
    <n v="2025"/>
    <n v="20160"/>
    <n v="23385.599999999999"/>
    <s v="Vencido"/>
    <d v="2026-01-16T00:00:00"/>
    <x v="5"/>
    <x v="23"/>
    <n v="3"/>
    <n v="20160"/>
    <n v="0"/>
    <n v="0"/>
    <n v="0"/>
  </r>
  <r>
    <s v="BILL/2025/12/0043"/>
    <s v="OC01969"/>
    <x v="3"/>
    <s v="61189"/>
    <d v="2025-12-15T00:00:00"/>
    <d v="2026-01-14T00:00:00"/>
    <s v="MXN"/>
    <n v="-20160"/>
    <n v="-3225.6"/>
    <n v="-23385.599999999999"/>
    <n v="-23385.599999999999"/>
    <n v="23385.599999999999"/>
    <s v="Sin pagar"/>
    <s v="IRLANDA ROJO"/>
    <m/>
    <n v="30"/>
    <s v="Crédito"/>
    <n v="14"/>
    <n v="1"/>
    <n v="2026"/>
    <n v="15"/>
    <n v="12"/>
    <n v="2025"/>
    <n v="20160"/>
    <n v="23385.599999999999"/>
    <s v="Vencido"/>
    <d v="2026-01-16T00:00:00"/>
    <x v="5"/>
    <x v="23"/>
    <n v="3"/>
    <n v="20160"/>
    <n v="0"/>
    <n v="0"/>
    <n v="0"/>
  </r>
  <r>
    <s v="BILL/2025/12/0042"/>
    <s v="OC01981"/>
    <x v="3"/>
    <s v="61193"/>
    <d v="2025-12-15T00:00:00"/>
    <d v="2026-01-14T00:00:00"/>
    <s v="MXN"/>
    <n v="-50400"/>
    <n v="-8064"/>
    <n v="-58464"/>
    <n v="-58464"/>
    <n v="58464"/>
    <s v="Sin pagar"/>
    <s v="IRLANDA ROJO"/>
    <m/>
    <n v="30"/>
    <s v="Crédito"/>
    <n v="14"/>
    <n v="1"/>
    <n v="2026"/>
    <n v="15"/>
    <n v="12"/>
    <n v="2025"/>
    <n v="50400"/>
    <n v="58464"/>
    <s v="Vencido"/>
    <d v="2026-01-16T00:00:00"/>
    <x v="5"/>
    <x v="23"/>
    <n v="3"/>
    <n v="50400"/>
    <n v="0"/>
    <n v="0"/>
    <n v="0"/>
  </r>
  <r>
    <s v="BILL/2025/12/0041"/>
    <s v="OC01988"/>
    <x v="3"/>
    <s v="61194"/>
    <d v="2025-12-15T00:00:00"/>
    <d v="2026-01-14T00:00:00"/>
    <s v="MXN"/>
    <n v="-20160"/>
    <n v="-3225.6"/>
    <n v="-23385.599999999999"/>
    <n v="-23385.599999999999"/>
    <n v="23385.599999999999"/>
    <s v="Sin pagar"/>
    <s v="IRLANDA ROJO"/>
    <m/>
    <n v="30"/>
    <s v="Crédito"/>
    <n v="14"/>
    <n v="1"/>
    <n v="2026"/>
    <n v="15"/>
    <n v="12"/>
    <n v="2025"/>
    <n v="20160"/>
    <n v="23385.599999999999"/>
    <s v="Vencido"/>
    <d v="2026-01-16T00:00:00"/>
    <x v="5"/>
    <x v="23"/>
    <n v="3"/>
    <n v="20160"/>
    <n v="0"/>
    <n v="0"/>
    <n v="0"/>
  </r>
  <r>
    <s v="BILL/2025/12/0039"/>
    <s v="OC01965"/>
    <x v="10"/>
    <s v="222801"/>
    <d v="2025-12-10T00:00:00"/>
    <d v="2026-01-09T00:00:00"/>
    <s v="USD"/>
    <n v="-80344.7"/>
    <n v="-12855.15"/>
    <n v="-93199.85"/>
    <n v="-5122.5600000000004"/>
    <n v="5122.5600000000004"/>
    <s v="Sin pagar"/>
    <s v="IRLANDA ROJO"/>
    <m/>
    <n v="30"/>
    <s v="Crédito"/>
    <n v="9"/>
    <n v="1"/>
    <n v="2026"/>
    <n v="10"/>
    <n v="12"/>
    <n v="2025"/>
    <n v="80344.7"/>
    <n v="93199.85"/>
    <s v="Vencido"/>
    <d v="2026-01-16T00:00:00"/>
    <x v="5"/>
    <x v="23"/>
    <n v="8"/>
    <n v="80344.7"/>
    <n v="0"/>
    <n v="0"/>
    <n v="0"/>
  </r>
  <r>
    <s v="BILL/2025/12/0038"/>
    <s v="OC01984"/>
    <x v="15"/>
    <s v="DSA 236367"/>
    <d v="2025-12-16T00:00:00"/>
    <d v="2026-01-15T00:00:00"/>
    <s v="USD"/>
    <n v="-30893.119999999999"/>
    <n v="-4942.8999999999996"/>
    <n v="-35836.019999999997"/>
    <n v="-1991.72"/>
    <n v="1991.72"/>
    <s v="Sin pagar"/>
    <s v="IRLANDA ROJO"/>
    <m/>
    <n v="30"/>
    <s v="Crédito"/>
    <n v="15"/>
    <n v="1"/>
    <n v="2026"/>
    <n v="16"/>
    <n v="12"/>
    <n v="2025"/>
    <n v="30893.119999999999"/>
    <n v="35836.019999999997"/>
    <s v="Vencido"/>
    <d v="2026-01-16T00:00:00"/>
    <x v="5"/>
    <x v="23"/>
    <n v="2"/>
    <n v="30893.119999999999"/>
    <n v="0"/>
    <n v="0"/>
    <n v="0"/>
  </r>
  <r>
    <s v="BILL/2025/12/0037"/>
    <s v="OC01967"/>
    <x v="23"/>
    <s v="MET4411"/>
    <d v="2025-12-12T00:00:00"/>
    <d v="2026-01-11T00:00:00"/>
    <s v="USD"/>
    <n v="-31409.66"/>
    <n v="-5025.55"/>
    <n v="-36435.21"/>
    <n v="-2001"/>
    <n v="2001"/>
    <s v="Sin pagar"/>
    <s v="IRLANDA ROJO"/>
    <m/>
    <n v="30"/>
    <s v="Crédito"/>
    <n v="11"/>
    <n v="1"/>
    <n v="2026"/>
    <n v="12"/>
    <n v="12"/>
    <n v="2025"/>
    <n v="31409.66"/>
    <n v="36435.21"/>
    <s v="Vencido"/>
    <d v="2026-01-16T00:00:00"/>
    <x v="5"/>
    <x v="23"/>
    <n v="6"/>
    <n v="31409.66"/>
    <n v="0"/>
    <n v="0"/>
    <n v="0"/>
  </r>
  <r>
    <s v="BILL/2025/12/0035"/>
    <s v="OC01838"/>
    <x v="13"/>
    <s v="HMO/2025/00003"/>
    <d v="2025-12-18T00:00:00"/>
    <d v="2026-02-16T00:00:00"/>
    <s v="USD"/>
    <n v="-1125529.2"/>
    <n v="-180084.67"/>
    <n v="-1305613.8700000001"/>
    <n v="-72453.600000000006"/>
    <n v="72453.600000000006"/>
    <s v="Sin pagar"/>
    <s v="IRLANDA ROJO"/>
    <m/>
    <n v="60"/>
    <s v="Crédito"/>
    <n v="16"/>
    <n v="2"/>
    <n v="2026"/>
    <n v="18"/>
    <n v="12"/>
    <n v="2025"/>
    <n v="1125529.2"/>
    <n v="1305613.8700000001"/>
    <s v="Vigente"/>
    <d v="2026-01-16T00:00:00"/>
    <x v="5"/>
    <x v="23"/>
    <n v="0"/>
    <n v="0"/>
    <n v="0"/>
    <n v="0"/>
    <n v="1125529.2"/>
  </r>
  <r>
    <s v="BILL/2025/12/0034"/>
    <s v="OC01979"/>
    <x v="0"/>
    <s v="HMO-23750"/>
    <d v="2025-12-11T00:00:00"/>
    <d v="2026-01-10T00:00:00"/>
    <s v="MXN"/>
    <n v="-9600"/>
    <n v="-1536"/>
    <n v="-11136"/>
    <n v="-11136"/>
    <n v="11136"/>
    <s v="Sin pagar"/>
    <s v="IRLANDA ROJO"/>
    <m/>
    <n v="30"/>
    <s v="Crédito"/>
    <n v="10"/>
    <n v="1"/>
    <n v="2026"/>
    <n v="11"/>
    <n v="12"/>
    <n v="2025"/>
    <n v="9600"/>
    <n v="11136"/>
    <s v="Vencido"/>
    <d v="2026-01-16T00:00:00"/>
    <x v="5"/>
    <x v="23"/>
    <n v="7"/>
    <n v="9600"/>
    <n v="0"/>
    <n v="0"/>
    <n v="0"/>
  </r>
  <r>
    <s v="BILL/2025/12/0033"/>
    <s v="OC01978"/>
    <x v="0"/>
    <s v="HMO-23748"/>
    <d v="2025-12-11T00:00:00"/>
    <d v="2026-01-10T00:00:00"/>
    <s v="MXN"/>
    <n v="-58800"/>
    <n v="-9408"/>
    <n v="-68208"/>
    <n v="-68208"/>
    <n v="68208"/>
    <s v="Sin pagar"/>
    <s v="IRLANDA ROJO"/>
    <m/>
    <n v="30"/>
    <s v="Crédito"/>
    <n v="10"/>
    <n v="1"/>
    <n v="2026"/>
    <n v="11"/>
    <n v="12"/>
    <n v="2025"/>
    <n v="58800"/>
    <n v="68208"/>
    <s v="Vencido"/>
    <d v="2026-01-16T00:00:00"/>
    <x v="5"/>
    <x v="23"/>
    <n v="7"/>
    <n v="58800"/>
    <n v="0"/>
    <n v="0"/>
    <n v="0"/>
  </r>
  <r>
    <s v="BILL/2025/12/0023"/>
    <s v="OC01959"/>
    <x v="22"/>
    <s v="88579"/>
    <d v="2025-12-10T00:00:00"/>
    <d v="2026-01-09T00:00:00"/>
    <s v="USD"/>
    <n v="-179520.2"/>
    <n v="-28723.23"/>
    <n v="-208243.43"/>
    <n v="-11445.72"/>
    <n v="11445.72"/>
    <s v="Sin pagar"/>
    <s v="IRLANDA ROJO"/>
    <m/>
    <n v="30"/>
    <s v="Crédito"/>
    <n v="9"/>
    <n v="1"/>
    <n v="2026"/>
    <n v="10"/>
    <n v="12"/>
    <n v="2025"/>
    <n v="179520.2"/>
    <n v="208243.43"/>
    <s v="Vencido"/>
    <d v="2026-01-16T00:00:00"/>
    <x v="5"/>
    <x v="23"/>
    <n v="8"/>
    <n v="179520.2"/>
    <n v="0"/>
    <n v="0"/>
    <n v="0"/>
  </r>
  <r>
    <s v="BILL/2025/12/0018"/>
    <s v="OC01964"/>
    <x v="2"/>
    <s v="12001892"/>
    <d v="2025-12-09T00:00:00"/>
    <d v="2026-01-08T00:00:00"/>
    <s v="USD"/>
    <n v="-65652.12"/>
    <n v="-10504.34"/>
    <n v="-76156.460000000006"/>
    <n v="-4176"/>
    <n v="4176"/>
    <s v="Sin pagar"/>
    <s v="IRLANDA ROJO"/>
    <m/>
    <n v="30"/>
    <s v="Crédito"/>
    <n v="8"/>
    <n v="1"/>
    <n v="2026"/>
    <n v="9"/>
    <n v="12"/>
    <n v="2025"/>
    <n v="65652.12"/>
    <n v="76156.460000000006"/>
    <s v="Vencido"/>
    <d v="2026-01-16T00:00:00"/>
    <x v="5"/>
    <x v="23"/>
    <n v="9"/>
    <n v="65652.12"/>
    <n v="0"/>
    <n v="0"/>
    <n v="0"/>
  </r>
  <r>
    <s v="BILL/2025/11/0039"/>
    <s v="OC01916"/>
    <x v="23"/>
    <s v="MET4269"/>
    <d v="2025-11-20T00:00:00"/>
    <d v="2025-12-20T00:00:00"/>
    <s v="USD"/>
    <n v="-31638.23"/>
    <n v="-5062.12"/>
    <n v="-36700.35"/>
    <n v="-2001"/>
    <n v="2001"/>
    <s v="Sin pagar"/>
    <s v="IRLANDA ROJO"/>
    <m/>
    <n v="30"/>
    <s v="Crédito"/>
    <n v="20"/>
    <n v="12"/>
    <n v="2025"/>
    <n v="20"/>
    <n v="11"/>
    <n v="2025"/>
    <n v="31638.23"/>
    <n v="36700.35"/>
    <s v="Vencido"/>
    <d v="2026-01-16T00:00:00"/>
    <x v="5"/>
    <x v="23"/>
    <n v="28"/>
    <n v="31638.23"/>
    <n v="0"/>
    <n v="0"/>
    <n v="0"/>
  </r>
  <r>
    <s v="BILL/2025/10/0065"/>
    <s v="OC01694"/>
    <x v="13"/>
    <s v="HMO/2025/00002"/>
    <d v="2025-10-25T00:00:00"/>
    <d v="2025-12-24T00:00:00"/>
    <s v="USD"/>
    <n v="-85160.001756163183"/>
    <n v="-13625.600280986109"/>
    <n v="-98785.602037149292"/>
    <n v="-72453.600000000006"/>
    <n v="72453.600000000006"/>
    <s v="Sin pagar"/>
    <s v="IRLANDA ROJO"/>
    <m/>
    <n v="60"/>
    <s v="Crédito"/>
    <n v="24"/>
    <n v="12"/>
    <n v="2025"/>
    <n v="25"/>
    <n v="10"/>
    <n v="2025"/>
    <n v="85160.001756163183"/>
    <n v="98785.602037149292"/>
    <s v="Vencido"/>
    <d v="2026-01-16T00:00:00"/>
    <x v="5"/>
    <x v="23"/>
    <n v="24"/>
    <n v="85160.001756163183"/>
    <n v="0"/>
    <n v="0"/>
    <n v="0"/>
  </r>
  <r>
    <s v="BILL/2025/10/0003"/>
    <s v="OC01792"/>
    <x v="16"/>
    <s v="4074"/>
    <d v="2025-10-02T00:00:00"/>
    <d v="2025-11-01T00:00:00"/>
    <s v="MXN"/>
    <n v="-14985"/>
    <n v="-2397.6"/>
    <n v="-17382.599999999999"/>
    <n v="-17382.599999999999"/>
    <n v="17382.599999999999"/>
    <s v="Sin pagar"/>
    <s v="IRLANDA ROJO"/>
    <m/>
    <n v="30"/>
    <s v="Crédito"/>
    <n v="1"/>
    <n v="11"/>
    <n v="2025"/>
    <n v="2"/>
    <n v="10"/>
    <n v="2025"/>
    <n v="14985"/>
    <n v="17382.599999999999"/>
    <s v="Vencido"/>
    <d v="2026-01-16T00:00:00"/>
    <x v="5"/>
    <x v="23"/>
    <n v="77"/>
    <n v="0"/>
    <n v="0"/>
    <n v="14985"/>
    <n v="0"/>
  </r>
  <r>
    <s v="BILL/2025/09/0116"/>
    <s v="OC01773"/>
    <x v="16"/>
    <s v="3998"/>
    <d v="2025-09-27T00:00:00"/>
    <d v="2025-10-27T00:00:00"/>
    <s v="MXN"/>
    <n v="-7600"/>
    <n v="-1216"/>
    <n v="-8816"/>
    <n v="-8816"/>
    <n v="8816"/>
    <s v="Sin pagar"/>
    <s v="IRLANDA ROJO"/>
    <m/>
    <n v="30"/>
    <s v="Crédito"/>
    <n v="27"/>
    <n v="10"/>
    <n v="2025"/>
    <n v="27"/>
    <n v="9"/>
    <n v="2025"/>
    <n v="7600"/>
    <n v="8816"/>
    <s v="Vencido"/>
    <d v="2026-01-16T00:00:00"/>
    <x v="5"/>
    <x v="23"/>
    <n v="82"/>
    <n v="0"/>
    <n v="0"/>
    <n v="7600"/>
    <n v="0"/>
  </r>
  <r>
    <s v="BILL/2025/09/0092"/>
    <s v="OC01742"/>
    <x v="14"/>
    <s v="CLN/2025/0086"/>
    <d v="2025-09-24T00:00:00"/>
    <d v="2025-10-24T00:00:00"/>
    <s v="MXN"/>
    <n v="-2499.98"/>
    <m/>
    <n v="-2499.98"/>
    <n v="-2499.98"/>
    <n v="2499.98"/>
    <s v="Sin pagar"/>
    <s v="IRLANDA ROJO"/>
    <m/>
    <n v="30"/>
    <s v="Crédito"/>
    <n v="24"/>
    <n v="10"/>
    <n v="2025"/>
    <n v="24"/>
    <n v="9"/>
    <n v="2025"/>
    <n v="2499.98"/>
    <n v="2499.98"/>
    <s v="Vencido"/>
    <d v="2026-01-16T00:00:00"/>
    <x v="5"/>
    <x v="23"/>
    <n v="85"/>
    <n v="0"/>
    <n v="0"/>
    <n v="2499.98"/>
    <n v="0"/>
  </r>
  <r>
    <s v="BILL/2025/09/0065"/>
    <s v="OC01751"/>
    <x v="16"/>
    <s v="3957"/>
    <d v="2025-09-23T00:00:00"/>
    <d v="2025-10-23T00:00:00"/>
    <s v="USD"/>
    <n v="-23857.03"/>
    <n v="-3817.12"/>
    <n v="-27674.15"/>
    <n v="-1503.36"/>
    <n v="1503.36"/>
    <s v="Sin pagar"/>
    <s v="IRLANDA ROJO"/>
    <m/>
    <n v="30"/>
    <s v="Crédito"/>
    <n v="23"/>
    <n v="10"/>
    <n v="2025"/>
    <n v="23"/>
    <n v="9"/>
    <n v="2025"/>
    <n v="23857.03"/>
    <n v="27674.15"/>
    <s v="Vencido"/>
    <d v="2026-01-16T00:00:00"/>
    <x v="5"/>
    <x v="23"/>
    <n v="86"/>
    <n v="0"/>
    <n v="0"/>
    <n v="23857.03"/>
    <n v="0"/>
  </r>
  <r>
    <s v="BILL/2025/09/0031"/>
    <s v="OC01684"/>
    <x v="16"/>
    <s v="3858"/>
    <d v="2025-09-05T00:00:00"/>
    <d v="2025-10-05T00:00:00"/>
    <s v="USD"/>
    <n v="-7240.47"/>
    <n v="-1158.48"/>
    <n v="-8398.9500000000007"/>
    <n v="-447.76"/>
    <n v="447.76"/>
    <s v="Sin pagar"/>
    <s v="IRLANDA ROJO"/>
    <m/>
    <n v="30"/>
    <s v="Crédito"/>
    <n v="5"/>
    <n v="10"/>
    <n v="2025"/>
    <n v="5"/>
    <n v="9"/>
    <n v="2025"/>
    <n v="7240.47"/>
    <n v="8398.9500000000007"/>
    <s v="Vencido"/>
    <d v="2026-01-16T00:00:00"/>
    <x v="5"/>
    <x v="23"/>
    <n v="104"/>
    <n v="0"/>
    <n v="0"/>
    <n v="7240.47"/>
    <n v="0"/>
  </r>
  <r>
    <s v="BILL/2025/09/0030"/>
    <s v="OC01684"/>
    <x v="16"/>
    <s v="3851"/>
    <d v="2025-09-04T00:00:00"/>
    <d v="2025-10-04T00:00:00"/>
    <s v="USD"/>
    <n v="-21639.89"/>
    <n v="-3462.38"/>
    <n v="-25102.27"/>
    <n v="-1343.28"/>
    <n v="1343.28"/>
    <s v="Sin pagar"/>
    <s v="IRLANDA ROJO"/>
    <m/>
    <n v="30"/>
    <s v="Crédito"/>
    <n v="4"/>
    <n v="10"/>
    <n v="2025"/>
    <n v="4"/>
    <n v="9"/>
    <n v="2025"/>
    <n v="21639.89"/>
    <n v="25102.27"/>
    <s v="Vencido"/>
    <d v="2026-01-16T00:00:00"/>
    <x v="5"/>
    <x v="23"/>
    <n v="105"/>
    <n v="0"/>
    <n v="0"/>
    <n v="21639.89"/>
    <n v="0"/>
  </r>
  <r>
    <s v="BILL/2025/09/0021"/>
    <s v="OC01696"/>
    <x v="14"/>
    <s v="CLN/2025/0066"/>
    <d v="2025-09-09T00:00:00"/>
    <d v="2025-10-09T00:00:00"/>
    <s v="MXN"/>
    <n v="-5000"/>
    <m/>
    <n v="-5000"/>
    <n v="-5000"/>
    <n v="5000"/>
    <s v="Sin pagar"/>
    <s v="IRLANDA ROJO"/>
    <m/>
    <n v="30"/>
    <s v="Crédito"/>
    <n v="9"/>
    <n v="10"/>
    <n v="2025"/>
    <n v="9"/>
    <n v="9"/>
    <n v="2025"/>
    <n v="5000"/>
    <n v="5000"/>
    <s v="Vencido"/>
    <d v="2026-01-16T00:00:00"/>
    <x v="5"/>
    <x v="23"/>
    <n v="100"/>
    <n v="0"/>
    <n v="0"/>
    <n v="5000"/>
    <n v="0"/>
  </r>
  <r>
    <s v="BILL/2025/09/0008"/>
    <s v="OC01683"/>
    <x v="16"/>
    <s v="3844"/>
    <d v="2025-09-03T00:00:00"/>
    <d v="2025-10-03T00:00:00"/>
    <s v="USD"/>
    <n v="-24244.53"/>
    <n v="-3879.12"/>
    <n v="-28123.65"/>
    <n v="-1503.36"/>
    <n v="1503.36"/>
    <s v="Sin pagar"/>
    <s v="IRLANDA ROJO"/>
    <m/>
    <n v="30"/>
    <s v="Crédito"/>
    <n v="3"/>
    <n v="10"/>
    <n v="2025"/>
    <n v="3"/>
    <n v="9"/>
    <n v="2025"/>
    <n v="24244.53"/>
    <n v="28123.65"/>
    <s v="Vencido"/>
    <d v="2026-01-16T00:00:00"/>
    <x v="5"/>
    <x v="23"/>
    <n v="106"/>
    <n v="0"/>
    <n v="0"/>
    <n v="24244.53"/>
    <n v="0"/>
  </r>
  <r>
    <s v="BILL/2025/08/0063"/>
    <s v="OC01631"/>
    <x v="16"/>
    <s v="3756"/>
    <d v="2025-08-19T00:00:00"/>
    <d v="2025-09-18T00:00:00"/>
    <s v="MXN"/>
    <n v="-12600"/>
    <n v="-2016"/>
    <n v="-14616"/>
    <n v="-14616"/>
    <n v="14616"/>
    <s v="Sin pagar"/>
    <s v="IRLANDA ROJO"/>
    <m/>
    <n v="30"/>
    <s v="Crédito"/>
    <n v="18"/>
    <n v="9"/>
    <n v="2025"/>
    <n v="19"/>
    <n v="8"/>
    <n v="2025"/>
    <n v="12600"/>
    <n v="14616"/>
    <s v="Vencido"/>
    <d v="2026-01-16T00:00:00"/>
    <x v="5"/>
    <x v="23"/>
    <n v="121"/>
    <n v="0"/>
    <n v="0"/>
    <n v="12600"/>
    <n v="0"/>
  </r>
  <r>
    <s v="BILL/2025/08/0062"/>
    <s v="OC01632"/>
    <x v="16"/>
    <s v="3757"/>
    <d v="2025-08-19T00:00:00"/>
    <d v="2025-09-18T00:00:00"/>
    <s v="MXN"/>
    <n v="-21000"/>
    <n v="-3360"/>
    <n v="-24360"/>
    <n v="-24360"/>
    <n v="24360"/>
    <s v="Sin pagar"/>
    <s v="IRLANDA ROJO"/>
    <m/>
    <n v="30"/>
    <s v="Crédito"/>
    <n v="18"/>
    <n v="9"/>
    <n v="2025"/>
    <n v="19"/>
    <n v="8"/>
    <n v="2025"/>
    <n v="21000"/>
    <n v="24360"/>
    <s v="Vencido"/>
    <d v="2026-01-16T00:00:00"/>
    <x v="5"/>
    <x v="23"/>
    <n v="121"/>
    <n v="0"/>
    <n v="0"/>
    <n v="21000"/>
    <n v="0"/>
  </r>
  <r>
    <s v="BILL/2025/08/0040"/>
    <s v="OC01600"/>
    <x v="16"/>
    <s v="3703"/>
    <d v="2025-08-12T00:00:00"/>
    <d v="2025-09-11T00:00:00"/>
    <s v="MXN"/>
    <n v="-7600"/>
    <n v="-1216"/>
    <n v="-8816"/>
    <n v="-8816"/>
    <n v="8816"/>
    <s v="Sin pagar"/>
    <s v="IRLANDA ROJO"/>
    <m/>
    <n v="30"/>
    <s v="Crédito"/>
    <n v="11"/>
    <n v="9"/>
    <n v="2025"/>
    <n v="12"/>
    <n v="8"/>
    <n v="2025"/>
    <n v="7600"/>
    <n v="8816"/>
    <s v="Vencido"/>
    <d v="2026-01-16T00:00:00"/>
    <x v="5"/>
    <x v="23"/>
    <n v="128"/>
    <n v="0"/>
    <n v="0"/>
    <n v="7600"/>
    <n v="0"/>
  </r>
  <r>
    <s v="BILL/2025/08/0036"/>
    <s v="OC01615"/>
    <x v="16"/>
    <s v="3725"/>
    <d v="2025-08-14T00:00:00"/>
    <d v="2025-09-13T00:00:00"/>
    <s v="USD"/>
    <n v="-7416.85"/>
    <n v="-1186.7"/>
    <n v="-8603.5499999999993"/>
    <n v="-461.68"/>
    <n v="461.68"/>
    <s v="Sin pagar"/>
    <s v="IRLANDA ROJO"/>
    <m/>
    <n v="30"/>
    <s v="Crédito"/>
    <n v="13"/>
    <n v="9"/>
    <n v="2025"/>
    <n v="14"/>
    <n v="8"/>
    <n v="2025"/>
    <n v="7416.85"/>
    <n v="8603.5499999999993"/>
    <s v="Vencido"/>
    <d v="2026-01-16T00:00:00"/>
    <x v="5"/>
    <x v="23"/>
    <n v="126"/>
    <n v="0"/>
    <n v="0"/>
    <n v="7416.85"/>
    <n v="0"/>
  </r>
  <r>
    <s v="BILL/2025/08/0035"/>
    <s v="OC01616"/>
    <x v="16"/>
    <s v="3726"/>
    <d v="2025-08-14T00:00:00"/>
    <d v="2025-09-13T00:00:00"/>
    <s v="MXN"/>
    <n v="-11220"/>
    <n v="-1795.2"/>
    <n v="-13015.2"/>
    <n v="-13015.2"/>
    <n v="13015.2"/>
    <s v="Sin pagar"/>
    <s v="IRLANDA ROJO"/>
    <m/>
    <n v="30"/>
    <s v="Crédito"/>
    <n v="13"/>
    <n v="9"/>
    <n v="2025"/>
    <n v="14"/>
    <n v="8"/>
    <n v="2025"/>
    <n v="11220"/>
    <n v="13015.2"/>
    <s v="Vencido"/>
    <d v="2026-01-16T00:00:00"/>
    <x v="5"/>
    <x v="23"/>
    <n v="126"/>
    <n v="0"/>
    <n v="0"/>
    <n v="11220"/>
    <n v="0"/>
  </r>
  <r>
    <s v="BILL/2025/08/0026"/>
    <s v="OC01591"/>
    <x v="17"/>
    <s v="A  787"/>
    <d v="2025-08-13T00:00:00"/>
    <d v="2025-09-12T00:00:00"/>
    <s v="MXN"/>
    <n v="-12540"/>
    <n v="-1849.65"/>
    <n v="-14389.65"/>
    <n v="-14389.65"/>
    <n v="14389.65"/>
    <s v="Sin pagar"/>
    <s v="IRLANDA ROJO"/>
    <m/>
    <n v="30"/>
    <s v="Crédito"/>
    <n v="12"/>
    <n v="9"/>
    <n v="2025"/>
    <n v="13"/>
    <n v="8"/>
    <n v="2025"/>
    <n v="12540"/>
    <n v="14389.65"/>
    <s v="Vencido"/>
    <d v="2026-01-16T00:00:00"/>
    <x v="5"/>
    <x v="23"/>
    <n v="127"/>
    <n v="0"/>
    <n v="0"/>
    <n v="12540"/>
    <n v="0"/>
  </r>
  <r>
    <s v="BILL/2025/08/0019"/>
    <s v="OC01571"/>
    <x v="16"/>
    <s v="3684"/>
    <d v="2025-08-06T00:00:00"/>
    <d v="2025-09-05T00:00:00"/>
    <s v="MXN"/>
    <n v="-14985"/>
    <n v="-2397.6"/>
    <n v="-17382.599999999999"/>
    <n v="-17382.599999999999"/>
    <n v="17382.599999999999"/>
    <s v="Sin pagar"/>
    <s v="IRLANDA ROJO"/>
    <m/>
    <n v="30"/>
    <s v="Crédito"/>
    <n v="5"/>
    <n v="9"/>
    <n v="2025"/>
    <n v="6"/>
    <n v="8"/>
    <n v="2025"/>
    <n v="14985"/>
    <n v="17382.599999999999"/>
    <s v="Vencido"/>
    <d v="2026-01-16T00:00:00"/>
    <x v="5"/>
    <x v="23"/>
    <n v="134"/>
    <n v="0"/>
    <n v="0"/>
    <n v="14985"/>
    <n v="0"/>
  </r>
  <r>
    <s v="BILL/2025/08/0018"/>
    <s v="OC01574"/>
    <x v="16"/>
    <s v="3686"/>
    <d v="2025-08-07T00:00:00"/>
    <d v="2025-09-06T00:00:00"/>
    <s v="MXN"/>
    <n v="-26500"/>
    <n v="-4240"/>
    <n v="-30740"/>
    <n v="-30740"/>
    <n v="30740"/>
    <s v="Sin pagar"/>
    <s v="IRLANDA ROJO"/>
    <m/>
    <n v="30"/>
    <s v="Crédito"/>
    <n v="6"/>
    <n v="9"/>
    <n v="2025"/>
    <n v="7"/>
    <n v="8"/>
    <n v="2025"/>
    <n v="26500"/>
    <n v="30740"/>
    <s v="Vencido"/>
    <d v="2026-01-16T00:00:00"/>
    <x v="5"/>
    <x v="23"/>
    <n v="133"/>
    <n v="0"/>
    <n v="0"/>
    <n v="26500"/>
    <n v="0"/>
  </r>
  <r>
    <s v="BILL/2025/08/0017"/>
    <s v="OC01577"/>
    <x v="16"/>
    <s v="3687"/>
    <d v="2025-08-07T00:00:00"/>
    <d v="2025-09-06T00:00:00"/>
    <s v="USD"/>
    <n v="-17751.36"/>
    <n v="-2840.22"/>
    <n v="-20591.580000000002"/>
    <n v="-1105.93"/>
    <n v="1105.93"/>
    <s v="Sin pagar"/>
    <s v="IRLANDA ROJO"/>
    <m/>
    <n v="30"/>
    <s v="Crédito"/>
    <n v="6"/>
    <n v="9"/>
    <n v="2025"/>
    <n v="7"/>
    <n v="8"/>
    <n v="2025"/>
    <n v="17751.36"/>
    <n v="20591.580000000002"/>
    <s v="Vencido"/>
    <d v="2026-01-16T00:00:00"/>
    <x v="5"/>
    <x v="23"/>
    <n v="133"/>
    <n v="0"/>
    <n v="0"/>
    <n v="17751.36"/>
    <n v="0"/>
  </r>
  <r>
    <s v="BILL/2025/07/0066"/>
    <s v="OC01551"/>
    <x v="16"/>
    <s v="3605"/>
    <d v="2025-07-30T00:00:00"/>
    <d v="2025-08-29T00:00:00"/>
    <s v="MXN"/>
    <n v="-42400"/>
    <n v="-6784"/>
    <n v="-49184"/>
    <n v="-49184"/>
    <n v="49184"/>
    <s v="Sin pagar"/>
    <s v="IRLANDA ROJO"/>
    <m/>
    <n v="30"/>
    <s v="Crédito"/>
    <n v="29"/>
    <n v="8"/>
    <n v="2025"/>
    <n v="30"/>
    <n v="7"/>
    <n v="2025"/>
    <n v="42400"/>
    <n v="49184"/>
    <s v="Vencido"/>
    <d v="2026-01-16T00:00:00"/>
    <x v="5"/>
    <x v="23"/>
    <n v="141"/>
    <n v="0"/>
    <n v="0"/>
    <n v="42400"/>
    <n v="0"/>
  </r>
  <r>
    <s v="BILL/2025/07/0052"/>
    <s v="OC01492"/>
    <x v="9"/>
    <s v="0134472053"/>
    <d v="2025-07-24T00:00:00"/>
    <d v="2025-09-22T00:00:00"/>
    <s v="USD"/>
    <n v="-1103265.8999999999"/>
    <n v="-176522.54"/>
    <n v="-1279788.44"/>
    <n v="-68904"/>
    <n v="68904"/>
    <s v="Sin pagar"/>
    <s v="IRLANDA ROJO"/>
    <m/>
    <n v="60"/>
    <s v="Crédito"/>
    <n v="22"/>
    <n v="9"/>
    <n v="2025"/>
    <n v="24"/>
    <n v="7"/>
    <n v="2025"/>
    <n v="1103265.8999999999"/>
    <n v="1279788.44"/>
    <s v="Vencido"/>
    <d v="2026-01-16T00:00:00"/>
    <x v="5"/>
    <x v="23"/>
    <n v="117"/>
    <n v="0"/>
    <n v="0"/>
    <n v="1103265.8999999999"/>
    <n v="0"/>
  </r>
  <r>
    <s v="BILL/2025/07/0041"/>
    <s v="OC01504"/>
    <x v="16"/>
    <s v="3529"/>
    <d v="2025-07-17T00:00:00"/>
    <d v="2025-08-16T00:00:00"/>
    <s v="MXN"/>
    <n v="-7600"/>
    <n v="-1216"/>
    <n v="-8816"/>
    <n v="-8816"/>
    <n v="8816"/>
    <s v="Sin pagar"/>
    <s v="IRLANDA ROJO"/>
    <m/>
    <n v="30"/>
    <s v="Crédito"/>
    <n v="16"/>
    <n v="8"/>
    <n v="2025"/>
    <n v="17"/>
    <n v="7"/>
    <n v="2025"/>
    <n v="7600"/>
    <n v="8816"/>
    <s v="Vencido"/>
    <d v="2026-01-16T00:00:00"/>
    <x v="5"/>
    <x v="23"/>
    <n v="154"/>
    <n v="0"/>
    <n v="0"/>
    <n v="7600"/>
    <n v="0"/>
  </r>
  <r>
    <s v="BILL/2025/07/0040"/>
    <s v="OC01491"/>
    <x v="18"/>
    <s v="CLN-362"/>
    <d v="2025-07-15T00:00:00"/>
    <d v="2025-08-14T00:00:00"/>
    <s v="MXN"/>
    <n v="-12151.9"/>
    <n v="151.9"/>
    <n v="-12000"/>
    <n v="-12000"/>
    <n v="12000"/>
    <s v="Sin pagar"/>
    <s v="IRLANDA ROJO"/>
    <m/>
    <n v="30"/>
    <s v="Crédito"/>
    <n v="14"/>
    <n v="8"/>
    <n v="2025"/>
    <n v="15"/>
    <n v="7"/>
    <n v="2025"/>
    <n v="12151.9"/>
    <n v="12000"/>
    <s v="Vencido"/>
    <d v="2026-01-16T00:00:00"/>
    <x v="5"/>
    <x v="23"/>
    <n v="156"/>
    <n v="0"/>
    <n v="0"/>
    <n v="12151.9"/>
    <n v="0"/>
  </r>
  <r>
    <s v="BILL/2025/07/0030"/>
    <s v="OC01489"/>
    <x v="16"/>
    <s v="3524"/>
    <d v="2025-07-16T00:00:00"/>
    <d v="2025-08-15T00:00:00"/>
    <s v="USD"/>
    <n v="-36360.620000000003"/>
    <n v="-5817.7"/>
    <n v="-42178.32"/>
    <n v="-2238.8000000000002"/>
    <n v="2238.8000000000002"/>
    <s v="Sin pagar"/>
    <s v="IRLANDA ROJO"/>
    <m/>
    <n v="30"/>
    <s v="Crédito"/>
    <n v="15"/>
    <n v="8"/>
    <n v="2025"/>
    <n v="16"/>
    <n v="7"/>
    <n v="2025"/>
    <n v="36360.620000000003"/>
    <n v="42178.32"/>
    <s v="Vencido"/>
    <d v="2026-01-16T00:00:00"/>
    <x v="5"/>
    <x v="23"/>
    <n v="155"/>
    <n v="0"/>
    <n v="0"/>
    <n v="36360.620000000003"/>
    <n v="0"/>
  </r>
  <r>
    <s v="BILL/2025/07/0029"/>
    <s v="OC01488"/>
    <x v="16"/>
    <s v="3523"/>
    <d v="2025-07-16T00:00:00"/>
    <d v="2025-08-15T00:00:00"/>
    <s v="USD"/>
    <n v="-30520.31"/>
    <n v="-4883.25"/>
    <n v="-35403.56"/>
    <n v="-1879.2"/>
    <n v="1879.2"/>
    <s v="Sin pagar"/>
    <s v="IRLANDA ROJO"/>
    <m/>
    <n v="30"/>
    <s v="Crédito"/>
    <n v="15"/>
    <n v="8"/>
    <n v="2025"/>
    <n v="16"/>
    <n v="7"/>
    <n v="2025"/>
    <n v="30520.31"/>
    <n v="35403.56"/>
    <s v="Vencido"/>
    <d v="2026-01-16T00:00:00"/>
    <x v="5"/>
    <x v="23"/>
    <n v="155"/>
    <n v="0"/>
    <n v="0"/>
    <n v="30520.31"/>
    <n v="0"/>
  </r>
  <r>
    <s v="BILL/2025/06/0041"/>
    <s v="OC01416"/>
    <x v="18"/>
    <s v="9AE6E535-1E51-478E-9B2A-58D915BF45ED"/>
    <d v="2025-06-27T00:00:00"/>
    <d v="2025-07-27T00:00:00"/>
    <s v="USD"/>
    <n v="-17003.52"/>
    <n v="-2720.56"/>
    <n v="-19724.080000000002"/>
    <n v="-1044"/>
    <n v="1044"/>
    <s v="Sin pagar"/>
    <s v="IRLANDA ROJO"/>
    <m/>
    <n v="30"/>
    <s v="Crédito"/>
    <n v="27"/>
    <n v="7"/>
    <n v="2025"/>
    <n v="27"/>
    <n v="6"/>
    <n v="2025"/>
    <n v="17003.52"/>
    <n v="19724.080000000002"/>
    <s v="Vencido"/>
    <d v="2026-01-16T00:00:00"/>
    <x v="5"/>
    <x v="23"/>
    <n v="174"/>
    <n v="0"/>
    <n v="0"/>
    <n v="17003.52"/>
    <n v="0"/>
  </r>
  <r>
    <s v="BILL/2025/06/0030"/>
    <s v="OC01343"/>
    <x v="9"/>
    <s v="0134270334"/>
    <d v="2025-06-09T00:00:00"/>
    <d v="2025-08-08T00:00:00"/>
    <s v="USD"/>
    <n v="-559173.41239185352"/>
    <n v="-89467.745982696564"/>
    <n v="-648641.15837455005"/>
    <n v="-68904"/>
    <n v="68904"/>
    <s v="Sin pagar"/>
    <s v="IRLANDA ROJO"/>
    <m/>
    <n v="60"/>
    <s v="Crédito"/>
    <n v="8"/>
    <n v="8"/>
    <n v="2025"/>
    <n v="9"/>
    <n v="6"/>
    <n v="2025"/>
    <n v="559173.41239185352"/>
    <n v="648641.15837455005"/>
    <s v="Vencido"/>
    <d v="2026-01-16T00:00:00"/>
    <x v="5"/>
    <x v="23"/>
    <n v="162"/>
    <n v="0"/>
    <n v="0"/>
    <n v="559173.41239185352"/>
    <n v="0"/>
  </r>
  <r>
    <s v="BILL/2024/12/0015"/>
    <s v="OC00791"/>
    <x v="19"/>
    <s v="A - 994"/>
    <d v="2024-12-09T00:00:00"/>
    <d v="2024-12-24T00:00:00"/>
    <s v="USD"/>
    <n v="-48546"/>
    <n v="-7767.36"/>
    <n v="-56313.36"/>
    <n v="-2784"/>
    <n v="2784"/>
    <s v="Sin pagar"/>
    <s v="IRLANDA ROJO"/>
    <m/>
    <n v="15"/>
    <s v="Crédito"/>
    <n v="24"/>
    <n v="12"/>
    <n v="2024"/>
    <n v="9"/>
    <n v="12"/>
    <n v="2024"/>
    <n v="48546"/>
    <n v="56313.36"/>
    <s v="Vencido"/>
    <d v="2026-01-16T00:00:00"/>
    <x v="5"/>
    <x v="23"/>
    <n v="389"/>
    <n v="0"/>
    <n v="0"/>
    <n v="48546"/>
    <n v="0"/>
  </r>
  <r>
    <s v="BILL/2024/11/0007"/>
    <s v="OC00687"/>
    <x v="20"/>
    <s v="A6782"/>
    <d v="2024-11-01T00:00:00"/>
    <d v="2024-12-01T00:00:00"/>
    <s v="USD"/>
    <n v="-64633.93"/>
    <n v="-10341.51"/>
    <n v="-74975.44"/>
    <n v="-3741.7"/>
    <n v="3741.7"/>
    <s v="Sin pagar"/>
    <s v="IRLANDA ROJO"/>
    <m/>
    <n v="30"/>
    <s v="Crédito"/>
    <n v="1"/>
    <n v="12"/>
    <n v="2024"/>
    <n v="1"/>
    <n v="11"/>
    <n v="2024"/>
    <n v="64633.93"/>
    <n v="74975.44"/>
    <s v="Vencido"/>
    <d v="2026-01-16T00:00:00"/>
    <x v="5"/>
    <x v="23"/>
    <n v="412"/>
    <n v="0"/>
    <n v="0"/>
    <n v="64633.93"/>
    <n v="0"/>
  </r>
  <r>
    <s v="BILL/2024/11/0006"/>
    <s v="OC00686"/>
    <x v="20"/>
    <s v="A6781"/>
    <d v="2024-11-01T00:00:00"/>
    <d v="2024-12-01T00:00:00"/>
    <s v="USD"/>
    <n v="-41037.410000000003"/>
    <n v="-6565.99"/>
    <n v="-47603.4"/>
    <n v="-2375.6799999999998"/>
    <n v="2375.6799999999998"/>
    <s v="Sin pagar"/>
    <s v="IRLANDA ROJO"/>
    <m/>
    <n v="30"/>
    <s v="Crédito"/>
    <n v="1"/>
    <n v="12"/>
    <n v="2024"/>
    <n v="1"/>
    <n v="11"/>
    <n v="2024"/>
    <n v="41037.410000000003"/>
    <n v="47603.4"/>
    <s v="Vencido"/>
    <d v="2026-01-16T00:00:00"/>
    <x v="5"/>
    <x v="23"/>
    <n v="412"/>
    <n v="0"/>
    <n v="0"/>
    <n v="41037.410000000003"/>
    <n v="0"/>
  </r>
  <r>
    <s v="BILL/2024/11/0003"/>
    <s v="OC00693"/>
    <x v="20"/>
    <s v="A6786"/>
    <d v="2024-11-04T00:00:00"/>
    <d v="2024-12-04T00:00:00"/>
    <s v="MXN"/>
    <n v="-10340"/>
    <n v="-1654.4"/>
    <n v="-11994.4"/>
    <n v="-11994.4"/>
    <n v="11994.4"/>
    <s v="Sin pagar"/>
    <s v="IRLANDA ROJO"/>
    <m/>
    <n v="30"/>
    <s v="Crédito"/>
    <n v="4"/>
    <n v="12"/>
    <n v="2024"/>
    <n v="4"/>
    <n v="11"/>
    <n v="2024"/>
    <n v="10340"/>
    <n v="11994.4"/>
    <s v="Vencido"/>
    <d v="2026-01-16T00:00:00"/>
    <x v="5"/>
    <x v="23"/>
    <n v="409"/>
    <n v="0"/>
    <n v="0"/>
    <n v="10340"/>
    <n v="0"/>
  </r>
  <r>
    <s v="BILL/2026/01/0013"/>
    <s v="OC02041"/>
    <x v="6"/>
    <s v="A - 35913"/>
    <d v="2026-01-06T00:00:00"/>
    <d v="2026-02-05T00:00:00"/>
    <s v="MXN"/>
    <n v="-7600"/>
    <n v="-1216"/>
    <n v="-8816"/>
    <n v="-8816"/>
    <n v="8816"/>
    <s v="Sin pagar"/>
    <s v="IRLANDA ROJO"/>
    <m/>
    <n v="30"/>
    <s v="Crédito"/>
    <n v="5"/>
    <n v="2"/>
    <n v="2026"/>
    <n v="6"/>
    <n v="1"/>
    <n v="2026"/>
    <n v="7600"/>
    <n v="8816"/>
    <s v="Vigente"/>
    <d v="2026-01-09T00:00:00"/>
    <x v="5"/>
    <x v="24"/>
    <n v="0"/>
    <n v="0"/>
    <n v="0"/>
    <n v="0"/>
    <n v="7600"/>
  </r>
  <r>
    <s v="BILL/2026/01/0012"/>
    <s v="OC02033"/>
    <x v="3"/>
    <s v="61287"/>
    <d v="2026-01-02T00:00:00"/>
    <d v="2026-02-01T00:00:00"/>
    <s v="MXN"/>
    <n v="-30240"/>
    <n v="-4838.3999999999996"/>
    <n v="-35078.400000000001"/>
    <n v="-35078.400000000001"/>
    <n v="35078.400000000001"/>
    <s v="Sin pagar"/>
    <s v="IRLANDA ROJO"/>
    <m/>
    <n v="30"/>
    <s v="Crédito"/>
    <n v="1"/>
    <n v="2"/>
    <n v="2026"/>
    <n v="2"/>
    <n v="1"/>
    <n v="2026"/>
    <n v="30240"/>
    <n v="35078.400000000001"/>
    <s v="Vigente"/>
    <d v="2026-01-09T00:00:00"/>
    <x v="5"/>
    <x v="24"/>
    <n v="0"/>
    <n v="0"/>
    <n v="0"/>
    <n v="0"/>
    <n v="30240"/>
  </r>
  <r>
    <s v="BILL/2026/01/0011"/>
    <s v="OC02028"/>
    <x v="10"/>
    <s v="223077"/>
    <d v="2026-01-05T00:00:00"/>
    <d v="2026-02-04T00:00:00"/>
    <s v="USD"/>
    <n v="-57932.17"/>
    <n v="-9269.15"/>
    <n v="-67201.320000000007"/>
    <n v="-3758.4"/>
    <n v="3758.4"/>
    <s v="Sin pagar"/>
    <s v="IRLANDA ROJO"/>
    <m/>
    <n v="30"/>
    <s v="Crédito"/>
    <n v="4"/>
    <n v="2"/>
    <n v="2026"/>
    <n v="5"/>
    <n v="1"/>
    <n v="2026"/>
    <n v="57932.17"/>
    <n v="67201.320000000007"/>
    <s v="Vigente"/>
    <d v="2026-01-09T00:00:00"/>
    <x v="5"/>
    <x v="24"/>
    <n v="0"/>
    <n v="0"/>
    <n v="0"/>
    <n v="0"/>
    <n v="57932.17"/>
  </r>
  <r>
    <s v="BILL/2026/01/0010"/>
    <s v="OC02012"/>
    <x v="3"/>
    <s v="61286"/>
    <d v="2026-01-02T00:00:00"/>
    <d v="2026-02-01T00:00:00"/>
    <s v="MXN"/>
    <n v="-20160"/>
    <n v="-3225.6"/>
    <n v="-23385.599999999999"/>
    <n v="-23385.599999999999"/>
    <n v="23385.599999999999"/>
    <s v="Sin pagar"/>
    <s v="IRLANDA ROJO"/>
    <m/>
    <n v="30"/>
    <s v="Crédito"/>
    <n v="1"/>
    <n v="2"/>
    <n v="2026"/>
    <n v="2"/>
    <n v="1"/>
    <n v="2026"/>
    <n v="20160"/>
    <n v="23385.599999999999"/>
    <s v="Vigente"/>
    <d v="2026-01-09T00:00:00"/>
    <x v="5"/>
    <x v="24"/>
    <n v="0"/>
    <n v="0"/>
    <n v="0"/>
    <n v="0"/>
    <n v="20160"/>
  </r>
  <r>
    <s v="BILL/2026/01/0009"/>
    <s v="OC02013"/>
    <x v="3"/>
    <s v="61285"/>
    <d v="2026-01-02T00:00:00"/>
    <d v="2026-02-01T00:00:00"/>
    <s v="MXN"/>
    <n v="-20160"/>
    <n v="-3225.6"/>
    <n v="-23385.599999999999"/>
    <n v="-23385.599999999999"/>
    <n v="23385.599999999999"/>
    <s v="Sin pagar"/>
    <s v="IRLANDA ROJO"/>
    <m/>
    <n v="30"/>
    <s v="Crédito"/>
    <n v="1"/>
    <n v="2"/>
    <n v="2026"/>
    <n v="2"/>
    <n v="1"/>
    <n v="2026"/>
    <n v="20160"/>
    <n v="23385.599999999999"/>
    <s v="Vigente"/>
    <d v="2026-01-09T00:00:00"/>
    <x v="5"/>
    <x v="24"/>
    <n v="0"/>
    <n v="0"/>
    <n v="0"/>
    <n v="0"/>
    <n v="20160"/>
  </r>
  <r>
    <s v="BILL/2026/01/0008"/>
    <s v="OC02006"/>
    <x v="4"/>
    <s v="OBR36536"/>
    <d v="2026-01-02T00:00:00"/>
    <d v="2026-02-01T00:00:00"/>
    <s v="USD"/>
    <n v="-19738.32"/>
    <n v="-3158.13"/>
    <n v="-22896.45"/>
    <n v="-1271.94"/>
    <n v="1271.94"/>
    <s v="Sin pagar"/>
    <s v="IRLANDA ROJO"/>
    <m/>
    <n v="30"/>
    <s v="Crédito"/>
    <n v="1"/>
    <n v="2"/>
    <n v="2026"/>
    <n v="2"/>
    <n v="1"/>
    <n v="2026"/>
    <n v="19738.32"/>
    <n v="22896.45"/>
    <s v="Vigente"/>
    <d v="2026-01-09T00:00:00"/>
    <x v="5"/>
    <x v="24"/>
    <n v="0"/>
    <n v="0"/>
    <n v="0"/>
    <n v="0"/>
    <n v="19738.32"/>
  </r>
  <r>
    <s v="BILL/2025/12/0064"/>
    <s v="OC02014"/>
    <x v="6"/>
    <s v="A - 35830"/>
    <d v="2025-12-29T00:00:00"/>
    <d v="2026-01-28T00:00:00"/>
    <s v="MXN"/>
    <n v="-17850"/>
    <n v="-2856"/>
    <n v="-20706"/>
    <n v="-20706"/>
    <n v="20706"/>
    <s v="Sin pagar"/>
    <s v="IRLANDA ROJO"/>
    <m/>
    <n v="30"/>
    <s v="Crédito"/>
    <n v="28"/>
    <n v="1"/>
    <n v="2026"/>
    <n v="29"/>
    <n v="12"/>
    <n v="2025"/>
    <n v="17850"/>
    <n v="20706"/>
    <s v="Vigente"/>
    <d v="2026-01-09T00:00:00"/>
    <x v="5"/>
    <x v="24"/>
    <n v="0"/>
    <n v="0"/>
    <n v="0"/>
    <n v="0"/>
    <n v="17850"/>
  </r>
  <r>
    <s v="BILL/2025/12/0061"/>
    <s v="OC01973"/>
    <x v="15"/>
    <s v="DSA 237143"/>
    <d v="2025-12-31T00:00:00"/>
    <d v="2026-01-30T00:00:00"/>
    <s v="USD"/>
    <n v="-112312.72"/>
    <n v="-17970.04"/>
    <n v="-130282.76"/>
    <n v="-7256.96"/>
    <n v="7256.96"/>
    <s v="Sin pagar"/>
    <s v="IRLANDA ROJO"/>
    <m/>
    <n v="30"/>
    <s v="Crédito"/>
    <n v="30"/>
    <n v="1"/>
    <n v="2026"/>
    <n v="31"/>
    <n v="12"/>
    <n v="2025"/>
    <n v="112312.72"/>
    <n v="130282.76"/>
    <s v="Vigente"/>
    <d v="2026-01-09T00:00:00"/>
    <x v="5"/>
    <x v="24"/>
    <n v="0"/>
    <n v="0"/>
    <n v="0"/>
    <n v="0"/>
    <n v="112312.72"/>
  </r>
  <r>
    <s v="BILL/2025/12/0052"/>
    <s v="OC01983"/>
    <x v="5"/>
    <s v="M 67521"/>
    <d v="2025-12-19T00:00:00"/>
    <d v="2026-01-18T00:00:00"/>
    <s v="MXN"/>
    <n v="-10590"/>
    <n v="-1694.4"/>
    <n v="-12284.4"/>
    <n v="-12284.4"/>
    <n v="12284.4"/>
    <s v="Sin pagar"/>
    <s v="IRLANDA ROJO"/>
    <m/>
    <n v="30"/>
    <s v="Crédito"/>
    <n v="18"/>
    <n v="1"/>
    <n v="2026"/>
    <n v="19"/>
    <n v="12"/>
    <n v="2025"/>
    <n v="10590"/>
    <n v="12284.4"/>
    <s v="Vigente"/>
    <d v="2026-01-09T00:00:00"/>
    <x v="5"/>
    <x v="24"/>
    <n v="0"/>
    <n v="0"/>
    <n v="0"/>
    <n v="0"/>
    <n v="10590"/>
  </r>
  <r>
    <s v="BILL/2025/12/0051"/>
    <s v="OC01974"/>
    <x v="15"/>
    <s v="DSA 236956"/>
    <d v="2025-12-26T00:00:00"/>
    <d v="2026-01-25T00:00:00"/>
    <s v="USD"/>
    <n v="-29396.67"/>
    <n v="-4703.47"/>
    <n v="-34100.14"/>
    <n v="-1902.4"/>
    <n v="1902.4"/>
    <s v="Sin pagar"/>
    <s v="IRLANDA ROJO"/>
    <m/>
    <n v="30"/>
    <s v="Crédito"/>
    <n v="25"/>
    <n v="1"/>
    <n v="2026"/>
    <n v="26"/>
    <n v="12"/>
    <n v="2025"/>
    <n v="29396.67"/>
    <n v="34100.14"/>
    <s v="Vigente"/>
    <d v="2026-01-09T00:00:00"/>
    <x v="5"/>
    <x v="24"/>
    <n v="0"/>
    <n v="0"/>
    <n v="0"/>
    <n v="0"/>
    <n v="29396.67"/>
  </r>
  <r>
    <s v="BILL/2025/12/0046"/>
    <s v="OC01990"/>
    <x v="10"/>
    <s v="222856"/>
    <d v="2025-12-16T00:00:00"/>
    <d v="2026-01-15T00:00:00"/>
    <s v="USD"/>
    <n v="-81613.98"/>
    <n v="-13058.24"/>
    <n v="-94672.22"/>
    <n v="-5261.76"/>
    <n v="5261.76"/>
    <s v="Sin pagar"/>
    <s v="IRLANDA ROJO"/>
    <m/>
    <n v="30"/>
    <s v="Crédito"/>
    <n v="15"/>
    <n v="1"/>
    <n v="2026"/>
    <n v="16"/>
    <n v="12"/>
    <n v="2025"/>
    <n v="81613.98"/>
    <n v="94672.22"/>
    <s v="Vigente"/>
    <d v="2026-01-09T00:00:00"/>
    <x v="5"/>
    <x v="24"/>
    <n v="0"/>
    <n v="0"/>
    <n v="0"/>
    <n v="0"/>
    <n v="81613.98"/>
  </r>
  <r>
    <s v="BILL/2025/12/0044"/>
    <s v="OC01970"/>
    <x v="3"/>
    <s v="61188"/>
    <d v="2025-12-15T00:00:00"/>
    <d v="2026-01-14T00:00:00"/>
    <s v="MXN"/>
    <n v="-20160"/>
    <n v="-3225.6"/>
    <n v="-23385.599999999999"/>
    <n v="-23385.599999999999"/>
    <n v="23385.599999999999"/>
    <s v="Sin pagar"/>
    <s v="IRLANDA ROJO"/>
    <m/>
    <n v="30"/>
    <s v="Crédito"/>
    <n v="14"/>
    <n v="1"/>
    <n v="2026"/>
    <n v="15"/>
    <n v="12"/>
    <n v="2025"/>
    <n v="20160"/>
    <n v="23385.599999999999"/>
    <s v="Vigente"/>
    <d v="2026-01-09T00:00:00"/>
    <x v="5"/>
    <x v="24"/>
    <n v="0"/>
    <n v="0"/>
    <n v="0"/>
    <n v="0"/>
    <n v="20160"/>
  </r>
  <r>
    <s v="BILL/2025/12/0043"/>
    <s v="OC01969"/>
    <x v="3"/>
    <s v="61189"/>
    <d v="2025-12-15T00:00:00"/>
    <d v="2026-01-14T00:00:00"/>
    <s v="MXN"/>
    <n v="-20160"/>
    <n v="-3225.6"/>
    <n v="-23385.599999999999"/>
    <n v="-23385.599999999999"/>
    <n v="23385.599999999999"/>
    <s v="Sin pagar"/>
    <s v="IRLANDA ROJO"/>
    <m/>
    <n v="30"/>
    <s v="Crédito"/>
    <n v="14"/>
    <n v="1"/>
    <n v="2026"/>
    <n v="15"/>
    <n v="12"/>
    <n v="2025"/>
    <n v="20160"/>
    <n v="23385.599999999999"/>
    <s v="Vigente"/>
    <d v="2026-01-09T00:00:00"/>
    <x v="5"/>
    <x v="24"/>
    <n v="0"/>
    <n v="0"/>
    <n v="0"/>
    <n v="0"/>
    <n v="20160"/>
  </r>
  <r>
    <s v="BILL/2025/12/0042"/>
    <s v="OC01981"/>
    <x v="3"/>
    <s v="61193"/>
    <d v="2025-12-15T00:00:00"/>
    <d v="2026-01-14T00:00:00"/>
    <s v="MXN"/>
    <n v="-50400"/>
    <n v="-8064"/>
    <n v="-58464"/>
    <n v="-58464"/>
    <n v="58464"/>
    <s v="Sin pagar"/>
    <s v="IRLANDA ROJO"/>
    <m/>
    <n v="30"/>
    <s v="Crédito"/>
    <n v="14"/>
    <n v="1"/>
    <n v="2026"/>
    <n v="15"/>
    <n v="12"/>
    <n v="2025"/>
    <n v="50400"/>
    <n v="58464"/>
    <s v="Vigente"/>
    <d v="2026-01-09T00:00:00"/>
    <x v="5"/>
    <x v="24"/>
    <n v="0"/>
    <n v="0"/>
    <n v="0"/>
    <n v="0"/>
    <n v="50400"/>
  </r>
  <r>
    <s v="BILL/2025/12/0041"/>
    <s v="OC01988"/>
    <x v="3"/>
    <s v="61194"/>
    <d v="2025-12-15T00:00:00"/>
    <d v="2026-01-14T00:00:00"/>
    <s v="MXN"/>
    <n v="-20160"/>
    <n v="-3225.6"/>
    <n v="-23385.599999999999"/>
    <n v="-23385.599999999999"/>
    <n v="23385.599999999999"/>
    <s v="Sin pagar"/>
    <s v="IRLANDA ROJO"/>
    <m/>
    <n v="30"/>
    <s v="Crédito"/>
    <n v="14"/>
    <n v="1"/>
    <n v="2026"/>
    <n v="15"/>
    <n v="12"/>
    <n v="2025"/>
    <n v="20160"/>
    <n v="23385.599999999999"/>
    <s v="Vigente"/>
    <d v="2026-01-09T00:00:00"/>
    <x v="5"/>
    <x v="24"/>
    <n v="0"/>
    <n v="0"/>
    <n v="0"/>
    <n v="0"/>
    <n v="20160"/>
  </r>
  <r>
    <s v="BILL/2025/12/0040"/>
    <s v="OC01960"/>
    <x v="10"/>
    <s v="222798"/>
    <d v="2025-12-10T00:00:00"/>
    <d v="2026-01-09T00:00:00"/>
    <s v="USD"/>
    <n v="-176845.68"/>
    <n v="-28295.31"/>
    <n v="-205140.99"/>
    <n v="-11275.2"/>
    <n v="11275.2"/>
    <s v="Sin pagar"/>
    <s v="IRLANDA ROJO"/>
    <m/>
    <n v="30"/>
    <s v="Crédito"/>
    <n v="9"/>
    <n v="1"/>
    <n v="2026"/>
    <n v="10"/>
    <n v="12"/>
    <n v="2025"/>
    <n v="176845.68"/>
    <n v="205140.99"/>
    <s v="Vencido"/>
    <d v="2026-01-09T00:00:00"/>
    <x v="5"/>
    <x v="24"/>
    <n v="1"/>
    <n v="176845.68"/>
    <n v="0"/>
    <n v="0"/>
    <n v="0"/>
  </r>
  <r>
    <s v="BILL/2025/12/0039"/>
    <s v="OC01965"/>
    <x v="10"/>
    <s v="222801"/>
    <d v="2025-12-10T00:00:00"/>
    <d v="2026-01-09T00:00:00"/>
    <s v="USD"/>
    <n v="-80344.7"/>
    <n v="-12855.15"/>
    <n v="-93199.85"/>
    <n v="-5122.5600000000004"/>
    <n v="5122.5600000000004"/>
    <s v="Sin pagar"/>
    <s v="IRLANDA ROJO"/>
    <m/>
    <n v="30"/>
    <s v="Crédito"/>
    <n v="9"/>
    <n v="1"/>
    <n v="2026"/>
    <n v="10"/>
    <n v="12"/>
    <n v="2025"/>
    <n v="80344.7"/>
    <n v="93199.85"/>
    <s v="Vencido"/>
    <d v="2026-01-09T00:00:00"/>
    <x v="5"/>
    <x v="24"/>
    <n v="1"/>
    <n v="80344.7"/>
    <n v="0"/>
    <n v="0"/>
    <n v="0"/>
  </r>
  <r>
    <s v="BILL/2025/12/0038"/>
    <s v="OC01984"/>
    <x v="15"/>
    <s v="DSA 236367"/>
    <d v="2025-12-16T00:00:00"/>
    <d v="2026-01-15T00:00:00"/>
    <s v="USD"/>
    <n v="-30893.119999999999"/>
    <n v="-4942.8999999999996"/>
    <n v="-35836.019999999997"/>
    <n v="-1991.72"/>
    <n v="1991.72"/>
    <s v="Sin pagar"/>
    <s v="IRLANDA ROJO"/>
    <m/>
    <n v="30"/>
    <s v="Crédito"/>
    <n v="15"/>
    <n v="1"/>
    <n v="2026"/>
    <n v="16"/>
    <n v="12"/>
    <n v="2025"/>
    <n v="30893.119999999999"/>
    <n v="35836.019999999997"/>
    <s v="Vigente"/>
    <d v="2026-01-09T00:00:00"/>
    <x v="5"/>
    <x v="24"/>
    <n v="0"/>
    <n v="0"/>
    <n v="0"/>
    <n v="0"/>
    <n v="30893.119999999999"/>
  </r>
  <r>
    <s v="BILL/2025/12/0037"/>
    <s v="OC01967"/>
    <x v="23"/>
    <s v="MET4411"/>
    <d v="2025-12-12T00:00:00"/>
    <d v="2026-01-11T00:00:00"/>
    <s v="USD"/>
    <n v="-31409.66"/>
    <n v="-5025.55"/>
    <n v="-36435.21"/>
    <n v="-2001"/>
    <n v="2001"/>
    <s v="Sin pagar"/>
    <s v="IRLANDA ROJO"/>
    <m/>
    <n v="30"/>
    <s v="Crédito"/>
    <n v="11"/>
    <n v="1"/>
    <n v="2026"/>
    <n v="12"/>
    <n v="12"/>
    <n v="2025"/>
    <n v="31409.66"/>
    <n v="36435.21"/>
    <s v="Vigente"/>
    <d v="2026-01-09T00:00:00"/>
    <x v="5"/>
    <x v="24"/>
    <n v="0"/>
    <n v="0"/>
    <n v="0"/>
    <n v="0"/>
    <n v="31409.66"/>
  </r>
  <r>
    <s v="BILL/2025/12/0036"/>
    <s v="OC01925"/>
    <x v="1"/>
    <s v="AA 15855"/>
    <d v="2025-12-15T00:00:00"/>
    <d v="2026-01-04T00:00:00"/>
    <s v="MXN"/>
    <n v="-63000"/>
    <n v="-10080"/>
    <n v="-73080"/>
    <n v="-73080"/>
    <n v="73080"/>
    <s v="Sin pagar"/>
    <s v="IRLANDA ROJO"/>
    <m/>
    <n v="20"/>
    <s v="Crédito"/>
    <n v="4"/>
    <n v="1"/>
    <n v="2026"/>
    <n v="15"/>
    <n v="12"/>
    <n v="2025"/>
    <n v="63000"/>
    <n v="73080"/>
    <s v="Vencido"/>
    <d v="2026-01-09T00:00:00"/>
    <x v="5"/>
    <x v="24"/>
    <n v="6"/>
    <n v="63000"/>
    <n v="0"/>
    <n v="0"/>
    <n v="0"/>
  </r>
  <r>
    <s v="BILL/2025/12/0035"/>
    <s v="OC01838"/>
    <x v="13"/>
    <s v="HMO/2025/00003"/>
    <d v="2025-12-18T00:00:00"/>
    <d v="2026-02-16T00:00:00"/>
    <s v="USD"/>
    <n v="-1125529.2"/>
    <n v="-180084.67"/>
    <n v="-1305613.8700000001"/>
    <n v="-72453.600000000006"/>
    <n v="72453.600000000006"/>
    <s v="Sin pagar"/>
    <s v="IRLANDA ROJO"/>
    <m/>
    <n v="60"/>
    <s v="Crédito"/>
    <n v="16"/>
    <n v="2"/>
    <n v="2026"/>
    <n v="18"/>
    <n v="12"/>
    <n v="2025"/>
    <n v="1125529.2"/>
    <n v="1305613.8700000001"/>
    <s v="Vigente"/>
    <d v="2026-01-09T00:00:00"/>
    <x v="5"/>
    <x v="24"/>
    <n v="0"/>
    <n v="0"/>
    <n v="0"/>
    <n v="0"/>
    <n v="1125529.2"/>
  </r>
  <r>
    <s v="BILL/2025/12/0034"/>
    <s v="OC01979"/>
    <x v="0"/>
    <s v="HMO-23750"/>
    <d v="2025-12-11T00:00:00"/>
    <d v="2026-01-10T00:00:00"/>
    <s v="MXN"/>
    <n v="-9600"/>
    <n v="-1536"/>
    <n v="-11136"/>
    <n v="-11136"/>
    <n v="11136"/>
    <s v="Sin pagar"/>
    <s v="IRLANDA ROJO"/>
    <m/>
    <n v="30"/>
    <s v="Crédito"/>
    <n v="10"/>
    <n v="1"/>
    <n v="2026"/>
    <n v="11"/>
    <n v="12"/>
    <n v="2025"/>
    <n v="9600"/>
    <n v="11136"/>
    <s v="Vigente"/>
    <d v="2026-01-09T00:00:00"/>
    <x v="5"/>
    <x v="24"/>
    <n v="0"/>
    <n v="0"/>
    <n v="0"/>
    <n v="0"/>
    <n v="9600"/>
  </r>
  <r>
    <s v="BILL/2025/12/0033"/>
    <s v="OC01978"/>
    <x v="0"/>
    <s v="HMO-23748"/>
    <d v="2025-12-11T00:00:00"/>
    <d v="2026-01-10T00:00:00"/>
    <s v="MXN"/>
    <n v="-58800"/>
    <n v="-9408"/>
    <n v="-68208"/>
    <n v="-68208"/>
    <n v="68208"/>
    <s v="Sin pagar"/>
    <s v="IRLANDA ROJO"/>
    <m/>
    <n v="30"/>
    <s v="Crédito"/>
    <n v="10"/>
    <n v="1"/>
    <n v="2026"/>
    <n v="11"/>
    <n v="12"/>
    <n v="2025"/>
    <n v="58800"/>
    <n v="68208"/>
    <s v="Vigente"/>
    <d v="2026-01-09T00:00:00"/>
    <x v="5"/>
    <x v="24"/>
    <n v="0"/>
    <n v="0"/>
    <n v="0"/>
    <n v="0"/>
    <n v="58800"/>
  </r>
  <r>
    <s v="BILL/2025/12/0023"/>
    <s v="OC01959"/>
    <x v="22"/>
    <s v="88579"/>
    <d v="2025-12-10T00:00:00"/>
    <d v="2026-01-09T00:00:00"/>
    <s v="USD"/>
    <n v="-179520.2"/>
    <n v="-28723.23"/>
    <n v="-208243.43"/>
    <n v="-11445.72"/>
    <n v="11445.72"/>
    <s v="Sin pagar"/>
    <s v="IRLANDA ROJO"/>
    <m/>
    <n v="30"/>
    <s v="Crédito"/>
    <n v="9"/>
    <n v="1"/>
    <n v="2026"/>
    <n v="10"/>
    <n v="12"/>
    <n v="2025"/>
    <n v="179520.2"/>
    <n v="208243.43"/>
    <s v="Vencido"/>
    <d v="2026-01-09T00:00:00"/>
    <x v="5"/>
    <x v="24"/>
    <n v="1"/>
    <n v="179520.2"/>
    <n v="0"/>
    <n v="0"/>
    <n v="0"/>
  </r>
  <r>
    <s v="BILL/2025/12/0018"/>
    <s v="OC01964"/>
    <x v="2"/>
    <s v="12001892"/>
    <d v="2025-12-09T00:00:00"/>
    <d v="2026-01-08T00:00:00"/>
    <s v="USD"/>
    <n v="-65652.12"/>
    <n v="-10504.34"/>
    <n v="-76156.460000000006"/>
    <n v="-4176"/>
    <n v="4176"/>
    <s v="Sin pagar"/>
    <s v="IRLANDA ROJO"/>
    <m/>
    <n v="30"/>
    <s v="Crédito"/>
    <n v="8"/>
    <n v="1"/>
    <n v="2026"/>
    <n v="9"/>
    <n v="12"/>
    <n v="2025"/>
    <n v="65652.12"/>
    <n v="76156.460000000006"/>
    <s v="Vencido"/>
    <d v="2026-01-09T00:00:00"/>
    <x v="5"/>
    <x v="24"/>
    <n v="2"/>
    <n v="65652.12"/>
    <n v="0"/>
    <n v="0"/>
    <n v="0"/>
  </r>
  <r>
    <s v="BILL/2025/12/0014"/>
    <s v="OC01971"/>
    <x v="4"/>
    <s v="OBR36375"/>
    <d v="2025-12-10T00:00:00"/>
    <d v="2026-01-09T00:00:00"/>
    <s v="USD"/>
    <n v="-17029.580000000002"/>
    <n v="-2724.73"/>
    <n v="-19754.310000000001"/>
    <n v="-1085.76"/>
    <n v="1085.76"/>
    <s v="Sin pagar"/>
    <s v="IRLANDA ROJO"/>
    <m/>
    <n v="30"/>
    <s v="Crédito"/>
    <n v="9"/>
    <n v="1"/>
    <n v="2026"/>
    <n v="10"/>
    <n v="12"/>
    <n v="2025"/>
    <n v="17029.580000000002"/>
    <n v="19754.310000000001"/>
    <s v="Vencido"/>
    <d v="2026-01-09T00:00:00"/>
    <x v="5"/>
    <x v="24"/>
    <n v="1"/>
    <n v="17029.580000000002"/>
    <n v="0"/>
    <n v="0"/>
    <n v="0"/>
  </r>
  <r>
    <s v="BILL/2025/11/0039"/>
    <s v="OC01916"/>
    <x v="23"/>
    <s v="MET4269"/>
    <d v="2025-11-20T00:00:00"/>
    <d v="2025-12-20T00:00:00"/>
    <s v="USD"/>
    <n v="-31638.23"/>
    <n v="-5062.12"/>
    <n v="-36700.35"/>
    <n v="-2001"/>
    <n v="2001"/>
    <s v="Sin pagar"/>
    <s v="IRLANDA ROJO"/>
    <m/>
    <n v="30"/>
    <s v="Crédito"/>
    <n v="20"/>
    <n v="12"/>
    <n v="2025"/>
    <n v="20"/>
    <n v="11"/>
    <n v="2025"/>
    <n v="31638.23"/>
    <n v="36700.35"/>
    <s v="Vencido"/>
    <d v="2026-01-09T00:00:00"/>
    <x v="5"/>
    <x v="24"/>
    <n v="21"/>
    <n v="31638.23"/>
    <n v="0"/>
    <n v="0"/>
    <n v="0"/>
  </r>
  <r>
    <s v="BILL/2025/10/0065"/>
    <s v="OC01694"/>
    <x v="13"/>
    <s v="HMO/2025/00002"/>
    <d v="2025-10-25T00:00:00"/>
    <d v="2025-12-24T00:00:00"/>
    <s v="USD"/>
    <n v="-442110.40939139458"/>
    <n v="-70737.665502623131"/>
    <n v="-512848.07489401771"/>
    <n v="-72453.600000000006"/>
    <n v="72453.600000000006"/>
    <s v="Sin pagar"/>
    <s v="IRLANDA ROJO"/>
    <m/>
    <n v="60"/>
    <s v="Crédito"/>
    <n v="24"/>
    <n v="12"/>
    <n v="2025"/>
    <n v="25"/>
    <n v="10"/>
    <n v="2025"/>
    <n v="442110.40939139458"/>
    <n v="512848.07489401771"/>
    <s v="Vencido"/>
    <d v="2026-01-09T00:00:00"/>
    <x v="5"/>
    <x v="24"/>
    <n v="17"/>
    <n v="442110.40939139458"/>
    <n v="0"/>
    <n v="0"/>
    <n v="0"/>
  </r>
  <r>
    <s v="BILL/2025/10/0003"/>
    <s v="OC01792"/>
    <x v="16"/>
    <s v="4074"/>
    <d v="2025-10-02T00:00:00"/>
    <d v="2025-11-01T00:00:00"/>
    <s v="MXN"/>
    <n v="-14985"/>
    <n v="-2397.6"/>
    <n v="-17382.599999999999"/>
    <n v="-17382.599999999999"/>
    <n v="17382.599999999999"/>
    <s v="Sin pagar"/>
    <s v="IRLANDA ROJO"/>
    <m/>
    <n v="30"/>
    <s v="Crédito"/>
    <n v="1"/>
    <n v="11"/>
    <n v="2025"/>
    <n v="2"/>
    <n v="10"/>
    <n v="2025"/>
    <n v="14985"/>
    <n v="17382.599999999999"/>
    <s v="Vencido"/>
    <d v="2026-01-09T00:00:00"/>
    <x v="5"/>
    <x v="24"/>
    <n v="70"/>
    <n v="0"/>
    <n v="0"/>
    <n v="14985"/>
    <n v="0"/>
  </r>
  <r>
    <s v="BILL/2025/09/0116"/>
    <s v="OC01773"/>
    <x v="16"/>
    <s v="3998"/>
    <d v="2025-09-27T00:00:00"/>
    <d v="2025-10-27T00:00:00"/>
    <s v="MXN"/>
    <n v="-7600"/>
    <n v="-1216"/>
    <n v="-8816"/>
    <n v="-8816"/>
    <n v="8816"/>
    <s v="Sin pagar"/>
    <s v="IRLANDA ROJO"/>
    <m/>
    <n v="30"/>
    <s v="Crédito"/>
    <n v="27"/>
    <n v="10"/>
    <n v="2025"/>
    <n v="27"/>
    <n v="9"/>
    <n v="2025"/>
    <n v="7600"/>
    <n v="8816"/>
    <s v="Vencido"/>
    <d v="2026-01-09T00:00:00"/>
    <x v="5"/>
    <x v="24"/>
    <n v="75"/>
    <n v="0"/>
    <n v="0"/>
    <n v="7600"/>
    <n v="0"/>
  </r>
  <r>
    <s v="BILL/2025/09/0092"/>
    <s v="OC01742"/>
    <x v="14"/>
    <s v="CLN/2025/0086"/>
    <d v="2025-09-24T00:00:00"/>
    <d v="2025-10-24T00:00:00"/>
    <s v="MXN"/>
    <n v="-2499.98"/>
    <m/>
    <n v="-2499.98"/>
    <n v="-2499.98"/>
    <n v="2499.98"/>
    <s v="Sin pagar"/>
    <s v="IRLANDA ROJO"/>
    <m/>
    <n v="30"/>
    <s v="Crédito"/>
    <n v="24"/>
    <n v="10"/>
    <n v="2025"/>
    <n v="24"/>
    <n v="9"/>
    <n v="2025"/>
    <n v="2499.98"/>
    <n v="2499.98"/>
    <s v="Vencido"/>
    <d v="2026-01-09T00:00:00"/>
    <x v="5"/>
    <x v="24"/>
    <n v="78"/>
    <n v="0"/>
    <n v="0"/>
    <n v="2499.98"/>
    <n v="0"/>
  </r>
  <r>
    <s v="BILL/2025/09/0065"/>
    <s v="OC01751"/>
    <x v="16"/>
    <s v="3957"/>
    <d v="2025-09-23T00:00:00"/>
    <d v="2025-10-23T00:00:00"/>
    <s v="USD"/>
    <n v="-23857.03"/>
    <n v="-3817.12"/>
    <n v="-27674.15"/>
    <n v="-1503.36"/>
    <n v="1503.36"/>
    <s v="Sin pagar"/>
    <s v="IRLANDA ROJO"/>
    <m/>
    <n v="30"/>
    <s v="Crédito"/>
    <n v="23"/>
    <n v="10"/>
    <n v="2025"/>
    <n v="23"/>
    <n v="9"/>
    <n v="2025"/>
    <n v="23857.03"/>
    <n v="27674.15"/>
    <s v="Vencido"/>
    <d v="2026-01-09T00:00:00"/>
    <x v="5"/>
    <x v="24"/>
    <n v="79"/>
    <n v="0"/>
    <n v="0"/>
    <n v="23857.03"/>
    <n v="0"/>
  </r>
  <r>
    <s v="BILL/2025/09/0031"/>
    <s v="OC01684"/>
    <x v="16"/>
    <s v="3858"/>
    <d v="2025-09-05T00:00:00"/>
    <d v="2025-10-05T00:00:00"/>
    <s v="USD"/>
    <n v="-7240.47"/>
    <n v="-1158.48"/>
    <n v="-8398.9500000000007"/>
    <n v="-447.76"/>
    <n v="447.76"/>
    <s v="Sin pagar"/>
    <s v="IRLANDA ROJO"/>
    <m/>
    <n v="30"/>
    <s v="Crédito"/>
    <n v="5"/>
    <n v="10"/>
    <n v="2025"/>
    <n v="5"/>
    <n v="9"/>
    <n v="2025"/>
    <n v="7240.47"/>
    <n v="8398.9500000000007"/>
    <s v="Vencido"/>
    <d v="2026-01-09T00:00:00"/>
    <x v="5"/>
    <x v="24"/>
    <n v="97"/>
    <n v="0"/>
    <n v="0"/>
    <n v="7240.47"/>
    <n v="0"/>
  </r>
  <r>
    <s v="BILL/2025/09/0030"/>
    <s v="OC01684"/>
    <x v="16"/>
    <s v="3851"/>
    <d v="2025-09-04T00:00:00"/>
    <d v="2025-10-04T00:00:00"/>
    <s v="USD"/>
    <n v="-21639.89"/>
    <n v="-3462.38"/>
    <n v="-25102.27"/>
    <n v="-1343.28"/>
    <n v="1343.28"/>
    <s v="Sin pagar"/>
    <s v="IRLANDA ROJO"/>
    <m/>
    <n v="30"/>
    <s v="Crédito"/>
    <n v="4"/>
    <n v="10"/>
    <n v="2025"/>
    <n v="4"/>
    <n v="9"/>
    <n v="2025"/>
    <n v="21639.89"/>
    <n v="25102.27"/>
    <s v="Vencido"/>
    <d v="2026-01-09T00:00:00"/>
    <x v="5"/>
    <x v="24"/>
    <n v="98"/>
    <n v="0"/>
    <n v="0"/>
    <n v="21639.89"/>
    <n v="0"/>
  </r>
  <r>
    <s v="BILL/2025/09/0021"/>
    <s v="OC01696"/>
    <x v="14"/>
    <s v="CLN/2025/0066"/>
    <d v="2025-09-09T00:00:00"/>
    <d v="2025-10-09T00:00:00"/>
    <s v="MXN"/>
    <n v="-5000"/>
    <m/>
    <n v="-5000"/>
    <n v="-5000"/>
    <n v="5000"/>
    <s v="Sin pagar"/>
    <s v="IRLANDA ROJO"/>
    <m/>
    <n v="30"/>
    <s v="Crédito"/>
    <n v="9"/>
    <n v="10"/>
    <n v="2025"/>
    <n v="9"/>
    <n v="9"/>
    <n v="2025"/>
    <n v="5000"/>
    <n v="5000"/>
    <s v="Vencido"/>
    <d v="2026-01-09T00:00:00"/>
    <x v="5"/>
    <x v="24"/>
    <n v="93"/>
    <n v="0"/>
    <n v="0"/>
    <n v="5000"/>
    <n v="0"/>
  </r>
  <r>
    <s v="BILL/2025/09/0008"/>
    <s v="OC01683"/>
    <x v="16"/>
    <s v="3844"/>
    <d v="2025-09-03T00:00:00"/>
    <d v="2025-10-03T00:00:00"/>
    <s v="USD"/>
    <n v="-24244.53"/>
    <n v="-3879.12"/>
    <n v="-28123.65"/>
    <n v="-1503.36"/>
    <n v="1503.36"/>
    <s v="Sin pagar"/>
    <s v="IRLANDA ROJO"/>
    <m/>
    <n v="30"/>
    <s v="Crédito"/>
    <n v="3"/>
    <n v="10"/>
    <n v="2025"/>
    <n v="3"/>
    <n v="9"/>
    <n v="2025"/>
    <n v="24244.53"/>
    <n v="28123.65"/>
    <s v="Vencido"/>
    <d v="2026-01-09T00:00:00"/>
    <x v="5"/>
    <x v="24"/>
    <n v="99"/>
    <n v="0"/>
    <n v="0"/>
    <n v="24244.53"/>
    <n v="0"/>
  </r>
  <r>
    <s v="BILL/2025/08/0063"/>
    <s v="OC01631"/>
    <x v="16"/>
    <s v="3756"/>
    <d v="2025-08-19T00:00:00"/>
    <d v="2025-09-18T00:00:00"/>
    <s v="MXN"/>
    <n v="-12600"/>
    <n v="-2016"/>
    <n v="-14616"/>
    <n v="-14616"/>
    <n v="14616"/>
    <s v="Sin pagar"/>
    <s v="IRLANDA ROJO"/>
    <m/>
    <n v="30"/>
    <s v="Crédito"/>
    <n v="18"/>
    <n v="9"/>
    <n v="2025"/>
    <n v="19"/>
    <n v="8"/>
    <n v="2025"/>
    <n v="12600"/>
    <n v="14616"/>
    <s v="Vencido"/>
    <d v="2026-01-09T00:00:00"/>
    <x v="5"/>
    <x v="24"/>
    <n v="114"/>
    <n v="0"/>
    <n v="0"/>
    <n v="12600"/>
    <n v="0"/>
  </r>
  <r>
    <s v="BILL/2025/08/0062"/>
    <s v="OC01632"/>
    <x v="16"/>
    <s v="3757"/>
    <d v="2025-08-19T00:00:00"/>
    <d v="2025-09-18T00:00:00"/>
    <s v="MXN"/>
    <n v="-21000"/>
    <n v="-3360"/>
    <n v="-24360"/>
    <n v="-24360"/>
    <n v="24360"/>
    <s v="Sin pagar"/>
    <s v="IRLANDA ROJO"/>
    <m/>
    <n v="30"/>
    <s v="Crédito"/>
    <n v="18"/>
    <n v="9"/>
    <n v="2025"/>
    <n v="19"/>
    <n v="8"/>
    <n v="2025"/>
    <n v="21000"/>
    <n v="24360"/>
    <s v="Vencido"/>
    <d v="2026-01-09T00:00:00"/>
    <x v="5"/>
    <x v="24"/>
    <n v="114"/>
    <n v="0"/>
    <n v="0"/>
    <n v="21000"/>
    <n v="0"/>
  </r>
  <r>
    <s v="BILL/2025/08/0040"/>
    <s v="OC01600"/>
    <x v="16"/>
    <s v="3703"/>
    <d v="2025-08-12T00:00:00"/>
    <d v="2025-09-11T00:00:00"/>
    <s v="MXN"/>
    <n v="-7600"/>
    <n v="-1216"/>
    <n v="-8816"/>
    <n v="-8816"/>
    <n v="8816"/>
    <s v="Sin pagar"/>
    <s v="IRLANDA ROJO"/>
    <m/>
    <n v="30"/>
    <s v="Crédito"/>
    <n v="11"/>
    <n v="9"/>
    <n v="2025"/>
    <n v="12"/>
    <n v="8"/>
    <n v="2025"/>
    <n v="7600"/>
    <n v="8816"/>
    <s v="Vencido"/>
    <d v="2026-01-09T00:00:00"/>
    <x v="5"/>
    <x v="24"/>
    <n v="121"/>
    <n v="0"/>
    <n v="0"/>
    <n v="7600"/>
    <n v="0"/>
  </r>
  <r>
    <s v="BILL/2025/08/0036"/>
    <s v="OC01615"/>
    <x v="16"/>
    <s v="3725"/>
    <d v="2025-08-14T00:00:00"/>
    <d v="2025-09-13T00:00:00"/>
    <s v="USD"/>
    <n v="-7416.85"/>
    <n v="-1186.7"/>
    <n v="-8603.5499999999993"/>
    <n v="-461.68"/>
    <n v="461.68"/>
    <s v="Sin pagar"/>
    <s v="IRLANDA ROJO"/>
    <m/>
    <n v="30"/>
    <s v="Crédito"/>
    <n v="13"/>
    <n v="9"/>
    <n v="2025"/>
    <n v="14"/>
    <n v="8"/>
    <n v="2025"/>
    <n v="7416.85"/>
    <n v="8603.5499999999993"/>
    <s v="Vencido"/>
    <d v="2026-01-09T00:00:00"/>
    <x v="5"/>
    <x v="24"/>
    <n v="119"/>
    <n v="0"/>
    <n v="0"/>
    <n v="7416.85"/>
    <n v="0"/>
  </r>
  <r>
    <s v="BILL/2025/08/0035"/>
    <s v="OC01616"/>
    <x v="16"/>
    <s v="3726"/>
    <d v="2025-08-14T00:00:00"/>
    <d v="2025-09-13T00:00:00"/>
    <s v="MXN"/>
    <n v="-11220"/>
    <n v="-1795.2"/>
    <n v="-13015.2"/>
    <n v="-13015.2"/>
    <n v="13015.2"/>
    <s v="Sin pagar"/>
    <s v="IRLANDA ROJO"/>
    <m/>
    <n v="30"/>
    <s v="Crédito"/>
    <n v="13"/>
    <n v="9"/>
    <n v="2025"/>
    <n v="14"/>
    <n v="8"/>
    <n v="2025"/>
    <n v="11220"/>
    <n v="13015.2"/>
    <s v="Vencido"/>
    <d v="2026-01-09T00:00:00"/>
    <x v="5"/>
    <x v="24"/>
    <n v="119"/>
    <n v="0"/>
    <n v="0"/>
    <n v="11220"/>
    <n v="0"/>
  </r>
  <r>
    <s v="BILL/2025/08/0026"/>
    <s v="OC01591"/>
    <x v="17"/>
    <s v="A  787"/>
    <d v="2025-08-13T00:00:00"/>
    <d v="2025-09-12T00:00:00"/>
    <s v="MXN"/>
    <n v="-12540"/>
    <n v="-1849.65"/>
    <n v="-14389.65"/>
    <n v="-14389.65"/>
    <n v="14389.65"/>
    <s v="Sin pagar"/>
    <s v="IRLANDA ROJO"/>
    <m/>
    <n v="30"/>
    <s v="Crédito"/>
    <n v="12"/>
    <n v="9"/>
    <n v="2025"/>
    <n v="13"/>
    <n v="8"/>
    <n v="2025"/>
    <n v="12540"/>
    <n v="14389.65"/>
    <s v="Vencido"/>
    <d v="2026-01-09T00:00:00"/>
    <x v="5"/>
    <x v="24"/>
    <n v="120"/>
    <n v="0"/>
    <n v="0"/>
    <n v="12540"/>
    <n v="0"/>
  </r>
  <r>
    <s v="BILL/2025/08/0019"/>
    <s v="OC01571"/>
    <x v="16"/>
    <s v="3684"/>
    <d v="2025-08-06T00:00:00"/>
    <d v="2025-09-05T00:00:00"/>
    <s v="MXN"/>
    <n v="-14985"/>
    <n v="-2397.6"/>
    <n v="-17382.599999999999"/>
    <n v="-17382.599999999999"/>
    <n v="17382.599999999999"/>
    <s v="Sin pagar"/>
    <s v="IRLANDA ROJO"/>
    <m/>
    <n v="30"/>
    <s v="Crédito"/>
    <n v="5"/>
    <n v="9"/>
    <n v="2025"/>
    <n v="6"/>
    <n v="8"/>
    <n v="2025"/>
    <n v="14985"/>
    <n v="17382.599999999999"/>
    <s v="Vencido"/>
    <d v="2026-01-09T00:00:00"/>
    <x v="5"/>
    <x v="24"/>
    <n v="127"/>
    <n v="0"/>
    <n v="0"/>
    <n v="14985"/>
    <n v="0"/>
  </r>
  <r>
    <s v="BILL/2025/08/0018"/>
    <s v="OC01574"/>
    <x v="16"/>
    <s v="3686"/>
    <d v="2025-08-07T00:00:00"/>
    <d v="2025-09-06T00:00:00"/>
    <s v="MXN"/>
    <n v="-26500"/>
    <n v="-4240"/>
    <n v="-30740"/>
    <n v="-30740"/>
    <n v="30740"/>
    <s v="Sin pagar"/>
    <s v="IRLANDA ROJO"/>
    <m/>
    <n v="30"/>
    <s v="Crédito"/>
    <n v="6"/>
    <n v="9"/>
    <n v="2025"/>
    <n v="7"/>
    <n v="8"/>
    <n v="2025"/>
    <n v="26500"/>
    <n v="30740"/>
    <s v="Vencido"/>
    <d v="2026-01-09T00:00:00"/>
    <x v="5"/>
    <x v="24"/>
    <n v="126"/>
    <n v="0"/>
    <n v="0"/>
    <n v="26500"/>
    <n v="0"/>
  </r>
  <r>
    <s v="BILL/2025/08/0017"/>
    <s v="OC01577"/>
    <x v="16"/>
    <s v="3687"/>
    <d v="2025-08-07T00:00:00"/>
    <d v="2025-09-06T00:00:00"/>
    <s v="USD"/>
    <n v="-17751.36"/>
    <n v="-2840.22"/>
    <n v="-20591.580000000002"/>
    <n v="-1105.93"/>
    <n v="1105.93"/>
    <s v="Sin pagar"/>
    <s v="IRLANDA ROJO"/>
    <m/>
    <n v="30"/>
    <s v="Crédito"/>
    <n v="6"/>
    <n v="9"/>
    <n v="2025"/>
    <n v="7"/>
    <n v="8"/>
    <n v="2025"/>
    <n v="17751.36"/>
    <n v="20591.580000000002"/>
    <s v="Vencido"/>
    <d v="2026-01-09T00:00:00"/>
    <x v="5"/>
    <x v="24"/>
    <n v="126"/>
    <n v="0"/>
    <n v="0"/>
    <n v="17751.36"/>
    <n v="0"/>
  </r>
  <r>
    <s v="BILL/2025/07/0066"/>
    <s v="OC01551"/>
    <x v="16"/>
    <s v="3605"/>
    <d v="2025-07-30T00:00:00"/>
    <d v="2025-08-29T00:00:00"/>
    <s v="MXN"/>
    <n v="-42400"/>
    <n v="-6784"/>
    <n v="-49184"/>
    <n v="-49184"/>
    <n v="49184"/>
    <s v="Sin pagar"/>
    <s v="IRLANDA ROJO"/>
    <m/>
    <n v="30"/>
    <s v="Crédito"/>
    <n v="29"/>
    <n v="8"/>
    <n v="2025"/>
    <n v="30"/>
    <n v="7"/>
    <n v="2025"/>
    <n v="42400"/>
    <n v="49184"/>
    <s v="Vencido"/>
    <d v="2026-01-09T00:00:00"/>
    <x v="5"/>
    <x v="24"/>
    <n v="134"/>
    <n v="0"/>
    <n v="0"/>
    <n v="42400"/>
    <n v="0"/>
  </r>
  <r>
    <s v="BILL/2025/07/0052"/>
    <s v="OC01492"/>
    <x v="9"/>
    <s v="0134472053"/>
    <d v="2025-07-24T00:00:00"/>
    <d v="2025-09-22T00:00:00"/>
    <s v="USD"/>
    <n v="-1103265.8999999999"/>
    <n v="-176522.54"/>
    <n v="-1279788.44"/>
    <n v="-68904"/>
    <n v="68904"/>
    <s v="Sin pagar"/>
    <s v="IRLANDA ROJO"/>
    <m/>
    <n v="60"/>
    <s v="Crédito"/>
    <n v="22"/>
    <n v="9"/>
    <n v="2025"/>
    <n v="24"/>
    <n v="7"/>
    <n v="2025"/>
    <n v="1103265.8999999999"/>
    <n v="1279788.44"/>
    <s v="Vencido"/>
    <d v="2026-01-09T00:00:00"/>
    <x v="5"/>
    <x v="24"/>
    <n v="110"/>
    <n v="0"/>
    <n v="0"/>
    <n v="1103265.8999999999"/>
    <n v="0"/>
  </r>
  <r>
    <s v="BILL/2025/07/0041"/>
    <s v="OC01504"/>
    <x v="16"/>
    <s v="3529"/>
    <d v="2025-07-17T00:00:00"/>
    <d v="2025-08-16T00:00:00"/>
    <s v="MXN"/>
    <n v="-7600"/>
    <n v="-1216"/>
    <n v="-8816"/>
    <n v="-8816"/>
    <n v="8816"/>
    <s v="Sin pagar"/>
    <s v="IRLANDA ROJO"/>
    <m/>
    <n v="30"/>
    <s v="Crédito"/>
    <n v="16"/>
    <n v="8"/>
    <n v="2025"/>
    <n v="17"/>
    <n v="7"/>
    <n v="2025"/>
    <n v="7600"/>
    <n v="8816"/>
    <s v="Vencido"/>
    <d v="2026-01-09T00:00:00"/>
    <x v="5"/>
    <x v="24"/>
    <n v="147"/>
    <n v="0"/>
    <n v="0"/>
    <n v="7600"/>
    <n v="0"/>
  </r>
  <r>
    <s v="BILL/2025/07/0040"/>
    <s v="OC01491"/>
    <x v="18"/>
    <s v="CLN-362"/>
    <d v="2025-07-15T00:00:00"/>
    <d v="2025-08-14T00:00:00"/>
    <s v="MXN"/>
    <n v="-12151.9"/>
    <n v="151.9"/>
    <n v="-12000"/>
    <n v="-12000"/>
    <n v="12000"/>
    <s v="Sin pagar"/>
    <s v="IRLANDA ROJO"/>
    <m/>
    <n v="30"/>
    <s v="Crédito"/>
    <n v="14"/>
    <n v="8"/>
    <n v="2025"/>
    <n v="15"/>
    <n v="7"/>
    <n v="2025"/>
    <n v="12151.9"/>
    <n v="12000"/>
    <s v="Vencido"/>
    <d v="2026-01-09T00:00:00"/>
    <x v="5"/>
    <x v="24"/>
    <n v="149"/>
    <n v="0"/>
    <n v="0"/>
    <n v="12151.9"/>
    <n v="0"/>
  </r>
  <r>
    <s v="BILL/2025/07/0030"/>
    <s v="OC01489"/>
    <x v="16"/>
    <s v="3524"/>
    <d v="2025-07-16T00:00:00"/>
    <d v="2025-08-15T00:00:00"/>
    <s v="USD"/>
    <n v="-36360.620000000003"/>
    <n v="-5817.7"/>
    <n v="-42178.32"/>
    <n v="-2238.8000000000002"/>
    <n v="2238.8000000000002"/>
    <s v="Sin pagar"/>
    <s v="IRLANDA ROJO"/>
    <m/>
    <n v="30"/>
    <s v="Crédito"/>
    <n v="15"/>
    <n v="8"/>
    <n v="2025"/>
    <n v="16"/>
    <n v="7"/>
    <n v="2025"/>
    <n v="36360.620000000003"/>
    <n v="42178.32"/>
    <s v="Vencido"/>
    <d v="2026-01-09T00:00:00"/>
    <x v="5"/>
    <x v="24"/>
    <n v="148"/>
    <n v="0"/>
    <n v="0"/>
    <n v="36360.620000000003"/>
    <n v="0"/>
  </r>
  <r>
    <s v="BILL/2025/07/0029"/>
    <s v="OC01488"/>
    <x v="16"/>
    <s v="3523"/>
    <d v="2025-07-16T00:00:00"/>
    <d v="2025-08-15T00:00:00"/>
    <s v="USD"/>
    <n v="-30520.31"/>
    <n v="-4883.25"/>
    <n v="-35403.56"/>
    <n v="-1879.2"/>
    <n v="1879.2"/>
    <s v="Sin pagar"/>
    <s v="IRLANDA ROJO"/>
    <m/>
    <n v="30"/>
    <s v="Crédito"/>
    <n v="15"/>
    <n v="8"/>
    <n v="2025"/>
    <n v="16"/>
    <n v="7"/>
    <n v="2025"/>
    <n v="30520.31"/>
    <n v="35403.56"/>
    <s v="Vencido"/>
    <d v="2026-01-09T00:00:00"/>
    <x v="5"/>
    <x v="24"/>
    <n v="148"/>
    <n v="0"/>
    <n v="0"/>
    <n v="30520.31"/>
    <n v="0"/>
  </r>
  <r>
    <s v="BILL/2025/06/0041"/>
    <s v="OC01416"/>
    <x v="18"/>
    <s v="9AE6E535-1E51-478E-9B2A-58D915BF45ED"/>
    <d v="2025-06-27T00:00:00"/>
    <d v="2025-07-27T00:00:00"/>
    <s v="USD"/>
    <n v="-17003.52"/>
    <n v="-2720.56"/>
    <n v="-19724.080000000002"/>
    <n v="-1044"/>
    <n v="1044"/>
    <s v="Sin pagar"/>
    <s v="IRLANDA ROJO"/>
    <m/>
    <n v="30"/>
    <s v="Crédito"/>
    <n v="27"/>
    <n v="7"/>
    <n v="2025"/>
    <n v="27"/>
    <n v="6"/>
    <n v="2025"/>
    <n v="17003.52"/>
    <n v="19724.080000000002"/>
    <s v="Vencido"/>
    <d v="2026-01-09T00:00:00"/>
    <x v="5"/>
    <x v="24"/>
    <n v="167"/>
    <n v="0"/>
    <n v="0"/>
    <n v="17003.52"/>
    <n v="0"/>
  </r>
  <r>
    <s v="BILL/2025/06/0030"/>
    <s v="OC01343"/>
    <x v="9"/>
    <s v="0134270334"/>
    <d v="2025-06-09T00:00:00"/>
    <d v="2025-08-08T00:00:00"/>
    <s v="USD"/>
    <n v="-559173.41239185352"/>
    <n v="-89467.745982696564"/>
    <n v="-648641.15837455005"/>
    <n v="-68904"/>
    <n v="68904"/>
    <s v="Sin pagar"/>
    <s v="IRLANDA ROJO"/>
    <m/>
    <n v="60"/>
    <s v="Crédito"/>
    <n v="8"/>
    <n v="8"/>
    <n v="2025"/>
    <n v="9"/>
    <n v="6"/>
    <n v="2025"/>
    <n v="559173.41239185352"/>
    <n v="648641.15837455005"/>
    <s v="Vencido"/>
    <d v="2026-01-09T00:00:00"/>
    <x v="5"/>
    <x v="24"/>
    <n v="155"/>
    <n v="0"/>
    <n v="0"/>
    <n v="559173.41239185352"/>
    <n v="0"/>
  </r>
  <r>
    <s v="BILL/2024/12/0015"/>
    <s v="OC00791"/>
    <x v="19"/>
    <s v="A - 994"/>
    <d v="2024-12-09T00:00:00"/>
    <d v="2024-12-24T00:00:00"/>
    <s v="USD"/>
    <n v="-48546"/>
    <n v="-7767.36"/>
    <n v="-56313.36"/>
    <n v="-2784"/>
    <n v="2784"/>
    <s v="Sin pagar"/>
    <s v="IRLANDA ROJO"/>
    <m/>
    <n v="15"/>
    <s v="Crédito"/>
    <n v="24"/>
    <n v="12"/>
    <n v="2024"/>
    <n v="9"/>
    <n v="12"/>
    <n v="2024"/>
    <n v="48546"/>
    <n v="56313.36"/>
    <s v="Vencido"/>
    <d v="2026-01-09T00:00:00"/>
    <x v="5"/>
    <x v="24"/>
    <n v="382"/>
    <n v="0"/>
    <n v="0"/>
    <n v="48546"/>
    <n v="0"/>
  </r>
  <r>
    <s v="BILL/2024/11/0007"/>
    <s v="OC00687"/>
    <x v="20"/>
    <s v="A6782"/>
    <d v="2024-11-01T00:00:00"/>
    <d v="2024-12-01T00:00:00"/>
    <s v="USD"/>
    <n v="-64633.93"/>
    <n v="-10341.51"/>
    <n v="-74975.44"/>
    <n v="-3741.7"/>
    <n v="3741.7"/>
    <s v="Sin pagar"/>
    <s v="IRLANDA ROJO"/>
    <m/>
    <n v="30"/>
    <s v="Crédito"/>
    <n v="1"/>
    <n v="12"/>
    <n v="2024"/>
    <n v="1"/>
    <n v="11"/>
    <n v="2024"/>
    <n v="64633.93"/>
    <n v="74975.44"/>
    <s v="Vencido"/>
    <d v="2026-01-09T00:00:00"/>
    <x v="5"/>
    <x v="24"/>
    <n v="405"/>
    <n v="0"/>
    <n v="0"/>
    <n v="64633.93"/>
    <n v="0"/>
  </r>
  <r>
    <s v="BILL/2024/11/0006"/>
    <s v="OC00686"/>
    <x v="20"/>
    <s v="A6781"/>
    <d v="2024-11-01T00:00:00"/>
    <d v="2024-12-01T00:00:00"/>
    <s v="USD"/>
    <n v="-41037.410000000003"/>
    <n v="-6565.99"/>
    <n v="-47603.4"/>
    <n v="-2375.6799999999998"/>
    <n v="2375.6799999999998"/>
    <s v="Sin pagar"/>
    <s v="IRLANDA ROJO"/>
    <m/>
    <n v="30"/>
    <s v="Crédito"/>
    <n v="1"/>
    <n v="12"/>
    <n v="2024"/>
    <n v="1"/>
    <n v="11"/>
    <n v="2024"/>
    <n v="41037.410000000003"/>
    <n v="47603.4"/>
    <s v="Vencido"/>
    <d v="2026-01-09T00:00:00"/>
    <x v="5"/>
    <x v="24"/>
    <n v="405"/>
    <n v="0"/>
    <n v="0"/>
    <n v="41037.410000000003"/>
    <n v="0"/>
  </r>
  <r>
    <s v="BILL/2024/11/0003"/>
    <s v="OC00693"/>
    <x v="20"/>
    <s v="A6786"/>
    <d v="2024-11-04T00:00:00"/>
    <d v="2024-12-04T00:00:00"/>
    <s v="MXN"/>
    <n v="-10340"/>
    <n v="-1654.4"/>
    <n v="-11994.4"/>
    <n v="-11994.4"/>
    <n v="11994.4"/>
    <s v="Sin pagar"/>
    <s v="IRLANDA ROJO"/>
    <m/>
    <n v="30"/>
    <s v="Crédito"/>
    <n v="4"/>
    <n v="12"/>
    <n v="2024"/>
    <n v="4"/>
    <n v="11"/>
    <n v="2024"/>
    <n v="10340"/>
    <n v="11994.4"/>
    <s v="Vencido"/>
    <d v="2026-01-09T00:00:00"/>
    <x v="5"/>
    <x v="24"/>
    <n v="402"/>
    <n v="0"/>
    <n v="0"/>
    <n v="10340"/>
    <n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9">
  <r>
    <s v="HMO/2026/00454"/>
    <x v="0"/>
    <d v="2026-06-26T00:00:00"/>
    <s v="Pago inmediato"/>
    <d v="2026-06-26T00:00:00"/>
    <x v="0"/>
    <s v="[LD052-2] ESTIREN ACRILICA (TAMBOR LAMINA 180 KG INC)"/>
    <s v="KG"/>
    <n v="1800"/>
    <n v="31.879394000000001"/>
    <n v="39"/>
    <n v="12817.0908"/>
    <n v="0.182579641025641"/>
    <s v="MXN"/>
    <n v="70200"/>
    <x v="0"/>
    <x v="0"/>
    <x v="0"/>
    <n v="12817.090799999998"/>
  </r>
  <r>
    <s v="HMO/2026/00453"/>
    <x v="0"/>
    <d v="2026-06-26T00:00:00"/>
    <s v="Pago inmediato"/>
    <d v="2026-06-26T00:00:00"/>
    <x v="0"/>
    <s v="[LD052-2] ESTIREN ACRILICA (TAMBOR LAMINA 180 KG INC)"/>
    <s v="KG"/>
    <n v="1800"/>
    <n v="31.879394000000001"/>
    <n v="39"/>
    <n v="12817.0908"/>
    <n v="0.182579641025641"/>
    <s v="MXN"/>
    <n v="70200"/>
    <x v="0"/>
    <x v="0"/>
    <x v="0"/>
    <n v="12817.090799999998"/>
  </r>
  <r>
    <s v="HMO/2026/00452"/>
    <x v="0"/>
    <d v="2026-06-26T00:00:00"/>
    <s v="Pago inmediato"/>
    <d v="2026-06-26T00:00:00"/>
    <x v="0"/>
    <s v="[LD052-2] ESTIREN ACRILICA (TAMBOR LAMINA 180 KG INC)"/>
    <s v="KG"/>
    <n v="900"/>
    <n v="31.879389"/>
    <n v="39"/>
    <n v="6408.5499"/>
    <n v="0.18257976923076921"/>
    <s v="MXN"/>
    <n v="35100"/>
    <x v="0"/>
    <x v="0"/>
    <x v="0"/>
    <n v="6408.5499"/>
  </r>
  <r>
    <s v="HMO/2026/00451"/>
    <x v="0"/>
    <d v="2026-06-26T00:00:00"/>
    <s v="Pago inmediato"/>
    <d v="2026-06-26T00:00:00"/>
    <x v="0"/>
    <s v="[LD022] ALCOHOL POLIVINILICO PVOH 08850 SACO 20 KG"/>
    <s v="KG"/>
    <n v="1000"/>
    <n v="47.377450000000003"/>
    <n v="58"/>
    <n v="10622.55"/>
    <n v="0.1831474137931034"/>
    <s v="MXN"/>
    <n v="58000"/>
    <x v="0"/>
    <x v="0"/>
    <x v="1"/>
    <n v="10622.549999999997"/>
  </r>
  <r>
    <s v="HMO/2026/00450"/>
    <x v="1"/>
    <d v="2026-06-26T00:00:00"/>
    <s v="Pago inmediato"/>
    <d v="2026-06-26T00:00:00"/>
    <x v="0"/>
    <s v="[LD008-3] ACIDO ACETICO GLACIAL ALIMENTICIO (PORRON NATURAL 50 KG INC)"/>
    <s v="KG"/>
    <n v="200"/>
    <n v="32.5"/>
    <n v="43"/>
    <n v="2100"/>
    <n v="0.2441860465116279"/>
    <s v="MXN"/>
    <n v="8600"/>
    <x v="0"/>
    <x v="0"/>
    <x v="2"/>
    <n v="2100"/>
  </r>
  <r>
    <s v="HMO/2026/00449"/>
    <x v="1"/>
    <d v="2026-06-26T00:00:00"/>
    <s v="Pago inmediato"/>
    <d v="2026-06-26T00:00:00"/>
    <x v="0"/>
    <s v="[LD012] ACIDO CITRICO WEIFANG SACO 25 KG"/>
    <s v="KG"/>
    <n v="500"/>
    <n v="22.43328"/>
    <n v="33"/>
    <n v="5283.36"/>
    <n v="0.32020363636363641"/>
    <s v="MXN"/>
    <n v="16500"/>
    <x v="0"/>
    <x v="0"/>
    <x v="3"/>
    <n v="5283.36"/>
  </r>
  <r>
    <s v="HMO/2026/00448"/>
    <x v="1"/>
    <d v="2026-06-26T00:00:00"/>
    <s v="Pago inmediato"/>
    <d v="2026-06-26T00:00:00"/>
    <x v="0"/>
    <s v="[LD016-12] ACIDO FOSFORICO CLARIFICADO 85% (TOTE 1575 KG INC)"/>
    <s v="KG"/>
    <n v="3150"/>
    <n v="29.897691999999999"/>
    <n v="36.69"/>
    <n v="21395.770199999999"/>
    <n v="0.1851269555737258"/>
    <s v="MXN"/>
    <n v="115573.5"/>
    <x v="0"/>
    <x v="0"/>
    <x v="4"/>
    <n v="21395.770199999995"/>
  </r>
  <r>
    <s v="HMO/2026/00448"/>
    <x v="1"/>
    <d v="2026-06-26T00:00:00"/>
    <s v="Pago inmediato"/>
    <d v="2026-06-26T00:00:00"/>
    <x v="0"/>
    <s v="[LD014-4] ACIDO FOSFORICO 52% VERDE (TOTE 1680 KG A/C)"/>
    <s v="KG"/>
    <n v="5040"/>
    <n v="21.031199999999998"/>
    <n v="23.51"/>
    <n v="12493.152"/>
    <n v="0.1054359846873671"/>
    <s v="MXN"/>
    <n v="118490.4"/>
    <x v="0"/>
    <x v="0"/>
    <x v="5"/>
    <n v="12493.152000000016"/>
  </r>
  <r>
    <s v="CLN/2026/00163"/>
    <x v="2"/>
    <d v="2026-06-26T00:00:00"/>
    <s v="30 Días"/>
    <d v="2026-07-26T00:00:00"/>
    <x v="1"/>
    <s v="[LD073-2] LESS 70% (TAMBOR PLASTICO 170 KG INC)"/>
    <s v="KG"/>
    <n v="170"/>
    <n v="38.361235000000001"/>
    <n v="48"/>
    <n v="1638.59005"/>
    <n v="0.20080760416666671"/>
    <s v="MXN"/>
    <n v="8160"/>
    <x v="0"/>
    <x v="0"/>
    <x v="6"/>
    <n v="1638.5900499999998"/>
  </r>
  <r>
    <s v="HMO/2026/00447"/>
    <x v="3"/>
    <d v="2026-06-25T00:00:00"/>
    <s v="30 Días"/>
    <d v="2026-06-25T00:00:00"/>
    <x v="0"/>
    <s v="[LD052-2] ESTIREN ACRILICA (TAMBOR LAMINA 180 KG INC)"/>
    <s v="KG"/>
    <n v="1800"/>
    <n v="31.879394000000001"/>
    <n v="39"/>
    <n v="12817.0908"/>
    <n v="0.182579641025641"/>
    <s v="MXN"/>
    <n v="70200"/>
    <x v="0"/>
    <x v="0"/>
    <x v="0"/>
    <n v="12817.090799999998"/>
  </r>
  <r>
    <s v="HMO/2026/00446"/>
    <x v="4"/>
    <d v="2026-06-25T00:00:00"/>
    <s v="30 Días"/>
    <d v="2026-07-25T00:00:00"/>
    <x v="0"/>
    <s v="[LD052-2] ESTIREN ACRILICA (TAMBOR LAMINA 180 KG INC)"/>
    <s v="KG"/>
    <n v="1440"/>
    <n v="31.879389"/>
    <n v="42"/>
    <n v="14573.679840000001"/>
    <n v="0.24096692857142851"/>
    <s v="MXN"/>
    <n v="60480"/>
    <x v="0"/>
    <x v="0"/>
    <x v="0"/>
    <n v="14573.679840000001"/>
  </r>
  <r>
    <s v="HMO/2026/00444"/>
    <x v="5"/>
    <d v="2026-06-25T00:00:00"/>
    <s v="30 Días"/>
    <d v="2026-07-25T00:00:00"/>
    <x v="2"/>
    <s v="[LD065] HIPOCLORITO DE CALCIO GRANULAR HTH SKU 30034 CUÑETE 45 KG"/>
    <s v="KG"/>
    <n v="135"/>
    <n v="61.976444000000001"/>
    <n v="88.1"/>
    <n v="3526.6800600000001"/>
    <n v="0.29652163450624291"/>
    <s v="MXN"/>
    <n v="11893.5"/>
    <x v="0"/>
    <x v="0"/>
    <x v="7"/>
    <n v="3526.6800599999992"/>
  </r>
  <r>
    <s v="HMO/2026/00442"/>
    <x v="6"/>
    <d v="2026-06-25T00:00:00"/>
    <s v="45 Días"/>
    <d v="2026-08-09T00:00:00"/>
    <x v="0"/>
    <s v="[LD097-3] PROTEINA VEGETAL PVH 11307 (SACO 22.68 KG)"/>
    <s v="KG"/>
    <n v="1020.6"/>
    <n v="66.005319999999998"/>
    <n v="82"/>
    <n v="16324.170408"/>
    <n v="0.1950570731707317"/>
    <s v="MXN"/>
    <n v="83689.2"/>
    <x v="0"/>
    <x v="0"/>
    <x v="8"/>
    <n v="16324.170408000004"/>
  </r>
  <r>
    <s v="HMO/2026/00441"/>
    <x v="7"/>
    <d v="2026-06-25T00:00:00"/>
    <s v="Pago inmediato"/>
    <d v="2026-06-25T00:00:00"/>
    <x v="0"/>
    <s v="[LD065] HIPOCLORITO DE CALCIO GRANULAR HTH SKU 30034 CUÑETE 45 KG"/>
    <s v="KG"/>
    <n v="180"/>
    <n v="61.976444000000001"/>
    <n v="82.59"/>
    <n v="3710.4400799999999"/>
    <n v="0.2495890059329216"/>
    <s v="MXN"/>
    <n v="14866.2"/>
    <x v="0"/>
    <x v="0"/>
    <x v="7"/>
    <n v="3710.4400800000003"/>
  </r>
  <r>
    <s v="CLN/2026/00162"/>
    <x v="8"/>
    <d v="2026-06-25T00:00:00"/>
    <s v="30 Días"/>
    <d v="2026-07-25T00:00:00"/>
    <x v="1"/>
    <s v="[LD023-4] ALCOHOL TRIDECILICO 8 MOLES (TAMBOR PLASTICO 200 KG INC)"/>
    <s v="KG"/>
    <n v="200"/>
    <n v="60.885399999999997"/>
    <n v="68"/>
    <n v="1422.92"/>
    <n v="0.10462647058823531"/>
    <s v="MXN"/>
    <n v="13600"/>
    <x v="0"/>
    <x v="0"/>
    <x v="9"/>
    <n v="1422.9200000000005"/>
  </r>
  <r>
    <s v="CLN/2026/00161"/>
    <x v="0"/>
    <d v="2026-06-24T00:00:00"/>
    <s v="Pago inmediato"/>
    <d v="2026-06-24T00:00:00"/>
    <x v="1"/>
    <s v="[LD116] TRICLORO POLVO CUÑETE 50 KG"/>
    <s v="KG"/>
    <n v="50"/>
    <n v="35.64"/>
    <n v="50"/>
    <n v="718"/>
    <n v="0.28720000000000001"/>
    <s v="MXN"/>
    <n v="2500"/>
    <x v="0"/>
    <x v="0"/>
    <x v="10"/>
    <n v="718"/>
  </r>
  <r>
    <s v="CLN/2026/00160"/>
    <x v="0"/>
    <d v="2026-06-24T00:00:00"/>
    <s v="Pago inmediato"/>
    <d v="2026-06-24T00:00:00"/>
    <x v="2"/>
    <s v="[LD115] TRICLORO GRANULAR CUÑETE 50 KG"/>
    <s v="KG"/>
    <n v="50"/>
    <n v="43.41"/>
    <n v="55"/>
    <n v="579.5"/>
    <n v="0.21072727272727271"/>
    <s v="MXN"/>
    <n v="2750"/>
    <x v="0"/>
    <x v="0"/>
    <x v="11"/>
    <n v="579.50000000000023"/>
  </r>
  <r>
    <s v="HMO/2026/00440"/>
    <x v="9"/>
    <d v="2026-06-23T00:00:00"/>
    <s v="30 Días"/>
    <d v="2026-07-23T00:00:00"/>
    <x v="2"/>
    <s v="[LD143] HIPOCLORITO DE CALCIO GRANULAR AQUALIFE 65%"/>
    <s v="KG"/>
    <n v="45"/>
    <n v="61.06"/>
    <n v="71"/>
    <n v="447.3"/>
    <n v="0.14000000000000001"/>
    <s v="MXN"/>
    <n v="3195"/>
    <x v="0"/>
    <x v="0"/>
    <x v="12"/>
    <n v="447.2999999999999"/>
  </r>
  <r>
    <s v="HMO/2026/00439"/>
    <x v="4"/>
    <d v="2026-06-23T00:00:00"/>
    <s v="30 Días"/>
    <d v="2026-07-23T00:00:00"/>
    <x v="0"/>
    <s v="[LD022] ALCOHOL POLIVINILICO PVOH 08850 SACO 20 KG"/>
    <s v="KG"/>
    <n v="1000"/>
    <n v="47.377450000000003"/>
    <n v="58.5"/>
    <n v="11122.55"/>
    <n v="0.19012905982905981"/>
    <s v="MXN"/>
    <n v="58500"/>
    <x v="0"/>
    <x v="0"/>
    <x v="1"/>
    <n v="11122.549999999997"/>
  </r>
  <r>
    <s v="HMO/2026/00438"/>
    <x v="4"/>
    <d v="2026-06-23T00:00:00"/>
    <s v="30 Días"/>
    <d v="2026-07-23T00:00:00"/>
    <x v="0"/>
    <s v="[LD022] ALCOHOL POLIVINILICO PVOH 08850 SACO 20 KG"/>
    <s v="KG"/>
    <n v="1000"/>
    <n v="47.377450000000003"/>
    <n v="58"/>
    <n v="10622.55"/>
    <n v="0.1831474137931034"/>
    <s v="MXN"/>
    <n v="58000"/>
    <x v="0"/>
    <x v="0"/>
    <x v="1"/>
    <n v="10622.549999999997"/>
  </r>
  <r>
    <s v="HMO/2026/00437"/>
    <x v="4"/>
    <d v="2026-06-23T00:00:00"/>
    <s v="30 Días"/>
    <d v="2026-07-23T00:00:00"/>
    <x v="0"/>
    <s v="[LD022] ALCOHOL POLIVINILICO PVOH 08850 SACO 20 KG"/>
    <s v="KG"/>
    <n v="1000"/>
    <n v="47.377450000000003"/>
    <n v="58"/>
    <n v="10622.55"/>
    <n v="0.1831474137931034"/>
    <s v="MXN"/>
    <n v="58000"/>
    <x v="0"/>
    <x v="0"/>
    <x v="1"/>
    <n v="10622.549999999997"/>
  </r>
  <r>
    <s v="HMO/2026/00436"/>
    <x v="4"/>
    <d v="2026-06-23T00:00:00"/>
    <s v="30 Días"/>
    <d v="2026-07-23T00:00:00"/>
    <x v="0"/>
    <s v="[LD022] ALCOHOL POLIVINILICO PVOH 08850 SACO 20 KG"/>
    <s v="KG"/>
    <n v="1000"/>
    <n v="47.377450000000003"/>
    <n v="58"/>
    <n v="10622.55"/>
    <n v="0.1831474137931034"/>
    <s v="MXN"/>
    <n v="58000"/>
    <x v="0"/>
    <x v="0"/>
    <x v="1"/>
    <n v="10622.549999999997"/>
  </r>
  <r>
    <s v="HMO/2026/00435"/>
    <x v="10"/>
    <d v="2026-06-23T00:00:00"/>
    <s v="30 Días"/>
    <d v="2026-07-23T00:00:00"/>
    <x v="0"/>
    <s v="[LD072-2] LESS 28% (TAMBOR PLASTICO 220 KG INC)"/>
    <s v="KG"/>
    <n v="660"/>
    <n v="23.866741999999999"/>
    <n v="29.5"/>
    <n v="3717.95028"/>
    <n v="0.19095789830508481"/>
    <s v="MXN"/>
    <n v="19470"/>
    <x v="0"/>
    <x v="0"/>
    <x v="13"/>
    <n v="3717.9502800000009"/>
  </r>
  <r>
    <s v="CLN/2026/00159"/>
    <x v="11"/>
    <d v="2026-06-23T00:00:00"/>
    <s v="Pago inmediato"/>
    <d v="2026-06-23T00:00:00"/>
    <x v="1"/>
    <s v="[LD065] HIPOCLORITO DE CALCIO GRANULAR HTH SKU 30034 CUÑETE 45 KG"/>
    <s v="KG"/>
    <n v="135"/>
    <n v="61.976444000000001"/>
    <n v="84.5"/>
    <n v="3040.6800600000001"/>
    <n v="0.26655095857988159"/>
    <s v="MXN"/>
    <n v="11407.5"/>
    <x v="0"/>
    <x v="0"/>
    <x v="7"/>
    <n v="3040.6800599999997"/>
  </r>
  <r>
    <s v="CLN/2026/00158"/>
    <x v="12"/>
    <d v="2026-06-23T00:00:00"/>
    <s v="Pago inmediato"/>
    <d v="2026-06-23T00:00:00"/>
    <x v="1"/>
    <s v="[LD065] HIPOCLORITO DE CALCIO GRANULAR HTH SKU 30034 CUÑETE 45 KG"/>
    <s v="KG"/>
    <n v="135"/>
    <n v="61.976444000000001"/>
    <n v="84.5"/>
    <n v="3040.6800600000001"/>
    <n v="0.26655095857988159"/>
    <s v="MXN"/>
    <n v="11407.5"/>
    <x v="0"/>
    <x v="0"/>
    <x v="7"/>
    <n v="3040.6800599999997"/>
  </r>
  <r>
    <s v="HMO/2026/00433"/>
    <x v="13"/>
    <d v="2026-06-22T00:00:00"/>
    <s v="30 Días"/>
    <d v="2026-07-22T00:00:00"/>
    <x v="0"/>
    <s v="[LD010] ACIDO ASCORBICO CAJA 25 KG"/>
    <s v="KG"/>
    <n v="75"/>
    <n v="57.593466999999997"/>
    <n v="90"/>
    <n v="2430.489975"/>
    <n v="0.36007258888888888"/>
    <s v="MXN"/>
    <n v="6750"/>
    <x v="0"/>
    <x v="0"/>
    <x v="14"/>
    <n v="2430.4899750000004"/>
  </r>
  <r>
    <s v="HMO/2026/00432"/>
    <x v="14"/>
    <d v="2026-06-22T00:00:00"/>
    <s v="Pago inmediato"/>
    <d v="2026-06-22T00:00:00"/>
    <x v="0"/>
    <s v="[LD073-2] LESS 70% (TAMBOR PLASTICO 170 KG INC)"/>
    <s v="KG"/>
    <n v="340"/>
    <n v="40.181587999999998"/>
    <n v="48"/>
    <n v="2658.26008"/>
    <n v="0.1628835833333333"/>
    <s v="MXN"/>
    <n v="16320"/>
    <x v="0"/>
    <x v="0"/>
    <x v="6"/>
    <n v="2658.2600800000009"/>
  </r>
  <r>
    <s v="HMO/2026/00431"/>
    <x v="3"/>
    <d v="2026-06-19T00:00:00"/>
    <s v="30 Días"/>
    <d v="2026-07-19T00:00:00"/>
    <x v="0"/>
    <s v="[LD052-2] ESTIREN ACRILICA (TAMBOR LAMINA 180 KG INC)"/>
    <s v="KG"/>
    <n v="900"/>
    <n v="31.879389"/>
    <n v="39"/>
    <n v="6408.5499"/>
    <n v="0.18257976923076921"/>
    <s v="MXN"/>
    <n v="35100"/>
    <x v="0"/>
    <x v="1"/>
    <x v="0"/>
    <n v="6408.5499"/>
  </r>
  <r>
    <s v="HMO/2026/00430"/>
    <x v="0"/>
    <d v="2026-06-19T00:00:00"/>
    <s v="Pago inmediato"/>
    <d v="2026-06-19T00:00:00"/>
    <x v="0"/>
    <s v="[LD052-2] ESTIREN ACRILICA (TAMBOR LAMINA 180 KG INC)"/>
    <s v="KG"/>
    <n v="1800"/>
    <n v="31.879394000000001"/>
    <n v="39"/>
    <n v="12817.0908"/>
    <n v="0.182579641025641"/>
    <s v="MXN"/>
    <n v="70200"/>
    <x v="0"/>
    <x v="1"/>
    <x v="0"/>
    <n v="12817.090799999998"/>
  </r>
  <r>
    <s v="HMO/2026/00429"/>
    <x v="0"/>
    <d v="2026-06-19T00:00:00"/>
    <s v="Pago inmediato"/>
    <d v="2026-06-19T00:00:00"/>
    <x v="0"/>
    <s v="[LD052-2] ESTIREN ACRILICA (TAMBOR LAMINA 180 KG INC)"/>
    <s v="KG"/>
    <n v="1800"/>
    <n v="31.879394000000001"/>
    <n v="39"/>
    <n v="12817.0908"/>
    <n v="0.182579641025641"/>
    <s v="MXN"/>
    <n v="70200"/>
    <x v="0"/>
    <x v="1"/>
    <x v="0"/>
    <n v="12817.090799999998"/>
  </r>
  <r>
    <s v="HMO/2026/00428"/>
    <x v="3"/>
    <d v="2026-06-19T00:00:00"/>
    <s v="30 Días"/>
    <d v="2026-06-19T00:00:00"/>
    <x v="0"/>
    <s v="[LD052-2] ESTIREN ACRILICA (TAMBOR LAMINA 180 KG INC)"/>
    <s v="KG"/>
    <n v="1620"/>
    <n v="31.927636"/>
    <n v="39"/>
    <n v="11457.22968"/>
    <n v="0.18134266666666671"/>
    <s v="MXN"/>
    <n v="63180"/>
    <x v="0"/>
    <x v="1"/>
    <x v="0"/>
    <n v="11457.22968"/>
  </r>
  <r>
    <s v="HMO/2026/00426"/>
    <x v="15"/>
    <d v="2026-06-19T00:00:00"/>
    <s v="30 Días"/>
    <d v="2026-07-19T00:00:00"/>
    <x v="0"/>
    <s v="[LD065] HIPOCLORITO DE CALCIO GRANULAR HTH SKU 30034 CUÑETE 45 KG"/>
    <s v="KG"/>
    <n v="180"/>
    <n v="3.6055459999999999"/>
    <n v="5"/>
    <n v="251.00172000000001"/>
    <n v="0.27889079999999999"/>
    <s v="USD"/>
    <n v="15631.92"/>
    <x v="0"/>
    <x v="1"/>
    <x v="7"/>
    <n v="4359.5986743359999"/>
  </r>
  <r>
    <s v="HMO/2026/00425"/>
    <x v="15"/>
    <d v="2026-06-19T00:00:00"/>
    <s v="30 Días"/>
    <d v="2026-07-19T00:00:00"/>
    <x v="0"/>
    <s v="[LD010] ACIDO ASCORBICO CAJA 25 KG"/>
    <s v="KG"/>
    <n v="25"/>
    <n v="57.593600000000002"/>
    <n v="70"/>
    <n v="310.16000000000003"/>
    <n v="0.17723428571428571"/>
    <s v="MXN"/>
    <n v="1750"/>
    <x v="0"/>
    <x v="1"/>
    <x v="14"/>
    <n v="310.15999999999997"/>
  </r>
  <r>
    <s v="HMO/2026/00424"/>
    <x v="15"/>
    <d v="2026-06-18T00:00:00"/>
    <s v="30 Días"/>
    <d v="2026-07-18T00:00:00"/>
    <x v="0"/>
    <s v="[LD010] ACIDO ASCORBICO CAJA 25 KG"/>
    <s v="KG"/>
    <n v="100"/>
    <n v="57.593600000000002"/>
    <n v="70"/>
    <n v="1240.6400000000001"/>
    <n v="0.17723428571428571"/>
    <s v="MXN"/>
    <n v="7000"/>
    <x v="0"/>
    <x v="1"/>
    <x v="14"/>
    <n v="1240.6399999999999"/>
  </r>
  <r>
    <s v="HMO/2026/00423"/>
    <x v="16"/>
    <d v="2026-06-18T00:00:00"/>
    <s v="30 Días"/>
    <d v="2026-07-18T00:00:00"/>
    <x v="0"/>
    <s v="[LD065] HIPOCLORITO DE CALCIO GRANULAR HTH SKU 30034 CUÑETE 45 KG"/>
    <s v="KG"/>
    <n v="45"/>
    <n v="3.6055459999999999"/>
    <n v="5"/>
    <n v="62.750430000000001"/>
    <n v="0.27889079999999999"/>
    <s v="USD"/>
    <n v="3867.57"/>
    <x v="0"/>
    <x v="1"/>
    <x v="7"/>
    <n v="1078.629691356"/>
  </r>
  <r>
    <s v="CLN/2026/00157"/>
    <x v="17"/>
    <d v="2026-06-18T00:00:00"/>
    <s v="30 Días"/>
    <d v="2026-07-18T00:00:00"/>
    <x v="1"/>
    <s v="[LD073-2] LESS 70% (TAMBOR PLASTICO 170 KG INC)"/>
    <s v="KG"/>
    <n v="680"/>
    <n v="40.181573999999998"/>
    <n v="46"/>
    <n v="3956.5296800000001"/>
    <n v="0.12648752173913039"/>
    <s v="MXN"/>
    <n v="31280"/>
    <x v="0"/>
    <x v="1"/>
    <x v="6"/>
    <n v="3956.5296800000015"/>
  </r>
  <r>
    <s v="HMO/2026/00421"/>
    <x v="18"/>
    <d v="2026-06-17T00:00:00"/>
    <s v="Pago inmediato"/>
    <d v="2026-07-17T00:00:00"/>
    <x v="0"/>
    <s v="[LD052-2] ESTIREN ACRILICA (TAMBOR LAMINA 180 KG INC)"/>
    <s v="KG"/>
    <n v="180"/>
    <n v="31.638166999999999"/>
    <n v="45"/>
    <n v="2405.1299399999998"/>
    <n v="0.29692962222222219"/>
    <s v="MXN"/>
    <n v="8100"/>
    <x v="0"/>
    <x v="1"/>
    <x v="0"/>
    <n v="2405.1299400000003"/>
  </r>
  <r>
    <s v="HMO/2026/00421"/>
    <x v="18"/>
    <d v="2026-06-17T00:00:00"/>
    <s v="Pago inmediato"/>
    <d v="2026-07-17T00:00:00"/>
    <x v="0"/>
    <s v="[LD031] BIOXIDO DE TITANIO SACO 25 KG"/>
    <s v="KG"/>
    <n v="25"/>
    <n v="83.431200000000004"/>
    <n v="95"/>
    <n v="289.22000000000003"/>
    <n v="0.1217768421052631"/>
    <s v="MXN"/>
    <n v="2375"/>
    <x v="0"/>
    <x v="1"/>
    <x v="15"/>
    <n v="289.21999999999991"/>
  </r>
  <r>
    <s v="HMO/2026/00420"/>
    <x v="7"/>
    <d v="2026-06-17T00:00:00"/>
    <s v="Pago inmediato"/>
    <d v="2026-06-17T00:00:00"/>
    <x v="0"/>
    <s v="[LD065] HIPOCLORITO DE CALCIO GRANULAR HTH SKU 30034 CUÑETE 45 KG"/>
    <s v="KG"/>
    <n v="90"/>
    <n v="61.976444000000001"/>
    <n v="82.59"/>
    <n v="1855.2200399999999"/>
    <n v="0.2495890059329216"/>
    <s v="MXN"/>
    <n v="7433.1"/>
    <x v="0"/>
    <x v="1"/>
    <x v="7"/>
    <n v="1855.2200400000002"/>
  </r>
  <r>
    <s v="HMO/2026/00419"/>
    <x v="3"/>
    <d v="2026-06-17T00:00:00"/>
    <s v="30 Días"/>
    <d v="2026-07-17T00:00:00"/>
    <x v="0"/>
    <s v="[LD052-2] ESTIREN ACRILICA (TAMBOR LAMINA 180 KG INC)"/>
    <s v="KG"/>
    <n v="1440"/>
    <n v="31.638180999999999"/>
    <n v="39"/>
    <n v="10601.01936"/>
    <n v="0.18876458974358981"/>
    <s v="MXN"/>
    <n v="56160"/>
    <x v="0"/>
    <x v="1"/>
    <x v="0"/>
    <n v="10601.01936"/>
  </r>
  <r>
    <s v="HMO/2026/00418"/>
    <x v="16"/>
    <d v="2026-06-17T00:00:00"/>
    <s v="30 Días"/>
    <d v="2026-07-17T00:00:00"/>
    <x v="0"/>
    <s v="[LD065] HIPOCLORITO DE CALCIO GRANULAR HTH SKU 30034 CUÑETE 45 KG"/>
    <s v="KG"/>
    <n v="90"/>
    <n v="3.6027999999999998"/>
    <n v="5"/>
    <n v="125.748"/>
    <n v="0.27944000000000002"/>
    <s v="USD"/>
    <n v="7741.04"/>
    <x v="0"/>
    <x v="1"/>
    <x v="7"/>
    <n v="2163.1562176000002"/>
  </r>
  <r>
    <s v="HMO/2026/00417"/>
    <x v="19"/>
    <d v="2026-06-17T00:00:00"/>
    <s v="Pago inmediato"/>
    <d v="2026-06-17T00:00:00"/>
    <x v="0"/>
    <s v="[LD052-2] ESTIREN ACRILICA (TAMBOR LAMINA 180 KG INC)"/>
    <s v="KG"/>
    <n v="360"/>
    <n v="31.638193999999999"/>
    <n v="45"/>
    <n v="4810.2501599999996"/>
    <n v="0.29692902222222223"/>
    <s v="MXN"/>
    <n v="16200"/>
    <x v="0"/>
    <x v="1"/>
    <x v="0"/>
    <n v="4810.2501600000005"/>
  </r>
  <r>
    <s v="CLN/2026/00156"/>
    <x v="20"/>
    <d v="2026-06-17T00:00:00"/>
    <s v="30 Días"/>
    <d v="2026-07-17T00:00:00"/>
    <x v="2"/>
    <s v="[LD116] TRICLORO POLVO CUÑETE 50 KG"/>
    <s v="KG"/>
    <n v="250"/>
    <n v="35.298439999999999"/>
    <n v="54"/>
    <n v="4675.3900000000003"/>
    <n v="0.34632518518518512"/>
    <s v="MXN"/>
    <n v="13500"/>
    <x v="0"/>
    <x v="1"/>
    <x v="10"/>
    <n v="4675.3900000000003"/>
  </r>
  <r>
    <s v="HMO/2026/00416"/>
    <x v="0"/>
    <d v="2026-06-16T00:00:00"/>
    <s v="Pago inmediato"/>
    <d v="2026-06-16T00:00:00"/>
    <x v="0"/>
    <s v="[LD052-2] ESTIREN ACRILICA (TAMBOR LAMINA 180 KG INC)"/>
    <s v="KG"/>
    <n v="1440"/>
    <n v="31.486083000000001"/>
    <n v="42"/>
    <n v="15140.04048"/>
    <n v="0.25033135714285709"/>
    <s v="MXN"/>
    <n v="60480"/>
    <x v="0"/>
    <x v="1"/>
    <x v="0"/>
    <n v="15140.04048"/>
  </r>
  <r>
    <s v="HMO/2026/00415"/>
    <x v="21"/>
    <d v="2026-06-16T00:00:00"/>
    <s v="30 Días"/>
    <d v="2026-07-16T00:00:00"/>
    <x v="2"/>
    <s v="[LD065] HIPOCLORITO DE CALCIO GRANULAR HTH SKU 30034 CUÑETE 45 KG"/>
    <s v="KG"/>
    <n v="270"/>
    <n v="3.6031140000000001"/>
    <n v="4.5999999999999996"/>
    <n v="269.15922"/>
    <n v="0.21671434782608701"/>
    <s v="USD"/>
    <n v="21363.39"/>
    <x v="0"/>
    <x v="1"/>
    <x v="7"/>
    <n v="4629.7531312043457"/>
  </r>
  <r>
    <s v="HMO/2026/00414"/>
    <x v="21"/>
    <d v="2026-06-16T00:00:00"/>
    <s v="30 Días"/>
    <d v="2026-07-16T00:00:00"/>
    <x v="2"/>
    <s v="[LD065] HIPOCLORITO DE CALCIO GRANULAR HTH SKU 30034 CUÑETE 45 KG"/>
    <s v="KG"/>
    <n v="270"/>
    <n v="3.6031140000000001"/>
    <n v="4.5999999999999996"/>
    <n v="269.15922"/>
    <n v="0.21671434782608701"/>
    <s v="USD"/>
    <n v="21363.39"/>
    <x v="0"/>
    <x v="1"/>
    <x v="7"/>
    <n v="4629.7531312043457"/>
  </r>
  <r>
    <s v="HMO/2026/00413"/>
    <x v="22"/>
    <d v="2026-06-16T00:00:00"/>
    <s v="30 Días"/>
    <d v="2026-07-16T00:00:00"/>
    <x v="0"/>
    <s v="[LD065] HIPOCLORITO DE CALCIO GRANULAR HTH SKU 30034 CUÑETE 45 KG"/>
    <s v="KG"/>
    <n v="900"/>
    <n v="61.976444000000001"/>
    <n v="83.269073000000006"/>
    <n v="19163.3704"/>
    <n v="0.25570877384521962"/>
    <s v="MXN"/>
    <n v="74942.17"/>
    <x v="0"/>
    <x v="1"/>
    <x v="7"/>
    <n v="19163.366100000003"/>
  </r>
  <r>
    <s v="HMO/2026/00412"/>
    <x v="14"/>
    <d v="2026-06-16T00:00:00"/>
    <s v="Pago inmediato"/>
    <d v="2026-06-16T00:00:00"/>
    <x v="0"/>
    <s v="[LD073-2] LESS 70% (TAMBOR PLASTICO 170 KG INC)"/>
    <s v="KG"/>
    <n v="340"/>
    <n v="38.099440999999999"/>
    <n v="48"/>
    <n v="3366.1900599999999"/>
    <n v="0.20626164583333331"/>
    <s v="MXN"/>
    <n v="16320"/>
    <x v="0"/>
    <x v="1"/>
    <x v="6"/>
    <n v="3366.1900600000004"/>
  </r>
  <r>
    <s v="HMO/2026/00411"/>
    <x v="23"/>
    <d v="2026-06-15T00:00:00"/>
    <s v="30 Días"/>
    <d v="2026-07-15T00:00:00"/>
    <x v="2"/>
    <s v="[LD117] TRICLORO TABLETA 3&quot; CUÑETE 50 KG"/>
    <s v="KG"/>
    <n v="50"/>
    <n v="46.706800000000001"/>
    <n v="57"/>
    <n v="514.66"/>
    <n v="0.1805824561403509"/>
    <s v="MXN"/>
    <n v="2850"/>
    <x v="0"/>
    <x v="1"/>
    <x v="16"/>
    <n v="514.66"/>
  </r>
  <r>
    <s v="HMO/2026/00410"/>
    <x v="24"/>
    <d v="2026-06-15T00:00:00"/>
    <s v="15 Días"/>
    <d v="2026-06-30T00:00:00"/>
    <x v="2"/>
    <s v="[LD065] HIPOCLORITO DE CALCIO GRANULAR HTH SKU 30034 CUÑETE 45 KG"/>
    <s v="KG"/>
    <n v="720"/>
    <n v="61.887208000000001"/>
    <n v="86.664000000000001"/>
    <n v="17839.290239999998"/>
    <n v="0.28589485830333239"/>
    <s v="MXN"/>
    <n v="62398.080000000002"/>
    <x v="0"/>
    <x v="1"/>
    <x v="7"/>
    <n v="17839.290240000002"/>
  </r>
  <r>
    <s v="CLN/2026/00155"/>
    <x v="25"/>
    <d v="2026-06-15T00:00:00"/>
    <s v="30 Días"/>
    <d v="2026-07-15T00:00:00"/>
    <x v="0"/>
    <s v="[LD094] POTASA CAUSTICA EN ESCAMA CHINA SACO 25 KG"/>
    <s v="KG"/>
    <n v="500"/>
    <n v="40.251620000000003"/>
    <n v="65"/>
    <n v="12374.19"/>
    <n v="0.38074430769230772"/>
    <s v="MXN"/>
    <n v="32500"/>
    <x v="0"/>
    <x v="1"/>
    <x v="17"/>
    <n v="12374.189999999999"/>
  </r>
  <r>
    <s v="CLN/2026/00155"/>
    <x v="25"/>
    <d v="2026-06-15T00:00:00"/>
    <s v="30 Días"/>
    <d v="2026-07-15T00:00:00"/>
    <x v="0"/>
    <s v="[LD012] ACIDO CITRICO WEIFANG SACO 25 KG"/>
    <s v="KG"/>
    <n v="200"/>
    <n v="24.336600000000001"/>
    <n v="36"/>
    <n v="2332.6799999999998"/>
    <n v="0.32398333333333329"/>
    <s v="MXN"/>
    <n v="7200"/>
    <x v="0"/>
    <x v="1"/>
    <x v="3"/>
    <n v="2332.6799999999998"/>
  </r>
  <r>
    <s v="CLN/2026/00154"/>
    <x v="26"/>
    <d v="2026-06-15T00:00:00"/>
    <m/>
    <d v="2026-06-15T00:00:00"/>
    <x v="1"/>
    <s v="[LD065] HIPOCLORITO DE CALCIO GRANULAR HTH SKU 30034 CUÑETE 45 KG"/>
    <s v="KG"/>
    <n v="225"/>
    <n v="61.976444000000001"/>
    <n v="83.5"/>
    <n v="4842.8001000000004"/>
    <n v="0.25776713772455079"/>
    <s v="MXN"/>
    <n v="18787.5"/>
    <x v="0"/>
    <x v="1"/>
    <x v="7"/>
    <n v="4842.8000999999995"/>
  </r>
  <r>
    <s v="HMO/2026/00409"/>
    <x v="27"/>
    <d v="2026-06-13T00:00:00"/>
    <s v="30 Días"/>
    <d v="2026-07-13T00:00:00"/>
    <x v="1"/>
    <s v="[LD065] HIPOCLORITO DE CALCIO GRANULAR HTH SKU 30034 CUÑETE 45 KG"/>
    <s v="KG"/>
    <n v="135"/>
    <n v="3.565286"/>
    <n v="5"/>
    <n v="193.68638999999999"/>
    <n v="0.2869428"/>
    <s v="USD"/>
    <n v="11733.73"/>
    <x v="0"/>
    <x v="2"/>
    <x v="7"/>
    <n v="3366.9093406440002"/>
  </r>
  <r>
    <s v="HMO/2026/00408"/>
    <x v="23"/>
    <d v="2026-06-13T00:00:00"/>
    <s v="30 Días"/>
    <d v="2026-07-13T00:00:00"/>
    <x v="2"/>
    <s v="[LD008-2] ACIDO ACETICO GLACIAL ALIMENTICIO (PORRON NATURAL 20 KG INC)"/>
    <s v="KG"/>
    <n v="220"/>
    <n v="26.250772999999999"/>
    <n v="43"/>
    <n v="3684.8299400000001"/>
    <n v="0.38951690697674413"/>
    <s v="MXN"/>
    <n v="9460"/>
    <x v="0"/>
    <x v="2"/>
    <x v="2"/>
    <n v="3684.8299400000001"/>
  </r>
  <r>
    <s v="HMO/2026/00407"/>
    <x v="27"/>
    <d v="2026-06-13T00:00:00"/>
    <s v="30 Días"/>
    <d v="2026-07-13T00:00:00"/>
    <x v="1"/>
    <s v="[LD065] HIPOCLORITO DE CALCIO GRANULAR HTH SKU 30034 CUÑETE 45 KG"/>
    <s v="KG"/>
    <n v="225"/>
    <n v="3.5588220000000002"/>
    <n v="5"/>
    <n v="324.26504999999997"/>
    <n v="0.28823559999999998"/>
    <s v="USD"/>
    <n v="19556.21"/>
    <x v="0"/>
    <x v="2"/>
    <x v="7"/>
    <n v="5636.7959230759989"/>
  </r>
  <r>
    <s v="CLN/2026/00153"/>
    <x v="28"/>
    <d v="2026-06-13T00:00:00"/>
    <s v="30 Días"/>
    <d v="2026-07-13T00:00:00"/>
    <x v="0"/>
    <s v="[LD083-6] NONIL FENOL 10 MOLES (TAMBOR PLASTICO 220 KG INC)"/>
    <s v="KG"/>
    <n v="220"/>
    <n v="52.716999999999999"/>
    <n v="62"/>
    <n v="2042.26"/>
    <n v="0.1497258064516129"/>
    <s v="MXN"/>
    <n v="13640"/>
    <x v="0"/>
    <x v="2"/>
    <x v="18"/>
    <n v="2042.2600000000002"/>
  </r>
  <r>
    <s v="HMO/2026/00406"/>
    <x v="0"/>
    <d v="2026-06-12T00:00:00"/>
    <s v="Pago inmediato"/>
    <d v="2026-06-12T00:00:00"/>
    <x v="0"/>
    <s v="[LD052-2] ESTIREN ACRILICA (TAMBOR LAMINA 180 KG INC)"/>
    <s v="KG"/>
    <n v="1800"/>
    <n v="31.486083000000001"/>
    <n v="39"/>
    <n v="13525.0506"/>
    <n v="0.19266453846153839"/>
    <s v="MXN"/>
    <n v="70200"/>
    <x v="0"/>
    <x v="2"/>
    <x v="0"/>
    <n v="13525.050599999999"/>
  </r>
  <r>
    <s v="HMO/2026/00405"/>
    <x v="29"/>
    <d v="2026-06-12T00:00:00"/>
    <s v="15 Días"/>
    <d v="2026-07-12T00:00:00"/>
    <x v="2"/>
    <s v="[LD065] HIPOCLORITO DE CALCIO GRANULAR HTH SKU 30034 CUÑETE 45 KG"/>
    <s v="KG"/>
    <n v="270"/>
    <n v="3.565286"/>
    <n v="4.5999999999999996"/>
    <n v="279.37277999999998"/>
    <n v="0.2249378260869565"/>
    <s v="USD"/>
    <n v="21590.06"/>
    <x v="0"/>
    <x v="2"/>
    <x v="7"/>
    <n v="4856.4211614869564"/>
  </r>
  <r>
    <s v="HMO/2026/00404"/>
    <x v="4"/>
    <d v="2026-06-12T00:00:00"/>
    <s v="30 Días"/>
    <d v="2026-07-12T00:00:00"/>
    <x v="0"/>
    <s v="[LD022] ALCOHOL POLIVINILICO PVOH 08850 SACO 20 KG"/>
    <s v="KG"/>
    <n v="1000"/>
    <n v="47.10633"/>
    <n v="58"/>
    <n v="10893.67"/>
    <n v="0.1878218965517241"/>
    <s v="MXN"/>
    <n v="58000"/>
    <x v="0"/>
    <x v="2"/>
    <x v="1"/>
    <n v="10893.67"/>
  </r>
  <r>
    <s v="HMO/2026/00403"/>
    <x v="4"/>
    <d v="2026-06-12T00:00:00"/>
    <s v="30 Días"/>
    <d v="2026-07-12T00:00:00"/>
    <x v="0"/>
    <s v="[LD022] ALCOHOL POLIVINILICO PVOH 08850 SACO 20 KG"/>
    <s v="KG"/>
    <n v="1000"/>
    <n v="47.10633"/>
    <n v="58"/>
    <n v="10893.67"/>
    <n v="0.1878218965517241"/>
    <s v="MXN"/>
    <n v="58000"/>
    <x v="0"/>
    <x v="2"/>
    <x v="1"/>
    <n v="10893.67"/>
  </r>
  <r>
    <s v="HMO/2026/00402"/>
    <x v="4"/>
    <d v="2026-06-12T00:00:00"/>
    <s v="30 Días"/>
    <d v="2026-07-12T00:00:00"/>
    <x v="0"/>
    <s v="[LD022] ALCOHOL POLIVINILICO PVOH 08850 SACO 20 KG"/>
    <s v="KG"/>
    <n v="1000"/>
    <n v="47.10633"/>
    <n v="58"/>
    <n v="10893.67"/>
    <n v="0.1878218965517241"/>
    <s v="MXN"/>
    <n v="58000"/>
    <x v="0"/>
    <x v="2"/>
    <x v="1"/>
    <n v="10893.67"/>
  </r>
  <r>
    <s v="HMO/2026/00401"/>
    <x v="30"/>
    <d v="2026-06-12T00:00:00"/>
    <s v="Pago inmediato"/>
    <d v="2026-06-12T00:00:00"/>
    <x v="1"/>
    <s v="[LD073-2] LESS 70% (TAMBOR PLASTICO 170 KG INC)"/>
    <s v="KG"/>
    <n v="340"/>
    <n v="38.099412000000001"/>
    <n v="46.5"/>
    <n v="2856.19992"/>
    <n v="0.18065780645161289"/>
    <s v="MXN"/>
    <n v="15810"/>
    <x v="0"/>
    <x v="2"/>
    <x v="6"/>
    <n v="2856.1999199999996"/>
  </r>
  <r>
    <s v="HMO/2026/00400"/>
    <x v="0"/>
    <d v="2026-06-12T00:00:00"/>
    <s v="Pago inmediato"/>
    <d v="2026-06-12T00:00:00"/>
    <x v="0"/>
    <s v="[LD052-2] ESTIREN ACRILICA (TAMBOR LAMINA 180 KG INC)"/>
    <s v="KG"/>
    <n v="2160"/>
    <n v="31.486083000000001"/>
    <n v="39"/>
    <n v="16230.060719999999"/>
    <n v="0.19266453846153839"/>
    <s v="MXN"/>
    <n v="84240"/>
    <x v="0"/>
    <x v="2"/>
    <x v="0"/>
    <n v="16230.060719999998"/>
  </r>
  <r>
    <s v="HMO/2026/00399"/>
    <x v="31"/>
    <d v="2026-06-12T00:00:00"/>
    <s v="Pago inmediato"/>
    <d v="2026-06-12T00:00:00"/>
    <x v="0"/>
    <s v="[LD094] POTASA CAUSTICA EN ESCAMA CHINA SACO 25 KG"/>
    <s v="KG"/>
    <n v="2000"/>
    <n v="2.3155329999999998"/>
    <n v="2.85"/>
    <n v="1068.934"/>
    <n v="0.1875322807017544"/>
    <s v="USD"/>
    <n v="99084.81"/>
    <x v="0"/>
    <x v="2"/>
    <x v="17"/>
    <n v="18581.600402200009"/>
  </r>
  <r>
    <s v="CLN/2026/00152"/>
    <x v="30"/>
    <d v="2026-06-12T00:00:00"/>
    <s v="Pago inmediato"/>
    <d v="2026-06-12T00:00:00"/>
    <x v="1"/>
    <s v="[LD073-2] LESS 70% (TAMBOR PLASTICO 170 KG INC)"/>
    <s v="KG"/>
    <n v="340"/>
    <n v="38.099412000000001"/>
    <n v="46.5"/>
    <n v="2856.19992"/>
    <n v="0.18065780645161289"/>
    <s v="MXN"/>
    <n v="15810"/>
    <x v="0"/>
    <x v="2"/>
    <x v="6"/>
    <n v="2856.1999199999996"/>
  </r>
  <r>
    <s v="HMO/2026/00398"/>
    <x v="15"/>
    <d v="2026-06-11T00:00:00"/>
    <s v="30 Días"/>
    <d v="2026-07-11T00:00:00"/>
    <x v="0"/>
    <s v="[LD010] ACIDO ASCORBICO CAJA 25 KG"/>
    <s v="KG"/>
    <n v="100"/>
    <n v="57.593600000000002"/>
    <n v="70"/>
    <n v="1240.6400000000001"/>
    <n v="0.17723428571428571"/>
    <s v="MXN"/>
    <n v="7000"/>
    <x v="0"/>
    <x v="2"/>
    <x v="14"/>
    <n v="1240.6399999999999"/>
  </r>
  <r>
    <s v="HMO/2026/00397"/>
    <x v="32"/>
    <d v="2026-06-11T00:00:00"/>
    <s v="30 Días"/>
    <d v="2026-07-11T00:00:00"/>
    <x v="2"/>
    <s v="[LD117] TRICLORO TABLETA 3&quot; CUÑETE 50 KG"/>
    <s v="KG"/>
    <n v="150"/>
    <n v="40.561799999999998"/>
    <n v="57"/>
    <n v="2465.73"/>
    <n v="0.28838947368421047"/>
    <s v="MXN"/>
    <n v="8550"/>
    <x v="0"/>
    <x v="2"/>
    <x v="16"/>
    <n v="2465.7300000000005"/>
  </r>
  <r>
    <s v="HMO/2026/00396"/>
    <x v="15"/>
    <d v="2026-06-11T00:00:00"/>
    <s v="30 Días"/>
    <d v="2026-07-11T00:00:00"/>
    <x v="0"/>
    <s v="[LD010] ACIDO ASCORBICO CAJA 25 KG"/>
    <s v="KG"/>
    <n v="150"/>
    <n v="57.593600000000002"/>
    <n v="70"/>
    <n v="1860.96"/>
    <n v="0.17723428571428571"/>
    <s v="MXN"/>
    <n v="10500"/>
    <x v="0"/>
    <x v="2"/>
    <x v="14"/>
    <n v="1860.9599999999996"/>
  </r>
  <r>
    <s v="HMO/2026/00395"/>
    <x v="33"/>
    <d v="2026-06-11T00:00:00"/>
    <s v="30 Días"/>
    <d v="2026-07-11T00:00:00"/>
    <x v="2"/>
    <s v="[LD065] HIPOCLORITO DE CALCIO GRANULAR HTH SKU 30034 CUÑETE 45 KG"/>
    <s v="KG"/>
    <n v="450"/>
    <n v="3.5503689999999999"/>
    <n v="5"/>
    <n v="652.33394999999996"/>
    <n v="0.28992620000000002"/>
    <s v="USD"/>
    <n v="39127.050000000003"/>
    <x v="0"/>
    <x v="2"/>
    <x v="7"/>
    <n v="11343.956923710002"/>
  </r>
  <r>
    <s v="HMO/2026/00394"/>
    <x v="5"/>
    <d v="2026-06-11T00:00:00"/>
    <s v="30 Días"/>
    <d v="2026-07-11T00:00:00"/>
    <x v="2"/>
    <s v="[LD065] HIPOCLORITO DE CALCIO GRANULAR HTH SKU 30034 CUÑETE 45 KG"/>
    <s v="KG"/>
    <n v="225"/>
    <n v="61.8872"/>
    <n v="87"/>
    <n v="5650.38"/>
    <n v="0.28865287356321839"/>
    <s v="MXN"/>
    <n v="19575"/>
    <x v="0"/>
    <x v="2"/>
    <x v="7"/>
    <n v="5650.38"/>
  </r>
  <r>
    <s v="CLN/2026/00151"/>
    <x v="34"/>
    <d v="2026-06-11T00:00:00"/>
    <s v="Pago inmediato"/>
    <d v="2026-06-11T00:00:00"/>
    <x v="1"/>
    <s v="[LD065] HIPOCLORITO DE CALCIO GRANULAR HTH SKU 30034 CUÑETE 45 KG"/>
    <s v="KG"/>
    <n v="450"/>
    <n v="3.5588220000000002"/>
    <n v="5"/>
    <n v="648.53009999999995"/>
    <n v="0.28823559999999998"/>
    <s v="USD"/>
    <n v="39127.050000000003"/>
    <x v="0"/>
    <x v="2"/>
    <x v="7"/>
    <n v="11277.80873298"/>
  </r>
  <r>
    <s v="HMO/2026/00393"/>
    <x v="16"/>
    <d v="2026-06-10T00:00:00"/>
    <s v="30 Días"/>
    <d v="2026-07-10T00:00:00"/>
    <x v="0"/>
    <s v="[LD065] HIPOCLORITO DE CALCIO GRANULAR HTH SKU 30034 CUÑETE 45 KG"/>
    <s v="KG"/>
    <n v="135"/>
    <n v="3.5503689999999999"/>
    <n v="5"/>
    <n v="195.700185"/>
    <n v="0.28992620000000002"/>
    <s v="USD"/>
    <n v="11766.06"/>
    <x v="0"/>
    <x v="2"/>
    <x v="7"/>
    <n v="3411.2890647719996"/>
  </r>
  <r>
    <s v="HMO/2026/00392"/>
    <x v="35"/>
    <d v="2026-06-10T00:00:00"/>
    <s v="30 Días"/>
    <d v="2026-07-10T00:00:00"/>
    <x v="0"/>
    <s v="[LD026] ARBOCEL CE 30MST SACO 25 KG"/>
    <s v="KG"/>
    <n v="50"/>
    <n v="143.87780000000001"/>
    <n v="163.89"/>
    <n v="1000.61"/>
    <n v="0.1221075111355177"/>
    <s v="MXN"/>
    <n v="8194.5"/>
    <x v="0"/>
    <x v="2"/>
    <x v="19"/>
    <n v="1000.609999999999"/>
  </r>
  <r>
    <s v="HMO/2026/00391"/>
    <x v="36"/>
    <d v="2026-06-10T00:00:00"/>
    <s v="30 Días"/>
    <d v="2026-07-10T00:00:00"/>
    <x v="0"/>
    <s v="[LD122-2] XILOL (TAMBOR LAMINA 200 L INC)"/>
    <s v="L"/>
    <n v="400"/>
    <n v="35.584499999999998"/>
    <n v="46"/>
    <n v="4166.2"/>
    <n v="0.22642391304347831"/>
    <s v="MXN"/>
    <n v="18400"/>
    <x v="0"/>
    <x v="2"/>
    <x v="20"/>
    <n v="4166.2000000000007"/>
  </r>
  <r>
    <s v="HMO/2026/00391"/>
    <x v="36"/>
    <d v="2026-06-10T00:00:00"/>
    <s v="30 Días"/>
    <d v="2026-07-10T00:00:00"/>
    <x v="0"/>
    <s v="[LD111-2] THINNER AMERICANO (TAMBOR LAMINA 200 L INC)"/>
    <s v="L"/>
    <n v="400"/>
    <n v="30.632774999999999"/>
    <n v="38"/>
    <n v="2946.89"/>
    <n v="0.19387434210526311"/>
    <s v="MXN"/>
    <n v="15200"/>
    <x v="0"/>
    <x v="2"/>
    <x v="21"/>
    <n v="2946.8900000000003"/>
  </r>
  <r>
    <s v="HMO/2026/00390"/>
    <x v="15"/>
    <d v="2026-06-10T00:00:00"/>
    <s v="30 Días"/>
    <d v="2026-07-10T00:00:00"/>
    <x v="0"/>
    <s v="[LD065] HIPOCLORITO DE CALCIO GRANULAR HTH SKU 30034 CUÑETE 45 KG"/>
    <s v="KG"/>
    <n v="180"/>
    <n v="3.5503710000000002"/>
    <n v="5"/>
    <n v="260.93322000000001"/>
    <n v="0.28992580000000001"/>
    <s v="USD"/>
    <n v="15688.08"/>
    <x v="0"/>
    <x v="2"/>
    <x v="7"/>
    <n v="4548.3791444639992"/>
  </r>
  <r>
    <s v="HMO/2026/00389"/>
    <x v="37"/>
    <d v="2026-06-10T00:00:00"/>
    <s v="Pago inmediato"/>
    <d v="2026-06-10T00:00:00"/>
    <x v="2"/>
    <s v="[LD065] HIPOCLORITO DE CALCIO GRANULAR HTH SKU 30034 CUÑETE 45 KG"/>
    <s v="KG"/>
    <n v="45"/>
    <n v="61.887110999999997"/>
    <n v="87.226500000000001"/>
    <n v="1140.2700050000001"/>
    <n v="0.29050058850654359"/>
    <s v="MXN"/>
    <n v="3925.19"/>
    <x v="0"/>
    <x v="2"/>
    <x v="7"/>
    <n v="1140.2725050000001"/>
  </r>
  <r>
    <s v="HMO/2026/00388"/>
    <x v="21"/>
    <d v="2026-06-10T00:00:00"/>
    <s v="30 Días"/>
    <d v="2026-07-10T00:00:00"/>
    <x v="2"/>
    <s v="[LD065] HIPOCLORITO DE CALCIO GRANULAR HTH SKU 30034 CUÑETE 45 KG"/>
    <s v="KG"/>
    <n v="90"/>
    <n v="3.547501"/>
    <n v="4.8"/>
    <n v="112.72490999999999"/>
    <n v="0.26093729166666663"/>
    <s v="USD"/>
    <n v="7530.28"/>
    <x v="0"/>
    <x v="2"/>
    <x v="7"/>
    <n v="1964.9308686916665"/>
  </r>
  <r>
    <s v="HMO/2026/00387"/>
    <x v="21"/>
    <d v="2026-06-10T00:00:00"/>
    <s v="30 Días"/>
    <d v="2026-07-10T00:00:00"/>
    <x v="2"/>
    <s v="[LD065] HIPOCLORITO DE CALCIO GRANULAR HTH SKU 30034 CUÑETE 45 KG"/>
    <s v="KG"/>
    <n v="765"/>
    <n v="3.5474999999999999"/>
    <n v="4.5999999999999996"/>
    <n v="805.16250000000002"/>
    <n v="0.22880434782608691"/>
    <s v="USD"/>
    <n v="61340.39"/>
    <x v="0"/>
    <x v="2"/>
    <x v="7"/>
    <n v="14034.947929347825"/>
  </r>
  <r>
    <s v="HMO/2026/00386"/>
    <x v="38"/>
    <d v="2026-06-10T00:00:00"/>
    <s v="30 Días"/>
    <d v="2026-07-10T00:00:00"/>
    <x v="2"/>
    <s v="[LD065] HIPOCLORITO DE CALCIO GRANULAR HTH SKU 30034 CUÑETE 45 KG"/>
    <s v="KG"/>
    <n v="90"/>
    <n v="3.547501"/>
    <n v="5"/>
    <n v="130.72490999999999"/>
    <n v="0.29049979999999997"/>
    <s v="USD"/>
    <n v="7844.04"/>
    <x v="0"/>
    <x v="2"/>
    <x v="7"/>
    <n v="2278.6920511919998"/>
  </r>
  <r>
    <s v="HMO/2026/00385"/>
    <x v="37"/>
    <d v="2026-06-10T00:00:00"/>
    <s v="Pago inmediato"/>
    <d v="2026-06-10T00:00:00"/>
    <x v="2"/>
    <s v="[LD065] HIPOCLORITO DE CALCIO GRANULAR HTH SKU 30034 CUÑETE 45 KG"/>
    <s v="KG"/>
    <n v="45"/>
    <n v="61.887110999999997"/>
    <n v="87.226500000000001"/>
    <n v="1140.2700050000001"/>
    <n v="0.29050058850654359"/>
    <s v="MXN"/>
    <n v="3925.19"/>
    <x v="0"/>
    <x v="2"/>
    <x v="7"/>
    <n v="1140.2725050000001"/>
  </r>
  <r>
    <s v="CLN/2026/00150"/>
    <x v="0"/>
    <d v="2026-06-10T00:00:00"/>
    <s v="Pago inmediato"/>
    <d v="2026-06-10T00:00:00"/>
    <x v="0"/>
    <s v="[LD052-2] ESTIREN ACRILICA (TAMBOR LAMINA 180 KG INC)"/>
    <s v="KG"/>
    <n v="2520"/>
    <n v="33.885710000000003"/>
    <n v="39"/>
    <n v="12888.0108"/>
    <n v="0.13113564102564099"/>
    <s v="MXN"/>
    <n v="98280"/>
    <x v="0"/>
    <x v="2"/>
    <x v="0"/>
    <n v="12888.010799999993"/>
  </r>
  <r>
    <s v="HMO/2026/00384"/>
    <x v="14"/>
    <d v="2026-06-09T00:00:00"/>
    <s v="Pago inmediato"/>
    <d v="2026-06-09T00:00:00"/>
    <x v="0"/>
    <s v="[LD073-2] LESS 70% (TAMBOR PLASTICO 170 KG INC)"/>
    <s v="KG"/>
    <n v="340"/>
    <n v="38.099412000000001"/>
    <n v="48"/>
    <n v="3366.19992"/>
    <n v="0.20626225000000001"/>
    <s v="MXN"/>
    <n v="16320"/>
    <x v="0"/>
    <x v="2"/>
    <x v="6"/>
    <n v="3366.1999199999996"/>
  </r>
  <r>
    <s v="CLN/2026/00149"/>
    <x v="0"/>
    <d v="2026-06-09T00:00:00"/>
    <s v="Pago inmediato"/>
    <d v="2026-06-09T00:00:00"/>
    <x v="1"/>
    <s v="[LD065] HIPOCLORITO DE CALCIO GRANULAR HTH SKU 30034 CUÑETE 45 KG"/>
    <s v="KG"/>
    <n v="45"/>
    <n v="61.887110999999997"/>
    <n v="83.2"/>
    <n v="959.08000500000003"/>
    <n v="0.25616453124999999"/>
    <s v="MXN"/>
    <n v="3744"/>
    <x v="0"/>
    <x v="2"/>
    <x v="7"/>
    <n v="959.08000500000026"/>
  </r>
  <r>
    <s v="CLN/2026/00149"/>
    <x v="0"/>
    <d v="2026-06-09T00:00:00"/>
    <s v="Pago inmediato"/>
    <d v="2026-06-09T00:00:00"/>
    <x v="1"/>
    <s v="[LD116] TRICLORO POLVO CUÑETE 50 KG"/>
    <s v="KG"/>
    <n v="50"/>
    <n v="35.922199999999997"/>
    <n v="49.99"/>
    <n v="703.39"/>
    <n v="0.2814122824564913"/>
    <s v="MXN"/>
    <n v="2499.5"/>
    <x v="0"/>
    <x v="2"/>
    <x v="10"/>
    <n v="703.39000000000033"/>
  </r>
  <r>
    <s v="CLN/2026/00148"/>
    <x v="39"/>
    <d v="2026-06-08T00:00:00"/>
    <s v="30 Días"/>
    <d v="2026-07-08T00:00:00"/>
    <x v="1"/>
    <s v="[LD036] CARBON ACTIVADO DE COCO CG900 4X10 SACO 25 KG"/>
    <s v="KG"/>
    <n v="200"/>
    <n v="63.73"/>
    <n v="63.73"/>
    <n v="0"/>
    <n v="0"/>
    <s v="MXN"/>
    <n v="12746"/>
    <x v="0"/>
    <x v="2"/>
    <x v="22"/>
    <n v="0"/>
  </r>
  <r>
    <s v="CLN/2026/00147"/>
    <x v="40"/>
    <d v="2026-06-08T00:00:00"/>
    <s v="Pago inmediato"/>
    <d v="2026-06-08T00:00:00"/>
    <x v="1"/>
    <s v="[LD051] EDTA SACO 25 KG"/>
    <s v="KG"/>
    <n v="25"/>
    <n v="49.394799999999996"/>
    <n v="88"/>
    <n v="965.13"/>
    <n v="0.43869545454545461"/>
    <s v="MXN"/>
    <n v="2200"/>
    <x v="0"/>
    <x v="2"/>
    <x v="23"/>
    <n v="965.13000000000011"/>
  </r>
  <r>
    <s v="HMO/2026/00383"/>
    <x v="1"/>
    <d v="2026-06-05T00:00:00"/>
    <s v="Pago inmediato"/>
    <d v="2026-06-05T00:00:00"/>
    <x v="0"/>
    <s v="[LD023-4] ALCOHOL TRIDECILICO 8 MOLES (TAMBOR PLASTICO 200 KG INC)"/>
    <s v="KG"/>
    <n v="2000"/>
    <n v="59.720399999999998"/>
    <n v="71"/>
    <n v="22559.200000000001"/>
    <n v="0.15886760563380281"/>
    <s v="MXN"/>
    <n v="142000"/>
    <x v="0"/>
    <x v="3"/>
    <x v="9"/>
    <n v="22559.200000000004"/>
  </r>
  <r>
    <s v="HMO/2026/00382"/>
    <x v="4"/>
    <d v="2026-06-05T00:00:00"/>
    <s v="30 Días"/>
    <d v="2026-07-05T00:00:00"/>
    <x v="0"/>
    <s v="[LD022] ALCOHOL POLIVINILICO PVOH 08850 SACO 20 KG"/>
    <s v="KG"/>
    <n v="1000"/>
    <n v="45.606459999999998"/>
    <n v="58"/>
    <n v="12393.54"/>
    <n v="0.21368172413793099"/>
    <s v="MXN"/>
    <n v="58000"/>
    <x v="0"/>
    <x v="3"/>
    <x v="1"/>
    <n v="12393.54"/>
  </r>
  <r>
    <s v="HMO/2026/00381"/>
    <x v="4"/>
    <d v="2026-06-05T00:00:00"/>
    <s v="30 Días"/>
    <d v="2026-07-05T00:00:00"/>
    <x v="0"/>
    <s v="[LD022] ALCOHOL POLIVINILICO PVOH 08850 SACO 20 KG"/>
    <s v="KG"/>
    <n v="1000"/>
    <n v="45.606459999999998"/>
    <n v="58"/>
    <n v="12393.54"/>
    <n v="0.21368172413793099"/>
    <s v="MXN"/>
    <n v="58000"/>
    <x v="0"/>
    <x v="3"/>
    <x v="1"/>
    <n v="12393.54"/>
  </r>
  <r>
    <s v="HMO/2026/00380"/>
    <x v="4"/>
    <d v="2026-06-05T00:00:00"/>
    <s v="30 Días"/>
    <d v="2026-07-05T00:00:00"/>
    <x v="0"/>
    <s v="[LD022] ALCOHOL POLIVINILICO PVOH 08850 SACO 20 KG"/>
    <s v="KG"/>
    <n v="1000"/>
    <n v="45.606459999999998"/>
    <n v="58"/>
    <n v="12393.54"/>
    <n v="0.21368172413793099"/>
    <s v="MXN"/>
    <n v="58000"/>
    <x v="0"/>
    <x v="3"/>
    <x v="1"/>
    <n v="12393.54"/>
  </r>
  <r>
    <s v="HMO/2026/00379"/>
    <x v="4"/>
    <d v="2026-06-05T00:00:00"/>
    <s v="30 Días"/>
    <d v="2026-07-05T00:00:00"/>
    <x v="0"/>
    <s v="[LD022] ALCOHOL POLIVINILICO PVOH 08850 SACO 20 KG"/>
    <s v="KG"/>
    <n v="1000"/>
    <n v="45.606459999999998"/>
    <n v="58.5"/>
    <n v="12893.54"/>
    <n v="0.22040239316239321"/>
    <s v="MXN"/>
    <n v="58500"/>
    <x v="0"/>
    <x v="3"/>
    <x v="1"/>
    <n v="12893.54"/>
  </r>
  <r>
    <s v="HMO/2026/00378"/>
    <x v="0"/>
    <d v="2026-06-05T00:00:00"/>
    <s v="Pago inmediato"/>
    <d v="2026-06-05T00:00:00"/>
    <x v="0"/>
    <s v="[LD052-2] ESTIREN ACRILICA (TAMBOR LAMINA 180 KG INC)"/>
    <s v="KG"/>
    <n v="1440"/>
    <n v="33.636000000000003"/>
    <n v="39"/>
    <n v="7724.16"/>
    <n v="0.1375384615384615"/>
    <s v="MXN"/>
    <n v="56160"/>
    <x v="0"/>
    <x v="3"/>
    <x v="0"/>
    <n v="7724.1599999999962"/>
  </r>
  <r>
    <s v="HMO/2026/00377"/>
    <x v="0"/>
    <d v="2026-06-05T00:00:00"/>
    <s v="Pago inmediato"/>
    <d v="2026-06-05T00:00:00"/>
    <x v="0"/>
    <s v="[LD052-2] ESTIREN ACRILICA (TAMBOR LAMINA 180 KG INC)"/>
    <s v="KG"/>
    <n v="1440"/>
    <n v="33.636000000000003"/>
    <n v="39"/>
    <n v="7724.16"/>
    <n v="0.1375384615384615"/>
    <s v="MXN"/>
    <n v="56160"/>
    <x v="0"/>
    <x v="3"/>
    <x v="0"/>
    <n v="7724.1599999999962"/>
  </r>
  <r>
    <s v="CLN/2026/00146"/>
    <x v="41"/>
    <d v="2026-06-05T00:00:00"/>
    <s v="30 Días"/>
    <d v="2026-07-05T00:00:00"/>
    <x v="1"/>
    <s v="[LD076] METABISULFITO DE SODIO FG ESSECO SACO 25 KG"/>
    <s v="KG"/>
    <n v="1000"/>
    <n v="22.296569999999999"/>
    <n v="27"/>
    <n v="4703.43"/>
    <n v="0.17420111111111111"/>
    <s v="MXN"/>
    <n v="27000"/>
    <x v="0"/>
    <x v="3"/>
    <x v="24"/>
    <n v="4703.4300000000012"/>
  </r>
  <r>
    <s v="HMO/2026/00376"/>
    <x v="42"/>
    <d v="2026-06-04T00:00:00"/>
    <s v="Pago inmediato"/>
    <d v="2026-07-04T00:00:00"/>
    <x v="2"/>
    <s v="[LD073-2] LESS 70% (TAMBOR PLASTICO 170 KG INC)"/>
    <s v="KG"/>
    <n v="340"/>
    <n v="38.099412000000001"/>
    <n v="49"/>
    <n v="3706.19992"/>
    <n v="0.22246097959183669"/>
    <s v="MXN"/>
    <n v="16660"/>
    <x v="0"/>
    <x v="3"/>
    <x v="6"/>
    <n v="3706.1999199999996"/>
  </r>
  <r>
    <s v="HMO/2026/00375"/>
    <x v="43"/>
    <d v="2026-06-04T00:00:00"/>
    <s v="30 Días"/>
    <d v="2026-07-04T00:00:00"/>
    <x v="2"/>
    <s v="[LD107] SULFATO DE COBRE PENOLES SACO 25 KG"/>
    <s v="KG"/>
    <n v="100"/>
    <n v="64.900599999999997"/>
    <n v="99"/>
    <n v="3409.94"/>
    <n v="0.34443838383838382"/>
    <s v="MXN"/>
    <n v="9900"/>
    <x v="0"/>
    <x v="3"/>
    <x v="25"/>
    <n v="3409.9400000000005"/>
  </r>
  <r>
    <s v="CLN/2026/00145"/>
    <x v="44"/>
    <d v="2026-06-04T00:00:00"/>
    <s v="Pago inmediato"/>
    <d v="2026-06-04T00:00:00"/>
    <x v="2"/>
    <s v="[LD117] TRICLORO TABLETA 3&quot; CUÑETE 50 KG"/>
    <s v="KG"/>
    <n v="50"/>
    <n v="49.66"/>
    <n v="59"/>
    <n v="467"/>
    <n v="0.15830508474576269"/>
    <s v="MXN"/>
    <n v="2950"/>
    <x v="0"/>
    <x v="3"/>
    <x v="16"/>
    <n v="467.00000000000017"/>
  </r>
  <r>
    <s v="CLN/2026/00144"/>
    <x v="45"/>
    <d v="2026-06-04T00:00:00"/>
    <s v="Pago inmediato"/>
    <d v="2026-06-04T00:00:00"/>
    <x v="1"/>
    <s v="[LD109] SULFATO DE ZINC (ZN) SACO 25 KG"/>
    <s v="KG"/>
    <n v="50"/>
    <n v="37.205199999999998"/>
    <n v="41"/>
    <n v="189.74"/>
    <n v="9.2556097560975603E-2"/>
    <s v="MXN"/>
    <n v="2050"/>
    <x v="0"/>
    <x v="3"/>
    <x v="26"/>
    <n v="189.74000000000012"/>
  </r>
  <r>
    <s v="HMO/2026/00374"/>
    <x v="37"/>
    <d v="2026-06-03T00:00:00"/>
    <s v="Pago inmediato"/>
    <d v="2026-06-03T00:00:00"/>
    <x v="2"/>
    <s v="[LD143] HIPOCLORITO DE CALCIO GRANULAR AQUALIFE 65%"/>
    <s v="KG"/>
    <n v="45"/>
    <n v="61.06"/>
    <n v="71"/>
    <n v="447.3"/>
    <n v="0.14000000000000001"/>
    <s v="MXN"/>
    <n v="3195"/>
    <x v="0"/>
    <x v="3"/>
    <x v="12"/>
    <n v="447.2999999999999"/>
  </r>
  <r>
    <s v="HMO/2026/00373"/>
    <x v="46"/>
    <d v="2026-06-03T00:00:00"/>
    <s v="30 Días"/>
    <d v="2026-07-03T00:00:00"/>
    <x v="0"/>
    <s v="[LD039] CARBONATO DE SODIO LIGERO SACO 25 KG"/>
    <s v="KG"/>
    <n v="25"/>
    <n v="22.7516"/>
    <n v="35"/>
    <n v="306.20999999999998"/>
    <n v="0.34995428571428572"/>
    <s v="MXN"/>
    <n v="875"/>
    <x v="0"/>
    <x v="3"/>
    <x v="27"/>
    <n v="306.20999999999998"/>
  </r>
  <r>
    <s v="HMO/2026/00372"/>
    <x v="0"/>
    <d v="2026-06-03T00:00:00"/>
    <s v="Pago inmediato"/>
    <d v="2026-06-03T00:00:00"/>
    <x v="0"/>
    <s v="[LD081-6] MONOPROPILENGLICOL USP (TAMBOR PLASTICO 207 KG INC)"/>
    <s v="KG"/>
    <n v="206.8"/>
    <n v="93.692697999999993"/>
    <n v="104.22"/>
    <n v="2177.0500539999998"/>
    <n v="0.10101054874795271"/>
    <s v="MXN"/>
    <n v="21552.7"/>
    <x v="0"/>
    <x v="3"/>
    <x v="28"/>
    <n v="2177.0460536000014"/>
  </r>
  <r>
    <s v="HMO/2026/00371"/>
    <x v="14"/>
    <d v="2026-06-03T00:00:00"/>
    <s v="Pago inmediato"/>
    <d v="2026-06-03T00:00:00"/>
    <x v="0"/>
    <s v="[LD073-2] LESS 70% (TAMBOR PLASTICO 170 KG INC)"/>
    <s v="KG"/>
    <n v="340"/>
    <n v="38.099412000000001"/>
    <n v="48"/>
    <n v="3366.19992"/>
    <n v="0.20626225000000001"/>
    <s v="MXN"/>
    <n v="16320"/>
    <x v="0"/>
    <x v="3"/>
    <x v="6"/>
    <n v="3366.1999199999996"/>
  </r>
  <r>
    <s v="HMO/2026/00371"/>
    <x v="14"/>
    <d v="2026-06-03T00:00:00"/>
    <s v="Pago inmediato"/>
    <d v="2026-06-03T00:00:00"/>
    <x v="0"/>
    <s v="[LD018-4] ADBS (TAMBOR PLASTICO 220 KG INC)"/>
    <s v="KG"/>
    <n v="220"/>
    <n v="62.673817999999997"/>
    <n v="75"/>
    <n v="2711.7600400000001"/>
    <n v="0.16434909333333331"/>
    <s v="MXN"/>
    <n v="16500"/>
    <x v="0"/>
    <x v="3"/>
    <x v="29"/>
    <n v="2711.7600400000006"/>
  </r>
  <r>
    <s v="HMO/2026/00370"/>
    <x v="0"/>
    <d v="2026-06-01T00:00:00"/>
    <s v="Pago inmediato"/>
    <d v="2026-06-01T00:00:00"/>
    <x v="0"/>
    <s v="[LD018-2] ADBS (TAMBOR PLASTICO 200 KG INC)"/>
    <s v="KG"/>
    <n v="200"/>
    <n v="34.857799999999997"/>
    <n v="40"/>
    <n v="1028.44"/>
    <n v="0.128555"/>
    <s v="MXN"/>
    <n v="8000"/>
    <x v="0"/>
    <x v="3"/>
    <x v="29"/>
    <n v="1028.4400000000005"/>
  </r>
  <r>
    <s v="HMO/2026/00369"/>
    <x v="0"/>
    <d v="2026-06-01T00:00:00"/>
    <s v="Pago inmediato"/>
    <d v="2026-06-01T00:00:00"/>
    <x v="0"/>
    <s v="[LD018-2] ADBS (TAMBOR PLASTICO 200 KG INC)"/>
    <s v="KG"/>
    <n v="200"/>
    <n v="34.857750000000003"/>
    <n v="40"/>
    <n v="1028.45"/>
    <n v="0.12855625000000001"/>
    <s v="MXN"/>
    <n v="8000"/>
    <x v="0"/>
    <x v="3"/>
    <x v="29"/>
    <n v="1028.4499999999994"/>
  </r>
  <r>
    <s v="HMO/2026/00368"/>
    <x v="15"/>
    <d v="2026-05-29T00:00:00"/>
    <s v="30 Días"/>
    <d v="2026-06-28T00:00:00"/>
    <x v="0"/>
    <s v="[LD010] ACIDO ASCORBICO CAJA 25 KG"/>
    <s v="KG"/>
    <n v="100"/>
    <n v="57.593600000000002"/>
    <n v="70"/>
    <n v="1240.6400000000001"/>
    <n v="0.17723428571428571"/>
    <s v="MXN"/>
    <n v="7000"/>
    <x v="1"/>
    <x v="4"/>
    <x v="14"/>
    <n v="1240.6399999999999"/>
  </r>
  <r>
    <s v="HMO/2026/00368"/>
    <x v="15"/>
    <d v="2026-05-29T00:00:00"/>
    <s v="30 Días"/>
    <d v="2026-06-28T00:00:00"/>
    <x v="0"/>
    <s v="[LD082] NITRATO DE SODIO CHILENO SACO 25 KG"/>
    <s v="KG"/>
    <n v="100"/>
    <n v="54.22"/>
    <n v="68"/>
    <n v="1378"/>
    <n v="0.2026470588235294"/>
    <s v="MXN"/>
    <n v="6800"/>
    <x v="1"/>
    <x v="4"/>
    <x v="30"/>
    <n v="1378"/>
  </r>
  <r>
    <s v="HMO/2026/00363"/>
    <x v="47"/>
    <d v="2026-05-29T00:00:00"/>
    <s v="30 Días"/>
    <d v="2026-05-29T00:00:00"/>
    <x v="0"/>
    <s v="[LD189] SULFATO DE COBRE FERTIAZUL SACO 25 KG"/>
    <s v="KG"/>
    <n v="1000"/>
    <n v="5.0112829999999997"/>
    <n v="5.65"/>
    <n v="638.71699999999998"/>
    <n v="0.11304725663716809"/>
    <s v="USD"/>
    <n v="97865.35"/>
    <x v="1"/>
    <x v="4"/>
    <x v="31"/>
    <n v="11063.409337336296"/>
  </r>
  <r>
    <s v="CLN/2026/00143"/>
    <x v="48"/>
    <d v="2026-05-29T00:00:00"/>
    <s v="Pago inmediato"/>
    <d v="2026-06-28T00:00:00"/>
    <x v="0"/>
    <s v="[LD053-2] EXXSOL D-40 (TAMBOR LAMINA 200 L INC)"/>
    <s v="L"/>
    <n v="4000"/>
    <n v="4.2724760000000002"/>
    <n v="5.5"/>
    <n v="4910.0959999999995"/>
    <n v="0.22318618181818181"/>
    <s v="USD"/>
    <n v="381068.6"/>
    <x v="1"/>
    <x v="4"/>
    <x v="32"/>
    <n v="85049.245844799996"/>
  </r>
  <r>
    <s v="HMO/2026/00362"/>
    <x v="35"/>
    <d v="2026-05-28T00:00:00"/>
    <s v="30 Días"/>
    <d v="2026-06-27T00:00:00"/>
    <x v="0"/>
    <s v="[LD031] BIOXIDO DE TITANIO SACO 25 KG"/>
    <s v="KG"/>
    <n v="500"/>
    <n v="77.838620000000006"/>
    <n v="85.5"/>
    <n v="3830.69"/>
    <n v="8.960678362573099E-2"/>
    <s v="MXN"/>
    <n v="42750"/>
    <x v="1"/>
    <x v="4"/>
    <x v="15"/>
    <n v="3830.6899999999969"/>
  </r>
  <r>
    <s v="CLN/2026/00141"/>
    <x v="17"/>
    <d v="2026-05-28T00:00:00"/>
    <s v="30 Días"/>
    <d v="2026-06-27T00:00:00"/>
    <x v="1"/>
    <s v="[LD073-2] LESS 70% (TAMBOR PLASTICO 170 KG INC)"/>
    <s v="KG"/>
    <n v="680"/>
    <n v="38.099426000000001"/>
    <n v="46"/>
    <n v="5372.3903200000004"/>
    <n v="0.17175160869565209"/>
    <s v="MXN"/>
    <n v="31280"/>
    <x v="1"/>
    <x v="4"/>
    <x v="6"/>
    <n v="5372.3903199999995"/>
  </r>
  <r>
    <s v="CLN/2026/00141"/>
    <x v="17"/>
    <d v="2026-05-28T00:00:00"/>
    <s v="30 Días"/>
    <d v="2026-06-27T00:00:00"/>
    <x v="1"/>
    <s v="[LD018-4] ADBS (TAMBOR PLASTICO 220 KG INC)"/>
    <s v="KG"/>
    <n v="220"/>
    <n v="60.918545000000002"/>
    <n v="70"/>
    <n v="1997.9201"/>
    <n v="0.12973507142857141"/>
    <s v="MXN"/>
    <n v="15400"/>
    <x v="1"/>
    <x v="4"/>
    <x v="29"/>
    <n v="1997.9200999999996"/>
  </r>
  <r>
    <s v="HMO/2026/00361"/>
    <x v="0"/>
    <d v="2026-05-27T00:00:00"/>
    <s v="Pago inmediato"/>
    <d v="2026-05-27T00:00:00"/>
    <x v="0"/>
    <s v="[LD052-2] ESTIREN ACRILICA (TAMBOR LAMINA 180 KG INC)"/>
    <s v="KG"/>
    <n v="360"/>
    <n v="34.369667"/>
    <n v="41"/>
    <n v="2386.9198799999999"/>
    <n v="0.1617154390243902"/>
    <s v="MXN"/>
    <n v="14760"/>
    <x v="1"/>
    <x v="4"/>
    <x v="0"/>
    <n v="2386.9198799999999"/>
  </r>
  <r>
    <s v="HMO/2026/00360"/>
    <x v="49"/>
    <d v="2026-05-27T00:00:00"/>
    <s v="30 Días"/>
    <d v="2026-06-26T00:00:00"/>
    <x v="0"/>
    <s v="[LD016-1] ACIDO FOSFORICO CLARIFICADO 85% (PORRON NATURAL 30 KG INC)"/>
    <s v="KG"/>
    <n v="150"/>
    <n v="2.2630880000000002"/>
    <n v="2.7"/>
    <n v="65.536799999999999"/>
    <n v="0.16181925925925919"/>
    <s v="USD"/>
    <n v="7015.9"/>
    <x v="1"/>
    <x v="4"/>
    <x v="4"/>
    <n v="1135.307741037037"/>
  </r>
  <r>
    <s v="HMO/2026/00359"/>
    <x v="49"/>
    <d v="2026-05-27T00:00:00"/>
    <s v="30 Días"/>
    <d v="2026-06-26T00:00:00"/>
    <x v="0"/>
    <s v="[LD094] POTASA CAUSTICA EN ESCAMA CHINA SACO 25 KG"/>
    <s v="KG"/>
    <n v="400"/>
    <n v="40.261575000000001"/>
    <n v="50"/>
    <n v="3895.37"/>
    <n v="0.19476850000000001"/>
    <s v="MXN"/>
    <n v="20000"/>
    <x v="1"/>
    <x v="4"/>
    <x v="17"/>
    <n v="3895.37"/>
  </r>
  <r>
    <s v="CLN/2026/00140"/>
    <x v="8"/>
    <d v="2026-05-27T00:00:00"/>
    <s v="30 Días"/>
    <d v="2026-06-26T00:00:00"/>
    <x v="1"/>
    <s v="[LD023-2] ALCOHOL TRIDECILICO 8 MOLES (TAMBOR LAMINA 200 KG INC)"/>
    <s v="KG"/>
    <n v="400"/>
    <n v="60.045749999999998"/>
    <n v="68"/>
    <n v="3181.7"/>
    <n v="0.11697426470588231"/>
    <s v="MXN"/>
    <n v="27200"/>
    <x v="1"/>
    <x v="4"/>
    <x v="9"/>
    <n v="3181.7000000000007"/>
  </r>
  <r>
    <s v="CLN/2026/00139"/>
    <x v="0"/>
    <d v="2026-05-27T00:00:00"/>
    <s v="Pago inmediato"/>
    <d v="2026-05-27T00:00:00"/>
    <x v="0"/>
    <s v="[LD052-2] ESTIREN ACRILICA (TAMBOR LAMINA 180 KG INC)"/>
    <s v="KG"/>
    <n v="1440"/>
    <n v="34.369667"/>
    <n v="44"/>
    <n v="13867.67952"/>
    <n v="0.2188712045454545"/>
    <s v="MXN"/>
    <n v="63360"/>
    <x v="1"/>
    <x v="4"/>
    <x v="0"/>
    <n v="13867.67952"/>
  </r>
  <r>
    <s v="HMO/2026/00358"/>
    <x v="4"/>
    <d v="2026-05-26T00:00:00"/>
    <s v="30 Días"/>
    <d v="2026-06-25T00:00:00"/>
    <x v="0"/>
    <s v="[LD022] ALCOHOL POLIVINILICO PVOH 08850 SACO 20 KG"/>
    <s v="KG"/>
    <n v="1000"/>
    <n v="45.881149999999998"/>
    <n v="58"/>
    <n v="12118.85"/>
    <n v="0.20894568965517241"/>
    <s v="MXN"/>
    <n v="58000"/>
    <x v="1"/>
    <x v="4"/>
    <x v="1"/>
    <n v="12118.850000000002"/>
  </r>
  <r>
    <s v="HMO/2026/00357"/>
    <x v="46"/>
    <d v="2026-05-26T00:00:00"/>
    <s v="30 Días"/>
    <d v="2026-06-25T00:00:00"/>
    <x v="0"/>
    <s v="[LD016-1] ACIDO FOSFORICO CLARIFICADO 85% (PORRON NATURAL 30 KG INC)"/>
    <s v="KG"/>
    <n v="360"/>
    <n v="2.2635169999999998"/>
    <n v="2.75"/>
    <n v="175.13388"/>
    <n v="0.17690290909090911"/>
    <s v="USD"/>
    <n v="17099.28"/>
    <x v="1"/>
    <x v="4"/>
    <x v="4"/>
    <n v="3024.9123753600011"/>
  </r>
  <r>
    <s v="HMO/2026/00350"/>
    <x v="50"/>
    <d v="2026-05-26T00:00:00"/>
    <s v="30 Días"/>
    <d v="2026-06-25T00:00:00"/>
    <x v="0"/>
    <s v="[LD012] ACIDO CITRICO WEIFANG SACO 25 KG"/>
    <s v="KG"/>
    <n v="300"/>
    <n v="1.3938619999999999"/>
    <n v="1.87"/>
    <n v="142.84139999999999"/>
    <n v="0.25461925133689839"/>
    <s v="USD"/>
    <n v="9689.59"/>
    <x v="1"/>
    <x v="4"/>
    <x v="3"/>
    <n v="2467.1561515614985"/>
  </r>
  <r>
    <s v="HMO/2026/00349"/>
    <x v="14"/>
    <d v="2026-05-25T00:00:00"/>
    <s v="Pago inmediato"/>
    <d v="2026-05-25T00:00:00"/>
    <x v="0"/>
    <s v="[LD073-2] LESS 70% (TAMBOR PLASTICO 170 KG INC)"/>
    <s v="KG"/>
    <n v="340"/>
    <n v="38.099412000000001"/>
    <n v="48"/>
    <n v="3366.19992"/>
    <n v="0.20626225000000001"/>
    <s v="MXN"/>
    <n v="16320"/>
    <x v="1"/>
    <x v="4"/>
    <x v="6"/>
    <n v="3366.1999199999996"/>
  </r>
  <r>
    <s v="HMO/2026/00348"/>
    <x v="13"/>
    <d v="2026-05-25T00:00:00"/>
    <s v="30 Días"/>
    <d v="2026-06-24T00:00:00"/>
    <x v="0"/>
    <s v="[LD010] ACIDO ASCORBICO CAJA 25 KG"/>
    <s v="KG"/>
    <n v="100"/>
    <n v="57.5717"/>
    <n v="90"/>
    <n v="3242.83"/>
    <n v="0.36031444444444438"/>
    <s v="MXN"/>
    <n v="9000"/>
    <x v="1"/>
    <x v="4"/>
    <x v="14"/>
    <n v="3242.83"/>
  </r>
  <r>
    <s v="CLN/2026/00137"/>
    <x v="5"/>
    <d v="2026-05-25T00:00:00"/>
    <s v="30 Días"/>
    <d v="2026-05-25T00:00:00"/>
    <x v="2"/>
    <s v="[LD065] HIPOCLORITO DE CALCIO GRANULAR HTH SKU 30034 CUÑETE 45 KG"/>
    <s v="KG"/>
    <n v="180"/>
    <n v="61.715111"/>
    <n v="87"/>
    <n v="4551.2800200000001"/>
    <n v="0.29063090804597702"/>
    <s v="MXN"/>
    <n v="15660"/>
    <x v="1"/>
    <x v="4"/>
    <x v="7"/>
    <n v="4551.2800200000001"/>
  </r>
  <r>
    <s v="CLN/2026/00136"/>
    <x v="40"/>
    <d v="2026-05-23T00:00:00"/>
    <s v="Pago inmediato"/>
    <d v="2026-05-23T00:00:00"/>
    <x v="1"/>
    <s v="[LD051] EDTA SACO 25 KG"/>
    <s v="KG"/>
    <n v="25"/>
    <n v="49.394399999999997"/>
    <n v="88"/>
    <n v="965.14"/>
    <n v="0.43869999999999998"/>
    <s v="MXN"/>
    <n v="2200"/>
    <x v="1"/>
    <x v="5"/>
    <x v="23"/>
    <n v="965.1400000000001"/>
  </r>
  <r>
    <s v="HMO/2026/00347"/>
    <x v="51"/>
    <d v="2026-05-22T00:00:00"/>
    <s v="30 Días"/>
    <d v="2026-06-21T00:00:00"/>
    <x v="0"/>
    <s v="[LD128-4] TWEEN 20 (TAMBOR PLASTICO 230 KG INC)"/>
    <s v="KG"/>
    <n v="920"/>
    <n v="3.4185539999999999"/>
    <n v="4.1500000000000004"/>
    <n v="672.93032000000005"/>
    <n v="0.1762520481927711"/>
    <s v="USD"/>
    <n v="66167.850000000006"/>
    <x v="1"/>
    <x v="5"/>
    <x v="33"/>
    <n v="11662.219087012058"/>
  </r>
  <r>
    <s v="HMO/2026/00346"/>
    <x v="52"/>
    <d v="2026-05-22T00:00:00"/>
    <s v="Pago inmediato"/>
    <d v="2026-05-22T00:00:00"/>
    <x v="0"/>
    <s v="[LD072-2] LESS 28% (TAMBOR PLASTICO 220 KG INC)"/>
    <s v="KG"/>
    <n v="220"/>
    <n v="24.197091"/>
    <n v="31"/>
    <n v="1496.6399799999999"/>
    <n v="0.21944867741935481"/>
    <s v="MXN"/>
    <n v="6820"/>
    <x v="1"/>
    <x v="5"/>
    <x v="13"/>
    <n v="1496.6399799999999"/>
  </r>
  <r>
    <s v="CLN/2026/00135"/>
    <x v="41"/>
    <d v="2026-05-22T00:00:00"/>
    <s v="30 Días"/>
    <d v="2026-06-21T00:00:00"/>
    <x v="1"/>
    <s v="[LD076] METABISULFITO DE SODIO FG ESSECO SACO 25 KG"/>
    <s v="KG"/>
    <n v="1000"/>
    <n v="21.817219999999999"/>
    <n v="27"/>
    <n v="5182.78"/>
    <n v="0.1919548148148148"/>
    <s v="MXN"/>
    <n v="27000"/>
    <x v="1"/>
    <x v="5"/>
    <x v="24"/>
    <n v="5182.7800000000007"/>
  </r>
  <r>
    <s v="CLN/2026/00134"/>
    <x v="21"/>
    <d v="2026-05-22T00:00:00"/>
    <s v="30 Días"/>
    <d v="2026-06-21T00:00:00"/>
    <x v="2"/>
    <s v="[LD018-4] ADBS (TAMBOR PLASTICO 220 KG INC)"/>
    <s v="KG"/>
    <n v="660"/>
    <n v="61.635317999999998"/>
    <n v="70"/>
    <n v="5520.6901200000002"/>
    <n v="0.1194954571428571"/>
    <s v="MXN"/>
    <n v="46200"/>
    <x v="1"/>
    <x v="5"/>
    <x v="29"/>
    <n v="5520.6901200000011"/>
  </r>
  <r>
    <s v="HMO/2026/00345"/>
    <x v="53"/>
    <d v="2026-05-21T00:00:00"/>
    <s v="30 Días"/>
    <d v="2026-06-20T00:00:00"/>
    <x v="0"/>
    <s v="[LD081-8] MONOPROPILENGLICOL USP (TAMBOR PLASTICO 212 KG INC)"/>
    <s v="KG"/>
    <n v="636"/>
    <n v="5.6330010000000001"/>
    <n v="6"/>
    <n v="233.41136399999999"/>
    <n v="6.1166499999999999E-2"/>
    <s v="USD"/>
    <n v="65993.14"/>
    <x v="1"/>
    <x v="5"/>
    <x v="28"/>
    <n v="4036.569397809998"/>
  </r>
  <r>
    <s v="HMO/2026/00345"/>
    <x v="53"/>
    <d v="2026-05-21T00:00:00"/>
    <s v="30 Días"/>
    <d v="2026-06-20T00:00:00"/>
    <x v="0"/>
    <s v="[LD081-5] MONOPROPILENGLICOL USP (TAMBOR PLASTICO 215 KG INC)"/>
    <s v="KG"/>
    <n v="430"/>
    <n v="5.6330010000000001"/>
    <n v="6"/>
    <n v="157.80957000000001"/>
    <n v="6.1166499999999992E-2"/>
    <s v="USD"/>
    <n v="44618"/>
    <x v="1"/>
    <x v="5"/>
    <x v="28"/>
    <n v="2729.1268969999992"/>
  </r>
  <r>
    <s v="CLN/2026/00133"/>
    <x v="33"/>
    <d v="2026-05-21T00:00:00"/>
    <s v="30 Días"/>
    <d v="2026-06-20T00:00:00"/>
    <x v="2"/>
    <s v="[LD065] HIPOCLORITO DE CALCIO GRANULAR HTH SKU 30034 CUÑETE 45 KG"/>
    <s v="KG"/>
    <n v="540"/>
    <n v="3.5686290000000001"/>
    <n v="5"/>
    <n v="772.94033999999999"/>
    <n v="0.28627419999999998"/>
    <s v="USD"/>
    <n v="46693.26"/>
    <x v="1"/>
    <x v="5"/>
    <x v="7"/>
    <n v="13367.075651892001"/>
  </r>
  <r>
    <s v="CLN/2026/00132"/>
    <x v="21"/>
    <d v="2026-05-21T00:00:00"/>
    <s v="30 Días"/>
    <d v="2026-06-20T00:00:00"/>
    <x v="2"/>
    <s v="[LD065] HIPOCLORITO DE CALCIO GRANULAR HTH SKU 30034 CUÑETE 45 KG"/>
    <s v="KG"/>
    <n v="990"/>
    <n v="3.568835"/>
    <n v="4.8"/>
    <n v="1218.8533500000001"/>
    <n v="0.25649270833333332"/>
    <s v="USD"/>
    <n v="82180.14"/>
    <x v="1"/>
    <x v="5"/>
    <x v="7"/>
    <n v="21078.606679812499"/>
  </r>
  <r>
    <s v="HMO/2026/00344"/>
    <x v="54"/>
    <d v="2026-05-20T00:00:00"/>
    <s v="Pago inmediato"/>
    <d v="2026-05-20T00:00:00"/>
    <x v="0"/>
    <s v="[LD073-2] LESS 70% (TAMBOR PLASTICO 170 KG INC)"/>
    <s v="KG"/>
    <n v="170"/>
    <n v="38.557059000000002"/>
    <n v="49"/>
    <n v="1775.29997"/>
    <n v="0.21312124489795919"/>
    <s v="MXN"/>
    <n v="8330"/>
    <x v="1"/>
    <x v="5"/>
    <x v="6"/>
    <n v="1775.2999699999996"/>
  </r>
  <r>
    <s v="HMO/2026/00343"/>
    <x v="1"/>
    <d v="2026-05-20T00:00:00"/>
    <s v="Pago inmediato"/>
    <d v="2026-05-20T00:00:00"/>
    <x v="0"/>
    <s v="[LD014-4] ACIDO FOSFORICO 52% VERDE (TOTE 1680 KG A/C)"/>
    <s v="KG"/>
    <n v="3360"/>
    <n v="19.136479000000001"/>
    <n v="22.4"/>
    <n v="10965.430560000001"/>
    <n v="0.14569290178571431"/>
    <s v="MXN"/>
    <n v="75264"/>
    <x v="1"/>
    <x v="5"/>
    <x v="5"/>
    <n v="10965.43055999999"/>
  </r>
  <r>
    <s v="CLN/2026/00131"/>
    <x v="55"/>
    <d v="2026-05-20T00:00:00"/>
    <s v="30 Días"/>
    <d v="2026-06-19T00:00:00"/>
    <x v="2"/>
    <s v="[LD030-1] BICARBONATO DE SODIO USP (SACO 25 KG)"/>
    <s v="KG"/>
    <n v="500"/>
    <n v="22"/>
    <n v="24"/>
    <n v="1000"/>
    <n v="8.3333333333333329E-2"/>
    <s v="MXN"/>
    <n v="12000"/>
    <x v="1"/>
    <x v="5"/>
    <x v="34"/>
    <n v="1000"/>
  </r>
  <r>
    <s v="HMO/2026/00342"/>
    <x v="2"/>
    <d v="2026-05-19T00:00:00"/>
    <s v="30 Días"/>
    <d v="2026-06-18T00:00:00"/>
    <x v="1"/>
    <s v="[LD073-2] LESS 70% (TAMBOR PLASTICO 170 KG INC)"/>
    <s v="KG"/>
    <n v="170"/>
    <n v="38.557059000000002"/>
    <n v="46.5"/>
    <n v="1350.29997"/>
    <n v="0.170815935483871"/>
    <s v="MXN"/>
    <n v="7905"/>
    <x v="1"/>
    <x v="5"/>
    <x v="6"/>
    <n v="1350.2999699999996"/>
  </r>
  <r>
    <s v="HMO/2026/00341"/>
    <x v="1"/>
    <d v="2026-05-19T00:00:00"/>
    <s v="Pago inmediato"/>
    <d v="2026-05-19T00:00:00"/>
    <x v="0"/>
    <s v="[LD057] FOSFATO DIAMONICO SACO 25 KG"/>
    <s v="KG"/>
    <n v="1000"/>
    <n v="41.600940000000001"/>
    <n v="57"/>
    <n v="15399.06"/>
    <n v="0.27015894736842111"/>
    <s v="MXN"/>
    <n v="57000"/>
    <x v="1"/>
    <x v="5"/>
    <x v="35"/>
    <n v="15399.06"/>
  </r>
  <r>
    <s v="HMO/2026/00340"/>
    <x v="56"/>
    <d v="2026-05-19T00:00:00"/>
    <s v="15 Días"/>
    <d v="2026-06-18T00:00:00"/>
    <x v="0"/>
    <s v="[LD082] NITRATO DE SODIO CHILENO SACO 25 KG"/>
    <s v="KG"/>
    <n v="150"/>
    <n v="54.456533"/>
    <n v="68"/>
    <n v="2031.5200500000001"/>
    <n v="0.19916863235294119"/>
    <s v="MXN"/>
    <n v="10200"/>
    <x v="1"/>
    <x v="5"/>
    <x v="30"/>
    <n v="2031.5200499999999"/>
  </r>
  <r>
    <s v="CLN/2026/00130"/>
    <x v="34"/>
    <d v="2026-05-19T00:00:00"/>
    <s v="Pago inmediato"/>
    <d v="2026-05-19T00:00:00"/>
    <x v="1"/>
    <s v="[LD065] HIPOCLORITO DE CALCIO GRANULAR HTH SKU 30034 CUÑETE 45 KG"/>
    <s v="KG"/>
    <n v="450"/>
    <n v="3.5474999999999999"/>
    <n v="5"/>
    <n v="653.625"/>
    <n v="0.29049999999999998"/>
    <s v="USD"/>
    <n v="38908.800000000003"/>
    <x v="1"/>
    <x v="5"/>
    <x v="7"/>
    <n v="11303.006400000002"/>
  </r>
  <r>
    <s v="HMO/2026/00339"/>
    <x v="14"/>
    <d v="2026-05-18T00:00:00"/>
    <s v="Pago inmediato"/>
    <d v="2026-05-18T00:00:00"/>
    <x v="0"/>
    <s v="[LD073-2] LESS 70% (TAMBOR PLASTICO 170 KG INC)"/>
    <s v="KG"/>
    <n v="340"/>
    <n v="38.557088"/>
    <n v="48"/>
    <n v="3210.5900799999999"/>
    <n v="0.19672733333333331"/>
    <s v="MXN"/>
    <n v="16320"/>
    <x v="1"/>
    <x v="5"/>
    <x v="6"/>
    <n v="3210.5900799999999"/>
  </r>
  <r>
    <s v="HMO/2026/00338"/>
    <x v="6"/>
    <d v="2026-05-18T00:00:00"/>
    <s v="45 Días"/>
    <d v="2026-07-02T00:00:00"/>
    <x v="0"/>
    <s v="[LD097-2] PROTEINA VEGETAL PVH 11307 (SACO 25 KG)"/>
    <s v="KG"/>
    <n v="1000"/>
    <n v="65.89358"/>
    <n v="82"/>
    <n v="16106.42"/>
    <n v="0.19641975609756099"/>
    <s v="MXN"/>
    <n v="82000"/>
    <x v="1"/>
    <x v="5"/>
    <x v="8"/>
    <n v="16106.42"/>
  </r>
  <r>
    <s v="HMO/2026/00337"/>
    <x v="3"/>
    <d v="2026-05-18T00:00:00"/>
    <s v="30 Días"/>
    <d v="2026-06-17T00:00:00"/>
    <x v="0"/>
    <s v="[LD052-2] ESTIREN ACRILICA (TAMBOR LAMINA 180 KG INC)"/>
    <s v="KG"/>
    <n v="1800"/>
    <n v="33.561478000000001"/>
    <n v="41"/>
    <n v="13389.339599999999"/>
    <n v="0.18142736585365851"/>
    <s v="MXN"/>
    <n v="73800"/>
    <x v="1"/>
    <x v="5"/>
    <x v="0"/>
    <n v="13389.339599999998"/>
  </r>
  <r>
    <s v="HMO/2026/00336"/>
    <x v="19"/>
    <d v="2026-05-18T00:00:00"/>
    <s v="Pago inmediato"/>
    <d v="2026-05-18T00:00:00"/>
    <x v="0"/>
    <s v="[LD052-2] ESTIREN ACRILICA (TAMBOR LAMINA 180 KG INC)"/>
    <s v="KG"/>
    <n v="360"/>
    <n v="33.561472000000002"/>
    <n v="45"/>
    <n v="4117.8700799999997"/>
    <n v="0.2541895111111111"/>
    <s v="MXN"/>
    <n v="16200"/>
    <x v="1"/>
    <x v="5"/>
    <x v="0"/>
    <n v="4117.8700799999997"/>
  </r>
  <r>
    <s v="CLN/2026/00129"/>
    <x v="22"/>
    <d v="2026-05-18T00:00:00"/>
    <s v="30 Días"/>
    <d v="2026-06-17T00:00:00"/>
    <x v="0"/>
    <s v="[LD065] HIPOCLORITO DE CALCIO GRANULAR HTH SKU 30034 CUÑETE 45 KG"/>
    <s v="KG"/>
    <n v="810"/>
    <n v="3.568835"/>
    <n v="4.92"/>
    <n v="18986.078997611785"/>
    <n v="0.27"/>
    <s v="USD"/>
    <n v="69134.05"/>
    <x v="1"/>
    <x v="5"/>
    <x v="7"/>
    <n v="13650.840000000004"/>
  </r>
  <r>
    <s v="CLN/2026/00128"/>
    <x v="5"/>
    <d v="2026-05-18T00:00:00"/>
    <s v="30 Días"/>
    <d v="2026-06-17T00:00:00"/>
    <x v="2"/>
    <s v="[LD065] HIPOCLORITO DE CALCIO GRANULAR HTH SKU 30034 CUÑETE 45 KG"/>
    <s v="KG"/>
    <n v="180"/>
    <n v="68.497777999999997"/>
    <n v="87"/>
    <n v="3330.3999600000002"/>
    <n v="0.2126692183908046"/>
    <s v="MXN"/>
    <n v="15660"/>
    <x v="1"/>
    <x v="5"/>
    <x v="7"/>
    <n v="3330.3999600000006"/>
  </r>
  <r>
    <s v="HMO/2026/00335"/>
    <x v="3"/>
    <d v="2026-05-16T00:00:00"/>
    <s v="30 Días"/>
    <d v="2026-06-15T00:00:00"/>
    <x v="0"/>
    <s v="[LD022] ALCOHOL POLIVINILICO PVOH 08850 SACO 20 KG"/>
    <s v="KG"/>
    <n v="500"/>
    <n v="47.807879999999997"/>
    <n v="58"/>
    <n v="5096.0600000000004"/>
    <n v="0.17572620689655169"/>
    <s v="MXN"/>
    <n v="29000"/>
    <x v="1"/>
    <x v="6"/>
    <x v="1"/>
    <n v="5096.0600000000013"/>
  </r>
  <r>
    <s v="CLN/2026/00127"/>
    <x v="57"/>
    <d v="2026-05-16T00:00:00"/>
    <s v="30 Días"/>
    <d v="2026-06-15T00:00:00"/>
    <x v="2"/>
    <s v="[LD113] TIOSULFATO DE SODIO SACO 25 KG"/>
    <s v="KG"/>
    <n v="100"/>
    <n v="29.727799999999998"/>
    <n v="39"/>
    <n v="927.22"/>
    <n v="0.23774871794871791"/>
    <s v="MXN"/>
    <n v="3900"/>
    <x v="1"/>
    <x v="6"/>
    <x v="36"/>
    <n v="927.22000000000014"/>
  </r>
  <r>
    <s v="HMO/2026/00334"/>
    <x v="3"/>
    <d v="2026-05-15T00:00:00"/>
    <s v="30 Días"/>
    <d v="2026-06-14T00:00:00"/>
    <x v="0"/>
    <s v="[LD052-2] ESTIREN ACRILICA (TAMBOR LAMINA 180 KG INC)"/>
    <s v="KG"/>
    <n v="1800"/>
    <n v="33.066172000000002"/>
    <n v="41"/>
    <n v="14280.8904"/>
    <n v="0.19350800000000001"/>
    <s v="MXN"/>
    <n v="73800"/>
    <x v="1"/>
    <x v="6"/>
    <x v="0"/>
    <n v="14280.890399999997"/>
  </r>
  <r>
    <s v="HMO/2026/00332"/>
    <x v="58"/>
    <d v="2026-05-15T00:00:00"/>
    <s v="30 Días"/>
    <d v="2026-06-14T00:00:00"/>
    <x v="0"/>
    <s v="[LD048] DESPUMAROL PORRON 50 KG INC"/>
    <s v="KG"/>
    <n v="200"/>
    <n v="60.231299999999997"/>
    <n v="68"/>
    <n v="1553.74"/>
    <n v="0.1142455882352941"/>
    <s v="MXN"/>
    <n v="13600"/>
    <x v="1"/>
    <x v="6"/>
    <x v="37"/>
    <n v="1553.7400000000005"/>
  </r>
  <r>
    <s v="HMO/2026/00331"/>
    <x v="58"/>
    <d v="2026-05-15T00:00:00"/>
    <s v="30 Días"/>
    <d v="2026-06-14T00:00:00"/>
    <x v="0"/>
    <s v="[LD097-2] PROTEINA VEGETAL PVH 11307 (SACO 25 KG)"/>
    <s v="KG"/>
    <n v="1000"/>
    <n v="65.991979999999998"/>
    <n v="78"/>
    <n v="12008.02"/>
    <n v="0.15394897435897431"/>
    <s v="MXN"/>
    <n v="78000"/>
    <x v="1"/>
    <x v="6"/>
    <x v="8"/>
    <n v="12008.020000000002"/>
  </r>
  <r>
    <s v="HMO/2026/00329"/>
    <x v="59"/>
    <d v="2026-05-15T00:00:00"/>
    <s v="Pago inmediato"/>
    <d v="2026-05-15T00:00:00"/>
    <x v="0"/>
    <s v="[LD096] POTASA CAUSTICA EN ESCAMAS COREANA SACO 25 KG"/>
    <s v="KG"/>
    <n v="75"/>
    <n v="33.991999999999997"/>
    <n v="48.3"/>
    <n v="1073.0999999999999"/>
    <n v="0.29623188405797102"/>
    <s v="MXN"/>
    <n v="3622.5"/>
    <x v="1"/>
    <x v="6"/>
    <x v="38"/>
    <n v="1073.0999999999999"/>
  </r>
  <r>
    <s v="HMO/2026/00328"/>
    <x v="23"/>
    <d v="2026-05-15T00:00:00"/>
    <s v="30 Días"/>
    <d v="2026-06-14T00:00:00"/>
    <x v="2"/>
    <s v="[LD072-2] LESS 28% (TAMBOR PLASTICO 220 KG INC)"/>
    <s v="KG"/>
    <n v="220"/>
    <n v="20.902227"/>
    <n v="35"/>
    <n v="3101.5100600000001"/>
    <n v="0.4027935142857143"/>
    <s v="MXN"/>
    <n v="7700"/>
    <x v="1"/>
    <x v="6"/>
    <x v="13"/>
    <n v="3101.5100600000001"/>
  </r>
  <r>
    <s v="HMO/2026/00327"/>
    <x v="60"/>
    <d v="2026-05-14T00:00:00"/>
    <s v="30 Días"/>
    <d v="2026-06-13T00:00:00"/>
    <x v="0"/>
    <s v="[LD137-2] ACEITE MINERAL LTS (TAMBOR PLASTICO 200 L INC)"/>
    <s v="L"/>
    <n v="200"/>
    <n v="48"/>
    <n v="58"/>
    <n v="2000"/>
    <n v="0.17241379310344829"/>
    <s v="MXN"/>
    <n v="11600"/>
    <x v="1"/>
    <x v="6"/>
    <x v="39"/>
    <n v="2000"/>
  </r>
  <r>
    <s v="CLN/2026/00126"/>
    <x v="20"/>
    <d v="2026-05-14T00:00:00"/>
    <s v="30 Días"/>
    <d v="2026-06-13T00:00:00"/>
    <x v="2"/>
    <s v="[LD116] TRICLORO POLVO CUÑETE 50 KG"/>
    <s v="KG"/>
    <n v="250"/>
    <n v="45.365200000000002"/>
    <n v="54"/>
    <n v="2158.6999999999998"/>
    <n v="0.15990370370370369"/>
    <s v="MXN"/>
    <n v="13500"/>
    <x v="1"/>
    <x v="6"/>
    <x v="10"/>
    <n v="2158.6999999999998"/>
  </r>
  <r>
    <s v="HMO/2026/00326"/>
    <x v="46"/>
    <d v="2026-05-13T00:00:00"/>
    <s v="30 Días"/>
    <d v="2026-06-12T00:00:00"/>
    <x v="0"/>
    <s v="[LD016-1] ACIDO FOSFORICO CLARIFICADO 85% (PORRON NATURAL 30 KG INC)"/>
    <s v="KG"/>
    <n v="270"/>
    <n v="1.840587"/>
    <n v="2.75"/>
    <n v="245.54150999999999"/>
    <n v="0.33069563636363641"/>
    <s v="USD"/>
    <n v="12809.61"/>
    <x v="1"/>
    <x v="6"/>
    <x v="4"/>
    <n v="4236.0821305200006"/>
  </r>
  <r>
    <s v="HMO/2026/00325"/>
    <x v="36"/>
    <d v="2026-05-13T00:00:00"/>
    <s v="30 Días"/>
    <d v="2026-06-12T00:00:00"/>
    <x v="0"/>
    <s v="[LD111-2] THINNER AMERICANO (TAMBOR LAMINA 200 L INC)"/>
    <s v="L"/>
    <n v="600"/>
    <n v="26.5275"/>
    <n v="36"/>
    <n v="5683.5"/>
    <n v="0.263125"/>
    <s v="MXN"/>
    <n v="21600"/>
    <x v="1"/>
    <x v="6"/>
    <x v="21"/>
    <n v="5683.5"/>
  </r>
  <r>
    <s v="HMO/2026/00325"/>
    <x v="36"/>
    <d v="2026-05-13T00:00:00"/>
    <s v="30 Días"/>
    <d v="2026-06-12T00:00:00"/>
    <x v="0"/>
    <s v="[LD122-2] XILOL (TAMBOR LAMINA 200 L INC)"/>
    <s v="L"/>
    <n v="400"/>
    <n v="35.584524999999999"/>
    <n v="46"/>
    <n v="4166.1899999999996"/>
    <n v="0.22642336956521741"/>
    <s v="MXN"/>
    <n v="18400"/>
    <x v="1"/>
    <x v="6"/>
    <x v="20"/>
    <n v="4166.1900000000005"/>
  </r>
  <r>
    <s v="HMO/2026/00324"/>
    <x v="61"/>
    <d v="2026-05-13T00:00:00"/>
    <s v="45 Días"/>
    <d v="2026-06-12T00:00:00"/>
    <x v="0"/>
    <s v="[LD016-1] ACIDO FOSFORICO CLARIFICADO 85% (PORRON NATURAL 30 KG INC)"/>
    <s v="KG"/>
    <n v="510"/>
    <n v="1.870711"/>
    <n v="3.1"/>
    <n v="626.93739000000005"/>
    <n v="0.39654483870967738"/>
    <s v="USD"/>
    <n v="27275.41"/>
    <x v="1"/>
    <x v="6"/>
    <x v="4"/>
    <n v="10815.923059190325"/>
  </r>
  <r>
    <s v="HMO/2026/00323"/>
    <x v="14"/>
    <d v="2026-05-13T00:00:00"/>
    <s v="Pago inmediato"/>
    <d v="2026-05-13T00:00:00"/>
    <x v="0"/>
    <s v="[LD073-2] LESS 70% (TAMBOR PLASTICO 170 KG INC)"/>
    <s v="KG"/>
    <n v="340"/>
    <n v="37.248381999999999"/>
    <n v="48"/>
    <n v="3655.5501199999999"/>
    <n v="0.2239920416666667"/>
    <s v="MXN"/>
    <n v="16320"/>
    <x v="1"/>
    <x v="6"/>
    <x v="6"/>
    <n v="3655.5501200000003"/>
  </r>
  <r>
    <s v="CLN/2026/00125"/>
    <x v="34"/>
    <d v="2026-05-12T00:00:00"/>
    <s v="Pago inmediato"/>
    <d v="2026-05-12T00:00:00"/>
    <x v="1"/>
    <s v="[LD065] HIPOCLORITO DE CALCIO GRANULAR HTH SKU 30034 CUÑETE 45 KG"/>
    <s v="KG"/>
    <n v="450"/>
    <n v="3.9845619999999999"/>
    <n v="5"/>
    <n v="456.94709999999998"/>
    <n v="0.20308760000000001"/>
    <s v="USD"/>
    <n v="38679.300000000003"/>
    <x v="1"/>
    <x v="6"/>
    <x v="7"/>
    <n v="7855.2862066800017"/>
  </r>
  <r>
    <s v="HMO/2026/00322"/>
    <x v="3"/>
    <d v="2026-05-08T00:00:00"/>
    <s v="30 Días"/>
    <d v="2026-06-07T00:00:00"/>
    <x v="0"/>
    <s v="[LD052-2] ESTIREN ACRILICA (TAMBOR LAMINA 180 KG INC)"/>
    <s v="KG"/>
    <n v="1440"/>
    <n v="32.216931000000002"/>
    <n v="41"/>
    <n v="12647.619360000001"/>
    <n v="0.2142211951219512"/>
    <s v="MXN"/>
    <n v="59040"/>
    <x v="1"/>
    <x v="7"/>
    <x v="0"/>
    <n v="12647.619359999997"/>
  </r>
  <r>
    <s v="HMO/2026/00321"/>
    <x v="46"/>
    <d v="2026-05-08T00:00:00"/>
    <s v="30 Días"/>
    <d v="2026-06-07T00:00:00"/>
    <x v="0"/>
    <s v="[LD072-2] LESS 28% (TAMBOR PLASTICO 220 KG INC)"/>
    <s v="KG"/>
    <n v="440"/>
    <n v="20.586500000000001"/>
    <n v="29.5"/>
    <n v="3921.94"/>
    <n v="0.30215254237288131"/>
    <s v="MXN"/>
    <n v="12980"/>
    <x v="1"/>
    <x v="7"/>
    <x v="13"/>
    <n v="3921.9399999999996"/>
  </r>
  <r>
    <s v="CLN/2026/00124"/>
    <x v="21"/>
    <d v="2026-05-08T00:00:00"/>
    <s v="30 Días"/>
    <d v="2026-06-07T00:00:00"/>
    <x v="2"/>
    <s v="[LD018-4] ADBS (TAMBOR PLASTICO 220 KG INC)"/>
    <s v="KG"/>
    <n v="1760"/>
    <n v="47.9"/>
    <n v="59"/>
    <n v="19536"/>
    <n v="0.18813559322033899"/>
    <s v="MXN"/>
    <n v="103840"/>
    <x v="1"/>
    <x v="7"/>
    <x v="29"/>
    <n v="19536.000000000004"/>
  </r>
  <r>
    <s v="CLN/2026/00123"/>
    <x v="62"/>
    <d v="2026-05-08T00:00:00"/>
    <s v="30 Días"/>
    <d v="2026-06-07T00:00:00"/>
    <x v="0"/>
    <s v="[LD128-1] TWEEN 20 (TAMBOR PLASTICO 200 KG INC)"/>
    <s v="KG"/>
    <n v="200"/>
    <n v="84"/>
    <n v="96.25"/>
    <n v="2450"/>
    <n v="0.12727272727272729"/>
    <s v="MXN"/>
    <n v="19250"/>
    <x v="1"/>
    <x v="7"/>
    <x v="33"/>
    <n v="2450"/>
  </r>
  <r>
    <s v="CLN/2026/00122"/>
    <x v="63"/>
    <d v="2026-05-08T00:00:00"/>
    <s v="30 Días"/>
    <d v="2026-06-07T00:00:00"/>
    <x v="0"/>
    <s v="[LD083-6] NONIL FENOL 10 MOLES (TAMBOR PLASTICO 220 KG INC)"/>
    <s v="KG"/>
    <n v="2200"/>
    <n v="39.936545000000002"/>
    <n v="51"/>
    <n v="24339.600999999999"/>
    <n v="0.21693049019607841"/>
    <s v="MXN"/>
    <n v="112200"/>
    <x v="1"/>
    <x v="7"/>
    <x v="18"/>
    <n v="24339.600999999995"/>
  </r>
  <r>
    <s v="HMO/2026/00320"/>
    <x v="49"/>
    <d v="2026-05-07T00:00:00"/>
    <s v="30 Días"/>
    <d v="2026-06-06T00:00:00"/>
    <x v="0"/>
    <s v="[LD094] POTASA CAUSTICA EN ESCAMA CHINA SACO 25 KG"/>
    <s v="KG"/>
    <n v="400"/>
    <n v="39.773874999999997"/>
    <n v="50"/>
    <n v="4090.45"/>
    <n v="0.2045225"/>
    <s v="MXN"/>
    <n v="20000"/>
    <x v="1"/>
    <x v="7"/>
    <x v="17"/>
    <n v="4090.4500000000012"/>
  </r>
  <r>
    <s v="HMO/2026/00319"/>
    <x v="49"/>
    <d v="2026-05-07T00:00:00"/>
    <s v="30 Días"/>
    <d v="2026-06-06T00:00:00"/>
    <x v="0"/>
    <s v="[LD109] SULFATO DE ZINC (ZN) SACO 25 KG"/>
    <s v="KG"/>
    <n v="100"/>
    <n v="35.401400000000002"/>
    <n v="46"/>
    <n v="1059.8599999999999"/>
    <n v="0.2304043478260869"/>
    <s v="MXN"/>
    <n v="4600"/>
    <x v="1"/>
    <x v="7"/>
    <x v="26"/>
    <n v="1059.8599999999997"/>
  </r>
  <r>
    <s v="HMO/2026/00318"/>
    <x v="14"/>
    <d v="2026-05-07T00:00:00"/>
    <s v="Pago inmediato"/>
    <d v="2026-05-07T00:00:00"/>
    <x v="0"/>
    <s v="[LD073-2] LESS 70% (TAMBOR PLASTICO 170 KG INC)"/>
    <s v="KG"/>
    <n v="340"/>
    <n v="37.248353000000002"/>
    <n v="48"/>
    <n v="3655.55998"/>
    <n v="0.22399264583333331"/>
    <s v="MXN"/>
    <n v="16320"/>
    <x v="1"/>
    <x v="7"/>
    <x v="6"/>
    <n v="3655.5599799999995"/>
  </r>
  <r>
    <s v="CLN/2026/00121"/>
    <x v="17"/>
    <d v="2026-05-07T00:00:00"/>
    <s v="30 Días"/>
    <d v="2026-06-06T00:00:00"/>
    <x v="1"/>
    <s v="[LD073-2] LESS 70% (TAMBOR PLASTICO 170 KG INC)"/>
    <s v="KG"/>
    <n v="680"/>
    <n v="37.248367999999999"/>
    <n v="45"/>
    <n v="5271.1097600000003"/>
    <n v="0.17225848888888889"/>
    <s v="MXN"/>
    <n v="30600"/>
    <x v="1"/>
    <x v="7"/>
    <x v="6"/>
    <n v="5271.1097600000003"/>
  </r>
  <r>
    <s v="HMO/2026/00317"/>
    <x v="51"/>
    <d v="2026-05-06T00:00:00"/>
    <s v="30 Días"/>
    <d v="2026-06-05T00:00:00"/>
    <x v="0"/>
    <s v="[LD065] HIPOCLORITO DE CALCIO GRANULAR HTH SKU 30034 CUÑETE 45 KG"/>
    <s v="KG"/>
    <n v="4050"/>
    <n v="60.234686000000004"/>
    <n v="72.975840000000005"/>
    <n v="51601.671699999999"/>
    <n v="0.17459413406398841"/>
    <s v="MXN"/>
    <n v="295552.15000000002"/>
    <x v="1"/>
    <x v="7"/>
    <x v="7"/>
    <n v="51601.673700000007"/>
  </r>
  <r>
    <s v="HMO/2026/00316"/>
    <x v="21"/>
    <d v="2026-05-06T00:00:00"/>
    <s v="30 Días"/>
    <d v="2026-06-05T00:00:00"/>
    <x v="2"/>
    <s v="[LD018-4] ADBS (TAMBOR PLASTICO 220 KG INC)"/>
    <s v="KG"/>
    <n v="649"/>
    <n v="49.769469999999998"/>
    <n v="59"/>
    <n v="6092.1498000000001"/>
    <n v="0.15644966101694921"/>
    <s v="MXN"/>
    <n v="38940"/>
    <x v="1"/>
    <x v="7"/>
    <x v="29"/>
    <n v="5990.6139700000012"/>
  </r>
  <r>
    <s v="HMO/2026/00315"/>
    <x v="6"/>
    <d v="2026-05-06T00:00:00"/>
    <s v="45 Días"/>
    <d v="2026-06-20T00:00:00"/>
    <x v="0"/>
    <s v="[LD030-1] BICARBONATO DE SODIO USP (SACO 25 KG)"/>
    <s v="KG"/>
    <n v="1000"/>
    <n v="20.820900000000002"/>
    <n v="31"/>
    <n v="10179.1"/>
    <n v="0.32835806451612898"/>
    <s v="MXN"/>
    <n v="31000"/>
    <x v="1"/>
    <x v="7"/>
    <x v="34"/>
    <n v="10179.099999999999"/>
  </r>
  <r>
    <s v="HMO/2026/00314"/>
    <x v="57"/>
    <d v="2026-05-05T00:00:00"/>
    <s v="30 Días"/>
    <d v="2026-06-04T00:00:00"/>
    <x v="2"/>
    <s v="[LD010] ACIDO ASCORBICO CAJA 25 KG"/>
    <s v="KG"/>
    <n v="200"/>
    <n v="57.692050000000002"/>
    <n v="70"/>
    <n v="2461.59"/>
    <n v="0.17582785714285709"/>
    <s v="MXN"/>
    <n v="14000"/>
    <x v="1"/>
    <x v="7"/>
    <x v="14"/>
    <n v="2461.5899999999997"/>
  </r>
  <r>
    <s v="HMO/2026/00313"/>
    <x v="57"/>
    <d v="2026-05-05T00:00:00"/>
    <s v="30 Días"/>
    <d v="2026-06-04T00:00:00"/>
    <x v="2"/>
    <s v="[LD113] TIOSULFATO DE SODIO SACO 25 KG"/>
    <s v="KG"/>
    <n v="400"/>
    <n v="30.319575"/>
    <n v="36"/>
    <n v="2272.17"/>
    <n v="0.15778958333333329"/>
    <s v="MXN"/>
    <n v="14400"/>
    <x v="1"/>
    <x v="7"/>
    <x v="36"/>
    <n v="2272.17"/>
  </r>
  <r>
    <s v="HMO/2026/00312"/>
    <x v="4"/>
    <d v="2026-05-05T00:00:00"/>
    <s v="30 Días"/>
    <d v="2026-06-04T00:00:00"/>
    <x v="0"/>
    <s v="[LD052-2] ESTIREN ACRILICA (TAMBOR LAMINA 180 KG INC)"/>
    <s v="KG"/>
    <n v="1800"/>
    <n v="30.809971999999998"/>
    <n v="38"/>
    <n v="12942.0504"/>
    <n v="0.18921126315789469"/>
    <s v="MXN"/>
    <n v="68400"/>
    <x v="1"/>
    <x v="7"/>
    <x v="0"/>
    <n v="12942.050400000004"/>
  </r>
  <r>
    <s v="HMO/2026/00311"/>
    <x v="4"/>
    <d v="2026-05-05T00:00:00"/>
    <s v="30 Días"/>
    <d v="2026-06-04T00:00:00"/>
    <x v="0"/>
    <s v="[LD052-2] ESTIREN ACRILICA (TAMBOR LAMINA 180 KG INC)"/>
    <s v="KG"/>
    <n v="1800"/>
    <n v="30.809971999999998"/>
    <n v="38"/>
    <n v="12942.0504"/>
    <n v="0.18921126315789469"/>
    <s v="MXN"/>
    <n v="68400"/>
    <x v="1"/>
    <x v="7"/>
    <x v="0"/>
    <n v="12942.050400000004"/>
  </r>
  <r>
    <s v="HMO/2026/00310"/>
    <x v="4"/>
    <d v="2026-05-05T00:00:00"/>
    <s v="30 Días"/>
    <d v="2026-06-04T00:00:00"/>
    <x v="0"/>
    <s v="[LD052-2] ESTIREN ACRILICA (TAMBOR LAMINA 180 KG INC)"/>
    <s v="KG"/>
    <n v="1800"/>
    <n v="30.809971999999998"/>
    <n v="38"/>
    <n v="12942.0504"/>
    <n v="0.18921126315789469"/>
    <s v="MXN"/>
    <n v="68400"/>
    <x v="1"/>
    <x v="7"/>
    <x v="0"/>
    <n v="12942.050400000004"/>
  </r>
  <r>
    <s v="HMO/2026/00309"/>
    <x v="4"/>
    <d v="2026-05-05T00:00:00"/>
    <s v="30 Días"/>
    <d v="2026-06-04T00:00:00"/>
    <x v="0"/>
    <s v="[LD052-2] ESTIREN ACRILICA (TAMBOR LAMINA 180 KG INC)"/>
    <s v="KG"/>
    <n v="1800"/>
    <n v="30.809971999999998"/>
    <n v="38"/>
    <n v="12942.0504"/>
    <n v="0.18921126315789469"/>
    <s v="MXN"/>
    <n v="68400"/>
    <x v="1"/>
    <x v="7"/>
    <x v="0"/>
    <n v="12942.050400000004"/>
  </r>
  <r>
    <s v="HMO/2026/00306"/>
    <x v="23"/>
    <d v="2026-05-04T00:00:00"/>
    <s v="30 Días"/>
    <d v="2026-06-03T00:00:00"/>
    <x v="2"/>
    <s v="[LD008-2] ACIDO ACETICO GLACIAL ALIMENTICIO (PORRON NATURAL 20 KG INC)"/>
    <s v="KG"/>
    <n v="220"/>
    <n v="26.250772999999999"/>
    <n v="43"/>
    <n v="3684.8299400000001"/>
    <n v="0.38951690697674413"/>
    <s v="MXN"/>
    <n v="9460"/>
    <x v="1"/>
    <x v="7"/>
    <x v="2"/>
    <n v="3684.8299400000001"/>
  </r>
  <r>
    <s v="HMO/2026/00305"/>
    <x v="49"/>
    <d v="2026-05-04T00:00:00"/>
    <s v="30 Días"/>
    <d v="2026-06-03T00:00:00"/>
    <x v="0"/>
    <s v="[LD016-1] ACIDO FOSFORICO CLARIFICADO 85% (PORRON NATURAL 30 KG INC)"/>
    <s v="KG"/>
    <n v="300"/>
    <n v="1.8416760000000001"/>
    <n v="2.4"/>
    <n v="167.49719999999999"/>
    <n v="0.23263500000000001"/>
    <s v="USD"/>
    <n v="12608.5"/>
    <x v="1"/>
    <x v="7"/>
    <x v="4"/>
    <n v="2933.1783974999994"/>
  </r>
  <r>
    <s v="CLN/2026/00118"/>
    <x v="40"/>
    <d v="2026-05-04T00:00:00"/>
    <s v="Pago inmediato"/>
    <d v="2026-05-04T00:00:00"/>
    <x v="1"/>
    <s v="[LD065] HIPOCLORITO DE CALCIO GRANULAR HTH SKU 30034 CUÑETE 45 KG"/>
    <s v="KG"/>
    <n v="45"/>
    <n v="60.234667000000002"/>
    <n v="70"/>
    <n v="439.43998499999998"/>
    <n v="0.13950475714285709"/>
    <s v="MXN"/>
    <n v="3150"/>
    <x v="1"/>
    <x v="7"/>
    <x v="7"/>
    <n v="439.43998499999992"/>
  </r>
  <r>
    <s v="CLN/2026/00117"/>
    <x v="64"/>
    <d v="2026-05-04T00:00:00"/>
    <s v="Pago inmediato"/>
    <d v="2026-05-04T00:00:00"/>
    <x v="0"/>
    <s v="[LD038] CARBONATO DE POTASIO LIGERO ROT SACO 25 KG"/>
    <s v="KG"/>
    <n v="14500"/>
    <n v="38.636099999999999"/>
    <n v="45.031999999999996"/>
    <n v="92740.55"/>
    <n v="0.14203011192041209"/>
    <s v="MXN"/>
    <n v="652964"/>
    <x v="1"/>
    <x v="7"/>
    <x v="40"/>
    <n v="92740.549999999959"/>
  </r>
  <r>
    <s v="CLN/2026/00117"/>
    <x v="64"/>
    <d v="2026-05-04T00:00:00"/>
    <s v="Pago inmediato"/>
    <d v="2026-05-04T00:00:00"/>
    <x v="0"/>
    <s v="[LD051] EDTA SACO 25 KG"/>
    <s v="KG"/>
    <n v="1000"/>
    <n v="49.394599999999997"/>
    <n v="56.98"/>
    <n v="7585.4"/>
    <n v="0.1331239031239031"/>
    <s v="MXN"/>
    <n v="56980"/>
    <x v="1"/>
    <x v="7"/>
    <x v="23"/>
    <n v="7585.4"/>
  </r>
  <r>
    <s v="HMO/2026/00304"/>
    <x v="3"/>
    <d v="2026-04-30T00:00:00"/>
    <s v="30 Días"/>
    <d v="2026-05-30T00:00:00"/>
    <x v="0"/>
    <s v="[LD052-2] ESTIREN ACRILICA (TAMBOR LAMINA 180 KG INC)"/>
    <s v="KG"/>
    <n v="1440"/>
    <n v="30.809971999999998"/>
    <n v="38"/>
    <n v="10353.64032"/>
    <n v="0.18921126315789469"/>
    <s v="MXN"/>
    <n v="54720"/>
    <x v="2"/>
    <x v="8"/>
    <x v="0"/>
    <n v="10353.640320000002"/>
  </r>
  <r>
    <s v="CLN/2026/00116"/>
    <x v="48"/>
    <d v="2026-04-30T00:00:00"/>
    <s v="Pago inmediato"/>
    <d v="2026-05-30T00:00:00"/>
    <x v="0"/>
    <s v="[LD053-2] EXXSOL D-40 (TAMBOR LAMINA 200 L INC)"/>
    <s v="L"/>
    <n v="800"/>
    <n v="3.08067"/>
    <n v="4"/>
    <n v="735.46400000000006"/>
    <n v="0.2298325"/>
    <s v="USD"/>
    <n v="55983.360000000001"/>
    <x v="2"/>
    <x v="8"/>
    <x v="32"/>
    <n v="12866.7955872"/>
  </r>
  <r>
    <s v="HMO/2026/00303"/>
    <x v="4"/>
    <d v="2026-04-29T00:00:00"/>
    <s v="30 Días"/>
    <d v="2026-05-29T00:00:00"/>
    <x v="0"/>
    <s v="[LD022] ALCOHOL POLIVINILICO PVOH 08850 SACO 20 KG"/>
    <s v="KG"/>
    <n v="1000"/>
    <n v="41.272370000000002"/>
    <n v="48.78"/>
    <n v="7507.63"/>
    <n v="0.1539079540795408"/>
    <s v="MXN"/>
    <n v="48780"/>
    <x v="2"/>
    <x v="8"/>
    <x v="1"/>
    <n v="7507.6299999999992"/>
  </r>
  <r>
    <s v="HMO/2026/00302"/>
    <x v="15"/>
    <d v="2026-04-29T00:00:00"/>
    <s v="30 Días"/>
    <d v="2026-05-29T00:00:00"/>
    <x v="0"/>
    <s v="[LD065] HIPOCLORITO DE CALCIO GRANULAR HTH SKU 30034 CUÑETE 45 KG"/>
    <s v="KG"/>
    <n v="450"/>
    <n v="3.4611670000000001"/>
    <n v="4.8"/>
    <n v="602.47484999999995"/>
    <n v="0.27892354166666672"/>
    <s v="USD"/>
    <n v="37590.480000000003"/>
    <x v="2"/>
    <x v="8"/>
    <x v="7"/>
    <n v="10484.869814549998"/>
  </r>
  <r>
    <s v="HMO/2026/00301"/>
    <x v="51"/>
    <d v="2026-04-29T00:00:00"/>
    <s v="30 Días"/>
    <d v="2026-04-29T00:00:00"/>
    <x v="0"/>
    <s v="[LD065] HIPOCLORITO DE CALCIO GRANULAR HTH SKU 30034 CUÑETE 45 KG"/>
    <s v="KG"/>
    <n v="4500"/>
    <n v="60.234689000000003"/>
    <n v="72.906540000000007"/>
    <n v="57023.3295"/>
    <n v="0.1738095238095238"/>
    <s v="MXN"/>
    <n v="328079.43"/>
    <x v="2"/>
    <x v="8"/>
    <x v="7"/>
    <n v="57023.329500000014"/>
  </r>
  <r>
    <s v="HMO/2026/00300"/>
    <x v="13"/>
    <d v="2026-04-29T00:00:00"/>
    <s v="30 Días"/>
    <d v="2026-05-29T00:00:00"/>
    <x v="0"/>
    <s v="[LD010] ACIDO ASCORBICO CAJA 25 KG"/>
    <s v="KG"/>
    <n v="100"/>
    <n v="57.692100000000003"/>
    <n v="90"/>
    <n v="3230.79"/>
    <n v="0.35897666666666672"/>
    <s v="MXN"/>
    <n v="9000"/>
    <x v="2"/>
    <x v="8"/>
    <x v="14"/>
    <n v="3230.7899999999995"/>
  </r>
  <r>
    <s v="HMO/2026/00299"/>
    <x v="1"/>
    <d v="2026-04-29T00:00:00"/>
    <s v="Pago inmediato"/>
    <d v="2026-04-29T00:00:00"/>
    <x v="0"/>
    <s v="[LD038] CARBONATO DE POTASIO LIGERO ROT SACO 25 KG"/>
    <s v="KG"/>
    <n v="2000"/>
    <n v="46.444290000000002"/>
    <n v="55"/>
    <n v="17111.419999999998"/>
    <n v="0.15555836363636361"/>
    <s v="MXN"/>
    <n v="110000"/>
    <x v="2"/>
    <x v="8"/>
    <x v="40"/>
    <n v="17111.419999999995"/>
  </r>
  <r>
    <s v="HMO/2026/00299"/>
    <x v="1"/>
    <d v="2026-04-29T00:00:00"/>
    <s v="Pago inmediato"/>
    <d v="2026-04-29T00:00:00"/>
    <x v="0"/>
    <s v="[LD142] HEXAMETAFOSFATO DE SODIO POLVO TECNICO SACO 25 KG"/>
    <s v="KG"/>
    <n v="1000"/>
    <n v="37.386760000000002"/>
    <n v="60"/>
    <n v="22613.24"/>
    <n v="0.3768873333333333"/>
    <s v="MXN"/>
    <n v="60000"/>
    <x v="2"/>
    <x v="8"/>
    <x v="41"/>
    <n v="22613.239999999998"/>
  </r>
  <r>
    <s v="HMO/2026/00299"/>
    <x v="1"/>
    <d v="2026-04-29T00:00:00"/>
    <s v="Pago inmediato"/>
    <d v="2026-04-29T00:00:00"/>
    <x v="0"/>
    <s v="[LD012] ACIDO CITRICO WEIFANG SACO 25 KG"/>
    <s v="KG"/>
    <n v="500"/>
    <n v="21.200559999999999"/>
    <n v="33"/>
    <n v="5899.72"/>
    <n v="0.35755878787878792"/>
    <s v="MXN"/>
    <n v="16500"/>
    <x v="2"/>
    <x v="8"/>
    <x v="3"/>
    <n v="5899.72"/>
  </r>
  <r>
    <s v="HMO/2026/00299"/>
    <x v="1"/>
    <d v="2026-04-29T00:00:00"/>
    <s v="Pago inmediato"/>
    <d v="2026-04-29T00:00:00"/>
    <x v="0"/>
    <s v="[LD182] ACIDO MALICO SACO 25 KG"/>
    <s v="KG"/>
    <n v="100"/>
    <n v="44.624600000000001"/>
    <n v="99"/>
    <n v="5437.54"/>
    <n v="0.54924646464646465"/>
    <s v="MXN"/>
    <n v="9900"/>
    <x v="2"/>
    <x v="8"/>
    <x v="42"/>
    <n v="5437.54"/>
  </r>
  <r>
    <s v="HMO/2026/00298"/>
    <x v="1"/>
    <d v="2026-04-29T00:00:00"/>
    <s v="Pago inmediato"/>
    <d v="2026-04-29T00:00:00"/>
    <x v="0"/>
    <s v="[LD014-4] ACIDO FOSFORICO 52% VERDE (TOTE 1680 KG A/C)"/>
    <s v="KG"/>
    <n v="8400"/>
    <n v="16.358820000000001"/>
    <n v="19.643000000000001"/>
    <n v="27587.112000000001"/>
    <n v="0.16719340222980189"/>
    <s v="MXN"/>
    <n v="165001.20000000001"/>
    <x v="2"/>
    <x v="8"/>
    <x v="5"/>
    <n v="27587.111999999994"/>
  </r>
  <r>
    <s v="HMO/2026/00297"/>
    <x v="46"/>
    <d v="2026-04-29T00:00:00"/>
    <s v="30 Días"/>
    <d v="2026-05-29T00:00:00"/>
    <x v="0"/>
    <s v="[LD049-6] DIETANOLAMIDA DE COCO (TAMBOR LAMINA 200 KG INC)"/>
    <s v="KG"/>
    <n v="200"/>
    <n v="53.066499999999998"/>
    <n v="65"/>
    <n v="2386.6999999999998"/>
    <n v="0.18359230769230769"/>
    <s v="MXN"/>
    <n v="13000"/>
    <x v="2"/>
    <x v="8"/>
    <x v="43"/>
    <n v="2386.7000000000003"/>
  </r>
  <r>
    <s v="HMO/2026/00297"/>
    <x v="46"/>
    <d v="2026-04-29T00:00:00"/>
    <s v="30 Días"/>
    <d v="2026-05-29T00:00:00"/>
    <x v="0"/>
    <s v="[LD083-6] NONIL FENOL 10 MOLES (TAMBOR PLASTICO 220 KG INC)"/>
    <s v="KG"/>
    <n v="660"/>
    <n v="51.93647"/>
    <n v="64"/>
    <n v="7961.9297999999999"/>
    <n v="0.18849265625"/>
    <s v="MXN"/>
    <n v="42240"/>
    <x v="2"/>
    <x v="8"/>
    <x v="18"/>
    <n v="7961.9297999999999"/>
  </r>
  <r>
    <s v="HMO/2026/00296"/>
    <x v="10"/>
    <d v="2026-04-29T00:00:00"/>
    <s v="30 Días"/>
    <d v="2026-05-29T00:00:00"/>
    <x v="0"/>
    <s v="[LD049-2] DIETANOLAMIDA DE COCO (TAMBOR PLASTICO 200 KG INC)"/>
    <s v="KG"/>
    <n v="200"/>
    <n v="53.822600000000001"/>
    <n v="65"/>
    <n v="2235.48"/>
    <n v="0.17196"/>
    <s v="MXN"/>
    <n v="13000"/>
    <x v="2"/>
    <x v="8"/>
    <x v="43"/>
    <n v="2235.4799999999996"/>
  </r>
  <r>
    <s v="HMO/2026/00296"/>
    <x v="10"/>
    <d v="2026-04-29T00:00:00"/>
    <s v="30 Días"/>
    <d v="2026-05-29T00:00:00"/>
    <x v="0"/>
    <s v="[LD051] EDTA SACO 25 KG"/>
    <s v="KG"/>
    <n v="25"/>
    <n v="49.394399999999997"/>
    <n v="122"/>
    <n v="1815.14"/>
    <n v="0.59512786885245894"/>
    <s v="MXN"/>
    <n v="3050"/>
    <x v="2"/>
    <x v="8"/>
    <x v="23"/>
    <n v="1815.1400000000003"/>
  </r>
  <r>
    <s v="HMO/2026/00296"/>
    <x v="10"/>
    <d v="2026-04-29T00:00:00"/>
    <s v="30 Días"/>
    <d v="2026-05-29T00:00:00"/>
    <x v="0"/>
    <s v="[LD012] ACIDO CITRICO WEIFANG SACO 25 KG"/>
    <s v="KG"/>
    <n v="25"/>
    <n v="28.4268"/>
    <n v="40"/>
    <n v="289.33"/>
    <n v="0.28932999999999998"/>
    <s v="MXN"/>
    <n v="1000"/>
    <x v="2"/>
    <x v="8"/>
    <x v="3"/>
    <n v="289.33"/>
  </r>
  <r>
    <s v="CLN/2026/00115"/>
    <x v="40"/>
    <d v="2026-04-29T00:00:00"/>
    <s v="Pago inmediato"/>
    <d v="2026-04-29T00:00:00"/>
    <x v="1"/>
    <s v="[LD051] EDTA SACO 25 KG"/>
    <s v="KG"/>
    <n v="25"/>
    <n v="49.394399999999997"/>
    <n v="88"/>
    <n v="965.14"/>
    <n v="0.43869999999999998"/>
    <s v="MXN"/>
    <n v="2200"/>
    <x v="2"/>
    <x v="8"/>
    <x v="23"/>
    <n v="965.1400000000001"/>
  </r>
  <r>
    <s v="HMO/2026/00295"/>
    <x v="19"/>
    <d v="2026-04-28T00:00:00"/>
    <s v="Pago inmediato"/>
    <d v="2026-04-28T00:00:00"/>
    <x v="0"/>
    <s v="[LD052-2] ESTIREN ACRILICA (TAMBOR LAMINA 180 KG INC)"/>
    <s v="KG"/>
    <n v="180"/>
    <n v="30.81"/>
    <n v="41.5"/>
    <n v="1924.2"/>
    <n v="0.25759036144578312"/>
    <s v="MXN"/>
    <n v="7470"/>
    <x v="2"/>
    <x v="8"/>
    <x v="0"/>
    <n v="1924.2000000000003"/>
  </r>
  <r>
    <s v="HMO/2026/00294"/>
    <x v="57"/>
    <d v="2026-04-28T00:00:00"/>
    <s v="30 Días"/>
    <d v="2026-05-28T00:00:00"/>
    <x v="2"/>
    <s v="[LD065] HIPOCLORITO DE CALCIO GRANULAR HTH SKU 30034 CUÑETE 45 KG"/>
    <s v="KG"/>
    <n v="90"/>
    <n v="60.234667000000002"/>
    <n v="80"/>
    <n v="1778.87997"/>
    <n v="0.24706666250000001"/>
    <s v="MXN"/>
    <n v="7200"/>
    <x v="2"/>
    <x v="8"/>
    <x v="7"/>
    <n v="1778.87997"/>
  </r>
  <r>
    <s v="HMO/2026/00293"/>
    <x v="57"/>
    <d v="2026-04-28T00:00:00"/>
    <s v="30 Días"/>
    <d v="2026-05-28T00:00:00"/>
    <x v="2"/>
    <s v="[LD010] ACIDO ASCORBICO CAJA 25 KG"/>
    <s v="KG"/>
    <n v="150"/>
    <n v="57.692067000000002"/>
    <n v="69"/>
    <n v="1696.18995"/>
    <n v="0.16388308695652171"/>
    <s v="MXN"/>
    <n v="10350"/>
    <x v="2"/>
    <x v="8"/>
    <x v="14"/>
    <n v="1696.1899499999997"/>
  </r>
  <r>
    <s v="HMO/2026/00292"/>
    <x v="20"/>
    <d v="2026-04-28T00:00:00"/>
    <s v="30 Días"/>
    <d v="2026-05-28T00:00:00"/>
    <x v="2"/>
    <s v="[LD116] TRICLORO POLVO CUÑETE 50 KG"/>
    <s v="KG"/>
    <n v="250"/>
    <n v="45.431919999999998"/>
    <n v="54"/>
    <n v="2142.02"/>
    <n v="0.15866814814814811"/>
    <s v="MXN"/>
    <n v="13500"/>
    <x v="2"/>
    <x v="8"/>
    <x v="10"/>
    <n v="2142.0200000000004"/>
  </r>
  <r>
    <s v="HMO/2026/00291"/>
    <x v="65"/>
    <d v="2026-04-28T00:00:00"/>
    <s v="30 Días"/>
    <d v="2026-05-28T00:00:00"/>
    <x v="0"/>
    <s v="[LD065] HIPOCLORITO DE CALCIO GRANULAR HTH SKU 30034 CUÑETE 45 KG"/>
    <s v="KG"/>
    <n v="135"/>
    <n v="3.464988"/>
    <n v="4.8"/>
    <n v="180.22662"/>
    <n v="0.27812750000000003"/>
    <s v="USD"/>
    <n v="11264.7"/>
    <x v="2"/>
    <x v="8"/>
    <x v="7"/>
    <n v="3133.02284925"/>
  </r>
  <r>
    <s v="HMO/2026/00290"/>
    <x v="24"/>
    <d v="2026-04-28T00:00:00"/>
    <s v="15 Días"/>
    <d v="2026-05-13T00:00:00"/>
    <x v="2"/>
    <s v="[LD065] HIPOCLORITO DE CALCIO GRANULAR HTH SKU 30034 CUÑETE 45 KG"/>
    <s v="KG"/>
    <n v="720"/>
    <n v="60.234693999999998"/>
    <n v="83.05"/>
    <n v="16427.02032"/>
    <n v="0.27471771222155328"/>
    <s v="MXN"/>
    <n v="59796"/>
    <x v="2"/>
    <x v="8"/>
    <x v="7"/>
    <n v="16427.02032"/>
  </r>
  <r>
    <s v="CLN/2026/00114"/>
    <x v="66"/>
    <d v="2026-04-28T00:00:00"/>
    <s v="Pago inmediato"/>
    <d v="2026-04-28T00:00:00"/>
    <x v="1"/>
    <s v="[LD081-8] MONOPROPILENGLICOL USP (TAMBOR PLASTICO 212 KG INC)"/>
    <s v="KG"/>
    <n v="212"/>
    <n v="89.272593999999998"/>
    <n v="110"/>
    <n v="4394.2100719999999"/>
    <n v="0.18843096363636361"/>
    <s v="MXN"/>
    <n v="23320"/>
    <x v="2"/>
    <x v="8"/>
    <x v="28"/>
    <n v="4394.2100720000008"/>
  </r>
  <r>
    <s v="CLN/2026/00113"/>
    <x v="17"/>
    <d v="2026-04-28T00:00:00"/>
    <s v="30 Días"/>
    <d v="2026-05-28T00:00:00"/>
    <x v="1"/>
    <s v="[LD073-2] LESS 70% (TAMBOR PLASTICO 170 KG INC)"/>
    <s v="KG"/>
    <n v="680"/>
    <n v="37.248367999999999"/>
    <n v="45"/>
    <n v="5271.1097600000003"/>
    <n v="0.17225848888888889"/>
    <s v="MXN"/>
    <n v="30600"/>
    <x v="2"/>
    <x v="8"/>
    <x v="6"/>
    <n v="5271.1097600000003"/>
  </r>
  <r>
    <s v="HMO/2026/00289"/>
    <x v="46"/>
    <d v="2026-04-27T00:00:00"/>
    <s v="30 Días"/>
    <d v="2026-05-27T00:00:00"/>
    <x v="0"/>
    <s v="[LD137-2] ACEITE MINERAL LTS (TAMBOR PLASTICO 200 L INC)"/>
    <s v="L"/>
    <n v="600"/>
    <n v="48"/>
    <n v="57"/>
    <n v="5400"/>
    <n v="0.15789473684210531"/>
    <s v="MXN"/>
    <n v="34200"/>
    <x v="2"/>
    <x v="8"/>
    <x v="39"/>
    <n v="5400"/>
  </r>
  <r>
    <s v="HMO/2026/00286"/>
    <x v="46"/>
    <d v="2026-04-27T00:00:00"/>
    <s v="30 Días"/>
    <d v="2026-05-27T00:00:00"/>
    <x v="0"/>
    <s v="[LD072-2] LESS 28% (TAMBOR PLASTICO 220 KG INC)"/>
    <s v="KG"/>
    <n v="880"/>
    <n v="21.675726999999998"/>
    <n v="29.5"/>
    <n v="6885.36024"/>
    <n v="0.26522959322033901"/>
    <s v="MXN"/>
    <n v="12980"/>
    <x v="2"/>
    <x v="8"/>
    <x v="13"/>
    <n v="3442.6800000000003"/>
  </r>
  <r>
    <s v="HMO/2026/00285"/>
    <x v="16"/>
    <d v="2026-04-27T00:00:00"/>
    <s v="30 Días"/>
    <d v="2026-05-27T00:00:00"/>
    <x v="0"/>
    <s v="[LD065] HIPOCLORITO DE CALCIO GRANULAR HTH SKU 30034 CUÑETE 45 KG"/>
    <s v="KG"/>
    <n v="315"/>
    <n v="60.234698000000002"/>
    <n v="90"/>
    <n v="9376.0701300000001"/>
    <n v="0.33072557777777778"/>
    <s v="MXN"/>
    <n v="28350"/>
    <x v="2"/>
    <x v="8"/>
    <x v="7"/>
    <n v="9376.0701300000001"/>
  </r>
  <r>
    <s v="HMO/2026/00284"/>
    <x v="14"/>
    <d v="2026-04-27T00:00:00"/>
    <s v="Pago inmediato"/>
    <d v="2026-04-27T00:00:00"/>
    <x v="0"/>
    <s v="[LD073-2] LESS 70% (TAMBOR PLASTICO 170 KG INC)"/>
    <s v="KG"/>
    <n v="340"/>
    <n v="37.248353000000002"/>
    <n v="48"/>
    <n v="3655.55998"/>
    <n v="0.22399264583333331"/>
    <s v="MXN"/>
    <n v="16320"/>
    <x v="2"/>
    <x v="8"/>
    <x v="6"/>
    <n v="3655.5599799999995"/>
  </r>
  <r>
    <s v="HMO/2026/00283"/>
    <x v="67"/>
    <d v="2026-04-27T00:00:00"/>
    <s v="30 Días"/>
    <d v="2026-05-27T00:00:00"/>
    <x v="0"/>
    <s v="[LD073-2] LESS 70% (TAMBOR PLASTICO 170 KG INC)"/>
    <s v="KG"/>
    <n v="170"/>
    <n v="37.248353000000002"/>
    <n v="48"/>
    <n v="1827.77999"/>
    <n v="0.22399264583333331"/>
    <s v="MXN"/>
    <n v="8160"/>
    <x v="2"/>
    <x v="8"/>
    <x v="6"/>
    <n v="1827.7799899999998"/>
  </r>
  <r>
    <s v="CLN/2026/00112"/>
    <x v="68"/>
    <d v="2026-04-27T00:00:00"/>
    <s v="Pago inmediato"/>
    <d v="2026-04-27T00:00:00"/>
    <x v="1"/>
    <s v="[LD065] HIPOCLORITO DE CALCIO GRANULAR HTH SKU 30034 CUÑETE 45 KG"/>
    <s v="KG"/>
    <n v="1035"/>
    <n v="60.234686000000004"/>
    <n v="79.900000000000006"/>
    <n v="20353.599989999999"/>
    <n v="0.24612408010012521"/>
    <s v="MXN"/>
    <n v="82696.5"/>
    <x v="2"/>
    <x v="8"/>
    <x v="7"/>
    <n v="20353.599990000002"/>
  </r>
  <r>
    <s v="CLN/2026/00111"/>
    <x v="33"/>
    <d v="2026-04-27T00:00:00"/>
    <s v="30 Días"/>
    <d v="2026-05-27T00:00:00"/>
    <x v="2"/>
    <s v="[LD065] HIPOCLORITO DE CALCIO GRANULAR HTH SKU 30034 CUÑETE 45 KG"/>
    <s v="KG"/>
    <n v="675"/>
    <n v="3.47"/>
    <n v="4.8"/>
    <n v="897.75"/>
    <n v="0.27708333333333329"/>
    <s v="USD"/>
    <n v="56392.85"/>
    <x v="2"/>
    <x v="8"/>
    <x v="7"/>
    <n v="15625.518854166661"/>
  </r>
  <r>
    <s v="HMO/2026/00282"/>
    <x v="3"/>
    <d v="2026-04-25T00:00:00"/>
    <s v="30 Días"/>
    <d v="2026-05-25T00:00:00"/>
    <x v="0"/>
    <s v="[LD052-2] ESTIREN ACRILICA (TAMBOR LAMINA 180 KG INC)"/>
    <s v="KG"/>
    <n v="180"/>
    <n v="31.324332999999999"/>
    <n v="38"/>
    <n v="1201.62006"/>
    <n v="0.17567544736842111"/>
    <s v="MXN"/>
    <n v="6840"/>
    <x v="2"/>
    <x v="9"/>
    <x v="0"/>
    <n v="1201.6200600000002"/>
  </r>
  <r>
    <s v="HMO/2026/00281"/>
    <x v="16"/>
    <d v="2026-04-25T00:00:00"/>
    <s v="30 Días"/>
    <d v="2026-05-25T00:00:00"/>
    <x v="0"/>
    <s v="[LD065] HIPOCLORITO DE CALCIO GRANULAR HTH SKU 30034 CUÑETE 45 KG"/>
    <s v="KG"/>
    <n v="45"/>
    <n v="60.234667000000002"/>
    <n v="90"/>
    <n v="1339.439985"/>
    <n v="0.33072592222222219"/>
    <s v="MXN"/>
    <n v="4050"/>
    <x v="2"/>
    <x v="9"/>
    <x v="7"/>
    <n v="1339.439985"/>
  </r>
  <r>
    <s v="HMO/2026/00280"/>
    <x v="50"/>
    <d v="2026-04-25T00:00:00"/>
    <s v="30 Días"/>
    <d v="2026-05-25T00:00:00"/>
    <x v="0"/>
    <s v="[LD012] ACIDO CITRICO WEIFANG SACO 25 KG"/>
    <s v="KG"/>
    <n v="300"/>
    <n v="1.363658"/>
    <n v="1.87"/>
    <n v="151.90260000000001"/>
    <n v="0.27077112299465239"/>
    <s v="USD"/>
    <n v="9738.23"/>
    <x v="2"/>
    <x v="9"/>
    <x v="3"/>
    <n v="2636.8314730802135"/>
  </r>
  <r>
    <s v="HMO/2026/00279"/>
    <x v="5"/>
    <d v="2026-04-24T00:00:00"/>
    <s v="30 Días"/>
    <d v="2026-04-24T00:00:00"/>
    <x v="2"/>
    <s v="[LD065] HIPOCLORITO DE CALCIO GRANULAR HTH SKU 30034 CUÑETE 45 KG"/>
    <s v="KG"/>
    <n v="135"/>
    <n v="60.130592999999998"/>
    <n v="83.905664000000002"/>
    <n v="3209.6299450000001"/>
    <n v="0.28335448687502529"/>
    <s v="MXN"/>
    <n v="11327.26"/>
    <x v="2"/>
    <x v="9"/>
    <x v="7"/>
    <n v="3209.6345850000007"/>
  </r>
  <r>
    <s v="HMO/2026/00278"/>
    <x v="9"/>
    <d v="2026-04-24T00:00:00"/>
    <s v="30 Días"/>
    <d v="2026-05-24T00:00:00"/>
    <x v="2"/>
    <s v="[LD065] HIPOCLORITO DE CALCIO GRANULAR HTH SKU 30034 CUÑETE 45 KG"/>
    <s v="KG"/>
    <n v="45"/>
    <n v="3.4640070000000001"/>
    <n v="4.8"/>
    <n v="60.119684999999997"/>
    <n v="0.27833187500000001"/>
    <s v="USD"/>
    <n v="3749.48"/>
    <x v="2"/>
    <x v="9"/>
    <x v="7"/>
    <n v="1043.5997986750001"/>
  </r>
  <r>
    <s v="HMO/2026/00277"/>
    <x v="69"/>
    <d v="2026-04-24T00:00:00"/>
    <s v="Pago inmediato"/>
    <d v="2026-04-24T00:00:00"/>
    <x v="2"/>
    <s v="[LD065] HIPOCLORITO DE CALCIO GRANULAR HTH SKU 30034 CUÑETE 45 KG"/>
    <s v="KG"/>
    <n v="90"/>
    <n v="60.130555999999999"/>
    <n v="96"/>
    <n v="3228.2499600000001"/>
    <n v="0.37364004166666659"/>
    <s v="MXN"/>
    <n v="8640"/>
    <x v="2"/>
    <x v="9"/>
    <x v="7"/>
    <n v="3228.2499600000001"/>
  </r>
  <r>
    <s v="HMO/2026/00276"/>
    <x v="21"/>
    <d v="2026-04-24T00:00:00"/>
    <s v="30 Días"/>
    <d v="2026-05-24T00:00:00"/>
    <x v="2"/>
    <s v="[LD065] HIPOCLORITO DE CALCIO GRANULAR HTH SKU 30034 CUÑETE 45 KG"/>
    <s v="KG"/>
    <n v="1035"/>
    <n v="3.4692789999999998"/>
    <n v="4.28"/>
    <n v="839.09623499999998"/>
    <n v="0.18942079439252341"/>
    <s v="USD"/>
    <n v="76895.570000000007"/>
    <x v="2"/>
    <x v="9"/>
    <x v="7"/>
    <n v="14565.619954665897"/>
  </r>
  <r>
    <s v="HMO/2026/00275"/>
    <x v="70"/>
    <d v="2026-04-24T00:00:00"/>
    <s v="30 Días"/>
    <d v="2026-05-24T00:00:00"/>
    <x v="2"/>
    <s v="[LD065] HIPOCLORITO DE CALCIO GRANULAR HTH SKU 30034 CUÑETE 45 KG"/>
    <s v="KG"/>
    <n v="2250"/>
    <n v="3.4820359999999999"/>
    <n v="4.4000000000000004"/>
    <n v="2065.4189999999999"/>
    <n v="0.2086281818181818"/>
    <s v="USD"/>
    <n v="171851.13"/>
    <x v="2"/>
    <x v="9"/>
    <x v="7"/>
    <n v="35852.988795300014"/>
  </r>
  <r>
    <s v="HMO/2026/00274"/>
    <x v="37"/>
    <d v="2026-04-24T00:00:00"/>
    <s v="Pago inmediato"/>
    <d v="2026-04-24T00:00:00"/>
    <x v="2"/>
    <s v="[LD143] HIPOCLORITO DE CALCIO GRANULAR AQUALIFE 65%"/>
    <s v="KG"/>
    <n v="45"/>
    <n v="61.059778000000001"/>
    <n v="71"/>
    <n v="447.30999000000003"/>
    <n v="0.1400031267605634"/>
    <s v="MXN"/>
    <n v="3195"/>
    <x v="2"/>
    <x v="9"/>
    <x v="12"/>
    <n v="447.30998999999991"/>
  </r>
  <r>
    <s v="HMO/2026/00273"/>
    <x v="9"/>
    <d v="2026-04-24T00:00:00"/>
    <s v="30 Días"/>
    <d v="2026-05-24T00:00:00"/>
    <x v="2"/>
    <s v="[LD143] HIPOCLORITO DE CALCIO GRANULAR AQUALIFE 65%"/>
    <s v="KG"/>
    <n v="45"/>
    <n v="61.059778000000001"/>
    <n v="71"/>
    <n v="447.30999000000003"/>
    <n v="0.1400031267605634"/>
    <s v="MXN"/>
    <n v="3195"/>
    <x v="2"/>
    <x v="9"/>
    <x v="12"/>
    <n v="447.30998999999991"/>
  </r>
  <r>
    <s v="HMO/2026/00272"/>
    <x v="29"/>
    <d v="2026-04-24T00:00:00"/>
    <s v="15 Días"/>
    <d v="2026-04-24T00:00:00"/>
    <x v="2"/>
    <s v="[LD065] HIPOCLORITO DE CALCIO GRANULAR HTH SKU 30034 CUÑETE 45 KG"/>
    <s v="KG"/>
    <n v="405"/>
    <n v="60.130592999999998"/>
    <n v="72.528959999999998"/>
    <n v="5021.3398349999998"/>
    <n v="0.17094370933297659"/>
    <s v="MXN"/>
    <n v="29374.23"/>
    <x v="2"/>
    <x v="9"/>
    <x v="7"/>
    <n v="5021.3386350000001"/>
  </r>
  <r>
    <s v="CLN/2026/00110"/>
    <x v="27"/>
    <d v="2026-04-24T00:00:00"/>
    <s v="Pago inmediato"/>
    <d v="2026-05-24T00:00:00"/>
    <x v="1"/>
    <s v="[LD065] HIPOCLORITO DE CALCIO GRANULAR HTH SKU 30034 CUÑETE 45 KG"/>
    <s v="KG"/>
    <n v="1440"/>
    <n v="3.47"/>
    <n v="4.5999999999999996"/>
    <n v="1627.2"/>
    <n v="0.24565217391304339"/>
    <s v="USD"/>
    <n v="114984.03"/>
    <x v="2"/>
    <x v="9"/>
    <x v="7"/>
    <n v="28246.076934782595"/>
  </r>
  <r>
    <s v="CLN/2026/00109"/>
    <x v="40"/>
    <d v="2026-04-24T00:00:00"/>
    <s v="Pago inmediato"/>
    <d v="2026-04-24T00:00:00"/>
    <x v="1"/>
    <s v="[LD115] TRICLORO GRANULAR CUÑETE 50 KG"/>
    <s v="KG"/>
    <n v="50"/>
    <n v="36.861400000000003"/>
    <n v="40"/>
    <n v="156.93"/>
    <n v="7.8465000000000007E-2"/>
    <s v="MXN"/>
    <n v="2000"/>
    <x v="2"/>
    <x v="9"/>
    <x v="11"/>
    <n v="156.92999999999984"/>
  </r>
  <r>
    <s v="CLN/2026/00108"/>
    <x v="27"/>
    <d v="2026-04-24T00:00:00"/>
    <s v="Pago inmediato"/>
    <d v="2026-05-24T00:00:00"/>
    <x v="1"/>
    <s v="[LD051] EDTA SACO 25 KG"/>
    <s v="KG"/>
    <n v="200"/>
    <n v="49.449300000000001"/>
    <n v="63"/>
    <n v="2710.14"/>
    <n v="0.21509047619047619"/>
    <s v="MXN"/>
    <n v="12600"/>
    <x v="2"/>
    <x v="9"/>
    <x v="23"/>
    <n v="2710.14"/>
  </r>
  <r>
    <s v="HMO/2026/00271"/>
    <x v="15"/>
    <d v="2026-04-23T00:00:00"/>
    <s v="30 Días"/>
    <d v="2026-05-23T00:00:00"/>
    <x v="0"/>
    <s v="[LD078] METASILICATO DE SODIO PENTASIL SACO 25 KG"/>
    <s v="KG"/>
    <n v="200"/>
    <n v="27.625599999999999"/>
    <n v="46"/>
    <n v="3674.88"/>
    <n v="0.39944347826086951"/>
    <s v="MXN"/>
    <n v="9200"/>
    <x v="2"/>
    <x v="9"/>
    <x v="44"/>
    <n v="3674.88"/>
  </r>
  <r>
    <s v="HMO/2026/00270"/>
    <x v="71"/>
    <d v="2026-04-23T00:00:00"/>
    <s v="Pago inmediato"/>
    <d v="2026-05-23T00:00:00"/>
    <x v="0"/>
    <s v="[LD047] COMPLENAY B12 GAL 3.5 L"/>
    <s v="L"/>
    <n v="14"/>
    <n v="502.580714"/>
    <n v="510"/>
    <n v="103.87000399999999"/>
    <n v="1.454761960784314E-2"/>
    <s v="MXN"/>
    <n v="7140"/>
    <x v="2"/>
    <x v="9"/>
    <x v="45"/>
    <n v="103.87000399999999"/>
  </r>
  <r>
    <s v="HMO/2026/00269"/>
    <x v="71"/>
    <d v="2026-04-23T00:00:00"/>
    <s v="Pago inmediato"/>
    <d v="2026-05-23T00:00:00"/>
    <x v="0"/>
    <s v="[LD047] COMPLENAY B12 GAL 3.5 L"/>
    <s v="L"/>
    <n v="14"/>
    <n v="502.58"/>
    <n v="510"/>
    <n v="103.88"/>
    <n v="1.454901960784314E-2"/>
    <s v="MXN"/>
    <n v="7140"/>
    <x v="2"/>
    <x v="9"/>
    <x v="45"/>
    <n v="103.88000000000022"/>
  </r>
  <r>
    <s v="HMO/2026/00268"/>
    <x v="36"/>
    <d v="2026-04-23T00:00:00"/>
    <s v="30 Días"/>
    <d v="2026-05-23T00:00:00"/>
    <x v="0"/>
    <s v="[LD111-2] THINNER AMERICANO (TAMBOR LAMINA 200 L INC)"/>
    <s v="L"/>
    <n v="400"/>
    <n v="26.522500000000001"/>
    <n v="31"/>
    <n v="1791"/>
    <n v="0.14443548387096769"/>
    <s v="MXN"/>
    <n v="12400"/>
    <x v="2"/>
    <x v="9"/>
    <x v="21"/>
    <n v="1790.9999999999995"/>
  </r>
  <r>
    <s v="HMO/2026/00268"/>
    <x v="36"/>
    <d v="2026-04-23T00:00:00"/>
    <s v="30 Días"/>
    <d v="2026-05-23T00:00:00"/>
    <x v="0"/>
    <s v="[LD122-2] XILOL (TAMBOR LAMINA 200 L INC)"/>
    <s v="L"/>
    <n v="200"/>
    <n v="31.922499999999999"/>
    <n v="38"/>
    <n v="1215.5"/>
    <n v="0.15993421052631579"/>
    <s v="MXN"/>
    <n v="7600"/>
    <x v="2"/>
    <x v="9"/>
    <x v="20"/>
    <n v="1215.5"/>
  </r>
  <r>
    <s v="HMO/2026/00267"/>
    <x v="46"/>
    <d v="2026-04-23T00:00:00"/>
    <s v="30 Días"/>
    <d v="2026-05-23T00:00:00"/>
    <x v="0"/>
    <s v="[LD072-2] LESS 28% (TAMBOR PLASTICO 220 KG INC)"/>
    <s v="KG"/>
    <n v="880"/>
    <n v="21.675726999999998"/>
    <n v="29.5"/>
    <n v="6885.36024"/>
    <n v="0.26522959322033901"/>
    <s v="MXN"/>
    <n v="12980"/>
    <x v="2"/>
    <x v="9"/>
    <x v="13"/>
    <n v="3442.6800000000003"/>
  </r>
  <r>
    <s v="CLN/2026/00107"/>
    <x v="72"/>
    <d v="2026-04-23T00:00:00"/>
    <s v="30 Días"/>
    <d v="2026-04-23T00:00:00"/>
    <x v="1"/>
    <s v="[LD109] SULFATO DE ZINC (ZN) SACO 25 KG"/>
    <s v="KG"/>
    <n v="1000"/>
    <n v="32.126959999999997"/>
    <n v="41"/>
    <n v="8873.0400000000009"/>
    <n v="0.2164156097560975"/>
    <s v="MXN"/>
    <n v="41000"/>
    <x v="2"/>
    <x v="9"/>
    <x v="26"/>
    <n v="8873.0400000000027"/>
  </r>
  <r>
    <s v="HMO/2026/00266"/>
    <x v="32"/>
    <d v="2026-04-22T00:00:00"/>
    <s v="30 Días"/>
    <d v="2026-05-22T00:00:00"/>
    <x v="2"/>
    <s v="[LD117] TRICLORO TABLETA 3&quot; CUÑETE 50 KG"/>
    <s v="KG"/>
    <n v="50"/>
    <n v="45.3414"/>
    <n v="57"/>
    <n v="582.92999999999995"/>
    <n v="0.2045368421052631"/>
    <s v="MXN"/>
    <n v="2850"/>
    <x v="2"/>
    <x v="9"/>
    <x v="16"/>
    <n v="582.92999999999995"/>
  </r>
  <r>
    <s v="HMO/2026/00265"/>
    <x v="36"/>
    <d v="2026-04-22T00:00:00"/>
    <s v="30 Días"/>
    <d v="2026-05-22T00:00:00"/>
    <x v="0"/>
    <s v="[LD111-2] THINNER AMERICANO (TAMBOR LAMINA 200 L INC)"/>
    <s v="L"/>
    <n v="400"/>
    <n v="26.5275"/>
    <n v="31"/>
    <n v="1789"/>
    <n v="0.14427419354838711"/>
    <s v="MXN"/>
    <n v="12400"/>
    <x v="2"/>
    <x v="9"/>
    <x v="21"/>
    <n v="1789"/>
  </r>
  <r>
    <s v="HMO/2026/00264"/>
    <x v="58"/>
    <d v="2026-04-22T00:00:00"/>
    <s v="30 Días"/>
    <d v="2026-05-22T00:00:00"/>
    <x v="0"/>
    <s v="[LD122-2] XILOL (TAMBOR LAMINA 200 L INC)"/>
    <s v="L"/>
    <n v="200"/>
    <n v="31.922499999999999"/>
    <n v="44"/>
    <n v="2415.5"/>
    <n v="0.27448863636363641"/>
    <s v="MXN"/>
    <n v="8800"/>
    <x v="2"/>
    <x v="9"/>
    <x v="20"/>
    <n v="2415.5"/>
  </r>
  <r>
    <s v="CLN/2026/00106"/>
    <x v="2"/>
    <d v="2026-04-22T00:00:00"/>
    <s v="30 Días"/>
    <d v="2026-05-22T00:00:00"/>
    <x v="1"/>
    <s v="[LD073-2] LESS 70% (TAMBOR PLASTICO 170 KG INC)"/>
    <s v="KG"/>
    <n v="170"/>
    <n v="37.248353000000002"/>
    <n v="46.5"/>
    <n v="1572.77999"/>
    <n v="0.19896015053763441"/>
    <s v="MXN"/>
    <n v="7905"/>
    <x v="2"/>
    <x v="9"/>
    <x v="6"/>
    <n v="1572.7799899999998"/>
  </r>
  <r>
    <s v="HMO/2026/00263"/>
    <x v="4"/>
    <d v="2026-04-21T00:00:00"/>
    <s v="30 Días"/>
    <d v="2026-05-21T00:00:00"/>
    <x v="0"/>
    <s v="[LD022] ALCOHOL POLIVINILICO PVOH 08850 SACO 20 KG"/>
    <s v="KG"/>
    <n v="1000"/>
    <n v="39.510599999999997"/>
    <n v="49.75"/>
    <n v="10239.4"/>
    <n v="0.2058170854271357"/>
    <s v="MXN"/>
    <n v="49750"/>
    <x v="2"/>
    <x v="9"/>
    <x v="1"/>
    <n v="10239.400000000003"/>
  </r>
  <r>
    <s v="HMO/2026/00262"/>
    <x v="15"/>
    <d v="2026-04-21T00:00:00"/>
    <s v="30 Días"/>
    <d v="2026-05-21T00:00:00"/>
    <x v="0"/>
    <s v="[LD082] NITRATO DE SODIO CHILENO SACO 25 KG"/>
    <s v="KG"/>
    <n v="150"/>
    <n v="58.183532999999997"/>
    <n v="68"/>
    <n v="1472.4700499999999"/>
    <n v="0.14435980882352939"/>
    <s v="MXN"/>
    <n v="10200"/>
    <x v="2"/>
    <x v="9"/>
    <x v="30"/>
    <n v="1472.4700500000004"/>
  </r>
  <r>
    <s v="HMO/2026/00261"/>
    <x v="14"/>
    <d v="2026-04-21T00:00:00"/>
    <s v="Pago inmediato"/>
    <d v="2026-04-21T00:00:00"/>
    <x v="0"/>
    <s v="[LD073-2] LESS 70% (TAMBOR PLASTICO 170 KG INC)"/>
    <s v="KG"/>
    <n v="340"/>
    <n v="37.248353000000002"/>
    <n v="48"/>
    <n v="3655.55998"/>
    <n v="0.22399264583333331"/>
    <s v="MXN"/>
    <n v="16320"/>
    <x v="2"/>
    <x v="9"/>
    <x v="6"/>
    <n v="3655.5599799999995"/>
  </r>
  <r>
    <s v="CLN/2026/00104"/>
    <x v="8"/>
    <d v="2026-04-21T00:00:00"/>
    <s v="30 Días"/>
    <d v="2026-05-21T00:00:00"/>
    <x v="1"/>
    <s v="[LD023-2] ALCOHOL TRIDECILICO 8 MOLES (TAMBOR LAMINA 200 KG INC)"/>
    <s v="KG"/>
    <n v="400"/>
    <n v="60.200299999999999"/>
    <n v="68"/>
    <n v="3119.88"/>
    <n v="0.11470147058823529"/>
    <s v="MXN"/>
    <n v="27200"/>
    <x v="2"/>
    <x v="9"/>
    <x v="9"/>
    <n v="3119.8800000000006"/>
  </r>
  <r>
    <s v="CLN/2026/00103"/>
    <x v="55"/>
    <d v="2026-04-21T00:00:00"/>
    <s v="30 Días"/>
    <d v="2026-05-21T00:00:00"/>
    <x v="2"/>
    <s v="[LD030-1] BICARBONATO DE SODIO USP (SACO 25 KG)"/>
    <s v="KG"/>
    <n v="500"/>
    <n v="1.057032"/>
    <n v="1.1200000000000001"/>
    <n v="31.484000000000002"/>
    <n v="5.6221428571428568E-2"/>
    <s v="USD"/>
    <n v="9699.2000000000007"/>
    <x v="2"/>
    <x v="9"/>
    <x v="34"/>
    <n v="545.3028800000011"/>
  </r>
  <r>
    <s v="HMO/2026/00260"/>
    <x v="35"/>
    <d v="2026-04-20T00:00:00"/>
    <s v="30 Días"/>
    <d v="2026-05-20T00:00:00"/>
    <x v="0"/>
    <s v="[LD052-2] ESTIREN ACRILICA (TAMBOR LAMINA 180 KG INC)"/>
    <s v="KG"/>
    <n v="720"/>
    <n v="31.572486000000001"/>
    <n v="38"/>
    <n v="4627.8100800000002"/>
    <n v="0.1691451052631579"/>
    <s v="MXN"/>
    <n v="27360"/>
    <x v="2"/>
    <x v="9"/>
    <x v="0"/>
    <n v="4627.8100799999993"/>
  </r>
  <r>
    <s v="CLN/2026/00101"/>
    <x v="27"/>
    <d v="2026-04-20T00:00:00"/>
    <s v="Pago inmediato"/>
    <d v="2026-05-20T00:00:00"/>
    <x v="1"/>
    <s v="[LD051] EDTA SACO 25 KG"/>
    <s v="KG"/>
    <n v="200"/>
    <n v="48.286200000000001"/>
    <n v="63"/>
    <n v="2942.76"/>
    <n v="0.2335523809523809"/>
    <s v="MXN"/>
    <n v="12600"/>
    <x v="2"/>
    <x v="9"/>
    <x v="23"/>
    <n v="2942.7599999999998"/>
  </r>
  <r>
    <s v="HMO/2026/00259"/>
    <x v="49"/>
    <d v="2026-04-18T00:00:00"/>
    <s v="30 Días"/>
    <d v="2026-05-18T00:00:00"/>
    <x v="0"/>
    <s v="[LD016-2] ACIDO FOSFORICO CLARIFICADO 85% (PORRON NATURAL 35 KG INC)"/>
    <s v="KG"/>
    <n v="350"/>
    <n v="1.637489"/>
    <n v="2.2999999999999998"/>
    <n v="231.87885"/>
    <n v="0.2880482608695652"/>
    <s v="USD"/>
    <n v="13904.2"/>
    <x v="2"/>
    <x v="10"/>
    <x v="4"/>
    <n v="4005.0806287826081"/>
  </r>
  <r>
    <s v="HMO/2026/00258"/>
    <x v="49"/>
    <d v="2026-04-18T00:00:00"/>
    <s v="30 Días"/>
    <d v="2026-05-18T00:00:00"/>
    <x v="0"/>
    <s v="[LD094] POTASA CAUSTICA EN ESCAMA CHINA SACO 25 KG"/>
    <s v="KG"/>
    <n v="400"/>
    <n v="39.831825000000002"/>
    <n v="50"/>
    <n v="4067.27"/>
    <n v="0.2033635"/>
    <s v="MXN"/>
    <n v="20000"/>
    <x v="2"/>
    <x v="10"/>
    <x v="17"/>
    <n v="4067.2699999999991"/>
  </r>
  <r>
    <s v="HMO/2026/00257"/>
    <x v="13"/>
    <d v="2026-04-18T00:00:00"/>
    <s v="30 Días"/>
    <d v="2026-05-18T00:00:00"/>
    <x v="0"/>
    <s v="[LD010] ACIDO ASCORBICO CAJA 25 KG"/>
    <s v="KG"/>
    <n v="100"/>
    <n v="72.682400000000001"/>
    <n v="90"/>
    <n v="1731.76"/>
    <n v="0.1924177777777778"/>
    <s v="MXN"/>
    <n v="9000"/>
    <x v="2"/>
    <x v="10"/>
    <x v="14"/>
    <n v="1731.7599999999998"/>
  </r>
  <r>
    <s v="HMO/2026/00256"/>
    <x v="31"/>
    <d v="2026-04-17T00:00:00"/>
    <s v="Pago inmediato"/>
    <d v="2026-04-17T00:00:00"/>
    <x v="0"/>
    <s v="[LD118-4] TRIETANOLAMINA (TOTE 1150 KG INC)"/>
    <s v="KG"/>
    <n v="10350"/>
    <n v="1.950418"/>
    <n v="2.39"/>
    <n v="4549.6737000000003"/>
    <n v="0.1839255230125523"/>
    <s v="USD"/>
    <n v="427256.25"/>
    <x v="2"/>
    <x v="10"/>
    <x v="46"/>
    <n v="78583.329241631815"/>
  </r>
  <r>
    <s v="HMO/2026/00256"/>
    <x v="31"/>
    <d v="2026-04-17T00:00:00"/>
    <s v="Pago inmediato"/>
    <d v="2026-04-17T00:00:00"/>
    <x v="0"/>
    <s v="[LD094] POTASA CAUSTICA EN ESCAMA CHINA SACO 25 KG"/>
    <s v="KG"/>
    <n v="2000"/>
    <n v="2.3058209999999999"/>
    <n v="2.7"/>
    <n v="788.35799999999995"/>
    <n v="0.14599222222222219"/>
    <s v="USD"/>
    <n v="93270.42"/>
    <x v="2"/>
    <x v="10"/>
    <x v="17"/>
    <n v="13616.755883400006"/>
  </r>
  <r>
    <s v="HMO/2026/00255"/>
    <x v="4"/>
    <d v="2026-04-17T00:00:00"/>
    <s v="30 Días"/>
    <d v="2026-05-17T00:00:00"/>
    <x v="0"/>
    <s v="[LD022] ALCOHOL POLIVINILICO PVOH 08850 SACO 20 KG"/>
    <s v="KG"/>
    <n v="1000"/>
    <n v="37.394710000000003"/>
    <n v="48.78"/>
    <n v="11385.29"/>
    <n v="0.23340077900778999"/>
    <s v="MXN"/>
    <n v="48780"/>
    <x v="2"/>
    <x v="10"/>
    <x v="1"/>
    <n v="11385.289999999997"/>
  </r>
  <r>
    <s v="HMO/2026/00254"/>
    <x v="18"/>
    <d v="2026-04-17T00:00:00"/>
    <s v="Pago inmediato"/>
    <d v="2026-05-17T00:00:00"/>
    <x v="0"/>
    <s v="[LD026] ARBOCEL CE 30MST SACO 25 KG"/>
    <s v="KG"/>
    <n v="25"/>
    <n v="8.3299620000000001"/>
    <n v="10"/>
    <n v="41.750950000000003"/>
    <n v="0.16700380000000001"/>
    <s v="USD"/>
    <n v="4318.08"/>
    <x v="2"/>
    <x v="10"/>
    <x v="19"/>
    <n v="721.13576870399993"/>
  </r>
  <r>
    <s v="HMO/2026/00253"/>
    <x v="32"/>
    <d v="2026-04-17T00:00:00"/>
    <s v="30 Días"/>
    <d v="2026-05-17T00:00:00"/>
    <x v="2"/>
    <s v="[LD143] HIPOCLORITO DE CALCIO GRANULAR AQUALIFE 65%"/>
    <s v="KG"/>
    <n v="360"/>
    <n v="61.059916999999999"/>
    <n v="71"/>
    <n v="3578.4298800000001"/>
    <n v="0.14000116901408449"/>
    <s v="MXN"/>
    <n v="25560"/>
    <x v="2"/>
    <x v="10"/>
    <x v="12"/>
    <n v="3578.4298800000006"/>
  </r>
  <r>
    <s v="HMO/2026/00252"/>
    <x v="73"/>
    <d v="2026-04-16T00:00:00"/>
    <s v="30 Días"/>
    <d v="2026-05-16T00:00:00"/>
    <x v="0"/>
    <s v="[LD094] POTASA CAUSTICA EN ESCAMA CHINA SACO 25 KG"/>
    <s v="KG"/>
    <n v="1000"/>
    <n v="39.220829999999999"/>
    <n v="65"/>
    <n v="25779.17"/>
    <n v="0.39660261538461528"/>
    <s v="MXN"/>
    <n v="65000"/>
    <x v="2"/>
    <x v="10"/>
    <x v="17"/>
    <n v="25779.170000000002"/>
  </r>
  <r>
    <s v="HMO/2026/00251"/>
    <x v="18"/>
    <d v="2026-04-16T00:00:00"/>
    <s v="Pago inmediato"/>
    <d v="2026-05-16T00:00:00"/>
    <x v="0"/>
    <s v="[LD052-2] ESTIREN ACRILICA (TAMBOR LAMINA 180 KG INC)"/>
    <s v="KG"/>
    <n v="180"/>
    <n v="31.304221999999999"/>
    <n v="43"/>
    <n v="2105.2400400000001"/>
    <n v="0.27199483720930229"/>
    <s v="MXN"/>
    <n v="7740"/>
    <x v="2"/>
    <x v="10"/>
    <x v="0"/>
    <n v="2105.2400400000001"/>
  </r>
  <r>
    <s v="HMO/2026/00250"/>
    <x v="3"/>
    <d v="2026-04-16T00:00:00"/>
    <s v="30 Días"/>
    <d v="2026-05-16T00:00:00"/>
    <x v="0"/>
    <s v="[LD052-2] ESTIREN ACRILICA (TAMBOR LAMINA 180 KG INC)"/>
    <s v="KG"/>
    <n v="1620"/>
    <n v="31.304198"/>
    <n v="38"/>
    <n v="10847.19924"/>
    <n v="0.17620531578947371"/>
    <s v="MXN"/>
    <n v="61560"/>
    <x v="2"/>
    <x v="10"/>
    <x v="0"/>
    <n v="10847.19924"/>
  </r>
  <r>
    <s v="HMO/2026/00249"/>
    <x v="49"/>
    <d v="2026-04-16T00:00:00"/>
    <s v="30 Días"/>
    <d v="2026-05-16T00:00:00"/>
    <x v="0"/>
    <s v="[LD016-2] ACIDO FOSFORICO CLARIFICADO 85% (PORRON NATURAL 35 KG INC)"/>
    <s v="KG"/>
    <n v="350"/>
    <n v="1.637821"/>
    <n v="2.2999999999999998"/>
    <n v="231.76265000000001"/>
    <n v="0.28790391304347818"/>
    <s v="USD"/>
    <n v="13896.15"/>
    <x v="2"/>
    <x v="10"/>
    <x v="4"/>
    <n v="4000.7559612391296"/>
  </r>
  <r>
    <s v="HMO/2026/00248"/>
    <x v="15"/>
    <d v="2026-04-15T00:00:00"/>
    <s v="30 Días"/>
    <d v="2026-05-15T00:00:00"/>
    <x v="0"/>
    <s v="[LD010] ACIDO ASCORBICO CAJA 25 KG"/>
    <s v="KG"/>
    <n v="200"/>
    <n v="70.678049999999999"/>
    <n v="90"/>
    <n v="3864.39"/>
    <n v="0.21468833333333329"/>
    <s v="MXN"/>
    <n v="18000"/>
    <x v="2"/>
    <x v="10"/>
    <x v="14"/>
    <n v="3864.3900000000003"/>
  </r>
  <r>
    <s v="HMO/2026/00247"/>
    <x v="14"/>
    <d v="2026-04-14T00:00:00"/>
    <s v="Pago inmediato"/>
    <d v="2026-04-14T00:00:00"/>
    <x v="0"/>
    <s v="[LD073-2] LESS 70% (TAMBOR PLASTICO 170 KG INC)"/>
    <s v="KG"/>
    <n v="340"/>
    <n v="37.339264999999997"/>
    <n v="48"/>
    <n v="3624.6498999999999"/>
    <n v="0.2220986458333333"/>
    <s v="MXN"/>
    <n v="16320"/>
    <x v="2"/>
    <x v="10"/>
    <x v="6"/>
    <n v="3624.6499000000008"/>
  </r>
  <r>
    <s v="HMO/2026/00246"/>
    <x v="74"/>
    <d v="2026-04-14T00:00:00"/>
    <s v="Pago inmediato"/>
    <d v="2026-04-14T00:00:00"/>
    <x v="2"/>
    <s v="[LD107] SULFATO DE COBRE PENOLES SACO 25 KG"/>
    <s v="KG"/>
    <n v="75"/>
    <n v="64.489067000000006"/>
    <n v="79"/>
    <n v="1088.3199750000001"/>
    <n v="0.18368269620253161"/>
    <s v="MXN"/>
    <n v="5925"/>
    <x v="2"/>
    <x v="10"/>
    <x v="25"/>
    <n v="1088.3199749999997"/>
  </r>
  <r>
    <s v="HMO/2026/00245"/>
    <x v="75"/>
    <d v="2026-04-14T00:00:00"/>
    <s v="Pago inmediato"/>
    <d v="2026-04-14T00:00:00"/>
    <x v="2"/>
    <s v="[LD083-6] NONIL FENOL 10 MOLES (TAMBOR PLASTICO 220 KG INC)"/>
    <s v="KG"/>
    <n v="220"/>
    <n v="40.369500000000002"/>
    <n v="52"/>
    <n v="2558.71"/>
    <n v="0.22366346153846151"/>
    <s v="MXN"/>
    <n v="11440"/>
    <x v="2"/>
    <x v="10"/>
    <x v="18"/>
    <n v="2558.7099999999996"/>
  </r>
  <r>
    <s v="HMO/2026/00244"/>
    <x v="42"/>
    <d v="2026-04-14T00:00:00"/>
    <s v="Pago inmediato"/>
    <d v="2026-05-14T00:00:00"/>
    <x v="2"/>
    <s v="[LD073-2] LESS 70% (TAMBOR PLASTICO 170 KG INC)"/>
    <s v="KG"/>
    <n v="340"/>
    <n v="34.988824000000001"/>
    <n v="47"/>
    <n v="4083.7998400000001"/>
    <n v="0.25555693617021269"/>
    <s v="MXN"/>
    <n v="15980"/>
    <x v="2"/>
    <x v="10"/>
    <x v="6"/>
    <n v="4083.7998399999997"/>
  </r>
  <r>
    <s v="HMO/2026/00243"/>
    <x v="15"/>
    <d v="2026-04-14T00:00:00"/>
    <s v="30 Días"/>
    <d v="2026-05-14T00:00:00"/>
    <x v="0"/>
    <s v="[LD078] METASILICATO DE SODIO PENTASIL SACO 25 KG"/>
    <s v="KG"/>
    <n v="100"/>
    <n v="28.183"/>
    <n v="46"/>
    <n v="1781.7"/>
    <n v="0.38732608695652171"/>
    <s v="MXN"/>
    <n v="4600"/>
    <x v="2"/>
    <x v="10"/>
    <x v="44"/>
    <n v="1781.7"/>
  </r>
  <r>
    <s v="CLN/2026/00100"/>
    <x v="17"/>
    <d v="2026-04-14T00:00:00"/>
    <s v="30 Días"/>
    <d v="2026-05-14T00:00:00"/>
    <x v="1"/>
    <s v="[LD073-2] LESS 70% (TAMBOR PLASTICO 170 KG INC)"/>
    <s v="KG"/>
    <n v="680"/>
    <n v="37.339264999999997"/>
    <n v="45"/>
    <n v="5209.2997999999998"/>
    <n v="0.17023855555555559"/>
    <s v="MXN"/>
    <n v="30600"/>
    <x v="2"/>
    <x v="10"/>
    <x v="6"/>
    <n v="5209.2998000000016"/>
  </r>
  <r>
    <s v="CLN/2026/00099"/>
    <x v="75"/>
    <d v="2026-04-14T00:00:00"/>
    <s v="Pago inmediato"/>
    <d v="2026-04-14T00:00:00"/>
    <x v="2"/>
    <s v="[LD081-5] MONOPROPILENGLICOL USP (TAMBOR PLASTICO 215 KG INC)"/>
    <s v="KG"/>
    <n v="215"/>
    <n v="50.268557999999999"/>
    <n v="60"/>
    <n v="2092.2600299999999"/>
    <n v="0.16219069999999999"/>
    <s v="MXN"/>
    <n v="12900"/>
    <x v="2"/>
    <x v="10"/>
    <x v="28"/>
    <n v="2092.2600300000004"/>
  </r>
  <r>
    <s v="CLN/2026/00098"/>
    <x v="34"/>
    <d v="2026-04-14T00:00:00"/>
    <s v="Pago inmediato"/>
    <d v="2026-04-14T00:00:00"/>
    <x v="1"/>
    <s v="[LD065] HIPOCLORITO DE CALCIO GRANULAR HTH SKU 30034 CUÑETE 45 KG"/>
    <s v="KG"/>
    <n v="450"/>
    <n v="3.478764"/>
    <n v="4.5999999999999996"/>
    <n v="504.55619999999999"/>
    <n v="0.24374695652173911"/>
    <s v="USD"/>
    <n v="35908.29"/>
    <x v="2"/>
    <x v="10"/>
    <x v="7"/>
    <n v="8752.5364013999988"/>
  </r>
  <r>
    <s v="CLN/2026/00097"/>
    <x v="34"/>
    <d v="2026-04-14T00:00:00"/>
    <s v="Pago inmediato"/>
    <d v="2026-04-14T00:00:00"/>
    <x v="1"/>
    <s v="[LD065] HIPOCLORITO DE CALCIO GRANULAR HTH SKU 30034 CUÑETE 45 KG"/>
    <s v="KG"/>
    <n v="90"/>
    <n v="3.4787650000000001"/>
    <n v="4.5999999999999996"/>
    <n v="100.91115000000001"/>
    <n v="0.24374673913043479"/>
    <s v="USD"/>
    <n v="7181.66"/>
    <x v="2"/>
    <x v="10"/>
    <x v="7"/>
    <n v="1750.5062065434777"/>
  </r>
  <r>
    <s v="HMO/2026/00242"/>
    <x v="65"/>
    <d v="2026-04-13T00:00:00"/>
    <s v="30 Días"/>
    <d v="2026-05-13T00:00:00"/>
    <x v="0"/>
    <s v="[LD107] SULFATO DE COBRE PENOLES SACO 25 KG"/>
    <s v="KG"/>
    <n v="1575"/>
    <n v="64.489035000000001"/>
    <n v="73"/>
    <n v="13404.769875"/>
    <n v="0.1165885616438356"/>
    <s v="MXN"/>
    <n v="114975"/>
    <x v="2"/>
    <x v="10"/>
    <x v="25"/>
    <n v="13404.769874999998"/>
  </r>
  <r>
    <s v="HMO/2026/00168"/>
    <x v="4"/>
    <d v="2026-04-13T00:00:00"/>
    <s v="30 Días"/>
    <d v="2026-05-13T00:00:00"/>
    <x v="0"/>
    <s v="[LD052-2] ESTIREN ACRILICA (TAMBOR LAMINA 180 KG INC)"/>
    <s v="KG"/>
    <n v="900"/>
    <n v="31.150044000000001"/>
    <n v="38"/>
    <n v="6164.9603999999999"/>
    <n v="0.18026200000000001"/>
    <s v="MXN"/>
    <n v="34200"/>
    <x v="2"/>
    <x v="10"/>
    <x v="0"/>
    <n v="6164.960399999999"/>
  </r>
  <r>
    <s v="HMO/2026/00240"/>
    <x v="4"/>
    <d v="2026-04-10T00:00:00"/>
    <s v="30 Días"/>
    <d v="2026-05-10T00:00:00"/>
    <x v="0"/>
    <s v="[LD052-2] ESTIREN ACRILICA (TAMBOR LAMINA 180 KG INC)"/>
    <s v="KG"/>
    <n v="1440"/>
    <n v="31.628674"/>
    <n v="41"/>
    <n v="13494.709440000001"/>
    <n v="0.2285689268292683"/>
    <s v="MXN"/>
    <n v="59040"/>
    <x v="2"/>
    <x v="11"/>
    <x v="0"/>
    <n v="13494.709440000001"/>
  </r>
  <r>
    <s v="HMO/2026/00239"/>
    <x v="61"/>
    <d v="2026-04-10T00:00:00"/>
    <s v="45 Días"/>
    <d v="2026-05-10T00:00:00"/>
    <x v="0"/>
    <s v="[LD016-1] ACIDO FOSFORICO CLARIFICADO 85% (PORRON NATURAL 30 KG INC)"/>
    <s v="KG"/>
    <n v="450"/>
    <n v="1.7851109999999999"/>
    <n v="2.78"/>
    <n v="447.70004999999998"/>
    <n v="0.35787374100719421"/>
    <s v="USD"/>
    <n v="21716.48"/>
    <x v="2"/>
    <x v="11"/>
    <x v="4"/>
    <n v="7771.7579391079134"/>
  </r>
  <r>
    <s v="HMO/2026/00238"/>
    <x v="76"/>
    <d v="2026-04-10T00:00:00"/>
    <s v="30 Días"/>
    <d v="2026-05-10T00:00:00"/>
    <x v="0"/>
    <s v="[LD018-4] ADBS (TAMBOR PLASTICO 220 KG INC)"/>
    <s v="KG"/>
    <n v="220"/>
    <n v="49.769455000000001"/>
    <n v="60"/>
    <n v="2250.7199000000001"/>
    <n v="0.17050908333333331"/>
    <s v="MXN"/>
    <n v="13200"/>
    <x v="2"/>
    <x v="11"/>
    <x v="29"/>
    <n v="2250.7199000000001"/>
  </r>
  <r>
    <s v="HMO/2026/00237"/>
    <x v="4"/>
    <d v="2026-04-10T00:00:00"/>
    <s v="30 Días"/>
    <d v="2026-05-10T00:00:00"/>
    <x v="0"/>
    <s v="[LD052-2] ESTIREN ACRILICA (TAMBOR LAMINA 180 KG INC)"/>
    <s v="KG"/>
    <n v="1080"/>
    <n v="30.866056"/>
    <n v="38"/>
    <n v="7704.6595200000002"/>
    <n v="0.1877353684210526"/>
    <s v="MXN"/>
    <n v="41040"/>
    <x v="2"/>
    <x v="11"/>
    <x v="0"/>
    <n v="7704.6595199999992"/>
  </r>
  <r>
    <s v="HMO/2026/00236"/>
    <x v="4"/>
    <d v="2026-04-10T00:00:00"/>
    <s v="30 Días"/>
    <d v="2026-05-10T00:00:00"/>
    <x v="0"/>
    <s v="[LD052-2] ESTIREN ACRILICA (TAMBOR LAMINA 180 KG INC)"/>
    <s v="KG"/>
    <n v="1080"/>
    <n v="30.866056"/>
    <n v="38"/>
    <n v="7704.6595200000002"/>
    <n v="0.1877353684210526"/>
    <s v="MXN"/>
    <n v="41040"/>
    <x v="2"/>
    <x v="11"/>
    <x v="0"/>
    <n v="7704.6595199999992"/>
  </r>
  <r>
    <s v="CLN/2026/00096"/>
    <x v="21"/>
    <d v="2026-04-10T00:00:00"/>
    <s v="30 Días"/>
    <d v="2026-05-10T00:00:00"/>
    <x v="2"/>
    <s v="[LD065] HIPOCLORITO DE CALCIO GRANULAR HTH SKU 30034 CUÑETE 45 KG"/>
    <s v="KG"/>
    <n v="405"/>
    <n v="3.558522"/>
    <n v="4.28"/>
    <n v="292.19859000000002"/>
    <n v="0.1685696261682243"/>
    <s v="USD"/>
    <n v="30090.61"/>
    <x v="2"/>
    <x v="11"/>
    <x v="7"/>
    <n v="5072.3628788738342"/>
  </r>
  <r>
    <s v="CLN/2026/00095"/>
    <x v="40"/>
    <d v="2026-04-10T00:00:00"/>
    <s v="Pago inmediato"/>
    <d v="2026-04-10T00:00:00"/>
    <x v="1"/>
    <s v="[LD051] EDTA SACO 25 KG"/>
    <s v="KG"/>
    <n v="25"/>
    <n v="48.286000000000001"/>
    <n v="88"/>
    <n v="992.85"/>
    <n v="0.4512954545454545"/>
    <s v="MXN"/>
    <n v="2200"/>
    <x v="2"/>
    <x v="11"/>
    <x v="23"/>
    <n v="992.84999999999991"/>
  </r>
  <r>
    <s v="HMO/2026/00235"/>
    <x v="37"/>
    <d v="2026-04-09T00:00:00"/>
    <s v="Pago inmediato"/>
    <d v="2026-04-09T00:00:00"/>
    <x v="2"/>
    <s v="[LD065] HIPOCLORITO DE CALCIO GRANULAR HTH SKU 30034 CUÑETE 45 KG"/>
    <s v="KG"/>
    <n v="45"/>
    <n v="61.974221999999997"/>
    <n v="83.59"/>
    <n v="972.71001000000001"/>
    <n v="0.25859286996052161"/>
    <s v="MXN"/>
    <n v="3761.55"/>
    <x v="2"/>
    <x v="11"/>
    <x v="7"/>
    <n v="972.71001000000024"/>
  </r>
  <r>
    <s v="HMO/2026/00234"/>
    <x v="43"/>
    <d v="2026-04-09T00:00:00"/>
    <s v="30 Días"/>
    <d v="2026-05-09T00:00:00"/>
    <x v="2"/>
    <s v="[LD065] HIPOCLORITO DE CALCIO GRANULAR HTH SKU 30034 CUÑETE 45 KG"/>
    <s v="KG"/>
    <n v="90"/>
    <n v="61.974111000000001"/>
    <n v="85.23"/>
    <n v="2093.0300099999999"/>
    <n v="0.27286036606828579"/>
    <s v="MXN"/>
    <n v="7670.7"/>
    <x v="2"/>
    <x v="11"/>
    <x v="7"/>
    <n v="2093.0300100000004"/>
  </r>
  <r>
    <s v="HMO/2026/00232"/>
    <x v="77"/>
    <d v="2026-04-09T00:00:00"/>
    <s v="30 Días"/>
    <d v="2026-05-09T00:00:00"/>
    <x v="0"/>
    <s v="[LD065] HIPOCLORITO DE CALCIO GRANULAR HTH SKU 30034 CUÑETE 45 KG"/>
    <s v="KG"/>
    <n v="900"/>
    <n v="3.4899279999999999"/>
    <n v="4.5999999999999996"/>
    <n v="999.06479999999999"/>
    <n v="0.24132000000000001"/>
    <s v="USD"/>
    <n v="72101"/>
    <x v="2"/>
    <x v="11"/>
    <x v="7"/>
    <n v="17399.41332"/>
  </r>
  <r>
    <s v="HMO/2026/00231"/>
    <x v="78"/>
    <d v="2026-04-09T00:00:00"/>
    <s v="Pago inmediato"/>
    <d v="2026-04-09T00:00:00"/>
    <x v="0"/>
    <s v="[LD026] ARBOCEL CE 30MST SACO 25 KG"/>
    <s v="KG"/>
    <n v="50"/>
    <n v="145.64060000000001"/>
    <n v="180"/>
    <n v="1717.97"/>
    <n v="0.19088555555555561"/>
    <s v="MXN"/>
    <n v="9000"/>
    <x v="2"/>
    <x v="11"/>
    <x v="19"/>
    <n v="1717.9699999999998"/>
  </r>
  <r>
    <s v="HMO/2026/00230"/>
    <x v="18"/>
    <d v="2026-04-09T00:00:00"/>
    <s v="Pago inmediato"/>
    <d v="2026-05-09T00:00:00"/>
    <x v="0"/>
    <s v="[LD052-2] ESTIREN ACRILICA (TAMBOR LAMINA 180 KG INC)"/>
    <s v="KG"/>
    <n v="180"/>
    <n v="31.140499999999999"/>
    <n v="43"/>
    <n v="2134.71"/>
    <n v="0.27580232558139528"/>
    <s v="MXN"/>
    <n v="7740"/>
    <x v="2"/>
    <x v="11"/>
    <x v="0"/>
    <n v="2134.71"/>
  </r>
  <r>
    <s v="HMO/2026/00229"/>
    <x v="3"/>
    <d v="2026-04-09T00:00:00"/>
    <s v="30 Días"/>
    <d v="2026-05-09T00:00:00"/>
    <x v="0"/>
    <s v="[LD052-2] ESTIREN ACRILICA (TAMBOR LAMINA 180 KG INC)"/>
    <s v="KG"/>
    <n v="1620"/>
    <n v="31.140519000000001"/>
    <n v="38"/>
    <n v="11112.35922"/>
    <n v="0.18051265789473681"/>
    <s v="MXN"/>
    <n v="61560"/>
    <x v="2"/>
    <x v="11"/>
    <x v="0"/>
    <n v="11112.359219999998"/>
  </r>
  <r>
    <s v="HMO/2026/00228"/>
    <x v="75"/>
    <d v="2026-04-09T00:00:00"/>
    <s v="Pago inmediato"/>
    <d v="2026-04-09T00:00:00"/>
    <x v="2"/>
    <s v="[LD048] DESPUMAROL PORRON 50 KG INC"/>
    <s v="KG"/>
    <n v="50"/>
    <n v="59.330800000000004"/>
    <n v="67"/>
    <n v="383.46"/>
    <n v="0.114465671641791"/>
    <s v="MXN"/>
    <n v="3350"/>
    <x v="2"/>
    <x v="11"/>
    <x v="37"/>
    <n v="383.45999999999981"/>
  </r>
  <r>
    <s v="CLN/2026/00094"/>
    <x v="10"/>
    <d v="2026-04-09T00:00:00"/>
    <s v="30 Días"/>
    <d v="2026-05-09T00:00:00"/>
    <x v="0"/>
    <s v="[LD072-2] LESS 28% (TAMBOR PLASTICO 220 KG INC)"/>
    <s v="KG"/>
    <n v="440"/>
    <n v="21.828614000000002"/>
    <n v="29.5"/>
    <n v="3375.4098399999998"/>
    <n v="0.26004698305084739"/>
    <s v="MXN"/>
    <n v="12980"/>
    <x v="2"/>
    <x v="11"/>
    <x v="13"/>
    <n v="3375.4098399999993"/>
  </r>
  <r>
    <s v="CLN/2026/00093"/>
    <x v="27"/>
    <d v="2026-04-09T00:00:00"/>
    <s v="Pago inmediato"/>
    <d v="2026-05-09T00:00:00"/>
    <x v="1"/>
    <s v="[LD065] HIPOCLORITO DE CALCIO GRANULAR HTH SKU 30034 CUÑETE 45 KG"/>
    <s v="KG"/>
    <n v="450"/>
    <n v="3.5585209999999998"/>
    <n v="4.5999999999999996"/>
    <n v="468.66555"/>
    <n v="0.2264084782608696"/>
    <s v="USD"/>
    <n v="36050.5"/>
    <x v="2"/>
    <x v="11"/>
    <x v="7"/>
    <n v="8162.1388455434781"/>
  </r>
  <r>
    <s v="HMO/2026/00226"/>
    <x v="57"/>
    <d v="2026-04-08T00:00:00"/>
    <s v="30 Días"/>
    <d v="2026-05-08T00:00:00"/>
    <x v="2"/>
    <s v="[LD065] HIPOCLORITO DE CALCIO GRANULAR HTH SKU 30034 CUÑETE 45 KG"/>
    <s v="KG"/>
    <n v="135"/>
    <n v="61.974148"/>
    <n v="81.83"/>
    <n v="2680.5400199999999"/>
    <n v="0.24264758645973361"/>
    <s v="MXN"/>
    <n v="11047.05"/>
    <x v="2"/>
    <x v="11"/>
    <x v="7"/>
    <n v="2680.5400199999999"/>
  </r>
  <r>
    <s v="HMO/2026/00225"/>
    <x v="79"/>
    <d v="2026-04-08T00:00:00"/>
    <s v="30 Días"/>
    <d v="2026-05-08T00:00:00"/>
    <x v="0"/>
    <s v="[LD047] COMPLENAY B12 GAL 3.5 L"/>
    <s v="L"/>
    <n v="42"/>
    <n v="386.74285700000001"/>
    <n v="435"/>
    <n v="2026.8000059999999"/>
    <n v="0.11093596091954019"/>
    <s v="MXN"/>
    <n v="18270"/>
    <x v="2"/>
    <x v="11"/>
    <x v="45"/>
    <n v="2026.8000059999995"/>
  </r>
  <r>
    <s v="CLN/2026/00092"/>
    <x v="39"/>
    <d v="2026-04-08T00:00:00"/>
    <s v="30 Días"/>
    <d v="2026-05-08T00:00:00"/>
    <x v="1"/>
    <s v="[LD115] TRICLORO GRANULAR CUÑETE 50 KG"/>
    <s v="KG"/>
    <n v="50"/>
    <n v="36.861199999999997"/>
    <n v="40"/>
    <n v="156.94"/>
    <n v="7.8469999999999998E-2"/>
    <s v="MXN"/>
    <n v="2000"/>
    <x v="2"/>
    <x v="11"/>
    <x v="11"/>
    <n v="156.94000000000017"/>
  </r>
  <r>
    <s v="HMO/2026/00224"/>
    <x v="15"/>
    <d v="2026-04-07T00:00:00"/>
    <s v="30 Días"/>
    <d v="2026-05-07T00:00:00"/>
    <x v="0"/>
    <s v="[LD010] ACIDO ASCORBICO CAJA 25 KG"/>
    <s v="KG"/>
    <n v="300"/>
    <n v="58.725900000000003"/>
    <n v="90"/>
    <n v="9382.23"/>
    <n v="0.34749000000000002"/>
    <s v="MXN"/>
    <n v="27000"/>
    <x v="2"/>
    <x v="11"/>
    <x v="14"/>
    <n v="9382.23"/>
  </r>
  <r>
    <s v="HMO/2026/00223"/>
    <x v="15"/>
    <d v="2026-04-07T00:00:00"/>
    <s v="30 Días"/>
    <d v="2026-05-07T00:00:00"/>
    <x v="0"/>
    <s v="[LD065] HIPOCLORITO DE CALCIO GRANULAR HTH SKU 30034 CUÑETE 45 KG"/>
    <s v="KG"/>
    <n v="675"/>
    <n v="3.4830239999999999"/>
    <n v="4.8"/>
    <n v="888.95926533731995"/>
    <n v="0.27437013410414612"/>
    <s v="USD"/>
    <n v="57649.97"/>
    <x v="2"/>
    <x v="11"/>
    <x v="7"/>
    <n v="15817.4222689"/>
  </r>
  <r>
    <s v="HMO/2026/00222"/>
    <x v="77"/>
    <d v="2026-04-07T00:00:00"/>
    <s v="30 Días"/>
    <d v="2026-05-07T00:00:00"/>
    <x v="0"/>
    <s v="[LD065] HIPOCLORITO DE CALCIO GRANULAR HTH SKU 30034 CUÑETE 45 KG"/>
    <s v="KG"/>
    <n v="1800"/>
    <n v="3.4830239999999999"/>
    <n v="4.5999999999999996"/>
    <n v="2010.5568000000001"/>
    <n v="0.2428208695652174"/>
    <s v="USD"/>
    <n v="147327.70000000001"/>
    <x v="2"/>
    <x v="11"/>
    <x v="7"/>
    <n v="35774.240225043475"/>
  </r>
  <r>
    <s v="HMO/2026/00221"/>
    <x v="15"/>
    <d v="2026-04-06T00:00:00"/>
    <s v="30 Días"/>
    <d v="2026-05-06T00:00:00"/>
    <x v="0"/>
    <s v="[LD082] NITRATO DE SODIO CHILENO SACO 25 KG"/>
    <s v="KG"/>
    <n v="175"/>
    <n v="58.177143000000001"/>
    <n v="68"/>
    <n v="1718.9999749999999"/>
    <n v="0.14445377941176471"/>
    <s v="MXN"/>
    <n v="11900"/>
    <x v="2"/>
    <x v="11"/>
    <x v="30"/>
    <n v="1718.9999749999997"/>
  </r>
  <r>
    <s v="HMO/2026/00220"/>
    <x v="80"/>
    <d v="2026-04-06T00:00:00"/>
    <s v="Pago inmediato"/>
    <d v="2026-04-06T00:00:00"/>
    <x v="0"/>
    <s v="[LD072-5] LESS 28% (PORRON 50 KG INC)"/>
    <s v="KG"/>
    <n v="300"/>
    <n v="20.460332999999999"/>
    <n v="23.5"/>
    <n v="911.90009999999995"/>
    <n v="0.12934753191489359"/>
    <s v="MXN"/>
    <n v="7050"/>
    <x v="2"/>
    <x v="11"/>
    <x v="13"/>
    <n v="911.90010000000041"/>
  </r>
  <r>
    <s v="HMO/2026/00219"/>
    <x v="23"/>
    <d v="2026-04-06T00:00:00"/>
    <s v="30 Días"/>
    <d v="2026-05-06T00:00:00"/>
    <x v="2"/>
    <s v="[LD008-2] ACIDO ACETICO GLACIAL ALIMENTICIO (PORRON NATURAL 20 KG INC)"/>
    <s v="KG"/>
    <n v="220"/>
    <n v="26.250772999999999"/>
    <n v="43"/>
    <n v="3684.8299400000001"/>
    <n v="0.38951690697674413"/>
    <s v="MXN"/>
    <n v="9460"/>
    <x v="2"/>
    <x v="11"/>
    <x v="2"/>
    <n v="3684.8299400000001"/>
  </r>
  <r>
    <s v="HMO/2026/00218"/>
    <x v="81"/>
    <d v="2026-04-06T00:00:00"/>
    <s v="30 Días"/>
    <d v="2026-05-06T00:00:00"/>
    <x v="0"/>
    <s v="[LD065] HIPOCLORITO DE CALCIO GRANULAR HTH SKU 30034 CUÑETE 45 KG"/>
    <s v="KG"/>
    <n v="1440"/>
    <n v="3.479406"/>
    <n v="4.5999999999999996"/>
    <n v="1613.65536"/>
    <n v="0.2436073913043478"/>
    <s v="USD"/>
    <n v="117984.7"/>
    <x v="2"/>
    <x v="11"/>
    <x v="7"/>
    <n v="28741.94498082608"/>
  </r>
  <r>
    <s v="HMO/2026/00217"/>
    <x v="3"/>
    <d v="2026-04-06T00:00:00"/>
    <s v="30 Días"/>
    <d v="2026-05-06T00:00:00"/>
    <x v="0"/>
    <s v="[LD052-2] ESTIREN ACRILICA (TAMBOR LAMINA 180 KG INC)"/>
    <s v="KG"/>
    <n v="360"/>
    <n v="31.150055999999999"/>
    <n v="38"/>
    <n v="2465.97984"/>
    <n v="0.1802616842105263"/>
    <s v="MXN"/>
    <n v="13680"/>
    <x v="2"/>
    <x v="11"/>
    <x v="0"/>
    <n v="2465.9798400000004"/>
  </r>
  <r>
    <s v="CLN/2026/00090"/>
    <x v="68"/>
    <d v="2026-04-06T00:00:00"/>
    <s v="Pago inmediato"/>
    <d v="2026-04-06T00:00:00"/>
    <x v="1"/>
    <s v="[LD065] HIPOCLORITO DE CALCIO GRANULAR HTH SKU 30034 CUÑETE 45 KG"/>
    <s v="KG"/>
    <n v="1035"/>
    <n v="61.974134999999997"/>
    <n v="78.37"/>
    <n v="16969.720275"/>
    <n v="0.2092109863468164"/>
    <s v="MXN"/>
    <n v="81112.95"/>
    <x v="2"/>
    <x v="11"/>
    <x v="7"/>
    <n v="16969.720275000007"/>
  </r>
  <r>
    <s v="CLN/2026/00089"/>
    <x v="20"/>
    <d v="2026-04-06T00:00:00"/>
    <s v="30 Días"/>
    <d v="2026-05-06T00:00:00"/>
    <x v="2"/>
    <s v="[LD116] TRICLORO POLVO CUÑETE 50 KG"/>
    <s v="KG"/>
    <n v="250"/>
    <n v="45.488120000000002"/>
    <n v="54"/>
    <n v="2127.9699999999998"/>
    <n v="0.15762740740740741"/>
    <s v="MXN"/>
    <n v="13500"/>
    <x v="2"/>
    <x v="11"/>
    <x v="10"/>
    <n v="2127.9699999999993"/>
  </r>
  <r>
    <s v="CLN/2026/00088"/>
    <x v="17"/>
    <d v="2026-04-06T00:00:00"/>
    <s v="30 Días"/>
    <d v="2026-05-06T00:00:00"/>
    <x v="1"/>
    <s v="[LD073-2] LESS 70% (TAMBOR PLASTICO 170 KG INC)"/>
    <s v="KG"/>
    <n v="170"/>
    <n v="34.988824000000001"/>
    <n v="41.5"/>
    <n v="1106.8999200000001"/>
    <n v="0.15689580722891561"/>
    <s v="MXN"/>
    <n v="7055"/>
    <x v="2"/>
    <x v="11"/>
    <x v="6"/>
    <n v="1106.8999199999998"/>
  </r>
  <r>
    <s v="HMO/2026/00216"/>
    <x v="27"/>
    <d v="2026-04-01T00:00:00"/>
    <s v="Pago inmediato"/>
    <d v="2026-05-01T00:00:00"/>
    <x v="1"/>
    <s v="[LD065] HIPOCLORITO DE CALCIO GRANULAR HTH SKU 30034 CUÑETE 45 KG"/>
    <s v="KG"/>
    <n v="135"/>
    <n v="3.442377"/>
    <n v="4.5999999999999996"/>
    <n v="156.27910499999999"/>
    <n v="0.25165717391304337"/>
    <s v="USD"/>
    <n v="11180.05"/>
    <x v="2"/>
    <x v="12"/>
    <x v="7"/>
    <n v="2813.5397872065214"/>
  </r>
  <r>
    <s v="HMO/2026/00215"/>
    <x v="82"/>
    <d v="2026-04-01T00:00:00"/>
    <s v="30 Días"/>
    <d v="2026-05-01T00:00:00"/>
    <x v="0"/>
    <s v="[LD107] SULFATO DE COBRE PENOLES SACO 25 KG"/>
    <s v="KG"/>
    <n v="1150"/>
    <n v="64.489035000000001"/>
    <n v="77"/>
    <n v="14387.60975"/>
    <n v="0.16248006493506489"/>
    <s v="MXN"/>
    <n v="88550"/>
    <x v="2"/>
    <x v="12"/>
    <x v="25"/>
    <n v="14387.609749999998"/>
  </r>
  <r>
    <s v="HMO/2026/00214"/>
    <x v="47"/>
    <d v="2026-03-31T00:00:00"/>
    <s v="30 Días"/>
    <d v="2026-04-30T00:00:00"/>
    <x v="0"/>
    <s v="[LD018-2] ADBS (TAMBOR PLASTICO 200 KG INC)"/>
    <s v="KG"/>
    <n v="200"/>
    <n v="34.857799999999997"/>
    <n v="63"/>
    <n v="5628.44"/>
    <n v="0.44670158730158732"/>
    <s v="MXN"/>
    <n v="12600"/>
    <x v="3"/>
    <x v="12"/>
    <x v="29"/>
    <n v="5628.4400000000005"/>
  </r>
  <r>
    <s v="HMO/2026/00213"/>
    <x v="15"/>
    <d v="2026-03-31T00:00:00"/>
    <s v="30 Días"/>
    <d v="2026-04-30T00:00:00"/>
    <x v="0"/>
    <s v="[LD010] ACIDO ASCORBICO CAJA 25 KG"/>
    <s v="KG"/>
    <n v="100"/>
    <n v="59.146599999999999"/>
    <n v="90"/>
    <n v="3085.34"/>
    <n v="0.34281555555555548"/>
    <s v="MXN"/>
    <n v="9000"/>
    <x v="3"/>
    <x v="12"/>
    <x v="14"/>
    <n v="3085.34"/>
  </r>
  <r>
    <s v="HMO/2026/00212"/>
    <x v="51"/>
    <d v="2026-03-31T00:00:00"/>
    <s v="30 Días"/>
    <d v="2026-04-30T00:00:00"/>
    <x v="0"/>
    <s v="[LD065] HIPOCLORITO DE CALCIO GRANULAR HTH SKU 30034 CUÑETE 45 KG"/>
    <s v="KG"/>
    <n v="2250"/>
    <n v="3.4233609999999999"/>
    <n v="4.4000000000000004"/>
    <n v="2197.4377500000001"/>
    <n v="0.22196340909090909"/>
    <s v="USD"/>
    <n v="179222.67"/>
    <x v="3"/>
    <x v="12"/>
    <x v="7"/>
    <n v="39780.874819575016"/>
  </r>
  <r>
    <s v="HMO/2026/00211"/>
    <x v="51"/>
    <d v="2026-03-31T00:00:00"/>
    <s v="30 Días"/>
    <d v="2026-04-30T00:00:00"/>
    <x v="0"/>
    <s v="[LD065] HIPOCLORITO DE CALCIO GRANULAR HTH SKU 30034 CUÑETE 45 KG"/>
    <s v="KG"/>
    <n v="2250"/>
    <n v="3.4825339999999998"/>
    <n v="4.4000000000000004"/>
    <n v="2064.2984999999999"/>
    <n v="0.20851500000000001"/>
    <s v="USD"/>
    <n v="179222.67"/>
    <x v="3"/>
    <x v="12"/>
    <x v="7"/>
    <n v="37370.615035050025"/>
  </r>
  <r>
    <s v="HMO/2026/00210"/>
    <x v="83"/>
    <d v="2026-03-31T00:00:00"/>
    <s v="Pago inmediato"/>
    <d v="2026-04-30T00:00:00"/>
    <x v="0"/>
    <s v="[LD182] ACIDO MALICO SACO 25 KG"/>
    <s v="KG"/>
    <n v="100"/>
    <n v="44.624600000000001"/>
    <n v="99"/>
    <n v="5437.54"/>
    <n v="0.54924646464646465"/>
    <s v="MXN"/>
    <n v="9900"/>
    <x v="3"/>
    <x v="12"/>
    <x v="42"/>
    <n v="5437.54"/>
  </r>
  <r>
    <s v="HMO/2026/00209"/>
    <x v="83"/>
    <d v="2026-03-31T00:00:00"/>
    <s v="Pago inmediato"/>
    <d v="2026-04-30T00:00:00"/>
    <x v="0"/>
    <s v="[LD012] ACIDO CITRICO WEIFANG SACO 25 KG"/>
    <s v="KG"/>
    <n v="500"/>
    <n v="21.200559999999999"/>
    <n v="33"/>
    <n v="5899.72"/>
    <n v="0.35755878787878792"/>
    <s v="MXN"/>
    <n v="16500"/>
    <x v="3"/>
    <x v="12"/>
    <x v="3"/>
    <n v="5899.72"/>
  </r>
  <r>
    <s v="CLN/2026/00087"/>
    <x v="33"/>
    <d v="2026-03-31T00:00:00"/>
    <s v="30 Días"/>
    <d v="2026-04-30T00:00:00"/>
    <x v="2"/>
    <s v="[LD065] HIPOCLORITO DE CALCIO GRANULAR HTH SKU 30034 CUÑETE 45 KG"/>
    <s v="KG"/>
    <n v="585"/>
    <n v="3.4302959999999998"/>
    <n v="4.8"/>
    <n v="801.27683999999999"/>
    <n v="0.28535500000000003"/>
    <s v="USD"/>
    <n v="50834.07"/>
    <x v="3"/>
    <x v="12"/>
    <x v="7"/>
    <n v="14505.756044850001"/>
  </r>
  <r>
    <s v="HMO/2026/00208"/>
    <x v="77"/>
    <d v="2026-03-30T00:00:00"/>
    <s v="30 Días"/>
    <d v="2026-04-29T00:00:00"/>
    <x v="0"/>
    <s v="[LD065] HIPOCLORITO DE CALCIO GRANULAR HTH SKU 30034 CUÑETE 45 KG"/>
    <s v="KG"/>
    <n v="450"/>
    <n v="3.4302959999999998"/>
    <n v="4.5999999999999996"/>
    <n v="526.36680000000001"/>
    <n v="0.25428347826086961"/>
    <s v="USD"/>
    <n v="37398.07"/>
    <x v="3"/>
    <x v="12"/>
    <x v="7"/>
    <n v="9509.7113198434781"/>
  </r>
  <r>
    <s v="HMO/2026/00207"/>
    <x v="7"/>
    <d v="2026-03-30T00:00:00"/>
    <s v="Pago inmediato"/>
    <d v="2026-03-30T00:00:00"/>
    <x v="0"/>
    <s v="[LD065] HIPOCLORITO DE CALCIO GRANULAR HTH SKU 30034 CUÑETE 45 KG"/>
    <s v="KG"/>
    <n v="180"/>
    <n v="61.974111000000001"/>
    <n v="81.86"/>
    <n v="3579.46002"/>
    <n v="0.24292559247495729"/>
    <s v="MXN"/>
    <n v="14734.8"/>
    <x v="3"/>
    <x v="12"/>
    <x v="7"/>
    <n v="3579.46002"/>
  </r>
  <r>
    <s v="HMO/2026/00206"/>
    <x v="49"/>
    <d v="2026-03-30T00:00:00"/>
    <s v="30 Días"/>
    <d v="2026-04-29T00:00:00"/>
    <x v="0"/>
    <s v="[LD016-1] ACIDO FOSFORICO CLARIFICADO 85% (PORRON NATURAL 30 KG INC)"/>
    <s v="KG"/>
    <n v="300"/>
    <n v="1.7851109999999999"/>
    <n v="2.2999999999999998"/>
    <n v="154.4667"/>
    <n v="0.22386478260869569"/>
    <s v="USD"/>
    <n v="12466.02"/>
    <x v="3"/>
    <x v="12"/>
    <x v="4"/>
    <n v="2790.7028572956519"/>
  </r>
  <r>
    <s v="HMO/2026/00205"/>
    <x v="3"/>
    <d v="2026-03-30T00:00:00"/>
    <s v="30 Días"/>
    <d v="2026-04-29T00:00:00"/>
    <x v="0"/>
    <s v="[LD052-2] ESTIREN ACRILICA (TAMBOR LAMINA 180 KG INC)"/>
    <s v="KG"/>
    <n v="360"/>
    <n v="31.150055999999999"/>
    <n v="38"/>
    <n v="2465.97984"/>
    <n v="0.1802616842105263"/>
    <s v="MXN"/>
    <n v="13680"/>
    <x v="3"/>
    <x v="12"/>
    <x v="0"/>
    <n v="2465.9798400000004"/>
  </r>
  <r>
    <s v="CLN/2026/00086"/>
    <x v="84"/>
    <d v="2026-03-30T00:00:00"/>
    <s v="Pago inmediato"/>
    <d v="2026-03-30T00:00:00"/>
    <x v="1"/>
    <s v="[LD065] HIPOCLORITO DE CALCIO GRANULAR HTH SKU 30034 CUÑETE 45 KG"/>
    <s v="KG"/>
    <n v="135"/>
    <n v="61.974148"/>
    <n v="83.075999999999993"/>
    <n v="2848.7500199999999"/>
    <n v="0.25400659636958928"/>
    <s v="MXN"/>
    <n v="11215.26"/>
    <x v="3"/>
    <x v="12"/>
    <x v="7"/>
    <n v="2848.750019999999"/>
  </r>
  <r>
    <s v="HMO/2026/00204"/>
    <x v="83"/>
    <d v="2026-03-28T00:00:00"/>
    <s v="Pago inmediato"/>
    <d v="2026-03-28T00:00:00"/>
    <x v="0"/>
    <s v="[LD074] LIGNOSULFONATO DE SODIO S10 DOMSJO SACO 25 KG"/>
    <s v="KG"/>
    <n v="2000"/>
    <n v="27.530014999999999"/>
    <n v="39"/>
    <n v="22939.97"/>
    <n v="0.29410217948717948"/>
    <s v="MXN"/>
    <n v="78000"/>
    <x v="3"/>
    <x v="13"/>
    <x v="47"/>
    <n v="22939.97"/>
  </r>
  <r>
    <s v="HMO/2026/00203"/>
    <x v="83"/>
    <d v="2026-03-28T00:00:00"/>
    <s v="Pago inmediato"/>
    <d v="2026-03-28T00:00:00"/>
    <x v="0"/>
    <s v="[LD016-12] ACIDO FOSFORICO CLARIFICADO 85% (TOTE 1575 KG INC)"/>
    <s v="KG"/>
    <n v="3092.7"/>
    <n v="29.901691"/>
    <n v="37.4"/>
    <n v="23190.020243999999"/>
    <n v="0.2004895454519518"/>
    <s v="MXN"/>
    <n v="115666.98"/>
    <x v="3"/>
    <x v="13"/>
    <x v="4"/>
    <n v="23190.020244299994"/>
  </r>
  <r>
    <s v="HMO/2026/00202"/>
    <x v="27"/>
    <d v="2026-03-28T00:00:00"/>
    <s v="Pago inmediato"/>
    <d v="2026-04-27T00:00:00"/>
    <x v="1"/>
    <s v="[LD065] HIPOCLORITO DE CALCIO GRANULAR HTH SKU 30034 CUÑETE 45 KG"/>
    <s v="KG"/>
    <n v="225"/>
    <n v="3.4825339999999998"/>
    <n v="4.5999999999999996"/>
    <n v="251.42984999999999"/>
    <n v="0.24292739130434779"/>
    <s v="USD"/>
    <n v="18418.55"/>
    <x v="3"/>
    <x v="13"/>
    <x v="7"/>
    <n v="4474.3703031086952"/>
  </r>
  <r>
    <s v="HMO/2026/00201"/>
    <x v="15"/>
    <d v="2026-03-28T00:00:00"/>
    <s v="30 Días"/>
    <d v="2026-04-27T00:00:00"/>
    <x v="0"/>
    <s v="[LD065] HIPOCLORITO DE CALCIO GRANULAR HTH SKU 30034 CUÑETE 45 KG"/>
    <s v="KG"/>
    <n v="360"/>
    <n v="3.4825339999999998"/>
    <n v="4.8"/>
    <n v="474.28775999999999"/>
    <n v="0.27447208333333328"/>
    <s v="USD"/>
    <n v="30750.97"/>
    <x v="3"/>
    <x v="13"/>
    <x v="7"/>
    <n v="8440.2828004208332"/>
  </r>
  <r>
    <s v="HMO/2026/00200"/>
    <x v="21"/>
    <d v="2026-03-28T00:00:00"/>
    <s v="30 Días"/>
    <d v="2026-04-27T00:00:00"/>
    <x v="2"/>
    <s v="[LD065] HIPOCLORITO DE CALCIO GRANULAR HTH SKU 30034 CUÑETE 45 KG"/>
    <s v="KG"/>
    <n v="1350"/>
    <n v="3.4860009999999999"/>
    <n v="4.28"/>
    <n v="1071.8986500000001"/>
    <n v="0.18551378504672891"/>
    <s v="USD"/>
    <n v="102823.55"/>
    <x v="3"/>
    <x v="13"/>
    <x v="7"/>
    <n v="19075.185952441596"/>
  </r>
  <r>
    <s v="HMO/2026/00197"/>
    <x v="3"/>
    <d v="2026-03-27T00:00:00"/>
    <s v="30 Días"/>
    <d v="2026-04-26T00:00:00"/>
    <x v="0"/>
    <s v="[LD052-2] ESTIREN ACRILICA (TAMBOR LAMINA 180 KG INC)"/>
    <s v="KG"/>
    <n v="360"/>
    <n v="31.150055999999999"/>
    <n v="38"/>
    <n v="2465.97984"/>
    <n v="0.1802616842105263"/>
    <s v="MXN"/>
    <n v="13680"/>
    <x v="3"/>
    <x v="13"/>
    <x v="0"/>
    <n v="2465.9798400000004"/>
  </r>
  <r>
    <s v="HMO/2026/00196"/>
    <x v="6"/>
    <d v="2026-03-27T00:00:00"/>
    <s v="30 Días"/>
    <d v="2026-04-26T00:00:00"/>
    <x v="0"/>
    <s v="[LD030-1] BICARBONATO DE SODIO USP (SACO 25 KG)"/>
    <s v="KG"/>
    <n v="875"/>
    <n v="21.326810999999999"/>
    <n v="31"/>
    <n v="8464.0403750000005"/>
    <n v="0.31203835483870968"/>
    <s v="MXN"/>
    <n v="27125"/>
    <x v="3"/>
    <x v="13"/>
    <x v="34"/>
    <n v="8464.0403750000005"/>
  </r>
  <r>
    <s v="HMO/2026/00195"/>
    <x v="35"/>
    <d v="2026-03-27T00:00:00"/>
    <s v="30 Días"/>
    <d v="2026-04-26T00:00:00"/>
    <x v="0"/>
    <s v="[LD026] ARBOCEL CE 30MST SACO 25 KG"/>
    <s v="KG"/>
    <n v="25"/>
    <n v="143.16800000000001"/>
    <n v="190"/>
    <n v="1170.8"/>
    <n v="0.24648421052631581"/>
    <s v="MXN"/>
    <n v="4750"/>
    <x v="3"/>
    <x v="13"/>
    <x v="19"/>
    <n v="1170.7999999999997"/>
  </r>
  <r>
    <s v="HMO/2026/00194"/>
    <x v="3"/>
    <d v="2026-03-27T00:00:00"/>
    <s v="30 Días"/>
    <d v="2026-04-26T00:00:00"/>
    <x v="0"/>
    <s v="[LD052-2] ESTIREN ACRILICA (TAMBOR LAMINA 180 KG INC)"/>
    <s v="KG"/>
    <n v="360"/>
    <n v="31.150055999999999"/>
    <n v="38"/>
    <n v="2465.97984"/>
    <n v="0.1802616842105263"/>
    <s v="MXN"/>
    <n v="13680"/>
    <x v="3"/>
    <x v="13"/>
    <x v="0"/>
    <n v="2465.9798400000004"/>
  </r>
  <r>
    <s v="CLN/2026/00085"/>
    <x v="85"/>
    <d v="2026-03-27T00:00:00"/>
    <s v="30 Días"/>
    <d v="2026-04-26T00:00:00"/>
    <x v="2"/>
    <s v="[LD072-2] LESS 28% (TAMBOR PLASTICO 220 KG INC)"/>
    <s v="KG"/>
    <n v="220"/>
    <n v="22.016726999999999"/>
    <n v="29"/>
    <n v="1536.32006"/>
    <n v="0.2408025172413793"/>
    <s v="MXN"/>
    <n v="6380"/>
    <x v="3"/>
    <x v="13"/>
    <x v="13"/>
    <n v="1536.32006"/>
  </r>
  <r>
    <s v="CLN/2026/00084"/>
    <x v="86"/>
    <d v="2026-03-27T00:00:00"/>
    <s v="Pago inmediato"/>
    <d v="2026-03-27T00:00:00"/>
    <x v="2"/>
    <s v="[LD115] TRICLORO GRANULAR CUÑETE 50 KG"/>
    <s v="KG"/>
    <n v="50"/>
    <n v="36.861400000000003"/>
    <n v="43"/>
    <n v="306.93"/>
    <n v="0.1427581395348837"/>
    <s v="MXN"/>
    <n v="2150"/>
    <x v="3"/>
    <x v="13"/>
    <x v="11"/>
    <n v="306.92999999999984"/>
  </r>
  <r>
    <s v="CLN/2026/00083"/>
    <x v="40"/>
    <d v="2026-03-27T00:00:00"/>
    <s v="Pago inmediato"/>
    <d v="2026-03-27T00:00:00"/>
    <x v="1"/>
    <s v="[LD051] EDTA SACO 25 KG"/>
    <s v="KG"/>
    <n v="25"/>
    <n v="48.286000000000001"/>
    <n v="88"/>
    <n v="992.85"/>
    <n v="0.4512954545454545"/>
    <s v="MXN"/>
    <n v="2200"/>
    <x v="3"/>
    <x v="13"/>
    <x v="23"/>
    <n v="992.84999999999991"/>
  </r>
  <r>
    <s v="HMO/2026/00193"/>
    <x v="71"/>
    <d v="2026-03-26T00:00:00"/>
    <s v="Pago inmediato"/>
    <d v="2026-04-25T00:00:00"/>
    <x v="0"/>
    <s v="[LD047] COMPLENAY B12 GAL 3.5 L"/>
    <s v="L"/>
    <n v="14"/>
    <n v="415.41"/>
    <n v="510"/>
    <n v="1324.26"/>
    <n v="0.18547058823529411"/>
    <s v="MXN"/>
    <n v="7140"/>
    <x v="3"/>
    <x v="13"/>
    <x v="45"/>
    <n v="1324.2599999999998"/>
  </r>
  <r>
    <s v="HMO/2026/00193"/>
    <x v="71"/>
    <d v="2026-03-26T00:00:00"/>
    <s v="Pago inmediato"/>
    <d v="2026-04-25T00:00:00"/>
    <x v="0"/>
    <s v="[LD130] CAROSEN C"/>
    <s v="KG"/>
    <n v="5"/>
    <n v="1628.356"/>
    <n v="2100"/>
    <n v="2358.2199999999998"/>
    <n v="0.2245923809523809"/>
    <s v="MXN"/>
    <n v="10500"/>
    <x v="3"/>
    <x v="13"/>
    <x v="48"/>
    <n v="2358.2200000000003"/>
  </r>
  <r>
    <s v="CLN/2026/00082"/>
    <x v="27"/>
    <d v="2026-03-26T00:00:00"/>
    <s v="Pago inmediato"/>
    <d v="2026-04-25T00:00:00"/>
    <x v="1"/>
    <s v="[LD051] EDTA SACO 25 KG"/>
    <s v="KG"/>
    <n v="50"/>
    <n v="48.286200000000001"/>
    <n v="63"/>
    <n v="735.69"/>
    <n v="0.2335523809523809"/>
    <s v="MXN"/>
    <n v="3150"/>
    <x v="3"/>
    <x v="13"/>
    <x v="23"/>
    <n v="735.68999999999994"/>
  </r>
  <r>
    <s v="CLN/2026/00081"/>
    <x v="8"/>
    <d v="2026-03-26T00:00:00"/>
    <s v="30 Días"/>
    <d v="2026-04-25T00:00:00"/>
    <x v="1"/>
    <s v="[LD120-2] TWEEN 80 (TAMBOR PLASTICO 200 KG INC)"/>
    <s v="KG"/>
    <n v="200"/>
    <n v="72.377750000000006"/>
    <n v="80"/>
    <n v="1524.45"/>
    <n v="9.5278124999999991E-2"/>
    <s v="MXN"/>
    <n v="16000"/>
    <x v="3"/>
    <x v="13"/>
    <x v="49"/>
    <n v="1524.4499999999989"/>
  </r>
  <r>
    <s v="HMO/2026/00192"/>
    <x v="51"/>
    <d v="2026-03-25T00:00:00"/>
    <s v="30 Días"/>
    <d v="2026-04-24T00:00:00"/>
    <x v="0"/>
    <s v="[LD096] POTASA CAUSTICA EN ESCAMAS COREANA SACO 25 KG"/>
    <s v="KG"/>
    <n v="2150"/>
    <n v="1.9091560000000001"/>
    <n v="2.2000000000000002"/>
    <n v="625.31460000000004"/>
    <n v="0.1322018181818182"/>
    <s v="USD"/>
    <n v="84216.23"/>
    <x v="3"/>
    <x v="13"/>
    <x v="38"/>
    <n v="11133.538726418185"/>
  </r>
  <r>
    <s v="HMO/2026/00191"/>
    <x v="49"/>
    <d v="2026-03-25T00:00:00"/>
    <s v="30 Días"/>
    <d v="2026-04-24T00:00:00"/>
    <x v="0"/>
    <s v="[LD109] SULFATO DE ZINC (ZN) SACO 25 KG"/>
    <s v="KG"/>
    <n v="100"/>
    <n v="36.095500000000001"/>
    <n v="46"/>
    <n v="990.45"/>
    <n v="0.2153152173913043"/>
    <s v="MXN"/>
    <n v="4600"/>
    <x v="3"/>
    <x v="13"/>
    <x v="26"/>
    <n v="990.44999999999982"/>
  </r>
  <r>
    <s v="HMO/2026/00190"/>
    <x v="14"/>
    <d v="2026-03-25T00:00:00"/>
    <s v="Pago inmediato"/>
    <d v="2026-03-25T00:00:00"/>
    <x v="0"/>
    <s v="[LD073-2] LESS 70% (TAMBOR PLASTICO 170 KG INC)"/>
    <s v="KG"/>
    <n v="340"/>
    <n v="34.988793999999999"/>
    <n v="45"/>
    <n v="3403.8100399999998"/>
    <n v="0.22247124444444441"/>
    <s v="MXN"/>
    <n v="15300"/>
    <x v="3"/>
    <x v="13"/>
    <x v="6"/>
    <n v="3403.8100400000003"/>
  </r>
  <r>
    <s v="HMO/2026/00189"/>
    <x v="58"/>
    <d v="2026-03-25T00:00:00"/>
    <s v="30 Días"/>
    <d v="2026-04-24T00:00:00"/>
    <x v="0"/>
    <s v="[LD097-2] PROTEINA VEGETAL PVH 11307 (SACO 25 KG)"/>
    <s v="KG"/>
    <n v="1000"/>
    <n v="65.964659999999995"/>
    <n v="78"/>
    <n v="12035.34"/>
    <n v="0.1542992307692308"/>
    <s v="MXN"/>
    <n v="78000"/>
    <x v="3"/>
    <x v="13"/>
    <x v="8"/>
    <n v="12035.340000000006"/>
  </r>
  <r>
    <s v="HMO/2026/00188"/>
    <x v="22"/>
    <d v="2026-03-24T00:00:00"/>
    <s v="30 Días"/>
    <d v="2026-04-23T00:00:00"/>
    <x v="0"/>
    <s v="[LD107] SULFATO DE COBRE PENOLES SACO 25 KG"/>
    <s v="KG"/>
    <n v="500"/>
    <n v="64.489040000000003"/>
    <n v="75"/>
    <n v="5255.48"/>
    <n v="0.14014613333333331"/>
    <s v="MXN"/>
    <n v="37500"/>
    <x v="3"/>
    <x v="13"/>
    <x v="25"/>
    <n v="5255.4799999999987"/>
  </r>
  <r>
    <s v="HMO/2026/00187"/>
    <x v="61"/>
    <d v="2026-03-24T00:00:00"/>
    <s v="45 Días"/>
    <d v="2026-04-23T00:00:00"/>
    <x v="0"/>
    <s v="[LD016-2] ACIDO FOSFORICO CLARIFICADO 85% (PORRON NATURAL 35 KG INC)"/>
    <s v="KG"/>
    <n v="630"/>
    <n v="1.59091"/>
    <n v="2.15"/>
    <n v="352.22669999999999"/>
    <n v="0.26004186046511629"/>
    <s v="USD"/>
    <n v="24080.3"/>
    <x v="3"/>
    <x v="13"/>
    <x v="4"/>
    <n v="6261.8860125581386"/>
  </r>
  <r>
    <s v="HMO/2026/00186"/>
    <x v="3"/>
    <d v="2026-03-24T00:00:00"/>
    <s v="30 Días"/>
    <d v="2026-04-23T00:00:00"/>
    <x v="0"/>
    <s v="[LD052-2] ESTIREN ACRILICA (TAMBOR LAMINA 180 KG INC)"/>
    <s v="KG"/>
    <n v="360"/>
    <n v="31.150055999999999"/>
    <n v="38"/>
    <n v="2465.97984"/>
    <n v="0.1802616842105263"/>
    <s v="MXN"/>
    <n v="13680"/>
    <x v="3"/>
    <x v="13"/>
    <x v="0"/>
    <n v="2465.9798400000004"/>
  </r>
  <r>
    <s v="CLN/2026/00080"/>
    <x v="22"/>
    <d v="2026-03-24T00:00:00"/>
    <s v="30 Días"/>
    <d v="2026-04-23T00:00:00"/>
    <x v="0"/>
    <s v="[LD065] HIPOCLORITO DE CALCIO GRANULAR HTH SKU 30034 CUÑETE 45 KG"/>
    <s v="KG"/>
    <n v="900"/>
    <n v="3.823798"/>
    <n v="4.8"/>
    <n v="878.58180000000004"/>
    <n v="0.20337541666666659"/>
    <s v="USD"/>
    <n v="76800.960000000006"/>
    <x v="3"/>
    <x v="13"/>
    <x v="7"/>
    <n v="15619.427240399998"/>
  </r>
  <r>
    <s v="CLN/2026/00079"/>
    <x v="87"/>
    <d v="2026-03-24T00:00:00"/>
    <s v="30 Días"/>
    <d v="2026-03-24T00:00:00"/>
    <x v="2"/>
    <s v="[LD107] SULFATO DE COBRE PENOLES SACO 25 KG"/>
    <s v="KG"/>
    <n v="25"/>
    <n v="64.489199999999997"/>
    <n v="76"/>
    <n v="287.77"/>
    <n v="0.1514578947368421"/>
    <s v="MXN"/>
    <n v="1900"/>
    <x v="3"/>
    <x v="13"/>
    <x v="25"/>
    <n v="287.7700000000001"/>
  </r>
  <r>
    <s v="CLN/2026/00078"/>
    <x v="21"/>
    <d v="2026-03-24T00:00:00"/>
    <s v="30 Días"/>
    <d v="2026-04-23T00:00:00"/>
    <x v="2"/>
    <s v="[LD065] HIPOCLORITO DE CALCIO GRANULAR HTH SKU 30034 CUÑETE 45 KG"/>
    <s v="KG"/>
    <n v="720"/>
    <n v="3.7977780000000001"/>
    <n v="4.28"/>
    <n v="347.19983999999999"/>
    <n v="0.11266869158878499"/>
    <s v="USD"/>
    <n v="54784.68"/>
    <x v="3"/>
    <x v="13"/>
    <x v="7"/>
    <n v="6172.5182147102823"/>
  </r>
  <r>
    <s v="CLN/2026/00077"/>
    <x v="64"/>
    <d v="2026-03-24T00:00:00"/>
    <s v="Pago inmediato"/>
    <d v="2026-03-24T00:00:00"/>
    <x v="0"/>
    <s v="[LD057] FOSFATO DIAMONICO SACO 25 KG"/>
    <s v="KG"/>
    <n v="1000"/>
    <n v="39.111600000000003"/>
    <n v="56.889600000000002"/>
    <n v="17778"/>
    <n v="0.3125"/>
    <s v="MXN"/>
    <n v="56889.599999999999"/>
    <x v="3"/>
    <x v="13"/>
    <x v="35"/>
    <n v="17778"/>
  </r>
  <r>
    <s v="CLN/2026/00076"/>
    <x v="39"/>
    <d v="2026-03-23T00:00:00"/>
    <s v="30 Días"/>
    <d v="2026-04-22T00:00:00"/>
    <x v="1"/>
    <s v="[LD036] CARBON ACTIVADO DE COCO CG900 4X10 SACO 25 KG"/>
    <s v="KG"/>
    <n v="75"/>
    <n v="63.73"/>
    <n v="63.73"/>
    <n v="0"/>
    <n v="0"/>
    <s v="MXN"/>
    <n v="4779.75"/>
    <x v="3"/>
    <x v="13"/>
    <x v="22"/>
    <n v="0"/>
  </r>
  <r>
    <s v="CLN/2026/00075"/>
    <x v="36"/>
    <d v="2026-03-23T00:00:00"/>
    <s v="30 Días"/>
    <d v="2026-04-22T00:00:00"/>
    <x v="0"/>
    <s v="[LD111-2] THINNER AMERICANO (TAMBOR LAMINA 200 L INC)"/>
    <s v="L"/>
    <n v="200"/>
    <n v="26.522500000000001"/>
    <n v="31"/>
    <n v="895.5"/>
    <n v="0.14443548387096769"/>
    <s v="MXN"/>
    <n v="6200"/>
    <x v="3"/>
    <x v="13"/>
    <x v="21"/>
    <n v="895.49999999999977"/>
  </r>
  <r>
    <s v="CLN/2026/00075"/>
    <x v="36"/>
    <d v="2026-03-23T00:00:00"/>
    <s v="30 Días"/>
    <d v="2026-04-22T00:00:00"/>
    <x v="0"/>
    <s v="[LD122-2] XILOL (TAMBOR LAMINA 200 L INC)"/>
    <s v="L"/>
    <n v="400"/>
    <n v="31.922499999999999"/>
    <n v="38"/>
    <n v="2431"/>
    <n v="0.15993421052631579"/>
    <s v="MXN"/>
    <n v="15200"/>
    <x v="3"/>
    <x v="13"/>
    <x v="20"/>
    <n v="2431"/>
  </r>
  <r>
    <s v="CLN/2026/00074"/>
    <x v="27"/>
    <d v="2026-03-23T00:00:00"/>
    <s v="Pago inmediato"/>
    <d v="2026-04-22T00:00:00"/>
    <x v="1"/>
    <s v="[LD065] HIPOCLORITO DE CALCIO GRANULAR HTH SKU 30034 CUÑETE 45 KG"/>
    <s v="KG"/>
    <n v="225"/>
    <n v="3.8092820000000001"/>
    <n v="4.5999999999999996"/>
    <n v="177.91155000000001"/>
    <n v="0.17189521739130439"/>
    <s v="USD"/>
    <n v="18526.29"/>
    <x v="3"/>
    <x v="13"/>
    <x v="7"/>
    <n v="3184.5806470043467"/>
  </r>
  <r>
    <s v="CLN/2026/00072"/>
    <x v="27"/>
    <d v="2026-03-23T00:00:00"/>
    <s v="Pago inmediato"/>
    <d v="2026-04-22T00:00:00"/>
    <x v="1"/>
    <s v="[LD051] EDTA SACO 25 KG"/>
    <s v="KG"/>
    <n v="200"/>
    <n v="48.286200000000001"/>
    <n v="63"/>
    <n v="2942.76"/>
    <n v="0.2335523809523809"/>
    <s v="MXN"/>
    <n v="12600"/>
    <x v="3"/>
    <x v="13"/>
    <x v="23"/>
    <n v="2942.7599999999998"/>
  </r>
  <r>
    <s v="CLN/2026/00071"/>
    <x v="21"/>
    <d v="2026-03-23T00:00:00"/>
    <s v="30 Días"/>
    <d v="2026-04-22T00:00:00"/>
    <x v="2"/>
    <s v="[LD065] HIPOCLORITO DE CALCIO GRANULAR HTH SKU 30034 CUÑETE 45 KG"/>
    <s v="KG"/>
    <n v="810"/>
    <n v="3.8092800000000002"/>
    <n v="4.28"/>
    <n v="381.28320000000002"/>
    <n v="0.1099813084112149"/>
    <s v="USD"/>
    <n v="62055.03"/>
    <x v="3"/>
    <x v="13"/>
    <x v="7"/>
    <n v="6824.8933928971965"/>
  </r>
  <r>
    <s v="CLN/2026/00070"/>
    <x v="34"/>
    <d v="2026-03-21T00:00:00"/>
    <s v="Pago inmediato"/>
    <d v="2026-03-21T00:00:00"/>
    <x v="1"/>
    <s v="[LD065] HIPOCLORITO DE CALCIO GRANULAR HTH SKU 30034 CUÑETE 45 KG"/>
    <s v="KG"/>
    <n v="225"/>
    <n v="3.498024"/>
    <n v="4.5999999999999996"/>
    <n v="247.94460000000001"/>
    <n v="0.23956"/>
    <s v="USD"/>
    <n v="18435.11"/>
    <x v="3"/>
    <x v="14"/>
    <x v="7"/>
    <n v="4416.3149515999985"/>
  </r>
  <r>
    <s v="CLN/2026/00069"/>
    <x v="88"/>
    <d v="2026-03-20T00:00:00"/>
    <s v="30 Días"/>
    <d v="2026-04-19T00:00:00"/>
    <x v="0"/>
    <s v="[LD037] CARBONATO DE CALCIO MALLA 325 SACO 25 KG"/>
    <s v="KG"/>
    <n v="2000"/>
    <n v="6.6091499999999996"/>
    <n v="13"/>
    <n v="12781.7"/>
    <n v="0.49160384615384611"/>
    <s v="MXN"/>
    <n v="26000"/>
    <x v="3"/>
    <x v="14"/>
    <x v="50"/>
    <n v="12781.7"/>
  </r>
  <r>
    <s v="CLN/2026/00068"/>
    <x v="20"/>
    <d v="2026-03-20T00:00:00"/>
    <s v="30 Días"/>
    <d v="2026-04-19T00:00:00"/>
    <x v="2"/>
    <s v="[LD116] TRICLORO POLVO CUÑETE 50 KG"/>
    <s v="KG"/>
    <n v="250"/>
    <n v="46.065240000000003"/>
    <n v="54"/>
    <n v="1983.69"/>
    <n v="0.14693999999999999"/>
    <s v="MXN"/>
    <n v="13500"/>
    <x v="3"/>
    <x v="14"/>
    <x v="10"/>
    <n v="1983.6899999999994"/>
  </r>
  <r>
    <s v="HMO/2026/00182"/>
    <x v="80"/>
    <d v="2026-03-19T00:00:00"/>
    <s v="Pago inmediato"/>
    <d v="2026-03-19T00:00:00"/>
    <x v="0"/>
    <s v="[LD072-3] LESS 28% (TAMBOR PLASTICO 200 KG INC)"/>
    <s v="KG"/>
    <n v="200"/>
    <n v="18.902200000000001"/>
    <n v="18.899999999999999"/>
    <n v="-0.44"/>
    <n v="-1.1640211640211639E-4"/>
    <s v="MXN"/>
    <n v="3780"/>
    <x v="3"/>
    <x v="14"/>
    <x v="13"/>
    <n v="-0.44000000000039563"/>
  </r>
  <r>
    <s v="HMO/2026/00181"/>
    <x v="15"/>
    <d v="2026-03-19T00:00:00"/>
    <s v="30 Días"/>
    <d v="2026-04-18T00:00:00"/>
    <x v="0"/>
    <s v="[LD010] ACIDO ASCORBICO CAJA 25 KG"/>
    <s v="KG"/>
    <n v="200"/>
    <n v="72.682450000000003"/>
    <n v="90"/>
    <n v="3463.51"/>
    <n v="0.19241722222222221"/>
    <s v="MXN"/>
    <n v="18000"/>
    <x v="3"/>
    <x v="14"/>
    <x v="14"/>
    <n v="3463.5099999999993"/>
  </r>
  <r>
    <s v="HMO/2026/00180"/>
    <x v="51"/>
    <d v="2026-03-19T00:00:00"/>
    <s v="30 Días"/>
    <d v="2026-04-18T00:00:00"/>
    <x v="0"/>
    <s v="[LD016-2] ACIDO FOSFORICO CLARIFICADO 85% (PORRON NATURAL 35 KG INC)"/>
    <s v="KG"/>
    <n v="1960"/>
    <n v="1.598625"/>
    <n v="2.2999999999999998"/>
    <n v="1374.6949999999999"/>
    <n v="0.30494565217391301"/>
    <s v="USD"/>
    <n v="79651.850000000006"/>
    <x v="3"/>
    <x v="14"/>
    <x v="4"/>
    <n v="24289.485345108693"/>
  </r>
  <r>
    <s v="HMO/2026/00179"/>
    <x v="14"/>
    <d v="2026-03-19T00:00:00"/>
    <s v="Pago inmediato"/>
    <d v="2026-03-19T00:00:00"/>
    <x v="0"/>
    <s v="[LD073-2] LESS 70% (TAMBOR PLASTICO 170 KG INC)"/>
    <s v="KG"/>
    <n v="340"/>
    <n v="34.988793999999999"/>
    <n v="45"/>
    <n v="3403.8100399999998"/>
    <n v="0.22247124444444441"/>
    <s v="MXN"/>
    <n v="15300"/>
    <x v="3"/>
    <x v="14"/>
    <x v="6"/>
    <n v="3403.8100400000003"/>
  </r>
  <r>
    <s v="HMO/2026/00178"/>
    <x v="80"/>
    <d v="2026-03-18T00:00:00"/>
    <s v="Pago inmediato"/>
    <d v="2026-03-18T00:00:00"/>
    <x v="0"/>
    <s v="[LD072-3] LESS 28% (TAMBOR PLASTICO 200 KG INC)"/>
    <s v="KG"/>
    <n v="200"/>
    <n v="18.902249999999999"/>
    <n v="18.899999999999999"/>
    <n v="-0.45"/>
    <n v="-1.1904761904761899E-4"/>
    <s v="MXN"/>
    <n v="3780"/>
    <x v="3"/>
    <x v="14"/>
    <x v="13"/>
    <n v="-0.45000000000001705"/>
  </r>
  <r>
    <s v="HMO/2026/00177"/>
    <x v="58"/>
    <d v="2026-03-18T00:00:00"/>
    <s v="30 Días"/>
    <d v="2026-04-17T00:00:00"/>
    <x v="0"/>
    <s v="[LD048] DESPUMAROL PORRON 50 KG INC"/>
    <s v="KG"/>
    <n v="100"/>
    <n v="60.206800000000001"/>
    <n v="68"/>
    <n v="779.32"/>
    <n v="0.1146058823529412"/>
    <s v="MXN"/>
    <n v="6800"/>
    <x v="3"/>
    <x v="14"/>
    <x v="37"/>
    <n v="779.31999999999994"/>
  </r>
  <r>
    <s v="HMO/2026/00176"/>
    <x v="0"/>
    <d v="2026-03-18T00:00:00"/>
    <s v="Pago inmediato"/>
    <d v="2026-03-18T00:00:00"/>
    <x v="0"/>
    <s v="[LD018-2] ADBS (TAMBOR PLASTICO 200 KG INC)"/>
    <s v="KG"/>
    <n v="200"/>
    <n v="34.857799999999997"/>
    <n v="42.5"/>
    <n v="1528.44"/>
    <n v="0.1798164705882353"/>
    <s v="MXN"/>
    <n v="8500"/>
    <x v="3"/>
    <x v="14"/>
    <x v="29"/>
    <n v="1528.4400000000005"/>
  </r>
  <r>
    <s v="HMO/2026/00174"/>
    <x v="64"/>
    <d v="2026-03-18T00:00:00"/>
    <s v="Pago inmediato"/>
    <d v="2026-03-18T00:00:00"/>
    <x v="0"/>
    <s v="[LD008-2] ACIDO ACETICO GLACIAL ALIMENTICIO (PORRON NATURAL 20 KG INC)"/>
    <s v="KG"/>
    <n v="140"/>
    <n v="26.250786000000002"/>
    <n v="43"/>
    <n v="2344.88996"/>
    <n v="0.38951660465116278"/>
    <s v="MXN"/>
    <n v="6020"/>
    <x v="3"/>
    <x v="14"/>
    <x v="2"/>
    <n v="2344.88996"/>
  </r>
  <r>
    <s v="HMO/2026/00173"/>
    <x v="15"/>
    <d v="2026-03-17T00:00:00"/>
    <s v="30 Días"/>
    <d v="2026-04-16T00:00:00"/>
    <x v="0"/>
    <s v="[LD047] COMPLENAY B12 GAL 3.5 L"/>
    <s v="L"/>
    <n v="35"/>
    <n v="473.20714299999997"/>
    <n v="510"/>
    <n v="1287.7499949999999"/>
    <n v="7.2142856862745089E-2"/>
    <s v="MXN"/>
    <n v="17850"/>
    <x v="3"/>
    <x v="14"/>
    <x v="45"/>
    <n v="1287.749995000001"/>
  </r>
  <r>
    <s v="HMO/2026/00172"/>
    <x v="43"/>
    <d v="2026-03-17T00:00:00"/>
    <s v="30 Días"/>
    <d v="2026-04-16T00:00:00"/>
    <x v="2"/>
    <s v="[LD065] HIPOCLORITO DE CALCIO GRANULAR HTH SKU 30034 CUÑETE 45 KG"/>
    <s v="KG"/>
    <n v="45"/>
    <n v="60.046444000000001"/>
    <n v="86.024640000000005"/>
    <n v="1169.0200199999999"/>
    <n v="0.30198574052403571"/>
    <s v="MXN"/>
    <n v="3871.11"/>
    <x v="3"/>
    <x v="14"/>
    <x v="7"/>
    <n v="1169.0188200000002"/>
  </r>
  <r>
    <s v="HMO/2026/00171"/>
    <x v="43"/>
    <d v="2026-03-17T00:00:00"/>
    <s v="30 Días"/>
    <d v="2026-04-16T00:00:00"/>
    <x v="2"/>
    <s v="[LD065] HIPOCLORITO DE CALCIO GRANULAR HTH SKU 30034 CUÑETE 45 KG"/>
    <s v="KG"/>
    <n v="135"/>
    <n v="60.046295999999998"/>
    <n v="86.024640000000005"/>
    <n v="3507.0800399999998"/>
    <n v="0.30198746096080969"/>
    <s v="MXN"/>
    <n v="11613.33"/>
    <x v="3"/>
    <x v="14"/>
    <x v="7"/>
    <n v="3507.0764400000007"/>
  </r>
  <r>
    <s v="HMO/2026/00170"/>
    <x v="80"/>
    <d v="2026-03-17T00:00:00"/>
    <s v="Pago inmediato"/>
    <d v="2026-03-17T00:00:00"/>
    <x v="0"/>
    <s v="[LD072-3] LESS 28% (TAMBOR PLASTICO 200 KG INC)"/>
    <s v="KG"/>
    <n v="200"/>
    <n v="18.902249999999999"/>
    <n v="18.899999999999999"/>
    <n v="-0.45"/>
    <n v="-1.1904761904761899E-4"/>
    <s v="MXN"/>
    <n v="3780"/>
    <x v="3"/>
    <x v="14"/>
    <x v="13"/>
    <n v="-0.45000000000001705"/>
  </r>
  <r>
    <s v="HMO/2026/00169"/>
    <x v="83"/>
    <d v="2026-03-17T00:00:00"/>
    <s v="Pago inmediato"/>
    <d v="2026-03-17T00:00:00"/>
    <x v="0"/>
    <s v="[LD057] FOSFATO DIAMONICO SACO 25 KG"/>
    <s v="KG"/>
    <n v="1000"/>
    <n v="41.84496"/>
    <n v="57"/>
    <n v="15155.04"/>
    <n v="0.26587789473684209"/>
    <s v="MXN"/>
    <n v="57000"/>
    <x v="3"/>
    <x v="14"/>
    <x v="35"/>
    <n v="15155.039999999999"/>
  </r>
  <r>
    <s v="CLN/2026/00067"/>
    <x v="17"/>
    <d v="2026-03-17T00:00:00"/>
    <s v="30 Días"/>
    <d v="2026-04-16T00:00:00"/>
    <x v="2"/>
    <s v="[LD073-2] LESS 70% (TAMBOR PLASTICO 170 KG INC)"/>
    <s v="KG"/>
    <n v="680"/>
    <n v="34.988809000000003"/>
    <n v="41.5"/>
    <n v="4427.60988"/>
    <n v="0.1568961686746988"/>
    <s v="MXN"/>
    <n v="28220"/>
    <x v="3"/>
    <x v="14"/>
    <x v="6"/>
    <n v="4427.6098799999982"/>
  </r>
  <r>
    <s v="HMO/2026/00167"/>
    <x v="35"/>
    <d v="2026-03-13T00:00:00"/>
    <s v="30 Días"/>
    <d v="2026-04-12T00:00:00"/>
    <x v="0"/>
    <s v="[LD052-2] ESTIREN ACRILICA (TAMBOR LAMINA 180 KG INC)"/>
    <s v="KG"/>
    <n v="720"/>
    <n v="31.375499999999999"/>
    <n v="38"/>
    <n v="4769.6400000000003"/>
    <n v="0.174328947368421"/>
    <s v="MXN"/>
    <n v="27360"/>
    <x v="3"/>
    <x v="15"/>
    <x v="0"/>
    <n v="4769.6400000000012"/>
  </r>
  <r>
    <s v="HMO/2026/00166"/>
    <x v="57"/>
    <d v="2026-03-13T00:00:00"/>
    <s v="30 Días"/>
    <d v="2026-03-13T00:00:00"/>
    <x v="2"/>
    <s v="[LD010] ACIDO ASCORBICO CAJA 25 KG"/>
    <s v="KG"/>
    <n v="200"/>
    <n v="72.682400000000001"/>
    <n v="77"/>
    <n v="863.52"/>
    <n v="5.6072727272727267E-2"/>
    <s v="MXN"/>
    <n v="15400"/>
    <x v="3"/>
    <x v="15"/>
    <x v="14"/>
    <n v="863.51999999999975"/>
  </r>
  <r>
    <s v="HMO/2026/00165"/>
    <x v="48"/>
    <d v="2026-03-13T00:00:00"/>
    <s v="Pago inmediato"/>
    <d v="2026-04-12T00:00:00"/>
    <x v="0"/>
    <s v="[LD053-2] EXXSOL D-40 (TAMBOR LAMINA 200 L INC)"/>
    <s v="L"/>
    <n v="2000"/>
    <n v="1.860274"/>
    <n v="2.63"/>
    <n v="1539.452"/>
    <n v="0.29267148288973382"/>
    <s v="USD"/>
    <n v="93821.57"/>
    <x v="3"/>
    <x v="15"/>
    <x v="32"/>
    <n v="27458.898018942968"/>
  </r>
  <r>
    <s v="HMO/2026/00164"/>
    <x v="43"/>
    <d v="2026-03-13T00:00:00"/>
    <s v="30 Días"/>
    <d v="2026-04-12T00:00:00"/>
    <x v="2"/>
    <s v="[LD107] SULFATO DE COBRE PENOLES SACO 25 KG"/>
    <s v="KG"/>
    <n v="1800"/>
    <n v="64.489033000000006"/>
    <n v="69.405180000000001"/>
    <n v="8849.0606000000007"/>
    <n v="7.0832536349353367E-2"/>
    <s v="MXN"/>
    <n v="124929.32"/>
    <x v="3"/>
    <x v="15"/>
    <x v="25"/>
    <n v="8849.0645999999906"/>
  </r>
  <r>
    <s v="HMO/2026/00163"/>
    <x v="49"/>
    <d v="2026-03-12T00:00:00"/>
    <s v="30 Días"/>
    <d v="2026-04-11T00:00:00"/>
    <x v="0"/>
    <s v="[LD109] SULFATO DE ZINC (ZN) SACO 25 KG"/>
    <s v="KG"/>
    <n v="150"/>
    <n v="35.597732999999998"/>
    <n v="46"/>
    <n v="1560.34005"/>
    <n v="0.22613623913043479"/>
    <s v="MXN"/>
    <n v="6900"/>
    <x v="3"/>
    <x v="15"/>
    <x v="26"/>
    <n v="1560.3400500000002"/>
  </r>
  <r>
    <s v="HMO/2026/00162"/>
    <x v="15"/>
    <d v="2026-03-12T00:00:00"/>
    <s v="30 Días"/>
    <d v="2026-04-11T00:00:00"/>
    <x v="0"/>
    <s v="[LD047] COMPLENAY B12 GAL 3.5 L"/>
    <s v="L"/>
    <n v="98"/>
    <n v="395.12918400000001"/>
    <n v="510"/>
    <n v="11257.339968"/>
    <n v="0.22523689411764711"/>
    <s v="MXN"/>
    <n v="49980"/>
    <x v="3"/>
    <x v="15"/>
    <x v="45"/>
    <n v="11257.339967999998"/>
  </r>
  <r>
    <s v="HMO/2026/00161"/>
    <x v="3"/>
    <d v="2026-03-12T00:00:00"/>
    <s v="30 Días"/>
    <d v="2026-04-11T00:00:00"/>
    <x v="0"/>
    <s v="[LD022] ALCOHOL POLIVINILICO PVOH 08850 SACO 20 KG"/>
    <s v="KG"/>
    <n v="1000"/>
    <n v="34.595739999999999"/>
    <n v="48.78"/>
    <n v="14184.26"/>
    <n v="0.29078023780237799"/>
    <s v="MXN"/>
    <n v="48780"/>
    <x v="3"/>
    <x v="15"/>
    <x v="1"/>
    <n v="14184.260000000002"/>
  </r>
  <r>
    <s v="HMO/2026/00160"/>
    <x v="0"/>
    <d v="2026-03-12T00:00:00"/>
    <s v="Pago inmediato"/>
    <d v="2026-03-12T00:00:00"/>
    <x v="0"/>
    <s v="[LD018-2] ADBS (TAMBOR PLASTICO 200 KG INC)"/>
    <s v="KG"/>
    <n v="600"/>
    <n v="34.857799999999997"/>
    <n v="46.695999999999998"/>
    <n v="7102.92"/>
    <n v="0.2535163611444235"/>
    <s v="MXN"/>
    <n v="28017.599999999999"/>
    <x v="3"/>
    <x v="15"/>
    <x v="29"/>
    <n v="7102.92"/>
  </r>
  <r>
    <s v="HMO/2026/00159"/>
    <x v="0"/>
    <d v="2026-03-12T00:00:00"/>
    <s v="Pago inmediato"/>
    <d v="2026-03-12T00:00:00"/>
    <x v="0"/>
    <s v="[LD018-2] ADBS (TAMBOR PLASTICO 200 KG INC)"/>
    <s v="KG"/>
    <n v="200"/>
    <n v="34.857799999999997"/>
    <n v="29.9145"/>
    <n v="-988.66"/>
    <n v="-0.16524762239047949"/>
    <s v="MXN"/>
    <n v="5982.9"/>
    <x v="3"/>
    <x v="15"/>
    <x v="29"/>
    <n v="-988.6599999999994"/>
  </r>
  <r>
    <s v="HMO/2026/00158"/>
    <x v="49"/>
    <d v="2026-03-12T00:00:00"/>
    <s v="30 Días"/>
    <d v="2026-04-11T00:00:00"/>
    <x v="0"/>
    <s v="[LD016-1] ACIDO FOSFORICO CLARIFICADO 85% (PORRON NATURAL 30 KG INC)"/>
    <s v="KG"/>
    <n v="120"/>
    <n v="1.776986"/>
    <n v="2.2999999999999998"/>
    <n v="62.761679999999998"/>
    <n v="0.2273973913043478"/>
    <s v="USD"/>
    <n v="4872.59"/>
    <x v="3"/>
    <x v="15"/>
    <x v="4"/>
    <n v="1108.0142548956521"/>
  </r>
  <r>
    <s v="HMO/2026/00157"/>
    <x v="0"/>
    <d v="2026-03-12T00:00:00"/>
    <s v="Pago inmediato"/>
    <d v="2026-03-12T00:00:00"/>
    <x v="0"/>
    <s v="[LD018-2] ADBS (TAMBOR PLASTICO 200 KG INC)"/>
    <s v="KG"/>
    <n v="200"/>
    <n v="34.479050000000001"/>
    <n v="42.5"/>
    <n v="1604.19"/>
    <n v="0.18872823529411761"/>
    <s v="MXN"/>
    <n v="8500"/>
    <x v="3"/>
    <x v="15"/>
    <x v="29"/>
    <n v="1604.1899999999998"/>
  </r>
  <r>
    <s v="HMO/2026/00155"/>
    <x v="46"/>
    <d v="2026-03-11T00:00:00"/>
    <s v="30 Días"/>
    <d v="2026-04-10T00:00:00"/>
    <x v="0"/>
    <s v="[LD016-2] ACIDO FOSFORICO CLARIFICADO 85% (PORRON NATURAL 35 KG INC)"/>
    <s v="KG"/>
    <n v="420"/>
    <n v="1.591742"/>
    <n v="2.2999999999999998"/>
    <n v="297.46836000000002"/>
    <n v="0.30793826086956522"/>
    <s v="USD"/>
    <n v="16908.57"/>
    <x v="3"/>
    <x v="15"/>
    <x v="4"/>
    <n v="5206.7956395913025"/>
  </r>
  <r>
    <s v="HMO/2026/00154"/>
    <x v="71"/>
    <d v="2026-03-10T00:00:00"/>
    <s v="Pago inmediato"/>
    <d v="2026-04-09T00:00:00"/>
    <x v="0"/>
    <s v="[LD130] CAROSEN C"/>
    <s v="KG"/>
    <n v="15"/>
    <n v="1628.3573329999999"/>
    <n v="2100"/>
    <n v="7074.6400050000002"/>
    <n v="0.2245917461904762"/>
    <s v="MXN"/>
    <n v="31500"/>
    <x v="3"/>
    <x v="15"/>
    <x v="48"/>
    <n v="7074.6400050000011"/>
  </r>
  <r>
    <s v="HMO/2026/00153"/>
    <x v="14"/>
    <d v="2026-03-10T00:00:00"/>
    <s v="Pago inmediato"/>
    <d v="2026-03-10T00:00:00"/>
    <x v="0"/>
    <s v="[LD073-2] LESS 70% (TAMBOR PLASTICO 170 KG INC)"/>
    <s v="KG"/>
    <n v="340"/>
    <n v="34.988793999999999"/>
    <n v="45"/>
    <n v="3403.8100399999998"/>
    <n v="0.22247124444444441"/>
    <s v="MXN"/>
    <n v="15300"/>
    <x v="3"/>
    <x v="15"/>
    <x v="6"/>
    <n v="3403.8100400000003"/>
  </r>
  <r>
    <s v="HMO/2026/00152"/>
    <x v="51"/>
    <d v="2026-03-10T00:00:00"/>
    <s v="30 Días"/>
    <d v="2026-04-09T00:00:00"/>
    <x v="0"/>
    <s v="[LD065] HIPOCLORITO DE CALCIO GRANULAR HTH SKU 30034 CUÑETE 45 KG"/>
    <s v="KG"/>
    <n v="315"/>
    <n v="3.448779"/>
    <n v="4.4000000000000004"/>
    <n v="299.634615"/>
    <n v="0.2161865909090909"/>
    <s v="USD"/>
    <n v="24627.42"/>
    <x v="3"/>
    <x v="15"/>
    <x v="7"/>
    <n v="5324.1179726863656"/>
  </r>
  <r>
    <s v="HMO/2026/00151"/>
    <x v="77"/>
    <d v="2026-03-10T00:00:00"/>
    <s v="30 Días"/>
    <d v="2026-04-09T00:00:00"/>
    <x v="0"/>
    <s v="[LD065] HIPOCLORITO DE CALCIO GRANULAR HTH SKU 30034 CUÑETE 45 KG"/>
    <s v="KG"/>
    <n v="1080"/>
    <n v="3.448779"/>
    <n v="4.5999999999999996"/>
    <n v="1243.3186800000001"/>
    <n v="0.25026543478260871"/>
    <s v="USD"/>
    <n v="88274.9"/>
    <x v="3"/>
    <x v="15"/>
    <x v="7"/>
    <n v="22092.156228891297"/>
  </r>
  <r>
    <s v="HMO/2026/00150"/>
    <x v="77"/>
    <d v="2026-03-10T00:00:00"/>
    <s v="30 Días"/>
    <d v="2026-04-09T00:00:00"/>
    <x v="0"/>
    <s v="[LD065] HIPOCLORITO DE CALCIO GRANULAR HTH SKU 30034 CUÑETE 45 KG"/>
    <s v="KG"/>
    <n v="945"/>
    <n v="3.448779"/>
    <n v="4.5999999999999996"/>
    <n v="1087.903845"/>
    <n v="0.25026543478260871"/>
    <s v="USD"/>
    <n v="77240.539999999994"/>
    <x v="3"/>
    <x v="15"/>
    <x v="7"/>
    <n v="19330.637325943469"/>
  </r>
  <r>
    <s v="CLN/2026/00066"/>
    <x v="21"/>
    <d v="2026-03-10T00:00:00"/>
    <s v="30 Días"/>
    <d v="2026-04-09T00:00:00"/>
    <x v="2"/>
    <s v="[LD065] HIPOCLORITO DE CALCIO GRANULAR HTH SKU 30034 CUÑETE 45 KG"/>
    <s v="KG"/>
    <n v="720"/>
    <n v="3.3793299999999999"/>
    <n v="4.28"/>
    <n v="648.48239999999998"/>
    <n v="0.21043691588785049"/>
    <s v="USD"/>
    <n v="54756.03"/>
    <x v="3"/>
    <x v="15"/>
    <x v="7"/>
    <n v="11522.690079462618"/>
  </r>
  <r>
    <s v="CLN/2026/00065"/>
    <x v="63"/>
    <d v="2026-03-10T00:00:00"/>
    <s v="30 Días"/>
    <d v="2026-04-09T00:00:00"/>
    <x v="0"/>
    <s v="[LD029] BENZOATO DE SODIO EXTRUIDO KALAMA SACO 25 KG"/>
    <s v="KG"/>
    <n v="200"/>
    <n v="3.1245769999999999"/>
    <n v="4"/>
    <n v="175.08459999999999"/>
    <n v="0.21885574999999999"/>
    <s v="USD"/>
    <n v="14214.96"/>
    <x v="3"/>
    <x v="15"/>
    <x v="51"/>
    <n v="3111.0257320200003"/>
  </r>
  <r>
    <s v="CLN/2026/00064"/>
    <x v="89"/>
    <d v="2026-03-10T00:00:00"/>
    <s v="Pago inmediato"/>
    <d v="2026-03-10T00:00:00"/>
    <x v="1"/>
    <s v="[LD096] POTASA CAUSTICA EN ESCAMAS COREANA SACO 25 KG"/>
    <s v="KG"/>
    <n v="50"/>
    <n v="33.991999999999997"/>
    <n v="48.27"/>
    <n v="713.9"/>
    <n v="0.29579448933084729"/>
    <s v="MXN"/>
    <n v="2413.5"/>
    <x v="3"/>
    <x v="15"/>
    <x v="38"/>
    <n v="713.90000000000032"/>
  </r>
  <r>
    <s v="HMO/2026/00146"/>
    <x v="78"/>
    <d v="2026-03-06T00:00:00"/>
    <s v="Pago inmediato"/>
    <d v="2026-03-06T00:00:00"/>
    <x v="0"/>
    <s v="[LD026] ARBOCEL CE 30MST SACO 25 KG"/>
    <s v="KG"/>
    <n v="50"/>
    <n v="146.76060000000001"/>
    <n v="180"/>
    <n v="1661.97"/>
    <n v="0.18466333333333329"/>
    <s v="MXN"/>
    <n v="9000"/>
    <x v="3"/>
    <x v="16"/>
    <x v="19"/>
    <n v="1661.9699999999993"/>
  </r>
  <r>
    <s v="HMO/2026/00145"/>
    <x v="37"/>
    <d v="2026-03-06T00:00:00"/>
    <s v="Pago inmediato"/>
    <d v="2026-03-06T00:00:00"/>
    <x v="2"/>
    <s v="[LD143] HIPOCLORITO DE CALCIO GRANULAR AQUALIFE 65%"/>
    <s v="KG"/>
    <n v="45"/>
    <n v="61.059778000000001"/>
    <n v="75"/>
    <n v="627.30998999999997"/>
    <n v="0.18586962666666659"/>
    <s v="MXN"/>
    <n v="3375"/>
    <x v="3"/>
    <x v="16"/>
    <x v="12"/>
    <n v="627.30998999999997"/>
  </r>
  <r>
    <s v="HMO/2026/00142"/>
    <x v="77"/>
    <d v="2026-03-06T00:00:00"/>
    <s v="30 Días"/>
    <d v="2026-04-05T00:00:00"/>
    <x v="0"/>
    <s v="[LD065] HIPOCLORITO DE CALCIO GRANULAR HTH SKU 30034 CUÑETE 45 KG"/>
    <s v="KG"/>
    <n v="720"/>
    <n v="3.4049309999999999"/>
    <n v="4.5999999999999996"/>
    <n v="860.44967999999994"/>
    <n v="0.25979760869565222"/>
    <s v="USD"/>
    <n v="58107.38"/>
    <x v="3"/>
    <x v="16"/>
    <x v="7"/>
    <n v="15096.158371569561"/>
  </r>
  <r>
    <s v="HMO/2026/00141"/>
    <x v="50"/>
    <d v="2026-03-05T00:00:00"/>
    <s v="30 Días"/>
    <d v="2026-04-04T00:00:00"/>
    <x v="0"/>
    <s v="[LD012] ACIDO CITRICO WEIFANG SACO 25 KG"/>
    <s v="KG"/>
    <n v="200"/>
    <n v="1.1117440000000001"/>
    <n v="1.58"/>
    <n v="93.651200000000003"/>
    <n v="0.29636455696202529"/>
    <s v="USD"/>
    <n v="5544.06"/>
    <x v="3"/>
    <x v="16"/>
    <x v="3"/>
    <n v="1643.0628856708861"/>
  </r>
  <r>
    <s v="CLN/2026/00062"/>
    <x v="5"/>
    <d v="2026-03-05T00:00:00"/>
    <s v="30 Días"/>
    <d v="2026-03-05T00:00:00"/>
    <x v="2"/>
    <s v="[LD065] HIPOCLORITO DE CALCIO GRANULAR HTH SKU 30034 CUÑETE 45 KG"/>
    <s v="KG"/>
    <n v="45"/>
    <n v="59.737777999999999"/>
    <n v="84"/>
    <n v="1091.79999"/>
    <n v="0.28883597619047618"/>
    <s v="MXN"/>
    <n v="3780"/>
    <x v="3"/>
    <x v="16"/>
    <x v="7"/>
    <n v="1091.79999"/>
  </r>
  <r>
    <s v="HMO/2026/00140"/>
    <x v="77"/>
    <d v="2026-03-04T00:00:00"/>
    <s v="30 Días"/>
    <d v="2026-04-03T00:00:00"/>
    <x v="0"/>
    <s v="[LD065] HIPOCLORITO DE CALCIO GRANULAR HTH SKU 30034 CUÑETE 45 KG"/>
    <s v="KG"/>
    <n v="450"/>
    <n v="3.3706740000000002"/>
    <n v="4.5999999999999996"/>
    <n v="553.19669999999996"/>
    <n v="0.26724478260869561"/>
    <s v="USD"/>
    <n v="36686.199999999997"/>
    <x v="3"/>
    <x v="16"/>
    <x v="7"/>
    <n v="9804.1955437391262"/>
  </r>
  <r>
    <s v="CLN/2026/00061"/>
    <x v="90"/>
    <d v="2026-03-04T00:00:00"/>
    <s v="Pago inmediato"/>
    <d v="2026-03-04T00:00:00"/>
    <x v="1"/>
    <s v="[LD008-2] ACIDO ACETICO GLACIAL ALIMENTICIO (PORRON NATURAL 20 KG INC)"/>
    <s v="KG"/>
    <n v="200"/>
    <n v="26.25075"/>
    <n v="55"/>
    <n v="5749.85"/>
    <n v="0.52271363636363632"/>
    <s v="MXN"/>
    <n v="11000"/>
    <x v="3"/>
    <x v="16"/>
    <x v="2"/>
    <n v="5749.85"/>
  </r>
  <r>
    <s v="HMO/2026/00139"/>
    <x v="7"/>
    <d v="2026-03-03T00:00:00"/>
    <s v="Pago inmediato"/>
    <d v="2026-03-03T00:00:00"/>
    <x v="0"/>
    <s v="[LD065] HIPOCLORITO DE CALCIO GRANULAR HTH SKU 30034 CUÑETE 45 KG"/>
    <s v="KG"/>
    <n v="90"/>
    <n v="59.737777999999999"/>
    <n v="79.2"/>
    <n v="1751.59998"/>
    <n v="0.24573512626262631"/>
    <s v="MXN"/>
    <n v="7128"/>
    <x v="3"/>
    <x v="16"/>
    <x v="7"/>
    <n v="1751.5999800000004"/>
  </r>
  <r>
    <s v="CLN/2026/00058"/>
    <x v="33"/>
    <d v="2026-03-03T00:00:00"/>
    <s v="30 Días"/>
    <d v="2026-04-02T00:00:00"/>
    <x v="2"/>
    <s v="[LD065] HIPOCLORITO DE CALCIO GRANULAR HTH SKU 30034 CUÑETE 45 KG"/>
    <s v="KG"/>
    <n v="675"/>
    <n v="3.4433980000000002"/>
    <n v="4.8"/>
    <n v="915.70635000000004"/>
    <n v="0.28262541666666657"/>
    <s v="USD"/>
    <n v="56209.14"/>
    <x v="3"/>
    <x v="16"/>
    <x v="7"/>
    <n v="15886.131612974996"/>
  </r>
  <r>
    <s v="HMO/2026/00136"/>
    <x v="49"/>
    <d v="2026-03-02T00:00:00"/>
    <s v="30 Días"/>
    <d v="2026-04-01T00:00:00"/>
    <x v="0"/>
    <s v="[LD016-1] ACIDO FOSFORICO CLARIFICADO 85% (PORRON NATURAL 30 KG INC)"/>
    <s v="KG"/>
    <n v="180"/>
    <n v="1.8063359999999999"/>
    <n v="2.2999999999999998"/>
    <n v="88.859520000000003"/>
    <n v="0.21463652173913039"/>
    <s v="USD"/>
    <n v="7128.79"/>
    <x v="3"/>
    <x v="16"/>
    <x v="4"/>
    <n v="1530.0986898086956"/>
  </r>
  <r>
    <s v="HMO/2026/00135"/>
    <x v="91"/>
    <d v="2026-03-02T00:00:00"/>
    <s v="Pago inmediato"/>
    <d v="2026-03-02T00:00:00"/>
    <x v="0"/>
    <s v="[LD107] SULFATO DE COBRE PENOLES SACO 25 KG"/>
    <s v="KG"/>
    <n v="500"/>
    <n v="64.455299999999994"/>
    <n v="75"/>
    <n v="5272.35"/>
    <n v="0.140596"/>
    <s v="MXN"/>
    <n v="37500"/>
    <x v="3"/>
    <x v="16"/>
    <x v="25"/>
    <n v="5272.3500000000031"/>
  </r>
  <r>
    <s v="HMO/2026/00134"/>
    <x v="91"/>
    <d v="2026-03-02T00:00:00"/>
    <s v="Pago inmediato"/>
    <d v="2026-03-02T00:00:00"/>
    <x v="0"/>
    <s v="[LD107] SULFATO DE COBRE PENOLES SACO 25 KG"/>
    <s v="KG"/>
    <n v="400"/>
    <n v="64.455299999999994"/>
    <n v="75"/>
    <n v="4217.88"/>
    <n v="0.140596"/>
    <s v="MXN"/>
    <n v="30000"/>
    <x v="3"/>
    <x v="16"/>
    <x v="25"/>
    <n v="4217.8800000000028"/>
  </r>
  <r>
    <s v="HMO/2026/00133"/>
    <x v="91"/>
    <d v="2026-03-02T00:00:00"/>
    <s v="Pago inmediato"/>
    <d v="2026-03-02T00:00:00"/>
    <x v="0"/>
    <s v="[LD107] SULFATO DE COBRE PENOLES SACO 25 KG"/>
    <s v="KG"/>
    <n v="1000"/>
    <n v="64.455299999999994"/>
    <n v="75"/>
    <n v="10544.7"/>
    <n v="0.140596"/>
    <s v="MXN"/>
    <n v="75000"/>
    <x v="3"/>
    <x v="16"/>
    <x v="25"/>
    <n v="10544.700000000006"/>
  </r>
  <r>
    <s v="HMO/2026/00132"/>
    <x v="14"/>
    <d v="2026-03-02T00:00:00"/>
    <s v="Pago inmediato"/>
    <d v="2026-03-02T00:00:00"/>
    <x v="0"/>
    <s v="[LD073-2] LESS 70% (TAMBOR PLASTICO 170 KG INC)"/>
    <s v="KG"/>
    <n v="340"/>
    <n v="34.988793999999999"/>
    <n v="45"/>
    <n v="3403.8100399999998"/>
    <n v="0.22247124444444441"/>
    <s v="MXN"/>
    <n v="15300"/>
    <x v="3"/>
    <x v="16"/>
    <x v="6"/>
    <n v="3403.8100400000003"/>
  </r>
  <r>
    <s v="HMO/2026/00129"/>
    <x v="92"/>
    <d v="2026-03-02T00:00:00"/>
    <s v="Pago inmediato"/>
    <d v="2026-03-02T00:00:00"/>
    <x v="0"/>
    <s v="[LD107] SULFATO DE COBRE PENOLES SACO 25 KG"/>
    <s v="KG"/>
    <n v="500"/>
    <n v="64.455299999999994"/>
    <n v="75"/>
    <n v="5272.35"/>
    <n v="0.140596"/>
    <s v="MXN"/>
    <n v="37500"/>
    <x v="3"/>
    <x v="16"/>
    <x v="25"/>
    <n v="5272.3500000000031"/>
  </r>
  <r>
    <s v="CLN/2026/00057"/>
    <x v="57"/>
    <d v="2026-03-02T00:00:00"/>
    <s v="30 Días"/>
    <d v="2026-04-01T00:00:00"/>
    <x v="2"/>
    <s v="[LD065] HIPOCLORITO DE CALCIO GRANULAR HTH SKU 30034 CUÑETE 45 KG"/>
    <s v="KG"/>
    <n v="180"/>
    <n v="59.737777999999999"/>
    <n v="79.209999999999994"/>
    <n v="3504.9999600000001"/>
    <n v="0.24583034970332029"/>
    <s v="MXN"/>
    <n v="14257.8"/>
    <x v="3"/>
    <x v="16"/>
    <x v="7"/>
    <n v="3504.9999599999992"/>
  </r>
  <r>
    <s v="CLN/2026/00056"/>
    <x v="33"/>
    <d v="2026-02-28T00:00:00"/>
    <s v="30 Días"/>
    <d v="2026-03-30T00:00:00"/>
    <x v="2"/>
    <s v="[LD065] HIPOCLORITO DE CALCIO GRANULAR HTH SKU 30034 CUÑETE 45 KG"/>
    <s v="KG"/>
    <n v="450"/>
    <n v="3.461795"/>
    <n v="4.8"/>
    <n v="602.19224999999994"/>
    <n v="0.27879270833333331"/>
    <s v="USD"/>
    <n v="37273.61"/>
    <x v="4"/>
    <x v="17"/>
    <x v="7"/>
    <n v="10391.610681260416"/>
  </r>
  <r>
    <s v="HMO/2026/00127"/>
    <x v="46"/>
    <d v="2026-02-27T00:00:00"/>
    <s v="30 Días"/>
    <d v="2026-03-29T00:00:00"/>
    <x v="0"/>
    <s v="[LD137-2] ACEITE MINERAL LTS (TAMBOR PLASTICO 200 L INC)"/>
    <s v="L"/>
    <n v="400"/>
    <n v="40.499274999999997"/>
    <n v="47.02"/>
    <n v="2608.29"/>
    <n v="0.13867981709910679"/>
    <s v="MXN"/>
    <n v="18808"/>
    <x v="4"/>
    <x v="17"/>
    <x v="39"/>
    <n v="2608.2900000000022"/>
  </r>
  <r>
    <s v="HMO/2026/00126"/>
    <x v="93"/>
    <d v="2026-02-27T00:00:00"/>
    <s v="Pago inmediato"/>
    <d v="2026-02-27T00:00:00"/>
    <x v="0"/>
    <s v="[LD065] HIPOCLORITO DE CALCIO GRANULAR HTH SKU 30034 CUÑETE 45 KG"/>
    <s v="KG"/>
    <n v="45"/>
    <n v="59.737777999999999"/>
    <n v="82.5"/>
    <n v="1024.29999"/>
    <n v="0.2759057212121212"/>
    <s v="MXN"/>
    <n v="3712.5"/>
    <x v="4"/>
    <x v="17"/>
    <x v="7"/>
    <n v="1024.29999"/>
  </r>
  <r>
    <s v="HMO/2026/00125"/>
    <x v="4"/>
    <d v="2026-02-27T00:00:00"/>
    <s v="30 Días"/>
    <d v="2026-03-29T00:00:00"/>
    <x v="0"/>
    <s v="[LD052-2] ESTIREN ACRILICA (TAMBOR LAMINA 180 KG INC)"/>
    <s v="KG"/>
    <n v="1440"/>
    <n v="31.378222000000001"/>
    <n v="41"/>
    <n v="13855.36032"/>
    <n v="0.23467751219512201"/>
    <s v="MXN"/>
    <n v="59040"/>
    <x v="4"/>
    <x v="17"/>
    <x v="0"/>
    <n v="13855.360319999998"/>
  </r>
  <r>
    <s v="HMO/2026/00124"/>
    <x v="4"/>
    <d v="2026-02-27T00:00:00"/>
    <s v="30 Días"/>
    <d v="2026-03-29T00:00:00"/>
    <x v="0"/>
    <s v="[LD022] ALCOHOL POLIVINILICO PVOH 08850 SACO 20 KG"/>
    <s v="KG"/>
    <n v="1000"/>
    <n v="33.996000000000002"/>
    <n v="49.75"/>
    <n v="15754"/>
    <n v="0.31666331658291458"/>
    <s v="MXN"/>
    <n v="49750"/>
    <x v="4"/>
    <x v="17"/>
    <x v="1"/>
    <n v="15753.999999999998"/>
  </r>
  <r>
    <s v="CLN/2026/00055"/>
    <x v="94"/>
    <d v="2026-02-27T00:00:00"/>
    <s v="30 Días"/>
    <d v="2026-03-29T00:00:00"/>
    <x v="0"/>
    <s v="[LD107] SULFATO DE COBRE PENOLES SACO 25 KG"/>
    <s v="KG"/>
    <n v="1000"/>
    <n v="64.455299999999994"/>
    <n v="69"/>
    <n v="4544.7"/>
    <n v="6.586521739130434E-2"/>
    <s v="MXN"/>
    <n v="69000"/>
    <x v="4"/>
    <x v="17"/>
    <x v="25"/>
    <n v="4544.7000000000062"/>
  </r>
  <r>
    <s v="HMO/2026/00123"/>
    <x v="51"/>
    <d v="2026-02-26T00:00:00"/>
    <s v="30 Días"/>
    <d v="2026-03-28T00:00:00"/>
    <x v="0"/>
    <s v="[LD016-1] ACIDO FOSFORICO CLARIFICADO 85% (PORRON NATURAL 30 KG INC)"/>
    <s v="KG"/>
    <n v="1740"/>
    <n v="1.811523"/>
    <n v="2.2999999999999998"/>
    <n v="849.94997999999998"/>
    <n v="0.21238130434782609"/>
    <s v="USD"/>
    <n v="68714.34"/>
    <x v="4"/>
    <x v="17"/>
    <x v="4"/>
    <n v="14593.641156599997"/>
  </r>
  <r>
    <s v="HMO/2026/00122"/>
    <x v="13"/>
    <d v="2026-02-26T00:00:00"/>
    <s v="30 Días"/>
    <d v="2026-03-28T00:00:00"/>
    <x v="0"/>
    <s v="[LD010] ACIDO ASCORBICO CAJA 25 KG"/>
    <s v="KG"/>
    <n v="100"/>
    <n v="70.6995"/>
    <n v="90"/>
    <n v="1930.05"/>
    <n v="0.21445"/>
    <s v="MXN"/>
    <n v="9000"/>
    <x v="4"/>
    <x v="17"/>
    <x v="14"/>
    <n v="1930.05"/>
  </r>
  <r>
    <s v="HMO/2026/00121"/>
    <x v="29"/>
    <d v="2026-02-26T00:00:00"/>
    <s v="15 Días"/>
    <d v="2026-03-13T00:00:00"/>
    <x v="2"/>
    <s v="[LD065] HIPOCLORITO DE CALCIO GRANULAR HTH SKU 30034 CUÑETE 45 KG"/>
    <s v="KG"/>
    <n v="180"/>
    <n v="3.4791949999999998"/>
    <n v="4.2"/>
    <n v="129.7449"/>
    <n v="0.1716202380952381"/>
    <s v="USD"/>
    <n v="12980.52"/>
    <x v="4"/>
    <x v="17"/>
    <x v="7"/>
    <n v="2227.7199330000012"/>
  </r>
  <r>
    <s v="HMO/2026/00120"/>
    <x v="83"/>
    <d v="2026-02-26T00:00:00"/>
    <s v="Pago inmediato"/>
    <d v="2026-02-26T00:00:00"/>
    <x v="0"/>
    <s v="[LD014-4] ACIDO FOSFORICO 52% VERDE (TOTE 1680 KG A/C)"/>
    <s v="KG"/>
    <n v="8400"/>
    <n v="16.139800000000001"/>
    <n v="19.642910000000001"/>
    <n v="29426.12"/>
    <n v="0.17833964563973281"/>
    <s v="MXN"/>
    <n v="165000.44"/>
    <x v="4"/>
    <x v="17"/>
    <x v="5"/>
    <n v="29426.123999999996"/>
  </r>
  <r>
    <s v="HMO/2026/00119"/>
    <x v="43"/>
    <d v="2026-02-26T00:00:00"/>
    <s v="30 Días"/>
    <d v="2026-03-28T00:00:00"/>
    <x v="2"/>
    <s v="[LD107] SULFATO DE COBRE PENOLES SACO 25 KG"/>
    <s v="KG"/>
    <n v="1000"/>
    <n v="64.455299999999994"/>
    <n v="77"/>
    <n v="12544.7"/>
    <n v="0.1629181818181818"/>
    <s v="MXN"/>
    <n v="77000"/>
    <x v="4"/>
    <x v="17"/>
    <x v="25"/>
    <n v="12544.700000000006"/>
  </r>
  <r>
    <s v="HMO/2026/00118"/>
    <x v="94"/>
    <d v="2026-02-26T00:00:00"/>
    <s v="30 Días"/>
    <d v="2026-03-28T00:00:00"/>
    <x v="0"/>
    <s v="[LD107] SULFATO DE COBRE PENOLES SACO 25 KG"/>
    <s v="KG"/>
    <n v="1000"/>
    <n v="64.455299999999994"/>
    <n v="69"/>
    <n v="4544.7"/>
    <n v="6.586521739130434E-2"/>
    <s v="MXN"/>
    <n v="69000"/>
    <x v="4"/>
    <x v="17"/>
    <x v="25"/>
    <n v="4544.7000000000062"/>
  </r>
  <r>
    <s v="HMO/2026/00117"/>
    <x v="83"/>
    <d v="2026-02-26T00:00:00"/>
    <s v="Pago inmediato"/>
    <d v="2026-02-26T00:00:00"/>
    <x v="0"/>
    <s v="[LD016-9] ACIDO FOSFORICO CLARIFICADO 85% (TOTE 1650 KG INC)"/>
    <s v="KG"/>
    <n v="3244.8"/>
    <n v="30.930150000000001"/>
    <n v="37.51"/>
    <n v="21350.299279999999"/>
    <n v="0.1754159026459495"/>
    <s v="MXN"/>
    <n v="121712.45"/>
    <x v="4"/>
    <x v="17"/>
    <x v="4"/>
    <n v="21350.297279999992"/>
  </r>
  <r>
    <s v="CLN/2026/00054"/>
    <x v="4"/>
    <d v="2026-02-26T00:00:00"/>
    <s v="30 Días"/>
    <d v="2026-03-28T00:00:00"/>
    <x v="0"/>
    <s v="[LD031] BIOXIDO DE TITANIO SACO 25 KG"/>
    <s v="KG"/>
    <n v="500"/>
    <n v="82.657039999999995"/>
    <n v="87"/>
    <n v="2171.48"/>
    <n v="4.9919080459770122E-2"/>
    <s v="MXN"/>
    <n v="43500"/>
    <x v="4"/>
    <x v="17"/>
    <x v="15"/>
    <n v="2171.4800000000023"/>
  </r>
  <r>
    <s v="HMO/2026/00116"/>
    <x v="23"/>
    <d v="2026-02-25T00:00:00"/>
    <s v="30 Días"/>
    <d v="2026-03-27T00:00:00"/>
    <x v="2"/>
    <s v="[LD043-2] CLORURO DE CALCIO TEC. GRANULAR (SACO 25 KG)"/>
    <s v="KG"/>
    <n v="50"/>
    <n v="16.610800000000001"/>
    <n v="22"/>
    <n v="269.45999999999998"/>
    <n v="0.24496363636363641"/>
    <s v="MXN"/>
    <n v="1100"/>
    <x v="4"/>
    <x v="17"/>
    <x v="52"/>
    <n v="269.45999999999992"/>
  </r>
  <r>
    <s v="HMO/2026/00115"/>
    <x v="61"/>
    <d v="2026-02-25T00:00:00"/>
    <s v="45 Días"/>
    <d v="2026-04-11T00:00:00"/>
    <x v="0"/>
    <s v="[LD016-1] ACIDO FOSFORICO CLARIFICADO 85% (PORRON NATURAL 30 KG INC)"/>
    <s v="KG"/>
    <n v="1020"/>
    <n v="1.806662"/>
    <n v="2.15"/>
    <n v="350.20476000000002"/>
    <n v="0.15969209302325579"/>
    <s v="USD"/>
    <n v="37699.86"/>
    <x v="4"/>
    <x v="17"/>
    <x v="4"/>
    <n v="6020.3695500837202"/>
  </r>
  <r>
    <s v="HMO/2026/00114"/>
    <x v="43"/>
    <d v="2026-02-25T00:00:00"/>
    <s v="30 Días"/>
    <d v="2026-03-27T00:00:00"/>
    <x v="2"/>
    <s v="[LD065] HIPOCLORITO DE CALCIO GRANULAR HTH SKU 30034 CUÑETE 45 KG"/>
    <s v="KG"/>
    <n v="630"/>
    <n v="59.737777999999999"/>
    <n v="82.63"/>
    <n v="14422.09986"/>
    <n v="0.27704492315139778"/>
    <s v="MXN"/>
    <n v="52056.9"/>
    <x v="4"/>
    <x v="17"/>
    <x v="7"/>
    <n v="14422.099859999998"/>
  </r>
  <r>
    <s v="CLN/2026/00053"/>
    <x v="94"/>
    <d v="2026-02-25T00:00:00"/>
    <s v="30 Días"/>
    <d v="2026-03-27T00:00:00"/>
    <x v="0"/>
    <s v="[LD107] SULFATO DE COBRE PENOLES SACO 25 KG"/>
    <s v="KG"/>
    <n v="1000"/>
    <n v="64.455299999999994"/>
    <n v="69"/>
    <n v="4544.7"/>
    <n v="6.586521739130434E-2"/>
    <s v="MXN"/>
    <n v="69000"/>
    <x v="4"/>
    <x v="17"/>
    <x v="25"/>
    <n v="4544.7000000000062"/>
  </r>
  <r>
    <s v="HMO/2026/00113"/>
    <x v="15"/>
    <d v="2026-02-24T00:00:00"/>
    <s v="30 Días"/>
    <d v="2026-03-26T00:00:00"/>
    <x v="0"/>
    <s v="[LD010] ACIDO ASCORBICO CAJA 25 KG"/>
    <s v="KG"/>
    <n v="100"/>
    <n v="70.699600000000004"/>
    <n v="90"/>
    <n v="1930.04"/>
    <n v="0.21444888888888891"/>
    <s v="MXN"/>
    <n v="9000"/>
    <x v="4"/>
    <x v="17"/>
    <x v="14"/>
    <n v="1930.0399999999995"/>
  </r>
  <r>
    <s v="HMO/2026/00112"/>
    <x v="7"/>
    <d v="2026-02-24T00:00:00"/>
    <s v="Pago inmediato"/>
    <d v="2026-02-24T00:00:00"/>
    <x v="0"/>
    <s v="[LD065] HIPOCLORITO DE CALCIO GRANULAR HTH SKU 30034 CUÑETE 45 KG"/>
    <s v="KG"/>
    <n v="90"/>
    <n v="59.737777999999999"/>
    <n v="79.12"/>
    <n v="1744.3999799999999"/>
    <n v="0.24497247219413551"/>
    <s v="MXN"/>
    <n v="7120.8"/>
    <x v="4"/>
    <x v="17"/>
    <x v="7"/>
    <n v="1744.3999800000006"/>
  </r>
  <r>
    <s v="CLN/2026/00052"/>
    <x v="95"/>
    <d v="2026-02-24T00:00:00"/>
    <s v="30 Días"/>
    <d v="2026-03-26T00:00:00"/>
    <x v="2"/>
    <s v="[LD097-2] PROTEINA VEGETAL PVH 11307 (SACO 25 KG)"/>
    <s v="KG"/>
    <n v="150"/>
    <n v="65.793467000000007"/>
    <n v="85.5"/>
    <n v="2955.9799499999999"/>
    <n v="0.23048576608187141"/>
    <s v="MXN"/>
    <n v="12825"/>
    <x v="4"/>
    <x v="17"/>
    <x v="8"/>
    <n v="2955.979949999999"/>
  </r>
  <r>
    <s v="HMO/2026/00111"/>
    <x v="14"/>
    <d v="2026-02-23T00:00:00"/>
    <s v="Pago inmediato"/>
    <d v="2026-02-23T00:00:00"/>
    <x v="0"/>
    <s v="[LD073-2] LESS 70% (TAMBOR PLASTICO 170 KG INC)"/>
    <s v="KG"/>
    <n v="340"/>
    <n v="34.988793999999999"/>
    <n v="45"/>
    <n v="3403.8100399999998"/>
    <n v="0.22247124444444441"/>
    <s v="MXN"/>
    <n v="15300"/>
    <x v="4"/>
    <x v="17"/>
    <x v="6"/>
    <n v="3403.8100400000003"/>
  </r>
  <r>
    <s v="HMO/2026/00110"/>
    <x v="51"/>
    <d v="2026-02-23T00:00:00"/>
    <s v="30 Días"/>
    <d v="2026-03-25T00:00:00"/>
    <x v="0"/>
    <s v="[LD065] HIPOCLORITO DE CALCIO GRANULAR HTH SKU 30034 CUÑETE 45 KG"/>
    <s v="KG"/>
    <n v="1350"/>
    <n v="3.4787499999999998"/>
    <n v="4.4000000000000004"/>
    <n v="1243.6875"/>
    <n v="0.20937500000000001"/>
    <s v="USD"/>
    <n v="102002.87"/>
    <x v="4"/>
    <x v="17"/>
    <x v="7"/>
    <n v="21356.850906250009"/>
  </r>
  <r>
    <s v="HMO/2026/00109"/>
    <x v="51"/>
    <d v="2026-02-23T00:00:00"/>
    <s v="30 Días"/>
    <d v="2026-03-25T00:00:00"/>
    <x v="0"/>
    <s v="[LD065] HIPOCLORITO DE CALCIO GRANULAR HTH SKU 30034 CUÑETE 45 KG"/>
    <s v="KG"/>
    <n v="1350"/>
    <n v="3.4787499999999998"/>
    <n v="4.4000000000000004"/>
    <n v="1243.6875"/>
    <n v="0.20937500000000001"/>
    <s v="USD"/>
    <n v="102002.87"/>
    <x v="4"/>
    <x v="17"/>
    <x v="7"/>
    <n v="21356.850906250009"/>
  </r>
  <r>
    <s v="CLN/2026/00051"/>
    <x v="28"/>
    <d v="2026-02-23T00:00:00"/>
    <s v="30 Días"/>
    <d v="2026-03-10T00:00:00"/>
    <x v="0"/>
    <s v="[LD083-2] NONIL FENOL 10 MOLES (TAMBOR PLASTICO 200 KG INC)"/>
    <s v="KG"/>
    <n v="800"/>
    <n v="2.5731570000000001"/>
    <n v="2.87"/>
    <n v="237.4744"/>
    <n v="0.1034296167247387"/>
    <s v="USD"/>
    <n v="39427.370000000003"/>
    <x v="4"/>
    <x v="17"/>
    <x v="18"/>
    <n v="4077.9577675644596"/>
  </r>
  <r>
    <s v="CLN/2026/00051"/>
    <x v="28"/>
    <d v="2026-02-23T00:00:00"/>
    <s v="30 Días"/>
    <d v="2026-03-10T00:00:00"/>
    <x v="0"/>
    <s v="[LD094] POTASA CAUSTICA EN ESCAMA CHINA SACO 25 KG"/>
    <s v="KG"/>
    <n v="75"/>
    <n v="2.1579679999999999"/>
    <n v="2.77"/>
    <n v="45.9024"/>
    <n v="0.22095018050541521"/>
    <s v="USD"/>
    <n v="3567.52"/>
    <x v="4"/>
    <x v="17"/>
    <x v="17"/>
    <n v="788.24418795667884"/>
  </r>
  <r>
    <s v="CLN/2026/00050"/>
    <x v="95"/>
    <d v="2026-02-23T00:00:00"/>
    <s v="30 Días"/>
    <d v="2026-03-25T00:00:00"/>
    <x v="2"/>
    <s v="[LD097-2] PROTEINA VEGETAL PVH 11307 (SACO 25 KG)"/>
    <s v="KG"/>
    <n v="150"/>
    <n v="65.793467000000007"/>
    <n v="85.5"/>
    <n v="2955.9799499999999"/>
    <n v="0.23048576608187141"/>
    <s v="MXN"/>
    <n v="12825"/>
    <x v="4"/>
    <x v="17"/>
    <x v="8"/>
    <n v="2955.979949999999"/>
  </r>
  <r>
    <s v="HMO/2026/00108"/>
    <x v="49"/>
    <d v="2026-02-21T00:00:00"/>
    <s v="30 Días"/>
    <d v="2026-03-23T00:00:00"/>
    <x v="0"/>
    <s v="ALCOHOL TRIDECILICO 9 MOLES (TAMBOR PLASTICO 210 KG INC)"/>
    <s v="KG"/>
    <n v="210"/>
    <n v="4.1519779999999997"/>
    <n v="4.5199999999999996"/>
    <n v="77.284620000000004"/>
    <n v="8.142079646017697E-2"/>
    <s v="USD"/>
    <n v="16392.68"/>
    <x v="4"/>
    <x v="18"/>
    <x v="53"/>
    <n v="1334.7050617168136"/>
  </r>
  <r>
    <s v="HMO/2026/00108"/>
    <x v="49"/>
    <d v="2026-02-21T00:00:00"/>
    <s v="30 Días"/>
    <d v="2026-03-23T00:00:00"/>
    <x v="0"/>
    <s v="ALCOHOL LAURICO ETOXILADO 9 MOLES (TAMBOR LAMINA 200 KG INC)"/>
    <s v="KG"/>
    <n v="200"/>
    <n v="3.8531930000000001"/>
    <n v="4.2"/>
    <n v="69.361400000000003"/>
    <n v="8.2573095238095237E-2"/>
    <s v="USD"/>
    <n v="14506.8"/>
    <x v="4"/>
    <x v="18"/>
    <x v="54"/>
    <n v="1197.871378"/>
  </r>
  <r>
    <s v="HMO/2026/00108"/>
    <x v="49"/>
    <d v="2026-02-21T00:00:00"/>
    <s v="30 Días"/>
    <d v="2026-03-23T00:00:00"/>
    <x v="0"/>
    <s v="[LD-185] SULFATO FERROSO HEPTAHIDRATADO SACO 25KG"/>
    <s v="KG"/>
    <n v="100"/>
    <n v="0.75753300000000001"/>
    <n v="1.4"/>
    <n v="64.246700000000004"/>
    <n v="0.45890500000000001"/>
    <s v="USD"/>
    <n v="2417.8000000000002"/>
    <x v="4"/>
    <x v="18"/>
    <x v="55"/>
    <n v="1109.5405089999999"/>
  </r>
  <r>
    <s v="CLN/2026/00049"/>
    <x v="0"/>
    <d v="2026-02-20T00:00:00"/>
    <s v="Pago inmediato"/>
    <d v="2026-02-20T00:00:00"/>
    <x v="1"/>
    <s v="[LD065] HIPOCLORITO DE CALCIO GRANULAR HTH SKU 30034 CUÑETE 45 KG"/>
    <s v="KG"/>
    <n v="45"/>
    <n v="59.737777999999999"/>
    <n v="83"/>
    <n v="1046.79999"/>
    <n v="0.28026773493975898"/>
    <s v="MXN"/>
    <n v="3735"/>
    <x v="4"/>
    <x v="18"/>
    <x v="7"/>
    <n v="1046.79999"/>
  </r>
  <r>
    <s v="HMO/2026/00107"/>
    <x v="13"/>
    <d v="2026-02-19T00:00:00"/>
    <s v="30 Días"/>
    <d v="2026-03-21T00:00:00"/>
    <x v="0"/>
    <s v="[LD010] ACIDO ASCORBICO CAJA 25 KG"/>
    <s v="KG"/>
    <n v="100"/>
    <n v="70.557000000000002"/>
    <n v="90"/>
    <n v="1944.3"/>
    <n v="0.2160333333333333"/>
    <s v="MXN"/>
    <n v="9000"/>
    <x v="4"/>
    <x v="18"/>
    <x v="14"/>
    <n v="1944.2999999999997"/>
  </r>
  <r>
    <s v="HMO/2026/00106"/>
    <x v="94"/>
    <d v="2026-02-19T00:00:00"/>
    <s v="30 Días"/>
    <d v="2026-03-21T00:00:00"/>
    <x v="0"/>
    <s v="[LD107] SULFATO DE COBRE PENOLES SACO 25 KG"/>
    <s v="KG"/>
    <n v="1000"/>
    <n v="64.455299999999994"/>
    <n v="69"/>
    <n v="4544.7"/>
    <n v="6.586521739130434E-2"/>
    <s v="MXN"/>
    <n v="69000"/>
    <x v="4"/>
    <x v="18"/>
    <x v="25"/>
    <n v="4544.7000000000062"/>
  </r>
  <r>
    <s v="CLN/2026/00048"/>
    <x v="27"/>
    <d v="2026-02-19T00:00:00"/>
    <s v="Pago inmediato"/>
    <d v="2026-03-21T00:00:00"/>
    <x v="1"/>
    <s v="[LD065] HIPOCLORITO DE CALCIO GRANULAR HTH SKU 30034 CUÑETE 45 KG"/>
    <s v="KG"/>
    <n v="225"/>
    <n v="3.4854470000000002"/>
    <n v="4.5999999999999996"/>
    <n v="250.77442500000001"/>
    <n v="0.2422941304347826"/>
    <s v="USD"/>
    <n v="17739.07"/>
    <x v="4"/>
    <x v="18"/>
    <x v="7"/>
    <n v="4298.072540371737"/>
  </r>
  <r>
    <s v="CLN/2026/00047"/>
    <x v="27"/>
    <d v="2026-02-19T00:00:00"/>
    <s v="Pago inmediato"/>
    <d v="2026-03-21T00:00:00"/>
    <x v="1"/>
    <s v="[LD065] HIPOCLORITO DE CALCIO GRANULAR HTH SKU 30034 CUÑETE 45 KG"/>
    <s v="KG"/>
    <n v="450"/>
    <n v="3.4854470000000002"/>
    <n v="4.5999999999999996"/>
    <n v="501.54885000000002"/>
    <n v="0.2422941304347826"/>
    <s v="USD"/>
    <n v="35478.14"/>
    <x v="4"/>
    <x v="18"/>
    <x v="7"/>
    <n v="8596.145080743474"/>
  </r>
  <r>
    <s v="CLN/2026/00046"/>
    <x v="27"/>
    <d v="2026-02-19T00:00:00"/>
    <s v="Pago inmediato"/>
    <d v="2026-03-21T00:00:00"/>
    <x v="1"/>
    <s v="[LD065] HIPOCLORITO DE CALCIO GRANULAR HTH SKU 30034 CUÑETE 45 KG"/>
    <s v="KG"/>
    <n v="675"/>
    <n v="3.4854470000000002"/>
    <n v="4.8"/>
    <n v="887.32327499999997"/>
    <n v="0.27386520833333328"/>
    <s v="USD"/>
    <n v="55531.01"/>
    <x v="4"/>
    <x v="18"/>
    <x v="7"/>
    <n v="15208.011622610413"/>
  </r>
  <r>
    <s v="CLN/2026/00045"/>
    <x v="57"/>
    <d v="2026-02-19T00:00:00"/>
    <s v="30 Días"/>
    <d v="2026-03-21T00:00:00"/>
    <x v="2"/>
    <s v="[LD065] HIPOCLORITO DE CALCIO GRANULAR HTH SKU 30034 CUÑETE 45 KG"/>
    <s v="KG"/>
    <n v="450"/>
    <n v="59.737777999999999"/>
    <n v="78.840320000000006"/>
    <n v="8596.1399000000001"/>
    <n v="0.24229398440842731"/>
    <s v="MXN"/>
    <n v="35478.14"/>
    <x v="4"/>
    <x v="18"/>
    <x v="7"/>
    <n v="8596.1439000000028"/>
  </r>
  <r>
    <s v="HMO/2026/00105"/>
    <x v="49"/>
    <d v="2026-02-18T00:00:00"/>
    <s v="30 Días"/>
    <d v="2026-03-20T00:00:00"/>
    <x v="0"/>
    <s v="[LD184] LIGNOSULFONATO DE CALCIO SACO 25 KG"/>
    <s v="KG"/>
    <n v="300"/>
    <n v="1.819526"/>
    <n v="2.2999999999999998"/>
    <n v="144.1422"/>
    <n v="0.2089017391304348"/>
    <s v="USD"/>
    <n v="11850.96"/>
    <x v="4"/>
    <x v="18"/>
    <x v="56"/>
    <n v="2475.6861543652167"/>
  </r>
  <r>
    <s v="HMO/2026/00105"/>
    <x v="49"/>
    <d v="2026-02-18T00:00:00"/>
    <s v="30 Días"/>
    <d v="2026-03-20T00:00:00"/>
    <x v="0"/>
    <s v="[LD081-5] MONOPROPILENGLICOL USP (TAMBOR PLASTICO 215 KG INC)"/>
    <s v="KG"/>
    <n v="215"/>
    <n v="1.8537300000000001"/>
    <n v="2.4500000000000002"/>
    <n v="128.19804999999999"/>
    <n v="0.2433755102040816"/>
    <s v="USD"/>
    <n v="9047.09"/>
    <x v="4"/>
    <x v="18"/>
    <x v="28"/>
    <n v="2201.8401446122452"/>
  </r>
  <r>
    <s v="HMO/2026/00104"/>
    <x v="49"/>
    <d v="2026-02-18T00:00:00"/>
    <s v="30 Días"/>
    <d v="2026-03-20T00:00:00"/>
    <x v="0"/>
    <s v="[LD096] POTASA CAUSTICA EN ESCAMAS COREANA SACO 25 KG"/>
    <s v="KG"/>
    <n v="300"/>
    <n v="33.991967000000002"/>
    <n v="45"/>
    <n v="3302.4099000000001"/>
    <n v="0.24462295555555549"/>
    <s v="MXN"/>
    <n v="13500"/>
    <x v="4"/>
    <x v="18"/>
    <x v="38"/>
    <n v="3302.4098999999992"/>
  </r>
  <r>
    <s v="HMO/2026/00103"/>
    <x v="46"/>
    <d v="2026-02-18T00:00:00"/>
    <s v="30 Días"/>
    <d v="2026-03-20T00:00:00"/>
    <x v="0"/>
    <s v="[LD137-2] ACEITE MINERAL LTS (TAMBOR PLASTICO 200 L INC)"/>
    <s v="L"/>
    <n v="800"/>
    <n v="34.497038000000003"/>
    <n v="47.02"/>
    <n v="10018.3696"/>
    <n v="0.26633266695023389"/>
    <s v="MXN"/>
    <n v="37616"/>
    <x v="4"/>
    <x v="18"/>
    <x v="39"/>
    <n v="10018.3696"/>
  </r>
  <r>
    <s v="HMO/2026/00102"/>
    <x v="51"/>
    <d v="2026-02-18T00:00:00"/>
    <s v="30 Días"/>
    <d v="2026-03-20T00:00:00"/>
    <x v="0"/>
    <s v="[LD065] HIPOCLORITO DE CALCIO GRANULAR HTH SKU 30034 CUÑETE 45 KG"/>
    <s v="KG"/>
    <n v="720"/>
    <n v="3.4781219999999999"/>
    <n v="4.4000000000000004"/>
    <n v="663.75216"/>
    <n v="0.2095177272727273"/>
    <s v="USD"/>
    <n v="54411.35"/>
    <x v="4"/>
    <x v="18"/>
    <x v="7"/>
    <n v="11400.142389840914"/>
  </r>
  <r>
    <s v="CLN/2026/00044"/>
    <x v="17"/>
    <d v="2026-02-18T00:00:00"/>
    <s v="30 Días"/>
    <d v="2026-03-20T00:00:00"/>
    <x v="2"/>
    <s v="[LD134] TRICLORO TABLETA 1_ ENV. 50 KG"/>
    <s v="KG"/>
    <n v="100"/>
    <n v="45.686300000000003"/>
    <n v="52"/>
    <n v="631.37"/>
    <n v="0.1214173076923077"/>
    <s v="MXN"/>
    <n v="5200"/>
    <x v="4"/>
    <x v="18"/>
    <x v="57"/>
    <n v="631.36999999999966"/>
  </r>
  <r>
    <s v="CLN/2026/00043"/>
    <x v="95"/>
    <d v="2026-02-18T00:00:00"/>
    <s v="30 Días"/>
    <d v="2026-03-20T00:00:00"/>
    <x v="2"/>
    <s v="[LD097-2] PROTEINA VEGETAL PVH 11307 (SACO 25 KG)"/>
    <s v="KG"/>
    <n v="100"/>
    <n v="65.793499999999995"/>
    <n v="85.5"/>
    <n v="1970.65"/>
    <n v="0.23048538011695899"/>
    <s v="MXN"/>
    <n v="8550"/>
    <x v="4"/>
    <x v="18"/>
    <x v="8"/>
    <n v="1970.6500000000005"/>
  </r>
  <r>
    <s v="HMO/2026/00101"/>
    <x v="51"/>
    <d v="2026-02-17T00:00:00"/>
    <s v="30 Días"/>
    <d v="2026-03-19T00:00:00"/>
    <x v="0"/>
    <s v="[LD065] HIPOCLORITO DE CALCIO GRANULAR HTH SKU 30034 CUÑETE 45 KG"/>
    <s v="KG"/>
    <n v="360"/>
    <n v="3.478729"/>
    <n v="4.4000000000000004"/>
    <n v="331.65755999999999"/>
    <n v="0.20937977272727271"/>
    <s v="USD"/>
    <n v="27200.92"/>
    <x v="4"/>
    <x v="18"/>
    <x v="7"/>
    <n v="5695.3224475727293"/>
  </r>
  <r>
    <s v="HMO/2026/00100"/>
    <x v="24"/>
    <d v="2026-02-17T00:00:00"/>
    <s v="15 Días"/>
    <d v="2026-03-04T00:00:00"/>
    <x v="2"/>
    <s v="[LD065] HIPOCLORITO DE CALCIO GRANULAR HTH SKU 30034 CUÑETE 45 KG"/>
    <s v="KG"/>
    <n v="720"/>
    <n v="59.737791999999999"/>
    <n v="82.71"/>
    <n v="16539.98976"/>
    <n v="0.2777440212791682"/>
    <s v="MXN"/>
    <n v="59551.199999999997"/>
    <x v="4"/>
    <x v="18"/>
    <x v="7"/>
    <n v="16539.989759999997"/>
  </r>
  <r>
    <s v="HMO/2026/00099"/>
    <x v="77"/>
    <d v="2026-02-17T00:00:00"/>
    <s v="30 Días"/>
    <d v="2026-03-19T00:00:00"/>
    <x v="0"/>
    <s v="[LD065] HIPOCLORITO DE CALCIO GRANULAR HTH SKU 30034 CUÑETE 45 KG"/>
    <s v="KG"/>
    <n v="1800"/>
    <n v="3.478729"/>
    <n v="4.5999999999999996"/>
    <n v="2018.2878000000001"/>
    <n v="0.24375456521739131"/>
    <s v="USD"/>
    <n v="142186.64000000001"/>
    <x v="4"/>
    <x v="18"/>
    <x v="7"/>
    <n v="34658.642612921736"/>
  </r>
  <r>
    <s v="HMO/2026/00098"/>
    <x v="15"/>
    <d v="2026-02-17T00:00:00"/>
    <s v="30 Días"/>
    <d v="2026-03-19T00:00:00"/>
    <x v="0"/>
    <s v="[LD010] ACIDO ASCORBICO CAJA 25 KG"/>
    <s v="KG"/>
    <n v="100"/>
    <n v="71.6113"/>
    <n v="90"/>
    <n v="1838.87"/>
    <n v="0.20431888888888891"/>
    <s v="MXN"/>
    <n v="9000"/>
    <x v="4"/>
    <x v="18"/>
    <x v="14"/>
    <n v="1838.87"/>
  </r>
  <r>
    <s v="HMO/2026/00097"/>
    <x v="96"/>
    <d v="2026-02-17T00:00:00"/>
    <s v="Pago inmediato"/>
    <d v="2026-02-17T00:00:00"/>
    <x v="0"/>
    <s v="[LD065] HIPOCLORITO DE CALCIO GRANULAR HTH SKU 30034 CUÑETE 45 KG"/>
    <s v="KG"/>
    <n v="360"/>
    <n v="59.737777999999999"/>
    <n v="84.28"/>
    <n v="8835.1999199999991"/>
    <n v="0.2911986473659231"/>
    <s v="MXN"/>
    <n v="30340.799999999999"/>
    <x v="4"/>
    <x v="18"/>
    <x v="7"/>
    <n v="8835.1999200000009"/>
  </r>
  <r>
    <s v="HMO/2026/00096"/>
    <x v="96"/>
    <d v="2026-02-17T00:00:00"/>
    <s v="Pago inmediato"/>
    <d v="2026-02-17T00:00:00"/>
    <x v="0"/>
    <s v="[LD107] SULFATO DE COBRE PENOLES SACO 25 KG"/>
    <s v="KG"/>
    <n v="1875"/>
    <n v="63.767572999999999"/>
    <n v="80"/>
    <n v="30435.800625"/>
    <n v="0.2029053375"/>
    <s v="MXN"/>
    <n v="150000"/>
    <x v="4"/>
    <x v="18"/>
    <x v="25"/>
    <n v="30435.800625000003"/>
  </r>
  <r>
    <s v="HMO/2026/00095"/>
    <x v="14"/>
    <d v="2026-02-16T00:00:00"/>
    <s v="Pago inmediato"/>
    <d v="2026-02-16T00:00:00"/>
    <x v="0"/>
    <s v="[LD073-2] LESS 70% (TAMBOR PLASTICO 170 KG INC)"/>
    <s v="KG"/>
    <n v="340"/>
    <n v="34.988793999999999"/>
    <n v="45"/>
    <n v="3403.8100399999998"/>
    <n v="0.22247124444444441"/>
    <s v="MXN"/>
    <n v="15300"/>
    <x v="4"/>
    <x v="18"/>
    <x v="6"/>
    <n v="3403.8100400000003"/>
  </r>
  <r>
    <s v="HMO/2026/00094"/>
    <x v="97"/>
    <d v="2026-02-16T00:00:00"/>
    <s v="30 Días"/>
    <d v="2026-03-18T00:00:00"/>
    <x v="0"/>
    <s v="[LD073-2] LESS 70% (TAMBOR PLASTICO 170 KG INC)"/>
    <s v="KG"/>
    <n v="170"/>
    <n v="34.988824000000001"/>
    <n v="48"/>
    <n v="2211.8999199999998"/>
    <n v="0.27106616666666672"/>
    <s v="MXN"/>
    <n v="8160"/>
    <x v="4"/>
    <x v="18"/>
    <x v="6"/>
    <n v="2211.8999199999998"/>
  </r>
  <r>
    <s v="CLN/2026/00042"/>
    <x v="95"/>
    <d v="2026-02-16T00:00:00"/>
    <s v="30 Días"/>
    <d v="2026-03-18T00:00:00"/>
    <x v="2"/>
    <s v="[LD097-2] PROTEINA VEGETAL PVH 11307 (SACO 25 KG)"/>
    <s v="KG"/>
    <n v="100"/>
    <n v="65.793499999999995"/>
    <n v="85.5"/>
    <n v="1970.65"/>
    <n v="0.23048538011695899"/>
    <s v="MXN"/>
    <n v="8550"/>
    <x v="4"/>
    <x v="18"/>
    <x v="8"/>
    <n v="1970.6500000000005"/>
  </r>
  <r>
    <s v="CLN/2026/00041"/>
    <x v="57"/>
    <d v="2026-02-16T00:00:00"/>
    <s v="30 Días"/>
    <d v="2026-03-18T00:00:00"/>
    <x v="2"/>
    <s v="[LD065] HIPOCLORITO DE CALCIO GRANULAR HTH SKU 30034 CUÑETE 45 KG"/>
    <s v="KG"/>
    <n v="90"/>
    <n v="59.737777999999999"/>
    <n v="79.027079999999998"/>
    <n v="1736.03998"/>
    <n v="0.24408500880148021"/>
    <s v="MXN"/>
    <n v="7112.44"/>
    <x v="4"/>
    <x v="18"/>
    <x v="7"/>
    <n v="1736.03718"/>
  </r>
  <r>
    <s v="HMO/2026/00093"/>
    <x v="71"/>
    <d v="2026-02-13T00:00:00"/>
    <s v="Pago inmediato"/>
    <d v="2026-02-13T00:00:00"/>
    <x v="0"/>
    <s v="[LD130] CAROSEN C"/>
    <s v="KG"/>
    <n v="10"/>
    <n v="1788.991"/>
    <n v="2100"/>
    <n v="3110.09"/>
    <n v="0.14809952380952379"/>
    <s v="MXN"/>
    <n v="21000"/>
    <x v="4"/>
    <x v="19"/>
    <x v="48"/>
    <n v="3110.09"/>
  </r>
  <r>
    <s v="HMO/2026/00092"/>
    <x v="71"/>
    <d v="2026-02-13T00:00:00"/>
    <s v="Pago inmediato"/>
    <d v="2026-02-13T00:00:00"/>
    <x v="0"/>
    <s v="[LD047] COMPLENAY B12 GAL 3.5 L"/>
    <s v="L"/>
    <n v="14"/>
    <n v="437.15142900000001"/>
    <n v="470"/>
    <n v="459.87999400000001"/>
    <n v="6.9890576595744672E-2"/>
    <s v="MXN"/>
    <n v="6580"/>
    <x v="4"/>
    <x v="19"/>
    <x v="45"/>
    <n v="459.8799939999999"/>
  </r>
  <r>
    <s v="HMO/2026/00091"/>
    <x v="98"/>
    <d v="2026-02-13T00:00:00"/>
    <s v="30 Días"/>
    <d v="2026-03-15T00:00:00"/>
    <x v="0"/>
    <s v="[LD065] HIPOCLORITO DE CALCIO GRANULAR HTH SKU 30034 CUÑETE 45 KG"/>
    <s v="KG"/>
    <n v="450"/>
    <n v="3.4731269999999999"/>
    <n v="4.8"/>
    <n v="597.09285"/>
    <n v="0.27643187499999999"/>
    <s v="USD"/>
    <n v="37152"/>
    <x v="4"/>
    <x v="19"/>
    <x v="7"/>
    <n v="10269.997020000003"/>
  </r>
  <r>
    <s v="HMO/2026/00090"/>
    <x v="3"/>
    <d v="2026-02-13T00:00:00"/>
    <s v="30 Días"/>
    <d v="2026-03-15T00:00:00"/>
    <x v="0"/>
    <s v="[LD052-2] ESTIREN ACRILICA (TAMBOR LAMINA 180 KG INC)"/>
    <s v="KG"/>
    <n v="1800"/>
    <n v="31.033660999999999"/>
    <n v="38"/>
    <n v="12539.4102"/>
    <n v="0.1833247105263158"/>
    <s v="MXN"/>
    <n v="68400"/>
    <x v="4"/>
    <x v="19"/>
    <x v="0"/>
    <n v="12539.410200000002"/>
  </r>
  <r>
    <s v="HMO/2026/00089"/>
    <x v="15"/>
    <d v="2026-02-13T00:00:00"/>
    <s v="30 Días"/>
    <d v="2026-03-15T00:00:00"/>
    <x v="0"/>
    <s v="[LD107] SULFATO DE COBRE PENOLES SACO 25 KG"/>
    <s v="KG"/>
    <n v="2150"/>
    <n v="63.767572000000001"/>
    <n v="76"/>
    <n v="26299.7202"/>
    <n v="0.16095300000000001"/>
    <s v="MXN"/>
    <n v="163400"/>
    <x v="4"/>
    <x v="19"/>
    <x v="25"/>
    <n v="26299.720199999996"/>
  </r>
  <r>
    <s v="HMO/2026/00088"/>
    <x v="15"/>
    <d v="2026-02-13T00:00:00"/>
    <s v="30 Días"/>
    <d v="2026-03-15T00:00:00"/>
    <x v="0"/>
    <s v="[LD107] SULFATO DE COBRE PENOLES SACO 25 KG"/>
    <s v="KG"/>
    <n v="2150"/>
    <n v="63.767572000000001"/>
    <n v="76"/>
    <n v="26299.7202"/>
    <n v="0.16095300000000001"/>
    <s v="MXN"/>
    <n v="163400"/>
    <x v="4"/>
    <x v="19"/>
    <x v="25"/>
    <n v="26299.720199999996"/>
  </r>
  <r>
    <s v="HMO/2026/00087"/>
    <x v="7"/>
    <d v="2026-02-13T00:00:00"/>
    <s v="Pago inmediato"/>
    <d v="2026-02-13T00:00:00"/>
    <x v="0"/>
    <s v="[LD065] HIPOCLORITO DE CALCIO GRANULAR HTH SKU 30034 CUÑETE 45 KG"/>
    <s v="KG"/>
    <n v="135"/>
    <n v="59.737777999999999"/>
    <n v="79.12"/>
    <n v="2616.5999700000002"/>
    <n v="0.24497247219413551"/>
    <s v="MXN"/>
    <n v="10681.2"/>
    <x v="4"/>
    <x v="19"/>
    <x v="7"/>
    <n v="2616.5999700000007"/>
  </r>
  <r>
    <s v="HMO/2026/00086"/>
    <x v="71"/>
    <d v="2026-02-13T00:00:00"/>
    <s v="Pago inmediato"/>
    <d v="2026-02-13T00:00:00"/>
    <x v="0"/>
    <s v="[LD065] HIPOCLORITO DE CALCIO GRANULAR HTH SKU 30034 CUÑETE 45 KG"/>
    <s v="KG"/>
    <n v="135"/>
    <n v="59.737777999999999"/>
    <n v="82.56"/>
    <n v="3080.9999699999998"/>
    <n v="0.2764319525193798"/>
    <s v="MXN"/>
    <n v="11145.6"/>
    <x v="4"/>
    <x v="19"/>
    <x v="7"/>
    <n v="3080.9999700000003"/>
  </r>
  <r>
    <s v="HMO/2026/00085"/>
    <x v="22"/>
    <d v="2026-02-13T00:00:00"/>
    <s v="30 Días"/>
    <d v="2026-03-15T00:00:00"/>
    <x v="0"/>
    <s v="[LD065] HIPOCLORITO DE CALCIO GRANULAR HTH SKU 30034 CUÑETE 45 KG"/>
    <s v="KG"/>
    <n v="900"/>
    <n v="3.4731269999999999"/>
    <n v="4.8"/>
    <n v="1194.1857"/>
    <n v="0.27643187499999999"/>
    <s v="USD"/>
    <n v="74304"/>
    <x v="4"/>
    <x v="19"/>
    <x v="7"/>
    <n v="20539.994040000005"/>
  </r>
  <r>
    <s v="HMO/2026/00084"/>
    <x v="99"/>
    <d v="2026-02-13T00:00:00"/>
    <s v="45 Días"/>
    <d v="2026-03-30T00:00:00"/>
    <x v="2"/>
    <s v="[LD065] HIPOCLORITO DE CALCIO GRANULAR HTH SKU 30034 CUÑETE 45 KG"/>
    <s v="KG"/>
    <n v="225"/>
    <n v="3.47"/>
    <n v="4.5999999999999996"/>
    <n v="254.25"/>
    <n v="0.2456521739130435"/>
    <s v="USD"/>
    <n v="17802"/>
    <x v="4"/>
    <x v="19"/>
    <x v="7"/>
    <n v="4373.0999999999985"/>
  </r>
  <r>
    <s v="HMO/2026/00083"/>
    <x v="15"/>
    <d v="2026-02-12T00:00:00"/>
    <s v="30 Días"/>
    <d v="2026-03-14T00:00:00"/>
    <x v="0"/>
    <s v="[LD065] HIPOCLORITO DE CALCIO GRANULAR HTH SKU 30034 CUÑETE 45 KG"/>
    <s v="KG"/>
    <n v="450"/>
    <n v="3.47"/>
    <n v="4.8"/>
    <n v="598.5"/>
    <n v="0.27708333333333329"/>
    <s v="USD"/>
    <n v="37185.480000000003"/>
    <x v="4"/>
    <x v="19"/>
    <x v="7"/>
    <n v="10303.47675"/>
  </r>
  <r>
    <s v="HMO/2026/00082"/>
    <x v="69"/>
    <d v="2026-02-12T00:00:00"/>
    <s v="Pago inmediato"/>
    <d v="2026-02-12T00:00:00"/>
    <x v="2"/>
    <s v="[LD065] HIPOCLORITO DE CALCIO GRANULAR HTH SKU 30034 CUÑETE 45 KG"/>
    <s v="KG"/>
    <n v="90"/>
    <n v="59.737777999999999"/>
    <n v="96"/>
    <n v="3263.59998"/>
    <n v="0.37773147916666672"/>
    <s v="MXN"/>
    <n v="8640"/>
    <x v="4"/>
    <x v="19"/>
    <x v="7"/>
    <n v="3263.59998"/>
  </r>
  <r>
    <s v="CLN/2026/00040"/>
    <x v="70"/>
    <d v="2026-02-12T00:00:00"/>
    <s v="30 Días"/>
    <d v="2026-03-14T00:00:00"/>
    <x v="2"/>
    <s v="[LD065] HIPOCLORITO DE CALCIO GRANULAR HTH SKU 30034 CUÑETE 45 KG"/>
    <s v="KG"/>
    <n v="2250"/>
    <n v="3.4545490000000001"/>
    <n v="4.5"/>
    <n v="2352.2647499999998"/>
    <n v="0.23232244444444439"/>
    <s v="USD"/>
    <n v="174306.94"/>
    <x v="4"/>
    <x v="19"/>
    <x v="7"/>
    <n v="40495.414384431104"/>
  </r>
  <r>
    <s v="CLN/2026/00039"/>
    <x v="72"/>
    <d v="2026-02-12T00:00:00"/>
    <s v="30 Días"/>
    <d v="2026-02-12T00:00:00"/>
    <x v="1"/>
    <s v="[LD109] SULFATO DE ZINC (ZN) SACO 25 KG"/>
    <s v="KG"/>
    <n v="1000"/>
    <n v="32.064129999999999"/>
    <n v="41.39"/>
    <n v="9325.8700000000008"/>
    <n v="0.22531698477893211"/>
    <s v="MXN"/>
    <n v="41390"/>
    <x v="4"/>
    <x v="19"/>
    <x v="26"/>
    <n v="9325.8700000000026"/>
  </r>
  <r>
    <s v="HMO/2026/00081"/>
    <x v="19"/>
    <d v="2026-02-11T00:00:00"/>
    <s v="Pago inmediato"/>
    <d v="2026-02-11T00:00:00"/>
    <x v="0"/>
    <s v="[LD026] ARBOCEL CE 30MST SACO 25 KG"/>
    <s v="KG"/>
    <n v="25"/>
    <n v="145.89599999999999"/>
    <n v="197"/>
    <n v="1277.5999999999999"/>
    <n v="0.25941116751269028"/>
    <s v="MXN"/>
    <n v="4925"/>
    <x v="4"/>
    <x v="19"/>
    <x v="19"/>
    <n v="1277.6000000000004"/>
  </r>
  <r>
    <s v="HMO/2026/00079"/>
    <x v="23"/>
    <d v="2026-02-11T00:00:00"/>
    <s v="30 Días"/>
    <d v="2026-03-13T00:00:00"/>
    <x v="2"/>
    <s v="[LD143] HIPOCLORITO DE CALCIO GRANULAR AQUALIFE 65%"/>
    <s v="KG"/>
    <n v="90"/>
    <n v="61.059888999999998"/>
    <n v="78"/>
    <n v="1524.6099899999999"/>
    <n v="0.21718091025641029"/>
    <s v="MXN"/>
    <n v="7020"/>
    <x v="4"/>
    <x v="19"/>
    <x v="12"/>
    <n v="1524.6099900000002"/>
  </r>
  <r>
    <s v="HMO/2026/00078"/>
    <x v="61"/>
    <d v="2026-02-10T00:00:00"/>
    <s v="45 Días"/>
    <d v="2026-03-12T00:00:00"/>
    <x v="0"/>
    <s v="[LD016-1] ACIDO FOSFORICO CLARIFICADO 85% (PORRON NATURAL 30 KG INC)"/>
    <s v="KG"/>
    <n v="540"/>
    <n v="1.7946949999999999"/>
    <n v="2.78"/>
    <n v="532.06470000000002"/>
    <n v="0.35442625899280578"/>
    <s v="USD"/>
    <n v="25806.68"/>
    <x v="4"/>
    <x v="19"/>
    <x v="4"/>
    <n v="9146.5650494244583"/>
  </r>
  <r>
    <s v="HMO/2026/00077"/>
    <x v="3"/>
    <d v="2026-02-10T00:00:00"/>
    <s v="30 Días"/>
    <d v="2026-03-12T00:00:00"/>
    <x v="0"/>
    <s v="[LD031] BIOXIDO DE TITANIO SACO 25 KG"/>
    <s v="KG"/>
    <n v="500"/>
    <n v="63.128140000000002"/>
    <n v="87"/>
    <n v="11935.93"/>
    <n v="0.27438919540229878"/>
    <s v="MXN"/>
    <n v="43500"/>
    <x v="4"/>
    <x v="19"/>
    <x v="15"/>
    <n v="11935.929999999998"/>
  </r>
  <r>
    <s v="HMO/2026/00076"/>
    <x v="15"/>
    <d v="2026-02-10T00:00:00"/>
    <s v="30 Días"/>
    <d v="2026-03-12T00:00:00"/>
    <x v="0"/>
    <s v="[LD010] ACIDO ASCORBICO CAJA 25 KG"/>
    <s v="KG"/>
    <n v="100"/>
    <n v="70.757000000000005"/>
    <n v="90"/>
    <n v="1924.3"/>
    <n v="0.21381111111111109"/>
    <s v="MXN"/>
    <n v="9000"/>
    <x v="4"/>
    <x v="19"/>
    <x v="14"/>
    <n v="1924.2999999999995"/>
  </r>
  <r>
    <s v="HMO/2026/00075"/>
    <x v="3"/>
    <d v="2026-02-10T00:00:00"/>
    <s v="30 Días"/>
    <d v="2026-03-12T00:00:00"/>
    <x v="0"/>
    <s v="[LD052-2] ESTIREN ACRILICA (TAMBOR LAMINA 180 KG INC)"/>
    <s v="KG"/>
    <n v="720"/>
    <n v="31.138916999999999"/>
    <n v="35.5"/>
    <n v="3139.9797600000002"/>
    <n v="0.1228474084507042"/>
    <s v="MXN"/>
    <n v="25560"/>
    <x v="4"/>
    <x v="19"/>
    <x v="0"/>
    <n v="3139.9797600000006"/>
  </r>
  <r>
    <s v="CLN/2026/00037"/>
    <x v="100"/>
    <d v="2026-02-10T00:00:00"/>
    <s v="30 Días"/>
    <d v="2026-03-12T00:00:00"/>
    <x v="0"/>
    <s v="[LD096] POTASA CAUSTICA EN ESCAMAS COREANA SACO 25 KG"/>
    <s v="KG"/>
    <n v="1000"/>
    <n v="1.9773449999999999"/>
    <n v="2.4"/>
    <n v="422.65499999999997"/>
    <n v="0.17610624999999999"/>
    <s v="USD"/>
    <n v="41257.68"/>
    <x v="4"/>
    <x v="19"/>
    <x v="38"/>
    <n v="7265.7353085000004"/>
  </r>
  <r>
    <s v="HMO/2026/00074"/>
    <x v="101"/>
    <d v="2026-02-09T00:00:00"/>
    <s v="Pago inmediato"/>
    <d v="2026-02-09T00:00:00"/>
    <x v="2"/>
    <s v="[LD115] TRICLORO GRANULAR CUÑETE 50 KG"/>
    <s v="KG"/>
    <n v="50"/>
    <n v="36.861199999999997"/>
    <n v="50"/>
    <n v="656.94"/>
    <n v="0.26277600000000001"/>
    <s v="MXN"/>
    <n v="2500"/>
    <x v="4"/>
    <x v="19"/>
    <x v="11"/>
    <n v="656.94000000000017"/>
  </r>
  <r>
    <s v="HMO/2026/00073"/>
    <x v="46"/>
    <d v="2026-02-06T00:00:00"/>
    <s v="30 Días"/>
    <d v="2026-02-06T00:00:00"/>
    <x v="0"/>
    <s v="[LD083-6] NONIL FENOL 10 MOLES (TAMBOR PLASTICO 220 KG INC)"/>
    <s v="KG"/>
    <n v="660"/>
    <n v="2.3278850000000002"/>
    <n v="2.85"/>
    <n v="344.59589999999997"/>
    <n v="0.18319824561403511"/>
    <s v="USD"/>
    <n v="32742.57"/>
    <x v="4"/>
    <x v="20"/>
    <x v="18"/>
    <n v="5998.3813808947343"/>
  </r>
  <r>
    <s v="HMO/2026/00073"/>
    <x v="46"/>
    <d v="2026-02-06T00:00:00"/>
    <s v="30 Días"/>
    <d v="2026-02-06T00:00:00"/>
    <x v="0"/>
    <s v="[LD131] ACIDO BORICO POLVO SACO 25 KG"/>
    <s v="KG"/>
    <n v="50"/>
    <n v="1.9000170000000001"/>
    <n v="2.5"/>
    <n v="29.99915"/>
    <n v="0.23999319999999999"/>
    <s v="USD"/>
    <n v="2175.88"/>
    <x v="4"/>
    <x v="20"/>
    <x v="58"/>
    <n v="522.19640401599997"/>
  </r>
  <r>
    <s v="HMO/2026/00072"/>
    <x v="46"/>
    <d v="2026-02-06T00:00:00"/>
    <s v="30 Días"/>
    <d v="2026-02-06T00:00:00"/>
    <x v="0"/>
    <s v="[LD124-6] CLORURO DE BENZALCONIO 80% (TAMBOR PLASTICO 190 KG INC)"/>
    <s v="KG"/>
    <n v="380"/>
    <n v="91.983158000000003"/>
    <n v="105"/>
    <n v="4946.3999599999997"/>
    <n v="0.1239699238095238"/>
    <s v="MXN"/>
    <n v="39900"/>
    <x v="4"/>
    <x v="20"/>
    <x v="59"/>
    <n v="4946.3999599999988"/>
  </r>
  <r>
    <s v="HMO/2026/00072"/>
    <x v="46"/>
    <d v="2026-02-06T00:00:00"/>
    <s v="30 Días"/>
    <d v="2026-02-06T00:00:00"/>
    <x v="0"/>
    <s v="[LD137-2] ACEITE MINERAL LTS (TAMBOR PLASTICO 200 L INC)"/>
    <s v="L"/>
    <n v="400"/>
    <n v="35.233224999999997"/>
    <n v="47.02"/>
    <n v="4714.71"/>
    <n v="0.25067577626541898"/>
    <s v="MXN"/>
    <n v="18808"/>
    <x v="4"/>
    <x v="20"/>
    <x v="39"/>
    <n v="4714.7100000000028"/>
  </r>
  <r>
    <s v="HMO/2026/00071"/>
    <x v="14"/>
    <d v="2026-02-06T00:00:00"/>
    <s v="Pago inmediato"/>
    <d v="2026-02-06T00:00:00"/>
    <x v="0"/>
    <s v="[LD073-2] LESS 70% (TAMBOR PLASTICO 170 KG INC)"/>
    <s v="KG"/>
    <n v="340"/>
    <n v="34.988793999999999"/>
    <n v="45"/>
    <n v="3403.8100399999998"/>
    <n v="0.22247124444444441"/>
    <s v="MXN"/>
    <n v="15300"/>
    <x v="4"/>
    <x v="20"/>
    <x v="6"/>
    <n v="3403.8100400000003"/>
  </r>
  <r>
    <s v="HMO/2026/00070"/>
    <x v="4"/>
    <d v="2026-02-06T00:00:00"/>
    <s v="30 Días"/>
    <d v="2026-03-08T00:00:00"/>
    <x v="0"/>
    <s v="[LD022] ALCOHOL POLIVINILICO PVOH 08850 SACO 20 KG"/>
    <s v="KG"/>
    <n v="1000"/>
    <n v="34.591560000000001"/>
    <n v="48.7"/>
    <n v="14108.44"/>
    <n v="0.28970102669404513"/>
    <s v="MXN"/>
    <n v="48700"/>
    <x v="4"/>
    <x v="20"/>
    <x v="1"/>
    <n v="14108.440000000002"/>
  </r>
  <r>
    <s v="HMO/2026/00069"/>
    <x v="4"/>
    <d v="2026-02-06T00:00:00"/>
    <s v="30 Días"/>
    <d v="2026-03-08T00:00:00"/>
    <x v="0"/>
    <s v="[LD052-2] ESTIREN ACRILICA (TAMBOR LAMINA 180 KG INC)"/>
    <s v="KG"/>
    <n v="1800"/>
    <n v="31.092172000000001"/>
    <n v="35.5"/>
    <n v="7934.0904"/>
    <n v="0.1241641690140845"/>
    <s v="MXN"/>
    <n v="63900"/>
    <x v="4"/>
    <x v="20"/>
    <x v="0"/>
    <n v="7934.0903999999973"/>
  </r>
  <r>
    <s v="HMO/2026/00068"/>
    <x v="35"/>
    <d v="2026-02-06T00:00:00"/>
    <s v="30 Días"/>
    <d v="2026-03-08T00:00:00"/>
    <x v="0"/>
    <s v="[LD052-2] ESTIREN ACRILICA (TAMBOR LAMINA 180 KG INC)"/>
    <s v="KG"/>
    <n v="720"/>
    <n v="31.246403000000001"/>
    <n v="38"/>
    <n v="4862.5898399999996"/>
    <n v="0.17772623684210531"/>
    <s v="MXN"/>
    <n v="27360"/>
    <x v="4"/>
    <x v="20"/>
    <x v="0"/>
    <n v="4862.5898399999996"/>
  </r>
  <r>
    <s v="CLN/2026/00036"/>
    <x v="17"/>
    <d v="2026-02-06T00:00:00"/>
    <s v="30 Días"/>
    <d v="2026-03-08T00:00:00"/>
    <x v="2"/>
    <s v="[LD073-2] LESS 70% (TAMBOR PLASTICO 170 KG INC)"/>
    <s v="KG"/>
    <n v="680"/>
    <n v="34.988793999999999"/>
    <n v="41.5"/>
    <n v="4427.6200799999997"/>
    <n v="0.15689653012048191"/>
    <s v="MXN"/>
    <n v="28220"/>
    <x v="4"/>
    <x v="20"/>
    <x v="6"/>
    <n v="4427.6200800000006"/>
  </r>
  <r>
    <s v="CLN/2026/00036"/>
    <x v="17"/>
    <d v="2026-02-06T00:00:00"/>
    <s v="30 Días"/>
    <d v="2026-03-08T00:00:00"/>
    <x v="2"/>
    <s v="[LD018-2] ADBS (TAMBOR PLASTICO 200 KG INC)"/>
    <s v="KG"/>
    <n v="200"/>
    <n v="35.236550000000001"/>
    <n v="44"/>
    <n v="1752.69"/>
    <n v="0.19916931818181821"/>
    <s v="MXN"/>
    <n v="8800"/>
    <x v="4"/>
    <x v="20"/>
    <x v="29"/>
    <n v="1752.6899999999998"/>
  </r>
  <r>
    <s v="CLN/2026/00035"/>
    <x v="102"/>
    <d v="2026-02-06T00:00:00"/>
    <s v="Pago inmediato"/>
    <d v="2026-02-06T00:00:00"/>
    <x v="1"/>
    <s v="[LD051] EDTA SACO 25 KG"/>
    <s v="KG"/>
    <n v="100"/>
    <n v="51.002499999999998"/>
    <n v="62"/>
    <n v="1099.75"/>
    <n v="0.17737903225806451"/>
    <s v="MXN"/>
    <n v="6200"/>
    <x v="4"/>
    <x v="20"/>
    <x v="23"/>
    <n v="1099.7500000000002"/>
  </r>
  <r>
    <s v="HMO/2026/00067"/>
    <x v="37"/>
    <d v="2026-02-05T00:00:00"/>
    <s v="Pago inmediato"/>
    <d v="2026-02-05T00:00:00"/>
    <x v="2"/>
    <s v="[LD143] HIPOCLORITO DE CALCIO GRANULAR AQUALIFE 65%"/>
    <s v="KG"/>
    <n v="45"/>
    <n v="61.059778000000001"/>
    <n v="78"/>
    <n v="762.30998999999997"/>
    <n v="0.21718233333333331"/>
    <s v="MXN"/>
    <n v="3510"/>
    <x v="4"/>
    <x v="20"/>
    <x v="12"/>
    <n v="762.30998999999997"/>
  </r>
  <r>
    <s v="HMO/2026/00066"/>
    <x v="23"/>
    <d v="2026-02-04T00:00:00"/>
    <s v="30 Días"/>
    <d v="2026-03-06T00:00:00"/>
    <x v="2"/>
    <s v="[LD008-2] ACIDO ACETICO GLACIAL ALIMENTICIO (PORRON NATURAL 20 KG INC)"/>
    <s v="KG"/>
    <n v="240"/>
    <n v="33.565249999999999"/>
    <n v="43"/>
    <n v="2264.34"/>
    <n v="0.21941279069767439"/>
    <s v="MXN"/>
    <n v="10320"/>
    <x v="4"/>
    <x v="20"/>
    <x v="2"/>
    <n v="2264.34"/>
  </r>
  <r>
    <s v="HMO/2026/00065"/>
    <x v="58"/>
    <d v="2026-02-04T00:00:00"/>
    <s v="30 Días"/>
    <d v="2026-03-06T00:00:00"/>
    <x v="0"/>
    <s v="[LD048] DESPUMAROL PORRON 50 KG INC"/>
    <s v="KG"/>
    <n v="200"/>
    <n v="60.204549999999998"/>
    <n v="68"/>
    <n v="1559.09"/>
    <n v="0.1146389705882353"/>
    <s v="MXN"/>
    <n v="13600"/>
    <x v="4"/>
    <x v="20"/>
    <x v="37"/>
    <n v="1559.0900000000006"/>
  </r>
  <r>
    <s v="HMO/2026/00064"/>
    <x v="15"/>
    <d v="2026-02-03T00:00:00"/>
    <s v="30 Días"/>
    <d v="2026-03-05T00:00:00"/>
    <x v="0"/>
    <s v="[LD010] ACIDO ASCORBICO CAJA 25 KG"/>
    <s v="KG"/>
    <n v="75"/>
    <n v="71.872133000000005"/>
    <n v="90"/>
    <n v="1359.590025"/>
    <n v="0.20142074444444441"/>
    <s v="MXN"/>
    <n v="6750"/>
    <x v="4"/>
    <x v="20"/>
    <x v="14"/>
    <n v="1359.5900249999995"/>
  </r>
  <r>
    <s v="HMO/2026/00063"/>
    <x v="3"/>
    <d v="2026-01-31T00:00:00"/>
    <s v="30 Días"/>
    <d v="2026-03-02T00:00:00"/>
    <x v="0"/>
    <s v="[LD052-2] ESTIREN ACRILICA (TAMBOR LAMINA 180 KG INC)"/>
    <s v="KG"/>
    <n v="1800"/>
    <n v="31.226706"/>
    <n v="35.5"/>
    <n v="7691.9291999999996"/>
    <n v="0.1203744788732394"/>
    <s v="MXN"/>
    <n v="63900"/>
    <x v="5"/>
    <x v="21"/>
    <x v="0"/>
    <n v="7691.9291999999996"/>
  </r>
  <r>
    <s v="HMO/2026/00062"/>
    <x v="15"/>
    <d v="2026-01-31T00:00:00"/>
    <s v="30 Días"/>
    <d v="2026-03-02T00:00:00"/>
    <x v="0"/>
    <s v="[LD078] METASILICATO DE SODIO PENTASIL SACO 25 KG"/>
    <s v="KG"/>
    <n v="200"/>
    <n v="26.876650000000001"/>
    <n v="46"/>
    <n v="3824.67"/>
    <n v="0.41572500000000001"/>
    <s v="MXN"/>
    <n v="9200"/>
    <x v="5"/>
    <x v="21"/>
    <x v="44"/>
    <n v="3824.6699999999996"/>
  </r>
  <r>
    <s v="HMO/2026/00062"/>
    <x v="15"/>
    <d v="2026-01-31T00:00:00"/>
    <s v="30 Días"/>
    <d v="2026-03-02T00:00:00"/>
    <x v="0"/>
    <s v="[LD082] NITRATO DE SODIO CHILENO SACO 25 KG"/>
    <s v="KG"/>
    <n v="400"/>
    <n v="47.431849999999997"/>
    <n v="68"/>
    <n v="8227.26"/>
    <n v="0.30247279411764699"/>
    <s v="MXN"/>
    <n v="27200"/>
    <x v="5"/>
    <x v="21"/>
    <x v="30"/>
    <n v="8227.260000000002"/>
  </r>
  <r>
    <s v="HMO/2026/00061"/>
    <x v="14"/>
    <d v="2026-01-30T00:00:00"/>
    <s v="Pago inmediato"/>
    <d v="2026-01-30T00:00:00"/>
    <x v="0"/>
    <s v="[LD073-2] LESS 70% (TAMBOR PLASTICO 170 KG INC)"/>
    <s v="KG"/>
    <n v="340"/>
    <n v="34.988793999999999"/>
    <n v="45"/>
    <n v="3403.8100399999998"/>
    <n v="0.22247124444444441"/>
    <s v="MXN"/>
    <n v="15300"/>
    <x v="5"/>
    <x v="21"/>
    <x v="6"/>
    <n v="3403.8100400000003"/>
  </r>
  <r>
    <s v="CLN/2026/00034"/>
    <x v="64"/>
    <d v="2026-01-30T00:00:00"/>
    <s v="Pago inmediato"/>
    <d v="2026-01-30T00:00:00"/>
    <x v="0"/>
    <s v="[LD074] LIGNOSULFONATO DE SODIO S10 DOMSJO SACO 25 KG"/>
    <s v="KG"/>
    <n v="2000"/>
    <n v="26.79888"/>
    <n v="33.520000000000003"/>
    <n v="13442.24"/>
    <n v="0.2005107398568019"/>
    <s v="MXN"/>
    <n v="67040"/>
    <x v="5"/>
    <x v="21"/>
    <x v="47"/>
    <n v="13442.240000000005"/>
  </r>
  <r>
    <s v="CLN/2026/00034"/>
    <x v="64"/>
    <d v="2026-01-30T00:00:00"/>
    <s v="Pago inmediato"/>
    <d v="2026-01-30T00:00:00"/>
    <x v="0"/>
    <s v="[LD023-2] ALCOHOL TRIDECILICO 8 MOLES (TAMBOR LAMINA 200 KG INC)"/>
    <s v="KG"/>
    <n v="1400"/>
    <n v="60.056386000000003"/>
    <n v="72.58"/>
    <n v="17533.059600000001"/>
    <n v="0.17254910443648391"/>
    <s v="MXN"/>
    <n v="101612"/>
    <x v="5"/>
    <x v="21"/>
    <x v="9"/>
    <n v="17533.059599999993"/>
  </r>
  <r>
    <s v="CLN/2026/00034"/>
    <x v="64"/>
    <d v="2026-01-30T00:00:00"/>
    <s v="Pago inmediato"/>
    <d v="2026-01-30T00:00:00"/>
    <x v="0"/>
    <s v="[LD051] EDTA SACO 25 KG"/>
    <s v="KG"/>
    <n v="500"/>
    <n v="47.004840000000002"/>
    <n v="54.44"/>
    <n v="3717.58"/>
    <n v="0.13657531227038941"/>
    <s v="MXN"/>
    <n v="27220"/>
    <x v="5"/>
    <x v="21"/>
    <x v="23"/>
    <n v="3717.5799999999981"/>
  </r>
  <r>
    <s v="CLN/2026/00033"/>
    <x v="4"/>
    <d v="2026-01-30T00:00:00"/>
    <s v="30 Días"/>
    <d v="2026-03-01T00:00:00"/>
    <x v="0"/>
    <s v="[LD052-2] ESTIREN ACRILICA (TAMBOR LAMINA 180 KG INC)"/>
    <s v="KG"/>
    <n v="1800"/>
    <n v="31.085939"/>
    <n v="35.5"/>
    <n v="7945.3098"/>
    <n v="0.12433974647887321"/>
    <s v="MXN"/>
    <n v="63900"/>
    <x v="5"/>
    <x v="21"/>
    <x v="0"/>
    <n v="7945.3098"/>
  </r>
  <r>
    <s v="HMO/2026/00060"/>
    <x v="49"/>
    <d v="2026-01-28T00:00:00"/>
    <s v="30 Días"/>
    <d v="2026-02-27T00:00:00"/>
    <x v="0"/>
    <s v="[LD016-1] ACIDO FOSFORICO CLARIFICADO 85% (PORRON NATURAL 30 KG INC)"/>
    <s v="KG"/>
    <n v="510"/>
    <n v="1.7819959999999999"/>
    <n v="2.2999999999999998"/>
    <n v="264.18203999999997"/>
    <n v="0.22521913043478259"/>
    <s v="USD"/>
    <n v="20217.48"/>
    <x v="5"/>
    <x v="21"/>
    <x v="4"/>
    <n v="4553.3632651826083"/>
  </r>
  <r>
    <s v="CLN/2026/00032"/>
    <x v="63"/>
    <d v="2026-01-28T00:00:00"/>
    <s v="30 Días"/>
    <d v="2026-02-27T00:00:00"/>
    <x v="0"/>
    <s v="[LD096] POTASA CAUSTICA EN ESCAMAS COREANA SACO 25 KG"/>
    <s v="KG"/>
    <n v="2000"/>
    <n v="1.972183"/>
    <n v="2.38"/>
    <n v="815.63400000000001"/>
    <n v="0.17135168067226891"/>
    <s v="USD"/>
    <n v="82041.929999999993"/>
    <x v="5"/>
    <x v="21"/>
    <x v="38"/>
    <n v="14058.022591096636"/>
  </r>
  <r>
    <s v="CLN/2026/00031"/>
    <x v="63"/>
    <d v="2026-01-28T00:00:00"/>
    <s v="30 Días"/>
    <d v="2026-02-27T00:00:00"/>
    <x v="0"/>
    <s v="[LD096] POTASA CAUSTICA EN ESCAMAS COREANA SACO 25 KG"/>
    <s v="KG"/>
    <n v="1000"/>
    <n v="1.972183"/>
    <n v="2.38"/>
    <n v="407.81700000000001"/>
    <n v="0.17135168067226891"/>
    <s v="USD"/>
    <n v="41020.97"/>
    <x v="5"/>
    <x v="21"/>
    <x v="38"/>
    <n v="7029.0121523067201"/>
  </r>
  <r>
    <s v="CLN/2026/00030"/>
    <x v="63"/>
    <d v="2026-01-28T00:00:00"/>
    <s v="30 Días"/>
    <d v="2026-02-27T00:00:00"/>
    <x v="0"/>
    <s v="[LD096] POTASA CAUSTICA EN ESCAMAS COREANA SACO 25 KG"/>
    <s v="KG"/>
    <n v="1000"/>
    <n v="1.972183"/>
    <n v="2.38"/>
    <n v="407.81700000000001"/>
    <n v="0.17135168067226891"/>
    <s v="USD"/>
    <n v="41020.97"/>
    <x v="5"/>
    <x v="21"/>
    <x v="38"/>
    <n v="7029.0121523067201"/>
  </r>
  <r>
    <s v="CLN/2026/00028"/>
    <x v="73"/>
    <d v="2026-01-28T00:00:00"/>
    <s v="30 Días"/>
    <d v="2026-02-27T00:00:00"/>
    <x v="0"/>
    <s v="[LD096] POTASA CAUSTICA EN ESCAMAS COREANA SACO 25 KG"/>
    <s v="KG"/>
    <n v="500"/>
    <n v="33.99194"/>
    <n v="65"/>
    <n v="15504.03"/>
    <n v="0.47704707692307691"/>
    <s v="MXN"/>
    <n v="32500"/>
    <x v="5"/>
    <x v="21"/>
    <x v="38"/>
    <n v="15504.03"/>
  </r>
  <r>
    <s v="CLN/2026/00027"/>
    <x v="98"/>
    <d v="2026-01-28T00:00:00"/>
    <s v="Pago inmediato"/>
    <d v="2026-01-28T00:00:00"/>
    <x v="0"/>
    <s v="[LD115] TRICLORO GRANULAR CUÑETE 50 KG"/>
    <s v="KG"/>
    <n v="50"/>
    <n v="36.861199999999997"/>
    <n v="50"/>
    <n v="656.94"/>
    <n v="0.26277600000000001"/>
    <s v="MXN"/>
    <n v="2500"/>
    <x v="5"/>
    <x v="21"/>
    <x v="11"/>
    <n v="656.94000000000017"/>
  </r>
  <r>
    <s v="HMO/2026/00059"/>
    <x v="103"/>
    <d v="2026-01-27T00:00:00"/>
    <s v="30 Días"/>
    <d v="2026-02-26T00:00:00"/>
    <x v="0"/>
    <s v="[LD006-2] ACETATO N PROPILO (TAMBOR LAMINA 200 L INC)"/>
    <s v="L"/>
    <n v="400"/>
    <n v="2.096047"/>
    <n v="2.37"/>
    <n v="109.5812"/>
    <n v="0.11559198312236291"/>
    <s v="USD"/>
    <n v="16384.28"/>
    <x v="5"/>
    <x v="21"/>
    <x v="60"/>
    <n v="1893.8914172320681"/>
  </r>
  <r>
    <s v="HMO/2026/00058"/>
    <x v="9"/>
    <d v="2026-01-27T00:00:00"/>
    <s v="30 Días"/>
    <d v="2026-01-27T00:00:00"/>
    <x v="2"/>
    <s v="[LD143] HIPOCLORITO DE CALCIO GRANULAR AQUALIFE 65%"/>
    <s v="KG"/>
    <n v="45"/>
    <n v="61.059778000000001"/>
    <n v="78"/>
    <n v="762.30998999999997"/>
    <n v="0.21718233333333331"/>
    <s v="MXN"/>
    <n v="3510"/>
    <x v="5"/>
    <x v="21"/>
    <x v="12"/>
    <n v="762.30998999999997"/>
  </r>
  <r>
    <s v="HMO/2026/00057"/>
    <x v="1"/>
    <d v="2026-01-27T00:00:00"/>
    <s v="Pago inmediato"/>
    <d v="2026-01-27T00:00:00"/>
    <x v="0"/>
    <s v="[LD016-9] ACIDO FOSFORICO CLARIFICADO 85% (TOTE 1650 KG INC)"/>
    <s v="KG"/>
    <n v="3244.8"/>
    <n v="30.930147000000002"/>
    <n v="37.5"/>
    <n v="21317.859014000001"/>
    <n v="0.17519607999671269"/>
    <s v="MXN"/>
    <n v="121680"/>
    <x v="5"/>
    <x v="21"/>
    <x v="4"/>
    <n v="21317.859014399997"/>
  </r>
  <r>
    <s v="HMO/2026/00055"/>
    <x v="83"/>
    <d v="2026-01-26T00:00:00"/>
    <s v="Pago inmediato"/>
    <d v="2026-01-26T00:00:00"/>
    <x v="0"/>
    <s v="[LD023-2] ALCOHOL TRIDECILICO 8 MOLES (TAMBOR LAMINA 200 KG INC)"/>
    <s v="KG"/>
    <n v="1000"/>
    <n v="56.552579999999999"/>
    <n v="80"/>
    <n v="23447.42"/>
    <n v="0.29309275000000001"/>
    <s v="MXN"/>
    <n v="80000"/>
    <x v="5"/>
    <x v="21"/>
    <x v="9"/>
    <n v="23447.420000000002"/>
  </r>
  <r>
    <s v="HMO/2026/00055"/>
    <x v="83"/>
    <d v="2026-01-26T00:00:00"/>
    <s v="Pago inmediato"/>
    <d v="2026-01-26T00:00:00"/>
    <x v="0"/>
    <s v="[LD074] LIGNOSULFONATO DE SODIO S10 DOMSJO SACO 25 KG"/>
    <s v="KG"/>
    <n v="1000"/>
    <n v="23.912680000000002"/>
    <n v="39"/>
    <n v="15087.32"/>
    <n v="0.38685435897435899"/>
    <s v="MXN"/>
    <n v="39000"/>
    <x v="5"/>
    <x v="21"/>
    <x v="47"/>
    <n v="15087.319999999998"/>
  </r>
  <r>
    <s v="HMO/2026/00055"/>
    <x v="83"/>
    <d v="2026-01-26T00:00:00"/>
    <s v="Pago inmediato"/>
    <d v="2026-01-26T00:00:00"/>
    <x v="0"/>
    <s v="[LD012] ACIDO CITRICO WEIFANG SACO 25 KG"/>
    <s v="KG"/>
    <n v="500"/>
    <n v="18.130759999999999"/>
    <n v="33"/>
    <n v="7434.62"/>
    <n v="0.45058303030303032"/>
    <s v="MXN"/>
    <n v="16500"/>
    <x v="5"/>
    <x v="21"/>
    <x v="3"/>
    <n v="7434.6200000000008"/>
  </r>
  <r>
    <s v="HMO/2026/00054"/>
    <x v="83"/>
    <d v="2026-01-26T00:00:00"/>
    <s v="Pago inmediato"/>
    <d v="2026-01-26T00:00:00"/>
    <x v="0"/>
    <s v="[LD038] CARBONATO DE POTASIO LIGERO ROT SACO 25 KG"/>
    <s v="KG"/>
    <n v="600"/>
    <n v="41.160733"/>
    <n v="55"/>
    <n v="8303.5601999999999"/>
    <n v="0.25162303636363642"/>
    <s v="MXN"/>
    <n v="33000"/>
    <x v="5"/>
    <x v="21"/>
    <x v="40"/>
    <n v="8303.5601999999999"/>
  </r>
  <r>
    <s v="HMO/2026/00053"/>
    <x v="3"/>
    <d v="2026-01-26T00:00:00"/>
    <s v="30 Días"/>
    <d v="2026-02-25T00:00:00"/>
    <x v="0"/>
    <s v="[LD052-2] ESTIREN ACRILICA (TAMBOR LAMINA 180 KG INC)"/>
    <s v="KG"/>
    <n v="540"/>
    <n v="31.170684999999999"/>
    <n v="35.5"/>
    <n v="2337.8301000000001"/>
    <n v="0.1219525352112676"/>
    <s v="MXN"/>
    <n v="19170"/>
    <x v="5"/>
    <x v="21"/>
    <x v="0"/>
    <n v="2337.8301000000006"/>
  </r>
  <r>
    <s v="CLN/2026/00025"/>
    <x v="68"/>
    <d v="2026-01-26T00:00:00"/>
    <s v="Pago inmediato"/>
    <d v="2026-01-26T00:00:00"/>
    <x v="1"/>
    <s v="[LD140] PERCARBONATO DE SODIO PROVOX SACO 25 KG"/>
    <s v="KG"/>
    <n v="1500"/>
    <n v="25.97344"/>
    <n v="32.299999999999997"/>
    <n v="9489.84"/>
    <n v="0.19586873065015481"/>
    <s v="MXN"/>
    <n v="48450"/>
    <x v="5"/>
    <x v="21"/>
    <x v="61"/>
    <n v="9489.8399999999965"/>
  </r>
  <r>
    <s v="CLN/2026/00024"/>
    <x v="64"/>
    <d v="2026-01-26T00:00:00"/>
    <s v="Pago inmediato"/>
    <d v="2026-01-26T00:00:00"/>
    <x v="0"/>
    <s v="[LD038] CARBONATO DE POTASIO LIGERO ROT SACO 25 KG"/>
    <s v="KG"/>
    <n v="9000"/>
    <n v="38.939836999999997"/>
    <n v="45.99"/>
    <n v="63451.466999999997"/>
    <n v="0.1532977386388345"/>
    <s v="MXN"/>
    <n v="413910"/>
    <x v="5"/>
    <x v="21"/>
    <x v="40"/>
    <n v="63451.467000000041"/>
  </r>
  <r>
    <s v="CLN/2026/00024"/>
    <x v="64"/>
    <d v="2026-01-26T00:00:00"/>
    <s v="Pago inmediato"/>
    <d v="2026-01-26T00:00:00"/>
    <x v="0"/>
    <s v="[LD142] HEXAMETAFOSFATO DE SODIO POLVO TECNICO SACO 25 KG"/>
    <s v="KG"/>
    <n v="1000"/>
    <n v="40.600729999999999"/>
    <n v="48.64"/>
    <n v="8039.27"/>
    <n v="0.16528104440789471"/>
    <s v="MXN"/>
    <n v="48640"/>
    <x v="5"/>
    <x v="21"/>
    <x v="41"/>
    <n v="8039.2700000000023"/>
  </r>
  <r>
    <s v="CLN/2026/00023"/>
    <x v="73"/>
    <d v="2026-01-26T00:00:00"/>
    <s v="30 Días"/>
    <d v="2026-02-25T00:00:00"/>
    <x v="0"/>
    <s v="[LD096] POTASA CAUSTICA EN ESCAMAS COREANA SACO 25 KG"/>
    <s v="KG"/>
    <n v="300"/>
    <n v="33.991933000000003"/>
    <n v="65"/>
    <n v="9302.4200999999994"/>
    <n v="0.47704718461538459"/>
    <s v="MXN"/>
    <n v="19500"/>
    <x v="5"/>
    <x v="21"/>
    <x v="38"/>
    <n v="9302.4200999999994"/>
  </r>
  <r>
    <s v="HMO/2026/00051"/>
    <x v="64"/>
    <d v="2026-01-22T00:00:00"/>
    <s v="Pago inmediato"/>
    <d v="2026-01-22T00:00:00"/>
    <x v="0"/>
    <s v="[LD182] ACIDO MALICO SACO 25 KG"/>
    <s v="KG"/>
    <n v="25"/>
    <n v="42.664000000000001"/>
    <n v="50.610799999999998"/>
    <n v="198.67"/>
    <n v="0.1570178697036996"/>
    <s v="MXN"/>
    <n v="1265.27"/>
    <x v="5"/>
    <x v="22"/>
    <x v="42"/>
    <n v="198.6699999999999"/>
  </r>
  <r>
    <s v="HMO/2026/00049"/>
    <x v="46"/>
    <d v="2026-01-22T00:00:00"/>
    <s v="30 Días"/>
    <d v="2026-02-21T00:00:00"/>
    <x v="0"/>
    <s v="[LD083-2] NONIL FENOL 10 MOLES (TAMBOR PLASTICO 200 KG INC)"/>
    <s v="KG"/>
    <n v="400"/>
    <n v="2.7318799999999999"/>
    <n v="3"/>
    <n v="107.248"/>
    <n v="8.9373333333333319E-2"/>
    <s v="USD"/>
    <n v="20942.400000000001"/>
    <x v="5"/>
    <x v="22"/>
    <x v="18"/>
    <n v="1871.6920960000009"/>
  </r>
  <r>
    <s v="HMO/2026/00048"/>
    <x v="0"/>
    <d v="2026-01-22T00:00:00"/>
    <s v="Pago inmediato"/>
    <d v="2026-01-22T00:00:00"/>
    <x v="0"/>
    <s v="[LD018-2] ADBS (TAMBOR PLASTICO 200 KG INC)"/>
    <s v="KG"/>
    <n v="400"/>
    <n v="36.629325000000001"/>
    <n v="42.5"/>
    <n v="2348.27"/>
    <n v="0.13813352941176471"/>
    <s v="MXN"/>
    <n v="17000"/>
    <x v="5"/>
    <x v="22"/>
    <x v="29"/>
    <n v="2348.2699999999995"/>
  </r>
  <r>
    <s v="HMO/2026/00047"/>
    <x v="35"/>
    <d v="2026-01-22T00:00:00"/>
    <s v="30 Días"/>
    <d v="2026-02-21T00:00:00"/>
    <x v="0"/>
    <s v="[LD031] BIOXIDO DE TITANIO SACO 25 KG"/>
    <s v="KG"/>
    <n v="500"/>
    <n v="67.339179999999999"/>
    <n v="85.5"/>
    <n v="9080.41"/>
    <n v="0.2124072514619883"/>
    <s v="MXN"/>
    <n v="42750"/>
    <x v="5"/>
    <x v="22"/>
    <x v="15"/>
    <n v="9080.41"/>
  </r>
  <r>
    <s v="CLN/2026/00022"/>
    <x v="102"/>
    <d v="2026-01-22T00:00:00"/>
    <s v="Pago inmediato"/>
    <d v="2026-02-06T00:00:00"/>
    <x v="1"/>
    <s v="[LD065] HIPOCLORITO DE CALCIO GRANULAR HTH SKU 30034 CUÑETE 45 KG"/>
    <s v="KG"/>
    <n v="495"/>
    <n v="62.688909000000002"/>
    <n v="83"/>
    <n v="10053.990045"/>
    <n v="0.2447119397590361"/>
    <s v="MXN"/>
    <n v="41085"/>
    <x v="5"/>
    <x v="22"/>
    <x v="7"/>
    <n v="10053.990044999999"/>
  </r>
  <r>
    <s v="HMO/2026/00046"/>
    <x v="6"/>
    <d v="2026-01-20T00:00:00"/>
    <s v="30 Días"/>
    <d v="2026-02-19T00:00:00"/>
    <x v="0"/>
    <s v="[LD030-1] BICARBONATO DE SODIO USP (SACO 25 KG)"/>
    <s v="KG"/>
    <n v="150"/>
    <n v="18.771933000000001"/>
    <n v="31"/>
    <n v="1834.2100499999999"/>
    <n v="0.39445377419354838"/>
    <s v="MXN"/>
    <n v="4650"/>
    <x v="5"/>
    <x v="22"/>
    <x v="34"/>
    <n v="1834.2100499999999"/>
  </r>
  <r>
    <s v="HMO/2026/00045"/>
    <x v="6"/>
    <d v="2026-01-20T00:00:00"/>
    <s v="30 Días"/>
    <d v="2026-02-19T00:00:00"/>
    <x v="0"/>
    <s v="[LD097-2] PROTEINA VEGETAL PVH 11307 (SACO 25 KG)"/>
    <s v="KG"/>
    <n v="1000"/>
    <n v="65.793490000000006"/>
    <n v="82"/>
    <n v="16206.51"/>
    <n v="0.19764036585365849"/>
    <s v="MXN"/>
    <n v="82000"/>
    <x v="5"/>
    <x v="22"/>
    <x v="8"/>
    <n v="16206.509999999995"/>
  </r>
  <r>
    <s v="HMO/2026/00044"/>
    <x v="14"/>
    <d v="2026-01-20T00:00:00"/>
    <s v="Pago inmediato"/>
    <d v="2026-01-20T00:00:00"/>
    <x v="0"/>
    <s v="[LD073-2] LESS 70% (TAMBOR PLASTICO 170 KG INC)"/>
    <s v="KG"/>
    <n v="340"/>
    <n v="34.988793999999999"/>
    <n v="45"/>
    <n v="3403.8100399999998"/>
    <n v="0.22247124444444441"/>
    <s v="MXN"/>
    <n v="15300"/>
    <x v="5"/>
    <x v="22"/>
    <x v="6"/>
    <n v="3403.8100400000003"/>
  </r>
  <r>
    <s v="HMO/2026/00043"/>
    <x v="104"/>
    <d v="2026-01-20T00:00:00"/>
    <s v="Pago inmediato"/>
    <d v="2026-01-20T00:00:00"/>
    <x v="0"/>
    <s v="[LD096] POTASA CAUSTICA EN ESCAMAS COREANA SACO 25 KG"/>
    <s v="KG"/>
    <n v="25"/>
    <n v="33.991999999999997"/>
    <n v="42.44"/>
    <n v="211.2"/>
    <n v="0.19905749293119701"/>
    <s v="MXN"/>
    <n v="1061"/>
    <x v="5"/>
    <x v="22"/>
    <x v="38"/>
    <n v="211.20000000000002"/>
  </r>
  <r>
    <s v="HMO/2026/00042"/>
    <x v="15"/>
    <d v="2026-01-20T00:00:00"/>
    <s v="30 Días"/>
    <d v="2026-02-19T00:00:00"/>
    <x v="0"/>
    <s v="[LD036] CARBON ACTIVADO DE COCO CG900 4X10 SACO 25 KG"/>
    <s v="KG"/>
    <n v="200"/>
    <n v="63.73"/>
    <n v="65"/>
    <n v="254"/>
    <n v="1.9538461538461539E-2"/>
    <s v="MXN"/>
    <n v="13000"/>
    <x v="5"/>
    <x v="22"/>
    <x v="22"/>
    <n v="254.00000000000063"/>
  </r>
  <r>
    <s v="HMO/2026/00041"/>
    <x v="4"/>
    <d v="2026-01-20T00:00:00"/>
    <s v="30 Días"/>
    <d v="2026-02-19T00:00:00"/>
    <x v="0"/>
    <s v="[LD031] BIOXIDO DE TITANIO SACO 25 KG"/>
    <s v="KG"/>
    <n v="500"/>
    <n v="65.482939999999999"/>
    <n v="87"/>
    <n v="10758.53"/>
    <n v="0.24732252873563221"/>
    <s v="MXN"/>
    <n v="43500"/>
    <x v="5"/>
    <x v="22"/>
    <x v="15"/>
    <n v="10758.53"/>
  </r>
  <r>
    <s v="HMO/2026/00040"/>
    <x v="18"/>
    <d v="2026-01-20T00:00:00"/>
    <s v="Pago inmediato"/>
    <d v="2026-02-19T00:00:00"/>
    <x v="0"/>
    <s v="[LD052-2] ESTIREN ACRILICA (TAMBOR LAMINA 180 KG INC)"/>
    <s v="KG"/>
    <n v="180"/>
    <n v="31.170667000000002"/>
    <n v="43"/>
    <n v="2129.2799399999999"/>
    <n v="0.27510076744186052"/>
    <s v="MXN"/>
    <n v="7740"/>
    <x v="5"/>
    <x v="22"/>
    <x v="0"/>
    <n v="2129.2799399999999"/>
  </r>
  <r>
    <s v="HMO/2026/00039"/>
    <x v="3"/>
    <d v="2026-01-19T00:00:00"/>
    <s v="30 Días"/>
    <d v="2026-02-18T00:00:00"/>
    <x v="0"/>
    <s v="[LD022] ALCOHOL POLIVINILICO PVOH 08850 SACO 20 KG"/>
    <s v="KG"/>
    <n v="1000"/>
    <n v="34.546059999999997"/>
    <n v="48.7"/>
    <n v="14153.94"/>
    <n v="0.29063531827515399"/>
    <s v="MXN"/>
    <n v="48700"/>
    <x v="5"/>
    <x v="22"/>
    <x v="1"/>
    <n v="14153.940000000006"/>
  </r>
  <r>
    <s v="HMO/2026/00038"/>
    <x v="0"/>
    <d v="2026-01-19T00:00:00"/>
    <s v="Pago inmediato"/>
    <d v="2026-01-19T00:00:00"/>
    <x v="0"/>
    <s v="[LD018-2] ADBS (TAMBOR PLASTICO 200 KG INC)"/>
    <s v="KG"/>
    <n v="200"/>
    <n v="39.177100000000003"/>
    <n v="42.5"/>
    <n v="664.58"/>
    <n v="7.8185882352941175E-2"/>
    <s v="MXN"/>
    <n v="8500"/>
    <x v="5"/>
    <x v="22"/>
    <x v="29"/>
    <n v="664.57999999999947"/>
  </r>
  <r>
    <s v="HMO/2026/00037"/>
    <x v="0"/>
    <d v="2026-01-19T00:00:00"/>
    <s v="Pago inmediato"/>
    <d v="2026-01-19T00:00:00"/>
    <x v="0"/>
    <s v="[LD073-2] LESS 70% (TAMBOR PLASTICO 170 KG INC)"/>
    <s v="KG"/>
    <n v="340"/>
    <n v="35.494"/>
    <n v="41"/>
    <n v="1872.04"/>
    <n v="0.1342926829268293"/>
    <s v="MXN"/>
    <n v="13940"/>
    <x v="5"/>
    <x v="22"/>
    <x v="6"/>
    <n v="1872.04"/>
  </r>
  <r>
    <s v="HMO/2026/00037"/>
    <x v="0"/>
    <d v="2026-01-19T00:00:00"/>
    <s v="Pago inmediato"/>
    <d v="2026-01-19T00:00:00"/>
    <x v="0"/>
    <s v="[LD018-2] ADBS (TAMBOR PLASTICO 200 KG INC)"/>
    <s v="KG"/>
    <n v="400"/>
    <n v="39.177075000000002"/>
    <n v="42.5"/>
    <n v="1329.17"/>
    <n v="7.8186470588235288E-2"/>
    <s v="MXN"/>
    <n v="17000"/>
    <x v="5"/>
    <x v="22"/>
    <x v="29"/>
    <n v="1329.1699999999992"/>
  </r>
  <r>
    <s v="HMO/2026/00036"/>
    <x v="0"/>
    <d v="2026-01-19T00:00:00"/>
    <s v="Pago inmediato"/>
    <d v="2026-01-19T00:00:00"/>
    <x v="0"/>
    <s v="[LD073-2] LESS 70% (TAMBOR PLASTICO 170 KG INC)"/>
    <s v="KG"/>
    <n v="850"/>
    <n v="35.494"/>
    <n v="41"/>
    <n v="4680.1000000000004"/>
    <n v="0.13429268292682919"/>
    <s v="MXN"/>
    <n v="34850"/>
    <x v="5"/>
    <x v="22"/>
    <x v="6"/>
    <n v="4680.1000000000004"/>
  </r>
  <r>
    <s v="CLN/2026/00020"/>
    <x v="55"/>
    <d v="2026-01-19T00:00:00"/>
    <s v="30 Días"/>
    <d v="2026-02-18T00:00:00"/>
    <x v="2"/>
    <s v="[LD030-1] BICARBONATO DE SODIO USP (SACO 25 KG)"/>
    <s v="KG"/>
    <n v="500"/>
    <n v="1.0287630000000001"/>
    <n v="1.1025"/>
    <n v="36.868499999999997"/>
    <n v="6.6881632653061227E-2"/>
    <s v="USD"/>
    <n v="9749.7900000000009"/>
    <x v="5"/>
    <x v="22"/>
    <x v="34"/>
    <n v="652.0818732244893"/>
  </r>
  <r>
    <s v="HMO/2026/00035"/>
    <x v="60"/>
    <d v="2026-01-17T00:00:00"/>
    <s v="30 Días"/>
    <d v="2026-02-16T00:00:00"/>
    <x v="0"/>
    <s v="[LD137-2] ACEITE MINERAL LTS (TAMBOR PLASTICO 200 L INC)"/>
    <s v="L"/>
    <n v="200"/>
    <n v="2.100257"/>
    <n v="2.8"/>
    <n v="139.9486"/>
    <n v="0.2499082142857143"/>
    <s v="USD"/>
    <n v="9906.23"/>
    <x v="5"/>
    <x v="23"/>
    <x v="39"/>
    <n v="2475.6482496035701"/>
  </r>
  <r>
    <s v="HMO/2026/00033"/>
    <x v="46"/>
    <d v="2026-01-16T00:00:00"/>
    <s v="30 Días"/>
    <d v="2026-02-15T00:00:00"/>
    <x v="0"/>
    <s v="[LD131] ACIDO BORICO POLVO SACO 25 KG"/>
    <s v="KG"/>
    <n v="25"/>
    <n v="1.92001"/>
    <n v="2.5"/>
    <n v="14.499750000000001"/>
    <n v="0.23199600000000001"/>
    <s v="USD"/>
    <n v="1105.6099999999999"/>
    <x v="5"/>
    <x v="23"/>
    <x v="58"/>
    <n v="256.49709755999999"/>
  </r>
  <r>
    <s v="HMO/2026/00032"/>
    <x v="46"/>
    <d v="2026-01-16T00:00:00"/>
    <s v="30 Días"/>
    <d v="2026-02-15T00:00:00"/>
    <x v="0"/>
    <s v="[LD083-2] NONIL FENOL 10 MOLES (TAMBOR PLASTICO 200 KG INC)"/>
    <s v="KG"/>
    <n v="200"/>
    <n v="2.9376820000000001"/>
    <n v="2.85"/>
    <n v="-17.5364"/>
    <n v="-3.0765614035087721E-2"/>
    <s v="USD"/>
    <n v="10083.129999999999"/>
    <x v="5"/>
    <x v="23"/>
    <x v="18"/>
    <n v="-310.21368584561418"/>
  </r>
  <r>
    <s v="CLN/2026/00018"/>
    <x v="4"/>
    <d v="2026-01-16T00:00:00"/>
    <s v="30 Días"/>
    <d v="2026-02-15T00:00:00"/>
    <x v="0"/>
    <s v="[LD022] ALCOHOL POLIVINILICO PVOH 08850 SACO 20 KG"/>
    <s v="KG"/>
    <n v="1000"/>
    <n v="34.83146"/>
    <n v="49.75"/>
    <n v="14918.54"/>
    <n v="0.29987015075376883"/>
    <s v="MXN"/>
    <n v="49750"/>
    <x v="5"/>
    <x v="23"/>
    <x v="1"/>
    <n v="14918.54"/>
  </r>
  <r>
    <s v="CLN/2026/00017"/>
    <x v="33"/>
    <d v="2026-01-16T00:00:00"/>
    <s v="30 Días"/>
    <d v="2026-02-15T00:00:00"/>
    <x v="2"/>
    <s v="[LD065] HIPOCLORITO DE CALCIO GRANULAR HTH SKU 30034 CUÑETE 45 KG"/>
    <s v="KG"/>
    <n v="405"/>
    <n v="3.511199"/>
    <n v="4.2"/>
    <n v="278.964405"/>
    <n v="0.16400023809523809"/>
    <s v="USD"/>
    <n v="30090.18"/>
    <x v="5"/>
    <x v="23"/>
    <x v="7"/>
    <n v="4934.796684328574"/>
  </r>
  <r>
    <s v="HMO/2026/00031"/>
    <x v="58"/>
    <d v="2026-01-15T00:00:00"/>
    <s v="30 Días"/>
    <d v="2026-02-14T00:00:00"/>
    <x v="0"/>
    <s v="[LD048] DESPUMAROL PORRON 50 KG INC"/>
    <s v="KG"/>
    <n v="100"/>
    <n v="60.294899999999998"/>
    <n v="72"/>
    <n v="1170.51"/>
    <n v="0.1625708333333333"/>
    <s v="MXN"/>
    <n v="7200"/>
    <x v="5"/>
    <x v="23"/>
    <x v="37"/>
    <n v="1170.5100000000002"/>
  </r>
  <r>
    <s v="HMO/2026/00030"/>
    <x v="21"/>
    <d v="2026-01-15T00:00:00"/>
    <s v="30 Días"/>
    <d v="2026-02-14T00:00:00"/>
    <x v="2"/>
    <s v="[LD096] POTASA CAUSTICA EN ESCAMAS COREANA SACO 25 KG"/>
    <s v="KG"/>
    <n v="500"/>
    <n v="1.9054329999999999"/>
    <n v="2.2000000000000002"/>
    <n v="147.2835"/>
    <n v="0.13389409090909091"/>
    <s v="USD"/>
    <n v="19598.37"/>
    <x v="5"/>
    <x v="23"/>
    <x v="38"/>
    <n v="2624.1059344500018"/>
  </r>
  <r>
    <s v="CLN/2026/00016"/>
    <x v="95"/>
    <d v="2026-01-15T00:00:00"/>
    <s v="30 Días"/>
    <d v="2026-02-14T00:00:00"/>
    <x v="2"/>
    <s v="[LD097-2] PROTEINA VEGETAL PVH 11307 (SACO 25 KG)"/>
    <s v="KG"/>
    <n v="500"/>
    <n v="65.548360000000002"/>
    <n v="88.78"/>
    <n v="11615.82"/>
    <n v="0.26167650371705342"/>
    <s v="MXN"/>
    <n v="44390"/>
    <x v="5"/>
    <x v="23"/>
    <x v="8"/>
    <n v="11615.82"/>
  </r>
  <r>
    <s v="CLN/2026/00015"/>
    <x v="57"/>
    <d v="2026-01-15T00:00:00"/>
    <s v="30 Días"/>
    <d v="2026-02-14T00:00:00"/>
    <x v="2"/>
    <s v="[LD065] HIPOCLORITO DE CALCIO GRANULAR HTH SKU 30034 CUÑETE 45 KG"/>
    <s v="KG"/>
    <n v="225"/>
    <n v="62.688932999999999"/>
    <n v="78.393479999999997"/>
    <n v="3533.5200749999999"/>
    <n v="0.2003296235570651"/>
    <s v="MXN"/>
    <n v="17638.53"/>
    <x v="5"/>
    <x v="23"/>
    <x v="7"/>
    <n v="3533.5230749999996"/>
  </r>
  <r>
    <s v="CLN/2026/00014"/>
    <x v="102"/>
    <d v="2026-01-15T00:00:00"/>
    <s v="Pago inmediato"/>
    <d v="2026-01-30T00:00:00"/>
    <x v="1"/>
    <s v="[LD065] HIPOCLORITO DE CALCIO GRANULAR HTH SKU 30034 CUÑETE 45 KG"/>
    <s v="KG"/>
    <n v="450"/>
    <n v="62.688932999999999"/>
    <n v="80"/>
    <n v="7789.9801500000003"/>
    <n v="0.2163883375"/>
    <s v="MXN"/>
    <n v="36000"/>
    <x v="5"/>
    <x v="23"/>
    <x v="7"/>
    <n v="7789.9801500000003"/>
  </r>
  <r>
    <s v="CLN/2026/00013"/>
    <x v="102"/>
    <d v="2026-01-15T00:00:00"/>
    <s v="Pago inmediato"/>
    <d v="2026-01-15T00:00:00"/>
    <x v="1"/>
    <s v="[LD051] EDTA SACO 25 KG"/>
    <s v="KG"/>
    <n v="100"/>
    <n v="51.776600000000002"/>
    <n v="60"/>
    <n v="822.34"/>
    <n v="0.13705666666666669"/>
    <s v="MXN"/>
    <n v="6000"/>
    <x v="5"/>
    <x v="23"/>
    <x v="23"/>
    <n v="822.3399999999998"/>
  </r>
  <r>
    <s v="HMO/2026/00029"/>
    <x v="15"/>
    <d v="2026-01-14T00:00:00"/>
    <s v="30 Días"/>
    <d v="2026-02-13T00:00:00"/>
    <x v="0"/>
    <s v="[LD073-2] LESS 70% (TAMBOR PLASTICO 170 KG INC)"/>
    <s v="KG"/>
    <n v="170"/>
    <n v="35.627412"/>
    <n v="44"/>
    <n v="1423.33996"/>
    <n v="0.1902860909090909"/>
    <s v="MXN"/>
    <n v="7480"/>
    <x v="5"/>
    <x v="23"/>
    <x v="6"/>
    <n v="1423.33996"/>
  </r>
  <r>
    <s v="HMO/2026/00028"/>
    <x v="14"/>
    <d v="2026-01-14T00:00:00"/>
    <s v="Pago inmediato"/>
    <d v="2026-01-14T00:00:00"/>
    <x v="0"/>
    <s v="[LD073-2] LESS 70% (TAMBOR PLASTICO 170 KG INC)"/>
    <s v="KG"/>
    <n v="340"/>
    <n v="35.627412"/>
    <n v="45"/>
    <n v="3186.67992"/>
    <n v="0.2082797333333333"/>
    <s v="MXN"/>
    <n v="15300"/>
    <x v="5"/>
    <x v="23"/>
    <x v="6"/>
    <n v="3186.67992"/>
  </r>
  <r>
    <s v="HMO/2026/00027"/>
    <x v="77"/>
    <d v="2026-01-14T00:00:00"/>
    <s v="30 Días"/>
    <d v="2026-02-13T00:00:00"/>
    <x v="0"/>
    <s v="[LD065] HIPOCLORITO DE CALCIO GRANULAR HTH SKU 30034 CUÑETE 45 KG"/>
    <s v="KG"/>
    <n v="1440"/>
    <n v="3.5007079999999999"/>
    <n v="4.25"/>
    <n v="1078.9804799999999"/>
    <n v="0.17630399999999999"/>
    <s v="USD"/>
    <n v="109266.48"/>
    <x v="5"/>
    <x v="23"/>
    <x v="7"/>
    <n v="19264.117489920001"/>
  </r>
  <r>
    <s v="HMO/2026/00026"/>
    <x v="15"/>
    <d v="2026-01-14T00:00:00"/>
    <s v="30 Días"/>
    <d v="2026-02-13T00:00:00"/>
    <x v="0"/>
    <s v="[LD078] METASILICATO DE SODIO PENTASIL SACO 25 KG"/>
    <s v="KG"/>
    <n v="200"/>
    <n v="27.378699999999998"/>
    <n v="42"/>
    <n v="2924.26"/>
    <n v="0.34812619047619042"/>
    <s v="MXN"/>
    <n v="8400"/>
    <x v="5"/>
    <x v="23"/>
    <x v="44"/>
    <n v="2924.26"/>
  </r>
  <r>
    <s v="HMO/2026/00025"/>
    <x v="98"/>
    <d v="2026-01-14T00:00:00"/>
    <s v="Pago inmediato"/>
    <d v="2026-01-14T00:00:00"/>
    <x v="0"/>
    <s v="[LD115] TRICLORO GRANULAR CUÑETE 50 KG"/>
    <s v="KG"/>
    <n v="50"/>
    <n v="36.861199999999997"/>
    <n v="50"/>
    <n v="656.94"/>
    <n v="0.26277600000000001"/>
    <s v="MXN"/>
    <n v="2500"/>
    <x v="5"/>
    <x v="23"/>
    <x v="11"/>
    <n v="656.94000000000017"/>
  </r>
  <r>
    <s v="CLN/2026/00010"/>
    <x v="68"/>
    <d v="2026-01-14T00:00:00"/>
    <s v="Pago inmediato"/>
    <d v="2026-01-14T00:00:00"/>
    <x v="1"/>
    <s v="[LD065] HIPOCLORITO DE CALCIO GRANULAR HTH SKU 30034 CUÑETE 45 KG"/>
    <s v="KG"/>
    <n v="675"/>
    <n v="62.688932999999999"/>
    <n v="80"/>
    <n v="11684.970224999999"/>
    <n v="0.2163883375"/>
    <s v="MXN"/>
    <n v="54000"/>
    <x v="5"/>
    <x v="23"/>
    <x v="7"/>
    <n v="11684.970225000001"/>
  </r>
  <r>
    <s v="HMO/2026/00024"/>
    <x v="22"/>
    <d v="2026-01-13T00:00:00"/>
    <s v="30 Días"/>
    <d v="2026-02-12T00:00:00"/>
    <x v="0"/>
    <s v="[LD065] HIPOCLORITO DE CALCIO GRANULAR HTH SKU 30034 CUÑETE 45 KG"/>
    <s v="KG"/>
    <n v="225"/>
    <n v="62.688932999999999"/>
    <n v="80"/>
    <n v="3894.9900750000002"/>
    <n v="0.2163883375"/>
    <s v="MXN"/>
    <n v="18000"/>
    <x v="5"/>
    <x v="23"/>
    <x v="7"/>
    <n v="3894.9900750000002"/>
  </r>
  <r>
    <s v="HMO/2026/00023"/>
    <x v="51"/>
    <d v="2026-01-13T00:00:00"/>
    <s v="30 Días"/>
    <d v="2026-02-12T00:00:00"/>
    <x v="0"/>
    <s v="[LD065] HIPOCLORITO DE CALCIO GRANULAR HTH SKU 30034 CUÑETE 45 KG"/>
    <s v="KG"/>
    <n v="1215"/>
    <n v="3.5007079999999999"/>
    <n v="4.2"/>
    <n v="849.63977999999997"/>
    <n v="0.1664980952380952"/>
    <s v="USD"/>
    <n v="91381.97"/>
    <x v="5"/>
    <x v="23"/>
    <x v="7"/>
    <n v="15214.923944104767"/>
  </r>
  <r>
    <s v="CLN/2026/00009"/>
    <x v="70"/>
    <d v="2026-01-13T00:00:00"/>
    <s v="30 Días"/>
    <d v="2026-02-12T00:00:00"/>
    <x v="2"/>
    <s v="[LD065] HIPOCLORITO DE CALCIO GRANULAR HTH SKU 30034 CUÑETE 45 KG"/>
    <s v="KG"/>
    <n v="1575"/>
    <n v="3.5007079999999999"/>
    <n v="4.1500000000000004"/>
    <n v="1022.6349"/>
    <n v="0.1564559036144578"/>
    <s v="USD"/>
    <n v="117047.9"/>
    <x v="5"/>
    <x v="23"/>
    <x v="7"/>
    <n v="18312.834960674711"/>
  </r>
  <r>
    <s v="HMO/2026/00021"/>
    <x v="24"/>
    <d v="2026-01-12T00:00:00"/>
    <s v="15 Días"/>
    <d v="2026-01-27T00:00:00"/>
    <x v="2"/>
    <s v="[LD065] HIPOCLORITO DE CALCIO GRANULAR HTH SKU 30034 CUÑETE 45 KG"/>
    <s v="KG"/>
    <n v="720"/>
    <n v="62.688930999999997"/>
    <n v="81.5"/>
    <n v="13543.96968"/>
    <n v="0.23081066257668709"/>
    <s v="MXN"/>
    <n v="58680"/>
    <x v="5"/>
    <x v="23"/>
    <x v="7"/>
    <n v="13543.969680000002"/>
  </r>
  <r>
    <s v="HMO/2026/00020"/>
    <x v="65"/>
    <d v="2026-01-12T00:00:00"/>
    <s v="30 Días"/>
    <d v="2026-01-12T00:00:00"/>
    <x v="0"/>
    <s v="[LD065] HIPOCLORITO DE CALCIO GRANULAR HTH SKU 30034 CUÑETE 45 KG"/>
    <s v="KG"/>
    <n v="135"/>
    <n v="62.688963000000001"/>
    <n v="75.599999999999994"/>
    <n v="1742.9899949999999"/>
    <n v="0.1707809126984127"/>
    <s v="MXN"/>
    <n v="10206"/>
    <x v="5"/>
    <x v="23"/>
    <x v="7"/>
    <n v="1742.989994999999"/>
  </r>
  <r>
    <s v="HMO/2026/00019"/>
    <x v="60"/>
    <d v="2026-01-12T00:00:00"/>
    <s v="30 Días"/>
    <d v="2026-02-11T00:00:00"/>
    <x v="0"/>
    <s v="[LD137-2] ACEITE MINERAL LTS (TAMBOR PLASTICO 200 L INC)"/>
    <s v="L"/>
    <n v="200"/>
    <n v="2.2585519999999999"/>
    <n v="2.8"/>
    <n v="108.28959999999999"/>
    <n v="0.19337428571428569"/>
    <s v="USD"/>
    <n v="10071.15"/>
    <x v="5"/>
    <x v="23"/>
    <x v="39"/>
    <n v="1947.5014375714284"/>
  </r>
  <r>
    <s v="HMO/2026/00018"/>
    <x v="77"/>
    <d v="2026-01-09T00:00:00"/>
    <s v="30 Días"/>
    <d v="2026-02-08T00:00:00"/>
    <x v="0"/>
    <s v="[LD065] HIPOCLORITO DE CALCIO GRANULAR HTH SKU 30034 CUÑETE 45 KG"/>
    <s v="KG"/>
    <n v="450"/>
    <n v="3.4864570000000001"/>
    <n v="4.25"/>
    <n v="343.59435000000002"/>
    <n v="0.17965717647058821"/>
    <s v="USD"/>
    <n v="34388.089999999997"/>
    <x v="5"/>
    <x v="24"/>
    <x v="7"/>
    <n v="6178.0671536164682"/>
  </r>
  <r>
    <s v="HMO/2026/00017"/>
    <x v="36"/>
    <d v="2026-01-09T00:00:00"/>
    <s v="30 Días"/>
    <d v="2026-02-08T00:00:00"/>
    <x v="0"/>
    <s v="[LD111-2] THINNER AMERICANO (TAMBOR LAMINA 200 L INC)"/>
    <s v="L"/>
    <n v="400"/>
    <n v="28.834174999999998"/>
    <n v="31"/>
    <n v="866.33"/>
    <n v="6.9865322580645151E-2"/>
    <s v="MXN"/>
    <n v="12400"/>
    <x v="5"/>
    <x v="24"/>
    <x v="21"/>
    <n v="866.33000000000061"/>
  </r>
  <r>
    <s v="HMO/2026/00016"/>
    <x v="103"/>
    <d v="2026-01-09T00:00:00"/>
    <s v="30 Días"/>
    <d v="2026-02-08T00:00:00"/>
    <x v="0"/>
    <s v="[LD021-2] ALCOHOL N PROPILICO (TAMBOR LAMINA 200 L INC)"/>
    <s v="L"/>
    <n v="200"/>
    <n v="1.8169839999999999"/>
    <n v="2.06"/>
    <n v="48.603200000000001"/>
    <n v="0.11796893203883491"/>
    <s v="USD"/>
    <n v="7408.05"/>
    <x v="5"/>
    <x v="24"/>
    <x v="62"/>
    <n v="873.91974699029163"/>
  </r>
  <r>
    <s v="HMO/2026/00016"/>
    <x v="103"/>
    <d v="2026-01-09T00:00:00"/>
    <s v="30 Días"/>
    <d v="2026-02-08T00:00:00"/>
    <x v="0"/>
    <s v="[LD006-2] ACETATO N PROPILO (TAMBOR LAMINA 200 L INC)"/>
    <s v="L"/>
    <n v="200"/>
    <n v="2.014716"/>
    <n v="2.37"/>
    <n v="71.056799999999996"/>
    <n v="0.1499088607594937"/>
    <s v="USD"/>
    <n v="8522.85"/>
    <x v="5"/>
    <x v="24"/>
    <x v="60"/>
    <n v="1277.6507339240511"/>
  </r>
  <r>
    <s v="HMO/2026/00015"/>
    <x v="22"/>
    <d v="2026-01-09T00:00:00"/>
    <s v="30 Días"/>
    <d v="2026-02-08T00:00:00"/>
    <x v="0"/>
    <s v="[LD065] HIPOCLORITO DE CALCIO GRANULAR HTH SKU 30034 CUÑETE 45 KG"/>
    <s v="KG"/>
    <n v="900"/>
    <n v="62.688932999999999"/>
    <n v="80"/>
    <n v="15579.960300000001"/>
    <n v="0.2163883375"/>
    <s v="MXN"/>
    <n v="72000"/>
    <x v="5"/>
    <x v="24"/>
    <x v="7"/>
    <n v="15579.960300000001"/>
  </r>
  <r>
    <s v="HMO/2026/00014"/>
    <x v="4"/>
    <d v="2026-01-08T00:00:00"/>
    <s v="30 Días"/>
    <d v="2026-02-07T00:00:00"/>
    <x v="0"/>
    <s v="[LD022] ALCOHOL POLIVINILICO PVOH 08850 SACO 20 KG"/>
    <s v="KG"/>
    <n v="1000"/>
    <n v="35.454659999999997"/>
    <n v="48.7"/>
    <n v="13245.34"/>
    <n v="0.27197823408624228"/>
    <s v="MXN"/>
    <n v="48700"/>
    <x v="5"/>
    <x v="24"/>
    <x v="1"/>
    <n v="13245.340000000006"/>
  </r>
  <r>
    <s v="HMO/2026/00013"/>
    <x v="4"/>
    <d v="2026-01-08T00:00:00"/>
    <s v="30 Días"/>
    <d v="2026-02-07T00:00:00"/>
    <x v="0"/>
    <s v="[LD022] ALCOHOL POLIVINILICO PVOH 08850 SACO 20 KG"/>
    <s v="KG"/>
    <n v="1000"/>
    <n v="35.454659999999997"/>
    <n v="48.7"/>
    <n v="13245.34"/>
    <n v="0.27197823408624228"/>
    <s v="MXN"/>
    <n v="48700"/>
    <x v="5"/>
    <x v="24"/>
    <x v="1"/>
    <n v="13245.340000000006"/>
  </r>
  <r>
    <s v="HMO/2026/00012"/>
    <x v="4"/>
    <d v="2026-01-08T00:00:00"/>
    <s v="30 Días"/>
    <d v="2026-02-07T00:00:00"/>
    <x v="0"/>
    <s v="[LD022] ALCOHOL POLIVINILICO PVOH 08850 SACO 20 KG"/>
    <s v="KG"/>
    <n v="520"/>
    <n v="35.771538"/>
    <n v="48.7"/>
    <n v="6722.8002399999996"/>
    <n v="0.26547149897330602"/>
    <s v="MXN"/>
    <n v="25324"/>
    <x v="5"/>
    <x v="24"/>
    <x v="1"/>
    <n v="6722.8002400000014"/>
  </r>
  <r>
    <s v="HMO/2026/00011"/>
    <x v="4"/>
    <d v="2026-01-08T00:00:00"/>
    <s v="30 Días"/>
    <d v="2026-02-07T00:00:00"/>
    <x v="0"/>
    <s v="[LD022] ALCOHOL POLIVINILICO PVOH 08850 SACO 20 KG"/>
    <s v="KG"/>
    <n v="60"/>
    <n v="35.771500000000003"/>
    <n v="48.7"/>
    <n v="775.71"/>
    <n v="0.26547227926078032"/>
    <s v="MXN"/>
    <n v="2922"/>
    <x v="5"/>
    <x v="24"/>
    <x v="1"/>
    <n v="775.71"/>
  </r>
  <r>
    <s v="HMO/2026/00010"/>
    <x v="49"/>
    <d v="2026-01-08T00:00:00"/>
    <s v="30 Días"/>
    <d v="2026-02-07T00:00:00"/>
    <x v="0"/>
    <s v="[LD096] POTASA CAUSTICA EN ESCAMAS COREANA SACO 25 KG"/>
    <s v="KG"/>
    <n v="1000"/>
    <n v="34.12153"/>
    <n v="45"/>
    <n v="10878.47"/>
    <n v="0.24174377777777781"/>
    <s v="MXN"/>
    <n v="45000"/>
    <x v="5"/>
    <x v="24"/>
    <x v="38"/>
    <n v="10878.47"/>
  </r>
  <r>
    <s v="HMO/2026/00009"/>
    <x v="47"/>
    <d v="2026-01-08T00:00:00"/>
    <s v="30 Días"/>
    <d v="2026-02-07T00:00:00"/>
    <x v="0"/>
    <s v="[LD065] HIPOCLORITO DE CALCIO GRANULAR HTH SKU 30034 CUÑETE 45 KG"/>
    <s v="KG"/>
    <n v="5760"/>
    <n v="3.504035"/>
    <n v="3.97"/>
    <n v="2683.9584"/>
    <n v="0.1173715365239295"/>
    <s v="USD"/>
    <n v="410665.18"/>
    <x v="5"/>
    <x v="24"/>
    <x v="7"/>
    <n v="48200.403173476087"/>
  </r>
  <r>
    <s v="HMO/2026/00008"/>
    <x v="3"/>
    <d v="2026-01-08T00:00:00"/>
    <s v="30 Días"/>
    <d v="2026-02-07T00:00:00"/>
    <x v="0"/>
    <s v="[LD052-2] ESTIREN ACRILICA (TAMBOR LAMINA 180 KG INC)"/>
    <s v="KG"/>
    <n v="1800"/>
    <n v="31.170688999999999"/>
    <n v="35.5"/>
    <n v="7792.7597999999998"/>
    <n v="0.1219524225352113"/>
    <s v="MXN"/>
    <n v="63900"/>
    <x v="5"/>
    <x v="24"/>
    <x v="0"/>
    <n v="7792.7598000000007"/>
  </r>
  <r>
    <s v="CLN/2026/00008"/>
    <x v="22"/>
    <d v="2026-01-08T00:00:00"/>
    <s v="30 Días"/>
    <d v="2026-01-08T00:00:00"/>
    <x v="0"/>
    <s v="[LD065] HIPOCLORITO DE CALCIO GRANULAR HTH SKU 30034 CUÑETE 45 KG"/>
    <s v="KG"/>
    <n v="225"/>
    <n v="62.688932999999999"/>
    <n v="80"/>
    <n v="3894.9900750000002"/>
    <n v="0.2163883375"/>
    <s v="MXN"/>
    <n v="18000"/>
    <x v="5"/>
    <x v="24"/>
    <x v="7"/>
    <n v="3894.9900750000002"/>
  </r>
  <r>
    <s v="HMO/2026/00007"/>
    <x v="64"/>
    <d v="2026-01-07T00:00:00"/>
    <s v="Pago inmediato"/>
    <d v="2026-01-07T00:00:00"/>
    <x v="0"/>
    <s v="[LD142] HEXAMETAFOSFATO DE SODIO POLVO TECNICO SACO 25 KG"/>
    <s v="KG"/>
    <n v="1000"/>
    <n v="41.18197"/>
    <n v="48.68"/>
    <n v="7498.03"/>
    <n v="0.1540269104354971"/>
    <s v="MXN"/>
    <n v="48680"/>
    <x v="5"/>
    <x v="24"/>
    <x v="41"/>
    <n v="7498.03"/>
  </r>
  <r>
    <s v="HMO/2026/00006"/>
    <x v="49"/>
    <d v="2026-01-07T00:00:00"/>
    <s v="30 Días"/>
    <d v="2026-02-06T00:00:00"/>
    <x v="0"/>
    <s v="[LD008-2] ACIDO ACETICO GLACIAL ALIMENTICIO (PORRON NATURAL 20 KG INC)"/>
    <s v="KG"/>
    <n v="300"/>
    <n v="1.8761479999999999"/>
    <n v="2.2999999999999998"/>
    <n v="127.15560000000001"/>
    <n v="0.18428347826086949"/>
    <s v="USD"/>
    <n v="12399.09"/>
    <x v="5"/>
    <x v="24"/>
    <x v="2"/>
    <n v="2284.9474324695648"/>
  </r>
  <r>
    <s v="HMO/2026/00005"/>
    <x v="51"/>
    <d v="2026-01-07T00:00:00"/>
    <s v="30 Días"/>
    <d v="2026-02-06T00:00:00"/>
    <x v="0"/>
    <s v="[LD016-1] ACIDO FOSFORICO CLARIFICADO 85% (PORRON NATURAL 30 KG INC)"/>
    <s v="KG"/>
    <n v="870"/>
    <n v="1.7696369999999999"/>
    <n v="2.2999999999999998"/>
    <n v="461.41581000000002"/>
    <n v="0.23059260869565221"/>
    <s v="USD"/>
    <n v="35957.370000000003"/>
    <x v="5"/>
    <x v="24"/>
    <x v="4"/>
    <n v="8291.5037501347815"/>
  </r>
  <r>
    <s v="CLN/2026/00007"/>
    <x v="105"/>
    <d v="2026-01-07T00:00:00"/>
    <s v="Pago inmediato"/>
    <d v="2026-01-07T00:00:00"/>
    <x v="2"/>
    <s v="[LD023-2] ALCOHOL TRIDECILICO 8 MOLES (TAMBOR LAMINA 200 KG INC)"/>
    <s v="KG"/>
    <n v="200"/>
    <n v="66.5458"/>
    <n v="77"/>
    <n v="2090.84"/>
    <n v="0.13576883116883109"/>
    <s v="MXN"/>
    <n v="15400"/>
    <x v="5"/>
    <x v="24"/>
    <x v="9"/>
    <n v="2090.84"/>
  </r>
  <r>
    <s v="CLN/2026/00007"/>
    <x v="105"/>
    <d v="2026-01-07T00:00:00"/>
    <s v="Pago inmediato"/>
    <d v="2026-01-07T00:00:00"/>
    <x v="2"/>
    <s v="[LD041-2] CICLOHEXANONA (TAMBOR LAMINA 189 KG INC)"/>
    <s v="KG"/>
    <n v="189"/>
    <n v="48.233756999999997"/>
    <n v="41"/>
    <n v="-1367.180073"/>
    <n v="-0.17643309756097561"/>
    <s v="MXN"/>
    <n v="7749"/>
    <x v="5"/>
    <x v="24"/>
    <x v="63"/>
    <n v="-1367.1800729999995"/>
  </r>
  <r>
    <s v="CLN/2026/00006"/>
    <x v="10"/>
    <d v="2026-01-07T00:00:00"/>
    <s v="30 Días"/>
    <d v="2026-02-06T00:00:00"/>
    <x v="0"/>
    <s v="[LD072-3] LESS 28% (TAMBOR PLASTICO 200 KG INC)"/>
    <s v="KG"/>
    <n v="400"/>
    <n v="18.902225000000001"/>
    <n v="27"/>
    <n v="3239.11"/>
    <n v="0.29991759259259249"/>
    <s v="MXN"/>
    <n v="10800"/>
    <x v="5"/>
    <x v="24"/>
    <x v="13"/>
    <n v="3239.1099999999997"/>
  </r>
  <r>
    <s v="CLN/2026/00005"/>
    <x v="94"/>
    <d v="2026-01-07T00:00:00"/>
    <s v="30 Días"/>
    <d v="2026-02-06T00:00:00"/>
    <x v="0"/>
    <s v="[LD065] HIPOCLORITO DE CALCIO GRANULAR HTH SKU 30034 CUÑETE 45 KG"/>
    <s v="KG"/>
    <n v="90"/>
    <n v="3.4885890000000002"/>
    <n v="4.5"/>
    <n v="91.026989999999998"/>
    <n v="0.22475800000000001"/>
    <s v="USD"/>
    <n v="7277.73"/>
    <x v="5"/>
    <x v="24"/>
    <x v="7"/>
    <n v="1635.7280393399994"/>
  </r>
  <r>
    <s v="CLN/2026/00004"/>
    <x v="33"/>
    <d v="2026-01-07T00:00:00"/>
    <s v="30 Días"/>
    <d v="2026-02-06T00:00:00"/>
    <x v="2"/>
    <s v="[LD065] HIPOCLORITO DE CALCIO GRANULAR HTH SKU 30034 CUÑETE 45 KG"/>
    <s v="KG"/>
    <n v="675"/>
    <n v="62.688932999999999"/>
    <n v="80"/>
    <n v="11684.970224999999"/>
    <n v="0.2163883375"/>
    <s v="MXN"/>
    <n v="54000"/>
    <x v="5"/>
    <x v="24"/>
    <x v="7"/>
    <n v="11684.970225000001"/>
  </r>
  <r>
    <s v="CLN/2026/00003"/>
    <x v="106"/>
    <d v="2026-01-07T00:00:00"/>
    <s v="30 Días"/>
    <d v="2026-01-07T00:00:00"/>
    <x v="0"/>
    <s v="[LD133-2] MONOETANOLAMINA (TAMBOR LAMINA 203.6 KG INC)"/>
    <s v="KG"/>
    <n v="610.79999999999995"/>
    <n v="41.394973999999998"/>
    <n v="52"/>
    <n v="6477.5498809999999"/>
    <n v="0.20394280769860459"/>
    <s v="MXN"/>
    <n v="31761.599999999999"/>
    <x v="5"/>
    <x v="24"/>
    <x v="64"/>
    <n v="6477.5498808000011"/>
  </r>
  <r>
    <s v="CLN/2026/00002"/>
    <x v="57"/>
    <d v="2026-01-07T00:00:00"/>
    <s v="30 Días"/>
    <d v="2026-01-07T00:00:00"/>
    <x v="2"/>
    <s v="[LD065] HIPOCLORITO DE CALCIO GRANULAR HTH SKU 30034 CUÑETE 45 KG"/>
    <s v="KG"/>
    <n v="45"/>
    <n v="62.688889000000003"/>
    <n v="75"/>
    <n v="553.99999500000001"/>
    <n v="0.16414814666666669"/>
    <s v="MXN"/>
    <n v="3375"/>
    <x v="5"/>
    <x v="24"/>
    <x v="7"/>
    <n v="553.9999949999999"/>
  </r>
  <r>
    <s v="HMO/2026/00004"/>
    <x v="64"/>
    <d v="2026-01-05T00:00:00"/>
    <s v="Pago inmediato"/>
    <d v="2026-01-05T00:00:00"/>
    <x v="0"/>
    <s v="[LD038] CARBONATO DE POTASIO LIGERO ROT SACO 25 KG"/>
    <s v="KG"/>
    <n v="3000"/>
    <n v="35.590733"/>
    <n v="43.01"/>
    <n v="22257.800999999999"/>
    <n v="0.17250097651708901"/>
    <s v="MXN"/>
    <n v="129030"/>
    <x v="5"/>
    <x v="24"/>
    <x v="40"/>
    <n v="22257.800999999992"/>
  </r>
  <r>
    <s v="HMO/2026/00003"/>
    <x v="77"/>
    <d v="2026-01-05T00:00:00"/>
    <s v="30 Días"/>
    <d v="2026-02-04T00:00:00"/>
    <x v="0"/>
    <s v="[LD065] HIPOCLORITO DE CALCIO GRANULAR HTH SKU 30034 CUÑETE 45 KG"/>
    <s v="KG"/>
    <n v="450"/>
    <n v="3.5060340000000001"/>
    <n v="4.25"/>
    <n v="334.78469999999999"/>
    <n v="0.17505082352941179"/>
    <s v="USD"/>
    <n v="34196.07"/>
    <x v="5"/>
    <x v="24"/>
    <x v="7"/>
    <n v="5986.0502149694103"/>
  </r>
  <r>
    <s v="CLN/2026/00001"/>
    <x v="75"/>
    <d v="2026-01-05T00:00:00"/>
    <s v="Pago inmediato"/>
    <d v="2026-01-05T00:00:00"/>
    <x v="2"/>
    <s v="[LD081-8] MONOPROPILENGLICOL USP (TAMBOR PLASTICO 212 KG INC)"/>
    <s v="KG"/>
    <n v="212"/>
    <n v="44.490895999999999"/>
    <n v="61"/>
    <n v="3499.9300480000002"/>
    <n v="0.27064104918032778"/>
    <s v="MXN"/>
    <n v="12932"/>
    <x v="5"/>
    <x v="24"/>
    <x v="28"/>
    <n v="3499.9300480000002"/>
  </r>
  <r>
    <s v="HMO/2026/00002"/>
    <x v="6"/>
    <d v="2026-01-02T00:00:00"/>
    <s v="30 Días"/>
    <d v="2026-02-01T00:00:00"/>
    <x v="0"/>
    <s v="[LD030-2] BICARBONATO DE SODIO USP (SACO 50 KG)"/>
    <s v="KG"/>
    <n v="850"/>
    <n v="23.006224"/>
    <n v="31"/>
    <n v="6794.7096000000001"/>
    <n v="0.25786374193548389"/>
    <s v="MXN"/>
    <n v="26350"/>
    <x v="5"/>
    <x v="25"/>
    <x v="34"/>
    <n v="6794.7096000000001"/>
  </r>
  <r>
    <s v="HMO/2026/00001"/>
    <x v="77"/>
    <d v="2026-01-02T00:00:00"/>
    <s v="30 Días"/>
    <d v="2026-02-01T00:00:00"/>
    <x v="0"/>
    <s v="[LD065] HIPOCLORITO DE CALCIO GRANULAR HTH SKU 30034 CUÑETE 45 KG"/>
    <s v="KG"/>
    <n v="1350"/>
    <n v="3.5551029999999999"/>
    <n v="4.2"/>
    <n v="870.61095"/>
    <n v="0.1535469047619048"/>
    <s v="USD"/>
    <n v="102066.8"/>
    <x v="5"/>
    <x v="25"/>
    <x v="7"/>
    <n v="15672.04121895238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9153EB-04CF-482C-BEC6-3E9F410D7F18}" name="TablaDinámica6" cacheId="3" applyNumberFormats="0" applyBorderFormats="0" applyFontFormats="0" applyPatternFormats="0" applyAlignmentFormats="0" applyWidthHeightFormats="1" dataCaption="Valores" updatedVersion="8" minRefreshableVersion="3" itemPrintTitles="1" createdVersion="6" indent="0" outline="1" outlineData="1" multipleFieldFilters="0" rowHeaderCaption="Cliente / Producto">
  <location ref="Q3:U63" firstHeaderRow="0" firstDataRow="1" firstDataCol="1"/>
  <pivotFields count="22">
    <pivotField showAll="0"/>
    <pivotField axis="axisRow" showAll="0" sortType="descending">
      <items count="301">
        <item sd="0" m="1" x="299"/>
        <item sd="0" x="0"/>
        <item sd="0" m="1" x="129"/>
        <item sd="0" x="8"/>
        <item sd="0" x="58"/>
        <item sd="0" m="1" x="200"/>
        <item sd="0" x="6"/>
        <item sd="0" m="1" x="131"/>
        <item sd="0" m="1" x="172"/>
        <item sd="0" m="1" x="297"/>
        <item sd="0" m="1" x="213"/>
        <item sd="0" m="1" x="296"/>
        <item sd="0" m="1" x="284"/>
        <item sd="0" m="1" x="298"/>
        <item sd="0" m="1" x="176"/>
        <item sd="0" x="50"/>
        <item sd="0" m="1" x="182"/>
        <item sd="0" m="1" x="215"/>
        <item sd="0" x="70"/>
        <item sd="0" x="51"/>
        <item sd="0" x="103"/>
        <item sd="0" m="1" x="261"/>
        <item sd="0" x="21"/>
        <item sd="0" m="1" x="218"/>
        <item sd="0" m="1" x="208"/>
        <item sd="0" x="94"/>
        <item sd="0" x="52"/>
        <item sd="0" x="3"/>
        <item sd="0" m="1" x="168"/>
        <item sd="0" m="1" x="202"/>
        <item sd="0" m="1" x="173"/>
        <item sd="0" x="61"/>
        <item sd="0" m="1" x="153"/>
        <item sd="0" m="1" x="248"/>
        <item sd="0" m="1" x="283"/>
        <item sd="0" m="1" x="203"/>
        <item sd="0" x="13"/>
        <item sd="0" m="1" x="265"/>
        <item sd="0" m="1" x="293"/>
        <item sd="0" m="1" x="294"/>
        <item sd="0" m="1" x="194"/>
        <item sd="0" x="16"/>
        <item sd="0" x="64"/>
        <item sd="0" m="1" x="113"/>
        <item sd="0" x="4"/>
        <item sd="0" m="1" x="118"/>
        <item sd="0" m="1" x="264"/>
        <item sd="0" m="1" x="183"/>
        <item sd="0" x="5"/>
        <item sd="0" m="1" x="133"/>
        <item sd="0" m="1" x="124"/>
        <item sd="0" m="1" x="295"/>
        <item sd="0" m="1" x="198"/>
        <item sd="0" m="1" x="262"/>
        <item sd="0" m="1" x="259"/>
        <item sd="0" x="36"/>
        <item sd="0" m="1" x="179"/>
        <item sd="0" m="1" x="243"/>
        <item sd="0" m="1" x="238"/>
        <item sd="0" m="1" x="175"/>
        <item sd="0" m="1" x="162"/>
        <item sd="0" x="17"/>
        <item sd="0" m="1" x="282"/>
        <item sd="0" m="1" x="291"/>
        <item sd="0" x="7"/>
        <item sd="0" m="1" x="227"/>
        <item sd="0" m="1" x="205"/>
        <item sd="0" x="46"/>
        <item sd="0" x="83"/>
        <item sd="0" m="1" x="256"/>
        <item sd="0" m="1" x="252"/>
        <item sd="0" x="100"/>
        <item sd="0" x="42"/>
        <item sd="0" x="20"/>
        <item sd="0" x="10"/>
        <item sd="0" x="62"/>
        <item sd="0" m="1" x="197"/>
        <item sd="0" x="19"/>
        <item sd="0" m="1" x="292"/>
        <item sd="0" m="1" x="123"/>
        <item sd="0" m="1" x="287"/>
        <item sd="0" m="1" x="214"/>
        <item sd="0" m="1" x="170"/>
        <item sd="0" m="1" x="212"/>
        <item sd="0" x="47"/>
        <item sd="0" m="1" x="130"/>
        <item sd="0" x="101"/>
        <item sd="0" m="1" x="275"/>
        <item sd="0" m="1" x="270"/>
        <item sd="0" m="1" x="216"/>
        <item sd="0" m="1" x="289"/>
        <item sd="0" m="1" x="135"/>
        <item sd="0" x="35"/>
        <item sd="0" m="1" x="126"/>
        <item sd="0" m="1" x="290"/>
        <item sd="0" x="48"/>
        <item sd="0" m="1" x="180"/>
        <item sd="0" m="1" x="119"/>
        <item sd="0" m="1" x="260"/>
        <item sd="0" m="1" x="138"/>
        <item sd="0" x="67"/>
        <item sd="0" m="1" x="242"/>
        <item sd="0" x="69"/>
        <item sd="0" m="1" x="272"/>
        <item sd="0" m="1" x="249"/>
        <item sd="0" m="1" x="250"/>
        <item sd="0" m="1" x="154"/>
        <item sd="0" m="1" x="165"/>
        <item sd="0" m="1" x="280"/>
        <item sd="0" m="1" x="114"/>
        <item sd="0" m="1" x="146"/>
        <item sd="0" m="1" x="288"/>
        <item sd="0" x="73"/>
        <item sd="0" m="1" x="125"/>
        <item sd="0" x="23"/>
        <item sd="0" x="63"/>
        <item sd="0" x="38"/>
        <item sd="0" m="1" x="210"/>
        <item sd="0" x="91"/>
        <item sd="0" x="85"/>
        <item sd="0" m="1" x="117"/>
        <item sd="0" m="1" x="237"/>
        <item sd="0" x="41"/>
        <item sd="0" m="1" x="241"/>
        <item sd="0" m="1" x="276"/>
        <item sd="0" m="1" x="187"/>
        <item sd="0" x="15"/>
        <item sd="0" x="104"/>
        <item sd="0" m="1" x="152"/>
        <item sd="0" x="55"/>
        <item sd="0" m="1" x="137"/>
        <item sd="0" m="1" x="207"/>
        <item sd="0" m="1" x="285"/>
        <item sd="0" x="60"/>
        <item sd="0" m="1" x="286"/>
        <item sd="0" m="1" x="223"/>
        <item sd="0" x="18"/>
        <item sd="0" x="81"/>
        <item sd="0" m="1" x="267"/>
        <item sd="0" m="1" x="281"/>
        <item sd="0" x="74"/>
        <item sd="0" m="1" x="263"/>
        <item sd="0" m="1" x="132"/>
        <item sd="0" m="1" x="178"/>
        <item sd="0" m="1" x="278"/>
        <item sd="0" m="1" x="134"/>
        <item sd="0" x="87"/>
        <item sd="0" m="1" x="167"/>
        <item sd="0" m="1" x="185"/>
        <item sd="0" m="1" x="277"/>
        <item sd="0" m="1" x="232"/>
        <item sd="0" m="1" x="279"/>
        <item sd="0" x="77"/>
        <item sd="0" m="1" x="222"/>
        <item sd="0" m="1" x="139"/>
        <item sd="0" m="1" x="245"/>
        <item sd="0" m="1" x="230"/>
        <item sd="0" m="1" x="149"/>
        <item sd="0" m="1" x="266"/>
        <item sd="0" x="2"/>
        <item sd="0" m="1" x="268"/>
        <item sd="0" m="1" x="269"/>
        <item sd="0" m="1" x="271"/>
        <item sd="0" m="1" x="115"/>
        <item sd="0" m="1" x="273"/>
        <item sd="0" m="1" x="274"/>
        <item sd="0" m="1" x="110"/>
        <item sd="0" m="1" x="156"/>
        <item sd="0" m="1" x="234"/>
        <item sd="0" m="1" x="209"/>
        <item sd="0" m="1" x="254"/>
        <item sd="0" m="1" x="107"/>
        <item sd="0" x="93"/>
        <item sd="0" m="1" x="255"/>
        <item sd="0" x="106"/>
        <item sd="0" m="1" x="174"/>
        <item sd="0" m="1" x="253"/>
        <item sd="0" m="1" x="257"/>
        <item sd="0" m="1" x="258"/>
        <item sd="0" m="1" x="246"/>
        <item sd="0" m="1" x="247"/>
        <item sd="0" m="1" x="251"/>
        <item sd="0" x="37"/>
        <item sd="0" m="1" x="190"/>
        <item sd="0" m="1" x="240"/>
        <item sd="0" m="1" x="224"/>
        <item sd="0" m="1" x="191"/>
        <item sd="0" m="1" x="244"/>
        <item sd="0" m="1" x="220"/>
        <item sd="0" m="1" x="235"/>
        <item sd="0" m="1" x="147"/>
        <item sd="0" m="1" x="236"/>
        <item sd="0" x="24"/>
        <item sd="0" x="75"/>
        <item sd="0" m="1" x="239"/>
        <item sd="0" m="1" x="233"/>
        <item sd="0" m="1" x="111"/>
        <item sd="0" x="56"/>
        <item sd="0" m="1" x="143"/>
        <item sd="0" x="80"/>
        <item sd="0" m="1" x="228"/>
        <item sd="0" m="1" x="229"/>
        <item sd="0" m="1" x="108"/>
        <item sd="0" x="90"/>
        <item sd="0" m="1" x="128"/>
        <item sd="0" m="1" x="231"/>
        <item sd="0" m="1" x="221"/>
        <item sd="0" m="1" x="148"/>
        <item sd="0" x="97"/>
        <item sd="0" m="1" x="206"/>
        <item sd="0" m="1" x="219"/>
        <item sd="0" x="33"/>
        <item sd="0" m="1" x="225"/>
        <item sd="0" m="1" x="226"/>
        <item m="1" x="217"/>
        <item sd="0" x="105"/>
        <item sd="0" x="72"/>
        <item m="1" x="201"/>
        <item m="1" x="211"/>
        <item sd="0" m="1" x="116"/>
        <item m="1" x="204"/>
        <item sd="0" x="88"/>
        <item sd="0" x="30"/>
        <item sd="0" m="1" x="166"/>
        <item m="1" x="196"/>
        <item m="1" x="199"/>
        <item sd="0" x="99"/>
        <item m="1" x="195"/>
        <item sd="0" x="14"/>
        <item sd="0" m="1" x="177"/>
        <item sd="0" m="1" x="189"/>
        <item sd="0" x="39"/>
        <item sd="0" m="1" x="184"/>
        <item sd="0" m="1" x="188"/>
        <item sd="0" x="54"/>
        <item sd="0" m="1" x="186"/>
        <item sd="0" m="1" x="161"/>
        <item sd="0" m="1" x="158"/>
        <item sd="0" m="1" x="140"/>
        <item sd="0" m="1" x="181"/>
        <item sd="0" m="1" x="122"/>
        <item sd="0" m="1" x="112"/>
        <item sd="0" m="1" x="120"/>
        <item sd="0" x="82"/>
        <item sd="0" x="79"/>
        <item sd="0" m="1" x="155"/>
        <item sd="0" x="76"/>
        <item sd="0" m="1" x="171"/>
        <item sd="0" x="92"/>
        <item sd="0" m="1" x="127"/>
        <item sd="0" x="25"/>
        <item sd="0" x="49"/>
        <item sd="0" m="1" x="151"/>
        <item sd="0" m="1" x="169"/>
        <item sd="0" x="43"/>
        <item m="1" x="193"/>
        <item sd="0" m="1" x="160"/>
        <item sd="0" m="1" x="164"/>
        <item sd="0" m="1" x="163"/>
        <item sd="0" m="1" x="159"/>
        <item sd="0" m="1" x="157"/>
        <item sd="0" m="1" x="150"/>
        <item sd="0" x="65"/>
        <item sd="0" m="1" x="145"/>
        <item m="1" x="192"/>
        <item sd="0" m="1" x="142"/>
        <item sd="0" x="1"/>
        <item sd="0" m="1" x="144"/>
        <item sd="0" m="1" x="141"/>
        <item sd="0" m="1" x="136"/>
        <item sd="0" x="86"/>
        <item sd="0" x="57"/>
        <item sd="0" x="31"/>
        <item sd="0" x="95"/>
        <item m="1" x="121"/>
        <item sd="0" x="9"/>
        <item m="1" x="109"/>
        <item sd="0" x="32"/>
        <item x="44"/>
        <item sd="0" x="68"/>
        <item sd="0" x="22"/>
        <item sd="0" x="71"/>
        <item sd="0" x="98"/>
        <item sd="0" x="102"/>
        <item sd="0" x="27"/>
        <item sd="0" x="96"/>
        <item sd="0" x="29"/>
        <item x="28"/>
        <item sd="0" x="78"/>
        <item sd="0" x="89"/>
        <item sd="0" x="40"/>
        <item sd="0" x="34"/>
        <item x="84"/>
        <item sd="0" x="45"/>
        <item sd="0" x="66"/>
        <item sd="0" x="59"/>
        <item x="53"/>
        <item x="26"/>
        <item x="11"/>
        <item x="12"/>
        <item t="default" sd="0"/>
      </items>
      <autoSortScope>
        <pivotArea dataOnly="0" outline="0" fieldPosition="0">
          <references count="1">
            <reference field="4294967294" count="1" selected="0">
              <x v="3"/>
            </reference>
          </references>
        </pivotArea>
      </autoSortScope>
    </pivotField>
    <pivotField numFmtId="165" showAll="0"/>
    <pivotField showAll="0"/>
    <pivotField numFmtId="165" showAll="0"/>
    <pivotField showAll="0"/>
    <pivotField showAll="0"/>
    <pivotField showAll="0"/>
    <pivotField dataField="1" numFmtId="4" showAll="0"/>
    <pivotField numFmtId="44" showAll="0"/>
    <pivotField numFmtId="44" showAll="0"/>
    <pivotField numFmtId="44" showAll="0"/>
    <pivotField numFmtId="4" showAll="0"/>
    <pivotField showAll="0"/>
    <pivotField dataField="1" numFmtId="44" showAll="0"/>
    <pivotField showAll="0">
      <items count="13">
        <item h="1" x="5"/>
        <item h="1" x="4"/>
        <item h="1" x="3"/>
        <item x="2"/>
        <item h="1" x="1"/>
        <item h="1" x="0"/>
        <item h="1" m="1" x="11"/>
        <item h="1" m="1" x="10"/>
        <item h="1" m="1" x="9"/>
        <item h="1" m="1" x="8"/>
        <item h="1" m="1" x="7"/>
        <item h="1" m="1" x="6"/>
        <item t="default"/>
      </items>
    </pivotField>
    <pivotField showAll="0">
      <items count="54"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t="default"/>
      </items>
    </pivotField>
    <pivotField axis="axisRow" showAll="0" sortType="descending">
      <items count="140">
        <item sd="0" x="60"/>
        <item sd="0" x="2"/>
        <item sd="0" x="14"/>
        <item sd="0" x="3"/>
        <item sd="0" x="4"/>
        <item sd="0" m="1" x="98"/>
        <item sd="0" x="62"/>
        <item sd="0" x="9"/>
        <item sd="0" x="34"/>
        <item sd="0" x="15"/>
        <item sd="0" m="1" x="85"/>
        <item sd="0" x="40"/>
        <item sd="0" x="63"/>
        <item sd="0" x="37"/>
        <item sd="0" x="43"/>
        <item sd="0" x="0"/>
        <item sd="0" m="1" x="135"/>
        <item sd="0" m="1" x="79"/>
        <item sd="0" x="13"/>
        <item sd="0" x="6"/>
        <item sd="0" x="24"/>
        <item sd="0" x="28"/>
        <item sd="0" x="18"/>
        <item sd="0" m="1" x="125"/>
        <item sd="0" m="1" x="108"/>
        <item sd="0" m="1" x="75"/>
        <item sd="0" x="8"/>
        <item sd="0" m="1" x="76"/>
        <item sd="0" m="1" x="83"/>
        <item sd="0" m="1" x="136"/>
        <item sd="0" x="21"/>
        <item sd="0" x="11"/>
        <item sd="0" x="10"/>
        <item sd="0" x="16"/>
        <item sd="0" m="1" x="126"/>
        <item sd="0" m="1" x="96"/>
        <item sd="0" x="20"/>
        <item x="27"/>
        <item x="5"/>
        <item x="26"/>
        <item m="1" x="121"/>
        <item x="29"/>
        <item x="19"/>
        <item m="1" x="94"/>
        <item x="30"/>
        <item x="33"/>
        <item m="1" x="84"/>
        <item m="1" x="101"/>
        <item x="32"/>
        <item x="61"/>
        <item m="1" x="87"/>
        <item x="47"/>
        <item m="1" x="124"/>
        <item x="23"/>
        <item m="1" x="92"/>
        <item x="52"/>
        <item m="1" x="133"/>
        <item m="1" x="72"/>
        <item x="49"/>
        <item x="64"/>
        <item x="17"/>
        <item m="1" x="134"/>
        <item m="1" x="68"/>
        <item x="39"/>
        <item m="1" x="80"/>
        <item x="44"/>
        <item m="1" x="67"/>
        <item m="1" x="123"/>
        <item m="1" x="137"/>
        <item x="1"/>
        <item m="1" x="129"/>
        <item m="1" x="130"/>
        <item m="1" x="131"/>
        <item m="1" x="132"/>
        <item x="41"/>
        <item m="1" x="138"/>
        <item m="1" x="128"/>
        <item m="1" x="127"/>
        <item m="1" x="122"/>
        <item m="1" x="95"/>
        <item m="1" x="70"/>
        <item m="1" x="86"/>
        <item m="1" x="105"/>
        <item x="58"/>
        <item m="1" x="74"/>
        <item x="25"/>
        <item x="7"/>
        <item m="1" x="78"/>
        <item m="1" x="120"/>
        <item m="1" x="65"/>
        <item x="35"/>
        <item m="1" x="77"/>
        <item m="1" x="116"/>
        <item m="1" x="117"/>
        <item x="50"/>
        <item m="1" x="118"/>
        <item m="1" x="119"/>
        <item m="1" x="115"/>
        <item m="1" x="104"/>
        <item m="1" x="109"/>
        <item m="1" x="103"/>
        <item m="1" x="106"/>
        <item x="57"/>
        <item m="1" x="107"/>
        <item m="1" x="102"/>
        <item m="1" x="100"/>
        <item x="45"/>
        <item x="48"/>
        <item x="51"/>
        <item m="1" x="110"/>
        <item m="1" x="111"/>
        <item m="1" x="112"/>
        <item m="1" x="91"/>
        <item m="1" x="113"/>
        <item m="1" x="114"/>
        <item m="1" x="99"/>
        <item m="1" x="97"/>
        <item m="1" x="93"/>
        <item m="1" x="89"/>
        <item m="1" x="90"/>
        <item m="1" x="88"/>
        <item m="1" x="73"/>
        <item m="1" x="81"/>
        <item m="1" x="82"/>
        <item x="12"/>
        <item m="1" x="71"/>
        <item m="1" x="69"/>
        <item m="1" x="66"/>
        <item x="42"/>
        <item x="38"/>
        <item x="22"/>
        <item x="59"/>
        <item x="56"/>
        <item x="53"/>
        <item x="54"/>
        <item x="55"/>
        <item x="46"/>
        <item x="36"/>
        <item x="31"/>
        <item t="default" sd="0"/>
      </items>
      <autoSortScope>
        <pivotArea dataOnly="0" outline="0" fieldPosition="0">
          <references count="1">
            <reference field="4294967294" count="1" selected="0">
              <x v="3"/>
            </reference>
          </references>
        </pivotArea>
      </autoSortScope>
    </pivotField>
    <pivotField dataField="1" numFmtId="164" showAl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1"/>
    <field x="17"/>
  </rowFields>
  <rowItems count="60">
    <i>
      <x v="272"/>
    </i>
    <i>
      <x v="266"/>
    </i>
    <i>
      <x v="44"/>
    </i>
    <i>
      <x v="19"/>
    </i>
    <i>
      <x v="152"/>
    </i>
    <i>
      <x v="126"/>
    </i>
    <i>
      <x v="284"/>
    </i>
    <i>
      <x v="279"/>
    </i>
    <i>
      <x v="27"/>
    </i>
    <i>
      <x v="18"/>
    </i>
    <i>
      <x v="137"/>
    </i>
    <i>
      <x v="112"/>
    </i>
    <i>
      <x v="67"/>
    </i>
    <i>
      <x v="22"/>
    </i>
    <i>
      <x v="262"/>
    </i>
    <i>
      <x v="192"/>
    </i>
    <i>
      <x v="211"/>
    </i>
    <i>
      <x v="243"/>
    </i>
    <i>
      <x v="95"/>
    </i>
    <i>
      <x v="251"/>
    </i>
    <i>
      <x v="61"/>
    </i>
    <i>
      <x v="228"/>
    </i>
    <i>
      <x v="41"/>
    </i>
    <i>
      <x v="291"/>
    </i>
    <i>
      <x v="216"/>
    </i>
    <i>
      <x v="31"/>
    </i>
    <i>
      <x v="74"/>
    </i>
    <i>
      <x v="271"/>
    </i>
    <i>
      <x v="193"/>
    </i>
    <i>
      <x v="286"/>
    </i>
    <i>
      <x v="36"/>
    </i>
    <i>
      <x v="136"/>
    </i>
    <i>
      <x v="55"/>
    </i>
    <i>
      <x v="92"/>
    </i>
    <i>
      <x v="294"/>
    </i>
    <i>
      <x v="73"/>
    </i>
    <i>
      <x v="277"/>
    </i>
    <i>
      <x v="72"/>
    </i>
    <i>
      <x v="114"/>
    </i>
    <i>
      <x v="102"/>
    </i>
    <i>
      <x v="48"/>
    </i>
    <i>
      <x v="3"/>
    </i>
    <i>
      <x v="15"/>
    </i>
    <i>
      <x v="4"/>
    </i>
    <i>
      <x v="246"/>
    </i>
    <i>
      <x v="290"/>
    </i>
    <i>
      <x v="254"/>
    </i>
    <i>
      <x v="244"/>
    </i>
    <i>
      <x v="77"/>
    </i>
    <i>
      <x v="100"/>
    </i>
    <i>
      <x v="288"/>
    </i>
    <i>
      <x v="159"/>
    </i>
    <i>
      <x v="275"/>
    </i>
    <i>
      <x v="182"/>
    </i>
    <i>
      <x v="140"/>
    </i>
    <i>
      <x v="199"/>
    </i>
    <i>
      <x v="129"/>
    </i>
    <i>
      <x v="281"/>
    </i>
    <i>
      <x v="23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8" baseField="8" baseItem="23" numFmtId="3"/>
    <dataField name=" Ut. Unit." fld="19" baseField="2" baseItem="30" numFmtId="44"/>
    <dataField name="Venta MN" fld="14" baseField="2" baseItem="7" numFmtId="42"/>
    <dataField name=" Ut Bruta MN" fld="18" baseField="2" baseItem="8" numFmtId="167"/>
  </dataFields>
  <formats count="1">
    <format dxfId="49">
      <pivotArea field="1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9891A9-D6B9-4CC2-849F-6CFF5308EB7B}" name="TablaDinámica1" cacheId="3" applyNumberFormats="0" applyBorderFormats="0" applyFontFormats="0" applyPatternFormats="0" applyAlignmentFormats="0" applyWidthHeightFormats="1" dataCaption="Valores" updatedVersion="8" minRefreshableVersion="3" itemPrintTitles="1" createdVersion="6" indent="0" outline="1" outlineData="1" multipleFieldFilters="0" rowHeaderCaption="Vendedor / Producto">
  <location ref="W3:AB7" firstHeaderRow="0" firstDataRow="1" firstDataCol="1"/>
  <pivotFields count="22"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numFmtId="165" showAll="0"/>
    <pivotField showAll="0"/>
    <pivotField numFmtId="165" showAll="0"/>
    <pivotField axis="axisRow" showAll="0" sortType="descending">
      <items count="14">
        <item sd="0" m="1" x="4"/>
        <item m="1" x="10"/>
        <item m="1" x="3"/>
        <item m="1" x="12"/>
        <item sd="0" x="0"/>
        <item m="1" x="5"/>
        <item m="1" x="8"/>
        <item m="1" x="6"/>
        <item m="1" x="9"/>
        <item m="1" x="11"/>
        <item m="1" x="7"/>
        <item sd="0" x="2"/>
        <item sd="0" x="1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/>
    <pivotField dataField="1" numFmtId="4" showAll="0"/>
    <pivotField numFmtId="44" showAll="0"/>
    <pivotField numFmtId="44" showAll="0"/>
    <pivotField numFmtId="44" showAll="0"/>
    <pivotField numFmtId="4" showAll="0"/>
    <pivotField showAll="0"/>
    <pivotField dataField="1" numFmtId="44" showAll="0"/>
    <pivotField showAll="0">
      <items count="13">
        <item h="1" x="5"/>
        <item h="1" x="4"/>
        <item h="1" x="3"/>
        <item x="2"/>
        <item h="1" x="1"/>
        <item h="1" x="0"/>
        <item h="1" m="1" x="11"/>
        <item h="1" m="1" x="10"/>
        <item h="1" m="1" x="9"/>
        <item h="1" m="1" x="8"/>
        <item h="1" m="1" x="7"/>
        <item h="1" m="1" x="6"/>
        <item t="default"/>
      </items>
    </pivotField>
    <pivotField showAll="0">
      <items count="54"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t="default"/>
      </items>
    </pivotField>
    <pivotField axis="axisRow" showAll="0" sortType="descending">
      <items count="140">
        <item x="60"/>
        <item x="2"/>
        <item x="14"/>
        <item x="3"/>
        <item x="4"/>
        <item m="1" x="98"/>
        <item x="62"/>
        <item x="9"/>
        <item x="34"/>
        <item x="15"/>
        <item m="1" x="85"/>
        <item x="40"/>
        <item x="63"/>
        <item x="37"/>
        <item x="43"/>
        <item x="0"/>
        <item m="1" x="135"/>
        <item m="1" x="79"/>
        <item x="13"/>
        <item x="6"/>
        <item x="24"/>
        <item x="28"/>
        <item x="18"/>
        <item m="1" x="125"/>
        <item m="1" x="108"/>
        <item m="1" x="75"/>
        <item x="8"/>
        <item m="1" x="76"/>
        <item m="1" x="83"/>
        <item m="1" x="136"/>
        <item x="21"/>
        <item x="11"/>
        <item x="10"/>
        <item x="16"/>
        <item m="1" x="126"/>
        <item m="1" x="96"/>
        <item x="20"/>
        <item x="27"/>
        <item x="5"/>
        <item x="26"/>
        <item m="1" x="121"/>
        <item x="29"/>
        <item x="19"/>
        <item m="1" x="94"/>
        <item x="30"/>
        <item x="33"/>
        <item m="1" x="84"/>
        <item m="1" x="101"/>
        <item x="32"/>
        <item x="61"/>
        <item m="1" x="87"/>
        <item x="47"/>
        <item m="1" x="124"/>
        <item x="23"/>
        <item m="1" x="92"/>
        <item x="52"/>
        <item m="1" x="133"/>
        <item m="1" x="72"/>
        <item x="49"/>
        <item x="64"/>
        <item x="17"/>
        <item m="1" x="134"/>
        <item m="1" x="68"/>
        <item x="39"/>
        <item m="1" x="80"/>
        <item x="44"/>
        <item m="1" x="67"/>
        <item m="1" x="123"/>
        <item m="1" x="137"/>
        <item x="1"/>
        <item m="1" x="129"/>
        <item m="1" x="130"/>
        <item m="1" x="131"/>
        <item m="1" x="132"/>
        <item x="41"/>
        <item m="1" x="138"/>
        <item m="1" x="128"/>
        <item m="1" x="127"/>
        <item m="1" x="122"/>
        <item m="1" x="95"/>
        <item m="1" x="70"/>
        <item m="1" x="86"/>
        <item m="1" x="105"/>
        <item x="58"/>
        <item m="1" x="74"/>
        <item x="25"/>
        <item x="7"/>
        <item m="1" x="78"/>
        <item m="1" x="120"/>
        <item m="1" x="65"/>
        <item x="35"/>
        <item m="1" x="77"/>
        <item m="1" x="116"/>
        <item m="1" x="117"/>
        <item x="50"/>
        <item m="1" x="118"/>
        <item m="1" x="119"/>
        <item m="1" x="115"/>
        <item m="1" x="104"/>
        <item m="1" x="109"/>
        <item m="1" x="103"/>
        <item m="1" x="106"/>
        <item x="57"/>
        <item m="1" x="107"/>
        <item m="1" x="102"/>
        <item m="1" x="100"/>
        <item x="45"/>
        <item x="48"/>
        <item x="51"/>
        <item m="1" x="110"/>
        <item m="1" x="111"/>
        <item m="1" x="112"/>
        <item m="1" x="91"/>
        <item m="1" x="113"/>
        <item m="1" x="114"/>
        <item m="1" x="99"/>
        <item m="1" x="97"/>
        <item m="1" x="93"/>
        <item m="1" x="89"/>
        <item m="1" x="90"/>
        <item m="1" x="88"/>
        <item m="1" x="73"/>
        <item m="1" x="81"/>
        <item m="1" x="82"/>
        <item x="12"/>
        <item m="1" x="71"/>
        <item m="1" x="69"/>
        <item m="1" x="66"/>
        <item x="42"/>
        <item x="38"/>
        <item x="22"/>
        <item x="59"/>
        <item x="56"/>
        <item x="53"/>
        <item x="54"/>
        <item x="55"/>
        <item x="46"/>
        <item x="36"/>
        <item x="31"/>
        <item t="default"/>
      </items>
      <autoSortScope>
        <pivotArea dataOnly="0" outline="0" fieldPosition="0">
          <references count="1">
            <reference field="4294967294" count="1" selected="0">
              <x v="3"/>
            </reference>
          </references>
        </pivotArea>
      </autoSortScope>
    </pivotField>
    <pivotField dataField="1" numFmtId="164" showAl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</pivotFields>
  <rowFields count="2">
    <field x="5"/>
    <field x="17"/>
  </rowFields>
  <rowItems count="4">
    <i>
      <x v="4"/>
    </i>
    <i>
      <x v="11"/>
    </i>
    <i>
      <x v="1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antidad" fld="8" baseField="8" baseItem="23" numFmtId="3"/>
    <dataField name="Ut. Unit." fld="19" baseField="2" baseItem="3" numFmtId="44"/>
    <dataField name="Venta MN" fld="14" baseField="2" baseItem="7" numFmtId="42"/>
    <dataField name="Ut Bruta MN." fld="18" baseField="2" baseItem="32" numFmtId="42"/>
    <dataField name="Margen%" fld="20" baseField="1" baseItem="1" numFmtId="168"/>
  </dataFields>
  <formats count="25">
    <format dxfId="74">
      <pivotArea field="5" type="button" dataOnly="0" labelOnly="1" outline="0" axis="axisRow" fieldPosition="0"/>
    </format>
    <format dxfId="73">
      <pivotArea dataOnly="0" labelOnly="1" fieldPosition="0">
        <references count="1">
          <reference field="5" count="7">
            <x v="0"/>
            <x v="1"/>
            <x v="2"/>
            <x v="3"/>
            <x v="4"/>
            <x v="5"/>
            <x v="6"/>
          </reference>
        </references>
      </pivotArea>
    </format>
    <format dxfId="72">
      <pivotArea collapsedLevelsAreSubtotals="1" fieldPosition="0">
        <references count="2">
          <reference field="4294967294" count="1" selected="0">
            <x v="2"/>
          </reference>
          <reference field="5" count="1">
            <x v="4"/>
          </reference>
        </references>
      </pivotArea>
    </format>
    <format dxfId="71">
      <pivotArea collapsedLevelsAreSubtotals="1" fieldPosition="0">
        <references count="2">
          <reference field="4294967294" count="1" selected="0">
            <x v="2"/>
          </reference>
          <reference field="5" count="1">
            <x v="5"/>
          </reference>
        </references>
      </pivotArea>
    </format>
    <format dxfId="70">
      <pivotArea collapsedLevelsAreSubtotals="1" fieldPosition="0">
        <references count="2">
          <reference field="4294967294" count="1" selected="0">
            <x v="2"/>
          </reference>
          <reference field="5" count="1">
            <x v="3"/>
          </reference>
        </references>
      </pivotArea>
    </format>
    <format dxfId="69">
      <pivotArea collapsedLevelsAreSubtotals="1" fieldPosition="0">
        <references count="2">
          <reference field="4294967294" count="1" selected="0">
            <x v="2"/>
          </reference>
          <reference field="5" count="1">
            <x v="1"/>
          </reference>
        </references>
      </pivotArea>
    </format>
    <format dxfId="68">
      <pivotArea collapsedLevelsAreSubtotals="1" fieldPosition="0">
        <references count="2">
          <reference field="4294967294" count="1" selected="0">
            <x v="2"/>
          </reference>
          <reference field="5" count="1">
            <x v="6"/>
          </reference>
        </references>
      </pivotArea>
    </format>
    <format dxfId="67">
      <pivotArea collapsedLevelsAreSubtotals="1" fieldPosition="0">
        <references count="2">
          <reference field="4294967294" count="1" selected="0">
            <x v="2"/>
          </reference>
          <reference field="5" count="1">
            <x v="0"/>
          </reference>
        </references>
      </pivotArea>
    </format>
    <format dxfId="66">
      <pivotArea collapsedLevelsAreSubtotals="1" fieldPosition="0">
        <references count="2">
          <reference field="4294967294" count="1" selected="0">
            <x v="2"/>
          </reference>
          <reference field="5" count="1">
            <x v="2"/>
          </reference>
        </references>
      </pivotArea>
    </format>
    <format dxfId="65">
      <pivotArea outline="0" fieldPosition="0">
        <references count="1">
          <reference field="4294967294" count="1">
            <x v="4"/>
          </reference>
        </references>
      </pivotArea>
    </format>
    <format dxfId="64">
      <pivotArea collapsedLevelsAreSubtotals="1" fieldPosition="0">
        <references count="2">
          <reference field="4294967294" count="1" selected="0">
            <x v="4"/>
          </reference>
          <reference field="5" count="1">
            <x v="1"/>
          </reference>
        </references>
      </pivotArea>
    </format>
    <format dxfId="63">
      <pivotArea collapsedLevelsAreSubtotals="1" fieldPosition="0">
        <references count="2">
          <reference field="4294967294" count="1" selected="0">
            <x v="4"/>
          </reference>
          <reference field="5" count="1">
            <x v="3"/>
          </reference>
        </references>
      </pivotArea>
    </format>
    <format dxfId="62">
      <pivotArea collapsedLevelsAreSubtotals="1" fieldPosition="0">
        <references count="2">
          <reference field="4294967294" count="1" selected="0">
            <x v="4"/>
          </reference>
          <reference field="5" count="1">
            <x v="6"/>
          </reference>
        </references>
      </pivotArea>
    </format>
    <format dxfId="61">
      <pivotArea collapsedLevelsAreSubtotals="1" fieldPosition="0">
        <references count="2">
          <reference field="4294967294" count="1" selected="0">
            <x v="4"/>
          </reference>
          <reference field="5" count="1">
            <x v="5"/>
          </reference>
        </references>
      </pivotArea>
    </format>
    <format dxfId="60">
      <pivotArea collapsedLevelsAreSubtotals="1" fieldPosition="0">
        <references count="2">
          <reference field="4294967294" count="1" selected="0">
            <x v="4"/>
          </reference>
          <reference field="5" count="1">
            <x v="2"/>
          </reference>
        </references>
      </pivotArea>
    </format>
    <format dxfId="59">
      <pivotArea collapsedLevelsAreSubtotals="1" fieldPosition="0">
        <references count="2">
          <reference field="4294967294" count="1" selected="0">
            <x v="3"/>
          </reference>
          <reference field="5" count="1">
            <x v="1"/>
          </reference>
        </references>
      </pivotArea>
    </format>
    <format dxfId="58">
      <pivotArea collapsedLevelsAreSubtotals="1" fieldPosition="0">
        <references count="2">
          <reference field="4294967294" count="1" selected="0">
            <x v="3"/>
          </reference>
          <reference field="5" count="1">
            <x v="2"/>
          </reference>
        </references>
      </pivotArea>
    </format>
    <format dxfId="57">
      <pivotArea collapsedLevelsAreSubtotals="1" fieldPosition="0">
        <references count="2">
          <reference field="4294967294" count="1" selected="0">
            <x v="3"/>
          </reference>
          <reference field="5" count="1">
            <x v="6"/>
          </reference>
        </references>
      </pivotArea>
    </format>
    <format dxfId="56">
      <pivotArea collapsedLevelsAreSubtotals="1" fieldPosition="0">
        <references count="2">
          <reference field="4294967294" count="1" selected="0">
            <x v="3"/>
          </reference>
          <reference field="5" count="1">
            <x v="3"/>
          </reference>
        </references>
      </pivotArea>
    </format>
    <format dxfId="55">
      <pivotArea collapsedLevelsAreSubtotals="1" fieldPosition="0">
        <references count="2">
          <reference field="4294967294" count="1" selected="0">
            <x v="3"/>
          </reference>
          <reference field="5" count="1">
            <x v="5"/>
          </reference>
        </references>
      </pivotArea>
    </format>
    <format dxfId="54">
      <pivotArea collapsedLevelsAreSubtotals="1" fieldPosition="0">
        <references count="2">
          <reference field="4294967294" count="2" selected="0">
            <x v="3"/>
            <x v="4"/>
          </reference>
          <reference field="5" count="1">
            <x v="0"/>
          </reference>
        </references>
      </pivotArea>
    </format>
    <format dxfId="53">
      <pivotArea collapsedLevelsAreSubtotals="1" fieldPosition="0">
        <references count="2">
          <reference field="4294967294" count="2" selected="0">
            <x v="3"/>
            <x v="4"/>
          </reference>
          <reference field="5" count="1">
            <x v="4"/>
          </reference>
        </references>
      </pivotArea>
    </format>
    <format dxfId="52">
      <pivotArea dataOnly="0" labelOnly="1" fieldPosition="0">
        <references count="1">
          <reference field="5" count="1">
            <x v="8"/>
          </reference>
        </references>
      </pivotArea>
    </format>
    <format dxfId="51">
      <pivotArea collapsedLevelsAreSubtotals="1" fieldPosition="0">
        <references count="2">
          <reference field="4294967294" count="1" selected="0">
            <x v="2"/>
          </reference>
          <reference field="5" count="1">
            <x v="8"/>
          </reference>
        </references>
      </pivotArea>
    </format>
    <format dxfId="50">
      <pivotArea dataOnly="0" labelOnly="1" fieldPosition="0">
        <references count="1">
          <reference field="5" count="1">
            <x v="1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193726-8D3F-4E6B-A66B-8C41864C4783}" name="TablaDinámica3" cacheId="3" applyNumberFormats="0" applyBorderFormats="0" applyFontFormats="0" applyPatternFormats="0" applyAlignmentFormats="0" applyWidthHeightFormats="1" dataCaption="Valores" updatedVersion="8" minRefreshableVersion="3" itemPrintTitles="1" createdVersion="6" indent="0" outline="1" outlineData="1" multipleFieldFilters="0" rowHeaderCaption="Vendedor / Cliente / Producto">
  <location ref="A3:F7" firstHeaderRow="0" firstDataRow="1" firstDataCol="1"/>
  <pivotFields count="22">
    <pivotField showAll="0"/>
    <pivotField axis="axisRow" showAll="0" sortType="descending">
      <items count="301">
        <item sd="0" m="1" x="299"/>
        <item sd="0" x="0"/>
        <item sd="0" m="1" x="129"/>
        <item sd="0" x="8"/>
        <item sd="0" x="58"/>
        <item sd="0" m="1" x="200"/>
        <item sd="0" x="6"/>
        <item sd="0" m="1" x="131"/>
        <item sd="0" m="1" x="172"/>
        <item sd="0" m="1" x="297"/>
        <item sd="0" m="1" x="213"/>
        <item sd="0" m="1" x="296"/>
        <item sd="0" m="1" x="284"/>
        <item sd="0" m="1" x="298"/>
        <item sd="0" m="1" x="176"/>
        <item sd="0" x="50"/>
        <item sd="0" m="1" x="182"/>
        <item sd="0" m="1" x="215"/>
        <item sd="0" x="70"/>
        <item sd="0" x="51"/>
        <item sd="0" x="103"/>
        <item sd="0" m="1" x="261"/>
        <item sd="0" x="21"/>
        <item sd="0" m="1" x="218"/>
        <item sd="0" m="1" x="208"/>
        <item sd="0" x="94"/>
        <item sd="0" x="52"/>
        <item sd="0" x="3"/>
        <item sd="0" m="1" x="168"/>
        <item sd="0" m="1" x="202"/>
        <item sd="0" m="1" x="173"/>
        <item sd="0" x="61"/>
        <item sd="0" m="1" x="153"/>
        <item sd="0" m="1" x="248"/>
        <item sd="0" m="1" x="283"/>
        <item sd="0" m="1" x="203"/>
        <item sd="0" x="13"/>
        <item sd="0" m="1" x="265"/>
        <item sd="0" m="1" x="293"/>
        <item sd="0" m="1" x="294"/>
        <item sd="0" m="1" x="194"/>
        <item sd="0" x="16"/>
        <item sd="0" x="64"/>
        <item sd="0" m="1" x="113"/>
        <item sd="0" x="4"/>
        <item sd="0" m="1" x="118"/>
        <item sd="0" m="1" x="264"/>
        <item sd="0" m="1" x="183"/>
        <item sd="0" x="5"/>
        <item sd="0" m="1" x="133"/>
        <item sd="0" m="1" x="124"/>
        <item sd="0" m="1" x="295"/>
        <item sd="0" m="1" x="198"/>
        <item sd="0" m="1" x="262"/>
        <item sd="0" m="1" x="259"/>
        <item sd="0" x="36"/>
        <item sd="0" m="1" x="179"/>
        <item sd="0" m="1" x="243"/>
        <item sd="0" m="1" x="238"/>
        <item sd="0" m="1" x="175"/>
        <item sd="0" m="1" x="162"/>
        <item sd="0" x="17"/>
        <item sd="0" m="1" x="282"/>
        <item sd="0" m="1" x="291"/>
        <item sd="0" x="7"/>
        <item sd="0" m="1" x="227"/>
        <item sd="0" m="1" x="205"/>
        <item sd="0" x="46"/>
        <item sd="0" x="83"/>
        <item sd="0" m="1" x="256"/>
        <item sd="0" m="1" x="252"/>
        <item sd="0" x="100"/>
        <item sd="0" x="42"/>
        <item sd="0" x="20"/>
        <item sd="0" x="10"/>
        <item sd="0" x="62"/>
        <item sd="0" m="1" x="197"/>
        <item sd="0" x="19"/>
        <item sd="0" m="1" x="292"/>
        <item sd="0" m="1" x="123"/>
        <item sd="0" m="1" x="287"/>
        <item sd="0" m="1" x="214"/>
        <item sd="0" m="1" x="170"/>
        <item sd="0" m="1" x="212"/>
        <item sd="0" x="47"/>
        <item sd="0" m="1" x="130"/>
        <item sd="0" x="101"/>
        <item sd="0" m="1" x="275"/>
        <item sd="0" m="1" x="270"/>
        <item sd="0" m="1" x="216"/>
        <item sd="0" m="1" x="289"/>
        <item sd="0" m="1" x="135"/>
        <item sd="0" x="35"/>
        <item sd="0" m="1" x="126"/>
        <item sd="0" m="1" x="290"/>
        <item sd="0" x="48"/>
        <item sd="0" m="1" x="180"/>
        <item sd="0" m="1" x="119"/>
        <item sd="0" m="1" x="260"/>
        <item sd="0" m="1" x="138"/>
        <item sd="0" x="67"/>
        <item sd="0" m="1" x="242"/>
        <item sd="0" x="69"/>
        <item sd="0" m="1" x="272"/>
        <item sd="0" m="1" x="249"/>
        <item sd="0" m="1" x="250"/>
        <item sd="0" m="1" x="154"/>
        <item sd="0" m="1" x="165"/>
        <item sd="0" m="1" x="280"/>
        <item sd="0" m="1" x="114"/>
        <item sd="0" m="1" x="146"/>
        <item sd="0" m="1" x="288"/>
        <item sd="0" x="73"/>
        <item sd="0" m="1" x="125"/>
        <item sd="0" x="23"/>
        <item sd="0" x="63"/>
        <item sd="0" x="38"/>
        <item sd="0" m="1" x="210"/>
        <item sd="0" x="91"/>
        <item sd="0" x="85"/>
        <item sd="0" m="1" x="117"/>
        <item sd="0" m="1" x="237"/>
        <item sd="0" x="41"/>
        <item sd="0" m="1" x="241"/>
        <item sd="0" m="1" x="276"/>
        <item sd="0" m="1" x="187"/>
        <item sd="0" x="15"/>
        <item sd="0" x="104"/>
        <item sd="0" m="1" x="152"/>
        <item sd="0" x="55"/>
        <item sd="0" m="1" x="137"/>
        <item sd="0" m="1" x="207"/>
        <item sd="0" m="1" x="285"/>
        <item sd="0" x="60"/>
        <item sd="0" m="1" x="286"/>
        <item sd="0" m="1" x="223"/>
        <item sd="0" x="18"/>
        <item sd="0" x="81"/>
        <item sd="0" m="1" x="267"/>
        <item sd="0" m="1" x="281"/>
        <item sd="0" x="74"/>
        <item sd="0" m="1" x="263"/>
        <item sd="0" m="1" x="132"/>
        <item sd="0" m="1" x="178"/>
        <item sd="0" m="1" x="278"/>
        <item sd="0" m="1" x="134"/>
        <item sd="0" x="87"/>
        <item sd="0" m="1" x="167"/>
        <item sd="0" m="1" x="185"/>
        <item sd="0" m="1" x="277"/>
        <item sd="0" m="1" x="232"/>
        <item sd="0" m="1" x="279"/>
        <item sd="0" x="77"/>
        <item sd="0" m="1" x="222"/>
        <item sd="0" m="1" x="139"/>
        <item sd="0" m="1" x="245"/>
        <item sd="0" m="1" x="230"/>
        <item sd="0" m="1" x="149"/>
        <item sd="0" m="1" x="266"/>
        <item sd="0" x="2"/>
        <item sd="0" m="1" x="268"/>
        <item sd="0" m="1" x="269"/>
        <item sd="0" m="1" x="271"/>
        <item sd="0" m="1" x="115"/>
        <item sd="0" m="1" x="273"/>
        <item sd="0" m="1" x="274"/>
        <item sd="0" m="1" x="110"/>
        <item sd="0" m="1" x="156"/>
        <item sd="0" m="1" x="234"/>
        <item sd="0" m="1" x="209"/>
        <item sd="0" m="1" x="254"/>
        <item sd="0" m="1" x="107"/>
        <item sd="0" x="93"/>
        <item sd="0" m="1" x="255"/>
        <item sd="0" x="106"/>
        <item sd="0" m="1" x="174"/>
        <item sd="0" m="1" x="253"/>
        <item sd="0" m="1" x="257"/>
        <item sd="0" m="1" x="258"/>
        <item sd="0" m="1" x="246"/>
        <item sd="0" m="1" x="247"/>
        <item sd="0" m="1" x="251"/>
        <item sd="0" x="37"/>
        <item sd="0" m="1" x="190"/>
        <item sd="0" m="1" x="240"/>
        <item sd="0" m="1" x="224"/>
        <item sd="0" m="1" x="191"/>
        <item sd="0" m="1" x="244"/>
        <item sd="0" m="1" x="220"/>
        <item sd="0" m="1" x="235"/>
        <item sd="0" m="1" x="147"/>
        <item sd="0" m="1" x="236"/>
        <item sd="0" x="24"/>
        <item sd="0" x="75"/>
        <item sd="0" m="1" x="239"/>
        <item sd="0" m="1" x="233"/>
        <item sd="0" m="1" x="111"/>
        <item sd="0" x="56"/>
        <item sd="0" m="1" x="143"/>
        <item sd="0" x="80"/>
        <item sd="0" m="1" x="228"/>
        <item sd="0" m="1" x="229"/>
        <item sd="0" m="1" x="108"/>
        <item sd="0" x="90"/>
        <item sd="0" m="1" x="128"/>
        <item sd="0" m="1" x="231"/>
        <item sd="0" m="1" x="221"/>
        <item sd="0" m="1" x="148"/>
        <item sd="0" x="97"/>
        <item sd="0" m="1" x="206"/>
        <item sd="0" m="1" x="219"/>
        <item sd="0" x="33"/>
        <item sd="0" m="1" x="225"/>
        <item sd="0" m="1" x="226"/>
        <item m="1" x="217"/>
        <item sd="0" x="105"/>
        <item sd="0" x="72"/>
        <item sd="0" m="1" x="201"/>
        <item m="1" x="211"/>
        <item sd="0" m="1" x="116"/>
        <item m="1" x="204"/>
        <item sd="0" x="88"/>
        <item sd="0" x="30"/>
        <item sd="0" m="1" x="166"/>
        <item sd="0" m="1" x="196"/>
        <item m="1" x="199"/>
        <item sd="0" x="99"/>
        <item m="1" x="195"/>
        <item sd="0" x="14"/>
        <item sd="0" m="1" x="177"/>
        <item sd="0" m="1" x="189"/>
        <item sd="0" x="39"/>
        <item sd="0" m="1" x="184"/>
        <item sd="0" m="1" x="188"/>
        <item sd="0" x="54"/>
        <item m="1" x="186"/>
        <item sd="0" m="1" x="161"/>
        <item sd="0" m="1" x="158"/>
        <item sd="0" m="1" x="140"/>
        <item sd="0" m="1" x="181"/>
        <item sd="0" m="1" x="122"/>
        <item sd="0" m="1" x="112"/>
        <item sd="0" m="1" x="120"/>
        <item sd="0" x="82"/>
        <item sd="0" x="79"/>
        <item sd="0" m="1" x="155"/>
        <item sd="0" x="76"/>
        <item sd="0" m="1" x="171"/>
        <item sd="0" x="92"/>
        <item sd="0" m="1" x="127"/>
        <item sd="0" x="25"/>
        <item sd="0" x="49"/>
        <item sd="0" m="1" x="151"/>
        <item sd="0" m="1" x="169"/>
        <item sd="0" x="43"/>
        <item m="1" x="193"/>
        <item sd="0" m="1" x="160"/>
        <item sd="0" m="1" x="164"/>
        <item sd="0" m="1" x="163"/>
        <item sd="0" m="1" x="159"/>
        <item m="1" x="157"/>
        <item sd="0" m="1" x="150"/>
        <item sd="0" x="65"/>
        <item sd="0" m="1" x="145"/>
        <item sd="0" m="1" x="192"/>
        <item sd="0" m="1" x="142"/>
        <item sd="0" x="1"/>
        <item sd="0" m="1" x="144"/>
        <item sd="0" m="1" x="141"/>
        <item sd="0" m="1" x="136"/>
        <item sd="0" x="86"/>
        <item sd="0" x="57"/>
        <item sd="0" x="31"/>
        <item sd="0" x="95"/>
        <item sd="0" m="1" x="121"/>
        <item sd="0" x="9"/>
        <item sd="0" m="1" x="109"/>
        <item sd="0" x="32"/>
        <item sd="0" x="44"/>
        <item sd="0" x="68"/>
        <item sd="0" x="22"/>
        <item sd="0" x="71"/>
        <item sd="0" x="98"/>
        <item sd="0" x="102"/>
        <item sd="0" x="27"/>
        <item sd="0" x="96"/>
        <item sd="0" x="29"/>
        <item sd="0" x="28"/>
        <item sd="0" x="78"/>
        <item x="89"/>
        <item sd="0" x="40"/>
        <item sd="0" x="34"/>
        <item x="84"/>
        <item sd="0" x="45"/>
        <item sd="0" x="66"/>
        <item sd="0" x="59"/>
        <item sd="0" x="53"/>
        <item sd="0" x="26"/>
        <item sd="0" x="11"/>
        <item sd="0" x="12"/>
        <item t="default" sd="0"/>
      </items>
      <autoSortScope>
        <pivotArea dataOnly="0" outline="0" fieldPosition="0">
          <references count="1">
            <reference field="4294967294" count="1" selected="0">
              <x v="3"/>
            </reference>
          </references>
        </pivotArea>
      </autoSortScope>
    </pivotField>
    <pivotField numFmtId="165" showAll="0"/>
    <pivotField showAll="0"/>
    <pivotField numFmtId="165" showAll="0"/>
    <pivotField axis="axisRow" showAll="0" sortType="descending">
      <items count="14">
        <item sd="0" m="1" x="4"/>
        <item sd="0" m="1" x="10"/>
        <item sd="0" m="1" x="3"/>
        <item sd="0" m="1" x="12"/>
        <item sd="0" x="0"/>
        <item m="1" x="5"/>
        <item sd="0" m="1" x="8"/>
        <item h="1" m="1" x="6"/>
        <item sd="0" m="1" x="9"/>
        <item h="1" m="1" x="11"/>
        <item sd="0" m="1" x="7"/>
        <item sd="0" x="2"/>
        <item sd="0" x="1"/>
        <item t="default"/>
      </items>
      <autoSortScope>
        <pivotArea dataOnly="0" outline="0" fieldPosition="0">
          <references count="1">
            <reference field="4294967294" count="1" selected="0">
              <x v="3"/>
            </reference>
          </references>
        </pivotArea>
      </autoSortScope>
    </pivotField>
    <pivotField showAll="0"/>
    <pivotField showAll="0"/>
    <pivotField dataField="1" numFmtId="4" showAll="0"/>
    <pivotField numFmtId="44" showAll="0"/>
    <pivotField numFmtId="44" showAll="0"/>
    <pivotField numFmtId="44" showAll="0"/>
    <pivotField numFmtId="4" showAll="0"/>
    <pivotField showAll="0"/>
    <pivotField dataField="1" numFmtId="44" showAll="0"/>
    <pivotField showAll="0">
      <items count="13">
        <item h="1" x="5"/>
        <item h="1" x="4"/>
        <item h="1" x="3"/>
        <item x="2"/>
        <item h="1" x="1"/>
        <item h="1" x="0"/>
        <item h="1" m="1" x="11"/>
        <item h="1" m="1" x="10"/>
        <item h="1" m="1" x="9"/>
        <item h="1" m="1" x="8"/>
        <item h="1" m="1" x="7"/>
        <item h="1" m="1" x="6"/>
        <item t="default"/>
      </items>
    </pivotField>
    <pivotField showAll="0">
      <items count="54"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t="default"/>
      </items>
    </pivotField>
    <pivotField axis="axisRow" showAll="0" sortType="descending">
      <items count="140">
        <item x="60"/>
        <item x="2"/>
        <item x="14"/>
        <item x="3"/>
        <item x="4"/>
        <item m="1" x="98"/>
        <item x="62"/>
        <item x="9"/>
        <item x="34"/>
        <item x="15"/>
        <item m="1" x="85"/>
        <item x="40"/>
        <item x="63"/>
        <item x="37"/>
        <item x="43"/>
        <item x="0"/>
        <item m="1" x="135"/>
        <item m="1" x="79"/>
        <item x="13"/>
        <item x="6"/>
        <item x="24"/>
        <item x="28"/>
        <item x="18"/>
        <item m="1" x="125"/>
        <item m="1" x="108"/>
        <item m="1" x="75"/>
        <item x="8"/>
        <item m="1" x="76"/>
        <item m="1" x="83"/>
        <item m="1" x="136"/>
        <item x="21"/>
        <item x="11"/>
        <item x="10"/>
        <item x="16"/>
        <item m="1" x="126"/>
        <item m="1" x="96"/>
        <item x="20"/>
        <item x="27"/>
        <item x="5"/>
        <item x="26"/>
        <item m="1" x="121"/>
        <item x="29"/>
        <item x="19"/>
        <item m="1" x="94"/>
        <item x="30"/>
        <item x="33"/>
        <item m="1" x="84"/>
        <item m="1" x="101"/>
        <item x="32"/>
        <item x="61"/>
        <item m="1" x="87"/>
        <item x="47"/>
        <item m="1" x="124"/>
        <item x="23"/>
        <item m="1" x="92"/>
        <item x="52"/>
        <item m="1" x="133"/>
        <item m="1" x="72"/>
        <item x="49"/>
        <item x="64"/>
        <item x="17"/>
        <item m="1" x="134"/>
        <item m="1" x="68"/>
        <item x="39"/>
        <item m="1" x="80"/>
        <item x="44"/>
        <item m="1" x="67"/>
        <item m="1" x="123"/>
        <item m="1" x="137"/>
        <item x="1"/>
        <item m="1" x="129"/>
        <item m="1" x="130"/>
        <item m="1" x="131"/>
        <item m="1" x="132"/>
        <item x="41"/>
        <item m="1" x="138"/>
        <item m="1" x="128"/>
        <item m="1" x="127"/>
        <item m="1" x="122"/>
        <item m="1" x="95"/>
        <item m="1" x="70"/>
        <item m="1" x="86"/>
        <item m="1" x="105"/>
        <item x="58"/>
        <item m="1" x="74"/>
        <item x="25"/>
        <item x="7"/>
        <item m="1" x="78"/>
        <item m="1" x="120"/>
        <item m="1" x="65"/>
        <item x="35"/>
        <item m="1" x="77"/>
        <item m="1" x="116"/>
        <item m="1" x="117"/>
        <item x="50"/>
        <item m="1" x="118"/>
        <item m="1" x="119"/>
        <item m="1" x="115"/>
        <item m="1" x="104"/>
        <item m="1" x="109"/>
        <item m="1" x="103"/>
        <item m="1" x="106"/>
        <item x="57"/>
        <item m="1" x="107"/>
        <item m="1" x="102"/>
        <item m="1" x="100"/>
        <item x="45"/>
        <item x="48"/>
        <item x="51"/>
        <item m="1" x="110"/>
        <item m="1" x="111"/>
        <item m="1" x="112"/>
        <item m="1" x="91"/>
        <item m="1" x="113"/>
        <item m="1" x="114"/>
        <item m="1" x="99"/>
        <item m="1" x="97"/>
        <item m="1" x="93"/>
        <item m="1" x="89"/>
        <item m="1" x="90"/>
        <item m="1" x="88"/>
        <item m="1" x="73"/>
        <item m="1" x="81"/>
        <item m="1" x="82"/>
        <item x="12"/>
        <item m="1" x="71"/>
        <item m="1" x="69"/>
        <item m="1" x="66"/>
        <item x="42"/>
        <item x="38"/>
        <item x="22"/>
        <item x="59"/>
        <item x="56"/>
        <item x="53"/>
        <item x="54"/>
        <item x="55"/>
        <item x="46"/>
        <item x="36"/>
        <item x="31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dataField="1" numFmtId="164" showAl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</pivotFields>
  <rowFields count="3">
    <field x="5"/>
    <field x="1"/>
    <field x="17"/>
  </rowFields>
  <rowItems count="4">
    <i>
      <x v="4"/>
    </i>
    <i>
      <x v="11"/>
    </i>
    <i>
      <x v="1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antidad" fld="8" baseField="8" baseItem="23" numFmtId="3"/>
    <dataField name="Ut. Unit." fld="19" baseField="2" baseItem="3" numFmtId="44"/>
    <dataField name="Venta MN" fld="14" baseField="2" baseItem="7" numFmtId="42"/>
    <dataField name="Ut Bruta MN." fld="18" baseField="2" baseItem="32" numFmtId="42"/>
    <dataField name="Margen%" fld="20" baseField="1" baseItem="1" numFmtId="168"/>
  </dataFields>
  <formats count="60">
    <format dxfId="134">
      <pivotArea field="5" type="button" dataOnly="0" labelOnly="1" outline="0" axis="axisRow" fieldPosition="0"/>
    </format>
    <format dxfId="133">
      <pivotArea dataOnly="0" labelOnly="1" fieldPosition="0">
        <references count="1">
          <reference field="5" count="7">
            <x v="0"/>
            <x v="1"/>
            <x v="2"/>
            <x v="3"/>
            <x v="4"/>
            <x v="5"/>
            <x v="6"/>
          </reference>
        </references>
      </pivotArea>
    </format>
    <format dxfId="132">
      <pivotArea collapsedLevelsAreSubtotals="1" fieldPosition="0">
        <references count="2">
          <reference field="4294967294" count="1" selected="0">
            <x v="2"/>
          </reference>
          <reference field="5" count="1">
            <x v="4"/>
          </reference>
        </references>
      </pivotArea>
    </format>
    <format dxfId="131">
      <pivotArea collapsedLevelsAreSubtotals="1" fieldPosition="0">
        <references count="2">
          <reference field="4294967294" count="1" selected="0">
            <x v="2"/>
          </reference>
          <reference field="5" count="1">
            <x v="5"/>
          </reference>
        </references>
      </pivotArea>
    </format>
    <format dxfId="130">
      <pivotArea collapsedLevelsAreSubtotals="1" fieldPosition="0">
        <references count="2">
          <reference field="4294967294" count="1" selected="0">
            <x v="2"/>
          </reference>
          <reference field="5" count="1">
            <x v="3"/>
          </reference>
        </references>
      </pivotArea>
    </format>
    <format dxfId="129">
      <pivotArea collapsedLevelsAreSubtotals="1" fieldPosition="0">
        <references count="2">
          <reference field="4294967294" count="1" selected="0">
            <x v="2"/>
          </reference>
          <reference field="5" count="1">
            <x v="1"/>
          </reference>
        </references>
      </pivotArea>
    </format>
    <format dxfId="128">
      <pivotArea collapsedLevelsAreSubtotals="1" fieldPosition="0">
        <references count="2">
          <reference field="4294967294" count="1" selected="0">
            <x v="2"/>
          </reference>
          <reference field="5" count="1">
            <x v="6"/>
          </reference>
        </references>
      </pivotArea>
    </format>
    <format dxfId="127">
      <pivotArea collapsedLevelsAreSubtotals="1" fieldPosition="0">
        <references count="2">
          <reference field="4294967294" count="1" selected="0">
            <x v="2"/>
          </reference>
          <reference field="5" count="1">
            <x v="0"/>
          </reference>
        </references>
      </pivotArea>
    </format>
    <format dxfId="126">
      <pivotArea collapsedLevelsAreSubtotals="1" fieldPosition="0">
        <references count="2">
          <reference field="4294967294" count="1" selected="0">
            <x v="2"/>
          </reference>
          <reference field="5" count="1">
            <x v="2"/>
          </reference>
        </references>
      </pivotArea>
    </format>
    <format dxfId="125">
      <pivotArea outline="0" fieldPosition="0">
        <references count="1">
          <reference field="4294967294" count="1">
            <x v="4"/>
          </reference>
        </references>
      </pivotArea>
    </format>
    <format dxfId="124">
      <pivotArea collapsedLevelsAreSubtotals="1" fieldPosition="0">
        <references count="2">
          <reference field="4294967294" count="1" selected="0">
            <x v="4"/>
          </reference>
          <reference field="5" count="1">
            <x v="1"/>
          </reference>
        </references>
      </pivotArea>
    </format>
    <format dxfId="123">
      <pivotArea collapsedLevelsAreSubtotals="1" fieldPosition="0">
        <references count="2">
          <reference field="4294967294" count="1" selected="0">
            <x v="4"/>
          </reference>
          <reference field="5" count="1">
            <x v="3"/>
          </reference>
        </references>
      </pivotArea>
    </format>
    <format dxfId="122">
      <pivotArea collapsedLevelsAreSubtotals="1" fieldPosition="0">
        <references count="2">
          <reference field="4294967294" count="1" selected="0">
            <x v="4"/>
          </reference>
          <reference field="5" count="1">
            <x v="6"/>
          </reference>
        </references>
      </pivotArea>
    </format>
    <format dxfId="121">
      <pivotArea collapsedLevelsAreSubtotals="1" fieldPosition="0">
        <references count="2">
          <reference field="4294967294" count="1" selected="0">
            <x v="4"/>
          </reference>
          <reference field="5" count="1">
            <x v="5"/>
          </reference>
        </references>
      </pivotArea>
    </format>
    <format dxfId="120">
      <pivotArea collapsedLevelsAreSubtotals="1" fieldPosition="0">
        <references count="2">
          <reference field="4294967294" count="1" selected="0">
            <x v="4"/>
          </reference>
          <reference field="5" count="1">
            <x v="2"/>
          </reference>
        </references>
      </pivotArea>
    </format>
    <format dxfId="119">
      <pivotArea collapsedLevelsAreSubtotals="1" fieldPosition="0">
        <references count="2">
          <reference field="4294967294" count="1" selected="0">
            <x v="3"/>
          </reference>
          <reference field="5" count="1">
            <x v="1"/>
          </reference>
        </references>
      </pivotArea>
    </format>
    <format dxfId="118">
      <pivotArea collapsedLevelsAreSubtotals="1" fieldPosition="0">
        <references count="2">
          <reference field="4294967294" count="1" selected="0">
            <x v="3"/>
          </reference>
          <reference field="5" count="1">
            <x v="2"/>
          </reference>
        </references>
      </pivotArea>
    </format>
    <format dxfId="117">
      <pivotArea collapsedLevelsAreSubtotals="1" fieldPosition="0">
        <references count="2">
          <reference field="4294967294" count="1" selected="0">
            <x v="3"/>
          </reference>
          <reference field="5" count="1">
            <x v="6"/>
          </reference>
        </references>
      </pivotArea>
    </format>
    <format dxfId="116">
      <pivotArea collapsedLevelsAreSubtotals="1" fieldPosition="0">
        <references count="2">
          <reference field="4294967294" count="1" selected="0">
            <x v="3"/>
          </reference>
          <reference field="5" count="1">
            <x v="3"/>
          </reference>
        </references>
      </pivotArea>
    </format>
    <format dxfId="115">
      <pivotArea collapsedLevelsAreSubtotals="1" fieldPosition="0">
        <references count="2">
          <reference field="4294967294" count="1" selected="0">
            <x v="3"/>
          </reference>
          <reference field="5" count="1">
            <x v="5"/>
          </reference>
        </references>
      </pivotArea>
    </format>
    <format dxfId="114">
      <pivotArea collapsedLevelsAreSubtotals="1" fieldPosition="0">
        <references count="2">
          <reference field="4294967294" count="2" selected="0">
            <x v="3"/>
            <x v="4"/>
          </reference>
          <reference field="5" count="1">
            <x v="0"/>
          </reference>
        </references>
      </pivotArea>
    </format>
    <format dxfId="113">
      <pivotArea collapsedLevelsAreSubtotals="1" fieldPosition="0">
        <references count="2">
          <reference field="4294967294" count="2" selected="0">
            <x v="3"/>
            <x v="4"/>
          </reference>
          <reference field="5" count="1">
            <x v="4"/>
          </reference>
        </references>
      </pivotArea>
    </format>
    <format dxfId="112">
      <pivotArea collapsedLevelsAreSubtotals="1" fieldPosition="0">
        <references count="4">
          <reference field="4294967294" count="1" selected="0">
            <x v="3"/>
          </reference>
          <reference field="1" count="1" selected="0">
            <x v="1"/>
          </reference>
          <reference field="5" count="1" selected="0">
            <x v="4"/>
          </reference>
          <reference field="17" count="1">
            <x v="69"/>
          </reference>
        </references>
      </pivotArea>
    </format>
    <format dxfId="111">
      <pivotArea collapsedLevelsAreSubtotals="1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5" count="1" selected="0">
            <x v="4"/>
          </reference>
          <reference field="17" count="1">
            <x v="69"/>
          </reference>
        </references>
      </pivotArea>
    </format>
    <format dxfId="110">
      <pivotArea collapsedLevelsAreSubtotals="1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5" count="1" selected="0">
            <x v="4"/>
          </reference>
          <reference field="17" count="1">
            <x v="69"/>
          </reference>
        </references>
      </pivotArea>
    </format>
    <format dxfId="109">
      <pivotArea collapsedLevelsAreSubtotals="1" fieldPosition="0">
        <references count="4">
          <reference field="4294967294" count="1" selected="0">
            <x v="3"/>
          </reference>
          <reference field="1" count="1" selected="0">
            <x v="1"/>
          </reference>
          <reference field="5" count="1" selected="0">
            <x v="4"/>
          </reference>
          <reference field="17" count="1">
            <x v="69"/>
          </reference>
        </references>
      </pivotArea>
    </format>
    <format dxfId="108">
      <pivotArea collapsedLevelsAreSubtotals="1" fieldPosition="0">
        <references count="3">
          <reference field="4294967294" count="1" selected="0">
            <x v="1"/>
          </reference>
          <reference field="1" count="1">
            <x v="1"/>
          </reference>
          <reference field="5" count="1" selected="0">
            <x v="4"/>
          </reference>
        </references>
      </pivotArea>
    </format>
    <format dxfId="107">
      <pivotArea collapsedLevelsAreSubtotals="1" fieldPosition="0">
        <references count="3">
          <reference field="4294967294" count="1" selected="0">
            <x v="3"/>
          </reference>
          <reference field="1" count="1">
            <x v="1"/>
          </reference>
          <reference field="5" count="1" selected="0">
            <x v="4"/>
          </reference>
        </references>
      </pivotArea>
    </format>
    <format dxfId="106">
      <pivotArea collapsedLevelsAreSubtotals="1" fieldPosition="0">
        <references count="3">
          <reference field="4294967294" count="1" selected="0">
            <x v="4"/>
          </reference>
          <reference field="1" count="1">
            <x v="1"/>
          </reference>
          <reference field="5" count="1" selected="0">
            <x v="4"/>
          </reference>
        </references>
      </pivotArea>
    </format>
    <format dxfId="105">
      <pivotArea collapsedLevelsAreSubtotals="1" fieldPosition="0">
        <references count="4">
          <reference field="4294967294" count="1" selected="0">
            <x v="4"/>
          </reference>
          <reference field="1" count="1" selected="0">
            <x v="1"/>
          </reference>
          <reference field="5" count="1" selected="0">
            <x v="4"/>
          </reference>
          <reference field="17" count="1">
            <x v="69"/>
          </reference>
        </references>
      </pivotArea>
    </format>
    <format dxfId="104">
      <pivotArea collapsedLevelsAreSubtotals="1" fieldPosition="0">
        <references count="3">
          <reference field="4294967294" count="1" selected="0">
            <x v="1"/>
          </reference>
          <reference field="1" count="1">
            <x v="1"/>
          </reference>
          <reference field="5" count="1" selected="0">
            <x v="4"/>
          </reference>
        </references>
      </pivotArea>
    </format>
    <format dxfId="103">
      <pivotArea collapsedLevelsAreSubtotals="1" fieldPosition="0">
        <references count="3">
          <reference field="4294967294" count="1" selected="0">
            <x v="3"/>
          </reference>
          <reference field="1" count="1">
            <x v="1"/>
          </reference>
          <reference field="5" count="1" selected="0">
            <x v="4"/>
          </reference>
        </references>
      </pivotArea>
    </format>
    <format dxfId="102">
      <pivotArea collapsedLevelsAreSubtotals="1" fieldPosition="0">
        <references count="3">
          <reference field="4294967294" count="1" selected="0">
            <x v="4"/>
          </reference>
          <reference field="1" count="1">
            <x v="1"/>
          </reference>
          <reference field="5" count="1" selected="0">
            <x v="4"/>
          </reference>
        </references>
      </pivotArea>
    </format>
    <format dxfId="101">
      <pivotArea collapsedLevelsAreSubtotals="1" fieldPosition="0">
        <references count="4">
          <reference field="4294967294" count="1" selected="0">
            <x v="4"/>
          </reference>
          <reference field="1" count="1" selected="0">
            <x v="1"/>
          </reference>
          <reference field="5" count="1" selected="0">
            <x v="4"/>
          </reference>
          <reference field="17" count="1">
            <x v="69"/>
          </reference>
        </references>
      </pivotArea>
    </format>
    <format dxfId="100">
      <pivotArea collapsedLevelsAreSubtotals="1" fieldPosition="0">
        <references count="3">
          <reference field="1" count="1" selected="0">
            <x v="41"/>
          </reference>
          <reference field="5" count="1" selected="0">
            <x v="2"/>
          </reference>
          <reference field="17" count="1">
            <x v="24"/>
          </reference>
        </references>
      </pivotArea>
    </format>
    <format dxfId="99">
      <pivotArea dataOnly="0" labelOnly="1" fieldPosition="0">
        <references count="3">
          <reference field="1" count="1" selected="0">
            <x v="41"/>
          </reference>
          <reference field="5" count="1" selected="0">
            <x v="2"/>
          </reference>
          <reference field="17" count="1">
            <x v="24"/>
          </reference>
        </references>
      </pivotArea>
    </format>
    <format dxfId="98">
      <pivotArea collapsedLevelsAreSubtotals="1" fieldPosition="0">
        <references count="4">
          <reference field="4294967294" count="1" selected="0">
            <x v="1"/>
          </reference>
          <reference field="1" count="1" selected="0">
            <x v="41"/>
          </reference>
          <reference field="5" count="1" selected="0">
            <x v="2"/>
          </reference>
          <reference field="17" count="1">
            <x v="24"/>
          </reference>
        </references>
      </pivotArea>
    </format>
    <format dxfId="97">
      <pivotArea collapsedLevelsAreSubtotals="1" fieldPosition="0">
        <references count="4">
          <reference field="4294967294" count="1" selected="0">
            <x v="1"/>
          </reference>
          <reference field="1" count="1" selected="0">
            <x v="41"/>
          </reference>
          <reference field="5" count="1" selected="0">
            <x v="2"/>
          </reference>
          <reference field="17" count="1">
            <x v="24"/>
          </reference>
        </references>
      </pivotArea>
    </format>
    <format dxfId="96">
      <pivotArea collapsedLevelsAreSubtotals="1" fieldPosition="0">
        <references count="3">
          <reference field="1" count="1" selected="0">
            <x v="41"/>
          </reference>
          <reference field="5" count="1" selected="0">
            <x v="2"/>
          </reference>
          <reference field="17" count="1">
            <x v="24"/>
          </reference>
        </references>
      </pivotArea>
    </format>
    <format dxfId="95">
      <pivotArea dataOnly="0" labelOnly="1" fieldPosition="0">
        <references count="3">
          <reference field="1" count="1" selected="0">
            <x v="41"/>
          </reference>
          <reference field="5" count="1" selected="0">
            <x v="2"/>
          </reference>
          <reference field="17" count="1">
            <x v="24"/>
          </reference>
        </references>
      </pivotArea>
    </format>
    <format dxfId="94">
      <pivotArea collapsedLevelsAreSubtotals="1" fieldPosition="0">
        <references count="3">
          <reference field="1" count="1" selected="0">
            <x v="41"/>
          </reference>
          <reference field="5" count="1" selected="0">
            <x v="2"/>
          </reference>
          <reference field="17" count="1">
            <x v="24"/>
          </reference>
        </references>
      </pivotArea>
    </format>
    <format dxfId="93">
      <pivotArea dataOnly="0" labelOnly="1" fieldPosition="0">
        <references count="3">
          <reference field="1" count="1" selected="0">
            <x v="41"/>
          </reference>
          <reference field="5" count="1" selected="0">
            <x v="2"/>
          </reference>
          <reference field="17" count="1">
            <x v="24"/>
          </reference>
        </references>
      </pivotArea>
    </format>
    <format dxfId="92">
      <pivotArea collapsedLevelsAreSubtotals="1" fieldPosition="0">
        <references count="3">
          <reference field="4294967294" count="2" selected="0">
            <x v="3"/>
            <x v="4"/>
          </reference>
          <reference field="1" count="1">
            <x v="41"/>
          </reference>
          <reference field="5" count="1" selected="0">
            <x v="2"/>
          </reference>
        </references>
      </pivotArea>
    </format>
    <format dxfId="91">
      <pivotArea collapsedLevelsAreSubtotals="1" fieldPosition="0">
        <references count="3">
          <reference field="4294967294" count="1" selected="0">
            <x v="1"/>
          </reference>
          <reference field="1" count="1">
            <x v="41"/>
          </reference>
          <reference field="5" count="1" selected="0">
            <x v="2"/>
          </reference>
        </references>
      </pivotArea>
    </format>
    <format dxfId="90">
      <pivotArea dataOnly="0" labelOnly="1" fieldPosition="0">
        <references count="1">
          <reference field="5" count="1">
            <x v="8"/>
          </reference>
        </references>
      </pivotArea>
    </format>
    <format dxfId="89">
      <pivotArea collapsedLevelsAreSubtotals="1" fieldPosition="0">
        <references count="2">
          <reference field="4294967294" count="1" selected="0">
            <x v="2"/>
          </reference>
          <reference field="5" count="1">
            <x v="8"/>
          </reference>
        </references>
      </pivotArea>
    </format>
    <format dxfId="88">
      <pivotArea collapsedLevelsAreSubtotals="1" fieldPosition="0">
        <references count="2">
          <reference field="4294967294" count="1" selected="0">
            <x v="3"/>
          </reference>
          <reference field="5" count="1">
            <x v="8"/>
          </reference>
        </references>
      </pivotArea>
    </format>
    <format dxfId="87">
      <pivotArea collapsedLevelsAreSubtotals="1" fieldPosition="0">
        <references count="2">
          <reference field="4294967294" count="1" selected="0">
            <x v="4"/>
          </reference>
          <reference field="5" count="1">
            <x v="8"/>
          </reference>
        </references>
      </pivotArea>
    </format>
    <format dxfId="86">
      <pivotArea collapsedLevelsAreSubtotals="1" fieldPosition="0">
        <references count="1">
          <reference field="5" count="1">
            <x v="10"/>
          </reference>
        </references>
      </pivotArea>
    </format>
    <format dxfId="85">
      <pivotArea dataOnly="0" labelOnly="1" fieldPosition="0">
        <references count="1">
          <reference field="5" count="1">
            <x v="10"/>
          </reference>
        </references>
      </pivotArea>
    </format>
    <format dxfId="84">
      <pivotArea collapsedLevelsAreSubtotals="1" fieldPosition="0">
        <references count="3">
          <reference field="4294967294" count="4" selected="0">
            <x v="1"/>
            <x v="2"/>
            <x v="3"/>
            <x v="4"/>
          </reference>
          <reference field="1" count="1">
            <x v="1"/>
          </reference>
          <reference field="5" count="1" selected="0">
            <x v="4"/>
          </reference>
        </references>
      </pivotArea>
    </format>
    <format dxfId="83">
      <pivotArea collapsedLevelsAreSubtotals="1" fieldPosition="0">
        <references count="2">
          <reference field="4294967294" count="2" selected="0">
            <x v="0"/>
            <x v="1"/>
          </reference>
          <reference field="5" count="1">
            <x v="0"/>
          </reference>
        </references>
      </pivotArea>
    </format>
    <format dxfId="82">
      <pivotArea collapsedLevelsAreSubtotals="1" fieldPosition="0">
        <references count="2">
          <reference field="4294967294" count="2" selected="0">
            <x v="0"/>
            <x v="1"/>
          </reference>
          <reference field="5" count="1">
            <x v="4"/>
          </reference>
        </references>
      </pivotArea>
    </format>
    <format dxfId="81">
      <pivotArea collapsedLevelsAreSubtotals="1" fieldPosition="0">
        <references count="3">
          <reference field="4294967294" count="4" selected="0">
            <x v="1"/>
            <x v="2"/>
            <x v="3"/>
            <x v="4"/>
          </reference>
          <reference field="1" count="1">
            <x v="1"/>
          </reference>
          <reference field="5" count="1" selected="0">
            <x v="4"/>
          </reference>
        </references>
      </pivotArea>
    </format>
    <format dxfId="80">
      <pivotArea collapsedLevelsAreSubtotals="1" fieldPosition="0">
        <references count="1">
          <reference field="5" count="1">
            <x v="11"/>
          </reference>
        </references>
      </pivotArea>
    </format>
    <format dxfId="79">
      <pivotArea dataOnly="0" labelOnly="1" fieldPosition="0">
        <references count="1">
          <reference field="5" count="1">
            <x v="11"/>
          </reference>
        </references>
      </pivotArea>
    </format>
    <format dxfId="78">
      <pivotArea collapsedLevelsAreSubtotals="1" fieldPosition="0">
        <references count="4">
          <reference field="4294967294" count="4" selected="0">
            <x v="1"/>
            <x v="2"/>
            <x v="3"/>
            <x v="4"/>
          </reference>
          <reference field="1" count="1" selected="0">
            <x v="1"/>
          </reference>
          <reference field="5" count="1" selected="0">
            <x v="4"/>
          </reference>
          <reference field="17" count="1">
            <x v="69"/>
          </reference>
        </references>
      </pivotArea>
    </format>
    <format dxfId="77">
      <pivotArea collapsedLevelsAreSubtotals="1" fieldPosition="0">
        <references count="4">
          <reference field="4294967294" count="4" selected="0">
            <x v="1"/>
            <x v="2"/>
            <x v="3"/>
            <x v="4"/>
          </reference>
          <reference field="1" count="1" selected="0">
            <x v="1"/>
          </reference>
          <reference field="5" count="1" selected="0">
            <x v="4"/>
          </reference>
          <reference field="17" count="1">
            <x v="69"/>
          </reference>
        </references>
      </pivotArea>
    </format>
    <format dxfId="76">
      <pivotArea collapsedLevelsAreSubtotals="1" fieldPosition="0">
        <references count="1">
          <reference field="5" count="1">
            <x v="12"/>
          </reference>
        </references>
      </pivotArea>
    </format>
    <format dxfId="75">
      <pivotArea dataOnly="0" labelOnly="1" fieldPosition="0">
        <references count="1">
          <reference field="5" count="1">
            <x v="1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F65D64-690C-42BA-B0D0-C6C3578338F9}" name="TablaDinámica5" cacheId="3" applyNumberFormats="0" applyBorderFormats="0" applyFontFormats="0" applyPatternFormats="0" applyAlignmentFormats="0" applyWidthHeightFormats="1" dataCaption="Valores" updatedVersion="8" minRefreshableVersion="3" itemPrintTitles="1" createdVersion="6" indent="0" outline="1" outlineData="1" multipleFieldFilters="0" rowHeaderCaption="Producto / Cliente">
  <location ref="J3:O41" firstHeaderRow="0" firstDataRow="1" firstDataCol="1" rowPageCount="1" colPageCount="1"/>
  <pivotFields count="22">
    <pivotField showAll="0"/>
    <pivotField axis="axisRow" showAll="0" sortType="descending">
      <items count="301">
        <item sd="0" m="1" x="299"/>
        <item sd="0" x="0"/>
        <item sd="0" m="1" x="129"/>
        <item sd="0" x="8"/>
        <item sd="0" x="58"/>
        <item sd="0" m="1" x="200"/>
        <item sd="0" x="6"/>
        <item sd="0" m="1" x="131"/>
        <item sd="0" m="1" x="172"/>
        <item sd="0" m="1" x="297"/>
        <item sd="0" m="1" x="213"/>
        <item sd="0" m="1" x="296"/>
        <item sd="0" m="1" x="284"/>
        <item sd="0" m="1" x="298"/>
        <item sd="0" m="1" x="176"/>
        <item sd="0" x="50"/>
        <item sd="0" m="1" x="182"/>
        <item sd="0" m="1" x="215"/>
        <item sd="0" x="70"/>
        <item sd="0" x="51"/>
        <item sd="0" x="103"/>
        <item sd="0" m="1" x="261"/>
        <item sd="0" x="21"/>
        <item sd="0" m="1" x="218"/>
        <item sd="0" m="1" x="208"/>
        <item sd="0" x="94"/>
        <item sd="0" x="52"/>
        <item sd="0" x="3"/>
        <item sd="0" m="1" x="168"/>
        <item sd="0" m="1" x="202"/>
        <item sd="0" m="1" x="173"/>
        <item x="61"/>
        <item m="1" x="153"/>
        <item m="1" x="248"/>
        <item m="1" x="283"/>
        <item m="1" x="203"/>
        <item x="13"/>
        <item m="1" x="265"/>
        <item m="1" x="293"/>
        <item m="1" x="294"/>
        <item m="1" x="194"/>
        <item x="16"/>
        <item x="64"/>
        <item m="1" x="113"/>
        <item x="4"/>
        <item m="1" x="118"/>
        <item m="1" x="264"/>
        <item m="1" x="183"/>
        <item x="5"/>
        <item m="1" x="133"/>
        <item m="1" x="124"/>
        <item m="1" x="295"/>
        <item m="1" x="198"/>
        <item m="1" x="262"/>
        <item m="1" x="259"/>
        <item x="36"/>
        <item m="1" x="179"/>
        <item m="1" x="243"/>
        <item m="1" x="238"/>
        <item m="1" x="175"/>
        <item m="1" x="162"/>
        <item x="17"/>
        <item m="1" x="282"/>
        <item m="1" x="291"/>
        <item x="7"/>
        <item m="1" x="227"/>
        <item m="1" x="205"/>
        <item x="46"/>
        <item x="83"/>
        <item m="1" x="256"/>
        <item m="1" x="252"/>
        <item x="100"/>
        <item x="42"/>
        <item x="20"/>
        <item x="10"/>
        <item x="62"/>
        <item m="1" x="197"/>
        <item x="19"/>
        <item m="1" x="292"/>
        <item m="1" x="123"/>
        <item m="1" x="287"/>
        <item m="1" x="214"/>
        <item m="1" x="170"/>
        <item m="1" x="212"/>
        <item x="47"/>
        <item m="1" x="130"/>
        <item x="101"/>
        <item m="1" x="275"/>
        <item m="1" x="270"/>
        <item m="1" x="216"/>
        <item m="1" x="289"/>
        <item m="1" x="135"/>
        <item x="35"/>
        <item m="1" x="126"/>
        <item m="1" x="290"/>
        <item x="48"/>
        <item m="1" x="180"/>
        <item m="1" x="119"/>
        <item m="1" x="260"/>
        <item m="1" x="138"/>
        <item x="67"/>
        <item m="1" x="242"/>
        <item x="69"/>
        <item m="1" x="272"/>
        <item m="1" x="249"/>
        <item m="1" x="250"/>
        <item m="1" x="154"/>
        <item m="1" x="165"/>
        <item m="1" x="280"/>
        <item m="1" x="114"/>
        <item m="1" x="146"/>
        <item m="1" x="288"/>
        <item x="73"/>
        <item m="1" x="125"/>
        <item x="23"/>
        <item x="63"/>
        <item x="38"/>
        <item m="1" x="210"/>
        <item x="91"/>
        <item x="85"/>
        <item m="1" x="117"/>
        <item m="1" x="237"/>
        <item x="41"/>
        <item m="1" x="241"/>
        <item m="1" x="276"/>
        <item m="1" x="187"/>
        <item x="15"/>
        <item x="104"/>
        <item m="1" x="152"/>
        <item x="55"/>
        <item m="1" x="137"/>
        <item m="1" x="207"/>
        <item m="1" x="285"/>
        <item x="60"/>
        <item m="1" x="286"/>
        <item m="1" x="223"/>
        <item x="18"/>
        <item x="81"/>
        <item m="1" x="267"/>
        <item m="1" x="281"/>
        <item x="74"/>
        <item m="1" x="263"/>
        <item m="1" x="132"/>
        <item m="1" x="178"/>
        <item m="1" x="278"/>
        <item m="1" x="134"/>
        <item x="87"/>
        <item m="1" x="167"/>
        <item m="1" x="185"/>
        <item m="1" x="277"/>
        <item m="1" x="232"/>
        <item m="1" x="279"/>
        <item x="77"/>
        <item m="1" x="222"/>
        <item m="1" x="139"/>
        <item m="1" x="245"/>
        <item m="1" x="230"/>
        <item m="1" x="149"/>
        <item m="1" x="266"/>
        <item x="2"/>
        <item m="1" x="268"/>
        <item m="1" x="269"/>
        <item m="1" x="271"/>
        <item m="1" x="115"/>
        <item m="1" x="273"/>
        <item m="1" x="274"/>
        <item m="1" x="110"/>
        <item m="1" x="156"/>
        <item m="1" x="234"/>
        <item m="1" x="209"/>
        <item m="1" x="254"/>
        <item m="1" x="107"/>
        <item x="93"/>
        <item m="1" x="255"/>
        <item x="106"/>
        <item m="1" x="174"/>
        <item m="1" x="253"/>
        <item m="1" x="257"/>
        <item m="1" x="258"/>
        <item m="1" x="246"/>
        <item m="1" x="247"/>
        <item m="1" x="251"/>
        <item x="37"/>
        <item m="1" x="190"/>
        <item m="1" x="240"/>
        <item m="1" x="224"/>
        <item m="1" x="191"/>
        <item m="1" x="244"/>
        <item m="1" x="220"/>
        <item m="1" x="235"/>
        <item m="1" x="147"/>
        <item m="1" x="236"/>
        <item x="24"/>
        <item x="75"/>
        <item m="1" x="239"/>
        <item m="1" x="233"/>
        <item m="1" x="111"/>
        <item x="56"/>
        <item m="1" x="143"/>
        <item x="80"/>
        <item m="1" x="228"/>
        <item m="1" x="229"/>
        <item m="1" x="108"/>
        <item x="90"/>
        <item m="1" x="128"/>
        <item m="1" x="231"/>
        <item m="1" x="221"/>
        <item m="1" x="148"/>
        <item x="97"/>
        <item m="1" x="206"/>
        <item m="1" x="219"/>
        <item x="33"/>
        <item m="1" x="225"/>
        <item m="1" x="226"/>
        <item m="1" x="217"/>
        <item x="105"/>
        <item x="72"/>
        <item m="1" x="201"/>
        <item m="1" x="211"/>
        <item m="1" x="116"/>
        <item m="1" x="204"/>
        <item x="88"/>
        <item x="30"/>
        <item m="1" x="166"/>
        <item m="1" x="196"/>
        <item m="1" x="199"/>
        <item x="99"/>
        <item m="1" x="195"/>
        <item x="14"/>
        <item m="1" x="177"/>
        <item m="1" x="189"/>
        <item x="39"/>
        <item m="1" x="184"/>
        <item m="1" x="188"/>
        <item x="54"/>
        <item m="1" x="186"/>
        <item m="1" x="161"/>
        <item m="1" x="158"/>
        <item m="1" x="140"/>
        <item m="1" x="181"/>
        <item m="1" x="122"/>
        <item m="1" x="112"/>
        <item m="1" x="120"/>
        <item x="82"/>
        <item x="79"/>
        <item m="1" x="155"/>
        <item x="76"/>
        <item m="1" x="171"/>
        <item x="92"/>
        <item m="1" x="127"/>
        <item x="25"/>
        <item x="49"/>
        <item m="1" x="151"/>
        <item m="1" x="169"/>
        <item x="43"/>
        <item m="1" x="193"/>
        <item m="1" x="160"/>
        <item m="1" x="164"/>
        <item m="1" x="163"/>
        <item m="1" x="159"/>
        <item m="1" x="157"/>
        <item m="1" x="150"/>
        <item x="65"/>
        <item m="1" x="145"/>
        <item m="1" x="192"/>
        <item m="1" x="142"/>
        <item x="1"/>
        <item m="1" x="144"/>
        <item m="1" x="141"/>
        <item m="1" x="136"/>
        <item x="86"/>
        <item x="57"/>
        <item x="31"/>
        <item x="95"/>
        <item m="1" x="121"/>
        <item x="9"/>
        <item m="1" x="109"/>
        <item x="32"/>
        <item x="44"/>
        <item x="68"/>
        <item x="22"/>
        <item x="71"/>
        <item x="98"/>
        <item x="102"/>
        <item x="27"/>
        <item x="96"/>
        <item x="29"/>
        <item x="28"/>
        <item x="78"/>
        <item x="89"/>
        <item x="40"/>
        <item x="34"/>
        <item x="84"/>
        <item x="45"/>
        <item x="66"/>
        <item x="59"/>
        <item x="53"/>
        <item x="26"/>
        <item x="11"/>
        <item x="12"/>
        <item t="default" sd="0"/>
      </items>
      <autoSortScope>
        <pivotArea dataOnly="0" outline="0" fieldPosition="0">
          <references count="1">
            <reference field="4294967294" count="1" selected="0">
              <x v="3"/>
            </reference>
          </references>
        </pivotArea>
      </autoSortScope>
    </pivotField>
    <pivotField numFmtId="165" showAll="0"/>
    <pivotField showAll="0"/>
    <pivotField numFmtId="165" showAll="0"/>
    <pivotField name="Vendedor" axis="axisPage" showAll="0">
      <items count="14">
        <item m="1" x="11"/>
        <item m="1" x="7"/>
        <item m="1" x="4"/>
        <item m="1" x="10"/>
        <item x="2"/>
        <item m="1" x="3"/>
        <item m="1" x="6"/>
        <item m="1" x="12"/>
        <item x="0"/>
        <item m="1" x="9"/>
        <item m="1" x="8"/>
        <item x="1"/>
        <item m="1" x="5"/>
        <item t="default"/>
      </items>
    </pivotField>
    <pivotField showAll="0" sortType="descending">
      <autoSortScope>
        <pivotArea dataOnly="0" outline="0" fieldPosition="0">
          <references count="1">
            <reference field="4294967294" count="1" selected="0">
              <x v="3"/>
            </reference>
          </references>
        </pivotArea>
      </autoSortScope>
    </pivotField>
    <pivotField showAll="0"/>
    <pivotField dataField="1" numFmtId="4" showAll="0"/>
    <pivotField numFmtId="44" showAll="0"/>
    <pivotField numFmtId="44" showAll="0"/>
    <pivotField numFmtId="44" showAll="0"/>
    <pivotField numFmtId="4" showAll="0"/>
    <pivotField showAll="0"/>
    <pivotField dataField="1" numFmtId="44" showAll="0"/>
    <pivotField showAll="0">
      <items count="13">
        <item h="1" x="5"/>
        <item h="1" x="4"/>
        <item h="1" x="3"/>
        <item x="2"/>
        <item h="1" x="1"/>
        <item h="1" x="0"/>
        <item h="1" m="1" x="11"/>
        <item h="1" m="1" x="10"/>
        <item h="1" m="1" x="9"/>
        <item h="1" m="1" x="8"/>
        <item h="1" m="1" x="7"/>
        <item h="1" m="1" x="6"/>
        <item t="default"/>
      </items>
    </pivotField>
    <pivotField showAll="0">
      <items count="54"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t="default"/>
      </items>
    </pivotField>
    <pivotField axis="axisRow" showAll="0" sortType="descending">
      <items count="140">
        <item sd="0" x="60"/>
        <item sd="0" x="2"/>
        <item sd="0" x="14"/>
        <item sd="0" x="3"/>
        <item sd="0" x="4"/>
        <item sd="0" m="1" x="98"/>
        <item sd="0" x="62"/>
        <item sd="0" x="9"/>
        <item sd="0" x="34"/>
        <item sd="0" x="15"/>
        <item sd="0" m="1" x="85"/>
        <item sd="0" x="40"/>
        <item sd="0" x="63"/>
        <item sd="0" x="37"/>
        <item sd="0" x="43"/>
        <item sd="0" x="0"/>
        <item sd="0" m="1" x="135"/>
        <item sd="0" m="1" x="79"/>
        <item sd="0" x="13"/>
        <item sd="0" x="6"/>
        <item sd="0" x="24"/>
        <item sd="0" x="28"/>
        <item sd="0" x="18"/>
        <item sd="0" m="1" x="125"/>
        <item sd="0" m="1" x="108"/>
        <item sd="0" m="1" x="75"/>
        <item sd="0" x="8"/>
        <item sd="0" m="1" x="76"/>
        <item sd="0" m="1" x="83"/>
        <item sd="0" m="1" x="136"/>
        <item sd="0" x="21"/>
        <item sd="0" x="11"/>
        <item sd="0" x="10"/>
        <item sd="0" x="16"/>
        <item sd="0" m="1" x="126"/>
        <item sd="0" m="1" x="96"/>
        <item sd="0" x="20"/>
        <item sd="0" x="27"/>
        <item sd="0" x="5"/>
        <item sd="0" x="26"/>
        <item sd="0" m="1" x="121"/>
        <item sd="0" x="29"/>
        <item sd="0" x="19"/>
        <item sd="0" m="1" x="94"/>
        <item sd="0" x="30"/>
        <item sd="0" x="33"/>
        <item sd="0" m="1" x="84"/>
        <item sd="0" m="1" x="101"/>
        <item sd="0" x="32"/>
        <item sd="0" x="61"/>
        <item sd="0" m="1" x="87"/>
        <item sd="0" x="47"/>
        <item sd="0" m="1" x="124"/>
        <item sd="0" x="23"/>
        <item sd="0" m="1" x="92"/>
        <item sd="0" x="52"/>
        <item sd="0" m="1" x="133"/>
        <item sd="0" m="1" x="72"/>
        <item sd="0" x="49"/>
        <item sd="0" x="64"/>
        <item sd="0" x="17"/>
        <item sd="0" m="1" x="134"/>
        <item sd="0" m="1" x="68"/>
        <item sd="0" x="39"/>
        <item sd="0" m="1" x="80"/>
        <item sd="0" x="44"/>
        <item sd="0" m="1" x="67"/>
        <item sd="0" m="1" x="123"/>
        <item sd="0" m="1" x="137"/>
        <item sd="0" x="1"/>
        <item sd="0" m="1" x="129"/>
        <item sd="0" m="1" x="130"/>
        <item sd="0" m="1" x="131"/>
        <item sd="0" m="1" x="132"/>
        <item sd="0" x="41"/>
        <item sd="0" m="1" x="138"/>
        <item sd="0" m="1" x="128"/>
        <item sd="0" m="1" x="127"/>
        <item sd="0" m="1" x="122"/>
        <item sd="0" m="1" x="95"/>
        <item sd="0" m="1" x="70"/>
        <item sd="0" m="1" x="86"/>
        <item sd="0" m="1" x="105"/>
        <item sd="0" x="58"/>
        <item sd="0" m="1" x="74"/>
        <item sd="0" x="25"/>
        <item sd="0" x="7"/>
        <item sd="0" m="1" x="78"/>
        <item sd="0" m="1" x="120"/>
        <item sd="0" m="1" x="65"/>
        <item sd="0" x="35"/>
        <item sd="0" m="1" x="77"/>
        <item sd="0" m="1" x="116"/>
        <item m="1" x="117"/>
        <item sd="0" x="50"/>
        <item sd="0" m="1" x="118"/>
        <item sd="0" m="1" x="119"/>
        <item m="1" x="115"/>
        <item sd="0" m="1" x="104"/>
        <item m="1" x="109"/>
        <item sd="0" m="1" x="103"/>
        <item sd="0" m="1" x="106"/>
        <item sd="0" x="57"/>
        <item sd="0" m="1" x="107"/>
        <item sd="0" m="1" x="102"/>
        <item sd="0" m="1" x="100"/>
        <item sd="0" x="45"/>
        <item sd="0" x="48"/>
        <item sd="0" x="51"/>
        <item m="1" x="110"/>
        <item m="1" x="111"/>
        <item m="1" x="112"/>
        <item sd="0" m="1" x="91"/>
        <item m="1" x="113"/>
        <item m="1" x="114"/>
        <item sd="0" m="1" x="99"/>
        <item sd="0" m="1" x="97"/>
        <item sd="0" m="1" x="93"/>
        <item sd="0" m="1" x="89"/>
        <item sd="0" m="1" x="90"/>
        <item sd="0" m="1" x="88"/>
        <item sd="0" m="1" x="73"/>
        <item m="1" x="81"/>
        <item sd="0" m="1" x="82"/>
        <item sd="0" x="12"/>
        <item sd="0" m="1" x="71"/>
        <item sd="0" m="1" x="69"/>
        <item sd="0" m="1" x="66"/>
        <item sd="0" x="42"/>
        <item sd="0" x="38"/>
        <item sd="0" x="22"/>
        <item sd="0" x="59"/>
        <item sd="0" x="56"/>
        <item sd="0" x="53"/>
        <item sd="0" x="54"/>
        <item sd="0" x="55"/>
        <item sd="0" x="46"/>
        <item sd="0" x="36"/>
        <item sd="0" x="31"/>
        <item t="default" sd="0"/>
      </items>
      <autoSortScope>
        <pivotArea dataOnly="0" outline="0" fieldPosition="0">
          <references count="1">
            <reference field="4294967294" count="1" selected="0">
              <x v="3"/>
            </reference>
          </references>
        </pivotArea>
      </autoSortScope>
    </pivotField>
    <pivotField dataField="1" numFmtId="164" showAll="0"/>
    <pivotField dataField="1"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</pivotFields>
  <rowFields count="2">
    <field x="17"/>
    <field x="1"/>
  </rowFields>
  <rowItems count="38">
    <i>
      <x v="86"/>
    </i>
    <i>
      <x v="15"/>
    </i>
    <i>
      <x v="136"/>
    </i>
    <i>
      <x v="60"/>
    </i>
    <i>
      <x v="19"/>
    </i>
    <i>
      <x v="69"/>
    </i>
    <i>
      <x v="85"/>
    </i>
    <i>
      <x v="38"/>
    </i>
    <i>
      <x v="74"/>
    </i>
    <i>
      <x v="2"/>
    </i>
    <i>
      <x v="11"/>
    </i>
    <i>
      <x v="4"/>
    </i>
    <i>
      <x v="48"/>
    </i>
    <i>
      <x v="18"/>
    </i>
    <i>
      <x v="22"/>
    </i>
    <i>
      <x v="53"/>
    </i>
    <i>
      <x v="39"/>
    </i>
    <i>
      <x v="3"/>
    </i>
    <i>
      <x v="21"/>
    </i>
    <i>
      <x v="65"/>
    </i>
    <i>
      <x v="128"/>
    </i>
    <i>
      <x v="63"/>
    </i>
    <i>
      <x v="14"/>
    </i>
    <i>
      <x v="124"/>
    </i>
    <i>
      <x v="32"/>
    </i>
    <i>
      <x v="1"/>
    </i>
    <i>
      <x v="36"/>
    </i>
    <i>
      <x v="30"/>
    </i>
    <i>
      <x v="44"/>
    </i>
    <i>
      <x v="7"/>
    </i>
    <i>
      <x v="42"/>
    </i>
    <i>
      <x v="41"/>
    </i>
    <i>
      <x v="106"/>
    </i>
    <i>
      <x v="33"/>
    </i>
    <i>
      <x v="8"/>
    </i>
    <i>
      <x v="13"/>
    </i>
    <i>
      <x v="3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5" hier="-1"/>
  </pageFields>
  <dataFields count="5">
    <dataField name="Cantidad" fld="8" baseField="8" baseItem="23" numFmtId="3"/>
    <dataField name=" Ut. Unit." fld="19" baseField="8" baseItem="23" numFmtId="44"/>
    <dataField name="Venta MN" fld="14" baseField="2" baseItem="7" numFmtId="42"/>
    <dataField name=" Ut Bruta MN" fld="18" baseField="8" baseItem="2" numFmtId="42"/>
    <dataField name="Margen % " fld="21" baseField="17" baseItem="6" numFmtId="168"/>
  </dataFields>
  <formats count="44">
    <format dxfId="178">
      <pivotArea field="17" type="button" dataOnly="0" labelOnly="1" outline="0" axis="axisRow" fieldPosition="0"/>
    </format>
    <format dxfId="177">
      <pivotArea collapsedLevelsAreSubtotals="1" fieldPosition="0">
        <references count="2">
          <reference field="4294967294" count="3" selected="0">
            <x v="1"/>
            <x v="2"/>
            <x v="3"/>
          </reference>
          <reference field="17" count="1">
            <x v="34"/>
          </reference>
        </references>
      </pivotArea>
    </format>
    <format dxfId="176">
      <pivotArea collapsedLevelsAreSubtotals="1" fieldPosition="0">
        <references count="3">
          <reference field="4294967294" count="2" selected="0">
            <x v="0"/>
            <x v="1"/>
          </reference>
          <reference field="1" count="1">
            <x v="30"/>
          </reference>
          <reference field="17" count="1" selected="0">
            <x v="27"/>
          </reference>
        </references>
      </pivotArea>
    </format>
    <format dxfId="175">
      <pivotArea dataOnly="0" labelOnly="1" fieldPosition="0">
        <references count="2">
          <reference field="1" count="1">
            <x v="30"/>
          </reference>
          <reference field="17" count="1" selected="0">
            <x v="27"/>
          </reference>
        </references>
      </pivotArea>
    </format>
    <format dxfId="174">
      <pivotArea collapsedLevelsAreSubtotals="1" fieldPosition="0">
        <references count="2">
          <reference field="4294967294" count="1" selected="0">
            <x v="3"/>
          </reference>
          <reference field="17" count="1">
            <x v="1"/>
          </reference>
        </references>
      </pivotArea>
    </format>
    <format dxfId="173">
      <pivotArea collapsedLevelsAreSubtotals="1" fieldPosition="0">
        <references count="2">
          <reference field="4294967294" count="1" selected="0">
            <x v="3"/>
          </reference>
          <reference field="17" count="1">
            <x v="4"/>
          </reference>
        </references>
      </pivotArea>
    </format>
    <format dxfId="172">
      <pivotArea collapsedLevelsAreSubtotals="1" fieldPosition="0">
        <references count="2">
          <reference field="4294967294" count="1" selected="0">
            <x v="3"/>
          </reference>
          <reference field="17" count="1">
            <x v="6"/>
          </reference>
        </references>
      </pivotArea>
    </format>
    <format dxfId="171">
      <pivotArea collapsedLevelsAreSubtotals="1" fieldPosition="0">
        <references count="2">
          <reference field="4294967294" count="1" selected="0">
            <x v="3"/>
          </reference>
          <reference field="17" count="1">
            <x v="75"/>
          </reference>
        </references>
      </pivotArea>
    </format>
    <format dxfId="170">
      <pivotArea collapsedLevelsAreSubtotals="1" fieldPosition="0">
        <references count="2">
          <reference field="4294967294" count="1" selected="0">
            <x v="3"/>
          </reference>
          <reference field="17" count="1">
            <x v="29"/>
          </reference>
        </references>
      </pivotArea>
    </format>
    <format dxfId="169">
      <pivotArea collapsedLevelsAreSubtotals="1" fieldPosition="0">
        <references count="2">
          <reference field="4294967294" count="1" selected="0">
            <x v="3"/>
          </reference>
          <reference field="17" count="1">
            <x v="27"/>
          </reference>
        </references>
      </pivotArea>
    </format>
    <format dxfId="168">
      <pivotArea collapsedLevelsAreSubtotals="1" fieldPosition="0">
        <references count="2">
          <reference field="4294967294" count="1" selected="0">
            <x v="3"/>
          </reference>
          <reference field="17" count="1">
            <x v="49"/>
          </reference>
        </references>
      </pivotArea>
    </format>
    <format dxfId="167">
      <pivotArea collapsedLevelsAreSubtotals="1" fieldPosition="0">
        <references count="2">
          <reference field="4294967294" count="1" selected="0">
            <x v="3"/>
          </reference>
          <reference field="17" count="1">
            <x v="16"/>
          </reference>
        </references>
      </pivotArea>
    </format>
    <format dxfId="166">
      <pivotArea collapsedLevelsAreSubtotals="1" fieldPosition="0">
        <references count="2">
          <reference field="4294967294" count="1" selected="0">
            <x v="3"/>
          </reference>
          <reference field="17" count="1">
            <x v="0"/>
          </reference>
        </references>
      </pivotArea>
    </format>
    <format dxfId="165">
      <pivotArea collapsedLevelsAreSubtotals="1" fieldPosition="0">
        <references count="2">
          <reference field="4294967294" count="1" selected="0">
            <x v="3"/>
          </reference>
          <reference field="17" count="1">
            <x v="19"/>
          </reference>
        </references>
      </pivotArea>
    </format>
    <format dxfId="164">
      <pivotArea collapsedLevelsAreSubtotals="1" fieldPosition="0">
        <references count="2">
          <reference field="4294967294" count="1" selected="0">
            <x v="3"/>
          </reference>
          <reference field="17" count="1">
            <x v="60"/>
          </reference>
        </references>
      </pivotArea>
    </format>
    <format dxfId="163">
      <pivotArea collapsedLevelsAreSubtotals="1" fieldPosition="0">
        <references count="2">
          <reference field="4294967294" count="1" selected="0">
            <x v="3"/>
          </reference>
          <reference field="17" count="1">
            <x v="9"/>
          </reference>
        </references>
      </pivotArea>
    </format>
    <format dxfId="162">
      <pivotArea collapsedLevelsAreSubtotals="1" fieldPosition="0">
        <references count="2">
          <reference field="4294967294" count="1" selected="0">
            <x v="3"/>
          </reference>
          <reference field="17" count="1">
            <x v="25"/>
          </reference>
        </references>
      </pivotArea>
    </format>
    <format dxfId="161">
      <pivotArea collapsedLevelsAreSubtotals="1" fieldPosition="0">
        <references count="2">
          <reference field="4294967294" count="1" selected="0">
            <x v="3"/>
          </reference>
          <reference field="17" count="1">
            <x v="20"/>
          </reference>
        </references>
      </pivotArea>
    </format>
    <format dxfId="160">
      <pivotArea collapsedLevelsAreSubtotals="1" fieldPosition="0">
        <references count="2">
          <reference field="4294967294" count="1" selected="0">
            <x v="3"/>
          </reference>
          <reference field="17" count="1">
            <x v="3"/>
          </reference>
        </references>
      </pivotArea>
    </format>
    <format dxfId="159">
      <pivotArea collapsedLevelsAreSubtotals="1" fieldPosition="0">
        <references count="2">
          <reference field="4294967294" count="1" selected="0">
            <x v="3"/>
          </reference>
          <reference field="17" count="1">
            <x v="76"/>
          </reference>
        </references>
      </pivotArea>
    </format>
    <format dxfId="158">
      <pivotArea collapsedLevelsAreSubtotals="1" fieldPosition="0">
        <references count="2">
          <reference field="4294967294" count="1" selected="0">
            <x v="3"/>
          </reference>
          <reference field="17" count="1">
            <x v="32"/>
          </reference>
        </references>
      </pivotArea>
    </format>
    <format dxfId="157">
      <pivotArea collapsedLevelsAreSubtotals="1" fieldPosition="0">
        <references count="2">
          <reference field="4294967294" count="1" selected="0">
            <x v="3"/>
          </reference>
          <reference field="17" count="1">
            <x v="31"/>
          </reference>
        </references>
      </pivotArea>
    </format>
    <format dxfId="156">
      <pivotArea collapsedLevelsAreSubtotals="1" fieldPosition="0">
        <references count="2">
          <reference field="4294967294" count="1" selected="0">
            <x v="3"/>
          </reference>
          <reference field="17" count="1">
            <x v="43"/>
          </reference>
        </references>
      </pivotArea>
    </format>
    <format dxfId="155">
      <pivotArea collapsedLevelsAreSubtotals="1" fieldPosition="0">
        <references count="2">
          <reference field="4294967294" count="1" selected="0">
            <x v="3"/>
          </reference>
          <reference field="17" count="1">
            <x v="64"/>
          </reference>
        </references>
      </pivotArea>
    </format>
    <format dxfId="154">
      <pivotArea collapsedLevelsAreSubtotals="1" fieldPosition="0">
        <references count="2">
          <reference field="4294967294" count="1" selected="0">
            <x v="3"/>
          </reference>
          <reference field="17" count="1">
            <x v="15"/>
          </reference>
        </references>
      </pivotArea>
    </format>
    <format dxfId="153">
      <pivotArea collapsedLevelsAreSubtotals="1" fieldPosition="0">
        <references count="2">
          <reference field="4294967294" count="1" selected="0">
            <x v="3"/>
          </reference>
          <reference field="17" count="1">
            <x v="33"/>
          </reference>
        </references>
      </pivotArea>
    </format>
    <format dxfId="152">
      <pivotArea collapsedLevelsAreSubtotals="1" fieldPosition="0">
        <references count="2">
          <reference field="4294967294" count="1" selected="0">
            <x v="3"/>
          </reference>
          <reference field="17" count="1">
            <x v="77"/>
          </reference>
        </references>
      </pivotArea>
    </format>
    <format dxfId="151">
      <pivotArea collapsedLevelsAreSubtotals="1" fieldPosition="0">
        <references count="2">
          <reference field="4294967294" count="1" selected="0">
            <x v="3"/>
          </reference>
          <reference field="17" count="1">
            <x v="35"/>
          </reference>
        </references>
      </pivotArea>
    </format>
    <format dxfId="150">
      <pivotArea collapsedLevelsAreSubtotals="1" fieldPosition="0">
        <references count="2">
          <reference field="4294967294" count="1" selected="0">
            <x v="3"/>
          </reference>
          <reference field="17" count="1">
            <x v="8"/>
          </reference>
        </references>
      </pivotArea>
    </format>
    <format dxfId="149">
      <pivotArea collapsedLevelsAreSubtotals="1" fieldPosition="0">
        <references count="2">
          <reference field="4294967294" count="1" selected="0">
            <x v="3"/>
          </reference>
          <reference field="17" count="1">
            <x v="5"/>
          </reference>
        </references>
      </pivotArea>
    </format>
    <format dxfId="148">
      <pivotArea collapsedLevelsAreSubtotals="1" fieldPosition="0">
        <references count="2">
          <reference field="4294967294" count="1" selected="0">
            <x v="3"/>
          </reference>
          <reference field="17" count="1">
            <x v="53"/>
          </reference>
        </references>
      </pivotArea>
    </format>
    <format dxfId="147">
      <pivotArea collapsedLevelsAreSubtotals="1" fieldPosition="0">
        <references count="1">
          <reference field="17" count="1">
            <x v="24"/>
          </reference>
        </references>
      </pivotArea>
    </format>
    <format dxfId="146">
      <pivotArea dataOnly="0" labelOnly="1" fieldPosition="0">
        <references count="1">
          <reference field="17" count="1">
            <x v="24"/>
          </reference>
        </references>
      </pivotArea>
    </format>
    <format dxfId="145">
      <pivotArea collapsedLevelsAreSubtotals="1" fieldPosition="0">
        <references count="1">
          <reference field="17" count="1">
            <x v="24"/>
          </reference>
        </references>
      </pivotArea>
    </format>
    <format dxfId="144">
      <pivotArea dataOnly="0" labelOnly="1" fieldPosition="0">
        <references count="1">
          <reference field="17" count="1">
            <x v="24"/>
          </reference>
        </references>
      </pivotArea>
    </format>
    <format dxfId="143">
      <pivotArea collapsedLevelsAreSubtotals="1" fieldPosition="0">
        <references count="2">
          <reference field="4294967294" count="1" selected="0">
            <x v="3"/>
          </reference>
          <reference field="17" count="1">
            <x v="14"/>
          </reference>
        </references>
      </pivotArea>
    </format>
    <format dxfId="142">
      <pivotArea collapsedLevelsAreSubtotals="1" fieldPosition="0">
        <references count="2">
          <reference field="4294967294" count="1" selected="0">
            <x v="3"/>
          </reference>
          <reference field="17" count="1">
            <x v="11"/>
          </reference>
        </references>
      </pivotArea>
    </format>
    <format dxfId="141">
      <pivotArea collapsedLevelsAreSubtotals="1" fieldPosition="0">
        <references count="2">
          <reference field="4294967294" count="1" selected="0">
            <x v="3"/>
          </reference>
          <reference field="17" count="1">
            <x v="84"/>
          </reference>
        </references>
      </pivotArea>
    </format>
    <format dxfId="140">
      <pivotArea collapsedLevelsAreSubtotals="1" fieldPosition="0">
        <references count="2">
          <reference field="4294967294" count="1" selected="0">
            <x v="3"/>
          </reference>
          <reference field="17" count="1">
            <x v="7"/>
          </reference>
        </references>
      </pivotArea>
    </format>
    <format dxfId="139">
      <pivotArea collapsedLevelsAreSubtotals="1" fieldPosition="0">
        <references count="2">
          <reference field="4294967294" count="1" selected="0">
            <x v="4"/>
          </reference>
          <reference field="17" count="1">
            <x v="52"/>
          </reference>
        </references>
      </pivotArea>
    </format>
    <format dxfId="138">
      <pivotArea outline="0" fieldPosition="0">
        <references count="1">
          <reference field="4294967294" count="1">
            <x v="4"/>
          </reference>
        </references>
      </pivotArea>
    </format>
    <format dxfId="137">
      <pivotArea collapsedLevelsAreSubtotals="1" fieldPosition="0">
        <references count="1">
          <reference field="17" count="1">
            <x v="24"/>
          </reference>
        </references>
      </pivotArea>
    </format>
    <format dxfId="136">
      <pivotArea dataOnly="0" labelOnly="1" fieldPosition="0">
        <references count="1">
          <reference field="17" count="1">
            <x v="24"/>
          </reference>
        </references>
      </pivotArea>
    </format>
    <format dxfId="135">
      <pivotArea dataOnly="0" fieldPosition="0">
        <references count="1">
          <reference field="17" count="1">
            <x v="2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1A3A7C-6742-4275-924A-41CC84010C11}" name="TablaDinámica4" cacheId="0" applyNumberFormats="0" applyBorderFormats="0" applyFontFormats="0" applyPatternFormats="0" applyAlignmentFormats="0" applyWidthHeightFormats="1" dataCaption="Valores" updatedVersion="8" minRefreshableVersion="3" itemPrintTitles="1" createdVersion="6" indent="0" outline="1" outlineData="1" multipleFieldFilters="0">
  <location ref="A3:E9" firstHeaderRow="1" firstDataRow="3" firstDataCol="1"/>
  <pivotFields count="15">
    <pivotField numFmtId="165" showAll="0"/>
    <pivotField showAll="0"/>
    <pivotField axis="axisRow" showAll="0" sortType="descending">
      <items count="313">
        <item x="0"/>
        <item x="4"/>
        <item m="1" x="173"/>
        <item m="1" x="131"/>
        <item x="25"/>
        <item m="1" x="178"/>
        <item m="1" x="211"/>
        <item x="23"/>
        <item m="1" x="300"/>
        <item x="97"/>
        <item m="1" x="119"/>
        <item m="1" x="226"/>
        <item m="1" x="214"/>
        <item x="26"/>
        <item m="1" x="180"/>
        <item m="1" x="283"/>
        <item x="34"/>
        <item x="2"/>
        <item m="1" x="308"/>
        <item m="1" x="135"/>
        <item m="1" x="207"/>
        <item m="1" x="303"/>
        <item m="1" x="146"/>
        <item m="1" x="222"/>
        <item m="1" x="307"/>
        <item m="1" x="286"/>
        <item m="1" x="266"/>
        <item m="1" x="129"/>
        <item m="1" x="175"/>
        <item x="19"/>
        <item m="1" x="181"/>
        <item x="36"/>
        <item x="10"/>
        <item x="32"/>
        <item x="3"/>
        <item m="1" x="306"/>
        <item m="1" x="191"/>
        <item x="47"/>
        <item m="1" x="223"/>
        <item m="1" x="309"/>
        <item m="1" x="212"/>
        <item x="58"/>
        <item m="1" x="202"/>
        <item m="1" x="304"/>
        <item x="83"/>
        <item x="49"/>
        <item m="1" x="147"/>
        <item x="38"/>
        <item m="1" x="238"/>
        <item m="1" x="243"/>
        <item m="1" x="302"/>
        <item x="30"/>
        <item m="1" x="205"/>
        <item m="1" x="140"/>
        <item x="28"/>
        <item x="43"/>
        <item x="1"/>
        <item x="33"/>
        <item m="1" x="170"/>
        <item m="1" x="305"/>
        <item m="1" x="200"/>
        <item m="1" x="166"/>
        <item x="41"/>
        <item m="1" x="132"/>
        <item x="98"/>
        <item m="1" x="273"/>
        <item m="1" x="290"/>
        <item m="1" x="298"/>
        <item m="1" x="126"/>
        <item x="52"/>
        <item m="1" x="299"/>
        <item x="85"/>
        <item m="1" x="215"/>
        <item m="1" x="258"/>
        <item m="1" x="128"/>
        <item m="1" x="301"/>
        <item m="1" x="263"/>
        <item x="100"/>
        <item m="1" x="174"/>
        <item m="1" x="139"/>
        <item m="1" x="160"/>
        <item m="1" x="167"/>
        <item m="1" x="220"/>
        <item m="1" x="153"/>
        <item x="22"/>
        <item x="105"/>
        <item m="1" x="280"/>
        <item m="1" x="125"/>
        <item m="1" x="124"/>
        <item m="1" x="176"/>
        <item m="1" x="279"/>
        <item x="50"/>
        <item m="1" x="247"/>
        <item m="1" x="123"/>
        <item m="1" x="251"/>
        <item x="90"/>
        <item x="8"/>
        <item m="1" x="294"/>
        <item x="64"/>
        <item m="1" x="210"/>
        <item m="1" x="250"/>
        <item x="102"/>
        <item x="72"/>
        <item m="1" x="182"/>
        <item m="1" x="292"/>
        <item x="54"/>
        <item m="1" x="137"/>
        <item x="56"/>
        <item m="1" x="296"/>
        <item m="1" x="142"/>
        <item m="1" x="204"/>
        <item m="1" x="287"/>
        <item m="1" x="288"/>
        <item m="1" x="120"/>
        <item m="1" x="201"/>
        <item m="1" x="277"/>
        <item m="1" x="188"/>
        <item m="1" x="264"/>
        <item x="18"/>
        <item m="1" x="193"/>
        <item m="1" x="244"/>
        <item m="1" x="281"/>
        <item m="1" x="265"/>
        <item m="1" x="291"/>
        <item m="1" x="293"/>
        <item x="73"/>
        <item m="1" x="221"/>
        <item m="1" x="113"/>
        <item x="29"/>
        <item x="77"/>
        <item m="1" x="133"/>
        <item m="1" x="240"/>
        <item m="1" x="256"/>
        <item m="1" x="289"/>
        <item m="1" x="241"/>
        <item x="81"/>
        <item m="1" x="217"/>
        <item x="27"/>
        <item m="1" x="218"/>
        <item m="1" x="285"/>
        <item m="1" x="195"/>
        <item m="1" x="179"/>
        <item x="55"/>
        <item m="1" x="116"/>
        <item m="1" x="187"/>
        <item m="1" x="206"/>
        <item x="93"/>
        <item m="1" x="295"/>
        <item m="1" x="310"/>
        <item m="1" x="169"/>
        <item m="1" x="311"/>
        <item m="1" x="228"/>
        <item m="1" x="297"/>
        <item m="1" x="284"/>
        <item m="1" x="230"/>
        <item m="1" x="236"/>
        <item m="1" x="270"/>
        <item x="61"/>
        <item m="1" x="271"/>
        <item m="1" x="272"/>
        <item m="1" x="274"/>
        <item m="1" x="275"/>
        <item m="1" x="185"/>
        <item m="1" x="278"/>
        <item x="65"/>
        <item x="20"/>
        <item x="42"/>
        <item x="67"/>
        <item m="1" x="143"/>
        <item m="1" x="163"/>
        <item m="1" x="108"/>
        <item m="1" x="134"/>
        <item m="1" x="122"/>
        <item m="1" x="208"/>
        <item x="39"/>
        <item m="1" x="282"/>
        <item m="1" x="168"/>
        <item m="1" x="269"/>
        <item x="94"/>
        <item x="104"/>
        <item m="1" x="253"/>
        <item m="1" x="276"/>
        <item m="1" x="165"/>
        <item m="1" x="225"/>
        <item m="1" x="260"/>
        <item m="1" x="245"/>
        <item m="1" x="267"/>
        <item m="1" x="109"/>
        <item x="14"/>
        <item m="1" x="259"/>
        <item m="1" x="107"/>
        <item m="1" x="254"/>
        <item m="1" x="255"/>
        <item m="1" x="262"/>
        <item m="1" x="216"/>
        <item m="1" x="150"/>
        <item m="1" x="248"/>
        <item m="1" x="190"/>
        <item x="51"/>
        <item x="78"/>
        <item m="1" x="249"/>
        <item m="1" x="231"/>
        <item m="1" x="252"/>
        <item m="1" x="257"/>
        <item m="1" x="261"/>
        <item x="87"/>
        <item m="1" x="145"/>
        <item m="1" x="111"/>
        <item m="1" x="154"/>
        <item m="1" x="268"/>
        <item m="1" x="239"/>
        <item m="1" x="117"/>
        <item x="80"/>
        <item m="1" x="234"/>
        <item m="1" x="235"/>
        <item m="1" x="106"/>
        <item m="1" x="237"/>
        <item x="46"/>
        <item m="1" x="246"/>
        <item x="57"/>
        <item m="1" x="232"/>
        <item m="1" x="233"/>
        <item x="89"/>
        <item m="1" x="242"/>
        <item m="1" x="227"/>
        <item m="1" x="203"/>
        <item m="1" x="229"/>
        <item m="1" x="186"/>
        <item m="1" x="219"/>
        <item x="103"/>
        <item m="1" x="224"/>
        <item x="76"/>
        <item m="1" x="199"/>
        <item m="1" x="138"/>
        <item m="1" x="213"/>
        <item x="21"/>
        <item m="1" x="198"/>
        <item m="1" x="112"/>
        <item x="82"/>
        <item m="1" x="197"/>
        <item m="1" x="209"/>
        <item m="1" x="192"/>
        <item x="68"/>
        <item m="1" x="184"/>
        <item x="7"/>
        <item m="1" x="177"/>
        <item m="1" x="164"/>
        <item m="1" x="196"/>
        <item m="1" x="189"/>
        <item x="11"/>
        <item x="44"/>
        <item x="63"/>
        <item m="1" x="115"/>
        <item m="1" x="183"/>
        <item m="1" x="118"/>
        <item x="91"/>
        <item m="1" x="156"/>
        <item m="1" x="121"/>
        <item x="66"/>
        <item x="62"/>
        <item m="1" x="114"/>
        <item m="1" x="148"/>
        <item m="1" x="172"/>
        <item m="1" x="171"/>
        <item m="1" x="130"/>
        <item x="31"/>
        <item m="1" x="152"/>
        <item x="59"/>
        <item m="1" x="162"/>
        <item x="60"/>
        <item m="1" x="159"/>
        <item m="1" x="158"/>
        <item m="1" x="161"/>
        <item m="1" x="155"/>
        <item m="1" x="151"/>
        <item x="35"/>
        <item m="1" x="157"/>
        <item m="1" x="149"/>
        <item x="45"/>
        <item m="1" x="194"/>
        <item m="1" x="144"/>
        <item x="69"/>
        <item m="1" x="141"/>
        <item x="86"/>
        <item m="1" x="136"/>
        <item x="12"/>
        <item x="101"/>
        <item m="1" x="127"/>
        <item x="37"/>
        <item m="1" x="110"/>
        <item x="16"/>
        <item x="71"/>
        <item x="24"/>
        <item x="53"/>
        <item x="75"/>
        <item x="92"/>
        <item x="99"/>
        <item x="96"/>
        <item x="95"/>
        <item x="40"/>
        <item x="79"/>
        <item x="88"/>
        <item x="74"/>
        <item x="15"/>
        <item x="13"/>
        <item x="84"/>
        <item x="70"/>
        <item x="48"/>
        <item x="17"/>
        <item x="9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4" showAll="0"/>
    <pivotField showAll="0"/>
    <pivotField numFmtId="4" showAll="0"/>
    <pivotField numFmtId="165" showAll="0"/>
    <pivotField axis="axisCol" showAll="0">
      <items count="5">
        <item x="0"/>
        <item x="1"/>
        <item m="1" x="3"/>
        <item m="1" x="2"/>
        <item t="default"/>
      </items>
    </pivotField>
    <pivotField showAll="0"/>
    <pivotField numFmtId="165" showAll="0"/>
    <pivotField showAll="0"/>
    <pivotField axis="axisRow" showAll="0" sortType="descending">
      <items count="19">
        <item sd="0" m="1" x="16"/>
        <item m="1" x="14"/>
        <item sd="0" m="1" x="3"/>
        <item sd="0" m="1" x="6"/>
        <item sd="0" m="1" x="4"/>
        <item sd="0" m="1" x="11"/>
        <item sd="0" x="0"/>
        <item sd="0" m="1" x="15"/>
        <item sd="0" m="1" x="10"/>
        <item sd="0" m="1" x="17"/>
        <item m="1" x="8"/>
        <item sd="0" m="1" x="13"/>
        <item sd="0" x="1"/>
        <item sd="0" m="1" x="12"/>
        <item sd="0" m="1" x="7"/>
        <item m="1" x="9"/>
        <item sd="0" m="1" x="5"/>
        <item sd="0" x="2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 defaultSubtotal="0">
      <items count="4">
        <item x="0"/>
        <item m="1" x="2"/>
        <item x="1"/>
        <item m="1" x="3"/>
      </items>
    </pivotField>
    <pivotField showAll="0">
      <items count="13">
        <item h="1" x="5"/>
        <item h="1" x="4"/>
        <item h="1" x="3"/>
        <item h="1" x="2"/>
        <item h="1" x="1"/>
        <item x="0"/>
        <item h="1" m="1" x="11"/>
        <item h="1" m="1" x="10"/>
        <item h="1" m="1" x="9"/>
        <item h="1" m="1" x="8"/>
        <item h="1" m="1" x="7"/>
        <item h="1" m="1" x="6"/>
        <item t="default"/>
      </items>
    </pivotField>
    <pivotField showAll="0">
      <items count="54">
        <item m="1" x="52"/>
        <item x="24"/>
        <item x="23"/>
        <item x="22"/>
        <item x="21"/>
        <item x="20"/>
        <item x="19"/>
        <item x="18"/>
        <item x="17"/>
        <item x="16"/>
        <item x="14"/>
        <item x="15"/>
        <item x="13"/>
        <item x="12"/>
        <item x="11"/>
        <item x="10"/>
        <item x="8"/>
        <item x="9"/>
        <item x="7"/>
        <item x="6"/>
        <item x="5"/>
        <item x="4"/>
        <item x="3"/>
        <item x="2"/>
        <item x="1"/>
        <item x="0"/>
        <item m="1" x="51"/>
        <item m="1" x="50"/>
        <item m="1" x="49"/>
        <item m="1" x="48"/>
        <item m="1" x="47"/>
        <item m="1" x="45"/>
        <item m="1" x="46"/>
        <item m="1" x="44"/>
        <item m="1" x="43"/>
        <item m="1" x="41"/>
        <item m="1" x="42"/>
        <item m="1" x="40"/>
        <item m="1" x="39"/>
        <item m="1" x="38"/>
        <item m="1" x="37"/>
        <item m="1" x="36"/>
        <item m="1" x="35"/>
        <item m="1" x="34"/>
        <item m="1" x="31"/>
        <item m="1" x="33"/>
        <item m="1" x="32"/>
        <item m="1" x="30"/>
        <item m="1" x="29"/>
        <item m="1" x="28"/>
        <item m="1" x="27"/>
        <item m="1" x="26"/>
        <item m="1" x="25"/>
        <item t="default"/>
      </items>
    </pivotField>
  </pivotFields>
  <rowFields count="2">
    <field x="11"/>
    <field x="2"/>
  </rowFields>
  <rowItems count="4">
    <i>
      <x v="6"/>
    </i>
    <i>
      <x v="12"/>
    </i>
    <i>
      <x v="17"/>
    </i>
    <i t="grand">
      <x/>
    </i>
  </rowItems>
  <colFields count="2">
    <field x="12"/>
    <field x="7"/>
  </colFields>
  <colItems count="4">
    <i>
      <x/>
      <x/>
    </i>
    <i>
      <x v="2"/>
      <x/>
    </i>
    <i r="1">
      <x v="1"/>
    </i>
    <i t="grand">
      <x/>
    </i>
  </colItems>
  <dataFields count="1">
    <dataField name="Suma de Importe " fld="3" baseField="11" baseItem="0" numFmtId="42"/>
  </dataFields>
  <formats count="20">
    <format dxfId="48">
      <pivotArea dataOnly="0" labelOnly="1" fieldPosition="0">
        <references count="2">
          <reference field="7" count="0"/>
          <reference field="12" count="1" selected="0">
            <x v="0"/>
          </reference>
        </references>
      </pivotArea>
    </format>
    <format dxfId="47">
      <pivotArea dataOnly="0" labelOnly="1" fieldPosition="0">
        <references count="2">
          <reference field="7" count="0"/>
          <reference field="12" count="1" selected="0">
            <x v="1"/>
          </reference>
        </references>
      </pivotArea>
    </format>
    <format dxfId="46">
      <pivotArea dataOnly="0" labelOnly="1" fieldPosition="0">
        <references count="1">
          <reference field="11" count="0"/>
        </references>
      </pivotArea>
    </format>
    <format dxfId="45">
      <pivotArea field="11" grandCol="1" collapsedLevelsAreSubtotals="1" axis="axisRow" fieldPosition="0">
        <references count="1">
          <reference field="11" count="1">
            <x v="8"/>
          </reference>
        </references>
      </pivotArea>
    </format>
    <format dxfId="44">
      <pivotArea field="11" grandCol="1" collapsedLevelsAreSubtotals="1" axis="axisRow" fieldPosition="0">
        <references count="1">
          <reference field="11" count="1">
            <x v="6"/>
          </reference>
        </references>
      </pivotArea>
    </format>
    <format dxfId="43">
      <pivotArea field="11" grandCol="1" collapsedLevelsAreSubtotals="1" axis="axisRow" fieldPosition="0">
        <references count="1">
          <reference field="11" count="1">
            <x v="5"/>
          </reference>
        </references>
      </pivotArea>
    </format>
    <format dxfId="42">
      <pivotArea field="11" grandCol="1" collapsedLevelsAreSubtotals="1" axis="axisRow" fieldPosition="0">
        <references count="1">
          <reference field="11" count="1">
            <x v="4"/>
          </reference>
        </references>
      </pivotArea>
    </format>
    <format dxfId="41">
      <pivotArea field="11" grandCol="1" collapsedLevelsAreSubtotals="1" axis="axisRow" fieldPosition="0">
        <references count="1">
          <reference field="11" count="1">
            <x v="7"/>
          </reference>
        </references>
      </pivotArea>
    </format>
    <format dxfId="40">
      <pivotArea field="11" grandCol="1" collapsedLevelsAreSubtotals="1" axis="axisRow" fieldPosition="0">
        <references count="1">
          <reference field="11" count="1">
            <x v="3"/>
          </reference>
        </references>
      </pivotArea>
    </format>
    <format dxfId="39">
      <pivotArea field="11" grandCol="1" collapsedLevelsAreSubtotals="1" axis="axisRow" fieldPosition="0">
        <references count="1">
          <reference field="11" count="1">
            <x v="2"/>
          </reference>
        </references>
      </pivotArea>
    </format>
    <format dxfId="38">
      <pivotArea dataOnly="0" labelOnly="1" fieldPosition="0">
        <references count="1">
          <reference field="11" count="3">
            <x v="0"/>
            <x v="10"/>
            <x v="12"/>
          </reference>
        </references>
      </pivotArea>
    </format>
    <format dxfId="37">
      <pivotArea field="11" grandCol="1" collapsedLevelsAreSubtotals="1" axis="axisRow" fieldPosition="0">
        <references count="1">
          <reference field="11" count="1">
            <x v="0"/>
          </reference>
        </references>
      </pivotArea>
    </format>
    <format dxfId="36">
      <pivotArea field="11" grandCol="1" collapsedLevelsAreSubtotals="1" axis="axisRow" fieldPosition="0">
        <references count="1">
          <reference field="11" count="1">
            <x v="10"/>
          </reference>
        </references>
      </pivotArea>
    </format>
    <format dxfId="35">
      <pivotArea field="11" grandCol="1" collapsedLevelsAreSubtotals="1" axis="axisRow" fieldPosition="0">
        <references count="1">
          <reference field="11" count="1">
            <x v="13"/>
          </reference>
        </references>
      </pivotArea>
    </format>
    <format dxfId="34">
      <pivotArea dataOnly="0" labelOnly="1" fieldPosition="0">
        <references count="1">
          <reference field="11" count="1">
            <x v="13"/>
          </reference>
        </references>
      </pivotArea>
    </format>
    <format dxfId="33">
      <pivotArea field="11" grandCol="1" collapsedLevelsAreSubtotals="1" axis="axisRow" fieldPosition="0">
        <references count="1">
          <reference field="11" count="1">
            <x v="14"/>
          </reference>
        </references>
      </pivotArea>
    </format>
    <format dxfId="32">
      <pivotArea field="11" grandCol="1" collapsedLevelsAreSubtotals="1" axis="axisRow" fieldPosition="0">
        <references count="1">
          <reference field="11" count="1">
            <x v="16"/>
          </reference>
        </references>
      </pivotArea>
    </format>
    <format dxfId="31">
      <pivotArea dataOnly="0" labelOnly="1" fieldPosition="0">
        <references count="1">
          <reference field="11" count="1">
            <x v="12"/>
          </reference>
        </references>
      </pivotArea>
    </format>
    <format dxfId="30">
      <pivotArea field="11" grandCol="1" collapsedLevelsAreSubtotals="1" axis="axisRow" fieldPosition="0">
        <references count="1">
          <reference field="11" count="1">
            <x v="12"/>
          </reference>
        </references>
      </pivotArea>
    </format>
    <format dxfId="29">
      <pivotArea field="11" grandCol="1" collapsedLevelsAreSubtotals="1" axis="axisRow" fieldPosition="0">
        <references count="1">
          <reference field="11" count="1">
            <x v="1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EE40F0-80FA-40C7-985B-408A2B213CA5}" name="TablaDinámica2" cacheId="1" applyNumberFormats="0" applyBorderFormats="0" applyFontFormats="0" applyPatternFormats="0" applyAlignmentFormats="0" applyWidthHeightFormats="1" dataCaption="Valores" updatedVersion="8" minRefreshableVersion="3" itemPrintTitles="1" createdVersion="6" indent="0" outline="1" outlineData="1" multipleFieldFilters="0">
  <location ref="A3:H11" firstHeaderRow="0" firstDataRow="1" firstDataCol="1" rowPageCount="1" colPageCount="1"/>
  <pivotFields count="23">
    <pivotField numFmtId="165" showAll="0"/>
    <pivotField showAll="0"/>
    <pivotField axis="axisRow" showAll="0" sortType="descending">
      <items count="254">
        <item m="1" x="244"/>
        <item x="29"/>
        <item x="51"/>
        <item m="1" x="227"/>
        <item x="3"/>
        <item x="60"/>
        <item m="1" x="112"/>
        <item m="1" x="149"/>
        <item m="1" x="185"/>
        <item x="2"/>
        <item m="1" x="106"/>
        <item m="1" x="99"/>
        <item m="1" x="186"/>
        <item m="1" x="169"/>
        <item m="1" x="90"/>
        <item m="1" x="234"/>
        <item m="1" x="203"/>
        <item m="1" x="179"/>
        <item m="1" x="207"/>
        <item m="1" x="151"/>
        <item m="1" x="143"/>
        <item m="1" x="235"/>
        <item x="6"/>
        <item m="1" x="154"/>
        <item x="48"/>
        <item x="10"/>
        <item m="1" x="183"/>
        <item m="1" x="117"/>
        <item m="1" x="219"/>
        <item m="1" x="190"/>
        <item x="0"/>
        <item m="1" x="137"/>
        <item x="39"/>
        <item m="1" x="236"/>
        <item x="8"/>
        <item x="84"/>
        <item m="1" x="248"/>
        <item m="1" x="193"/>
        <item m="1" x="245"/>
        <item m="1" x="166"/>
        <item m="1" x="226"/>
        <item m="1" x="147"/>
        <item x="57"/>
        <item m="1" x="148"/>
        <item x="52"/>
        <item m="1" x="152"/>
        <item m="1" x="170"/>
        <item x="1"/>
        <item x="9"/>
        <item x="42"/>
        <item m="1" x="216"/>
        <item x="24"/>
        <item m="1" x="165"/>
        <item m="1" x="189"/>
        <item x="47"/>
        <item x="14"/>
        <item m="1" x="194"/>
        <item m="1" x="180"/>
        <item m="1" x="249"/>
        <item x="27"/>
        <item m="1" x="247"/>
        <item x="77"/>
        <item x="46"/>
        <item x="12"/>
        <item x="45"/>
        <item m="1" x="209"/>
        <item x="75"/>
        <item m="1" x="237"/>
        <item x="32"/>
        <item m="1" x="250"/>
        <item m="1" x="125"/>
        <item x="87"/>
        <item m="1" x="118"/>
        <item x="23"/>
        <item x="86"/>
        <item m="1" x="146"/>
        <item m="1" x="202"/>
        <item m="1" x="131"/>
        <item m="1" x="94"/>
        <item m="1" x="138"/>
        <item x="33"/>
        <item m="1" x="188"/>
        <item m="1" x="141"/>
        <item m="1" x="182"/>
        <item x="80"/>
        <item x="61"/>
        <item x="55"/>
        <item x="5"/>
        <item m="1" x="225"/>
        <item m="1" x="144"/>
        <item m="1" x="192"/>
        <item m="1" x="246"/>
        <item x="30"/>
        <item m="1" x="140"/>
        <item m="1" x="173"/>
        <item x="72"/>
        <item m="1" x="187"/>
        <item m="1" x="107"/>
        <item x="22"/>
        <item m="1" x="178"/>
        <item m="1" x="95"/>
        <item m="1" x="218"/>
        <item x="83"/>
        <item m="1" x="116"/>
        <item x="63"/>
        <item x="74"/>
        <item m="1" x="214"/>
        <item m="1" x="172"/>
        <item m="1" x="92"/>
        <item m="1" x="240"/>
        <item x="64"/>
        <item m="1" x="101"/>
        <item x="58"/>
        <item m="1" x="156"/>
        <item x="73"/>
        <item m="1" x="241"/>
        <item m="1" x="201"/>
        <item m="1" x="176"/>
        <item x="26"/>
        <item m="1" x="242"/>
        <item m="1" x="243"/>
        <item x="7"/>
        <item x="11"/>
        <item m="1" x="238"/>
        <item m="1" x="239"/>
        <item x="56"/>
        <item x="35"/>
        <item x="70"/>
        <item m="1" x="230"/>
        <item m="1" x="210"/>
        <item m="1" x="150"/>
        <item m="1" x="252"/>
        <item x="69"/>
        <item m="1" x="231"/>
        <item m="1" x="213"/>
        <item m="1" x="159"/>
        <item m="1" x="114"/>
        <item m="1" x="103"/>
        <item m="1" x="93"/>
        <item m="1" x="232"/>
        <item m="1" x="195"/>
        <item m="1" x="91"/>
        <item m="1" x="127"/>
        <item m="1" x="233"/>
        <item x="40"/>
        <item m="1" x="135"/>
        <item m="1" x="228"/>
        <item m="1" x="229"/>
        <item m="1" x="217"/>
        <item m="1" x="224"/>
        <item m="1" x="223"/>
        <item m="1" x="206"/>
        <item m="1" x="222"/>
        <item m="1" x="196"/>
        <item m="1" x="220"/>
        <item m="1" x="221"/>
        <item m="1" x="215"/>
        <item m="1" x="211"/>
        <item m="1" x="200"/>
        <item m="1" x="158"/>
        <item m="1" x="212"/>
        <item m="1" x="197"/>
        <item m="1" x="136"/>
        <item m="1" x="163"/>
        <item m="1" x="121"/>
        <item m="1" x="208"/>
        <item m="1" x="204"/>
        <item m="1" x="205"/>
        <item m="1" x="102"/>
        <item m="1" x="198"/>
        <item m="1" x="199"/>
        <item m="1" x="104"/>
        <item m="1" x="139"/>
        <item m="1" x="177"/>
        <item x="21"/>
        <item m="1" x="191"/>
        <item x="76"/>
        <item m="1" x="174"/>
        <item x="38"/>
        <item m="1" x="184"/>
        <item m="1" x="251"/>
        <item m="1" x="181"/>
        <item m="1" x="96"/>
        <item x="89"/>
        <item m="1" x="145"/>
        <item m="1" x="168"/>
        <item x="71"/>
        <item x="53"/>
        <item m="1" x="175"/>
        <item m="1" x="134"/>
        <item m="1" x="171"/>
        <item m="1" x="132"/>
        <item x="81"/>
        <item x="65"/>
        <item x="44"/>
        <item x="25"/>
        <item m="1" x="164"/>
        <item m="1" x="160"/>
        <item m="1" x="161"/>
        <item m="1" x="162"/>
        <item m="1" x="122"/>
        <item x="78"/>
        <item m="1" x="123"/>
        <item m="1" x="157"/>
        <item m="1" x="105"/>
        <item m="1" x="155"/>
        <item m="1" x="100"/>
        <item m="1" x="98"/>
        <item m="1" x="97"/>
        <item x="68"/>
        <item x="67"/>
        <item x="43"/>
        <item x="66"/>
        <item m="1" x="153"/>
        <item m="1" x="109"/>
        <item x="16"/>
        <item x="31"/>
        <item x="28"/>
        <item m="1" x="124"/>
        <item m="1" x="142"/>
        <item m="1" x="130"/>
        <item m="1" x="126"/>
        <item m="1" x="133"/>
        <item m="1" x="128"/>
        <item m="1" x="129"/>
        <item m="1" x="119"/>
        <item m="1" x="120"/>
        <item x="41"/>
        <item m="1" x="111"/>
        <item m="1" x="108"/>
        <item m="1" x="115"/>
        <item m="1" x="113"/>
        <item x="82"/>
        <item x="36"/>
        <item m="1" x="110"/>
        <item x="15"/>
        <item x="37"/>
        <item x="20"/>
        <item m="1" x="167"/>
        <item x="13"/>
        <item x="88"/>
        <item x="79"/>
        <item x="85"/>
        <item x="17"/>
        <item x="19"/>
        <item x="62"/>
        <item x="4"/>
        <item x="59"/>
        <item x="49"/>
        <item x="34"/>
        <item x="50"/>
        <item x="54"/>
        <item x="18"/>
        <item t="default"/>
      </items>
      <autoSortScope>
        <pivotArea dataOnly="0" outline="0" fieldPosition="0">
          <references count="1">
            <reference field="4294967294" count="1" selected="0">
              <x v="6"/>
            </reference>
          </references>
        </pivotArea>
      </autoSortScope>
    </pivotField>
    <pivotField numFmtId="4" showAll="0"/>
    <pivotField showAll="0"/>
    <pivotField numFmtId="4" showAll="0"/>
    <pivotField numFmtId="4" showAll="0"/>
    <pivotField dataField="1" numFmtId="4" showAll="0"/>
    <pivotField numFmtId="165" showAll="0"/>
    <pivotField showAll="0"/>
    <pivotField showAll="0"/>
    <pivotField axis="axisRow" showAll="0" sortType="descending">
      <items count="18">
        <item sd="0" x="3"/>
        <item sd="0" x="5"/>
        <item sd="0" x="4"/>
        <item sd="0" x="6"/>
        <item sd="0" m="1" x="16"/>
        <item sd="0" x="1"/>
        <item sd="0" m="1" x="12"/>
        <item sd="0" m="1" x="11"/>
        <item sd="0" m="1" x="7"/>
        <item h="1" sd="0" m="1" x="15"/>
        <item sd="0" m="1" x="9"/>
        <item h="1" m="1" x="14"/>
        <item m="1" x="13"/>
        <item sd="0" m="1" x="8"/>
        <item sd="0" x="2"/>
        <item h="1" m="1" x="10"/>
        <item sd="0" x="0"/>
        <item t="default" sd="0"/>
      </items>
      <autoSortScope>
        <pivotArea dataOnly="0" outline="0" fieldPosition="0">
          <references count="1">
            <reference field="4294967294" count="1" selected="0">
              <x v="6"/>
            </reference>
          </references>
        </pivotArea>
      </autoSortScope>
    </pivotField>
    <pivotField axis="axisPage" multipleItemSelectionAllowed="1" showAll="0">
      <items count="5">
        <item h="1" x="1"/>
        <item m="1" x="2"/>
        <item x="0"/>
        <item m="1" x="3"/>
        <item t="default"/>
      </items>
    </pivotField>
    <pivotField numFmtId="15" showAll="0"/>
    <pivotField showAll="0">
      <items count="13">
        <item h="1" x="5"/>
        <item h="1" x="4"/>
        <item h="1" x="3"/>
        <item h="1" x="2"/>
        <item h="1" x="1"/>
        <item x="0"/>
        <item h="1" m="1" x="11"/>
        <item h="1" m="1" x="10"/>
        <item h="1" m="1" x="9"/>
        <item h="1" m="1" x="8"/>
        <item h="1" m="1" x="7"/>
        <item h="1" m="1" x="6"/>
        <item t="default"/>
      </items>
    </pivotField>
    <pivotField showAll="0">
      <items count="53">
        <item h="1" x="24"/>
        <item h="1" x="23"/>
        <item h="1" x="22"/>
        <item h="1" x="21"/>
        <item h="1" x="20"/>
        <item h="1" x="19"/>
        <item h="1" x="18"/>
        <item h="1" x="17"/>
        <item h="1" x="16"/>
        <item h="1" x="15"/>
        <item h="1" x="14"/>
        <item h="1" x="13"/>
        <item h="1" x="12"/>
        <item h="1" x="11"/>
        <item h="1" x="10"/>
        <item h="1" x="9"/>
        <item h="1" x="8"/>
        <item h="1" x="7"/>
        <item h="1" x="6"/>
        <item h="1" x="5"/>
        <item h="1" x="4"/>
        <item h="1" x="3"/>
        <item h="1" x="2"/>
        <item h="1" x="1"/>
        <item x="0"/>
        <item h="1" m="1" x="49"/>
        <item h="1" m="1" x="48"/>
        <item h="1" m="1" x="47"/>
        <item h="1" m="1" x="46"/>
        <item h="1" m="1" x="45"/>
        <item h="1" m="1" x="44"/>
        <item h="1" m="1" x="43"/>
        <item h="1" m="1" x="42"/>
        <item h="1" m="1" x="51"/>
        <item h="1" m="1" x="41"/>
        <item h="1" m="1" x="40"/>
        <item h="1" m="1" x="39"/>
        <item h="1" m="1" x="38"/>
        <item h="1" m="1" x="37"/>
        <item h="1" m="1" x="36"/>
        <item h="1" m="1" x="35"/>
        <item h="1" m="1" x="34"/>
        <item h="1" m="1" x="33"/>
        <item h="1" m="1" x="32"/>
        <item h="1" m="1" x="31"/>
        <item h="1" m="1" x="30"/>
        <item h="1" m="1" x="50"/>
        <item h="1" m="1" x="29"/>
        <item h="1" m="1" x="28"/>
        <item h="1" m="1" x="27"/>
        <item h="1" m="1" x="26"/>
        <item h="1" m="1" x="25"/>
        <item t="default"/>
      </items>
    </pivotField>
    <pivotField showAll="0"/>
    <pivotField dataField="1" numFmtId="43" showAll="0"/>
    <pivotField dataField="1" numFmtId="43" showAll="0"/>
    <pivotField dataField="1" numFmtId="43" showAll="0"/>
    <pivotField dataField="1" numFmtId="43" showAll="0"/>
    <pivotField dataField="1" numFmtId="43" showAll="0"/>
    <pivotField dataField="1" numFmtId="43" showAll="0"/>
  </pivotFields>
  <rowFields count="2">
    <field x="11"/>
    <field x="2"/>
  </rowFields>
  <rowItems count="8">
    <i>
      <x v="5"/>
    </i>
    <i>
      <x v="14"/>
    </i>
    <i>
      <x/>
    </i>
    <i>
      <x v="16"/>
    </i>
    <i>
      <x v="2"/>
    </i>
    <i>
      <x v="3"/>
    </i>
    <i>
      <x v="1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1">
    <pageField fld="12" hier="-1"/>
  </pageFields>
  <dataFields count="7">
    <dataField name=" Vencido &gt;90 días" fld="20" baseField="2" baseItem="63" numFmtId="42"/>
    <dataField name=" Vencido 61-90 días" fld="19" baseField="2" baseItem="63" numFmtId="42"/>
    <dataField name=" Vencido 31-60 días" fld="18" baseField="2" baseItem="63" numFmtId="42"/>
    <dataField name=" Vencido 0-30 días" fld="17" baseField="2" baseItem="63" numFmtId="42"/>
    <dataField name=" Por vencer" fld="21" baseField="2" baseItem="63" numFmtId="42"/>
    <dataField name=" Vigente" fld="22" baseField="2" baseItem="63" numFmtId="42"/>
    <dataField name="Total Cartera" fld="7" baseField="2" baseItem="57" numFmtId="42"/>
  </dataFields>
  <formats count="27">
    <format dxfId="28">
      <pivotArea dataOnly="0" labelOnly="1" fieldPosition="0">
        <references count="1">
          <reference field="11" count="0"/>
        </references>
      </pivotArea>
    </format>
    <format dxfId="27">
      <pivotArea outline="0" fieldPosition="0">
        <references count="1">
          <reference field="4294967294" count="1">
            <x v="3"/>
          </reference>
        </references>
      </pivotArea>
    </format>
    <format dxfId="26">
      <pivotArea outline="0" fieldPosition="0">
        <references count="1">
          <reference field="4294967294" count="1">
            <x v="2"/>
          </reference>
        </references>
      </pivotArea>
    </format>
    <format dxfId="25">
      <pivotArea outline="0" fieldPosition="0">
        <references count="1">
          <reference field="4294967294" count="1">
            <x v="1"/>
          </reference>
        </references>
      </pivotArea>
    </format>
    <format dxfId="24">
      <pivotArea outline="0" fieldPosition="0">
        <references count="1">
          <reference field="4294967294" count="1">
            <x v="0"/>
          </reference>
        </references>
      </pivotArea>
    </format>
    <format dxfId="23">
      <pivotArea outline="0" fieldPosition="0">
        <references count="1">
          <reference field="4294967294" count="1">
            <x v="4"/>
          </reference>
        </references>
      </pivotArea>
    </format>
    <format dxfId="22">
      <pivotArea outline="0" fieldPosition="0">
        <references count="1">
          <reference field="4294967294" count="1">
            <x v="5"/>
          </reference>
        </references>
      </pivotArea>
    </format>
    <format dxfId="21">
      <pivotArea outline="0" fieldPosition="0">
        <references count="1">
          <reference field="4294967294" count="1">
            <x v="6"/>
          </reference>
        </references>
      </pivotArea>
    </format>
    <format dxfId="20">
      <pivotArea dataOnly="0" labelOnly="1" outline="0" fieldPosition="0">
        <references count="1">
          <reference field="4294967294" count="2">
            <x v="4"/>
            <x v="5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18">
      <pivotArea dataOnly="0" labelOnly="1" fieldPosition="0">
        <references count="1">
          <reference field="11" count="0"/>
        </references>
      </pivotArea>
    </format>
    <format dxfId="17">
      <pivotArea collapsedLevelsAreSubtotals="1" fieldPosition="0">
        <references count="2">
          <reference field="4294967294" count="1" selected="0">
            <x v="6"/>
          </reference>
          <reference field="11" count="1">
            <x v="0"/>
          </reference>
        </references>
      </pivotArea>
    </format>
    <format dxfId="16">
      <pivotArea collapsedLevelsAreSubtotals="1" fieldPosition="0">
        <references count="2">
          <reference field="4294967294" count="1" selected="0">
            <x v="6"/>
          </reference>
          <reference field="11" count="1">
            <x v="1"/>
          </reference>
        </references>
      </pivotArea>
    </format>
    <format dxfId="15">
      <pivotArea collapsedLevelsAreSubtotals="1" fieldPosition="0">
        <references count="2">
          <reference field="4294967294" count="1" selected="0">
            <x v="6"/>
          </reference>
          <reference field="11" count="1">
            <x v="2"/>
          </reference>
        </references>
      </pivotArea>
    </format>
    <format dxfId="14">
      <pivotArea collapsedLevelsAreSubtotals="1" fieldPosition="0">
        <references count="2">
          <reference field="4294967294" count="1" selected="0">
            <x v="6"/>
          </reference>
          <reference field="11" count="1">
            <x v="3"/>
          </reference>
        </references>
      </pivotArea>
    </format>
    <format dxfId="13">
      <pivotArea collapsedLevelsAreSubtotals="1" fieldPosition="0">
        <references count="2">
          <reference field="4294967294" count="1" selected="0">
            <x v="6"/>
          </reference>
          <reference field="11" count="1">
            <x v="4"/>
          </reference>
        </references>
      </pivotArea>
    </format>
    <format dxfId="12">
      <pivotArea collapsedLevelsAreSubtotals="1" fieldPosition="0">
        <references count="2">
          <reference field="4294967294" count="1" selected="0">
            <x v="6"/>
          </reference>
          <reference field="11" count="1">
            <x v="5"/>
          </reference>
        </references>
      </pivotArea>
    </format>
    <format dxfId="11">
      <pivotArea collapsedLevelsAreSubtotals="1" fieldPosition="0">
        <references count="2">
          <reference field="4294967294" count="1" selected="0">
            <x v="6"/>
          </reference>
          <reference field="11" count="1">
            <x v="6"/>
          </reference>
        </references>
      </pivotArea>
    </format>
    <format dxfId="10">
      <pivotArea collapsedLevelsAreSubtotals="1" fieldPosition="0">
        <references count="2">
          <reference field="4294967294" count="1" selected="0">
            <x v="6"/>
          </reference>
          <reference field="11" count="1">
            <x v="7"/>
          </reference>
        </references>
      </pivotArea>
    </format>
    <format dxfId="9">
      <pivotArea collapsedLevelsAreSubtotals="1" fieldPosition="0">
        <references count="2">
          <reference field="4294967294" count="1" selected="0">
            <x v="6"/>
          </reference>
          <reference field="11" count="1">
            <x v="8"/>
          </reference>
        </references>
      </pivotArea>
    </format>
    <format dxfId="8">
      <pivotArea collapsedLevelsAreSubtotals="1" fieldPosition="0">
        <references count="2">
          <reference field="4294967294" count="1" selected="0">
            <x v="6"/>
          </reference>
          <reference field="11" count="1">
            <x v="10"/>
          </reference>
        </references>
      </pivotArea>
    </format>
    <format dxfId="7">
      <pivotArea collapsedLevelsAreSubtotals="1" fieldPosition="0">
        <references count="1">
          <reference field="11" count="1">
            <x v="8"/>
          </reference>
        </references>
      </pivotArea>
    </format>
    <format dxfId="6">
      <pivotArea collapsedLevelsAreSubtotals="1" fieldPosition="0">
        <references count="2">
          <reference field="4294967294" count="1" selected="0">
            <x v="6"/>
          </reference>
          <reference field="11" count="1">
            <x v="13"/>
          </reference>
        </references>
      </pivotArea>
    </format>
    <format dxfId="5">
      <pivotArea dataOnly="0" labelOnly="1" fieldPosition="0">
        <references count="1">
          <reference field="11" count="1">
            <x v="8"/>
          </reference>
        </references>
      </pivotArea>
    </format>
    <format dxfId="4">
      <pivotArea collapsedLevelsAreSubtotals="1" fieldPosition="0">
        <references count="2">
          <reference field="4294967294" count="1" selected="0">
            <x v="6"/>
          </reference>
          <reference field="11" count="1">
            <x v="8"/>
          </reference>
        </references>
      </pivotArea>
    </format>
    <format dxfId="3">
      <pivotArea collapsedLevelsAreSubtotals="1" fieldPosition="0">
        <references count="2">
          <reference field="4294967294" count="1" selected="0">
            <x v="6"/>
          </reference>
          <reference field="11" count="1">
            <x v="14"/>
          </reference>
        </references>
      </pivotArea>
    </format>
    <format dxfId="2">
      <pivotArea collapsedLevelsAreSubtotals="1" fieldPosition="0">
        <references count="2">
          <reference field="4294967294" count="1" selected="0">
            <x v="6"/>
          </reference>
          <reference field="11" count="1"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8E5316-15A0-4DEC-99C1-AA70154624F8}" name="TablaDinámica6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A3:F26" firstHeaderRow="0" firstDataRow="1" firstDataCol="1"/>
  <pivotFields count="34">
    <pivotField showAll="0"/>
    <pivotField showAll="0"/>
    <pivotField axis="axisRow" showAll="0" sortType="descending">
      <items count="62">
        <item x="5"/>
        <item m="1" x="57"/>
        <item m="1" x="49"/>
        <item x="1"/>
        <item m="1" x="35"/>
        <item m="1" x="38"/>
        <item x="15"/>
        <item m="1" x="56"/>
        <item m="1" x="55"/>
        <item x="16"/>
        <item m="1" x="41"/>
        <item m="1" x="43"/>
        <item x="20"/>
        <item m="1" x="50"/>
        <item m="1" x="54"/>
        <item m="1" x="59"/>
        <item x="6"/>
        <item m="1" x="60"/>
        <item m="1" x="37"/>
        <item m="1" x="46"/>
        <item m="1" x="58"/>
        <item m="1" x="34"/>
        <item m="1" x="26"/>
        <item m="1" x="29"/>
        <item x="9"/>
        <item m="1" x="53"/>
        <item x="4"/>
        <item m="1" x="48"/>
        <item x="11"/>
        <item m="1" x="32"/>
        <item m="1" x="42"/>
        <item x="13"/>
        <item m="1" x="52"/>
        <item x="7"/>
        <item m="1" x="45"/>
        <item x="8"/>
        <item m="1" x="51"/>
        <item m="1" x="30"/>
        <item m="1" x="44"/>
        <item m="1" x="39"/>
        <item m="1" x="47"/>
        <item m="1" x="28"/>
        <item m="1" x="27"/>
        <item x="19"/>
        <item m="1" x="36"/>
        <item m="1" x="40"/>
        <item x="23"/>
        <item x="2"/>
        <item m="1" x="31"/>
        <item x="3"/>
        <item x="18"/>
        <item m="1" x="33"/>
        <item x="12"/>
        <item x="10"/>
        <item x="17"/>
        <item x="14"/>
        <item x="0"/>
        <item x="22"/>
        <item x="24"/>
        <item m="1" x="25"/>
        <item x="21"/>
        <item t="default"/>
      </items>
      <autoSortScope>
        <pivotArea dataOnly="0" outline="0" fieldPosition="0">
          <references count="1">
            <reference field="4294967294" count="1" selected="0">
              <x v="4"/>
            </reference>
          </references>
        </pivotArea>
      </autoSortScope>
    </pivotField>
    <pivotField showAll="0"/>
    <pivotField numFmtId="165" showAll="0"/>
    <pivotField numFmtId="165" showAll="0"/>
    <pivotField showAll="0"/>
    <pivotField numFmtId="4" showAll="0"/>
    <pivotField showAll="0"/>
    <pivotField numFmtId="4" showAll="0"/>
    <pivotField numFmtId="4" showAll="0"/>
    <pivotField numFmtId="4" showAll="0"/>
    <pivotField showAll="0"/>
    <pivotField showAll="0"/>
    <pivotField showAll="0"/>
    <pivotField numFmtId="169" showAll="0"/>
    <pivotField showAll="0"/>
    <pivotField showAll="0"/>
    <pivotField showAll="0"/>
    <pivotField showAll="0"/>
    <pivotField showAll="0"/>
    <pivotField showAll="0"/>
    <pivotField showAll="0"/>
    <pivotField dataField="1" numFmtId="43" showAll="0"/>
    <pivotField numFmtId="43" showAll="0"/>
    <pivotField showAll="0"/>
    <pivotField showAll="0"/>
    <pivotField showAll="0">
      <items count="13">
        <item h="1" x="5"/>
        <item h="1" x="4"/>
        <item h="1" x="3"/>
        <item h="1" x="2"/>
        <item h="1" x="1"/>
        <item x="0"/>
        <item h="1" m="1" x="11"/>
        <item h="1" m="1" x="10"/>
        <item h="1" m="1" x="9"/>
        <item h="1" m="1" x="8"/>
        <item h="1" m="1" x="7"/>
        <item h="1" m="1" x="6"/>
        <item t="default"/>
      </items>
    </pivotField>
    <pivotField showAll="0">
      <items count="53"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m="1" x="49"/>
        <item m="1" x="48"/>
        <item m="1" x="47"/>
        <item m="1" x="46"/>
        <item m="1" x="45"/>
        <item m="1" x="44"/>
        <item m="1" x="43"/>
        <item m="1" x="42"/>
        <item m="1" x="51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50"/>
        <item m="1" x="29"/>
        <item m="1" x="28"/>
        <item m="1" x="27"/>
        <item m="1" x="26"/>
        <item m="1" x="25"/>
        <item t="default"/>
      </items>
    </pivotField>
    <pivotField showAll="0"/>
    <pivotField dataField="1" numFmtId="169" showAll="0"/>
    <pivotField dataField="1" numFmtId="169" showAll="0"/>
    <pivotField dataField="1" numFmtId="169" showAll="0"/>
    <pivotField dataField="1" numFmtId="169" showAll="0"/>
  </pivotFields>
  <rowFields count="1">
    <field x="2"/>
  </rowFields>
  <rowItems count="23">
    <i>
      <x v="31"/>
    </i>
    <i>
      <x v="24"/>
    </i>
    <i>
      <x v="47"/>
    </i>
    <i>
      <x v="6"/>
    </i>
    <i>
      <x v="49"/>
    </i>
    <i>
      <x v="16"/>
    </i>
    <i>
      <x v="56"/>
    </i>
    <i>
      <x v="52"/>
    </i>
    <i>
      <x v="33"/>
    </i>
    <i>
      <x v="26"/>
    </i>
    <i>
      <x v="9"/>
    </i>
    <i>
      <x v="53"/>
    </i>
    <i>
      <x/>
    </i>
    <i>
      <x v="35"/>
    </i>
    <i>
      <x v="12"/>
    </i>
    <i>
      <x v="55"/>
    </i>
    <i>
      <x v="43"/>
    </i>
    <i>
      <x v="3"/>
    </i>
    <i>
      <x v="50"/>
    </i>
    <i>
      <x v="60"/>
    </i>
    <i>
      <x v="54"/>
    </i>
    <i>
      <x v="2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 Vencido &gt;60 días" fld="32" baseField="2" baseItem="7" numFmtId="42"/>
    <dataField name=" Vencido 31-60 días" fld="31" baseField="2" baseItem="7" numFmtId="42"/>
    <dataField name=" Vencido 0-30 días" fld="30" baseField="2" baseItem="7" numFmtId="42"/>
    <dataField name=" Vigente" fld="33" baseField="2" baseItem="7" numFmtId="42"/>
    <dataField name="Total Saldo prov" fld="23" baseField="2" baseItem="7" numFmtId="4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1" xr10:uid="{75C243F6-E7F5-449E-A86D-FDB3185FB202}" sourceName="Mes">
  <pivotTables>
    <pivotTable tabId="6" name="TablaDinámica3"/>
    <pivotTable tabId="6" name="TablaDinámica5"/>
    <pivotTable tabId="6" name="TablaDinámica6"/>
    <pivotTable tabId="6" name="TablaDinámica1"/>
  </pivotTables>
  <data>
    <tabular pivotCacheId="1147605260">
      <items count="12">
        <i x="5"/>
        <i x="4"/>
        <i x="3"/>
        <i x="2" s="1"/>
        <i x="1"/>
        <i x="0"/>
        <i x="11" nd="1"/>
        <i x="10" nd="1"/>
        <i x="9" nd="1"/>
        <i x="8" nd="1"/>
        <i x="7" nd="1"/>
        <i x="6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emana1" xr10:uid="{E8982CED-17A7-4B80-83D8-6882DCA2F379}" sourceName="Semana">
  <pivotTables>
    <pivotTable tabId="6" name="TablaDinámica3"/>
    <pivotTable tabId="6" name="TablaDinámica5"/>
    <pivotTable tabId="6" name="TablaDinámica6"/>
    <pivotTable tabId="6" name="TablaDinámica1"/>
  </pivotTables>
  <data>
    <tabular pivotCacheId="1147605260">
      <items count="53">
        <i x="12" s="1"/>
        <i x="11" s="1"/>
        <i x="10" s="1"/>
        <i x="9" s="1"/>
        <i x="8" s="1"/>
        <i x="25" s="1" nd="1"/>
        <i x="24" s="1" nd="1"/>
        <i x="23" s="1" nd="1"/>
        <i x="22" s="1" nd="1"/>
        <i x="21" s="1" nd="1"/>
        <i x="20" s="1" nd="1"/>
        <i x="19" s="1" nd="1"/>
        <i x="18" s="1" nd="1"/>
        <i x="17" s="1" nd="1"/>
        <i x="16" s="1" nd="1"/>
        <i x="15" s="1" nd="1"/>
        <i x="14" s="1" nd="1"/>
        <i x="13" s="1" nd="1"/>
        <i x="7" s="1" nd="1"/>
        <i x="6" s="1" nd="1"/>
        <i x="5" s="1" nd="1"/>
        <i x="4" s="1" nd="1"/>
        <i x="3" s="1" nd="1"/>
        <i x="2" s="1" nd="1"/>
        <i x="1" s="1" nd="1"/>
        <i x="0" s="1" nd="1"/>
        <i x="52" s="1" nd="1"/>
        <i x="51" s="1" nd="1"/>
        <i x="50" s="1" nd="1"/>
        <i x="49" s="1" nd="1"/>
        <i x="48" s="1" nd="1"/>
        <i x="47" s="1" nd="1"/>
        <i x="46" s="1" nd="1"/>
        <i x="45" s="1" nd="1"/>
        <i x="44" s="1" nd="1"/>
        <i x="43" s="1" nd="1"/>
        <i x="42" s="1" nd="1"/>
        <i x="41" s="1" nd="1"/>
        <i x="40" s="1" nd="1"/>
        <i x="39" s="1" nd="1"/>
        <i x="38" s="1" nd="1"/>
        <i x="37" s="1" nd="1"/>
        <i x="36" s="1" nd="1"/>
        <i x="35" s="1" nd="1"/>
        <i x="34" s="1" nd="1"/>
        <i x="33" s="1" nd="1"/>
        <i x="32" s="1" nd="1"/>
        <i x="31" s="1" nd="1"/>
        <i x="30" s="1" nd="1"/>
        <i x="29" s="1" nd="1"/>
        <i x="28" s="1" nd="1"/>
        <i x="27" s="1" nd="1"/>
        <i x="26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3" xr10:uid="{0495FA56-3D47-4588-9153-35C1BB9F3445}" sourceName="Mes">
  <pivotTables>
    <pivotTable tabId="11" name="TablaDinámica4"/>
  </pivotTables>
  <data>
    <tabular pivotCacheId="869006418">
      <items count="12">
        <i x="5"/>
        <i x="4"/>
        <i x="3"/>
        <i x="2"/>
        <i x="1"/>
        <i x="0" s="1"/>
        <i x="11" nd="1"/>
        <i x="10" nd="1"/>
        <i x="9" nd="1"/>
        <i x="8" nd="1"/>
        <i x="7" nd="1"/>
        <i x="6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emana3" xr10:uid="{00831CAA-EE50-406E-9A37-B25818A60D17}" sourceName="Semana">
  <pivotTables>
    <pivotTable tabId="11" name="TablaDinámica4"/>
  </pivotTables>
  <data>
    <tabular pivotCacheId="869006418">
      <items count="53">
        <i x="3" s="1"/>
        <i x="2" s="1"/>
        <i x="1" s="1"/>
        <i x="0" s="1"/>
        <i x="52" s="1" nd="1"/>
        <i x="24" s="1" nd="1"/>
        <i x="23" s="1" nd="1"/>
        <i x="22" s="1" nd="1"/>
        <i x="21" s="1" nd="1"/>
        <i x="20" s="1" nd="1"/>
        <i x="19" s="1" nd="1"/>
        <i x="18" s="1" nd="1"/>
        <i x="17" s="1" nd="1"/>
        <i x="16" s="1" nd="1"/>
        <i x="14" s="1" nd="1"/>
        <i x="15" s="1" nd="1"/>
        <i x="13" s="1" nd="1"/>
        <i x="12" s="1" nd="1"/>
        <i x="11" s="1" nd="1"/>
        <i x="10" s="1" nd="1"/>
        <i x="8" s="1" nd="1"/>
        <i x="9" s="1" nd="1"/>
        <i x="7" s="1" nd="1"/>
        <i x="6" s="1" nd="1"/>
        <i x="5" s="1" nd="1"/>
        <i x="4" s="1" nd="1"/>
        <i x="51" s="1" nd="1"/>
        <i x="50" s="1" nd="1"/>
        <i x="49" s="1" nd="1"/>
        <i x="48" s="1" nd="1"/>
        <i x="47" s="1" nd="1"/>
        <i x="45" s="1" nd="1"/>
        <i x="46" s="1" nd="1"/>
        <i x="44" s="1" nd="1"/>
        <i x="43" s="1" nd="1"/>
        <i x="41" s="1" nd="1"/>
        <i x="42" s="1" nd="1"/>
        <i x="40" s="1" nd="1"/>
        <i x="39" s="1" nd="1"/>
        <i x="38" s="1" nd="1"/>
        <i x="37" s="1" nd="1"/>
        <i x="36" s="1" nd="1"/>
        <i x="35" s="1" nd="1"/>
        <i x="34" s="1" nd="1"/>
        <i x="31" s="1" nd="1"/>
        <i x="33" s="1" nd="1"/>
        <i x="32" s="1" nd="1"/>
        <i x="30" s="1" nd="1"/>
        <i x="29" s="1" nd="1"/>
        <i x="28" s="1" nd="1"/>
        <i x="27" s="1" nd="1"/>
        <i x="26" s="1" nd="1"/>
        <i x="25" s="1" nd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21" xr10:uid="{80D9ECEB-C088-4F21-9F42-92B21D19788A}" sourceName="Mes">
  <pivotTables>
    <pivotTable tabId="14" name="TablaDinámica2"/>
  </pivotTables>
  <data>
    <tabular pivotCacheId="2023152477">
      <items count="12">
        <i x="0" s="1"/>
        <i x="5" nd="1"/>
        <i x="4" nd="1"/>
        <i x="3" nd="1"/>
        <i x="2" nd="1"/>
        <i x="1" nd="1"/>
        <i x="11" nd="1"/>
        <i x="10" nd="1"/>
        <i x="9" nd="1"/>
        <i x="8" nd="1"/>
        <i x="7" nd="1"/>
        <i x="6" nd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emana21" xr10:uid="{93FD1439-2F56-4BFF-9A15-3CD07200B419}" sourceName="Semana">
  <pivotTables>
    <pivotTable tabId="14" name="TablaDinámica2"/>
  </pivotTables>
  <data>
    <tabular pivotCacheId="2023152477">
      <items count="52">
        <i x="3"/>
        <i x="2"/>
        <i x="1"/>
        <i x="0" s="1"/>
        <i x="24" nd="1"/>
        <i x="23" nd="1"/>
        <i x="22" nd="1"/>
        <i x="21" nd="1"/>
        <i x="20" nd="1"/>
        <i x="19" nd="1"/>
        <i x="18" nd="1"/>
        <i x="17" nd="1"/>
        <i x="16" nd="1"/>
        <i x="15" nd="1"/>
        <i x="14" nd="1"/>
        <i x="13" nd="1"/>
        <i x="12" nd="1"/>
        <i x="11" nd="1"/>
        <i x="10" nd="1"/>
        <i x="9" nd="1"/>
        <i x="8" nd="1"/>
        <i x="7" nd="1"/>
        <i x="6" nd="1"/>
        <i x="5" nd="1"/>
        <i x="4" nd="1"/>
        <i x="49" nd="1"/>
        <i x="48" nd="1"/>
        <i x="47" nd="1"/>
        <i x="46" nd="1"/>
        <i x="45" nd="1"/>
        <i x="44" nd="1"/>
        <i x="43" nd="1"/>
        <i x="42" nd="1"/>
        <i x="51" nd="1"/>
        <i x="41" nd="1"/>
        <i x="40" nd="1"/>
        <i x="39" nd="1"/>
        <i x="38" nd="1"/>
        <i x="37" nd="1"/>
        <i x="36" nd="1"/>
        <i x="35" nd="1"/>
        <i x="34" nd="1"/>
        <i x="33" nd="1"/>
        <i x="32" nd="1"/>
        <i x="31" nd="1"/>
        <i x="30" nd="1"/>
        <i x="50" nd="1"/>
        <i x="29" nd="1"/>
        <i x="28" nd="1"/>
        <i x="27" nd="1"/>
        <i x="26" nd="1"/>
        <i x="25" nd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41" xr10:uid="{56FB6562-4676-49FB-80AC-459FB322E408}" sourceName="Mes">
  <pivotTables>
    <pivotTable tabId="15" name="TablaDinámica6"/>
  </pivotTables>
  <data>
    <tabular pivotCacheId="244859994">
      <items count="12">
        <i x="5"/>
        <i x="4"/>
        <i x="3"/>
        <i x="2"/>
        <i x="1"/>
        <i x="0" s="1"/>
        <i x="11" nd="1"/>
        <i x="10" nd="1"/>
        <i x="9" nd="1"/>
        <i x="8" nd="1"/>
        <i x="7" nd="1"/>
        <i x="6" nd="1"/>
      </items>
    </tabular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emana41" xr10:uid="{5D05655A-6E14-4299-863A-04CF4FA480FE}" sourceName="Semana">
  <pivotTables>
    <pivotTable tabId="15" name="TablaDinámica6"/>
  </pivotTables>
  <data>
    <tabular pivotCacheId="244859994">
      <items count="52">
        <i x="3" s="1"/>
        <i x="2" s="1"/>
        <i x="1" s="1"/>
        <i x="0" s="1"/>
        <i x="24" s="1" nd="1"/>
        <i x="23" s="1" nd="1"/>
        <i x="22" s="1" nd="1"/>
        <i x="21" s="1" nd="1"/>
        <i x="20" s="1" nd="1"/>
        <i x="19" s="1" nd="1"/>
        <i x="18" s="1" nd="1"/>
        <i x="17" s="1" nd="1"/>
        <i x="16" s="1" nd="1"/>
        <i x="15" s="1" nd="1"/>
        <i x="14" s="1" nd="1"/>
        <i x="13" s="1" nd="1"/>
        <i x="12" s="1" nd="1"/>
        <i x="11" s="1" nd="1"/>
        <i x="10" s="1" nd="1"/>
        <i x="9" s="1" nd="1"/>
        <i x="8" s="1" nd="1"/>
        <i x="7" s="1" nd="1"/>
        <i x="6" s="1" nd="1"/>
        <i x="5" s="1" nd="1"/>
        <i x="4" s="1" nd="1"/>
        <i x="49" s="1" nd="1"/>
        <i x="48" s="1" nd="1"/>
        <i x="47" s="1" nd="1"/>
        <i x="46" s="1" nd="1"/>
        <i x="45" s="1" nd="1"/>
        <i x="44" s="1" nd="1"/>
        <i x="43" s="1" nd="1"/>
        <i x="42" s="1" nd="1"/>
        <i x="51" s="1" nd="1"/>
        <i x="41" s="1" nd="1"/>
        <i x="40" s="1" nd="1"/>
        <i x="39" s="1" nd="1"/>
        <i x="38" s="1" nd="1"/>
        <i x="37" s="1" nd="1"/>
        <i x="36" s="1" nd="1"/>
        <i x="35" s="1" nd="1"/>
        <i x="34" s="1" nd="1"/>
        <i x="33" s="1" nd="1"/>
        <i x="32" s="1" nd="1"/>
        <i x="31" s="1" nd="1"/>
        <i x="30" s="1" nd="1"/>
        <i x="50" s="1" nd="1"/>
        <i x="29" s="1" nd="1"/>
        <i x="28" s="1" nd="1"/>
        <i x="27" s="1" nd="1"/>
        <i x="26" s="1" nd="1"/>
        <i x="25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es 1" xr10:uid="{6375FDDA-94DA-4AEB-AA8A-D3A32EF628BB}" cache="SegmentaciónDeDatos_Mes1" caption="Mes" columnCount="6" rowHeight="241300"/>
  <slicer name="Semana 1" xr10:uid="{F0AFBC11-B049-480A-9630-999240B3C4F4}" cache="SegmentaciónDeDatos_Semana1" caption="Semana" columnCount="5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es 3" xr10:uid="{E5D2ACDA-A802-4697-8E8B-84BCD6635699}" cache="SegmentaciónDeDatos_Mes3" caption="Mes" columnCount="6" rowHeight="241300"/>
  <slicer name="Semana 3" xr10:uid="{6E67EBA9-47BC-406C-A7A4-AE8C0A63A78E}" cache="SegmentaciónDeDatos_Semana3" caption="Semana" columnCount="6" rowHeight="2413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es 5" xr10:uid="{54D825A3-030C-4720-8EE5-1D4270CEE497}" cache="SegmentaciónDeDatos_Mes21" caption="Mes" columnCount="6" rowHeight="241300"/>
  <slicer name="Semana 5" xr10:uid="{E776750C-7632-48DF-B721-AB39FB520BDF}" cache="SegmentaciónDeDatos_Semana21" caption="Semana" columnCount="6" rowHeight="24130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es 6" xr10:uid="{7CBBF640-DBF0-4100-B3D6-0A80BCFB2F32}" cache="SegmentaciónDeDatos_Mes41" caption="Mes" columnCount="6" rowHeight="241300"/>
  <slicer name="Semana 6" xr10:uid="{2B4D062A-0737-4CF2-A27C-EC6AEB9B013E}" cache="SegmentaciónDeDatos_Semana41" caption="Semana" columnCount="6" rowHeight="241300"/>
</slic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microsoft.com/office/2007/relationships/slicer" Target="../slicers/slicer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2.bin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6.xml"/><Relationship Id="rId4" Type="http://schemas.microsoft.com/office/2007/relationships/slicer" Target="../slicers/slicer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7.xml"/><Relationship Id="rId4" Type="http://schemas.microsoft.com/office/2007/relationships/slicer" Target="../slicers/slicer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34438-0688-47C4-BA4F-04C46C883B19}">
  <dimension ref="A1:H328"/>
  <sheetViews>
    <sheetView topLeftCell="A320" workbookViewId="0">
      <selection activeCell="A329" sqref="A329"/>
    </sheetView>
  </sheetViews>
  <sheetFormatPr baseColWidth="10" defaultRowHeight="14.5" x14ac:dyDescent="0.35"/>
  <cols>
    <col min="1" max="1" width="51.7265625" customWidth="1"/>
    <col min="2" max="2" width="34.7265625" customWidth="1"/>
    <col min="3" max="3" width="14.08984375" customWidth="1"/>
    <col min="5" max="5" width="17.08984375" bestFit="1" customWidth="1"/>
    <col min="6" max="6" width="53.6328125" customWidth="1"/>
    <col min="7" max="7" width="42.7265625" customWidth="1"/>
  </cols>
  <sheetData>
    <row r="1" spans="1:8" x14ac:dyDescent="0.35">
      <c r="A1" s="1" t="s">
        <v>2</v>
      </c>
      <c r="B1" s="1" t="s">
        <v>263</v>
      </c>
      <c r="C1" s="1" t="s">
        <v>264</v>
      </c>
      <c r="E1" s="1" t="s">
        <v>1</v>
      </c>
      <c r="F1" s="1" t="s">
        <v>2</v>
      </c>
      <c r="G1" s="3" t="s">
        <v>263</v>
      </c>
      <c r="H1" s="1" t="s">
        <v>264</v>
      </c>
    </row>
    <row r="2" spans="1:8" x14ac:dyDescent="0.35">
      <c r="A2" s="2" t="s">
        <v>192</v>
      </c>
      <c r="B2" s="2" t="s">
        <v>361</v>
      </c>
      <c r="C2" t="s">
        <v>328</v>
      </c>
      <c r="E2" s="57" t="s">
        <v>82</v>
      </c>
      <c r="F2" s="58" t="s">
        <v>83</v>
      </c>
      <c r="G2" t="s">
        <v>299</v>
      </c>
      <c r="H2" t="s">
        <v>326</v>
      </c>
    </row>
    <row r="3" spans="1:8" x14ac:dyDescent="0.35">
      <c r="A3" s="2" t="s">
        <v>219</v>
      </c>
      <c r="B3" t="s">
        <v>350</v>
      </c>
      <c r="C3" t="s">
        <v>326</v>
      </c>
      <c r="E3" s="2" t="s">
        <v>108</v>
      </c>
      <c r="F3" s="58" t="s">
        <v>109</v>
      </c>
      <c r="G3" t="s">
        <v>737</v>
      </c>
      <c r="H3" t="s">
        <v>326</v>
      </c>
    </row>
    <row r="4" spans="1:8" ht="26" x14ac:dyDescent="0.35">
      <c r="A4" s="2" t="s">
        <v>206</v>
      </c>
      <c r="B4" t="s">
        <v>350</v>
      </c>
      <c r="C4" t="s">
        <v>328</v>
      </c>
      <c r="E4" s="57" t="s">
        <v>595</v>
      </c>
      <c r="F4" s="58" t="s">
        <v>596</v>
      </c>
      <c r="G4" t="s">
        <v>276</v>
      </c>
      <c r="H4" t="s">
        <v>326</v>
      </c>
    </row>
    <row r="5" spans="1:8" x14ac:dyDescent="0.35">
      <c r="A5" s="2" t="s">
        <v>200</v>
      </c>
      <c r="B5" s="2" t="s">
        <v>200</v>
      </c>
      <c r="C5" t="s">
        <v>328</v>
      </c>
      <c r="E5" s="57" t="s">
        <v>692</v>
      </c>
      <c r="F5" s="57" t="s">
        <v>624</v>
      </c>
      <c r="G5" t="s">
        <v>737</v>
      </c>
      <c r="H5" t="s">
        <v>326</v>
      </c>
    </row>
    <row r="6" spans="1:8" x14ac:dyDescent="0.35">
      <c r="A6" s="2" t="s">
        <v>198</v>
      </c>
      <c r="B6" s="2" t="s">
        <v>198</v>
      </c>
      <c r="C6" t="s">
        <v>328</v>
      </c>
      <c r="E6" s="57" t="s">
        <v>59</v>
      </c>
      <c r="F6" s="57" t="s">
        <v>265</v>
      </c>
      <c r="G6" t="s">
        <v>265</v>
      </c>
      <c r="H6" t="s">
        <v>326</v>
      </c>
    </row>
    <row r="7" spans="1:8" x14ac:dyDescent="0.35">
      <c r="A7" s="2" t="s">
        <v>204</v>
      </c>
      <c r="B7" s="2" t="s">
        <v>204</v>
      </c>
      <c r="C7" t="s">
        <v>328</v>
      </c>
      <c r="E7" s="57" t="s">
        <v>122</v>
      </c>
      <c r="F7" s="57" t="s">
        <v>703</v>
      </c>
      <c r="G7" t="s">
        <v>283</v>
      </c>
      <c r="H7" t="s">
        <v>326</v>
      </c>
    </row>
    <row r="8" spans="1:8" x14ac:dyDescent="0.35">
      <c r="A8" s="2" t="s">
        <v>202</v>
      </c>
      <c r="B8" s="2" t="s">
        <v>202</v>
      </c>
      <c r="C8" t="s">
        <v>328</v>
      </c>
      <c r="E8" s="57" t="s">
        <v>68</v>
      </c>
      <c r="F8" s="57" t="s">
        <v>270</v>
      </c>
      <c r="G8" t="s">
        <v>270</v>
      </c>
      <c r="H8" t="s">
        <v>326</v>
      </c>
    </row>
    <row r="9" spans="1:8" x14ac:dyDescent="0.35">
      <c r="A9" s="2" t="s">
        <v>190</v>
      </c>
      <c r="B9" s="2" t="s">
        <v>190</v>
      </c>
      <c r="C9" t="s">
        <v>328</v>
      </c>
      <c r="E9" s="57" t="s">
        <v>214</v>
      </c>
      <c r="F9" s="57" t="s">
        <v>270</v>
      </c>
      <c r="G9" t="s">
        <v>270</v>
      </c>
      <c r="H9" t="s">
        <v>326</v>
      </c>
    </row>
    <row r="10" spans="1:8" x14ac:dyDescent="0.35">
      <c r="A10" s="2" t="s">
        <v>182</v>
      </c>
      <c r="B10" s="2" t="s">
        <v>182</v>
      </c>
      <c r="C10" t="s">
        <v>328</v>
      </c>
      <c r="E10" s="57" t="s">
        <v>695</v>
      </c>
      <c r="F10" s="57" t="s">
        <v>626</v>
      </c>
      <c r="G10" t="s">
        <v>626</v>
      </c>
      <c r="H10" t="s">
        <v>326</v>
      </c>
    </row>
    <row r="11" spans="1:8" x14ac:dyDescent="0.35">
      <c r="A11" s="2" t="s">
        <v>194</v>
      </c>
      <c r="B11" s="2" t="s">
        <v>359</v>
      </c>
      <c r="C11" t="s">
        <v>328</v>
      </c>
      <c r="E11" s="57" t="s">
        <v>142</v>
      </c>
      <c r="F11" s="57" t="s">
        <v>331</v>
      </c>
      <c r="G11" t="s">
        <v>331</v>
      </c>
      <c r="H11" t="s">
        <v>326</v>
      </c>
    </row>
    <row r="12" spans="1:8" x14ac:dyDescent="0.35">
      <c r="A12" s="2" t="s">
        <v>186</v>
      </c>
      <c r="B12" s="2" t="s">
        <v>360</v>
      </c>
      <c r="C12" t="s">
        <v>328</v>
      </c>
      <c r="E12" s="57" t="s">
        <v>667</v>
      </c>
      <c r="F12" s="57" t="s">
        <v>302</v>
      </c>
      <c r="G12" t="s">
        <v>302</v>
      </c>
      <c r="H12" t="s">
        <v>326</v>
      </c>
    </row>
    <row r="13" spans="1:8" x14ac:dyDescent="0.35">
      <c r="A13" s="2" t="s">
        <v>184</v>
      </c>
      <c r="B13" s="2" t="s">
        <v>184</v>
      </c>
      <c r="C13" t="s">
        <v>328</v>
      </c>
      <c r="E13" s="57" t="s">
        <v>31</v>
      </c>
      <c r="F13" s="57" t="s">
        <v>704</v>
      </c>
      <c r="G13" t="s">
        <v>266</v>
      </c>
      <c r="H13" t="s">
        <v>326</v>
      </c>
    </row>
    <row r="14" spans="1:8" x14ac:dyDescent="0.35">
      <c r="A14" s="2" t="s">
        <v>188</v>
      </c>
      <c r="B14" s="2" t="s">
        <v>188</v>
      </c>
      <c r="C14" t="s">
        <v>328</v>
      </c>
      <c r="E14" s="57" t="s">
        <v>57</v>
      </c>
      <c r="F14" s="57" t="s">
        <v>311</v>
      </c>
      <c r="G14" t="s">
        <v>311</v>
      </c>
      <c r="H14" t="s">
        <v>326</v>
      </c>
    </row>
    <row r="15" spans="1:8" x14ac:dyDescent="0.35">
      <c r="A15" s="2" t="s">
        <v>208</v>
      </c>
      <c r="B15" s="2" t="s">
        <v>208</v>
      </c>
      <c r="C15" t="s">
        <v>328</v>
      </c>
      <c r="E15" s="57" t="s">
        <v>124</v>
      </c>
      <c r="F15" s="57" t="s">
        <v>705</v>
      </c>
      <c r="G15" t="s">
        <v>333</v>
      </c>
      <c r="H15" t="s">
        <v>326</v>
      </c>
    </row>
    <row r="16" spans="1:8" x14ac:dyDescent="0.35">
      <c r="A16" s="2" t="s">
        <v>196</v>
      </c>
      <c r="B16" s="2" t="s">
        <v>196</v>
      </c>
      <c r="C16" t="s">
        <v>328</v>
      </c>
      <c r="E16" s="57" t="s">
        <v>61</v>
      </c>
      <c r="F16" s="57" t="s">
        <v>706</v>
      </c>
      <c r="G16" t="s">
        <v>334</v>
      </c>
      <c r="H16" t="s">
        <v>326</v>
      </c>
    </row>
    <row r="17" spans="1:8" x14ac:dyDescent="0.35">
      <c r="A17" s="2" t="s">
        <v>205</v>
      </c>
      <c r="B17" s="2" t="s">
        <v>205</v>
      </c>
      <c r="C17" t="s">
        <v>328</v>
      </c>
      <c r="E17" s="57" t="s">
        <v>94</v>
      </c>
      <c r="F17" s="57" t="s">
        <v>707</v>
      </c>
      <c r="G17" t="s">
        <v>303</v>
      </c>
      <c r="H17" t="s">
        <v>326</v>
      </c>
    </row>
    <row r="18" spans="1:8" x14ac:dyDescent="0.35">
      <c r="A18" s="2" t="s">
        <v>244</v>
      </c>
      <c r="B18" s="2" t="s">
        <v>244</v>
      </c>
      <c r="C18" t="s">
        <v>328</v>
      </c>
      <c r="E18" s="57" t="s">
        <v>76</v>
      </c>
      <c r="F18" s="57" t="s">
        <v>708</v>
      </c>
      <c r="G18" t="s">
        <v>312</v>
      </c>
      <c r="H18" t="s">
        <v>326</v>
      </c>
    </row>
    <row r="19" spans="1:8" x14ac:dyDescent="0.35">
      <c r="A19" s="2" t="s">
        <v>26</v>
      </c>
      <c r="B19" t="s">
        <v>355</v>
      </c>
      <c r="C19" t="s">
        <v>327</v>
      </c>
      <c r="E19" s="57" t="s">
        <v>35</v>
      </c>
      <c r="F19" s="57" t="s">
        <v>296</v>
      </c>
      <c r="G19" t="s">
        <v>296</v>
      </c>
      <c r="H19" t="s">
        <v>326</v>
      </c>
    </row>
    <row r="20" spans="1:8" ht="29" x14ac:dyDescent="0.35">
      <c r="A20" s="13" t="s">
        <v>599</v>
      </c>
      <c r="B20" t="s">
        <v>737</v>
      </c>
      <c r="C20" s="14" t="s">
        <v>326</v>
      </c>
      <c r="E20" s="57" t="s">
        <v>78</v>
      </c>
      <c r="F20" s="57" t="s">
        <v>709</v>
      </c>
      <c r="G20" t="s">
        <v>313</v>
      </c>
      <c r="H20" t="s">
        <v>326</v>
      </c>
    </row>
    <row r="21" spans="1:8" x14ac:dyDescent="0.35">
      <c r="A21" s="2" t="s">
        <v>109</v>
      </c>
      <c r="B21" t="s">
        <v>737</v>
      </c>
      <c r="C21" t="s">
        <v>326</v>
      </c>
      <c r="E21" s="57" t="s">
        <v>86</v>
      </c>
      <c r="F21" s="57" t="s">
        <v>301</v>
      </c>
      <c r="G21" t="s">
        <v>301</v>
      </c>
      <c r="H21" t="s">
        <v>326</v>
      </c>
    </row>
    <row r="22" spans="1:8" ht="29" x14ac:dyDescent="0.35">
      <c r="A22" s="13" t="s">
        <v>600</v>
      </c>
      <c r="B22" t="s">
        <v>625</v>
      </c>
      <c r="C22" s="14" t="s">
        <v>326</v>
      </c>
      <c r="E22" s="57" t="s">
        <v>138</v>
      </c>
      <c r="F22" s="57" t="s">
        <v>341</v>
      </c>
      <c r="G22" t="s">
        <v>738</v>
      </c>
      <c r="H22" t="s">
        <v>326</v>
      </c>
    </row>
    <row r="23" spans="1:8" x14ac:dyDescent="0.35">
      <c r="A23" s="2" t="s">
        <v>652</v>
      </c>
      <c r="B23" t="s">
        <v>290</v>
      </c>
      <c r="C23" s="14" t="s">
        <v>326</v>
      </c>
      <c r="E23" s="57" t="s">
        <v>80</v>
      </c>
      <c r="F23" s="57" t="s">
        <v>342</v>
      </c>
      <c r="G23" t="s">
        <v>342</v>
      </c>
      <c r="H23" t="s">
        <v>326</v>
      </c>
    </row>
    <row r="24" spans="1:8" x14ac:dyDescent="0.35">
      <c r="A24" s="2" t="s">
        <v>52</v>
      </c>
      <c r="B24" t="s">
        <v>290</v>
      </c>
      <c r="C24" t="s">
        <v>326</v>
      </c>
      <c r="E24" s="57" t="s">
        <v>64</v>
      </c>
      <c r="F24" s="57" t="s">
        <v>294</v>
      </c>
      <c r="G24" t="s">
        <v>294</v>
      </c>
      <c r="H24" t="s">
        <v>326</v>
      </c>
    </row>
    <row r="25" spans="1:8" x14ac:dyDescent="0.35">
      <c r="A25" s="2" t="s">
        <v>121</v>
      </c>
      <c r="B25" t="s">
        <v>265</v>
      </c>
      <c r="C25" t="s">
        <v>326</v>
      </c>
      <c r="E25" s="57" t="s">
        <v>70</v>
      </c>
      <c r="F25" s="57" t="s">
        <v>294</v>
      </c>
      <c r="G25" t="s">
        <v>294</v>
      </c>
      <c r="H25" t="s">
        <v>326</v>
      </c>
    </row>
    <row r="26" spans="1:8" x14ac:dyDescent="0.35">
      <c r="A26" s="2" t="s">
        <v>60</v>
      </c>
      <c r="B26" t="s">
        <v>265</v>
      </c>
      <c r="C26" t="s">
        <v>326</v>
      </c>
      <c r="E26" s="57" t="s">
        <v>160</v>
      </c>
      <c r="F26" s="57" t="s">
        <v>710</v>
      </c>
      <c r="G26" t="s">
        <v>271</v>
      </c>
      <c r="H26" t="s">
        <v>326</v>
      </c>
    </row>
    <row r="27" spans="1:8" x14ac:dyDescent="0.35">
      <c r="A27" s="2" t="s">
        <v>155</v>
      </c>
      <c r="B27" t="s">
        <v>275</v>
      </c>
      <c r="C27" t="s">
        <v>326</v>
      </c>
      <c r="E27" s="57" t="s">
        <v>261</v>
      </c>
      <c r="F27" s="57" t="s">
        <v>322</v>
      </c>
      <c r="G27" t="s">
        <v>322</v>
      </c>
      <c r="H27" t="s">
        <v>326</v>
      </c>
    </row>
    <row r="28" spans="1:8" x14ac:dyDescent="0.35">
      <c r="A28" s="2" t="s">
        <v>123</v>
      </c>
      <c r="B28" t="s">
        <v>283</v>
      </c>
      <c r="C28" t="s">
        <v>326</v>
      </c>
      <c r="E28" s="57" t="s">
        <v>88</v>
      </c>
      <c r="F28" s="57" t="s">
        <v>711</v>
      </c>
      <c r="G28" t="s">
        <v>343</v>
      </c>
      <c r="H28" t="s">
        <v>326</v>
      </c>
    </row>
    <row r="29" spans="1:8" ht="29" x14ac:dyDescent="0.35">
      <c r="A29" s="13" t="s">
        <v>483</v>
      </c>
      <c r="B29" s="14" t="s">
        <v>485</v>
      </c>
      <c r="C29" s="14" t="s">
        <v>326</v>
      </c>
      <c r="E29" s="57" t="s">
        <v>27</v>
      </c>
      <c r="F29" s="57" t="s">
        <v>712</v>
      </c>
      <c r="G29" t="s">
        <v>344</v>
      </c>
      <c r="H29" t="s">
        <v>326</v>
      </c>
    </row>
    <row r="30" spans="1:8" x14ac:dyDescent="0.35">
      <c r="A30" s="2" t="s">
        <v>69</v>
      </c>
      <c r="B30" t="s">
        <v>270</v>
      </c>
      <c r="C30" t="s">
        <v>326</v>
      </c>
      <c r="E30" s="57" t="s">
        <v>90</v>
      </c>
      <c r="F30" s="57" t="s">
        <v>713</v>
      </c>
      <c r="G30" t="s">
        <v>346</v>
      </c>
      <c r="H30" t="s">
        <v>326</v>
      </c>
    </row>
    <row r="31" spans="1:8" x14ac:dyDescent="0.35">
      <c r="A31" s="2" t="s">
        <v>133</v>
      </c>
      <c r="B31" t="s">
        <v>270</v>
      </c>
      <c r="C31" t="s">
        <v>326</v>
      </c>
      <c r="E31" s="57" t="s">
        <v>45</v>
      </c>
      <c r="F31" s="57" t="s">
        <v>714</v>
      </c>
      <c r="G31" t="s">
        <v>269</v>
      </c>
      <c r="H31" t="s">
        <v>326</v>
      </c>
    </row>
    <row r="32" spans="1:8" ht="29" x14ac:dyDescent="0.35">
      <c r="A32" s="13" t="s">
        <v>601</v>
      </c>
      <c r="B32" t="s">
        <v>270</v>
      </c>
      <c r="C32" s="14" t="s">
        <v>326</v>
      </c>
      <c r="E32" s="57" t="s">
        <v>670</v>
      </c>
      <c r="F32" s="57" t="s">
        <v>715</v>
      </c>
      <c r="G32" t="s">
        <v>633</v>
      </c>
      <c r="H32" t="s">
        <v>326</v>
      </c>
    </row>
    <row r="33" spans="1:8" x14ac:dyDescent="0.35">
      <c r="A33" s="2" t="s">
        <v>215</v>
      </c>
      <c r="B33" t="s">
        <v>270</v>
      </c>
      <c r="C33" t="s">
        <v>326</v>
      </c>
      <c r="E33" s="57" t="s">
        <v>217</v>
      </c>
      <c r="F33" s="57" t="s">
        <v>288</v>
      </c>
      <c r="G33" t="s">
        <v>288</v>
      </c>
      <c r="H33" t="s">
        <v>326</v>
      </c>
    </row>
    <row r="34" spans="1:8" x14ac:dyDescent="0.35">
      <c r="A34" s="13" t="s">
        <v>602</v>
      </c>
      <c r="B34" t="s">
        <v>299</v>
      </c>
      <c r="C34" s="14" t="s">
        <v>326</v>
      </c>
      <c r="E34" s="57" t="s">
        <v>150</v>
      </c>
      <c r="F34" s="57" t="s">
        <v>280</v>
      </c>
      <c r="G34" t="s">
        <v>739</v>
      </c>
      <c r="H34" t="s">
        <v>326</v>
      </c>
    </row>
    <row r="35" spans="1:8" x14ac:dyDescent="0.35">
      <c r="A35" s="2" t="s">
        <v>83</v>
      </c>
      <c r="B35" t="s">
        <v>299</v>
      </c>
      <c r="C35" t="s">
        <v>326</v>
      </c>
      <c r="E35" s="57" t="s">
        <v>156</v>
      </c>
      <c r="F35" s="57" t="s">
        <v>716</v>
      </c>
      <c r="G35" t="s">
        <v>305</v>
      </c>
      <c r="H35" t="s">
        <v>326</v>
      </c>
    </row>
    <row r="36" spans="1:8" x14ac:dyDescent="0.35">
      <c r="A36" s="2" t="s">
        <v>85</v>
      </c>
      <c r="B36" t="s">
        <v>330</v>
      </c>
      <c r="C36" t="s">
        <v>326</v>
      </c>
      <c r="E36" s="57" t="s">
        <v>152</v>
      </c>
      <c r="F36" s="57" t="s">
        <v>268</v>
      </c>
      <c r="G36" t="s">
        <v>268</v>
      </c>
      <c r="H36" t="s">
        <v>326</v>
      </c>
    </row>
    <row r="37" spans="1:8" x14ac:dyDescent="0.35">
      <c r="A37" s="13" t="s">
        <v>603</v>
      </c>
      <c r="B37" t="s">
        <v>626</v>
      </c>
      <c r="C37" s="14" t="s">
        <v>326</v>
      </c>
      <c r="E37" s="57" t="s">
        <v>225</v>
      </c>
      <c r="F37" s="57" t="s">
        <v>717</v>
      </c>
      <c r="G37" t="s">
        <v>300</v>
      </c>
      <c r="H37" t="s">
        <v>326</v>
      </c>
    </row>
    <row r="38" spans="1:8" x14ac:dyDescent="0.35">
      <c r="A38" s="2" t="s">
        <v>654</v>
      </c>
      <c r="B38" t="s">
        <v>273</v>
      </c>
      <c r="C38" s="14" t="s">
        <v>326</v>
      </c>
      <c r="E38" s="57" t="s">
        <v>235</v>
      </c>
      <c r="F38" s="57" t="s">
        <v>316</v>
      </c>
      <c r="G38" t="s">
        <v>316</v>
      </c>
      <c r="H38" t="s">
        <v>326</v>
      </c>
    </row>
    <row r="39" spans="1:8" x14ac:dyDescent="0.35">
      <c r="A39" s="2" t="s">
        <v>145</v>
      </c>
      <c r="B39" t="s">
        <v>273</v>
      </c>
      <c r="C39" t="s">
        <v>326</v>
      </c>
      <c r="E39" s="57" t="s">
        <v>591</v>
      </c>
      <c r="F39" s="57" t="s">
        <v>718</v>
      </c>
      <c r="G39" t="s">
        <v>566</v>
      </c>
      <c r="H39" t="s">
        <v>326</v>
      </c>
    </row>
    <row r="40" spans="1:8" x14ac:dyDescent="0.35">
      <c r="A40" s="2" t="s">
        <v>234</v>
      </c>
      <c r="B40" t="s">
        <v>273</v>
      </c>
      <c r="C40" t="s">
        <v>326</v>
      </c>
      <c r="E40" s="57" t="s">
        <v>158</v>
      </c>
      <c r="F40" s="57" t="s">
        <v>719</v>
      </c>
      <c r="G40" t="s">
        <v>284</v>
      </c>
      <c r="H40" t="s">
        <v>326</v>
      </c>
    </row>
    <row r="41" spans="1:8" x14ac:dyDescent="0.35">
      <c r="A41" s="2" t="s">
        <v>42</v>
      </c>
      <c r="B41" t="s">
        <v>297</v>
      </c>
      <c r="C41" t="s">
        <v>326</v>
      </c>
      <c r="E41" s="57" t="s">
        <v>550</v>
      </c>
      <c r="F41" s="57" t="s">
        <v>720</v>
      </c>
      <c r="G41" t="s">
        <v>558</v>
      </c>
      <c r="H41" t="s">
        <v>326</v>
      </c>
    </row>
    <row r="42" spans="1:8" x14ac:dyDescent="0.35">
      <c r="A42" s="2" t="s">
        <v>162</v>
      </c>
      <c r="B42" t="s">
        <v>276</v>
      </c>
      <c r="C42" t="s">
        <v>326</v>
      </c>
      <c r="E42" s="57" t="s">
        <v>239</v>
      </c>
      <c r="F42" s="57" t="s">
        <v>721</v>
      </c>
      <c r="G42" t="s">
        <v>317</v>
      </c>
      <c r="H42" t="s">
        <v>326</v>
      </c>
    </row>
    <row r="43" spans="1:8" x14ac:dyDescent="0.35">
      <c r="A43" s="2" t="s">
        <v>596</v>
      </c>
      <c r="B43" s="14" t="s">
        <v>276</v>
      </c>
      <c r="C43" s="14" t="s">
        <v>326</v>
      </c>
      <c r="E43" s="57" t="s">
        <v>29</v>
      </c>
      <c r="F43" s="57" t="s">
        <v>722</v>
      </c>
      <c r="G43" t="s">
        <v>278</v>
      </c>
      <c r="H43" t="s">
        <v>326</v>
      </c>
    </row>
    <row r="44" spans="1:8" ht="26" x14ac:dyDescent="0.35">
      <c r="A44" s="2" t="s">
        <v>115</v>
      </c>
      <c r="B44" t="s">
        <v>291</v>
      </c>
      <c r="C44" t="s">
        <v>326</v>
      </c>
      <c r="E44" s="57" t="s">
        <v>178</v>
      </c>
      <c r="F44" s="57" t="s">
        <v>723</v>
      </c>
      <c r="G44" t="s">
        <v>355</v>
      </c>
      <c r="H44" t="s">
        <v>326</v>
      </c>
    </row>
    <row r="45" spans="1:8" x14ac:dyDescent="0.35">
      <c r="A45" s="13" t="s">
        <v>604</v>
      </c>
      <c r="B45" t="s">
        <v>628</v>
      </c>
      <c r="C45" s="14" t="s">
        <v>326</v>
      </c>
      <c r="E45" s="57" t="s">
        <v>96</v>
      </c>
      <c r="F45" s="57" t="s">
        <v>314</v>
      </c>
      <c r="G45" t="s">
        <v>314</v>
      </c>
      <c r="H45" t="s">
        <v>326</v>
      </c>
    </row>
    <row r="46" spans="1:8" x14ac:dyDescent="0.35">
      <c r="A46" s="2" t="s">
        <v>655</v>
      </c>
      <c r="B46" t="s">
        <v>331</v>
      </c>
      <c r="C46" s="14" t="s">
        <v>326</v>
      </c>
      <c r="E46" s="57" t="s">
        <v>669</v>
      </c>
      <c r="F46" s="57" t="s">
        <v>292</v>
      </c>
      <c r="G46" t="s">
        <v>292</v>
      </c>
      <c r="H46" t="s">
        <v>326</v>
      </c>
    </row>
    <row r="47" spans="1:8" x14ac:dyDescent="0.35">
      <c r="A47" s="2" t="s">
        <v>143</v>
      </c>
      <c r="B47" t="s">
        <v>331</v>
      </c>
      <c r="C47" t="s">
        <v>326</v>
      </c>
      <c r="E47" s="57" t="s">
        <v>671</v>
      </c>
      <c r="F47" s="57" t="s">
        <v>319</v>
      </c>
      <c r="G47" t="s">
        <v>319</v>
      </c>
      <c r="H47" t="s">
        <v>326</v>
      </c>
    </row>
    <row r="48" spans="1:8" ht="29" x14ac:dyDescent="0.35">
      <c r="A48" s="13" t="s">
        <v>605</v>
      </c>
      <c r="B48" t="s">
        <v>627</v>
      </c>
      <c r="C48" s="14" t="s">
        <v>326</v>
      </c>
      <c r="E48" s="57" t="s">
        <v>23</v>
      </c>
      <c r="F48" s="57" t="s">
        <v>310</v>
      </c>
      <c r="G48" t="s">
        <v>310</v>
      </c>
      <c r="H48" t="s">
        <v>326</v>
      </c>
    </row>
    <row r="49" spans="1:8" x14ac:dyDescent="0.35">
      <c r="A49" s="57" t="s">
        <v>668</v>
      </c>
      <c r="B49" t="s">
        <v>302</v>
      </c>
      <c r="C49" s="14" t="s">
        <v>326</v>
      </c>
      <c r="E49" s="57" t="s">
        <v>172</v>
      </c>
      <c r="F49" s="57" t="s">
        <v>724</v>
      </c>
      <c r="G49" t="s">
        <v>282</v>
      </c>
      <c r="H49" t="s">
        <v>326</v>
      </c>
    </row>
    <row r="50" spans="1:8" x14ac:dyDescent="0.35">
      <c r="A50" s="2" t="s">
        <v>93</v>
      </c>
      <c r="B50" t="s">
        <v>302</v>
      </c>
      <c r="C50" t="s">
        <v>326</v>
      </c>
      <c r="E50" s="57" t="s">
        <v>176</v>
      </c>
      <c r="F50" s="57" t="s">
        <v>725</v>
      </c>
      <c r="G50" t="s">
        <v>350</v>
      </c>
      <c r="H50" t="s">
        <v>326</v>
      </c>
    </row>
    <row r="51" spans="1:8" x14ac:dyDescent="0.35">
      <c r="A51" s="2" t="s">
        <v>32</v>
      </c>
      <c r="B51" t="s">
        <v>266</v>
      </c>
      <c r="C51" t="s">
        <v>326</v>
      </c>
      <c r="E51" s="57" t="s">
        <v>72</v>
      </c>
      <c r="F51" s="57" t="s">
        <v>726</v>
      </c>
      <c r="G51" t="s">
        <v>298</v>
      </c>
      <c r="H51" t="s">
        <v>326</v>
      </c>
    </row>
    <row r="52" spans="1:8" x14ac:dyDescent="0.35">
      <c r="A52" s="2" t="s">
        <v>54</v>
      </c>
      <c r="B52" t="s">
        <v>332</v>
      </c>
      <c r="C52" t="s">
        <v>326</v>
      </c>
      <c r="E52" s="57" t="s">
        <v>165</v>
      </c>
      <c r="F52" s="57" t="s">
        <v>727</v>
      </c>
      <c r="G52" t="s">
        <v>306</v>
      </c>
      <c r="H52" t="s">
        <v>326</v>
      </c>
    </row>
    <row r="53" spans="1:8" x14ac:dyDescent="0.35">
      <c r="A53" s="2" t="s">
        <v>58</v>
      </c>
      <c r="B53" t="s">
        <v>311</v>
      </c>
      <c r="C53" t="s">
        <v>326</v>
      </c>
      <c r="E53" s="57" t="s">
        <v>37</v>
      </c>
      <c r="F53" s="57" t="s">
        <v>287</v>
      </c>
      <c r="G53" t="s">
        <v>287</v>
      </c>
      <c r="H53" t="s">
        <v>326</v>
      </c>
    </row>
    <row r="54" spans="1:8" x14ac:dyDescent="0.35">
      <c r="A54" s="2" t="s">
        <v>125</v>
      </c>
      <c r="B54" t="s">
        <v>333</v>
      </c>
      <c r="C54" t="s">
        <v>326</v>
      </c>
      <c r="E54" s="57" t="s">
        <v>728</v>
      </c>
      <c r="F54" s="57" t="s">
        <v>324</v>
      </c>
      <c r="G54" t="s">
        <v>324</v>
      </c>
      <c r="H54" t="s">
        <v>326</v>
      </c>
    </row>
    <row r="55" spans="1:8" x14ac:dyDescent="0.35">
      <c r="A55" s="2" t="s">
        <v>62</v>
      </c>
      <c r="B55" t="s">
        <v>334</v>
      </c>
      <c r="C55" t="s">
        <v>326</v>
      </c>
      <c r="E55" s="57" t="s">
        <v>51</v>
      </c>
      <c r="F55" s="57" t="s">
        <v>290</v>
      </c>
      <c r="G55" t="s">
        <v>290</v>
      </c>
      <c r="H55" t="s">
        <v>326</v>
      </c>
    </row>
    <row r="56" spans="1:8" x14ac:dyDescent="0.35">
      <c r="A56" s="13" t="s">
        <v>606</v>
      </c>
      <c r="B56" t="s">
        <v>629</v>
      </c>
      <c r="C56" s="14" t="s">
        <v>326</v>
      </c>
      <c r="E56" s="57" t="s">
        <v>53</v>
      </c>
      <c r="F56" s="57" t="s">
        <v>729</v>
      </c>
      <c r="G56" t="s">
        <v>332</v>
      </c>
      <c r="H56" t="s">
        <v>326</v>
      </c>
    </row>
    <row r="57" spans="1:8" x14ac:dyDescent="0.35">
      <c r="A57" s="2" t="s">
        <v>30</v>
      </c>
      <c r="B57" t="s">
        <v>278</v>
      </c>
      <c r="C57" t="s">
        <v>326</v>
      </c>
      <c r="E57" s="57" t="s">
        <v>148</v>
      </c>
      <c r="F57" s="57" t="s">
        <v>335</v>
      </c>
      <c r="G57" t="s">
        <v>335</v>
      </c>
      <c r="H57" t="s">
        <v>326</v>
      </c>
    </row>
    <row r="58" spans="1:8" x14ac:dyDescent="0.35">
      <c r="A58" s="2" t="s">
        <v>95</v>
      </c>
      <c r="B58" t="s">
        <v>303</v>
      </c>
      <c r="C58" t="s">
        <v>326</v>
      </c>
      <c r="E58" s="57" t="s">
        <v>102</v>
      </c>
      <c r="F58" s="57" t="s">
        <v>335</v>
      </c>
      <c r="G58" t="s">
        <v>335</v>
      </c>
      <c r="H58" t="s">
        <v>326</v>
      </c>
    </row>
    <row r="59" spans="1:8" x14ac:dyDescent="0.35">
      <c r="A59" s="2" t="s">
        <v>141</v>
      </c>
      <c r="B59" t="s">
        <v>289</v>
      </c>
      <c r="C59" t="s">
        <v>326</v>
      </c>
      <c r="E59" s="57" t="s">
        <v>367</v>
      </c>
      <c r="F59" s="57" t="s">
        <v>321</v>
      </c>
      <c r="G59" t="s">
        <v>321</v>
      </c>
      <c r="H59" t="s">
        <v>326</v>
      </c>
    </row>
    <row r="60" spans="1:8" x14ac:dyDescent="0.35">
      <c r="A60" s="2" t="s">
        <v>258</v>
      </c>
      <c r="B60" t="s">
        <v>289</v>
      </c>
      <c r="C60" t="s">
        <v>326</v>
      </c>
      <c r="E60" s="57" t="s">
        <v>249</v>
      </c>
      <c r="F60" s="57" t="s">
        <v>296</v>
      </c>
      <c r="G60" t="s">
        <v>296</v>
      </c>
      <c r="H60" t="s">
        <v>326</v>
      </c>
    </row>
    <row r="61" spans="1:8" x14ac:dyDescent="0.35">
      <c r="A61" s="2" t="s">
        <v>149</v>
      </c>
      <c r="B61" t="s">
        <v>335</v>
      </c>
      <c r="C61" t="s">
        <v>326</v>
      </c>
      <c r="E61" s="57" t="s">
        <v>486</v>
      </c>
      <c r="F61" s="57" t="s">
        <v>730</v>
      </c>
      <c r="G61" t="s">
        <v>489</v>
      </c>
      <c r="H61" t="s">
        <v>326</v>
      </c>
    </row>
    <row r="62" spans="1:8" x14ac:dyDescent="0.35">
      <c r="A62" s="2" t="s">
        <v>103</v>
      </c>
      <c r="B62" t="s">
        <v>335</v>
      </c>
      <c r="C62" t="s">
        <v>326</v>
      </c>
      <c r="E62" s="57" t="s">
        <v>66</v>
      </c>
      <c r="F62" s="57" t="s">
        <v>285</v>
      </c>
      <c r="G62" t="s">
        <v>285</v>
      </c>
      <c r="H62" t="s">
        <v>326</v>
      </c>
    </row>
    <row r="63" spans="1:8" ht="29" x14ac:dyDescent="0.35">
      <c r="A63" s="13" t="s">
        <v>587</v>
      </c>
      <c r="B63" s="14" t="s">
        <v>588</v>
      </c>
      <c r="C63" s="14" t="s">
        <v>326</v>
      </c>
      <c r="E63" s="57" t="s">
        <v>136</v>
      </c>
      <c r="F63" s="57" t="s">
        <v>731</v>
      </c>
      <c r="G63" t="s">
        <v>286</v>
      </c>
      <c r="H63" t="s">
        <v>326</v>
      </c>
    </row>
    <row r="64" spans="1:8" x14ac:dyDescent="0.35">
      <c r="A64" t="s">
        <v>693</v>
      </c>
      <c r="B64" t="s">
        <v>694</v>
      </c>
      <c r="C64" s="14" t="s">
        <v>326</v>
      </c>
      <c r="E64" s="57" t="s">
        <v>237</v>
      </c>
      <c r="F64" s="57" t="s">
        <v>322</v>
      </c>
      <c r="G64" t="s">
        <v>322</v>
      </c>
      <c r="H64" t="s">
        <v>326</v>
      </c>
    </row>
    <row r="65" spans="1:8" x14ac:dyDescent="0.35">
      <c r="A65" s="13" t="s">
        <v>607</v>
      </c>
      <c r="B65" t="s">
        <v>630</v>
      </c>
      <c r="C65" s="14" t="s">
        <v>326</v>
      </c>
      <c r="E65" s="57" t="s">
        <v>211</v>
      </c>
      <c r="F65" s="57" t="s">
        <v>348</v>
      </c>
      <c r="G65" t="s">
        <v>348</v>
      </c>
      <c r="H65" t="s">
        <v>326</v>
      </c>
    </row>
    <row r="66" spans="1:8" x14ac:dyDescent="0.35">
      <c r="A66" s="2" t="s">
        <v>12</v>
      </c>
      <c r="B66" t="s">
        <v>321</v>
      </c>
      <c r="C66" t="s">
        <v>326</v>
      </c>
      <c r="E66" s="57" t="s">
        <v>128</v>
      </c>
      <c r="F66" s="57" t="s">
        <v>732</v>
      </c>
      <c r="G66" t="s">
        <v>308</v>
      </c>
      <c r="H66" t="s">
        <v>326</v>
      </c>
    </row>
    <row r="67" spans="1:8" x14ac:dyDescent="0.35">
      <c r="A67" s="2" t="s">
        <v>368</v>
      </c>
      <c r="B67" t="s">
        <v>321</v>
      </c>
      <c r="C67" t="s">
        <v>326</v>
      </c>
      <c r="E67" s="57" t="s">
        <v>55</v>
      </c>
      <c r="F67" s="57" t="s">
        <v>733</v>
      </c>
      <c r="G67" t="s">
        <v>349</v>
      </c>
      <c r="H67" t="s">
        <v>326</v>
      </c>
    </row>
    <row r="68" spans="1:8" x14ac:dyDescent="0.35">
      <c r="A68" s="2" t="s">
        <v>254</v>
      </c>
      <c r="B68" t="s">
        <v>321</v>
      </c>
      <c r="C68" t="s">
        <v>326</v>
      </c>
      <c r="E68" s="57" t="s">
        <v>100</v>
      </c>
      <c r="F68" s="58" t="s">
        <v>272</v>
      </c>
      <c r="G68" t="s">
        <v>272</v>
      </c>
      <c r="H68" t="s">
        <v>326</v>
      </c>
    </row>
    <row r="69" spans="1:8" x14ac:dyDescent="0.35">
      <c r="A69" s="2" t="s">
        <v>40</v>
      </c>
      <c r="B69" t="s">
        <v>315</v>
      </c>
      <c r="C69" t="s">
        <v>326</v>
      </c>
      <c r="E69" s="57" t="s">
        <v>126</v>
      </c>
      <c r="F69" s="57" t="s">
        <v>309</v>
      </c>
      <c r="G69" t="s">
        <v>309</v>
      </c>
      <c r="H69" t="s">
        <v>326</v>
      </c>
    </row>
    <row r="70" spans="1:8" x14ac:dyDescent="0.35">
      <c r="A70" s="2" t="s">
        <v>77</v>
      </c>
      <c r="B70" t="s">
        <v>312</v>
      </c>
      <c r="C70" t="s">
        <v>326</v>
      </c>
      <c r="E70" s="57" t="s">
        <v>209</v>
      </c>
      <c r="F70" s="57" t="s">
        <v>734</v>
      </c>
      <c r="G70" t="s">
        <v>352</v>
      </c>
      <c r="H70" t="s">
        <v>326</v>
      </c>
    </row>
    <row r="71" spans="1:8" x14ac:dyDescent="0.35">
      <c r="A71" s="2" t="s">
        <v>36</v>
      </c>
      <c r="B71" t="s">
        <v>296</v>
      </c>
      <c r="C71" t="s">
        <v>326</v>
      </c>
      <c r="E71" s="57" t="s">
        <v>223</v>
      </c>
      <c r="F71" s="57" t="s">
        <v>320</v>
      </c>
      <c r="G71" t="s">
        <v>320</v>
      </c>
      <c r="H71" t="s">
        <v>326</v>
      </c>
    </row>
    <row r="72" spans="1:8" ht="29" x14ac:dyDescent="0.35">
      <c r="A72" s="13" t="s">
        <v>608</v>
      </c>
      <c r="B72" t="s">
        <v>296</v>
      </c>
      <c r="C72" s="14" t="s">
        <v>326</v>
      </c>
      <c r="E72" s="57" t="s">
        <v>144</v>
      </c>
      <c r="F72" s="58" t="s">
        <v>273</v>
      </c>
      <c r="G72" t="s">
        <v>273</v>
      </c>
      <c r="H72" t="s">
        <v>326</v>
      </c>
    </row>
    <row r="73" spans="1:8" x14ac:dyDescent="0.35">
      <c r="A73" s="2" t="s">
        <v>250</v>
      </c>
      <c r="B73" t="s">
        <v>296</v>
      </c>
      <c r="C73" t="s">
        <v>326</v>
      </c>
      <c r="E73" s="57" t="s">
        <v>592</v>
      </c>
      <c r="F73" s="57" t="s">
        <v>735</v>
      </c>
      <c r="G73" t="s">
        <v>588</v>
      </c>
      <c r="H73" t="s">
        <v>326</v>
      </c>
    </row>
    <row r="74" spans="1:8" x14ac:dyDescent="0.35">
      <c r="A74" s="2" t="s">
        <v>135</v>
      </c>
      <c r="B74" t="s">
        <v>295</v>
      </c>
      <c r="C74" t="s">
        <v>326</v>
      </c>
      <c r="E74" s="57" t="s">
        <v>130</v>
      </c>
      <c r="F74" s="57" t="s">
        <v>267</v>
      </c>
      <c r="G74" t="s">
        <v>267</v>
      </c>
      <c r="H74" t="s">
        <v>326</v>
      </c>
    </row>
    <row r="75" spans="1:8" x14ac:dyDescent="0.35">
      <c r="A75" s="2" t="s">
        <v>79</v>
      </c>
      <c r="B75" t="s">
        <v>313</v>
      </c>
      <c r="C75" t="s">
        <v>326</v>
      </c>
      <c r="E75" s="57" t="s">
        <v>120</v>
      </c>
      <c r="F75" s="57" t="s">
        <v>265</v>
      </c>
      <c r="G75" t="s">
        <v>265</v>
      </c>
      <c r="H75" t="s">
        <v>326</v>
      </c>
    </row>
    <row r="76" spans="1:8" x14ac:dyDescent="0.35">
      <c r="A76" s="2" t="s">
        <v>87</v>
      </c>
      <c r="B76" t="s">
        <v>301</v>
      </c>
      <c r="C76" t="s">
        <v>326</v>
      </c>
      <c r="E76" s="57" t="s">
        <v>82</v>
      </c>
      <c r="F76" s="57" t="s">
        <v>299</v>
      </c>
      <c r="G76" t="s">
        <v>299</v>
      </c>
      <c r="H76" t="s">
        <v>326</v>
      </c>
    </row>
    <row r="77" spans="1:8" x14ac:dyDescent="0.35">
      <c r="A77" s="2" t="s">
        <v>48</v>
      </c>
      <c r="B77" t="s">
        <v>336</v>
      </c>
      <c r="C77" t="s">
        <v>326</v>
      </c>
      <c r="E77" s="57" t="s">
        <v>114</v>
      </c>
      <c r="F77" s="57" t="s">
        <v>736</v>
      </c>
      <c r="G77" t="s">
        <v>291</v>
      </c>
      <c r="H77" t="s">
        <v>326</v>
      </c>
    </row>
    <row r="78" spans="1:8" x14ac:dyDescent="0.35">
      <c r="A78" s="2" t="s">
        <v>107</v>
      </c>
      <c r="B78" s="2" t="s">
        <v>337</v>
      </c>
      <c r="C78" t="s">
        <v>326</v>
      </c>
      <c r="E78" s="57" t="s">
        <v>134</v>
      </c>
      <c r="F78" s="57" t="s">
        <v>295</v>
      </c>
      <c r="G78" t="s">
        <v>295</v>
      </c>
      <c r="H78" t="s">
        <v>326</v>
      </c>
    </row>
    <row r="79" spans="1:8" x14ac:dyDescent="0.35">
      <c r="A79" s="2" t="s">
        <v>14</v>
      </c>
      <c r="B79" s="2" t="s">
        <v>338</v>
      </c>
      <c r="C79" t="s">
        <v>326</v>
      </c>
      <c r="E79" s="57" t="s">
        <v>647</v>
      </c>
      <c r="F79" s="57" t="s">
        <v>710</v>
      </c>
      <c r="G79" t="s">
        <v>271</v>
      </c>
      <c r="H79" t="s">
        <v>326</v>
      </c>
    </row>
    <row r="80" spans="1:8" x14ac:dyDescent="0.35">
      <c r="A80" s="2" t="s">
        <v>44</v>
      </c>
      <c r="B80" t="s">
        <v>277</v>
      </c>
      <c r="C80" t="s">
        <v>326</v>
      </c>
      <c r="E80" s="58" t="s">
        <v>158</v>
      </c>
      <c r="F80" s="58" t="s">
        <v>216</v>
      </c>
      <c r="G80" t="s">
        <v>284</v>
      </c>
      <c r="H80" t="s">
        <v>326</v>
      </c>
    </row>
    <row r="81" spans="1:8" x14ac:dyDescent="0.35">
      <c r="A81" s="2" t="s">
        <v>113</v>
      </c>
      <c r="B81" t="s">
        <v>277</v>
      </c>
      <c r="C81" t="s">
        <v>326</v>
      </c>
      <c r="E81" s="57" t="s">
        <v>124</v>
      </c>
      <c r="F81" s="57" t="s">
        <v>125</v>
      </c>
      <c r="G81" t="s">
        <v>333</v>
      </c>
      <c r="H81" t="s">
        <v>326</v>
      </c>
    </row>
    <row r="82" spans="1:8" ht="26" x14ac:dyDescent="0.35">
      <c r="A82" s="13" t="s">
        <v>609</v>
      </c>
      <c r="B82" t="s">
        <v>277</v>
      </c>
      <c r="C82" s="14" t="s">
        <v>326</v>
      </c>
      <c r="E82" s="57" t="s">
        <v>64</v>
      </c>
      <c r="F82" s="57" t="s">
        <v>65</v>
      </c>
      <c r="G82" t="s">
        <v>294</v>
      </c>
      <c r="H82" t="s">
        <v>326</v>
      </c>
    </row>
    <row r="83" spans="1:8" ht="26" x14ac:dyDescent="0.35">
      <c r="A83" s="2" t="s">
        <v>117</v>
      </c>
      <c r="B83" t="s">
        <v>323</v>
      </c>
      <c r="C83" t="s">
        <v>326</v>
      </c>
      <c r="E83" s="57" t="s">
        <v>61</v>
      </c>
      <c r="F83" s="57" t="s">
        <v>62</v>
      </c>
      <c r="G83" t="s">
        <v>334</v>
      </c>
      <c r="H83" t="s">
        <v>326</v>
      </c>
    </row>
    <row r="84" spans="1:8" ht="26" x14ac:dyDescent="0.35">
      <c r="A84" s="2" t="s">
        <v>227</v>
      </c>
      <c r="B84" t="s">
        <v>307</v>
      </c>
      <c r="C84" t="s">
        <v>326</v>
      </c>
      <c r="E84" s="57" t="s">
        <v>138</v>
      </c>
      <c r="F84" s="58" t="s">
        <v>139</v>
      </c>
      <c r="G84" t="s">
        <v>341</v>
      </c>
      <c r="H84" t="s">
        <v>326</v>
      </c>
    </row>
    <row r="85" spans="1:8" x14ac:dyDescent="0.35">
      <c r="A85" s="2" t="s">
        <v>557</v>
      </c>
      <c r="B85" s="14" t="s">
        <v>561</v>
      </c>
      <c r="C85" s="14" t="s">
        <v>326</v>
      </c>
      <c r="E85" s="57" t="s">
        <v>90</v>
      </c>
      <c r="F85" s="58" t="s">
        <v>91</v>
      </c>
      <c r="G85" t="s">
        <v>346</v>
      </c>
      <c r="H85" t="s">
        <v>326</v>
      </c>
    </row>
    <row r="86" spans="1:8" x14ac:dyDescent="0.35">
      <c r="A86" s="13" t="s">
        <v>610</v>
      </c>
      <c r="B86" t="s">
        <v>561</v>
      </c>
      <c r="C86" s="14" t="s">
        <v>326</v>
      </c>
      <c r="E86" s="57" t="s">
        <v>88</v>
      </c>
      <c r="F86" s="57" t="s">
        <v>89</v>
      </c>
      <c r="G86" t="s">
        <v>343</v>
      </c>
      <c r="H86" t="s">
        <v>326</v>
      </c>
    </row>
    <row r="87" spans="1:8" ht="29" x14ac:dyDescent="0.35">
      <c r="A87" s="13" t="s">
        <v>564</v>
      </c>
      <c r="B87" s="14" t="s">
        <v>354</v>
      </c>
      <c r="C87" s="14" t="s">
        <v>326</v>
      </c>
      <c r="E87" s="57" t="s">
        <v>27</v>
      </c>
      <c r="F87" s="57" t="s">
        <v>28</v>
      </c>
      <c r="G87" t="s">
        <v>344</v>
      </c>
      <c r="H87" t="s">
        <v>326</v>
      </c>
    </row>
    <row r="88" spans="1:8" x14ac:dyDescent="0.35">
      <c r="A88" s="2" t="s">
        <v>180</v>
      </c>
      <c r="B88" t="s">
        <v>937</v>
      </c>
      <c r="C88" t="s">
        <v>326</v>
      </c>
      <c r="E88" s="57" t="s">
        <v>80</v>
      </c>
      <c r="F88" s="58" t="s">
        <v>81</v>
      </c>
      <c r="G88" t="s">
        <v>342</v>
      </c>
      <c r="H88" t="s">
        <v>326</v>
      </c>
    </row>
    <row r="89" spans="1:8" ht="26" x14ac:dyDescent="0.35">
      <c r="A89" s="2" t="s">
        <v>230</v>
      </c>
      <c r="B89" t="s">
        <v>355</v>
      </c>
      <c r="C89" t="s">
        <v>326</v>
      </c>
      <c r="E89" s="57" t="s">
        <v>261</v>
      </c>
      <c r="F89" s="57" t="s">
        <v>262</v>
      </c>
      <c r="G89" t="s">
        <v>322</v>
      </c>
      <c r="H89" t="s">
        <v>326</v>
      </c>
    </row>
    <row r="90" spans="1:8" ht="26" x14ac:dyDescent="0.35">
      <c r="A90" s="2" t="s">
        <v>20</v>
      </c>
      <c r="B90" s="2" t="s">
        <v>339</v>
      </c>
      <c r="C90" t="s">
        <v>326</v>
      </c>
      <c r="E90" s="57" t="s">
        <v>225</v>
      </c>
      <c r="F90" s="57" t="s">
        <v>226</v>
      </c>
      <c r="G90" t="s">
        <v>300</v>
      </c>
      <c r="H90" t="s">
        <v>326</v>
      </c>
    </row>
    <row r="91" spans="1:8" ht="26" x14ac:dyDescent="0.35">
      <c r="A91" s="2" t="s">
        <v>111</v>
      </c>
      <c r="B91" s="2" t="s">
        <v>340</v>
      </c>
      <c r="C91" t="s">
        <v>326</v>
      </c>
      <c r="E91" s="57" t="s">
        <v>217</v>
      </c>
      <c r="F91" s="57" t="s">
        <v>218</v>
      </c>
      <c r="G91" t="s">
        <v>288</v>
      </c>
      <c r="H91" t="s">
        <v>326</v>
      </c>
    </row>
    <row r="92" spans="1:8" x14ac:dyDescent="0.35">
      <c r="A92" s="2" t="s">
        <v>139</v>
      </c>
      <c r="B92" s="2" t="s">
        <v>341</v>
      </c>
      <c r="C92" t="s">
        <v>326</v>
      </c>
      <c r="E92" s="57" t="s">
        <v>235</v>
      </c>
      <c r="F92" s="57" t="s">
        <v>236</v>
      </c>
      <c r="G92" t="s">
        <v>316</v>
      </c>
      <c r="H92" t="s">
        <v>326</v>
      </c>
    </row>
    <row r="93" spans="1:8" ht="26" x14ac:dyDescent="0.35">
      <c r="A93" s="2" t="s">
        <v>656</v>
      </c>
      <c r="B93" t="s">
        <v>314</v>
      </c>
      <c r="C93" s="14" t="s">
        <v>326</v>
      </c>
      <c r="E93" s="57" t="s">
        <v>59</v>
      </c>
      <c r="F93" s="57" t="s">
        <v>60</v>
      </c>
      <c r="G93" t="s">
        <v>265</v>
      </c>
      <c r="H93" t="s">
        <v>326</v>
      </c>
    </row>
    <row r="94" spans="1:8" x14ac:dyDescent="0.35">
      <c r="A94" s="2" t="s">
        <v>97</v>
      </c>
      <c r="B94" t="s">
        <v>314</v>
      </c>
      <c r="C94" t="s">
        <v>326</v>
      </c>
      <c r="E94" s="57" t="s">
        <v>667</v>
      </c>
      <c r="F94" s="57" t="s">
        <v>668</v>
      </c>
      <c r="G94" t="s">
        <v>302</v>
      </c>
      <c r="H94" t="s">
        <v>326</v>
      </c>
    </row>
    <row r="95" spans="1:8" ht="26" x14ac:dyDescent="0.35">
      <c r="A95" s="2" t="s">
        <v>81</v>
      </c>
      <c r="B95" s="2" t="s">
        <v>342</v>
      </c>
      <c r="C95" t="s">
        <v>326</v>
      </c>
      <c r="E95" s="57" t="s">
        <v>692</v>
      </c>
      <c r="F95" s="57" t="s">
        <v>599</v>
      </c>
      <c r="G95" t="s">
        <v>737</v>
      </c>
      <c r="H95" t="s">
        <v>326</v>
      </c>
    </row>
    <row r="96" spans="1:8" x14ac:dyDescent="0.35">
      <c r="A96" s="13" t="s">
        <v>611</v>
      </c>
      <c r="B96" t="s">
        <v>631</v>
      </c>
      <c r="C96" s="14" t="s">
        <v>326</v>
      </c>
      <c r="E96" s="57" t="s">
        <v>76</v>
      </c>
      <c r="F96" s="57" t="s">
        <v>77</v>
      </c>
      <c r="G96" t="s">
        <v>312</v>
      </c>
      <c r="H96" t="s">
        <v>326</v>
      </c>
    </row>
    <row r="97" spans="1:8" x14ac:dyDescent="0.35">
      <c r="A97" s="13" t="s">
        <v>612</v>
      </c>
      <c r="B97" t="s">
        <v>292</v>
      </c>
      <c r="C97" s="14" t="s">
        <v>326</v>
      </c>
      <c r="E97" s="57" t="s">
        <v>152</v>
      </c>
      <c r="F97" s="57" t="s">
        <v>153</v>
      </c>
      <c r="G97" t="s">
        <v>268</v>
      </c>
      <c r="H97" t="s">
        <v>326</v>
      </c>
    </row>
    <row r="98" spans="1:8" x14ac:dyDescent="0.35">
      <c r="A98" s="2" t="s">
        <v>221</v>
      </c>
      <c r="B98" t="s">
        <v>292</v>
      </c>
      <c r="C98" t="s">
        <v>326</v>
      </c>
      <c r="E98" s="57" t="s">
        <v>670</v>
      </c>
      <c r="F98" s="57" t="s">
        <v>616</v>
      </c>
      <c r="G98" t="s">
        <v>633</v>
      </c>
      <c r="H98" t="s">
        <v>326</v>
      </c>
    </row>
    <row r="99" spans="1:8" x14ac:dyDescent="0.35">
      <c r="A99" s="13" t="s">
        <v>613</v>
      </c>
      <c r="B99" t="s">
        <v>319</v>
      </c>
      <c r="C99" s="14" t="s">
        <v>326</v>
      </c>
      <c r="E99" s="57" t="s">
        <v>695</v>
      </c>
      <c r="F99" s="57" t="s">
        <v>603</v>
      </c>
      <c r="G99" t="s">
        <v>626</v>
      </c>
      <c r="H99" t="s">
        <v>326</v>
      </c>
    </row>
    <row r="100" spans="1:8" x14ac:dyDescent="0.35">
      <c r="A100" s="2" t="s">
        <v>242</v>
      </c>
      <c r="B100" t="s">
        <v>319</v>
      </c>
      <c r="C100" t="s">
        <v>326</v>
      </c>
      <c r="E100" s="57" t="s">
        <v>142</v>
      </c>
      <c r="F100" s="57" t="s">
        <v>143</v>
      </c>
      <c r="G100" t="s">
        <v>331</v>
      </c>
      <c r="H100" t="s">
        <v>326</v>
      </c>
    </row>
    <row r="101" spans="1:8" x14ac:dyDescent="0.35">
      <c r="A101" s="2" t="s">
        <v>222</v>
      </c>
      <c r="B101" t="s">
        <v>293</v>
      </c>
      <c r="C101" t="s">
        <v>326</v>
      </c>
      <c r="E101" s="57" t="s">
        <v>31</v>
      </c>
      <c r="F101" s="57" t="s">
        <v>32</v>
      </c>
      <c r="G101" t="s">
        <v>266</v>
      </c>
      <c r="H101" t="s">
        <v>326</v>
      </c>
    </row>
    <row r="102" spans="1:8" ht="26" x14ac:dyDescent="0.35">
      <c r="A102" s="2" t="s">
        <v>487</v>
      </c>
      <c r="B102" s="14" t="s">
        <v>489</v>
      </c>
      <c r="C102" s="14" t="s">
        <v>326</v>
      </c>
      <c r="E102" s="57" t="s">
        <v>70</v>
      </c>
      <c r="F102" s="57" t="s">
        <v>71</v>
      </c>
      <c r="G102" t="s">
        <v>294</v>
      </c>
      <c r="H102" t="s">
        <v>326</v>
      </c>
    </row>
    <row r="103" spans="1:8" x14ac:dyDescent="0.35">
      <c r="A103" s="2" t="s">
        <v>73</v>
      </c>
      <c r="B103" t="s">
        <v>298</v>
      </c>
      <c r="C103" t="s">
        <v>326</v>
      </c>
      <c r="E103" s="57" t="s">
        <v>45</v>
      </c>
      <c r="F103" s="57" t="s">
        <v>46</v>
      </c>
      <c r="G103" t="s">
        <v>269</v>
      </c>
      <c r="H103" t="s">
        <v>326</v>
      </c>
    </row>
    <row r="104" spans="1:8" x14ac:dyDescent="0.35">
      <c r="A104" s="2" t="s">
        <v>67</v>
      </c>
      <c r="B104" t="s">
        <v>285</v>
      </c>
      <c r="C104" t="s">
        <v>326</v>
      </c>
      <c r="E104" s="57" t="s">
        <v>669</v>
      </c>
      <c r="F104" s="57" t="s">
        <v>612</v>
      </c>
      <c r="G104" t="s">
        <v>292</v>
      </c>
      <c r="H104" t="s">
        <v>326</v>
      </c>
    </row>
    <row r="105" spans="1:8" x14ac:dyDescent="0.35">
      <c r="A105" s="2" t="s">
        <v>137</v>
      </c>
      <c r="B105" t="s">
        <v>286</v>
      </c>
      <c r="C105" t="s">
        <v>326</v>
      </c>
      <c r="E105" s="57" t="s">
        <v>57</v>
      </c>
      <c r="F105" s="57" t="s">
        <v>58</v>
      </c>
      <c r="G105" t="s">
        <v>311</v>
      </c>
      <c r="H105" t="s">
        <v>326</v>
      </c>
    </row>
    <row r="106" spans="1:8" x14ac:dyDescent="0.35">
      <c r="A106" s="2" t="s">
        <v>65</v>
      </c>
      <c r="B106" t="s">
        <v>294</v>
      </c>
      <c r="C106" t="s">
        <v>326</v>
      </c>
      <c r="E106" s="57" t="s">
        <v>671</v>
      </c>
      <c r="F106" s="57" t="s">
        <v>613</v>
      </c>
      <c r="G106" t="s">
        <v>319</v>
      </c>
      <c r="H106" t="s">
        <v>326</v>
      </c>
    </row>
    <row r="107" spans="1:8" x14ac:dyDescent="0.35">
      <c r="A107" s="2" t="s">
        <v>71</v>
      </c>
      <c r="B107" t="s">
        <v>294</v>
      </c>
      <c r="C107" t="s">
        <v>326</v>
      </c>
      <c r="E107" s="57" t="s">
        <v>591</v>
      </c>
      <c r="F107" s="57" t="s">
        <v>565</v>
      </c>
      <c r="G107" t="s">
        <v>566</v>
      </c>
      <c r="H107" t="s">
        <v>326</v>
      </c>
    </row>
    <row r="108" spans="1:8" ht="26" x14ac:dyDescent="0.35">
      <c r="A108" s="2" t="s">
        <v>232</v>
      </c>
      <c r="B108" t="s">
        <v>294</v>
      </c>
      <c r="C108" t="s">
        <v>326</v>
      </c>
      <c r="E108" s="57" t="s">
        <v>214</v>
      </c>
      <c r="F108" s="57" t="s">
        <v>215</v>
      </c>
      <c r="G108" t="s">
        <v>270</v>
      </c>
      <c r="H108" t="s">
        <v>326</v>
      </c>
    </row>
    <row r="109" spans="1:8" x14ac:dyDescent="0.35">
      <c r="A109" s="2" t="s">
        <v>18</v>
      </c>
      <c r="B109" t="s">
        <v>279</v>
      </c>
      <c r="C109" t="s">
        <v>326</v>
      </c>
      <c r="E109" s="57" t="s">
        <v>122</v>
      </c>
      <c r="F109" s="57" t="s">
        <v>123</v>
      </c>
      <c r="G109" t="s">
        <v>283</v>
      </c>
      <c r="H109" t="s">
        <v>326</v>
      </c>
    </row>
    <row r="110" spans="1:8" ht="26" x14ac:dyDescent="0.35">
      <c r="A110" s="2" t="s">
        <v>213</v>
      </c>
      <c r="B110" t="s">
        <v>271</v>
      </c>
      <c r="C110" t="s">
        <v>326</v>
      </c>
      <c r="E110" s="57" t="s">
        <v>29</v>
      </c>
      <c r="F110" s="57" t="s">
        <v>30</v>
      </c>
      <c r="G110" t="s">
        <v>278</v>
      </c>
      <c r="H110" t="s">
        <v>326</v>
      </c>
    </row>
    <row r="111" spans="1:8" ht="26" x14ac:dyDescent="0.35">
      <c r="A111" s="2" t="s">
        <v>488</v>
      </c>
      <c r="B111" s="14" t="s">
        <v>271</v>
      </c>
      <c r="C111" s="14" t="s">
        <v>326</v>
      </c>
      <c r="E111" s="57" t="s">
        <v>35</v>
      </c>
      <c r="F111" s="57" t="s">
        <v>36</v>
      </c>
      <c r="G111" t="s">
        <v>296</v>
      </c>
      <c r="H111" t="s">
        <v>326</v>
      </c>
    </row>
    <row r="112" spans="1:8" x14ac:dyDescent="0.35">
      <c r="A112" s="2" t="s">
        <v>50</v>
      </c>
      <c r="B112" t="s">
        <v>281</v>
      </c>
      <c r="C112" t="s">
        <v>326</v>
      </c>
      <c r="E112" s="57" t="s">
        <v>156</v>
      </c>
      <c r="F112" s="57" t="s">
        <v>157</v>
      </c>
      <c r="G112" t="s">
        <v>305</v>
      </c>
      <c r="H112" t="s">
        <v>326</v>
      </c>
    </row>
    <row r="113" spans="1:8" ht="26" x14ac:dyDescent="0.35">
      <c r="A113" s="13" t="s">
        <v>614</v>
      </c>
      <c r="B113" t="s">
        <v>632</v>
      </c>
      <c r="C113" s="14" t="s">
        <v>326</v>
      </c>
      <c r="E113" s="57" t="s">
        <v>68</v>
      </c>
      <c r="F113" s="57" t="s">
        <v>69</v>
      </c>
      <c r="G113" t="s">
        <v>270</v>
      </c>
      <c r="H113" t="s">
        <v>326</v>
      </c>
    </row>
    <row r="114" spans="1:8" ht="26" x14ac:dyDescent="0.35">
      <c r="A114" s="2" t="s">
        <v>238</v>
      </c>
      <c r="B114" t="s">
        <v>322</v>
      </c>
      <c r="C114" t="s">
        <v>326</v>
      </c>
      <c r="E114" s="57" t="s">
        <v>550</v>
      </c>
      <c r="F114" s="57" t="s">
        <v>551</v>
      </c>
      <c r="G114" t="s">
        <v>558</v>
      </c>
      <c r="H114" t="s">
        <v>326</v>
      </c>
    </row>
    <row r="115" spans="1:8" x14ac:dyDescent="0.35">
      <c r="A115" s="2" t="s">
        <v>262</v>
      </c>
      <c r="B115" t="s">
        <v>322</v>
      </c>
      <c r="C115" t="s">
        <v>326</v>
      </c>
      <c r="E115" s="57" t="s">
        <v>37</v>
      </c>
      <c r="F115" s="57" t="s">
        <v>38</v>
      </c>
      <c r="G115" t="s">
        <v>287</v>
      </c>
      <c r="H115" t="s">
        <v>326</v>
      </c>
    </row>
    <row r="116" spans="1:8" ht="26" x14ac:dyDescent="0.35">
      <c r="A116" s="2" t="s">
        <v>24</v>
      </c>
      <c r="B116" t="s">
        <v>310</v>
      </c>
      <c r="C116" t="s">
        <v>326</v>
      </c>
      <c r="E116" s="57" t="s">
        <v>178</v>
      </c>
      <c r="F116" s="57" t="s">
        <v>230</v>
      </c>
      <c r="G116" t="s">
        <v>355</v>
      </c>
      <c r="H116" t="s">
        <v>326</v>
      </c>
    </row>
    <row r="117" spans="1:8" ht="29" x14ac:dyDescent="0.35">
      <c r="A117" s="13" t="s">
        <v>615</v>
      </c>
      <c r="B117" t="s">
        <v>310</v>
      </c>
      <c r="C117" s="14" t="s">
        <v>326</v>
      </c>
      <c r="E117" s="57" t="s">
        <v>172</v>
      </c>
      <c r="F117" s="57" t="s">
        <v>173</v>
      </c>
      <c r="G117" t="s">
        <v>282</v>
      </c>
      <c r="H117" t="s">
        <v>326</v>
      </c>
    </row>
    <row r="118" spans="1:8" x14ac:dyDescent="0.35">
      <c r="A118" s="2" t="s">
        <v>89</v>
      </c>
      <c r="B118" t="s">
        <v>343</v>
      </c>
      <c r="C118" t="s">
        <v>326</v>
      </c>
      <c r="E118" s="57" t="s">
        <v>165</v>
      </c>
      <c r="F118" s="57" t="s">
        <v>166</v>
      </c>
      <c r="G118" t="s">
        <v>306</v>
      </c>
      <c r="H118" t="s">
        <v>326</v>
      </c>
    </row>
    <row r="119" spans="1:8" x14ac:dyDescent="0.35">
      <c r="A119" s="2" t="s">
        <v>28</v>
      </c>
      <c r="B119" t="s">
        <v>344</v>
      </c>
      <c r="C119" t="s">
        <v>326</v>
      </c>
      <c r="E119" s="57" t="s">
        <v>176</v>
      </c>
      <c r="F119" s="57" t="s">
        <v>219</v>
      </c>
      <c r="G119" t="s">
        <v>350</v>
      </c>
      <c r="H119" t="s">
        <v>326</v>
      </c>
    </row>
    <row r="120" spans="1:8" x14ac:dyDescent="0.35">
      <c r="A120" s="2" t="s">
        <v>91</v>
      </c>
      <c r="B120" t="s">
        <v>346</v>
      </c>
      <c r="C120" t="s">
        <v>326</v>
      </c>
      <c r="E120" s="57" t="s">
        <v>78</v>
      </c>
      <c r="F120" s="57" t="s">
        <v>79</v>
      </c>
      <c r="G120" t="s">
        <v>313</v>
      </c>
      <c r="H120" t="s">
        <v>326</v>
      </c>
    </row>
    <row r="121" spans="1:8" ht="26" x14ac:dyDescent="0.35">
      <c r="A121" s="2" t="s">
        <v>147</v>
      </c>
      <c r="B121" t="s">
        <v>345</v>
      </c>
      <c r="C121" t="s">
        <v>326</v>
      </c>
      <c r="E121" s="57" t="s">
        <v>647</v>
      </c>
      <c r="F121" s="58" t="s">
        <v>488</v>
      </c>
      <c r="G121" t="s">
        <v>271</v>
      </c>
      <c r="H121" t="s">
        <v>326</v>
      </c>
    </row>
    <row r="122" spans="1:8" x14ac:dyDescent="0.35">
      <c r="A122" s="2" t="s">
        <v>46</v>
      </c>
      <c r="B122" t="s">
        <v>269</v>
      </c>
      <c r="C122" t="s">
        <v>326</v>
      </c>
      <c r="E122" s="57" t="s">
        <v>94</v>
      </c>
      <c r="F122" s="57" t="s">
        <v>95</v>
      </c>
      <c r="G122" t="s">
        <v>303</v>
      </c>
      <c r="H122" t="s">
        <v>326</v>
      </c>
    </row>
    <row r="123" spans="1:8" x14ac:dyDescent="0.35">
      <c r="A123" s="13" t="s">
        <v>616</v>
      </c>
      <c r="B123" t="s">
        <v>633</v>
      </c>
      <c r="C123" s="14" t="s">
        <v>326</v>
      </c>
      <c r="E123" s="57" t="s">
        <v>86</v>
      </c>
      <c r="F123" s="57" t="s">
        <v>87</v>
      </c>
      <c r="G123" t="s">
        <v>301</v>
      </c>
      <c r="H123" t="s">
        <v>326</v>
      </c>
    </row>
    <row r="124" spans="1:8" ht="29" x14ac:dyDescent="0.35">
      <c r="A124" s="13" t="s">
        <v>617</v>
      </c>
      <c r="B124" t="s">
        <v>634</v>
      </c>
      <c r="C124" s="14" t="s">
        <v>326</v>
      </c>
      <c r="E124" s="57" t="s">
        <v>239</v>
      </c>
      <c r="F124" s="57" t="s">
        <v>240</v>
      </c>
      <c r="G124" t="s">
        <v>317</v>
      </c>
      <c r="H124" t="s">
        <v>326</v>
      </c>
    </row>
    <row r="125" spans="1:8" ht="26" x14ac:dyDescent="0.35">
      <c r="A125" s="2" t="s">
        <v>119</v>
      </c>
      <c r="B125" t="s">
        <v>348</v>
      </c>
      <c r="C125" t="s">
        <v>326</v>
      </c>
      <c r="E125" s="57" t="s">
        <v>72</v>
      </c>
      <c r="F125" s="57" t="s">
        <v>73</v>
      </c>
      <c r="G125" t="s">
        <v>298</v>
      </c>
      <c r="H125" t="s">
        <v>326</v>
      </c>
    </row>
    <row r="126" spans="1:8" x14ac:dyDescent="0.35">
      <c r="A126" s="2" t="s">
        <v>212</v>
      </c>
      <c r="B126" t="s">
        <v>348</v>
      </c>
      <c r="C126" t="s">
        <v>326</v>
      </c>
      <c r="E126" s="57" t="s">
        <v>96</v>
      </c>
      <c r="F126" s="57" t="s">
        <v>97</v>
      </c>
      <c r="G126" t="s">
        <v>314</v>
      </c>
      <c r="H126" t="s">
        <v>326</v>
      </c>
    </row>
    <row r="127" spans="1:8" x14ac:dyDescent="0.35">
      <c r="A127" s="13" t="s">
        <v>369</v>
      </c>
      <c r="B127" s="14" t="s">
        <v>348</v>
      </c>
      <c r="C127" s="14" t="s">
        <v>326</v>
      </c>
      <c r="E127" s="57" t="s">
        <v>150</v>
      </c>
      <c r="F127" s="57" t="s">
        <v>151</v>
      </c>
      <c r="G127" t="s">
        <v>739</v>
      </c>
      <c r="H127" t="s">
        <v>326</v>
      </c>
    </row>
    <row r="128" spans="1:8" x14ac:dyDescent="0.35">
      <c r="A128" s="2" t="s">
        <v>22</v>
      </c>
      <c r="B128" t="s">
        <v>347</v>
      </c>
      <c r="C128" t="s">
        <v>326</v>
      </c>
      <c r="E128" s="57" t="s">
        <v>593</v>
      </c>
      <c r="F128" s="57" t="s">
        <v>594</v>
      </c>
      <c r="G128" t="s">
        <v>598</v>
      </c>
      <c r="H128" t="s">
        <v>326</v>
      </c>
    </row>
    <row r="129" spans="1:8" ht="26" x14ac:dyDescent="0.35">
      <c r="A129" s="13" t="s">
        <v>618</v>
      </c>
      <c r="B129" t="s">
        <v>635</v>
      </c>
      <c r="C129" s="14" t="s">
        <v>326</v>
      </c>
      <c r="E129" s="57" t="s">
        <v>23</v>
      </c>
      <c r="F129" s="57" t="s">
        <v>24</v>
      </c>
      <c r="G129" t="s">
        <v>310</v>
      </c>
      <c r="H129" t="s">
        <v>326</v>
      </c>
    </row>
    <row r="130" spans="1:8" x14ac:dyDescent="0.35">
      <c r="A130" s="2" t="s">
        <v>129</v>
      </c>
      <c r="B130" t="s">
        <v>308</v>
      </c>
      <c r="C130" t="s">
        <v>326</v>
      </c>
      <c r="E130" s="57" t="s">
        <v>209</v>
      </c>
      <c r="F130" s="57" t="s">
        <v>210</v>
      </c>
      <c r="G130" t="s">
        <v>352</v>
      </c>
      <c r="H130" t="s">
        <v>326</v>
      </c>
    </row>
    <row r="131" spans="1:8" ht="26" x14ac:dyDescent="0.35">
      <c r="A131" s="2" t="s">
        <v>216</v>
      </c>
      <c r="B131" t="s">
        <v>284</v>
      </c>
      <c r="C131" t="s">
        <v>326</v>
      </c>
      <c r="E131" s="57" t="s">
        <v>102</v>
      </c>
      <c r="F131" s="57" t="s">
        <v>103</v>
      </c>
      <c r="G131" t="s">
        <v>335</v>
      </c>
      <c r="H131" t="s">
        <v>326</v>
      </c>
    </row>
    <row r="132" spans="1:8" x14ac:dyDescent="0.35">
      <c r="A132" s="2" t="s">
        <v>4</v>
      </c>
      <c r="B132" t="s">
        <v>288</v>
      </c>
      <c r="C132" t="s">
        <v>326</v>
      </c>
      <c r="E132" s="57" t="s">
        <v>17</v>
      </c>
      <c r="F132" s="57" t="s">
        <v>18</v>
      </c>
      <c r="G132" t="s">
        <v>279</v>
      </c>
      <c r="H132" t="s">
        <v>326</v>
      </c>
    </row>
    <row r="133" spans="1:8" x14ac:dyDescent="0.35">
      <c r="A133" s="2" t="s">
        <v>99</v>
      </c>
      <c r="B133" t="s">
        <v>288</v>
      </c>
      <c r="C133" t="s">
        <v>326</v>
      </c>
      <c r="E133" s="57" t="s">
        <v>66</v>
      </c>
      <c r="F133" s="57" t="s">
        <v>67</v>
      </c>
      <c r="G133" t="s">
        <v>285</v>
      </c>
      <c r="H133" t="s">
        <v>326</v>
      </c>
    </row>
    <row r="134" spans="1:8" x14ac:dyDescent="0.35">
      <c r="A134" s="2" t="s">
        <v>218</v>
      </c>
      <c r="B134" t="s">
        <v>288</v>
      </c>
      <c r="C134" t="s">
        <v>326</v>
      </c>
      <c r="E134" s="57" t="s">
        <v>53</v>
      </c>
      <c r="F134" s="57" t="s">
        <v>54</v>
      </c>
      <c r="G134" t="s">
        <v>332</v>
      </c>
      <c r="H134" t="s">
        <v>326</v>
      </c>
    </row>
    <row r="135" spans="1:8" x14ac:dyDescent="0.35">
      <c r="A135" s="2" t="s">
        <v>34</v>
      </c>
      <c r="B135" t="s">
        <v>274</v>
      </c>
      <c r="C135" t="s">
        <v>326</v>
      </c>
      <c r="E135" s="57" t="s">
        <v>128</v>
      </c>
      <c r="F135" s="57" t="s">
        <v>129</v>
      </c>
      <c r="G135" t="s">
        <v>308</v>
      </c>
      <c r="H135" t="s">
        <v>326</v>
      </c>
    </row>
    <row r="136" spans="1:8" ht="26" x14ac:dyDescent="0.35">
      <c r="A136" s="2" t="s">
        <v>56</v>
      </c>
      <c r="B136" t="s">
        <v>349</v>
      </c>
      <c r="C136" t="s">
        <v>326</v>
      </c>
      <c r="E136" s="57" t="s">
        <v>148</v>
      </c>
      <c r="F136" s="57" t="s">
        <v>149</v>
      </c>
      <c r="G136" t="s">
        <v>335</v>
      </c>
      <c r="H136" t="s">
        <v>326</v>
      </c>
    </row>
    <row r="137" spans="1:8" ht="26" x14ac:dyDescent="0.35">
      <c r="A137" s="2" t="s">
        <v>151</v>
      </c>
      <c r="B137" t="s">
        <v>739</v>
      </c>
      <c r="C137" t="s">
        <v>326</v>
      </c>
      <c r="E137" s="57" t="s">
        <v>55</v>
      </c>
      <c r="F137" s="57" t="s">
        <v>56</v>
      </c>
      <c r="G137" t="s">
        <v>349</v>
      </c>
      <c r="H137" t="s">
        <v>326</v>
      </c>
    </row>
    <row r="138" spans="1:8" x14ac:dyDescent="0.35">
      <c r="A138" s="13" t="s">
        <v>619</v>
      </c>
      <c r="B138" t="s">
        <v>636</v>
      </c>
      <c r="C138" s="14" t="s">
        <v>326</v>
      </c>
      <c r="E138" s="57" t="s">
        <v>211</v>
      </c>
      <c r="F138" s="57" t="s">
        <v>212</v>
      </c>
      <c r="G138" t="s">
        <v>348</v>
      </c>
      <c r="H138" t="s">
        <v>326</v>
      </c>
    </row>
    <row r="139" spans="1:8" x14ac:dyDescent="0.35">
      <c r="A139" s="2" t="s">
        <v>157</v>
      </c>
      <c r="B139" t="s">
        <v>305</v>
      </c>
      <c r="C139" t="s">
        <v>326</v>
      </c>
      <c r="E139" s="57" t="s">
        <v>223</v>
      </c>
      <c r="F139" s="57" t="s">
        <v>224</v>
      </c>
      <c r="G139" t="s">
        <v>320</v>
      </c>
      <c r="H139" t="s">
        <v>326</v>
      </c>
    </row>
    <row r="140" spans="1:8" x14ac:dyDescent="0.35">
      <c r="A140" s="2" t="s">
        <v>101</v>
      </c>
      <c r="B140" t="s">
        <v>272</v>
      </c>
      <c r="C140" t="s">
        <v>326</v>
      </c>
      <c r="E140" s="57" t="s">
        <v>136</v>
      </c>
      <c r="F140" s="57" t="s">
        <v>137</v>
      </c>
      <c r="G140" t="s">
        <v>286</v>
      </c>
      <c r="H140" t="s">
        <v>326</v>
      </c>
    </row>
    <row r="141" spans="1:8" x14ac:dyDescent="0.35">
      <c r="A141" s="2" t="s">
        <v>131</v>
      </c>
      <c r="B141" t="s">
        <v>267</v>
      </c>
      <c r="C141" t="s">
        <v>326</v>
      </c>
      <c r="E141" s="57" t="s">
        <v>100</v>
      </c>
      <c r="F141" s="58" t="s">
        <v>101</v>
      </c>
      <c r="G141" t="s">
        <v>272</v>
      </c>
      <c r="H141" t="s">
        <v>326</v>
      </c>
    </row>
    <row r="142" spans="1:8" ht="26" x14ac:dyDescent="0.35">
      <c r="A142" s="2" t="s">
        <v>127</v>
      </c>
      <c r="B142" t="s">
        <v>309</v>
      </c>
      <c r="C142" t="s">
        <v>326</v>
      </c>
      <c r="E142" s="57" t="s">
        <v>249</v>
      </c>
      <c r="F142" s="57" t="s">
        <v>250</v>
      </c>
      <c r="G142" t="s">
        <v>296</v>
      </c>
      <c r="H142" t="s">
        <v>326</v>
      </c>
    </row>
    <row r="143" spans="1:8" ht="26" x14ac:dyDescent="0.35">
      <c r="A143" s="2" t="s">
        <v>173</v>
      </c>
      <c r="B143" t="s">
        <v>282</v>
      </c>
      <c r="C143" t="s">
        <v>326</v>
      </c>
      <c r="E143" s="57" t="s">
        <v>237</v>
      </c>
      <c r="F143" s="57" t="s">
        <v>238</v>
      </c>
      <c r="G143" t="s">
        <v>322</v>
      </c>
      <c r="H143" t="s">
        <v>326</v>
      </c>
    </row>
    <row r="144" spans="1:8" ht="26" x14ac:dyDescent="0.35">
      <c r="A144" s="2" t="s">
        <v>166</v>
      </c>
      <c r="B144" t="s">
        <v>306</v>
      </c>
      <c r="C144" t="s">
        <v>326</v>
      </c>
      <c r="E144" s="57" t="s">
        <v>130</v>
      </c>
      <c r="F144" s="57" t="s">
        <v>131</v>
      </c>
      <c r="G144" t="s">
        <v>267</v>
      </c>
      <c r="H144" t="s">
        <v>326</v>
      </c>
    </row>
    <row r="145" spans="1:8" x14ac:dyDescent="0.35">
      <c r="A145" s="13" t="s">
        <v>370</v>
      </c>
      <c r="B145" s="14" t="s">
        <v>350</v>
      </c>
      <c r="C145" s="14" t="s">
        <v>326</v>
      </c>
      <c r="E145" s="57" t="s">
        <v>486</v>
      </c>
      <c r="F145" s="57" t="s">
        <v>487</v>
      </c>
      <c r="G145" t="s">
        <v>489</v>
      </c>
      <c r="H145" t="s">
        <v>326</v>
      </c>
    </row>
    <row r="146" spans="1:8" ht="26" x14ac:dyDescent="0.35">
      <c r="A146" s="2" t="s">
        <v>75</v>
      </c>
      <c r="B146" t="s">
        <v>318</v>
      </c>
      <c r="C146" t="s">
        <v>326</v>
      </c>
      <c r="E146" s="57" t="s">
        <v>592</v>
      </c>
      <c r="F146" s="57" t="s">
        <v>587</v>
      </c>
      <c r="G146" t="s">
        <v>588</v>
      </c>
      <c r="H146" t="s">
        <v>326</v>
      </c>
    </row>
    <row r="147" spans="1:8" x14ac:dyDescent="0.35">
      <c r="A147" s="2" t="s">
        <v>6</v>
      </c>
      <c r="B147" t="s">
        <v>351</v>
      </c>
      <c r="C147" t="s">
        <v>326</v>
      </c>
      <c r="E147" s="57" t="s">
        <v>134</v>
      </c>
      <c r="F147" s="57" t="s">
        <v>135</v>
      </c>
      <c r="G147" t="s">
        <v>295</v>
      </c>
      <c r="H147" t="s">
        <v>326</v>
      </c>
    </row>
    <row r="148" spans="1:8" x14ac:dyDescent="0.35">
      <c r="A148" s="2" t="s">
        <v>590</v>
      </c>
      <c r="B148" s="14" t="s">
        <v>351</v>
      </c>
      <c r="C148" s="14" t="s">
        <v>326</v>
      </c>
      <c r="E148" s="57" t="s">
        <v>367</v>
      </c>
      <c r="F148" s="57" t="s">
        <v>368</v>
      </c>
      <c r="G148" t="s">
        <v>321</v>
      </c>
      <c r="H148" t="s">
        <v>326</v>
      </c>
    </row>
    <row r="149" spans="1:8" x14ac:dyDescent="0.35">
      <c r="A149" s="2" t="s">
        <v>38</v>
      </c>
      <c r="B149" t="s">
        <v>287</v>
      </c>
      <c r="C149" t="s">
        <v>326</v>
      </c>
      <c r="E149" s="57" t="s">
        <v>114</v>
      </c>
      <c r="F149" s="57" t="s">
        <v>115</v>
      </c>
      <c r="G149" t="s">
        <v>291</v>
      </c>
      <c r="H149" t="s">
        <v>326</v>
      </c>
    </row>
    <row r="150" spans="1:8" x14ac:dyDescent="0.35">
      <c r="A150" s="2" t="s">
        <v>657</v>
      </c>
      <c r="B150" t="s">
        <v>268</v>
      </c>
      <c r="C150" s="14" t="s">
        <v>326</v>
      </c>
      <c r="E150" s="57" t="s">
        <v>126</v>
      </c>
      <c r="F150" s="57" t="s">
        <v>127</v>
      </c>
      <c r="G150" t="s">
        <v>309</v>
      </c>
      <c r="H150" t="s">
        <v>326</v>
      </c>
    </row>
    <row r="151" spans="1:8" ht="26" x14ac:dyDescent="0.35">
      <c r="A151" s="2" t="s">
        <v>153</v>
      </c>
      <c r="B151" t="s">
        <v>268</v>
      </c>
      <c r="C151" t="s">
        <v>326</v>
      </c>
      <c r="E151" s="57" t="s">
        <v>120</v>
      </c>
      <c r="F151" s="58" t="s">
        <v>121</v>
      </c>
      <c r="G151" t="s">
        <v>265</v>
      </c>
      <c r="H151" t="s">
        <v>326</v>
      </c>
    </row>
    <row r="152" spans="1:8" ht="26" x14ac:dyDescent="0.35">
      <c r="A152" s="2" t="s">
        <v>551</v>
      </c>
      <c r="B152" s="14" t="s">
        <v>558</v>
      </c>
      <c r="C152" s="14" t="s">
        <v>326</v>
      </c>
      <c r="E152" s="57" t="s">
        <v>51</v>
      </c>
      <c r="F152" s="57" t="s">
        <v>52</v>
      </c>
      <c r="G152" t="s">
        <v>290</v>
      </c>
      <c r="H152" t="s">
        <v>326</v>
      </c>
    </row>
    <row r="153" spans="1:8" ht="26" x14ac:dyDescent="0.35">
      <c r="A153" s="2" t="s">
        <v>229</v>
      </c>
      <c r="B153" t="s">
        <v>304</v>
      </c>
      <c r="C153" t="s">
        <v>326</v>
      </c>
      <c r="E153" s="57" t="s">
        <v>144</v>
      </c>
      <c r="F153" s="58" t="s">
        <v>145</v>
      </c>
      <c r="G153" t="s">
        <v>273</v>
      </c>
      <c r="H153" t="s">
        <v>326</v>
      </c>
    </row>
    <row r="154" spans="1:8" x14ac:dyDescent="0.35">
      <c r="A154" s="2" t="s">
        <v>240</v>
      </c>
      <c r="B154" t="s">
        <v>317</v>
      </c>
      <c r="C154" t="s">
        <v>326</v>
      </c>
      <c r="E154" s="61" t="s">
        <v>154</v>
      </c>
      <c r="F154" s="61" t="s">
        <v>155</v>
      </c>
      <c r="G154" t="s">
        <v>275</v>
      </c>
      <c r="H154" t="s">
        <v>326</v>
      </c>
    </row>
    <row r="155" spans="1:8" x14ac:dyDescent="0.35">
      <c r="A155" s="2" t="s">
        <v>226</v>
      </c>
      <c r="B155" t="s">
        <v>300</v>
      </c>
      <c r="C155" t="s">
        <v>326</v>
      </c>
      <c r="E155" s="61" t="s">
        <v>47</v>
      </c>
      <c r="F155" s="61" t="s">
        <v>48</v>
      </c>
      <c r="G155" t="s">
        <v>336</v>
      </c>
      <c r="H155" t="s">
        <v>326</v>
      </c>
    </row>
    <row r="156" spans="1:8" ht="26" x14ac:dyDescent="0.35">
      <c r="A156" s="2" t="s">
        <v>210</v>
      </c>
      <c r="B156" t="s">
        <v>352</v>
      </c>
      <c r="C156" t="s">
        <v>326</v>
      </c>
      <c r="E156" s="61" t="s">
        <v>160</v>
      </c>
      <c r="F156" s="61" t="s">
        <v>213</v>
      </c>
      <c r="G156" t="s">
        <v>271</v>
      </c>
      <c r="H156" t="s">
        <v>326</v>
      </c>
    </row>
    <row r="157" spans="1:8" x14ac:dyDescent="0.35">
      <c r="A157" s="2" t="s">
        <v>236</v>
      </c>
      <c r="B157" t="s">
        <v>316</v>
      </c>
      <c r="C157" t="s">
        <v>326</v>
      </c>
      <c r="E157" s="57" t="s">
        <v>554</v>
      </c>
      <c r="F157" s="57" t="s">
        <v>555</v>
      </c>
      <c r="G157" t="s">
        <v>559</v>
      </c>
      <c r="H157" t="s">
        <v>326</v>
      </c>
    </row>
    <row r="158" spans="1:8" x14ac:dyDescent="0.35">
      <c r="A158" s="2" t="s">
        <v>224</v>
      </c>
      <c r="B158" t="s">
        <v>320</v>
      </c>
      <c r="C158" t="s">
        <v>326</v>
      </c>
      <c r="E158" s="57" t="s">
        <v>49</v>
      </c>
      <c r="F158" s="57" t="s">
        <v>50</v>
      </c>
      <c r="G158" t="s">
        <v>281</v>
      </c>
      <c r="H158" t="s">
        <v>326</v>
      </c>
    </row>
    <row r="159" spans="1:8" x14ac:dyDescent="0.35">
      <c r="A159" s="13" t="s">
        <v>620</v>
      </c>
      <c r="B159" t="s">
        <v>638</v>
      </c>
      <c r="C159" s="14" t="s">
        <v>326</v>
      </c>
      <c r="E159" s="57" t="s">
        <v>685</v>
      </c>
      <c r="F159" s="57" t="s">
        <v>621</v>
      </c>
      <c r="G159" t="s">
        <v>637</v>
      </c>
      <c r="H159" t="s">
        <v>326</v>
      </c>
    </row>
    <row r="160" spans="1:8" ht="26" x14ac:dyDescent="0.35">
      <c r="A160" s="13" t="s">
        <v>621</v>
      </c>
      <c r="B160" t="s">
        <v>637</v>
      </c>
      <c r="C160" s="14" t="s">
        <v>326</v>
      </c>
      <c r="E160" s="57" t="s">
        <v>74</v>
      </c>
      <c r="F160" s="57" t="s">
        <v>75</v>
      </c>
      <c r="G160" t="s">
        <v>318</v>
      </c>
      <c r="H160" t="s">
        <v>326</v>
      </c>
    </row>
    <row r="161" spans="1:8" ht="26" x14ac:dyDescent="0.35">
      <c r="A161" s="2" t="s">
        <v>252</v>
      </c>
      <c r="B161" t="s">
        <v>324</v>
      </c>
      <c r="C161" t="s">
        <v>326</v>
      </c>
      <c r="E161" s="57" t="s">
        <v>63</v>
      </c>
      <c r="F161" s="57" t="s">
        <v>222</v>
      </c>
      <c r="G161" t="s">
        <v>293</v>
      </c>
      <c r="H161" t="s">
        <v>326</v>
      </c>
    </row>
    <row r="162" spans="1:8" ht="26" x14ac:dyDescent="0.35">
      <c r="A162" s="57" t="s">
        <v>673</v>
      </c>
      <c r="B162" t="s">
        <v>324</v>
      </c>
      <c r="C162" s="14" t="s">
        <v>326</v>
      </c>
      <c r="E162" s="57" t="s">
        <v>233</v>
      </c>
      <c r="F162" s="57" t="s">
        <v>234</v>
      </c>
      <c r="G162" t="s">
        <v>273</v>
      </c>
      <c r="H162" t="s">
        <v>326</v>
      </c>
    </row>
    <row r="163" spans="1:8" x14ac:dyDescent="0.35">
      <c r="A163" t="s">
        <v>696</v>
      </c>
      <c r="B163" t="s">
        <v>324</v>
      </c>
      <c r="C163" s="14" t="s">
        <v>326</v>
      </c>
      <c r="E163" s="57" t="s">
        <v>193</v>
      </c>
      <c r="F163" s="57" t="s">
        <v>194</v>
      </c>
      <c r="G163" t="s">
        <v>359</v>
      </c>
      <c r="H163" t="s">
        <v>326</v>
      </c>
    </row>
    <row r="164" spans="1:8" x14ac:dyDescent="0.35">
      <c r="A164" s="2" t="s">
        <v>256</v>
      </c>
      <c r="B164" t="s">
        <v>325</v>
      </c>
      <c r="C164" t="s">
        <v>326</v>
      </c>
      <c r="E164" s="57" t="s">
        <v>185</v>
      </c>
      <c r="F164" s="57" t="s">
        <v>186</v>
      </c>
      <c r="G164" t="s">
        <v>360</v>
      </c>
      <c r="H164" t="s">
        <v>326</v>
      </c>
    </row>
    <row r="165" spans="1:8" x14ac:dyDescent="0.35">
      <c r="A165" s="2" t="s">
        <v>260</v>
      </c>
      <c r="B165" s="2" t="s">
        <v>353</v>
      </c>
      <c r="C165" t="s">
        <v>326</v>
      </c>
      <c r="E165" s="57" t="s">
        <v>187</v>
      </c>
      <c r="F165" s="57" t="s">
        <v>188</v>
      </c>
      <c r="G165" t="s">
        <v>188</v>
      </c>
      <c r="H165" t="s">
        <v>326</v>
      </c>
    </row>
    <row r="166" spans="1:8" ht="29" x14ac:dyDescent="0.35">
      <c r="A166" s="13" t="s">
        <v>622</v>
      </c>
      <c r="B166" t="s">
        <v>639</v>
      </c>
      <c r="C166" s="14" t="s">
        <v>326</v>
      </c>
      <c r="E166" s="57" t="s">
        <v>191</v>
      </c>
      <c r="F166" s="57" t="s">
        <v>192</v>
      </c>
      <c r="G166" t="s">
        <v>361</v>
      </c>
      <c r="H166" t="s">
        <v>326</v>
      </c>
    </row>
    <row r="167" spans="1:8" ht="29" x14ac:dyDescent="0.35">
      <c r="A167" s="13" t="s">
        <v>686</v>
      </c>
      <c r="B167" t="s">
        <v>625</v>
      </c>
      <c r="C167" s="14" t="s">
        <v>326</v>
      </c>
      <c r="E167" s="57" t="s">
        <v>174</v>
      </c>
      <c r="F167" s="57" t="s">
        <v>175</v>
      </c>
      <c r="G167" t="s">
        <v>356</v>
      </c>
      <c r="H167" t="s">
        <v>326</v>
      </c>
    </row>
    <row r="168" spans="1:8" x14ac:dyDescent="0.35">
      <c r="A168" s="2" t="s">
        <v>553</v>
      </c>
      <c r="B168" s="14" t="s">
        <v>560</v>
      </c>
      <c r="C168" s="14" t="s">
        <v>326</v>
      </c>
      <c r="E168" s="57" t="s">
        <v>201</v>
      </c>
      <c r="F168" s="57" t="s">
        <v>202</v>
      </c>
      <c r="G168" t="s">
        <v>202</v>
      </c>
      <c r="H168" t="s">
        <v>326</v>
      </c>
    </row>
    <row r="169" spans="1:8" x14ac:dyDescent="0.35">
      <c r="A169" s="13" t="s">
        <v>623</v>
      </c>
      <c r="B169" t="s">
        <v>640</v>
      </c>
      <c r="C169" s="14" t="s">
        <v>326</v>
      </c>
      <c r="E169" s="57" t="s">
        <v>189</v>
      </c>
      <c r="F169" s="57" t="s">
        <v>190</v>
      </c>
      <c r="G169" t="s">
        <v>190</v>
      </c>
      <c r="H169" t="s">
        <v>326</v>
      </c>
    </row>
    <row r="170" spans="1:8" x14ac:dyDescent="0.35">
      <c r="A170" s="13" t="s">
        <v>565</v>
      </c>
      <c r="B170" s="14" t="s">
        <v>566</v>
      </c>
      <c r="C170" s="14" t="s">
        <v>326</v>
      </c>
      <c r="E170" s="57" t="s">
        <v>199</v>
      </c>
      <c r="F170" s="57" t="s">
        <v>200</v>
      </c>
      <c r="G170" t="s">
        <v>200</v>
      </c>
      <c r="H170" t="s">
        <v>326</v>
      </c>
    </row>
    <row r="171" spans="1:8" x14ac:dyDescent="0.35">
      <c r="A171" s="2" t="s">
        <v>555</v>
      </c>
      <c r="B171" s="14" t="s">
        <v>559</v>
      </c>
      <c r="C171" s="14" t="s">
        <v>326</v>
      </c>
      <c r="E171" s="57" t="s">
        <v>181</v>
      </c>
      <c r="F171" s="57" t="s">
        <v>182</v>
      </c>
      <c r="G171" t="s">
        <v>182</v>
      </c>
      <c r="H171" t="s">
        <v>326</v>
      </c>
    </row>
    <row r="172" spans="1:8" ht="29" x14ac:dyDescent="0.35">
      <c r="A172" s="13" t="s">
        <v>688</v>
      </c>
      <c r="B172" t="s">
        <v>690</v>
      </c>
      <c r="C172" s="14" t="s">
        <v>326</v>
      </c>
      <c r="E172" s="57" t="s">
        <v>183</v>
      </c>
      <c r="F172" s="57" t="s">
        <v>184</v>
      </c>
      <c r="G172" t="s">
        <v>184</v>
      </c>
      <c r="H172" t="s">
        <v>326</v>
      </c>
    </row>
    <row r="173" spans="1:8" x14ac:dyDescent="0.35">
      <c r="A173" s="2" t="s">
        <v>594</v>
      </c>
      <c r="B173" s="14" t="s">
        <v>598</v>
      </c>
      <c r="C173" s="14" t="s">
        <v>326</v>
      </c>
      <c r="E173" s="57" t="s">
        <v>207</v>
      </c>
      <c r="F173" s="57" t="s">
        <v>208</v>
      </c>
      <c r="G173" t="s">
        <v>208</v>
      </c>
      <c r="H173" t="s">
        <v>326</v>
      </c>
    </row>
    <row r="174" spans="1:8" x14ac:dyDescent="0.35">
      <c r="A174" s="2" t="s">
        <v>659</v>
      </c>
      <c r="B174" t="s">
        <v>660</v>
      </c>
      <c r="C174" s="14" t="s">
        <v>326</v>
      </c>
      <c r="E174" s="57" t="s">
        <v>163</v>
      </c>
      <c r="F174" s="57" t="s">
        <v>164</v>
      </c>
      <c r="G174" t="s">
        <v>306</v>
      </c>
      <c r="H174" t="s">
        <v>326</v>
      </c>
    </row>
    <row r="175" spans="1:8" x14ac:dyDescent="0.35">
      <c r="A175" s="13" t="s">
        <v>687</v>
      </c>
      <c r="B175" t="s">
        <v>689</v>
      </c>
      <c r="C175" s="14" t="s">
        <v>326</v>
      </c>
      <c r="E175" s="57" t="s">
        <v>169</v>
      </c>
      <c r="F175" s="57" t="s">
        <v>170</v>
      </c>
      <c r="G175" t="s">
        <v>282</v>
      </c>
      <c r="H175" t="s">
        <v>326</v>
      </c>
    </row>
    <row r="176" spans="1:8" ht="26" x14ac:dyDescent="0.35">
      <c r="A176" s="13" t="s">
        <v>662</v>
      </c>
      <c r="B176" t="s">
        <v>598</v>
      </c>
      <c r="C176" s="14" t="s">
        <v>326</v>
      </c>
      <c r="E176" s="57" t="s">
        <v>9</v>
      </c>
      <c r="F176" s="57" t="s">
        <v>10</v>
      </c>
      <c r="G176" t="s">
        <v>354</v>
      </c>
      <c r="H176" t="s">
        <v>326</v>
      </c>
    </row>
    <row r="177" spans="1:8" ht="29" x14ac:dyDescent="0.35">
      <c r="A177" s="13" t="s">
        <v>372</v>
      </c>
      <c r="B177" s="14" t="s">
        <v>265</v>
      </c>
      <c r="C177" s="14" t="s">
        <v>326</v>
      </c>
      <c r="E177" s="57" t="s">
        <v>195</v>
      </c>
      <c r="F177" s="57" t="s">
        <v>196</v>
      </c>
      <c r="G177" t="s">
        <v>196</v>
      </c>
      <c r="H177" t="s">
        <v>326</v>
      </c>
    </row>
    <row r="178" spans="1:8" ht="29" x14ac:dyDescent="0.35">
      <c r="A178" s="13" t="s">
        <v>482</v>
      </c>
      <c r="B178" s="14" t="s">
        <v>270</v>
      </c>
      <c r="C178" s="14" t="s">
        <v>326</v>
      </c>
      <c r="E178" s="57" t="s">
        <v>245</v>
      </c>
      <c r="F178" s="57" t="s">
        <v>246</v>
      </c>
      <c r="G178" t="s">
        <v>357</v>
      </c>
      <c r="H178" t="s">
        <v>326</v>
      </c>
    </row>
    <row r="179" spans="1:8" ht="29" x14ac:dyDescent="0.35">
      <c r="A179" s="13" t="s">
        <v>373</v>
      </c>
      <c r="B179" s="14" t="s">
        <v>271</v>
      </c>
      <c r="C179" s="14" t="s">
        <v>326</v>
      </c>
      <c r="E179" s="57" t="s">
        <v>203</v>
      </c>
      <c r="F179" s="57" t="s">
        <v>204</v>
      </c>
      <c r="G179" t="s">
        <v>204</v>
      </c>
      <c r="H179" t="s">
        <v>326</v>
      </c>
    </row>
    <row r="180" spans="1:8" ht="29" x14ac:dyDescent="0.35">
      <c r="A180" s="13" t="s">
        <v>371</v>
      </c>
      <c r="B180" s="14" t="s">
        <v>322</v>
      </c>
      <c r="C180" s="14" t="s">
        <v>326</v>
      </c>
      <c r="E180" s="57" t="s">
        <v>15</v>
      </c>
      <c r="F180" s="57" t="s">
        <v>16</v>
      </c>
      <c r="G180" t="s">
        <v>355</v>
      </c>
      <c r="H180" t="s">
        <v>326</v>
      </c>
    </row>
    <row r="181" spans="1:8" x14ac:dyDescent="0.35">
      <c r="A181" s="13" t="s">
        <v>645</v>
      </c>
      <c r="B181" t="s">
        <v>646</v>
      </c>
      <c r="C181" s="14" t="s">
        <v>326</v>
      </c>
      <c r="E181" s="57" t="s">
        <v>677</v>
      </c>
      <c r="F181" s="57" t="s">
        <v>678</v>
      </c>
      <c r="G181" t="s">
        <v>337</v>
      </c>
      <c r="H181" t="s">
        <v>326</v>
      </c>
    </row>
    <row r="182" spans="1:8" x14ac:dyDescent="0.35">
      <c r="A182" s="2" t="s">
        <v>10</v>
      </c>
      <c r="B182" t="s">
        <v>354</v>
      </c>
      <c r="C182" t="s">
        <v>328</v>
      </c>
      <c r="E182" s="57" t="s">
        <v>679</v>
      </c>
      <c r="F182" s="57" t="s">
        <v>680</v>
      </c>
      <c r="G182" t="s">
        <v>339</v>
      </c>
      <c r="H182" t="s">
        <v>326</v>
      </c>
    </row>
    <row r="183" spans="1:8" ht="26" x14ac:dyDescent="0.35">
      <c r="A183" s="2" t="s">
        <v>105</v>
      </c>
      <c r="B183" t="s">
        <v>355</v>
      </c>
      <c r="C183" t="s">
        <v>328</v>
      </c>
      <c r="E183" s="57" t="s">
        <v>681</v>
      </c>
      <c r="F183" s="57" t="s">
        <v>682</v>
      </c>
      <c r="G183" t="s">
        <v>340</v>
      </c>
      <c r="H183" t="s">
        <v>326</v>
      </c>
    </row>
    <row r="184" spans="1:8" x14ac:dyDescent="0.35">
      <c r="A184" s="2" t="s">
        <v>16</v>
      </c>
      <c r="B184" t="s">
        <v>355</v>
      </c>
      <c r="C184" t="s">
        <v>328</v>
      </c>
      <c r="E184" s="57" t="s">
        <v>683</v>
      </c>
      <c r="F184" s="57" t="s">
        <v>684</v>
      </c>
      <c r="G184" t="s">
        <v>338</v>
      </c>
      <c r="H184" t="s">
        <v>326</v>
      </c>
    </row>
    <row r="185" spans="1:8" ht="26" x14ac:dyDescent="0.35">
      <c r="A185" s="2" t="s">
        <v>175</v>
      </c>
      <c r="B185" t="s">
        <v>356</v>
      </c>
      <c r="C185" t="s">
        <v>328</v>
      </c>
      <c r="E185" s="57" t="s">
        <v>247</v>
      </c>
      <c r="F185" s="57" t="s">
        <v>248</v>
      </c>
      <c r="G185" t="s">
        <v>358</v>
      </c>
      <c r="H185" t="s">
        <v>326</v>
      </c>
    </row>
    <row r="186" spans="1:8" x14ac:dyDescent="0.35">
      <c r="A186" s="2" t="s">
        <v>168</v>
      </c>
      <c r="B186" t="s">
        <v>329</v>
      </c>
      <c r="C186" t="s">
        <v>328</v>
      </c>
      <c r="E186" s="57" t="s">
        <v>171</v>
      </c>
      <c r="F186" s="57" t="s">
        <v>206</v>
      </c>
      <c r="G186" t="s">
        <v>350</v>
      </c>
      <c r="H186" t="s">
        <v>326</v>
      </c>
    </row>
    <row r="187" spans="1:8" ht="26" x14ac:dyDescent="0.35">
      <c r="A187" s="2" t="s">
        <v>170</v>
      </c>
      <c r="B187" t="s">
        <v>282</v>
      </c>
      <c r="C187" t="s">
        <v>328</v>
      </c>
      <c r="E187" s="58" t="s">
        <v>161</v>
      </c>
      <c r="F187" s="58" t="s">
        <v>162</v>
      </c>
      <c r="G187" t="s">
        <v>276</v>
      </c>
      <c r="H187" t="s">
        <v>326</v>
      </c>
    </row>
    <row r="188" spans="1:8" ht="26" x14ac:dyDescent="0.35">
      <c r="A188" s="2" t="s">
        <v>164</v>
      </c>
      <c r="B188" t="s">
        <v>306</v>
      </c>
      <c r="C188" t="s">
        <v>328</v>
      </c>
      <c r="E188" s="57" t="s">
        <v>104</v>
      </c>
      <c r="F188" s="58" t="s">
        <v>105</v>
      </c>
      <c r="G188" t="s">
        <v>355</v>
      </c>
      <c r="H188" t="s">
        <v>326</v>
      </c>
    </row>
    <row r="189" spans="1:8" x14ac:dyDescent="0.35">
      <c r="A189" s="2" t="s">
        <v>246</v>
      </c>
      <c r="B189" s="2" t="s">
        <v>357</v>
      </c>
      <c r="C189" t="s">
        <v>328</v>
      </c>
      <c r="E189" s="57" t="s">
        <v>220</v>
      </c>
      <c r="F189" s="57" t="s">
        <v>221</v>
      </c>
      <c r="G189" t="s">
        <v>292</v>
      </c>
      <c r="H189" t="s">
        <v>326</v>
      </c>
    </row>
    <row r="190" spans="1:8" ht="26" x14ac:dyDescent="0.35">
      <c r="A190" s="2" t="s">
        <v>248</v>
      </c>
      <c r="B190" s="2" t="s">
        <v>358</v>
      </c>
      <c r="C190" t="s">
        <v>328</v>
      </c>
      <c r="E190" s="57" t="s">
        <v>167</v>
      </c>
      <c r="F190" s="57" t="s">
        <v>168</v>
      </c>
      <c r="G190" t="s">
        <v>329</v>
      </c>
      <c r="H190" t="s">
        <v>326</v>
      </c>
    </row>
    <row r="191" spans="1:8" ht="26" x14ac:dyDescent="0.35">
      <c r="A191" s="57" t="s">
        <v>678</v>
      </c>
      <c r="B191" t="s">
        <v>337</v>
      </c>
      <c r="C191" s="14" t="s">
        <v>328</v>
      </c>
      <c r="E191" s="57" t="s">
        <v>259</v>
      </c>
      <c r="F191" s="57" t="s">
        <v>260</v>
      </c>
      <c r="G191" t="s">
        <v>353</v>
      </c>
      <c r="H191" t="s">
        <v>326</v>
      </c>
    </row>
    <row r="192" spans="1:8" x14ac:dyDescent="0.35">
      <c r="A192" s="57" t="s">
        <v>680</v>
      </c>
      <c r="B192" t="s">
        <v>339</v>
      </c>
      <c r="C192" s="14" t="s">
        <v>328</v>
      </c>
      <c r="E192" s="57" t="s">
        <v>241</v>
      </c>
      <c r="F192" s="57" t="s">
        <v>242</v>
      </c>
      <c r="G192" t="s">
        <v>319</v>
      </c>
      <c r="H192" t="s">
        <v>326</v>
      </c>
    </row>
    <row r="193" spans="1:8" ht="26" x14ac:dyDescent="0.35">
      <c r="A193" s="57" t="s">
        <v>682</v>
      </c>
      <c r="B193" t="s">
        <v>340</v>
      </c>
      <c r="C193" s="14" t="s">
        <v>328</v>
      </c>
      <c r="E193" s="57" t="s">
        <v>41</v>
      </c>
      <c r="F193" s="57" t="s">
        <v>42</v>
      </c>
      <c r="G193" t="s">
        <v>297</v>
      </c>
      <c r="H193" t="s">
        <v>326</v>
      </c>
    </row>
    <row r="194" spans="1:8" x14ac:dyDescent="0.35">
      <c r="A194" s="57" t="s">
        <v>684</v>
      </c>
      <c r="B194" t="s">
        <v>338</v>
      </c>
      <c r="C194" s="14" t="s">
        <v>328</v>
      </c>
      <c r="E194" s="57" t="s">
        <v>13</v>
      </c>
      <c r="F194" s="57" t="s">
        <v>14</v>
      </c>
      <c r="G194" t="s">
        <v>338</v>
      </c>
      <c r="H194" t="s">
        <v>326</v>
      </c>
    </row>
    <row r="195" spans="1:8" ht="29" x14ac:dyDescent="0.35">
      <c r="A195" s="13" t="s">
        <v>740</v>
      </c>
      <c r="B195" t="s">
        <v>324</v>
      </c>
      <c r="C195" s="14" t="s">
        <v>326</v>
      </c>
      <c r="E195" s="57" t="s">
        <v>110</v>
      </c>
      <c r="F195" s="57" t="s">
        <v>111</v>
      </c>
      <c r="G195" t="s">
        <v>340</v>
      </c>
      <c r="H195" t="s">
        <v>326</v>
      </c>
    </row>
    <row r="196" spans="1:8" x14ac:dyDescent="0.35">
      <c r="A196" s="63" t="s">
        <v>725</v>
      </c>
      <c r="B196" t="s">
        <v>350</v>
      </c>
      <c r="C196" s="14" t="s">
        <v>326</v>
      </c>
      <c r="E196" s="57" t="s">
        <v>146</v>
      </c>
      <c r="F196" s="57" t="s">
        <v>147</v>
      </c>
      <c r="G196" t="s">
        <v>345</v>
      </c>
      <c r="H196" t="s">
        <v>326</v>
      </c>
    </row>
    <row r="197" spans="1:8" ht="26" x14ac:dyDescent="0.35">
      <c r="A197" s="63" t="s">
        <v>624</v>
      </c>
      <c r="B197" t="s">
        <v>737</v>
      </c>
      <c r="C197" s="14" t="s">
        <v>326</v>
      </c>
      <c r="E197" s="57" t="s">
        <v>98</v>
      </c>
      <c r="F197" s="57" t="s">
        <v>99</v>
      </c>
      <c r="G197" t="s">
        <v>288</v>
      </c>
      <c r="H197" t="s">
        <v>326</v>
      </c>
    </row>
    <row r="198" spans="1:8" x14ac:dyDescent="0.35">
      <c r="A198" s="63" t="s">
        <v>290</v>
      </c>
      <c r="B198" t="s">
        <v>290</v>
      </c>
      <c r="C198" s="14" t="s">
        <v>326</v>
      </c>
      <c r="E198" s="57" t="s">
        <v>106</v>
      </c>
      <c r="F198" s="57" t="s">
        <v>107</v>
      </c>
      <c r="G198" t="s">
        <v>337</v>
      </c>
      <c r="H198" t="s">
        <v>326</v>
      </c>
    </row>
    <row r="199" spans="1:8" x14ac:dyDescent="0.35">
      <c r="A199" s="63" t="s">
        <v>265</v>
      </c>
      <c r="B199" t="s">
        <v>265</v>
      </c>
      <c r="C199" s="14" t="s">
        <v>326</v>
      </c>
      <c r="E199" s="57" t="s">
        <v>19</v>
      </c>
      <c r="F199" s="57" t="s">
        <v>20</v>
      </c>
      <c r="G199" t="s">
        <v>339</v>
      </c>
      <c r="H199" t="s">
        <v>326</v>
      </c>
    </row>
    <row r="200" spans="1:8" ht="26" x14ac:dyDescent="0.35">
      <c r="A200" s="63" t="s">
        <v>703</v>
      </c>
      <c r="B200" t="s">
        <v>283</v>
      </c>
      <c r="C200" s="14" t="s">
        <v>326</v>
      </c>
      <c r="E200" s="57" t="s">
        <v>672</v>
      </c>
      <c r="F200" s="57" t="s">
        <v>673</v>
      </c>
      <c r="G200" t="s">
        <v>324</v>
      </c>
      <c r="H200" t="s">
        <v>326</v>
      </c>
    </row>
    <row r="201" spans="1:8" x14ac:dyDescent="0.35">
      <c r="A201" s="63" t="s">
        <v>270</v>
      </c>
      <c r="B201" t="s">
        <v>270</v>
      </c>
      <c r="C201" s="14" t="s">
        <v>326</v>
      </c>
      <c r="E201" s="2" t="s">
        <v>33</v>
      </c>
      <c r="F201" s="2" t="s">
        <v>34</v>
      </c>
      <c r="G201" t="s">
        <v>274</v>
      </c>
      <c r="H201" t="s">
        <v>326</v>
      </c>
    </row>
    <row r="202" spans="1:8" x14ac:dyDescent="0.35">
      <c r="A202" s="63" t="s">
        <v>721</v>
      </c>
      <c r="B202" t="s">
        <v>317</v>
      </c>
      <c r="C202" s="14" t="s">
        <v>326</v>
      </c>
      <c r="E202" s="2" t="s">
        <v>132</v>
      </c>
      <c r="F202" s="2" t="s">
        <v>133</v>
      </c>
      <c r="G202" t="s">
        <v>270</v>
      </c>
      <c r="H202" t="s">
        <v>326</v>
      </c>
    </row>
    <row r="203" spans="1:8" x14ac:dyDescent="0.35">
      <c r="A203" s="63" t="s">
        <v>299</v>
      </c>
      <c r="B203" t="s">
        <v>299</v>
      </c>
      <c r="C203" s="14" t="s">
        <v>326</v>
      </c>
      <c r="E203" s="2" t="s">
        <v>253</v>
      </c>
      <c r="F203" s="2" t="s">
        <v>254</v>
      </c>
      <c r="G203" t="s">
        <v>321</v>
      </c>
      <c r="H203" t="s">
        <v>326</v>
      </c>
    </row>
    <row r="204" spans="1:8" x14ac:dyDescent="0.35">
      <c r="A204" s="63" t="s">
        <v>626</v>
      </c>
      <c r="B204" t="s">
        <v>626</v>
      </c>
      <c r="C204" s="14" t="s">
        <v>326</v>
      </c>
      <c r="E204" s="2" t="s">
        <v>92</v>
      </c>
      <c r="F204" s="2" t="s">
        <v>93</v>
      </c>
      <c r="G204" t="s">
        <v>302</v>
      </c>
      <c r="H204" t="s">
        <v>326</v>
      </c>
    </row>
    <row r="205" spans="1:8" x14ac:dyDescent="0.35">
      <c r="A205" s="63" t="s">
        <v>273</v>
      </c>
      <c r="B205" t="s">
        <v>273</v>
      </c>
      <c r="C205" s="14" t="s">
        <v>326</v>
      </c>
      <c r="E205" s="2" t="s">
        <v>11</v>
      </c>
      <c r="F205" s="2" t="s">
        <v>12</v>
      </c>
      <c r="G205" t="s">
        <v>321</v>
      </c>
      <c r="H205" t="s">
        <v>326</v>
      </c>
    </row>
    <row r="206" spans="1:8" x14ac:dyDescent="0.35">
      <c r="A206" s="63" t="s">
        <v>736</v>
      </c>
      <c r="B206" t="s">
        <v>291</v>
      </c>
      <c r="C206" s="14" t="s">
        <v>326</v>
      </c>
      <c r="E206" s="2" t="s">
        <v>25</v>
      </c>
      <c r="F206" s="2" t="s">
        <v>26</v>
      </c>
      <c r="G206" t="s">
        <v>355</v>
      </c>
      <c r="H206" t="s">
        <v>326</v>
      </c>
    </row>
    <row r="207" spans="1:8" x14ac:dyDescent="0.35">
      <c r="A207" s="63" t="s">
        <v>331</v>
      </c>
      <c r="B207" t="s">
        <v>331</v>
      </c>
      <c r="C207" s="14" t="s">
        <v>326</v>
      </c>
      <c r="E207" s="2" t="s">
        <v>651</v>
      </c>
      <c r="F207" s="2" t="s">
        <v>652</v>
      </c>
      <c r="G207" t="s">
        <v>290</v>
      </c>
      <c r="H207" t="s">
        <v>326</v>
      </c>
    </row>
    <row r="208" spans="1:8" x14ac:dyDescent="0.35">
      <c r="A208" s="63" t="s">
        <v>717</v>
      </c>
      <c r="B208" t="s">
        <v>300</v>
      </c>
      <c r="C208" s="14" t="s">
        <v>326</v>
      </c>
      <c r="E208" s="2" t="s">
        <v>653</v>
      </c>
      <c r="F208" s="2" t="s">
        <v>654</v>
      </c>
      <c r="G208" t="s">
        <v>273</v>
      </c>
      <c r="H208" t="s">
        <v>326</v>
      </c>
    </row>
    <row r="209" spans="1:8" x14ac:dyDescent="0.35">
      <c r="A209" s="63" t="s">
        <v>302</v>
      </c>
      <c r="B209" t="s">
        <v>302</v>
      </c>
      <c r="C209" s="14" t="s">
        <v>326</v>
      </c>
      <c r="E209" s="2" t="s">
        <v>658</v>
      </c>
      <c r="F209" s="2" t="s">
        <v>659</v>
      </c>
      <c r="G209" t="s">
        <v>660</v>
      </c>
      <c r="H209" t="s">
        <v>326</v>
      </c>
    </row>
    <row r="210" spans="1:8" x14ac:dyDescent="0.35">
      <c r="A210" s="63" t="s">
        <v>704</v>
      </c>
      <c r="B210" t="s">
        <v>266</v>
      </c>
      <c r="C210" s="14" t="s">
        <v>326</v>
      </c>
      <c r="E210" s="8" t="s">
        <v>647</v>
      </c>
      <c r="F210" s="2" t="s">
        <v>213</v>
      </c>
      <c r="G210" t="s">
        <v>271</v>
      </c>
      <c r="H210" t="s">
        <v>326</v>
      </c>
    </row>
    <row r="211" spans="1:8" x14ac:dyDescent="0.35">
      <c r="A211" s="63" t="s">
        <v>729</v>
      </c>
      <c r="B211" t="s">
        <v>332</v>
      </c>
      <c r="C211" s="14" t="s">
        <v>326</v>
      </c>
      <c r="E211" s="2" t="s">
        <v>112</v>
      </c>
      <c r="F211" s="2" t="s">
        <v>113</v>
      </c>
      <c r="G211" t="s">
        <v>277</v>
      </c>
      <c r="H211" t="s">
        <v>326</v>
      </c>
    </row>
    <row r="212" spans="1:8" x14ac:dyDescent="0.35">
      <c r="A212" s="63" t="s">
        <v>311</v>
      </c>
      <c r="B212" t="s">
        <v>311</v>
      </c>
      <c r="C212" s="14" t="s">
        <v>326</v>
      </c>
      <c r="E212" s="2" t="s">
        <v>116</v>
      </c>
      <c r="F212" s="2" t="s">
        <v>117</v>
      </c>
      <c r="G212" t="s">
        <v>323</v>
      </c>
      <c r="H212" t="s">
        <v>326</v>
      </c>
    </row>
    <row r="213" spans="1:8" x14ac:dyDescent="0.35">
      <c r="A213" s="63" t="s">
        <v>706</v>
      </c>
      <c r="B213" t="s">
        <v>334</v>
      </c>
      <c r="C213" s="14" t="s">
        <v>326</v>
      </c>
      <c r="E213" s="2" t="s">
        <v>552</v>
      </c>
      <c r="F213" s="2" t="s">
        <v>553</v>
      </c>
      <c r="G213" t="s">
        <v>560</v>
      </c>
      <c r="H213" t="s">
        <v>326</v>
      </c>
    </row>
    <row r="214" spans="1:8" x14ac:dyDescent="0.35">
      <c r="A214" s="63" t="s">
        <v>705</v>
      </c>
      <c r="B214" t="s">
        <v>333</v>
      </c>
      <c r="C214" s="14" t="s">
        <v>326</v>
      </c>
      <c r="E214" s="2" t="s">
        <v>597</v>
      </c>
      <c r="F214" s="2" t="s">
        <v>369</v>
      </c>
      <c r="G214" t="s">
        <v>348</v>
      </c>
      <c r="H214" t="s">
        <v>326</v>
      </c>
    </row>
    <row r="215" spans="1:8" x14ac:dyDescent="0.35">
      <c r="A215" s="63" t="s">
        <v>722</v>
      </c>
      <c r="B215" t="s">
        <v>278</v>
      </c>
      <c r="C215" s="14" t="s">
        <v>326</v>
      </c>
      <c r="E215" s="2" t="s">
        <v>118</v>
      </c>
      <c r="F215" s="2" t="s">
        <v>119</v>
      </c>
      <c r="G215" t="s">
        <v>348</v>
      </c>
      <c r="H215" t="s">
        <v>326</v>
      </c>
    </row>
    <row r="216" spans="1:8" x14ac:dyDescent="0.35">
      <c r="A216" s="63" t="s">
        <v>707</v>
      </c>
      <c r="B216" t="s">
        <v>303</v>
      </c>
      <c r="C216" s="14" t="s">
        <v>326</v>
      </c>
      <c r="E216" s="2" t="s">
        <v>197</v>
      </c>
      <c r="F216" s="2" t="s">
        <v>198</v>
      </c>
      <c r="G216" t="s">
        <v>198</v>
      </c>
      <c r="H216" t="s">
        <v>326</v>
      </c>
    </row>
    <row r="217" spans="1:8" x14ac:dyDescent="0.35">
      <c r="A217" s="63" t="s">
        <v>335</v>
      </c>
      <c r="B217" t="s">
        <v>335</v>
      </c>
      <c r="C217" s="14" t="s">
        <v>326</v>
      </c>
      <c r="E217" s="2" t="s">
        <v>251</v>
      </c>
      <c r="F217" s="2" t="s">
        <v>252</v>
      </c>
      <c r="G217" t="s">
        <v>324</v>
      </c>
      <c r="H217" t="s">
        <v>326</v>
      </c>
    </row>
    <row r="218" spans="1:8" x14ac:dyDescent="0.35">
      <c r="A218" s="63" t="s">
        <v>735</v>
      </c>
      <c r="B218" t="s">
        <v>588</v>
      </c>
      <c r="C218" s="14" t="s">
        <v>326</v>
      </c>
      <c r="E218" s="2" t="s">
        <v>589</v>
      </c>
      <c r="F218" s="2" t="s">
        <v>590</v>
      </c>
      <c r="G218" t="s">
        <v>351</v>
      </c>
      <c r="H218" t="s">
        <v>326</v>
      </c>
    </row>
    <row r="219" spans="1:8" x14ac:dyDescent="0.35">
      <c r="A219" s="63" t="s">
        <v>321</v>
      </c>
      <c r="B219" t="s">
        <v>321</v>
      </c>
      <c r="C219" s="14" t="s">
        <v>326</v>
      </c>
      <c r="E219" s="2" t="s">
        <v>177</v>
      </c>
      <c r="F219" s="2" t="s">
        <v>205</v>
      </c>
      <c r="G219" t="s">
        <v>205</v>
      </c>
      <c r="H219" t="s">
        <v>326</v>
      </c>
    </row>
    <row r="220" spans="1:8" x14ac:dyDescent="0.35">
      <c r="A220" s="63" t="s">
        <v>708</v>
      </c>
      <c r="B220" t="s">
        <v>312</v>
      </c>
      <c r="C220" s="14" t="s">
        <v>326</v>
      </c>
      <c r="E220" s="2" t="s">
        <v>556</v>
      </c>
      <c r="F220" s="2" t="s">
        <v>557</v>
      </c>
      <c r="G220" t="s">
        <v>561</v>
      </c>
      <c r="H220" t="s">
        <v>326</v>
      </c>
    </row>
    <row r="221" spans="1:8" x14ac:dyDescent="0.35">
      <c r="A221" s="63" t="s">
        <v>296</v>
      </c>
      <c r="B221" t="s">
        <v>296</v>
      </c>
      <c r="C221" s="14" t="s">
        <v>326</v>
      </c>
      <c r="E221" s="2" t="s">
        <v>3</v>
      </c>
      <c r="F221" s="2" t="s">
        <v>4</v>
      </c>
      <c r="G221" t="s">
        <v>288</v>
      </c>
      <c r="H221" t="s">
        <v>326</v>
      </c>
    </row>
    <row r="222" spans="1:8" x14ac:dyDescent="0.35">
      <c r="A222" s="63" t="s">
        <v>295</v>
      </c>
      <c r="B222" t="s">
        <v>295</v>
      </c>
      <c r="C222" s="14" t="s">
        <v>326</v>
      </c>
      <c r="E222" s="2" t="s">
        <v>84</v>
      </c>
      <c r="F222" s="2" t="s">
        <v>85</v>
      </c>
      <c r="G222" t="s">
        <v>330</v>
      </c>
      <c r="H222" t="s">
        <v>326</v>
      </c>
    </row>
    <row r="223" spans="1:8" x14ac:dyDescent="0.35">
      <c r="A223" s="63" t="s">
        <v>709</v>
      </c>
      <c r="B223" t="s">
        <v>313</v>
      </c>
      <c r="C223" s="14" t="s">
        <v>326</v>
      </c>
      <c r="E223" s="2" t="s">
        <v>179</v>
      </c>
      <c r="F223" s="2" t="s">
        <v>180</v>
      </c>
      <c r="G223" t="s">
        <v>355</v>
      </c>
      <c r="H223" t="s">
        <v>326</v>
      </c>
    </row>
    <row r="224" spans="1:8" x14ac:dyDescent="0.35">
      <c r="A224" s="63" t="s">
        <v>301</v>
      </c>
      <c r="B224" t="s">
        <v>301</v>
      </c>
      <c r="C224" s="14" t="s">
        <v>326</v>
      </c>
      <c r="E224" s="2" t="s">
        <v>243</v>
      </c>
      <c r="F224" s="2" t="s">
        <v>244</v>
      </c>
      <c r="G224" t="s">
        <v>244</v>
      </c>
      <c r="H224" t="s">
        <v>326</v>
      </c>
    </row>
    <row r="225" spans="1:8" x14ac:dyDescent="0.35">
      <c r="A225" s="63" t="s">
        <v>320</v>
      </c>
      <c r="B225" t="s">
        <v>320</v>
      </c>
      <c r="C225" s="14" t="s">
        <v>326</v>
      </c>
      <c r="E225" s="2" t="s">
        <v>257</v>
      </c>
      <c r="F225" s="2" t="s">
        <v>258</v>
      </c>
      <c r="G225" t="s">
        <v>289</v>
      </c>
      <c r="H225" t="s">
        <v>326</v>
      </c>
    </row>
    <row r="226" spans="1:8" ht="26" x14ac:dyDescent="0.35">
      <c r="A226" s="63" t="s">
        <v>723</v>
      </c>
      <c r="B226" t="s">
        <v>355</v>
      </c>
      <c r="C226" s="14" t="s">
        <v>326</v>
      </c>
      <c r="E226" s="2" t="s">
        <v>5</v>
      </c>
      <c r="F226" s="2" t="s">
        <v>6</v>
      </c>
      <c r="G226" t="s">
        <v>351</v>
      </c>
      <c r="H226" t="s">
        <v>326</v>
      </c>
    </row>
    <row r="227" spans="1:8" ht="26" x14ac:dyDescent="0.35">
      <c r="A227" s="63" t="s">
        <v>341</v>
      </c>
      <c r="B227" t="s">
        <v>738</v>
      </c>
      <c r="C227" s="14" t="s">
        <v>326</v>
      </c>
      <c r="E227" s="2" t="s">
        <v>21</v>
      </c>
      <c r="F227" s="2" t="s">
        <v>22</v>
      </c>
      <c r="G227" t="s">
        <v>347</v>
      </c>
      <c r="H227" t="s">
        <v>326</v>
      </c>
    </row>
    <row r="228" spans="1:8" x14ac:dyDescent="0.35">
      <c r="A228" s="63" t="s">
        <v>314</v>
      </c>
      <c r="B228" t="s">
        <v>314</v>
      </c>
      <c r="C228" s="14" t="s">
        <v>326</v>
      </c>
      <c r="E228" s="2" t="s">
        <v>140</v>
      </c>
      <c r="F228" s="2" t="s">
        <v>141</v>
      </c>
      <c r="G228" t="s">
        <v>289</v>
      </c>
      <c r="H228" t="s">
        <v>326</v>
      </c>
    </row>
    <row r="229" spans="1:8" x14ac:dyDescent="0.35">
      <c r="A229" s="63" t="s">
        <v>342</v>
      </c>
      <c r="B229" t="s">
        <v>342</v>
      </c>
      <c r="C229" s="14" t="s">
        <v>326</v>
      </c>
      <c r="E229" s="2" t="s">
        <v>43</v>
      </c>
      <c r="F229" s="2" t="s">
        <v>44</v>
      </c>
      <c r="G229" t="s">
        <v>277</v>
      </c>
      <c r="H229" t="s">
        <v>326</v>
      </c>
    </row>
    <row r="230" spans="1:8" x14ac:dyDescent="0.35">
      <c r="A230" s="63" t="s">
        <v>292</v>
      </c>
      <c r="B230" t="s">
        <v>292</v>
      </c>
      <c r="C230" s="14" t="s">
        <v>326</v>
      </c>
      <c r="E230" s="2" t="s">
        <v>228</v>
      </c>
      <c r="F230" s="2" t="s">
        <v>229</v>
      </c>
      <c r="G230" t="s">
        <v>304</v>
      </c>
      <c r="H230" t="s">
        <v>326</v>
      </c>
    </row>
    <row r="231" spans="1:8" x14ac:dyDescent="0.35">
      <c r="A231" s="63" t="s">
        <v>319</v>
      </c>
      <c r="B231" t="s">
        <v>319</v>
      </c>
      <c r="C231" s="14" t="s">
        <v>326</v>
      </c>
      <c r="E231" s="2" t="s">
        <v>159</v>
      </c>
      <c r="F231" s="2" t="s">
        <v>227</v>
      </c>
      <c r="G231" t="s">
        <v>307</v>
      </c>
      <c r="H231" t="s">
        <v>326</v>
      </c>
    </row>
    <row r="232" spans="1:8" x14ac:dyDescent="0.35">
      <c r="A232" s="63" t="s">
        <v>734</v>
      </c>
      <c r="B232" t="s">
        <v>352</v>
      </c>
      <c r="C232" s="14" t="s">
        <v>326</v>
      </c>
      <c r="E232" s="2" t="s">
        <v>231</v>
      </c>
      <c r="F232" s="2" t="s">
        <v>232</v>
      </c>
      <c r="G232" t="s">
        <v>294</v>
      </c>
      <c r="H232" t="s">
        <v>326</v>
      </c>
    </row>
    <row r="233" spans="1:8" x14ac:dyDescent="0.35">
      <c r="A233" s="63" t="s">
        <v>730</v>
      </c>
      <c r="B233" t="s">
        <v>489</v>
      </c>
      <c r="C233" s="14" t="s">
        <v>326</v>
      </c>
      <c r="E233" s="2" t="s">
        <v>39</v>
      </c>
      <c r="F233" s="2" t="s">
        <v>40</v>
      </c>
      <c r="G233" t="s">
        <v>315</v>
      </c>
      <c r="H233" t="s">
        <v>326</v>
      </c>
    </row>
    <row r="234" spans="1:8" x14ac:dyDescent="0.35">
      <c r="A234" s="63" t="s">
        <v>726</v>
      </c>
      <c r="B234" t="s">
        <v>298</v>
      </c>
      <c r="C234" s="14" t="s">
        <v>326</v>
      </c>
      <c r="E234" s="2" t="s">
        <v>255</v>
      </c>
      <c r="F234" s="2" t="s">
        <v>256</v>
      </c>
      <c r="G234" t="s">
        <v>325</v>
      </c>
      <c r="H234" t="s">
        <v>326</v>
      </c>
    </row>
    <row r="235" spans="1:8" ht="29" x14ac:dyDescent="0.35">
      <c r="A235" s="63" t="s">
        <v>720</v>
      </c>
      <c r="B235" t="s">
        <v>558</v>
      </c>
      <c r="C235" s="14" t="s">
        <v>326</v>
      </c>
      <c r="E235" s="2" t="s">
        <v>779</v>
      </c>
      <c r="F235" s="13" t="s">
        <v>778</v>
      </c>
      <c r="G235" t="s">
        <v>270</v>
      </c>
      <c r="H235" t="s">
        <v>326</v>
      </c>
    </row>
    <row r="236" spans="1:8" ht="29" x14ac:dyDescent="0.35">
      <c r="A236" s="63" t="s">
        <v>285</v>
      </c>
      <c r="B236" t="s">
        <v>285</v>
      </c>
      <c r="C236" s="14" t="s">
        <v>326</v>
      </c>
      <c r="E236" s="2" t="s">
        <v>781</v>
      </c>
      <c r="F236" s="13" t="s">
        <v>777</v>
      </c>
      <c r="G236" t="s">
        <v>780</v>
      </c>
      <c r="H236" t="s">
        <v>326</v>
      </c>
    </row>
    <row r="237" spans="1:8" x14ac:dyDescent="0.35">
      <c r="A237" s="63" t="s">
        <v>731</v>
      </c>
      <c r="B237" t="s">
        <v>286</v>
      </c>
      <c r="C237" s="14" t="s">
        <v>326</v>
      </c>
    </row>
    <row r="238" spans="1:8" x14ac:dyDescent="0.35">
      <c r="A238" s="63" t="s">
        <v>324</v>
      </c>
      <c r="B238" t="s">
        <v>324</v>
      </c>
      <c r="C238" s="14" t="s">
        <v>326</v>
      </c>
    </row>
    <row r="239" spans="1:8" x14ac:dyDescent="0.35">
      <c r="A239" s="63" t="s">
        <v>294</v>
      </c>
      <c r="B239" t="s">
        <v>294</v>
      </c>
      <c r="C239" s="14" t="s">
        <v>326</v>
      </c>
    </row>
    <row r="240" spans="1:8" x14ac:dyDescent="0.35">
      <c r="A240" s="63" t="s">
        <v>710</v>
      </c>
      <c r="B240" t="s">
        <v>271</v>
      </c>
      <c r="C240" s="14" t="s">
        <v>326</v>
      </c>
    </row>
    <row r="241" spans="1:3" x14ac:dyDescent="0.35">
      <c r="A241" s="63" t="s">
        <v>718</v>
      </c>
      <c r="B241" t="s">
        <v>566</v>
      </c>
      <c r="C241" s="14" t="s">
        <v>326</v>
      </c>
    </row>
    <row r="242" spans="1:3" x14ac:dyDescent="0.35">
      <c r="A242" s="63" t="s">
        <v>322</v>
      </c>
      <c r="B242" t="s">
        <v>322</v>
      </c>
      <c r="C242" s="14" t="s">
        <v>326</v>
      </c>
    </row>
    <row r="243" spans="1:3" x14ac:dyDescent="0.35">
      <c r="A243" s="63" t="s">
        <v>310</v>
      </c>
      <c r="B243" t="s">
        <v>310</v>
      </c>
      <c r="C243" s="14" t="s">
        <v>326</v>
      </c>
    </row>
    <row r="244" spans="1:3" x14ac:dyDescent="0.35">
      <c r="A244" s="63" t="s">
        <v>711</v>
      </c>
      <c r="B244" t="s">
        <v>343</v>
      </c>
      <c r="C244" s="14" t="s">
        <v>326</v>
      </c>
    </row>
    <row r="245" spans="1:3" x14ac:dyDescent="0.35">
      <c r="A245" s="63" t="s">
        <v>712</v>
      </c>
      <c r="B245" t="s">
        <v>344</v>
      </c>
      <c r="C245" s="14" t="s">
        <v>326</v>
      </c>
    </row>
    <row r="246" spans="1:3" x14ac:dyDescent="0.35">
      <c r="A246" s="63" t="s">
        <v>713</v>
      </c>
      <c r="B246" t="s">
        <v>346</v>
      </c>
      <c r="C246" s="14" t="s">
        <v>326</v>
      </c>
    </row>
    <row r="247" spans="1:3" x14ac:dyDescent="0.35">
      <c r="A247" s="63" t="s">
        <v>714</v>
      </c>
      <c r="B247" t="s">
        <v>269</v>
      </c>
      <c r="C247" s="14" t="s">
        <v>326</v>
      </c>
    </row>
    <row r="248" spans="1:3" x14ac:dyDescent="0.35">
      <c r="A248" s="63" t="s">
        <v>715</v>
      </c>
      <c r="B248" t="s">
        <v>633</v>
      </c>
      <c r="C248" s="14" t="s">
        <v>326</v>
      </c>
    </row>
    <row r="249" spans="1:3" x14ac:dyDescent="0.35">
      <c r="A249" s="63" t="s">
        <v>348</v>
      </c>
      <c r="B249" t="s">
        <v>348</v>
      </c>
      <c r="C249" s="14" t="s">
        <v>326</v>
      </c>
    </row>
    <row r="250" spans="1:3" x14ac:dyDescent="0.35">
      <c r="A250" s="63" t="s">
        <v>732</v>
      </c>
      <c r="B250" t="s">
        <v>308</v>
      </c>
      <c r="C250" s="14" t="s">
        <v>326</v>
      </c>
    </row>
    <row r="251" spans="1:3" x14ac:dyDescent="0.35">
      <c r="A251" s="63" t="s">
        <v>719</v>
      </c>
      <c r="B251" t="s">
        <v>284</v>
      </c>
      <c r="C251" s="14" t="s">
        <v>326</v>
      </c>
    </row>
    <row r="252" spans="1:3" x14ac:dyDescent="0.35">
      <c r="A252" s="63" t="s">
        <v>288</v>
      </c>
      <c r="B252" t="s">
        <v>288</v>
      </c>
      <c r="C252" s="14" t="s">
        <v>326</v>
      </c>
    </row>
    <row r="253" spans="1:3" x14ac:dyDescent="0.35">
      <c r="A253" s="63" t="s">
        <v>733</v>
      </c>
      <c r="B253" t="s">
        <v>349</v>
      </c>
      <c r="C253" s="14" t="s">
        <v>326</v>
      </c>
    </row>
    <row r="254" spans="1:3" x14ac:dyDescent="0.35">
      <c r="A254" s="63" t="s">
        <v>280</v>
      </c>
      <c r="B254" t="s">
        <v>739</v>
      </c>
      <c r="C254" s="14" t="s">
        <v>326</v>
      </c>
    </row>
    <row r="255" spans="1:3" x14ac:dyDescent="0.35">
      <c r="A255" s="63" t="s">
        <v>716</v>
      </c>
      <c r="B255" t="s">
        <v>305</v>
      </c>
      <c r="C255" s="14" t="s">
        <v>326</v>
      </c>
    </row>
    <row r="256" spans="1:3" x14ac:dyDescent="0.35">
      <c r="A256" s="63" t="s">
        <v>272</v>
      </c>
      <c r="B256" t="s">
        <v>272</v>
      </c>
      <c r="C256" s="14" t="s">
        <v>326</v>
      </c>
    </row>
    <row r="257" spans="1:3" x14ac:dyDescent="0.35">
      <c r="A257" s="63" t="s">
        <v>267</v>
      </c>
      <c r="B257" t="s">
        <v>267</v>
      </c>
      <c r="C257" s="14" t="s">
        <v>326</v>
      </c>
    </row>
    <row r="258" spans="1:3" x14ac:dyDescent="0.35">
      <c r="A258" s="63" t="s">
        <v>309</v>
      </c>
      <c r="B258" t="s">
        <v>309</v>
      </c>
      <c r="C258" s="14" t="s">
        <v>326</v>
      </c>
    </row>
    <row r="259" spans="1:3" x14ac:dyDescent="0.35">
      <c r="A259" s="63" t="s">
        <v>724</v>
      </c>
      <c r="B259" t="s">
        <v>282</v>
      </c>
      <c r="C259" s="14" t="s">
        <v>326</v>
      </c>
    </row>
    <row r="260" spans="1:3" x14ac:dyDescent="0.35">
      <c r="A260" s="63" t="s">
        <v>727</v>
      </c>
      <c r="B260" t="s">
        <v>306</v>
      </c>
      <c r="C260" s="14" t="s">
        <v>326</v>
      </c>
    </row>
    <row r="261" spans="1:3" x14ac:dyDescent="0.35">
      <c r="A261" s="63" t="s">
        <v>316</v>
      </c>
      <c r="B261" t="s">
        <v>316</v>
      </c>
      <c r="C261" s="14" t="s">
        <v>326</v>
      </c>
    </row>
    <row r="262" spans="1:3" x14ac:dyDescent="0.35">
      <c r="A262" s="63" t="s">
        <v>287</v>
      </c>
      <c r="B262" t="s">
        <v>287</v>
      </c>
      <c r="C262" s="14" t="s">
        <v>326</v>
      </c>
    </row>
    <row r="263" spans="1:3" x14ac:dyDescent="0.35">
      <c r="A263" s="63" t="s">
        <v>268</v>
      </c>
      <c r="B263" t="s">
        <v>268</v>
      </c>
      <c r="C263" s="14" t="s">
        <v>326</v>
      </c>
    </row>
    <row r="264" spans="1:3" x14ac:dyDescent="0.35">
      <c r="A264" t="s">
        <v>742</v>
      </c>
      <c r="B264" t="s">
        <v>737</v>
      </c>
      <c r="C264" s="14" t="s">
        <v>326</v>
      </c>
    </row>
    <row r="265" spans="1:3" ht="29" x14ac:dyDescent="0.35">
      <c r="A265" s="13" t="s">
        <v>743</v>
      </c>
      <c r="B265" t="s">
        <v>744</v>
      </c>
      <c r="C265" s="14" t="s">
        <v>326</v>
      </c>
    </row>
    <row r="266" spans="1:3" x14ac:dyDescent="0.35">
      <c r="A266" s="13" t="s">
        <v>769</v>
      </c>
      <c r="B266" t="s">
        <v>774</v>
      </c>
      <c r="C266" s="14" t="s">
        <v>326</v>
      </c>
    </row>
    <row r="267" spans="1:3" x14ac:dyDescent="0.35">
      <c r="A267" s="13" t="s">
        <v>770</v>
      </c>
      <c r="B267" t="s">
        <v>775</v>
      </c>
      <c r="C267" s="14" t="s">
        <v>326</v>
      </c>
    </row>
    <row r="268" spans="1:3" x14ac:dyDescent="0.35">
      <c r="A268" s="13" t="s">
        <v>771</v>
      </c>
      <c r="B268" t="s">
        <v>775</v>
      </c>
      <c r="C268" s="14" t="s">
        <v>326</v>
      </c>
    </row>
    <row r="269" spans="1:3" x14ac:dyDescent="0.35">
      <c r="A269" s="13" t="s">
        <v>772</v>
      </c>
      <c r="B269" t="s">
        <v>775</v>
      </c>
      <c r="C269" s="14" t="s">
        <v>326</v>
      </c>
    </row>
    <row r="270" spans="1:3" ht="29" x14ac:dyDescent="0.35">
      <c r="A270" s="13" t="s">
        <v>773</v>
      </c>
      <c r="B270" t="s">
        <v>776</v>
      </c>
      <c r="C270" s="14" t="s">
        <v>326</v>
      </c>
    </row>
    <row r="271" spans="1:3" ht="29" x14ac:dyDescent="0.35">
      <c r="A271" s="13" t="s">
        <v>778</v>
      </c>
      <c r="B271" t="s">
        <v>270</v>
      </c>
      <c r="C271" t="s">
        <v>326</v>
      </c>
    </row>
    <row r="272" spans="1:3" ht="29" x14ac:dyDescent="0.35">
      <c r="A272" s="13" t="s">
        <v>777</v>
      </c>
      <c r="B272" t="s">
        <v>780</v>
      </c>
      <c r="C272" t="s">
        <v>326</v>
      </c>
    </row>
    <row r="273" spans="1:3" x14ac:dyDescent="0.35">
      <c r="A273" s="31" t="s">
        <v>785</v>
      </c>
      <c r="B273" t="s">
        <v>786</v>
      </c>
      <c r="C273" t="s">
        <v>326</v>
      </c>
    </row>
    <row r="274" spans="1:3" x14ac:dyDescent="0.35">
      <c r="A274" s="31" t="s">
        <v>787</v>
      </c>
      <c r="B274" t="s">
        <v>285</v>
      </c>
      <c r="C274" t="s">
        <v>326</v>
      </c>
    </row>
    <row r="275" spans="1:3" x14ac:dyDescent="0.35">
      <c r="A275" s="31" t="s">
        <v>795</v>
      </c>
      <c r="B275" t="s">
        <v>796</v>
      </c>
      <c r="C275" t="s">
        <v>326</v>
      </c>
    </row>
    <row r="276" spans="1:3" x14ac:dyDescent="0.35">
      <c r="A276" s="31" t="s">
        <v>793</v>
      </c>
      <c r="B276" t="s">
        <v>271</v>
      </c>
      <c r="C276" t="s">
        <v>326</v>
      </c>
    </row>
    <row r="277" spans="1:3" x14ac:dyDescent="0.35">
      <c r="A277" s="31" t="s">
        <v>791</v>
      </c>
      <c r="B277" t="s">
        <v>797</v>
      </c>
      <c r="C277" t="s">
        <v>326</v>
      </c>
    </row>
    <row r="278" spans="1:3" x14ac:dyDescent="0.35">
      <c r="A278" s="31" t="s">
        <v>802</v>
      </c>
      <c r="B278" t="s">
        <v>316</v>
      </c>
      <c r="C278" t="s">
        <v>326</v>
      </c>
    </row>
    <row r="279" spans="1:3" x14ac:dyDescent="0.35">
      <c r="A279" s="31" t="s">
        <v>807</v>
      </c>
      <c r="B279" s="31" t="s">
        <v>819</v>
      </c>
      <c r="C279" t="s">
        <v>326</v>
      </c>
    </row>
    <row r="280" spans="1:3" x14ac:dyDescent="0.35">
      <c r="A280" s="31" t="s">
        <v>808</v>
      </c>
      <c r="B280" t="s">
        <v>818</v>
      </c>
      <c r="C280" t="s">
        <v>326</v>
      </c>
    </row>
    <row r="281" spans="1:3" x14ac:dyDescent="0.35">
      <c r="A281" s="31" t="s">
        <v>809</v>
      </c>
      <c r="B281" s="31" t="s">
        <v>820</v>
      </c>
      <c r="C281" t="s">
        <v>326</v>
      </c>
    </row>
    <row r="282" spans="1:3" x14ac:dyDescent="0.35">
      <c r="A282" s="31" t="s">
        <v>810</v>
      </c>
      <c r="B282" t="s">
        <v>822</v>
      </c>
      <c r="C282" t="s">
        <v>326</v>
      </c>
    </row>
    <row r="283" spans="1:3" x14ac:dyDescent="0.35">
      <c r="A283" s="31" t="s">
        <v>811</v>
      </c>
      <c r="B283" t="s">
        <v>822</v>
      </c>
      <c r="C283" t="s">
        <v>326</v>
      </c>
    </row>
    <row r="284" spans="1:3" x14ac:dyDescent="0.35">
      <c r="A284" s="31" t="s">
        <v>812</v>
      </c>
      <c r="B284" t="s">
        <v>822</v>
      </c>
      <c r="C284" t="s">
        <v>326</v>
      </c>
    </row>
    <row r="285" spans="1:3" x14ac:dyDescent="0.35">
      <c r="A285" s="31" t="s">
        <v>813</v>
      </c>
      <c r="B285" t="s">
        <v>822</v>
      </c>
      <c r="C285" t="s">
        <v>326</v>
      </c>
    </row>
    <row r="286" spans="1:3" x14ac:dyDescent="0.35">
      <c r="A286" s="31" t="s">
        <v>814</v>
      </c>
      <c r="B286" t="s">
        <v>822</v>
      </c>
      <c r="C286" t="s">
        <v>326</v>
      </c>
    </row>
    <row r="287" spans="1:3" x14ac:dyDescent="0.35">
      <c r="A287" s="31" t="s">
        <v>815</v>
      </c>
      <c r="B287" s="31" t="s">
        <v>821</v>
      </c>
      <c r="C287" t="s">
        <v>326</v>
      </c>
    </row>
    <row r="288" spans="1:3" x14ac:dyDescent="0.35">
      <c r="A288" s="31" t="s">
        <v>816</v>
      </c>
      <c r="B288" t="s">
        <v>822</v>
      </c>
      <c r="C288" t="s">
        <v>326</v>
      </c>
    </row>
    <row r="289" spans="1:3" x14ac:dyDescent="0.35">
      <c r="A289" s="31" t="s">
        <v>817</v>
      </c>
      <c r="B289" t="s">
        <v>823</v>
      </c>
      <c r="C289" t="s">
        <v>326</v>
      </c>
    </row>
    <row r="290" spans="1:3" x14ac:dyDescent="0.35">
      <c r="A290" s="31" t="s">
        <v>824</v>
      </c>
      <c r="B290" t="s">
        <v>822</v>
      </c>
      <c r="C290" t="s">
        <v>326</v>
      </c>
    </row>
    <row r="291" spans="1:3" x14ac:dyDescent="0.35">
      <c r="A291" s="31" t="s">
        <v>828</v>
      </c>
      <c r="B291" t="s">
        <v>296</v>
      </c>
      <c r="C291" t="s">
        <v>326</v>
      </c>
    </row>
    <row r="292" spans="1:3" x14ac:dyDescent="0.35">
      <c r="A292" s="31" t="s">
        <v>826</v>
      </c>
      <c r="B292" t="s">
        <v>829</v>
      </c>
      <c r="C292" t="s">
        <v>326</v>
      </c>
    </row>
    <row r="293" spans="1:3" x14ac:dyDescent="0.35">
      <c r="A293" s="31" t="s">
        <v>833</v>
      </c>
      <c r="B293" t="s">
        <v>323</v>
      </c>
      <c r="C293" t="s">
        <v>326</v>
      </c>
    </row>
    <row r="294" spans="1:3" x14ac:dyDescent="0.35">
      <c r="A294" s="31" t="s">
        <v>837</v>
      </c>
      <c r="B294" t="s">
        <v>839</v>
      </c>
      <c r="C294" t="s">
        <v>326</v>
      </c>
    </row>
    <row r="295" spans="1:3" x14ac:dyDescent="0.35">
      <c r="A295" s="31" t="s">
        <v>850</v>
      </c>
      <c r="B295" t="s">
        <v>852</v>
      </c>
      <c r="C295" t="s">
        <v>326</v>
      </c>
    </row>
    <row r="296" spans="1:3" x14ac:dyDescent="0.35">
      <c r="A296" s="31" t="s">
        <v>851</v>
      </c>
      <c r="B296" t="s">
        <v>852</v>
      </c>
      <c r="C296" t="s">
        <v>326</v>
      </c>
    </row>
    <row r="297" spans="1:3" x14ac:dyDescent="0.35">
      <c r="A297" s="31" t="s">
        <v>849</v>
      </c>
      <c r="B297" t="s">
        <v>737</v>
      </c>
      <c r="C297" t="s">
        <v>326</v>
      </c>
    </row>
    <row r="298" spans="1:3" x14ac:dyDescent="0.35">
      <c r="A298" s="31" t="s">
        <v>848</v>
      </c>
      <c r="B298" t="s">
        <v>853</v>
      </c>
      <c r="C298" t="s">
        <v>326</v>
      </c>
    </row>
    <row r="299" spans="1:3" x14ac:dyDescent="0.35">
      <c r="A299" s="31" t="s">
        <v>847</v>
      </c>
      <c r="B299" t="s">
        <v>737</v>
      </c>
      <c r="C299" t="s">
        <v>326</v>
      </c>
    </row>
    <row r="300" spans="1:3" x14ac:dyDescent="0.35">
      <c r="A300" s="31" t="s">
        <v>846</v>
      </c>
      <c r="B300" t="s">
        <v>737</v>
      </c>
      <c r="C300" t="s">
        <v>326</v>
      </c>
    </row>
    <row r="301" spans="1:3" x14ac:dyDescent="0.35">
      <c r="A301" s="31" t="s">
        <v>859</v>
      </c>
      <c r="B301" t="s">
        <v>737</v>
      </c>
      <c r="C301" t="s">
        <v>326</v>
      </c>
    </row>
    <row r="302" spans="1:3" x14ac:dyDescent="0.35">
      <c r="A302" s="31" t="s">
        <v>864</v>
      </c>
      <c r="B302" t="s">
        <v>865</v>
      </c>
      <c r="C302" t="s">
        <v>326</v>
      </c>
    </row>
    <row r="303" spans="1:3" x14ac:dyDescent="0.35">
      <c r="A303" s="31" t="s">
        <v>866</v>
      </c>
      <c r="B303" t="s">
        <v>290</v>
      </c>
      <c r="C303" t="s">
        <v>326</v>
      </c>
    </row>
    <row r="304" spans="1:3" x14ac:dyDescent="0.35">
      <c r="A304" s="31" t="s">
        <v>867</v>
      </c>
      <c r="B304" t="s">
        <v>316</v>
      </c>
      <c r="C304" t="s">
        <v>326</v>
      </c>
    </row>
    <row r="305" spans="1:3" x14ac:dyDescent="0.35">
      <c r="A305" s="31" t="s">
        <v>885</v>
      </c>
      <c r="B305" t="s">
        <v>299</v>
      </c>
      <c r="C305" t="s">
        <v>326</v>
      </c>
    </row>
    <row r="306" spans="1:3" x14ac:dyDescent="0.35">
      <c r="A306" s="31" t="s">
        <v>890</v>
      </c>
      <c r="B306" t="s">
        <v>316</v>
      </c>
      <c r="C306" t="s">
        <v>326</v>
      </c>
    </row>
    <row r="307" spans="1:3" x14ac:dyDescent="0.35">
      <c r="A307" s="31" t="s">
        <v>942</v>
      </c>
      <c r="B307" t="s">
        <v>943</v>
      </c>
      <c r="C307" t="s">
        <v>326</v>
      </c>
    </row>
    <row r="308" spans="1:3" x14ac:dyDescent="0.35">
      <c r="A308" s="31" t="s">
        <v>945</v>
      </c>
      <c r="B308" s="31" t="s">
        <v>946</v>
      </c>
      <c r="C308" t="s">
        <v>326</v>
      </c>
    </row>
    <row r="309" spans="1:3" x14ac:dyDescent="0.35">
      <c r="A309" s="31" t="s">
        <v>958</v>
      </c>
      <c r="B309" t="s">
        <v>295</v>
      </c>
      <c r="C309" t="s">
        <v>326</v>
      </c>
    </row>
    <row r="310" spans="1:3" x14ac:dyDescent="0.35">
      <c r="A310" s="31" t="s">
        <v>961</v>
      </c>
      <c r="B310" t="s">
        <v>295</v>
      </c>
      <c r="C310" t="s">
        <v>326</v>
      </c>
    </row>
    <row r="311" spans="1:3" x14ac:dyDescent="0.35">
      <c r="A311" s="31" t="s">
        <v>964</v>
      </c>
      <c r="B311" s="31" t="s">
        <v>965</v>
      </c>
      <c r="C311" t="s">
        <v>326</v>
      </c>
    </row>
    <row r="312" spans="1:3" x14ac:dyDescent="0.35">
      <c r="A312" s="31" t="s">
        <v>973</v>
      </c>
      <c r="B312" t="s">
        <v>975</v>
      </c>
      <c r="C312" t="s">
        <v>326</v>
      </c>
    </row>
    <row r="313" spans="1:3" x14ac:dyDescent="0.35">
      <c r="A313" s="31" t="s">
        <v>972</v>
      </c>
      <c r="B313" s="31" t="s">
        <v>294</v>
      </c>
      <c r="C313" t="s">
        <v>326</v>
      </c>
    </row>
    <row r="314" spans="1:3" x14ac:dyDescent="0.35">
      <c r="A314" s="31" t="s">
        <v>1048</v>
      </c>
      <c r="B314" s="31" t="s">
        <v>324</v>
      </c>
      <c r="C314" t="s">
        <v>326</v>
      </c>
    </row>
    <row r="315" spans="1:3" x14ac:dyDescent="0.35">
      <c r="A315" s="31" t="s">
        <v>1068</v>
      </c>
      <c r="B315" s="31" t="s">
        <v>1069</v>
      </c>
      <c r="C315" t="s">
        <v>326</v>
      </c>
    </row>
    <row r="316" spans="1:3" x14ac:dyDescent="0.35">
      <c r="A316" s="31" t="s">
        <v>1109</v>
      </c>
      <c r="B316" s="31" t="s">
        <v>294</v>
      </c>
      <c r="C316" t="s">
        <v>326</v>
      </c>
    </row>
    <row r="317" spans="1:3" x14ac:dyDescent="0.35">
      <c r="A317" s="31" t="s">
        <v>1322</v>
      </c>
      <c r="B317" s="31" t="s">
        <v>1323</v>
      </c>
      <c r="C317" t="s">
        <v>326</v>
      </c>
    </row>
    <row r="318" spans="1:3" x14ac:dyDescent="0.35">
      <c r="A318" s="31" t="s">
        <v>1453</v>
      </c>
      <c r="B318" s="31" t="s">
        <v>1471</v>
      </c>
      <c r="C318" t="s">
        <v>326</v>
      </c>
    </row>
    <row r="319" spans="1:3" x14ac:dyDescent="0.35">
      <c r="A319" s="31" t="s">
        <v>1472</v>
      </c>
      <c r="B319" s="31" t="s">
        <v>1521</v>
      </c>
      <c r="C319" t="s">
        <v>326</v>
      </c>
    </row>
    <row r="320" spans="1:3" x14ac:dyDescent="0.35">
      <c r="A320" s="31" t="s">
        <v>1473</v>
      </c>
      <c r="B320" s="31" t="s">
        <v>1522</v>
      </c>
      <c r="C320" t="s">
        <v>326</v>
      </c>
    </row>
    <row r="321" spans="1:3" x14ac:dyDescent="0.35">
      <c r="A321" s="31" t="s">
        <v>1474</v>
      </c>
      <c r="B321" s="31" t="s">
        <v>1523</v>
      </c>
      <c r="C321" t="s">
        <v>326</v>
      </c>
    </row>
    <row r="322" spans="1:3" x14ac:dyDescent="0.35">
      <c r="A322" s="31" t="s">
        <v>1716</v>
      </c>
      <c r="B322" t="s">
        <v>270</v>
      </c>
      <c r="C322" t="s">
        <v>326</v>
      </c>
    </row>
    <row r="323" spans="1:3" x14ac:dyDescent="0.35">
      <c r="A323" s="31" t="s">
        <v>1749</v>
      </c>
      <c r="B323" s="31" t="s">
        <v>292</v>
      </c>
      <c r="C323" t="s">
        <v>326</v>
      </c>
    </row>
    <row r="324" spans="1:3" x14ac:dyDescent="0.35">
      <c r="A324" s="31" t="s">
        <v>1881</v>
      </c>
      <c r="B324" s="31" t="s">
        <v>1904</v>
      </c>
      <c r="C324" t="s">
        <v>326</v>
      </c>
    </row>
    <row r="325" spans="1:3" x14ac:dyDescent="0.35">
      <c r="A325" s="31" t="s">
        <v>2026</v>
      </c>
      <c r="B325" s="31" t="s">
        <v>296</v>
      </c>
      <c r="C325" t="s">
        <v>326</v>
      </c>
    </row>
    <row r="326" spans="1:3" x14ac:dyDescent="0.35">
      <c r="A326" s="31" t="s">
        <v>2071</v>
      </c>
      <c r="B326" s="31" t="s">
        <v>2083</v>
      </c>
      <c r="C326" t="s">
        <v>326</v>
      </c>
    </row>
    <row r="327" spans="1:3" x14ac:dyDescent="0.35">
      <c r="A327" s="31" t="s">
        <v>2247</v>
      </c>
      <c r="B327" s="31" t="s">
        <v>2263</v>
      </c>
      <c r="C327" t="s">
        <v>326</v>
      </c>
    </row>
    <row r="328" spans="1:3" x14ac:dyDescent="0.35">
      <c r="A328" s="31" t="s">
        <v>2478</v>
      </c>
      <c r="B328" s="31" t="s">
        <v>348</v>
      </c>
      <c r="C328" t="s">
        <v>326</v>
      </c>
    </row>
  </sheetData>
  <sortState xmlns:xlrd2="http://schemas.microsoft.com/office/spreadsheetml/2017/richdata2" ref="A196:A263">
    <sortCondition ref="A196:A26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0BB11-D4B7-40F5-B77A-156FF176E827}">
  <sheetPr>
    <tabColor theme="7" tint="0.59999389629810485"/>
  </sheetPr>
  <dimension ref="A1:U590"/>
  <sheetViews>
    <sheetView workbookViewId="0">
      <pane xSplit="2" ySplit="1" topLeftCell="L2" activePane="bottomRight" state="frozen"/>
      <selection activeCell="T1" sqref="T1"/>
      <selection pane="topRight" activeCell="T1" sqref="T1"/>
      <selection pane="bottomLeft" activeCell="T1" sqref="T1"/>
      <selection pane="bottomRight" activeCell="R2" sqref="R2"/>
    </sheetView>
  </sheetViews>
  <sheetFormatPr baseColWidth="10" defaultColWidth="8.7265625" defaultRowHeight="14.5" x14ac:dyDescent="0.35"/>
  <cols>
    <col min="1" max="1" width="17.54296875" style="60" customWidth="1"/>
    <col min="2" max="2" width="30.7265625" style="60" customWidth="1"/>
    <col min="3" max="3" width="14.36328125" style="60" customWidth="1"/>
    <col min="4" max="4" width="16.90625" style="60" customWidth="1"/>
    <col min="5" max="5" width="13.90625" style="60" customWidth="1"/>
    <col min="6" max="6" width="21.90625" style="60" customWidth="1"/>
    <col min="7" max="7" width="30.7265625" style="60" customWidth="1"/>
    <col min="8" max="8" width="7.26953125" style="60" customWidth="1"/>
    <col min="9" max="9" width="10.08984375" style="60" customWidth="1"/>
    <col min="10" max="11" width="10.08984375" style="17" customWidth="1"/>
    <col min="12" max="12" width="10.90625" style="17" customWidth="1"/>
    <col min="13" max="14" width="10.08984375" style="60" customWidth="1"/>
    <col min="15" max="15" width="12.54296875" style="17" customWidth="1"/>
    <col min="16" max="17" width="8.7265625" style="60"/>
    <col min="18" max="18" width="26.36328125" style="17" customWidth="1"/>
    <col min="19" max="20" width="13.453125" style="16" customWidth="1"/>
    <col min="21" max="21" width="9.6328125" style="60" bestFit="1" customWidth="1"/>
    <col min="22" max="22" width="11.7265625" style="60" bestFit="1" customWidth="1"/>
    <col min="23" max="16384" width="8.7265625" style="60"/>
  </cols>
  <sheetData>
    <row r="1" spans="1:21" customFormat="1" x14ac:dyDescent="0.35">
      <c r="A1" s="12" t="s">
        <v>374</v>
      </c>
      <c r="B1" s="12" t="s">
        <v>375</v>
      </c>
      <c r="C1" s="12" t="s">
        <v>376</v>
      </c>
      <c r="D1" s="12" t="s">
        <v>377</v>
      </c>
      <c r="E1" s="12" t="s">
        <v>378</v>
      </c>
      <c r="F1" s="12" t="s">
        <v>379</v>
      </c>
      <c r="G1" s="12" t="s">
        <v>380</v>
      </c>
      <c r="H1" s="12" t="s">
        <v>381</v>
      </c>
      <c r="I1" s="12" t="s">
        <v>382</v>
      </c>
      <c r="J1" s="66" t="s">
        <v>383</v>
      </c>
      <c r="K1" s="66" t="s">
        <v>384</v>
      </c>
      <c r="L1" s="66" t="s">
        <v>385</v>
      </c>
      <c r="M1" s="12" t="s">
        <v>386</v>
      </c>
      <c r="N1" s="12" t="s">
        <v>387</v>
      </c>
      <c r="O1" s="66" t="s">
        <v>388</v>
      </c>
      <c r="P1" s="3" t="s">
        <v>365</v>
      </c>
      <c r="Q1" s="3" t="s">
        <v>366</v>
      </c>
      <c r="R1" s="67" t="s">
        <v>389</v>
      </c>
      <c r="S1" s="67" t="s">
        <v>390</v>
      </c>
      <c r="T1" s="67" t="s">
        <v>750</v>
      </c>
      <c r="U1" s="15" t="s">
        <v>391</v>
      </c>
    </row>
    <row r="2" spans="1:21" customFormat="1" x14ac:dyDescent="0.35">
      <c r="A2" s="31" t="s">
        <v>2466</v>
      </c>
      <c r="B2" s="31" t="s">
        <v>1193</v>
      </c>
      <c r="C2" s="30">
        <v>46199</v>
      </c>
      <c r="D2" s="31" t="s">
        <v>398</v>
      </c>
      <c r="E2" s="30">
        <v>46199</v>
      </c>
      <c r="F2" s="31" t="s">
        <v>397</v>
      </c>
      <c r="G2" s="31" t="s">
        <v>87</v>
      </c>
      <c r="H2" s="31" t="s">
        <v>394</v>
      </c>
      <c r="I2" s="31">
        <v>1800</v>
      </c>
      <c r="J2" s="31">
        <v>31.879394000000001</v>
      </c>
      <c r="K2" s="31">
        <v>39</v>
      </c>
      <c r="L2" s="31">
        <v>12817.0908</v>
      </c>
      <c r="M2" s="31">
        <v>0.182579641025641</v>
      </c>
      <c r="N2" s="31" t="s">
        <v>395</v>
      </c>
      <c r="O2" s="31">
        <v>70200</v>
      </c>
      <c r="P2">
        <f t="shared" ref="P2:P65" si="0">MONTH(C2)</f>
        <v>6</v>
      </c>
      <c r="Q2">
        <f t="shared" ref="Q2:Q65" si="1">WEEKNUM(C2)</f>
        <v>26</v>
      </c>
      <c r="R2" s="31" t="str">
        <f>VLOOKUP(G2,Catalogo!A:B,2,0)</f>
        <v>ESTIREN ACRILICA</v>
      </c>
      <c r="S2" s="68">
        <f t="shared" ref="S2:S65" si="2">(K2-J2)*I2*U2</f>
        <v>12817.090799999998</v>
      </c>
      <c r="T2" s="68">
        <f t="shared" ref="T2:T65" si="3">O2-S2</f>
        <v>57382.909200000002</v>
      </c>
      <c r="U2" s="69">
        <f t="shared" ref="U2:U65" si="4">IF(N2="USD",(O2/I2/K2),1)</f>
        <v>1</v>
      </c>
    </row>
    <row r="3" spans="1:21" customFormat="1" x14ac:dyDescent="0.35">
      <c r="A3" s="31" t="s">
        <v>2467</v>
      </c>
      <c r="B3" s="31" t="s">
        <v>1193</v>
      </c>
      <c r="C3" s="30">
        <v>46199</v>
      </c>
      <c r="D3" s="31" t="s">
        <v>398</v>
      </c>
      <c r="E3" s="30">
        <v>46199</v>
      </c>
      <c r="F3" s="31" t="s">
        <v>397</v>
      </c>
      <c r="G3" s="31" t="s">
        <v>87</v>
      </c>
      <c r="H3" s="31" t="s">
        <v>394</v>
      </c>
      <c r="I3" s="31">
        <v>1800</v>
      </c>
      <c r="J3" s="31">
        <v>31.879394000000001</v>
      </c>
      <c r="K3" s="31">
        <v>39</v>
      </c>
      <c r="L3" s="31">
        <v>12817.0908</v>
      </c>
      <c r="M3" s="31">
        <v>0.182579641025641</v>
      </c>
      <c r="N3" s="31" t="s">
        <v>395</v>
      </c>
      <c r="O3" s="31">
        <v>70200</v>
      </c>
      <c r="P3">
        <f t="shared" si="0"/>
        <v>6</v>
      </c>
      <c r="Q3">
        <f t="shared" si="1"/>
        <v>26</v>
      </c>
      <c r="R3" s="31" t="str">
        <f>VLOOKUP(G3,Catalogo!A:B,2,0)</f>
        <v>ESTIREN ACRILICA</v>
      </c>
      <c r="S3" s="68">
        <f t="shared" si="2"/>
        <v>12817.090799999998</v>
      </c>
      <c r="T3" s="68">
        <f t="shared" si="3"/>
        <v>57382.909200000002</v>
      </c>
      <c r="U3" s="69">
        <f t="shared" si="4"/>
        <v>1</v>
      </c>
    </row>
    <row r="4" spans="1:21" customFormat="1" x14ac:dyDescent="0.35">
      <c r="A4" s="31" t="s">
        <v>2468</v>
      </c>
      <c r="B4" s="31" t="s">
        <v>1193</v>
      </c>
      <c r="C4" s="30">
        <v>46199</v>
      </c>
      <c r="D4" s="31" t="s">
        <v>398</v>
      </c>
      <c r="E4" s="30">
        <v>46199</v>
      </c>
      <c r="F4" s="31" t="s">
        <v>397</v>
      </c>
      <c r="G4" s="31" t="s">
        <v>87</v>
      </c>
      <c r="H4" s="31" t="s">
        <v>394</v>
      </c>
      <c r="I4" s="31">
        <v>900</v>
      </c>
      <c r="J4" s="31">
        <v>31.879389</v>
      </c>
      <c r="K4" s="31">
        <v>39</v>
      </c>
      <c r="L4" s="31">
        <v>6408.5499</v>
      </c>
      <c r="M4" s="31">
        <v>0.18257976923076921</v>
      </c>
      <c r="N4" s="31" t="s">
        <v>395</v>
      </c>
      <c r="O4" s="31">
        <v>35100</v>
      </c>
      <c r="P4">
        <f t="shared" si="0"/>
        <v>6</v>
      </c>
      <c r="Q4">
        <f t="shared" si="1"/>
        <v>26</v>
      </c>
      <c r="R4" s="31" t="str">
        <f>VLOOKUP(G4,Catalogo!A:B,2,0)</f>
        <v>ESTIREN ACRILICA</v>
      </c>
      <c r="S4" s="68">
        <f t="shared" si="2"/>
        <v>6408.5499</v>
      </c>
      <c r="T4" s="68">
        <f t="shared" si="3"/>
        <v>28691.450100000002</v>
      </c>
      <c r="U4" s="69">
        <f t="shared" si="4"/>
        <v>1</v>
      </c>
    </row>
    <row r="5" spans="1:21" customFormat="1" x14ac:dyDescent="0.35">
      <c r="A5" s="31" t="s">
        <v>2469</v>
      </c>
      <c r="B5" s="31" t="s">
        <v>1193</v>
      </c>
      <c r="C5" s="30">
        <v>46199</v>
      </c>
      <c r="D5" s="31" t="s">
        <v>398</v>
      </c>
      <c r="E5" s="30">
        <v>46199</v>
      </c>
      <c r="F5" s="31" t="s">
        <v>397</v>
      </c>
      <c r="G5" s="31" t="s">
        <v>42</v>
      </c>
      <c r="H5" s="31" t="s">
        <v>394</v>
      </c>
      <c r="I5" s="31">
        <v>1000</v>
      </c>
      <c r="J5" s="31">
        <v>47.377450000000003</v>
      </c>
      <c r="K5" s="31">
        <v>58</v>
      </c>
      <c r="L5" s="31">
        <v>10622.55</v>
      </c>
      <c r="M5" s="31">
        <v>0.1831474137931034</v>
      </c>
      <c r="N5" s="31" t="s">
        <v>395</v>
      </c>
      <c r="O5" s="31">
        <v>58000</v>
      </c>
      <c r="P5">
        <f t="shared" si="0"/>
        <v>6</v>
      </c>
      <c r="Q5">
        <f t="shared" si="1"/>
        <v>26</v>
      </c>
      <c r="R5" s="31" t="str">
        <f>VLOOKUP(G5,Catalogo!A:B,2,0)</f>
        <v>ALCOHOL POLIVINILICO PVOH 08850</v>
      </c>
      <c r="S5" s="68">
        <f t="shared" si="2"/>
        <v>10622.549999999997</v>
      </c>
      <c r="T5" s="68">
        <f t="shared" si="3"/>
        <v>47377.450000000004</v>
      </c>
      <c r="U5" s="69">
        <f t="shared" si="4"/>
        <v>1</v>
      </c>
    </row>
    <row r="6" spans="1:21" customFormat="1" x14ac:dyDescent="0.35">
      <c r="A6" s="31" t="s">
        <v>2470</v>
      </c>
      <c r="B6" s="31" t="s">
        <v>1272</v>
      </c>
      <c r="C6" s="30">
        <v>46199</v>
      </c>
      <c r="D6" s="31" t="s">
        <v>398</v>
      </c>
      <c r="E6" s="30">
        <v>46199</v>
      </c>
      <c r="F6" s="31" t="s">
        <v>397</v>
      </c>
      <c r="G6" s="31" t="s">
        <v>60</v>
      </c>
      <c r="H6" s="31" t="s">
        <v>394</v>
      </c>
      <c r="I6" s="31">
        <v>200</v>
      </c>
      <c r="J6" s="31">
        <v>32.5</v>
      </c>
      <c r="K6" s="31">
        <v>43</v>
      </c>
      <c r="L6" s="31">
        <v>2100</v>
      </c>
      <c r="M6" s="31">
        <v>0.2441860465116279</v>
      </c>
      <c r="N6" s="31" t="s">
        <v>395</v>
      </c>
      <c r="O6" s="31">
        <v>8600</v>
      </c>
      <c r="P6">
        <f t="shared" si="0"/>
        <v>6</v>
      </c>
      <c r="Q6">
        <f t="shared" si="1"/>
        <v>26</v>
      </c>
      <c r="R6" s="31" t="str">
        <f>VLOOKUP(G6,Catalogo!A:B,2,0)</f>
        <v>ACIDO ACETICO GLACIAL ALIMENTICIO</v>
      </c>
      <c r="S6" s="68">
        <f t="shared" si="2"/>
        <v>2100</v>
      </c>
      <c r="T6" s="68">
        <f t="shared" si="3"/>
        <v>6500</v>
      </c>
      <c r="U6" s="69">
        <f t="shared" si="4"/>
        <v>1</v>
      </c>
    </row>
    <row r="7" spans="1:21" customFormat="1" x14ac:dyDescent="0.35">
      <c r="A7" s="31" t="s">
        <v>2471</v>
      </c>
      <c r="B7" s="31" t="s">
        <v>1272</v>
      </c>
      <c r="C7" s="30">
        <v>46199</v>
      </c>
      <c r="D7" s="31" t="s">
        <v>398</v>
      </c>
      <c r="E7" s="30">
        <v>46199</v>
      </c>
      <c r="F7" s="31" t="s">
        <v>397</v>
      </c>
      <c r="G7" s="31" t="s">
        <v>123</v>
      </c>
      <c r="H7" s="31" t="s">
        <v>394</v>
      </c>
      <c r="I7" s="31">
        <v>500</v>
      </c>
      <c r="J7" s="31">
        <v>22.43328</v>
      </c>
      <c r="K7" s="31">
        <v>33</v>
      </c>
      <c r="L7" s="31">
        <v>5283.36</v>
      </c>
      <c r="M7" s="31">
        <v>0.32020363636363641</v>
      </c>
      <c r="N7" s="31" t="s">
        <v>395</v>
      </c>
      <c r="O7" s="31">
        <v>16500</v>
      </c>
      <c r="P7">
        <f t="shared" si="0"/>
        <v>6</v>
      </c>
      <c r="Q7">
        <f t="shared" si="1"/>
        <v>26</v>
      </c>
      <c r="R7" s="31" t="str">
        <f>VLOOKUP(G7,Catalogo!A:B,2,0)</f>
        <v>ACIDO CITRICO WEIFANG</v>
      </c>
      <c r="S7" s="68">
        <f t="shared" si="2"/>
        <v>5283.36</v>
      </c>
      <c r="T7" s="68">
        <f t="shared" si="3"/>
        <v>11216.64</v>
      </c>
      <c r="U7" s="69">
        <f t="shared" si="4"/>
        <v>1</v>
      </c>
    </row>
    <row r="8" spans="1:21" customFormat="1" x14ac:dyDescent="0.35">
      <c r="A8" s="31" t="s">
        <v>2472</v>
      </c>
      <c r="B8" s="31" t="s">
        <v>1272</v>
      </c>
      <c r="C8" s="30">
        <v>46199</v>
      </c>
      <c r="D8" s="31" t="s">
        <v>398</v>
      </c>
      <c r="E8" s="30">
        <v>46199</v>
      </c>
      <c r="F8" s="31" t="s">
        <v>397</v>
      </c>
      <c r="G8" s="31" t="s">
        <v>1716</v>
      </c>
      <c r="H8" s="31" t="s">
        <v>394</v>
      </c>
      <c r="I8" s="31">
        <v>3150</v>
      </c>
      <c r="J8" s="31">
        <v>29.897691999999999</v>
      </c>
      <c r="K8" s="31">
        <v>36.69</v>
      </c>
      <c r="L8" s="31">
        <v>21395.770199999999</v>
      </c>
      <c r="M8" s="31">
        <v>0.1851269555737258</v>
      </c>
      <c r="N8" s="31" t="s">
        <v>395</v>
      </c>
      <c r="O8" s="31">
        <v>115573.5</v>
      </c>
      <c r="P8">
        <f t="shared" si="0"/>
        <v>6</v>
      </c>
      <c r="Q8">
        <f t="shared" si="1"/>
        <v>26</v>
      </c>
      <c r="R8" s="31" t="str">
        <f>VLOOKUP(G8,Catalogo!A:B,2,0)</f>
        <v>ACIDO FOSFORICO CLARIFICADO 85%</v>
      </c>
      <c r="S8" s="68">
        <f t="shared" si="2"/>
        <v>21395.770199999995</v>
      </c>
      <c r="T8" s="68">
        <f t="shared" si="3"/>
        <v>94177.729800000001</v>
      </c>
      <c r="U8" s="69">
        <f t="shared" si="4"/>
        <v>1</v>
      </c>
    </row>
    <row r="9" spans="1:21" customFormat="1" x14ac:dyDescent="0.35">
      <c r="A9" s="31" t="s">
        <v>2472</v>
      </c>
      <c r="B9" s="31" t="s">
        <v>1272</v>
      </c>
      <c r="C9" s="30">
        <v>46199</v>
      </c>
      <c r="D9" s="31" t="s">
        <v>398</v>
      </c>
      <c r="E9" s="30">
        <v>46199</v>
      </c>
      <c r="F9" s="31" t="s">
        <v>397</v>
      </c>
      <c r="G9" s="31" t="s">
        <v>483</v>
      </c>
      <c r="H9" s="31" t="s">
        <v>394</v>
      </c>
      <c r="I9" s="31">
        <v>5040</v>
      </c>
      <c r="J9" s="31">
        <v>21.031199999999998</v>
      </c>
      <c r="K9" s="31">
        <v>23.51</v>
      </c>
      <c r="L9" s="31">
        <v>12493.152</v>
      </c>
      <c r="M9" s="31">
        <v>0.1054359846873671</v>
      </c>
      <c r="N9" s="31" t="s">
        <v>395</v>
      </c>
      <c r="O9" s="31">
        <v>118490.4</v>
      </c>
      <c r="P9">
        <f t="shared" si="0"/>
        <v>6</v>
      </c>
      <c r="Q9">
        <f t="shared" si="1"/>
        <v>26</v>
      </c>
      <c r="R9" s="31" t="str">
        <f>VLOOKUP(G9,Catalogo!A:B,2,0)</f>
        <v>ACIDO FOSFORICO 52% VERDE</v>
      </c>
      <c r="S9" s="68">
        <f t="shared" si="2"/>
        <v>12493.152000000016</v>
      </c>
      <c r="T9" s="68">
        <f t="shared" si="3"/>
        <v>105997.24799999998</v>
      </c>
      <c r="U9" s="69">
        <f t="shared" si="4"/>
        <v>1</v>
      </c>
    </row>
    <row r="10" spans="1:21" customFormat="1" x14ac:dyDescent="0.35">
      <c r="A10" s="31" t="s">
        <v>2473</v>
      </c>
      <c r="B10" s="31" t="s">
        <v>1968</v>
      </c>
      <c r="C10" s="30">
        <v>46199</v>
      </c>
      <c r="D10" s="31" t="s">
        <v>392</v>
      </c>
      <c r="E10" s="30">
        <v>46229</v>
      </c>
      <c r="F10" s="31" t="s">
        <v>1146</v>
      </c>
      <c r="G10" s="31" t="s">
        <v>613</v>
      </c>
      <c r="H10" s="31" t="s">
        <v>394</v>
      </c>
      <c r="I10" s="31">
        <v>170</v>
      </c>
      <c r="J10" s="31">
        <v>38.361235000000001</v>
      </c>
      <c r="K10" s="31">
        <v>48</v>
      </c>
      <c r="L10" s="31">
        <v>1638.59005</v>
      </c>
      <c r="M10" s="31">
        <v>0.20080760416666671</v>
      </c>
      <c r="N10" s="31" t="s">
        <v>395</v>
      </c>
      <c r="O10" s="31">
        <v>8160</v>
      </c>
      <c r="P10">
        <f t="shared" si="0"/>
        <v>6</v>
      </c>
      <c r="Q10">
        <f t="shared" si="1"/>
        <v>26</v>
      </c>
      <c r="R10" s="31" t="str">
        <f>VLOOKUP(G10,Catalogo!A:B,2,0)</f>
        <v>LESS 70%</v>
      </c>
      <c r="S10" s="68">
        <f t="shared" si="2"/>
        <v>1638.5900499999998</v>
      </c>
      <c r="T10" s="68">
        <f t="shared" si="3"/>
        <v>6521.4099500000002</v>
      </c>
      <c r="U10" s="69">
        <f t="shared" si="4"/>
        <v>1</v>
      </c>
    </row>
    <row r="11" spans="1:21" customFormat="1" x14ac:dyDescent="0.35">
      <c r="A11" s="31" t="s">
        <v>2474</v>
      </c>
      <c r="B11" s="31" t="s">
        <v>402</v>
      </c>
      <c r="C11" s="30">
        <v>46198</v>
      </c>
      <c r="D11" s="31" t="s">
        <v>392</v>
      </c>
      <c r="E11" s="30">
        <v>46198</v>
      </c>
      <c r="F11" s="31" t="s">
        <v>397</v>
      </c>
      <c r="G11" s="31" t="s">
        <v>87</v>
      </c>
      <c r="H11" s="31" t="s">
        <v>394</v>
      </c>
      <c r="I11" s="31">
        <v>1800</v>
      </c>
      <c r="J11" s="31">
        <v>31.879394000000001</v>
      </c>
      <c r="K11" s="31">
        <v>39</v>
      </c>
      <c r="L11" s="31">
        <v>12817.0908</v>
      </c>
      <c r="M11" s="31">
        <v>0.182579641025641</v>
      </c>
      <c r="N11" s="31" t="s">
        <v>395</v>
      </c>
      <c r="O11" s="31">
        <v>70200</v>
      </c>
      <c r="P11">
        <f t="shared" si="0"/>
        <v>6</v>
      </c>
      <c r="Q11">
        <f t="shared" si="1"/>
        <v>26</v>
      </c>
      <c r="R11" s="31" t="str">
        <f>VLOOKUP(G11,Catalogo!A:B,2,0)</f>
        <v>ESTIREN ACRILICA</v>
      </c>
      <c r="S11" s="68">
        <f t="shared" si="2"/>
        <v>12817.090799999998</v>
      </c>
      <c r="T11" s="68">
        <f t="shared" si="3"/>
        <v>57382.909200000002</v>
      </c>
      <c r="U11" s="69">
        <f t="shared" si="4"/>
        <v>1</v>
      </c>
    </row>
    <row r="12" spans="1:21" customFormat="1" x14ac:dyDescent="0.35">
      <c r="A12" s="31" t="s">
        <v>2475</v>
      </c>
      <c r="B12" s="31" t="s">
        <v>790</v>
      </c>
      <c r="C12" s="30">
        <v>46198</v>
      </c>
      <c r="D12" s="31" t="s">
        <v>392</v>
      </c>
      <c r="E12" s="30">
        <v>46228</v>
      </c>
      <c r="F12" s="31" t="s">
        <v>397</v>
      </c>
      <c r="G12" s="31" t="s">
        <v>87</v>
      </c>
      <c r="H12" s="31" t="s">
        <v>394</v>
      </c>
      <c r="I12" s="31">
        <v>1440</v>
      </c>
      <c r="J12" s="31">
        <v>31.879389</v>
      </c>
      <c r="K12" s="31">
        <v>42</v>
      </c>
      <c r="L12" s="31">
        <v>14573.679840000001</v>
      </c>
      <c r="M12" s="31">
        <v>0.24096692857142851</v>
      </c>
      <c r="N12" s="31" t="s">
        <v>395</v>
      </c>
      <c r="O12" s="31">
        <v>60480</v>
      </c>
      <c r="P12">
        <f t="shared" si="0"/>
        <v>6</v>
      </c>
      <c r="Q12">
        <f t="shared" si="1"/>
        <v>26</v>
      </c>
      <c r="R12" s="31" t="str">
        <f>VLOOKUP(G12,Catalogo!A:B,2,0)</f>
        <v>ESTIREN ACRILICA</v>
      </c>
      <c r="S12" s="68">
        <f t="shared" si="2"/>
        <v>14573.679840000001</v>
      </c>
      <c r="T12" s="68">
        <f t="shared" si="3"/>
        <v>45906.320160000003</v>
      </c>
      <c r="U12" s="69">
        <f t="shared" si="4"/>
        <v>1</v>
      </c>
    </row>
    <row r="13" spans="1:21" customFormat="1" x14ac:dyDescent="0.35">
      <c r="A13" s="31" t="s">
        <v>2476</v>
      </c>
      <c r="B13" s="31" t="s">
        <v>406</v>
      </c>
      <c r="C13" s="30">
        <v>46198</v>
      </c>
      <c r="D13" s="31" t="s">
        <v>392</v>
      </c>
      <c r="E13" s="30">
        <v>46228</v>
      </c>
      <c r="F13" s="31" t="s">
        <v>835</v>
      </c>
      <c r="G13" s="31" t="s">
        <v>230</v>
      </c>
      <c r="H13" s="31" t="s">
        <v>394</v>
      </c>
      <c r="I13" s="31">
        <v>135</v>
      </c>
      <c r="J13" s="31">
        <v>61.976444000000001</v>
      </c>
      <c r="K13" s="31">
        <v>88.1</v>
      </c>
      <c r="L13" s="31">
        <v>3526.6800600000001</v>
      </c>
      <c r="M13" s="31">
        <v>0.29652163450624291</v>
      </c>
      <c r="N13" s="31" t="s">
        <v>395</v>
      </c>
      <c r="O13" s="31">
        <v>11893.5</v>
      </c>
      <c r="P13">
        <f t="shared" si="0"/>
        <v>6</v>
      </c>
      <c r="Q13">
        <f t="shared" si="1"/>
        <v>26</v>
      </c>
      <c r="R13" s="31" t="str">
        <f>VLOOKUP(G13,Catalogo!A:B,2,0)</f>
        <v>HIPOCLORITO DE CALCIO GRANULAR HTH</v>
      </c>
      <c r="S13" s="68">
        <f t="shared" si="2"/>
        <v>3526.6800599999992</v>
      </c>
      <c r="T13" s="68">
        <f t="shared" si="3"/>
        <v>8366.8199400000012</v>
      </c>
      <c r="U13" s="69">
        <f t="shared" si="4"/>
        <v>1</v>
      </c>
    </row>
    <row r="14" spans="1:21" customFormat="1" x14ac:dyDescent="0.35">
      <c r="A14" s="31" t="s">
        <v>2477</v>
      </c>
      <c r="B14" s="31" t="s">
        <v>792</v>
      </c>
      <c r="C14" s="30">
        <v>46198</v>
      </c>
      <c r="D14" s="31" t="s">
        <v>1394</v>
      </c>
      <c r="E14" s="30">
        <v>46243</v>
      </c>
      <c r="F14" s="31" t="s">
        <v>397</v>
      </c>
      <c r="G14" s="31" t="s">
        <v>2478</v>
      </c>
      <c r="H14" s="31" t="s">
        <v>394</v>
      </c>
      <c r="I14" s="31">
        <v>1020.6</v>
      </c>
      <c r="J14" s="31">
        <v>66.005319999999998</v>
      </c>
      <c r="K14" s="31">
        <v>82</v>
      </c>
      <c r="L14" s="31">
        <v>16324.170408</v>
      </c>
      <c r="M14" s="31">
        <v>0.1950570731707317</v>
      </c>
      <c r="N14" s="31" t="s">
        <v>395</v>
      </c>
      <c r="O14" s="31">
        <v>83689.2</v>
      </c>
      <c r="P14">
        <f t="shared" si="0"/>
        <v>6</v>
      </c>
      <c r="Q14">
        <f t="shared" si="1"/>
        <v>26</v>
      </c>
      <c r="R14" s="31" t="str">
        <f>VLOOKUP(G14,Catalogo!A:B,2,0)</f>
        <v>PROTEINA VEGETAL PVH 11307</v>
      </c>
      <c r="S14" s="68">
        <f t="shared" si="2"/>
        <v>16324.170408000004</v>
      </c>
      <c r="T14" s="68">
        <f t="shared" si="3"/>
        <v>67365.029591999992</v>
      </c>
      <c r="U14" s="69">
        <f t="shared" si="4"/>
        <v>1</v>
      </c>
    </row>
    <row r="15" spans="1:21" customFormat="1" x14ac:dyDescent="0.35">
      <c r="A15" s="31" t="s">
        <v>2479</v>
      </c>
      <c r="B15" s="31" t="s">
        <v>1389</v>
      </c>
      <c r="C15" s="30">
        <v>46198</v>
      </c>
      <c r="D15" s="31" t="s">
        <v>398</v>
      </c>
      <c r="E15" s="30">
        <v>46198</v>
      </c>
      <c r="F15" s="31" t="s">
        <v>397</v>
      </c>
      <c r="G15" s="31" t="s">
        <v>230</v>
      </c>
      <c r="H15" s="31" t="s">
        <v>394</v>
      </c>
      <c r="I15" s="31">
        <v>180</v>
      </c>
      <c r="J15" s="31">
        <v>61.976444000000001</v>
      </c>
      <c r="K15" s="31">
        <v>82.59</v>
      </c>
      <c r="L15" s="31">
        <v>3710.4400799999999</v>
      </c>
      <c r="M15" s="31">
        <v>0.2495890059329216</v>
      </c>
      <c r="N15" s="31" t="s">
        <v>395</v>
      </c>
      <c r="O15" s="31">
        <v>14866.2</v>
      </c>
      <c r="P15">
        <f t="shared" si="0"/>
        <v>6</v>
      </c>
      <c r="Q15">
        <f t="shared" si="1"/>
        <v>26</v>
      </c>
      <c r="R15" s="31" t="str">
        <f>VLOOKUP(G15,Catalogo!A:B,2,0)</f>
        <v>HIPOCLORITO DE CALCIO GRANULAR HTH</v>
      </c>
      <c r="S15" s="68">
        <f t="shared" si="2"/>
        <v>3710.4400800000003</v>
      </c>
      <c r="T15" s="68">
        <f t="shared" si="3"/>
        <v>11155.75992</v>
      </c>
      <c r="U15" s="69">
        <f t="shared" si="4"/>
        <v>1</v>
      </c>
    </row>
    <row r="16" spans="1:21" customFormat="1" x14ac:dyDescent="0.35">
      <c r="A16" s="31" t="s">
        <v>2480</v>
      </c>
      <c r="B16" s="31" t="s">
        <v>1679</v>
      </c>
      <c r="C16" s="30">
        <v>46198</v>
      </c>
      <c r="D16" s="31" t="s">
        <v>392</v>
      </c>
      <c r="E16" s="30">
        <v>46228</v>
      </c>
      <c r="F16" s="31" t="s">
        <v>1146</v>
      </c>
      <c r="G16" s="31" t="s">
        <v>596</v>
      </c>
      <c r="H16" s="31" t="s">
        <v>394</v>
      </c>
      <c r="I16" s="31">
        <v>200</v>
      </c>
      <c r="J16" s="31">
        <v>60.885399999999997</v>
      </c>
      <c r="K16" s="31">
        <v>68</v>
      </c>
      <c r="L16" s="31">
        <v>1422.92</v>
      </c>
      <c r="M16" s="31">
        <v>0.10462647058823531</v>
      </c>
      <c r="N16" s="31" t="s">
        <v>395</v>
      </c>
      <c r="O16" s="31">
        <v>13600</v>
      </c>
      <c r="P16">
        <f t="shared" si="0"/>
        <v>6</v>
      </c>
      <c r="Q16">
        <f t="shared" si="1"/>
        <v>26</v>
      </c>
      <c r="R16" s="31" t="str">
        <f>VLOOKUP(G16,Catalogo!A:B,2,0)</f>
        <v>ALCOHOL TRIDECILICO 8 MOLES</v>
      </c>
      <c r="S16" s="68">
        <f t="shared" si="2"/>
        <v>1422.9200000000005</v>
      </c>
      <c r="T16" s="68">
        <f t="shared" si="3"/>
        <v>12177.08</v>
      </c>
      <c r="U16" s="69">
        <f t="shared" si="4"/>
        <v>1</v>
      </c>
    </row>
    <row r="17" spans="1:21" customFormat="1" x14ac:dyDescent="0.35">
      <c r="A17" s="31" t="s">
        <v>2481</v>
      </c>
      <c r="B17" s="31" t="s">
        <v>1193</v>
      </c>
      <c r="C17" s="30">
        <v>46197</v>
      </c>
      <c r="D17" s="31" t="s">
        <v>398</v>
      </c>
      <c r="E17" s="30">
        <v>46197</v>
      </c>
      <c r="F17" s="31" t="s">
        <v>1146</v>
      </c>
      <c r="G17" s="31" t="s">
        <v>166</v>
      </c>
      <c r="H17" s="31" t="s">
        <v>394</v>
      </c>
      <c r="I17" s="31">
        <v>50</v>
      </c>
      <c r="J17" s="31">
        <v>35.64</v>
      </c>
      <c r="K17" s="31">
        <v>50</v>
      </c>
      <c r="L17" s="31">
        <v>718</v>
      </c>
      <c r="M17" s="31">
        <v>0.28720000000000001</v>
      </c>
      <c r="N17" s="31" t="s">
        <v>395</v>
      </c>
      <c r="O17" s="31">
        <v>2500</v>
      </c>
      <c r="P17">
        <f t="shared" si="0"/>
        <v>6</v>
      </c>
      <c r="Q17">
        <f t="shared" si="1"/>
        <v>26</v>
      </c>
      <c r="R17" s="31" t="str">
        <f>VLOOKUP(G17,Catalogo!A:B,2,0)</f>
        <v>TRICLORO POLVO</v>
      </c>
      <c r="S17" s="68">
        <f t="shared" si="2"/>
        <v>718</v>
      </c>
      <c r="T17" s="68">
        <f t="shared" si="3"/>
        <v>1782</v>
      </c>
      <c r="U17" s="69">
        <f t="shared" si="4"/>
        <v>1</v>
      </c>
    </row>
    <row r="18" spans="1:21" customFormat="1" x14ac:dyDescent="0.35">
      <c r="A18" s="31" t="s">
        <v>2482</v>
      </c>
      <c r="B18" s="31" t="s">
        <v>1193</v>
      </c>
      <c r="C18" s="30">
        <v>46197</v>
      </c>
      <c r="D18" s="31" t="s">
        <v>398</v>
      </c>
      <c r="E18" s="30">
        <v>46197</v>
      </c>
      <c r="F18" s="31" t="s">
        <v>835</v>
      </c>
      <c r="G18" s="31" t="s">
        <v>173</v>
      </c>
      <c r="H18" s="31" t="s">
        <v>394</v>
      </c>
      <c r="I18" s="31">
        <v>50</v>
      </c>
      <c r="J18" s="31">
        <v>43.41</v>
      </c>
      <c r="K18" s="31">
        <v>55</v>
      </c>
      <c r="L18" s="31">
        <v>579.5</v>
      </c>
      <c r="M18" s="31">
        <v>0.21072727272727271</v>
      </c>
      <c r="N18" s="31" t="s">
        <v>395</v>
      </c>
      <c r="O18" s="31">
        <v>2750</v>
      </c>
      <c r="P18">
        <f t="shared" si="0"/>
        <v>6</v>
      </c>
      <c r="Q18">
        <f t="shared" si="1"/>
        <v>26</v>
      </c>
      <c r="R18" s="31" t="str">
        <f>VLOOKUP(G18,Catalogo!A:B,2,0)</f>
        <v>TRICLORO GRANULAR</v>
      </c>
      <c r="S18" s="68">
        <f t="shared" si="2"/>
        <v>579.50000000000023</v>
      </c>
      <c r="T18" s="68">
        <f t="shared" si="3"/>
        <v>2170.5</v>
      </c>
      <c r="U18" s="69">
        <f t="shared" si="4"/>
        <v>1</v>
      </c>
    </row>
    <row r="19" spans="1:21" customFormat="1" x14ac:dyDescent="0.35">
      <c r="A19" s="31" t="s">
        <v>2483</v>
      </c>
      <c r="B19" s="31" t="s">
        <v>1270</v>
      </c>
      <c r="C19" s="30">
        <v>46196</v>
      </c>
      <c r="D19" s="31" t="s">
        <v>392</v>
      </c>
      <c r="E19" s="30">
        <v>46226</v>
      </c>
      <c r="F19" s="31" t="s">
        <v>835</v>
      </c>
      <c r="G19" s="31" t="s">
        <v>945</v>
      </c>
      <c r="H19" s="31" t="s">
        <v>394</v>
      </c>
      <c r="I19" s="31">
        <v>45</v>
      </c>
      <c r="J19" s="31">
        <v>61.06</v>
      </c>
      <c r="K19" s="31">
        <v>71</v>
      </c>
      <c r="L19" s="31">
        <v>447.3</v>
      </c>
      <c r="M19" s="31">
        <v>0.14000000000000001</v>
      </c>
      <c r="N19" s="31" t="s">
        <v>395</v>
      </c>
      <c r="O19" s="31">
        <v>3195</v>
      </c>
      <c r="P19">
        <f t="shared" si="0"/>
        <v>6</v>
      </c>
      <c r="Q19">
        <f t="shared" si="1"/>
        <v>26</v>
      </c>
      <c r="R19" s="31" t="str">
        <f>VLOOKUP(G19,Catalogo!A:B,2,0)</f>
        <v>HIPOCLORITO DE CALCIO GRANULAR AQUALIFE 65%</v>
      </c>
      <c r="S19" s="68">
        <f t="shared" si="2"/>
        <v>447.2999999999999</v>
      </c>
      <c r="T19" s="68">
        <f t="shared" si="3"/>
        <v>2747.7000000000003</v>
      </c>
      <c r="U19" s="69">
        <f t="shared" si="4"/>
        <v>1</v>
      </c>
    </row>
    <row r="20" spans="1:21" customFormat="1" x14ac:dyDescent="0.35">
      <c r="A20" s="31" t="s">
        <v>2484</v>
      </c>
      <c r="B20" s="31" t="s">
        <v>790</v>
      </c>
      <c r="C20" s="30">
        <v>46196</v>
      </c>
      <c r="D20" s="31" t="s">
        <v>392</v>
      </c>
      <c r="E20" s="30">
        <v>46226</v>
      </c>
      <c r="F20" s="31" t="s">
        <v>397</v>
      </c>
      <c r="G20" s="31" t="s">
        <v>42</v>
      </c>
      <c r="H20" s="31" t="s">
        <v>394</v>
      </c>
      <c r="I20" s="31">
        <v>1000</v>
      </c>
      <c r="J20" s="31">
        <v>47.377450000000003</v>
      </c>
      <c r="K20" s="31">
        <v>58.5</v>
      </c>
      <c r="L20" s="31">
        <v>11122.55</v>
      </c>
      <c r="M20" s="31">
        <v>0.19012905982905981</v>
      </c>
      <c r="N20" s="31" t="s">
        <v>395</v>
      </c>
      <c r="O20" s="31">
        <v>58500</v>
      </c>
      <c r="P20">
        <f t="shared" si="0"/>
        <v>6</v>
      </c>
      <c r="Q20">
        <f t="shared" si="1"/>
        <v>26</v>
      </c>
      <c r="R20" s="31" t="str">
        <f>VLOOKUP(G20,Catalogo!A:B,2,0)</f>
        <v>ALCOHOL POLIVINILICO PVOH 08850</v>
      </c>
      <c r="S20" s="68">
        <f t="shared" si="2"/>
        <v>11122.549999999997</v>
      </c>
      <c r="T20" s="68">
        <f t="shared" si="3"/>
        <v>47377.450000000004</v>
      </c>
      <c r="U20" s="69">
        <f t="shared" si="4"/>
        <v>1</v>
      </c>
    </row>
    <row r="21" spans="1:21" customFormat="1" x14ac:dyDescent="0.35">
      <c r="A21" s="31" t="s">
        <v>2485</v>
      </c>
      <c r="B21" s="31" t="s">
        <v>790</v>
      </c>
      <c r="C21" s="30">
        <v>46196</v>
      </c>
      <c r="D21" s="31" t="s">
        <v>392</v>
      </c>
      <c r="E21" s="30">
        <v>46226</v>
      </c>
      <c r="F21" s="31" t="s">
        <v>397</v>
      </c>
      <c r="G21" s="31" t="s">
        <v>42</v>
      </c>
      <c r="H21" s="31" t="s">
        <v>394</v>
      </c>
      <c r="I21" s="31">
        <v>1000</v>
      </c>
      <c r="J21" s="31">
        <v>47.377450000000003</v>
      </c>
      <c r="K21" s="31">
        <v>58</v>
      </c>
      <c r="L21" s="31">
        <v>10622.55</v>
      </c>
      <c r="M21" s="31">
        <v>0.1831474137931034</v>
      </c>
      <c r="N21" s="31" t="s">
        <v>395</v>
      </c>
      <c r="O21" s="31">
        <v>58000</v>
      </c>
      <c r="P21">
        <f t="shared" si="0"/>
        <v>6</v>
      </c>
      <c r="Q21">
        <f t="shared" si="1"/>
        <v>26</v>
      </c>
      <c r="R21" s="31" t="str">
        <f>VLOOKUP(G21,Catalogo!A:B,2,0)</f>
        <v>ALCOHOL POLIVINILICO PVOH 08850</v>
      </c>
      <c r="S21" s="68">
        <f t="shared" si="2"/>
        <v>10622.549999999997</v>
      </c>
      <c r="T21" s="68">
        <f t="shared" si="3"/>
        <v>47377.450000000004</v>
      </c>
      <c r="U21" s="69">
        <f t="shared" si="4"/>
        <v>1</v>
      </c>
    </row>
    <row r="22" spans="1:21" customFormat="1" x14ac:dyDescent="0.35">
      <c r="A22" s="31" t="s">
        <v>2486</v>
      </c>
      <c r="B22" s="31" t="s">
        <v>790</v>
      </c>
      <c r="C22" s="30">
        <v>46196</v>
      </c>
      <c r="D22" s="31" t="s">
        <v>392</v>
      </c>
      <c r="E22" s="30">
        <v>46226</v>
      </c>
      <c r="F22" s="31" t="s">
        <v>397</v>
      </c>
      <c r="G22" s="31" t="s">
        <v>42</v>
      </c>
      <c r="H22" s="31" t="s">
        <v>394</v>
      </c>
      <c r="I22" s="31">
        <v>1000</v>
      </c>
      <c r="J22" s="31">
        <v>47.377450000000003</v>
      </c>
      <c r="K22" s="31">
        <v>58</v>
      </c>
      <c r="L22" s="31">
        <v>10622.55</v>
      </c>
      <c r="M22" s="31">
        <v>0.1831474137931034</v>
      </c>
      <c r="N22" s="31" t="s">
        <v>395</v>
      </c>
      <c r="O22" s="31">
        <v>58000</v>
      </c>
      <c r="P22">
        <f t="shared" si="0"/>
        <v>6</v>
      </c>
      <c r="Q22">
        <f t="shared" si="1"/>
        <v>26</v>
      </c>
      <c r="R22" s="31" t="str">
        <f>VLOOKUP(G22,Catalogo!A:B,2,0)</f>
        <v>ALCOHOL POLIVINILICO PVOH 08850</v>
      </c>
      <c r="S22" s="68">
        <f t="shared" si="2"/>
        <v>10622.549999999997</v>
      </c>
      <c r="T22" s="68">
        <f t="shared" si="3"/>
        <v>47377.450000000004</v>
      </c>
      <c r="U22" s="69">
        <f t="shared" si="4"/>
        <v>1</v>
      </c>
    </row>
    <row r="23" spans="1:21" customFormat="1" x14ac:dyDescent="0.35">
      <c r="A23" s="31" t="s">
        <v>2487</v>
      </c>
      <c r="B23" s="31" t="s">
        <v>790</v>
      </c>
      <c r="C23" s="30">
        <v>46196</v>
      </c>
      <c r="D23" s="31" t="s">
        <v>392</v>
      </c>
      <c r="E23" s="30">
        <v>46226</v>
      </c>
      <c r="F23" s="31" t="s">
        <v>397</v>
      </c>
      <c r="G23" s="31" t="s">
        <v>42</v>
      </c>
      <c r="H23" s="31" t="s">
        <v>394</v>
      </c>
      <c r="I23" s="31">
        <v>1000</v>
      </c>
      <c r="J23" s="31">
        <v>47.377450000000003</v>
      </c>
      <c r="K23" s="31">
        <v>58</v>
      </c>
      <c r="L23" s="31">
        <v>10622.55</v>
      </c>
      <c r="M23" s="31">
        <v>0.1831474137931034</v>
      </c>
      <c r="N23" s="31" t="s">
        <v>395</v>
      </c>
      <c r="O23" s="31">
        <v>58000</v>
      </c>
      <c r="P23">
        <f t="shared" si="0"/>
        <v>6</v>
      </c>
      <c r="Q23">
        <f t="shared" si="1"/>
        <v>26</v>
      </c>
      <c r="R23" s="31" t="str">
        <f>VLOOKUP(G23,Catalogo!A:B,2,0)</f>
        <v>ALCOHOL POLIVINILICO PVOH 08850</v>
      </c>
      <c r="S23" s="68">
        <f t="shared" si="2"/>
        <v>10622.549999999997</v>
      </c>
      <c r="T23" s="68">
        <f t="shared" si="3"/>
        <v>47377.450000000004</v>
      </c>
      <c r="U23" s="69">
        <f t="shared" si="4"/>
        <v>1</v>
      </c>
    </row>
    <row r="24" spans="1:21" customFormat="1" x14ac:dyDescent="0.35">
      <c r="A24" s="31" t="s">
        <v>2488</v>
      </c>
      <c r="B24" s="31" t="s">
        <v>484</v>
      </c>
      <c r="C24" s="30">
        <v>46196</v>
      </c>
      <c r="D24" s="31" t="s">
        <v>392</v>
      </c>
      <c r="E24" s="30">
        <v>46226</v>
      </c>
      <c r="F24" s="31" t="s">
        <v>397</v>
      </c>
      <c r="G24" s="31" t="s">
        <v>612</v>
      </c>
      <c r="H24" s="31" t="s">
        <v>394</v>
      </c>
      <c r="I24" s="31">
        <v>660</v>
      </c>
      <c r="J24" s="31">
        <v>23.866741999999999</v>
      </c>
      <c r="K24" s="31">
        <v>29.5</v>
      </c>
      <c r="L24" s="31">
        <v>3717.95028</v>
      </c>
      <c r="M24" s="31">
        <v>0.19095789830508481</v>
      </c>
      <c r="N24" s="31" t="s">
        <v>395</v>
      </c>
      <c r="O24" s="31">
        <v>19470</v>
      </c>
      <c r="P24">
        <f t="shared" si="0"/>
        <v>6</v>
      </c>
      <c r="Q24">
        <f t="shared" si="1"/>
        <v>26</v>
      </c>
      <c r="R24" s="31" t="str">
        <f>VLOOKUP(G24,Catalogo!A:B,2,0)</f>
        <v>LESS 28%</v>
      </c>
      <c r="S24" s="68">
        <f t="shared" si="2"/>
        <v>3717.9502800000009</v>
      </c>
      <c r="T24" s="68">
        <f t="shared" si="3"/>
        <v>15752.049719999999</v>
      </c>
      <c r="U24" s="69">
        <f t="shared" si="4"/>
        <v>1</v>
      </c>
    </row>
    <row r="25" spans="1:21" customFormat="1" x14ac:dyDescent="0.35">
      <c r="A25" s="31" t="s">
        <v>2489</v>
      </c>
      <c r="B25" s="31" t="s">
        <v>2490</v>
      </c>
      <c r="C25" s="30">
        <v>46196</v>
      </c>
      <c r="D25" s="31" t="s">
        <v>398</v>
      </c>
      <c r="E25" s="30">
        <v>46196</v>
      </c>
      <c r="F25" s="31" t="s">
        <v>1146</v>
      </c>
      <c r="G25" s="31" t="s">
        <v>230</v>
      </c>
      <c r="H25" s="31" t="s">
        <v>394</v>
      </c>
      <c r="I25" s="31">
        <v>135</v>
      </c>
      <c r="J25" s="31">
        <v>61.976444000000001</v>
      </c>
      <c r="K25" s="31">
        <v>84.5</v>
      </c>
      <c r="L25" s="31">
        <v>3040.6800600000001</v>
      </c>
      <c r="M25" s="31">
        <v>0.26655095857988159</v>
      </c>
      <c r="N25" s="31" t="s">
        <v>395</v>
      </c>
      <c r="O25" s="31">
        <v>11407.5</v>
      </c>
      <c r="P25">
        <f t="shared" si="0"/>
        <v>6</v>
      </c>
      <c r="Q25">
        <f t="shared" si="1"/>
        <v>26</v>
      </c>
      <c r="R25" s="31" t="str">
        <f>VLOOKUP(G25,Catalogo!A:B,2,0)</f>
        <v>HIPOCLORITO DE CALCIO GRANULAR HTH</v>
      </c>
      <c r="S25" s="68">
        <f t="shared" si="2"/>
        <v>3040.6800599999997</v>
      </c>
      <c r="T25" s="68">
        <f t="shared" si="3"/>
        <v>8366.8199400000012</v>
      </c>
      <c r="U25" s="69">
        <f t="shared" si="4"/>
        <v>1</v>
      </c>
    </row>
    <row r="26" spans="1:21" customFormat="1" x14ac:dyDescent="0.35">
      <c r="A26" s="31" t="s">
        <v>2491</v>
      </c>
      <c r="B26" s="31" t="s">
        <v>2492</v>
      </c>
      <c r="C26" s="30">
        <v>46196</v>
      </c>
      <c r="D26" s="31" t="s">
        <v>398</v>
      </c>
      <c r="E26" s="30">
        <v>46196</v>
      </c>
      <c r="F26" s="31" t="s">
        <v>1146</v>
      </c>
      <c r="G26" s="31" t="s">
        <v>230</v>
      </c>
      <c r="H26" s="31" t="s">
        <v>394</v>
      </c>
      <c r="I26" s="31">
        <v>135</v>
      </c>
      <c r="J26" s="31">
        <v>61.976444000000001</v>
      </c>
      <c r="K26" s="31">
        <v>84.5</v>
      </c>
      <c r="L26" s="31">
        <v>3040.6800600000001</v>
      </c>
      <c r="M26" s="31">
        <v>0.26655095857988159</v>
      </c>
      <c r="N26" s="31" t="s">
        <v>395</v>
      </c>
      <c r="O26" s="31">
        <v>11407.5</v>
      </c>
      <c r="P26">
        <f t="shared" si="0"/>
        <v>6</v>
      </c>
      <c r="Q26">
        <f t="shared" si="1"/>
        <v>26</v>
      </c>
      <c r="R26" s="31" t="str">
        <f>VLOOKUP(G26,Catalogo!A:B,2,0)</f>
        <v>HIPOCLORITO DE CALCIO GRANULAR HTH</v>
      </c>
      <c r="S26" s="68">
        <f t="shared" si="2"/>
        <v>3040.6800599999997</v>
      </c>
      <c r="T26" s="68">
        <f t="shared" si="3"/>
        <v>8366.8199400000012</v>
      </c>
      <c r="U26" s="69">
        <f t="shared" si="4"/>
        <v>1</v>
      </c>
    </row>
    <row r="27" spans="1:21" customFormat="1" x14ac:dyDescent="0.35">
      <c r="A27" s="31" t="s">
        <v>2493</v>
      </c>
      <c r="B27" s="31" t="s">
        <v>803</v>
      </c>
      <c r="C27" s="30">
        <v>46195</v>
      </c>
      <c r="D27" s="31" t="s">
        <v>392</v>
      </c>
      <c r="E27" s="30">
        <v>46225</v>
      </c>
      <c r="F27" s="31" t="s">
        <v>397</v>
      </c>
      <c r="G27" s="31" t="s">
        <v>155</v>
      </c>
      <c r="H27" s="31" t="s">
        <v>394</v>
      </c>
      <c r="I27" s="31">
        <v>75</v>
      </c>
      <c r="J27" s="31">
        <v>57.593466999999997</v>
      </c>
      <c r="K27" s="31">
        <v>90</v>
      </c>
      <c r="L27" s="31">
        <v>2430.489975</v>
      </c>
      <c r="M27" s="31">
        <v>0.36007258888888888</v>
      </c>
      <c r="N27" s="31" t="s">
        <v>395</v>
      </c>
      <c r="O27" s="31">
        <v>6750</v>
      </c>
      <c r="P27">
        <f t="shared" si="0"/>
        <v>6</v>
      </c>
      <c r="Q27">
        <f t="shared" si="1"/>
        <v>26</v>
      </c>
      <c r="R27" s="31" t="str">
        <f>VLOOKUP(G27,Catalogo!A:B,2,0)</f>
        <v>ACIDO ASCORBICO</v>
      </c>
      <c r="S27" s="68">
        <f t="shared" si="2"/>
        <v>2430.4899750000004</v>
      </c>
      <c r="T27" s="68">
        <f t="shared" si="3"/>
        <v>4319.5100249999996</v>
      </c>
      <c r="U27" s="69">
        <f t="shared" si="4"/>
        <v>1</v>
      </c>
    </row>
    <row r="28" spans="1:21" customFormat="1" x14ac:dyDescent="0.35">
      <c r="A28" s="31" t="s">
        <v>2494</v>
      </c>
      <c r="B28" s="31" t="s">
        <v>1150</v>
      </c>
      <c r="C28" s="30">
        <v>46195</v>
      </c>
      <c r="D28" s="31" t="s">
        <v>398</v>
      </c>
      <c r="E28" s="30">
        <v>46195</v>
      </c>
      <c r="F28" s="31" t="s">
        <v>397</v>
      </c>
      <c r="G28" s="31" t="s">
        <v>613</v>
      </c>
      <c r="H28" s="31" t="s">
        <v>394</v>
      </c>
      <c r="I28" s="31">
        <v>340</v>
      </c>
      <c r="J28" s="31">
        <v>40.181587999999998</v>
      </c>
      <c r="K28" s="31">
        <v>48</v>
      </c>
      <c r="L28" s="31">
        <v>2658.26008</v>
      </c>
      <c r="M28" s="31">
        <v>0.1628835833333333</v>
      </c>
      <c r="N28" s="31" t="s">
        <v>395</v>
      </c>
      <c r="O28" s="31">
        <v>16320</v>
      </c>
      <c r="P28">
        <f t="shared" si="0"/>
        <v>6</v>
      </c>
      <c r="Q28">
        <f t="shared" si="1"/>
        <v>26</v>
      </c>
      <c r="R28" s="31" t="str">
        <f>VLOOKUP(G28,Catalogo!A:B,2,0)</f>
        <v>LESS 70%</v>
      </c>
      <c r="S28" s="68">
        <f t="shared" si="2"/>
        <v>2658.2600800000009</v>
      </c>
      <c r="T28" s="68">
        <f t="shared" si="3"/>
        <v>13661.73992</v>
      </c>
      <c r="U28" s="69">
        <f t="shared" si="4"/>
        <v>1</v>
      </c>
    </row>
    <row r="29" spans="1:21" customFormat="1" x14ac:dyDescent="0.35">
      <c r="A29" s="31" t="s">
        <v>2445</v>
      </c>
      <c r="B29" s="31" t="s">
        <v>402</v>
      </c>
      <c r="C29" s="30">
        <v>46192</v>
      </c>
      <c r="D29" s="31" t="s">
        <v>392</v>
      </c>
      <c r="E29" s="30">
        <v>46222</v>
      </c>
      <c r="F29" s="31" t="s">
        <v>397</v>
      </c>
      <c r="G29" s="31" t="s">
        <v>87</v>
      </c>
      <c r="H29" s="31" t="s">
        <v>394</v>
      </c>
      <c r="I29" s="31">
        <v>900</v>
      </c>
      <c r="J29" s="31">
        <v>31.879389</v>
      </c>
      <c r="K29" s="31">
        <v>39</v>
      </c>
      <c r="L29" s="31">
        <v>6408.5499</v>
      </c>
      <c r="M29" s="31">
        <v>0.18257976923076921</v>
      </c>
      <c r="N29" s="31" t="s">
        <v>395</v>
      </c>
      <c r="O29" s="31">
        <v>35100</v>
      </c>
      <c r="P29">
        <f t="shared" si="0"/>
        <v>6</v>
      </c>
      <c r="Q29">
        <f t="shared" si="1"/>
        <v>25</v>
      </c>
      <c r="R29" s="31" t="str">
        <f>VLOOKUP(G29,Catalogo!A:B,2,0)</f>
        <v>ESTIREN ACRILICA</v>
      </c>
      <c r="S29" s="68">
        <f t="shared" si="2"/>
        <v>6408.5499</v>
      </c>
      <c r="T29" s="68">
        <f t="shared" si="3"/>
        <v>28691.450100000002</v>
      </c>
      <c r="U29" s="69">
        <f t="shared" si="4"/>
        <v>1</v>
      </c>
    </row>
    <row r="30" spans="1:21" customFormat="1" x14ac:dyDescent="0.35">
      <c r="A30" s="31" t="s">
        <v>2446</v>
      </c>
      <c r="B30" s="31" t="s">
        <v>1193</v>
      </c>
      <c r="C30" s="30">
        <v>46192</v>
      </c>
      <c r="D30" s="31" t="s">
        <v>398</v>
      </c>
      <c r="E30" s="30">
        <v>46192</v>
      </c>
      <c r="F30" s="31" t="s">
        <v>397</v>
      </c>
      <c r="G30" s="31" t="s">
        <v>87</v>
      </c>
      <c r="H30" s="31" t="s">
        <v>394</v>
      </c>
      <c r="I30" s="31">
        <v>1800</v>
      </c>
      <c r="J30" s="31">
        <v>31.879394000000001</v>
      </c>
      <c r="K30" s="31">
        <v>39</v>
      </c>
      <c r="L30" s="31">
        <v>12817.0908</v>
      </c>
      <c r="M30" s="31">
        <v>0.182579641025641</v>
      </c>
      <c r="N30" s="31" t="s">
        <v>395</v>
      </c>
      <c r="O30" s="31">
        <v>70200</v>
      </c>
      <c r="P30">
        <f t="shared" si="0"/>
        <v>6</v>
      </c>
      <c r="Q30">
        <f t="shared" si="1"/>
        <v>25</v>
      </c>
      <c r="R30" s="31" t="str">
        <f>VLOOKUP(G30,Catalogo!A:B,2,0)</f>
        <v>ESTIREN ACRILICA</v>
      </c>
      <c r="S30" s="68">
        <f t="shared" si="2"/>
        <v>12817.090799999998</v>
      </c>
      <c r="T30" s="68">
        <f t="shared" si="3"/>
        <v>57382.909200000002</v>
      </c>
      <c r="U30" s="69">
        <f t="shared" si="4"/>
        <v>1</v>
      </c>
    </row>
    <row r="31" spans="1:21" customFormat="1" x14ac:dyDescent="0.35">
      <c r="A31" s="31" t="s">
        <v>2447</v>
      </c>
      <c r="B31" s="31" t="s">
        <v>1193</v>
      </c>
      <c r="C31" s="30">
        <v>46192</v>
      </c>
      <c r="D31" s="31" t="s">
        <v>398</v>
      </c>
      <c r="E31" s="30">
        <v>46192</v>
      </c>
      <c r="F31" s="31" t="s">
        <v>397</v>
      </c>
      <c r="G31" s="31" t="s">
        <v>87</v>
      </c>
      <c r="H31" s="31" t="s">
        <v>394</v>
      </c>
      <c r="I31" s="31">
        <v>1800</v>
      </c>
      <c r="J31" s="31">
        <v>31.879394000000001</v>
      </c>
      <c r="K31" s="31">
        <v>39</v>
      </c>
      <c r="L31" s="31">
        <v>12817.0908</v>
      </c>
      <c r="M31" s="31">
        <v>0.182579641025641</v>
      </c>
      <c r="N31" s="31" t="s">
        <v>395</v>
      </c>
      <c r="O31" s="31">
        <v>70200</v>
      </c>
      <c r="P31">
        <f t="shared" si="0"/>
        <v>6</v>
      </c>
      <c r="Q31">
        <f t="shared" si="1"/>
        <v>25</v>
      </c>
      <c r="R31" s="31" t="str">
        <f>VLOOKUP(G31,Catalogo!A:B,2,0)</f>
        <v>ESTIREN ACRILICA</v>
      </c>
      <c r="S31" s="68">
        <f t="shared" si="2"/>
        <v>12817.090799999998</v>
      </c>
      <c r="T31" s="68">
        <f t="shared" si="3"/>
        <v>57382.909200000002</v>
      </c>
      <c r="U31" s="69">
        <f t="shared" si="4"/>
        <v>1</v>
      </c>
    </row>
    <row r="32" spans="1:21" customFormat="1" x14ac:dyDescent="0.35">
      <c r="A32" s="31" t="s">
        <v>2448</v>
      </c>
      <c r="B32" s="31" t="s">
        <v>402</v>
      </c>
      <c r="C32" s="30">
        <v>46192</v>
      </c>
      <c r="D32" s="31" t="s">
        <v>392</v>
      </c>
      <c r="E32" s="30">
        <v>46192</v>
      </c>
      <c r="F32" s="31" t="s">
        <v>397</v>
      </c>
      <c r="G32" s="31" t="s">
        <v>87</v>
      </c>
      <c r="H32" s="31" t="s">
        <v>394</v>
      </c>
      <c r="I32" s="31">
        <v>1620</v>
      </c>
      <c r="J32" s="31">
        <v>31.927636</v>
      </c>
      <c r="K32" s="31">
        <v>39</v>
      </c>
      <c r="L32" s="31">
        <v>11457.22968</v>
      </c>
      <c r="M32" s="31">
        <v>0.18134266666666671</v>
      </c>
      <c r="N32" s="31" t="s">
        <v>395</v>
      </c>
      <c r="O32" s="31">
        <v>63180</v>
      </c>
      <c r="P32">
        <f t="shared" si="0"/>
        <v>6</v>
      </c>
      <c r="Q32">
        <f t="shared" si="1"/>
        <v>25</v>
      </c>
      <c r="R32" s="31" t="str">
        <f>VLOOKUP(G32,Catalogo!A:B,2,0)</f>
        <v>ESTIREN ACRILICA</v>
      </c>
      <c r="S32" s="68">
        <f t="shared" si="2"/>
        <v>11457.22968</v>
      </c>
      <c r="T32" s="68">
        <f t="shared" si="3"/>
        <v>51722.770319999996</v>
      </c>
      <c r="U32" s="69">
        <f t="shared" si="4"/>
        <v>1</v>
      </c>
    </row>
    <row r="33" spans="1:21" customFormat="1" x14ac:dyDescent="0.35">
      <c r="A33" s="31" t="s">
        <v>2427</v>
      </c>
      <c r="B33" s="31" t="s">
        <v>523</v>
      </c>
      <c r="C33" s="30">
        <v>46192</v>
      </c>
      <c r="D33" s="31" t="s">
        <v>392</v>
      </c>
      <c r="E33" s="30">
        <v>46222</v>
      </c>
      <c r="F33" s="31" t="s">
        <v>397</v>
      </c>
      <c r="G33" s="31" t="s">
        <v>230</v>
      </c>
      <c r="H33" s="31" t="s">
        <v>394</v>
      </c>
      <c r="I33" s="31">
        <v>180</v>
      </c>
      <c r="J33" s="31">
        <v>3.6055459999999999</v>
      </c>
      <c r="K33" s="31">
        <v>5</v>
      </c>
      <c r="L33" s="31">
        <v>251.00172000000001</v>
      </c>
      <c r="M33" s="31">
        <v>0.27889079999999999</v>
      </c>
      <c r="N33" s="31" t="s">
        <v>401</v>
      </c>
      <c r="O33" s="31">
        <v>15631.92</v>
      </c>
      <c r="P33">
        <f t="shared" si="0"/>
        <v>6</v>
      </c>
      <c r="Q33">
        <f t="shared" si="1"/>
        <v>25</v>
      </c>
      <c r="R33" s="31" t="str">
        <f>VLOOKUP(G33,Catalogo!A:B,2,0)</f>
        <v>HIPOCLORITO DE CALCIO GRANULAR HTH</v>
      </c>
      <c r="S33" s="68">
        <f t="shared" si="2"/>
        <v>4359.5986743359999</v>
      </c>
      <c r="T33" s="68">
        <f t="shared" si="3"/>
        <v>11272.321325664001</v>
      </c>
      <c r="U33" s="69">
        <f t="shared" si="4"/>
        <v>17.3688</v>
      </c>
    </row>
    <row r="34" spans="1:21" customFormat="1" x14ac:dyDescent="0.35">
      <c r="A34" s="31" t="s">
        <v>2428</v>
      </c>
      <c r="B34" s="31" t="s">
        <v>523</v>
      </c>
      <c r="C34" s="30">
        <v>46192</v>
      </c>
      <c r="D34" s="31" t="s">
        <v>392</v>
      </c>
      <c r="E34" s="30">
        <v>46222</v>
      </c>
      <c r="F34" s="31" t="s">
        <v>397</v>
      </c>
      <c r="G34" s="31" t="s">
        <v>155</v>
      </c>
      <c r="H34" s="31" t="s">
        <v>394</v>
      </c>
      <c r="I34" s="31">
        <v>25</v>
      </c>
      <c r="J34" s="31">
        <v>57.593600000000002</v>
      </c>
      <c r="K34" s="31">
        <v>70</v>
      </c>
      <c r="L34" s="31">
        <v>310.16000000000003</v>
      </c>
      <c r="M34" s="31">
        <v>0.17723428571428571</v>
      </c>
      <c r="N34" s="31" t="s">
        <v>395</v>
      </c>
      <c r="O34" s="31">
        <v>1750</v>
      </c>
      <c r="P34">
        <f t="shared" si="0"/>
        <v>6</v>
      </c>
      <c r="Q34">
        <f t="shared" si="1"/>
        <v>25</v>
      </c>
      <c r="R34" s="31" t="str">
        <f>VLOOKUP(G34,Catalogo!A:B,2,0)</f>
        <v>ACIDO ASCORBICO</v>
      </c>
      <c r="S34" s="68">
        <f t="shared" si="2"/>
        <v>310.15999999999997</v>
      </c>
      <c r="T34" s="68">
        <f t="shared" si="3"/>
        <v>1439.8400000000001</v>
      </c>
      <c r="U34" s="69">
        <f t="shared" si="4"/>
        <v>1</v>
      </c>
    </row>
    <row r="35" spans="1:21" customFormat="1" x14ac:dyDescent="0.35">
      <c r="A35" s="31" t="s">
        <v>2429</v>
      </c>
      <c r="B35" s="31" t="s">
        <v>523</v>
      </c>
      <c r="C35" s="30">
        <v>46191</v>
      </c>
      <c r="D35" s="31" t="s">
        <v>392</v>
      </c>
      <c r="E35" s="30">
        <v>46221</v>
      </c>
      <c r="F35" s="31" t="s">
        <v>397</v>
      </c>
      <c r="G35" s="31" t="s">
        <v>155</v>
      </c>
      <c r="H35" s="31" t="s">
        <v>394</v>
      </c>
      <c r="I35" s="31">
        <v>100</v>
      </c>
      <c r="J35" s="31">
        <v>57.593600000000002</v>
      </c>
      <c r="K35" s="31">
        <v>70</v>
      </c>
      <c r="L35" s="31">
        <v>1240.6400000000001</v>
      </c>
      <c r="M35" s="31">
        <v>0.17723428571428571</v>
      </c>
      <c r="N35" s="31" t="s">
        <v>395</v>
      </c>
      <c r="O35" s="31">
        <v>7000</v>
      </c>
      <c r="P35">
        <f t="shared" si="0"/>
        <v>6</v>
      </c>
      <c r="Q35">
        <f t="shared" si="1"/>
        <v>25</v>
      </c>
      <c r="R35" s="31" t="str">
        <f>VLOOKUP(G35,Catalogo!A:B,2,0)</f>
        <v>ACIDO ASCORBICO</v>
      </c>
      <c r="S35" s="68">
        <f t="shared" si="2"/>
        <v>1240.6399999999999</v>
      </c>
      <c r="T35" s="68">
        <f t="shared" si="3"/>
        <v>5759.3600000000006</v>
      </c>
      <c r="U35" s="69">
        <f t="shared" si="4"/>
        <v>1</v>
      </c>
    </row>
    <row r="36" spans="1:21" customFormat="1" x14ac:dyDescent="0.35">
      <c r="A36" s="31" t="s">
        <v>2430</v>
      </c>
      <c r="B36" s="31" t="s">
        <v>2042</v>
      </c>
      <c r="C36" s="30">
        <v>46191</v>
      </c>
      <c r="D36" s="31" t="s">
        <v>392</v>
      </c>
      <c r="E36" s="30">
        <v>46221</v>
      </c>
      <c r="F36" s="31" t="s">
        <v>397</v>
      </c>
      <c r="G36" s="31" t="s">
        <v>230</v>
      </c>
      <c r="H36" s="31" t="s">
        <v>394</v>
      </c>
      <c r="I36" s="31">
        <v>45</v>
      </c>
      <c r="J36" s="31">
        <v>3.6055459999999999</v>
      </c>
      <c r="K36" s="31">
        <v>5</v>
      </c>
      <c r="L36" s="31">
        <v>62.750430000000001</v>
      </c>
      <c r="M36" s="31">
        <v>0.27889079999999999</v>
      </c>
      <c r="N36" s="31" t="s">
        <v>401</v>
      </c>
      <c r="O36" s="31">
        <v>3867.57</v>
      </c>
      <c r="P36">
        <f t="shared" si="0"/>
        <v>6</v>
      </c>
      <c r="Q36">
        <f t="shared" si="1"/>
        <v>25</v>
      </c>
      <c r="R36" s="31" t="str">
        <f>VLOOKUP(G36,Catalogo!A:B,2,0)</f>
        <v>HIPOCLORITO DE CALCIO GRANULAR HTH</v>
      </c>
      <c r="S36" s="68">
        <f t="shared" si="2"/>
        <v>1078.629691356</v>
      </c>
      <c r="T36" s="68">
        <f t="shared" si="3"/>
        <v>2788.9403086440002</v>
      </c>
      <c r="U36" s="69">
        <f t="shared" si="4"/>
        <v>17.1892</v>
      </c>
    </row>
    <row r="37" spans="1:21" customFormat="1" x14ac:dyDescent="0.35">
      <c r="A37" s="31" t="s">
        <v>2431</v>
      </c>
      <c r="B37" s="31" t="s">
        <v>411</v>
      </c>
      <c r="C37" s="30">
        <v>46191</v>
      </c>
      <c r="D37" s="31" t="s">
        <v>392</v>
      </c>
      <c r="E37" s="30">
        <v>46221</v>
      </c>
      <c r="F37" s="31" t="s">
        <v>1146</v>
      </c>
      <c r="G37" s="31" t="s">
        <v>613</v>
      </c>
      <c r="H37" s="31" t="s">
        <v>394</v>
      </c>
      <c r="I37" s="31">
        <v>680</v>
      </c>
      <c r="J37" s="31">
        <v>40.181573999999998</v>
      </c>
      <c r="K37" s="31">
        <v>46</v>
      </c>
      <c r="L37" s="31">
        <v>3956.5296800000001</v>
      </c>
      <c r="M37" s="31">
        <v>0.12648752173913039</v>
      </c>
      <c r="N37" s="31" t="s">
        <v>395</v>
      </c>
      <c r="O37" s="31">
        <v>31280</v>
      </c>
      <c r="P37">
        <f t="shared" si="0"/>
        <v>6</v>
      </c>
      <c r="Q37">
        <f t="shared" si="1"/>
        <v>25</v>
      </c>
      <c r="R37" s="31" t="str">
        <f>VLOOKUP(G37,Catalogo!A:B,2,0)</f>
        <v>LESS 70%</v>
      </c>
      <c r="S37" s="68">
        <f t="shared" si="2"/>
        <v>3956.5296800000015</v>
      </c>
      <c r="T37" s="68">
        <f t="shared" si="3"/>
        <v>27323.47032</v>
      </c>
      <c r="U37" s="69">
        <f t="shared" si="4"/>
        <v>1</v>
      </c>
    </row>
    <row r="38" spans="1:21" customFormat="1" x14ac:dyDescent="0.35">
      <c r="A38" s="31" t="s">
        <v>2432</v>
      </c>
      <c r="B38" s="31" t="s">
        <v>1204</v>
      </c>
      <c r="C38" s="30">
        <v>46190</v>
      </c>
      <c r="D38" s="31" t="s">
        <v>398</v>
      </c>
      <c r="E38" s="30">
        <v>46220</v>
      </c>
      <c r="F38" s="31" t="s">
        <v>397</v>
      </c>
      <c r="G38" s="31" t="s">
        <v>87</v>
      </c>
      <c r="H38" s="31" t="s">
        <v>394</v>
      </c>
      <c r="I38" s="31">
        <v>180</v>
      </c>
      <c r="J38" s="31">
        <v>31.638166999999999</v>
      </c>
      <c r="K38" s="31">
        <v>45</v>
      </c>
      <c r="L38" s="31">
        <v>2405.1299399999998</v>
      </c>
      <c r="M38" s="31">
        <v>0.29692962222222219</v>
      </c>
      <c r="N38" s="31" t="s">
        <v>395</v>
      </c>
      <c r="O38" s="31">
        <v>8100</v>
      </c>
      <c r="P38">
        <f t="shared" si="0"/>
        <v>6</v>
      </c>
      <c r="Q38">
        <f t="shared" si="1"/>
        <v>25</v>
      </c>
      <c r="R38" s="31" t="str">
        <f>VLOOKUP(G38,Catalogo!A:B,2,0)</f>
        <v>ESTIREN ACRILICA</v>
      </c>
      <c r="S38" s="68">
        <f t="shared" si="2"/>
        <v>2405.1299400000003</v>
      </c>
      <c r="T38" s="68">
        <f t="shared" si="3"/>
        <v>5694.8700599999993</v>
      </c>
      <c r="U38" s="69">
        <f t="shared" si="4"/>
        <v>1</v>
      </c>
    </row>
    <row r="39" spans="1:21" customFormat="1" x14ac:dyDescent="0.35">
      <c r="A39" s="31" t="s">
        <v>2432</v>
      </c>
      <c r="B39" s="31" t="s">
        <v>1204</v>
      </c>
      <c r="C39" s="30">
        <v>46190</v>
      </c>
      <c r="D39" s="31" t="s">
        <v>398</v>
      </c>
      <c r="E39" s="30">
        <v>46220</v>
      </c>
      <c r="F39" s="31" t="s">
        <v>397</v>
      </c>
      <c r="G39" s="31" t="s">
        <v>32</v>
      </c>
      <c r="H39" s="31" t="s">
        <v>394</v>
      </c>
      <c r="I39" s="31">
        <v>25</v>
      </c>
      <c r="J39" s="31">
        <v>83.431200000000004</v>
      </c>
      <c r="K39" s="31">
        <v>95</v>
      </c>
      <c r="L39" s="31">
        <v>289.22000000000003</v>
      </c>
      <c r="M39" s="31">
        <v>0.1217768421052631</v>
      </c>
      <c r="N39" s="31" t="s">
        <v>395</v>
      </c>
      <c r="O39" s="31">
        <v>2375</v>
      </c>
      <c r="P39">
        <f t="shared" si="0"/>
        <v>6</v>
      </c>
      <c r="Q39">
        <f t="shared" si="1"/>
        <v>25</v>
      </c>
      <c r="R39" s="31" t="str">
        <f>VLOOKUP(G39,Catalogo!A:B,2,0)</f>
        <v>BIOXIDO DE TITANIO</v>
      </c>
      <c r="S39" s="68">
        <f t="shared" si="2"/>
        <v>289.21999999999991</v>
      </c>
      <c r="T39" s="68">
        <f t="shared" si="3"/>
        <v>2085.7800000000002</v>
      </c>
      <c r="U39" s="69">
        <f t="shared" si="4"/>
        <v>1</v>
      </c>
    </row>
    <row r="40" spans="1:21" customFormat="1" x14ac:dyDescent="0.35">
      <c r="A40" s="31" t="s">
        <v>2449</v>
      </c>
      <c r="B40" s="31" t="s">
        <v>1389</v>
      </c>
      <c r="C40" s="30">
        <v>46190</v>
      </c>
      <c r="D40" s="31" t="s">
        <v>398</v>
      </c>
      <c r="E40" s="30">
        <v>46190</v>
      </c>
      <c r="F40" s="31" t="s">
        <v>397</v>
      </c>
      <c r="G40" s="31" t="s">
        <v>230</v>
      </c>
      <c r="H40" s="31" t="s">
        <v>394</v>
      </c>
      <c r="I40" s="31">
        <v>90</v>
      </c>
      <c r="J40" s="31">
        <v>61.976444000000001</v>
      </c>
      <c r="K40" s="31">
        <v>82.59</v>
      </c>
      <c r="L40" s="31">
        <v>1855.2200399999999</v>
      </c>
      <c r="M40" s="31">
        <v>0.2495890059329216</v>
      </c>
      <c r="N40" s="31" t="s">
        <v>395</v>
      </c>
      <c r="O40" s="31">
        <v>7433.1</v>
      </c>
      <c r="P40">
        <f t="shared" si="0"/>
        <v>6</v>
      </c>
      <c r="Q40">
        <f t="shared" si="1"/>
        <v>25</v>
      </c>
      <c r="R40" s="31" t="str">
        <f>VLOOKUP(G40,Catalogo!A:B,2,0)</f>
        <v>HIPOCLORITO DE CALCIO GRANULAR HTH</v>
      </c>
      <c r="S40" s="68">
        <f t="shared" si="2"/>
        <v>1855.2200400000002</v>
      </c>
      <c r="T40" s="68">
        <f t="shared" si="3"/>
        <v>5577.8799600000002</v>
      </c>
      <c r="U40" s="69">
        <f t="shared" si="4"/>
        <v>1</v>
      </c>
    </row>
    <row r="41" spans="1:21" customFormat="1" x14ac:dyDescent="0.35">
      <c r="A41" s="31" t="s">
        <v>2450</v>
      </c>
      <c r="B41" s="31" t="s">
        <v>402</v>
      </c>
      <c r="C41" s="30">
        <v>46190</v>
      </c>
      <c r="D41" s="31" t="s">
        <v>392</v>
      </c>
      <c r="E41" s="30">
        <v>46220</v>
      </c>
      <c r="F41" s="31" t="s">
        <v>397</v>
      </c>
      <c r="G41" s="31" t="s">
        <v>87</v>
      </c>
      <c r="H41" s="31" t="s">
        <v>394</v>
      </c>
      <c r="I41" s="31">
        <v>1440</v>
      </c>
      <c r="J41" s="31">
        <v>31.638180999999999</v>
      </c>
      <c r="K41" s="31">
        <v>39</v>
      </c>
      <c r="L41" s="31">
        <v>10601.01936</v>
      </c>
      <c r="M41" s="31">
        <v>0.18876458974358981</v>
      </c>
      <c r="N41" s="31" t="s">
        <v>395</v>
      </c>
      <c r="O41" s="31">
        <v>56160</v>
      </c>
      <c r="P41">
        <f t="shared" si="0"/>
        <v>6</v>
      </c>
      <c r="Q41">
        <f t="shared" si="1"/>
        <v>25</v>
      </c>
      <c r="R41" s="31" t="str">
        <f>VLOOKUP(G41,Catalogo!A:B,2,0)</f>
        <v>ESTIREN ACRILICA</v>
      </c>
      <c r="S41" s="68">
        <f t="shared" si="2"/>
        <v>10601.01936</v>
      </c>
      <c r="T41" s="68">
        <f t="shared" si="3"/>
        <v>45558.980640000002</v>
      </c>
      <c r="U41" s="69">
        <f t="shared" si="4"/>
        <v>1</v>
      </c>
    </row>
    <row r="42" spans="1:21" customFormat="1" x14ac:dyDescent="0.35">
      <c r="A42" s="31" t="s">
        <v>2433</v>
      </c>
      <c r="B42" s="31" t="s">
        <v>2042</v>
      </c>
      <c r="C42" s="30">
        <v>46190</v>
      </c>
      <c r="D42" s="31" t="s">
        <v>392</v>
      </c>
      <c r="E42" s="30">
        <v>46220</v>
      </c>
      <c r="F42" s="31" t="s">
        <v>397</v>
      </c>
      <c r="G42" s="31" t="s">
        <v>230</v>
      </c>
      <c r="H42" s="31" t="s">
        <v>394</v>
      </c>
      <c r="I42" s="31">
        <v>90</v>
      </c>
      <c r="J42" s="31">
        <v>3.6027999999999998</v>
      </c>
      <c r="K42" s="31">
        <v>5</v>
      </c>
      <c r="L42" s="31">
        <v>125.748</v>
      </c>
      <c r="M42" s="31">
        <v>0.27944000000000002</v>
      </c>
      <c r="N42" s="31" t="s">
        <v>401</v>
      </c>
      <c r="O42" s="31">
        <v>7741.04</v>
      </c>
      <c r="P42">
        <f t="shared" si="0"/>
        <v>6</v>
      </c>
      <c r="Q42">
        <f t="shared" si="1"/>
        <v>25</v>
      </c>
      <c r="R42" s="31" t="str">
        <f>VLOOKUP(G42,Catalogo!A:B,2,0)</f>
        <v>HIPOCLORITO DE CALCIO GRANULAR HTH</v>
      </c>
      <c r="S42" s="68">
        <f t="shared" si="2"/>
        <v>2163.1562176000002</v>
      </c>
      <c r="T42" s="68">
        <f t="shared" si="3"/>
        <v>5577.8837824000002</v>
      </c>
      <c r="U42" s="69">
        <f t="shared" si="4"/>
        <v>17.202311111111111</v>
      </c>
    </row>
    <row r="43" spans="1:21" customFormat="1" x14ac:dyDescent="0.35">
      <c r="A43" s="31" t="s">
        <v>2434</v>
      </c>
      <c r="B43" s="31" t="s">
        <v>1402</v>
      </c>
      <c r="C43" s="30">
        <v>46190</v>
      </c>
      <c r="D43" s="31" t="s">
        <v>398</v>
      </c>
      <c r="E43" s="30">
        <v>46190</v>
      </c>
      <c r="F43" s="31" t="s">
        <v>397</v>
      </c>
      <c r="G43" s="31" t="s">
        <v>87</v>
      </c>
      <c r="H43" s="31" t="s">
        <v>394</v>
      </c>
      <c r="I43" s="31">
        <v>360</v>
      </c>
      <c r="J43" s="31">
        <v>31.638193999999999</v>
      </c>
      <c r="K43" s="31">
        <v>45</v>
      </c>
      <c r="L43" s="31">
        <v>4810.2501599999996</v>
      </c>
      <c r="M43" s="31">
        <v>0.29692902222222223</v>
      </c>
      <c r="N43" s="31" t="s">
        <v>395</v>
      </c>
      <c r="O43" s="31">
        <v>16200</v>
      </c>
      <c r="P43">
        <f t="shared" si="0"/>
        <v>6</v>
      </c>
      <c r="Q43">
        <f t="shared" si="1"/>
        <v>25</v>
      </c>
      <c r="R43" s="31" t="str">
        <f>VLOOKUP(G43,Catalogo!A:B,2,0)</f>
        <v>ESTIREN ACRILICA</v>
      </c>
      <c r="S43" s="68">
        <f t="shared" si="2"/>
        <v>4810.2501600000005</v>
      </c>
      <c r="T43" s="68">
        <f t="shared" si="3"/>
        <v>11389.74984</v>
      </c>
      <c r="U43" s="69">
        <f t="shared" si="4"/>
        <v>1</v>
      </c>
    </row>
    <row r="44" spans="1:21" customFormat="1" x14ac:dyDescent="0.35">
      <c r="A44" s="31" t="s">
        <v>2435</v>
      </c>
      <c r="B44" s="31" t="s">
        <v>1643</v>
      </c>
      <c r="C44" s="30">
        <v>46190</v>
      </c>
      <c r="D44" s="31" t="s">
        <v>392</v>
      </c>
      <c r="E44" s="30">
        <v>46220</v>
      </c>
      <c r="F44" s="31" t="s">
        <v>835</v>
      </c>
      <c r="G44" s="31" t="s">
        <v>166</v>
      </c>
      <c r="H44" s="31" t="s">
        <v>394</v>
      </c>
      <c r="I44" s="31">
        <v>250</v>
      </c>
      <c r="J44" s="31">
        <v>35.298439999999999</v>
      </c>
      <c r="K44" s="31">
        <v>54</v>
      </c>
      <c r="L44" s="31">
        <v>4675.3900000000003</v>
      </c>
      <c r="M44" s="31">
        <v>0.34632518518518512</v>
      </c>
      <c r="N44" s="31" t="s">
        <v>395</v>
      </c>
      <c r="O44" s="31">
        <v>13500</v>
      </c>
      <c r="P44">
        <f t="shared" si="0"/>
        <v>6</v>
      </c>
      <c r="Q44">
        <f t="shared" si="1"/>
        <v>25</v>
      </c>
      <c r="R44" s="31" t="str">
        <f>VLOOKUP(G44,Catalogo!A:B,2,0)</f>
        <v>TRICLORO POLVO</v>
      </c>
      <c r="S44" s="68">
        <f t="shared" si="2"/>
        <v>4675.3900000000003</v>
      </c>
      <c r="T44" s="68">
        <f t="shared" si="3"/>
        <v>8824.61</v>
      </c>
      <c r="U44" s="69">
        <f t="shared" si="4"/>
        <v>1</v>
      </c>
    </row>
    <row r="45" spans="1:21" customFormat="1" x14ac:dyDescent="0.35">
      <c r="A45" s="31" t="s">
        <v>2451</v>
      </c>
      <c r="B45" s="31" t="s">
        <v>1193</v>
      </c>
      <c r="C45" s="30">
        <v>46189</v>
      </c>
      <c r="D45" s="31" t="s">
        <v>398</v>
      </c>
      <c r="E45" s="30">
        <v>46189</v>
      </c>
      <c r="F45" s="31" t="s">
        <v>397</v>
      </c>
      <c r="G45" s="31" t="s">
        <v>87</v>
      </c>
      <c r="H45" s="31" t="s">
        <v>394</v>
      </c>
      <c r="I45" s="31">
        <v>1440</v>
      </c>
      <c r="J45" s="31">
        <v>31.486083000000001</v>
      </c>
      <c r="K45" s="31">
        <v>42</v>
      </c>
      <c r="L45" s="31">
        <v>15140.04048</v>
      </c>
      <c r="M45" s="31">
        <v>0.25033135714285709</v>
      </c>
      <c r="N45" s="31" t="s">
        <v>395</v>
      </c>
      <c r="O45" s="31">
        <v>60480</v>
      </c>
      <c r="P45">
        <f t="shared" si="0"/>
        <v>6</v>
      </c>
      <c r="Q45">
        <f t="shared" si="1"/>
        <v>25</v>
      </c>
      <c r="R45" s="31" t="str">
        <f>VLOOKUP(G45,Catalogo!A:B,2,0)</f>
        <v>ESTIREN ACRILICA</v>
      </c>
      <c r="S45" s="68">
        <f t="shared" si="2"/>
        <v>15140.04048</v>
      </c>
      <c r="T45" s="68">
        <f t="shared" si="3"/>
        <v>45339.959520000004</v>
      </c>
      <c r="U45" s="69">
        <f t="shared" si="4"/>
        <v>1</v>
      </c>
    </row>
    <row r="46" spans="1:21" customFormat="1" x14ac:dyDescent="0.35">
      <c r="A46" s="31" t="s">
        <v>2452</v>
      </c>
      <c r="B46" s="31" t="s">
        <v>407</v>
      </c>
      <c r="C46" s="30">
        <v>46189</v>
      </c>
      <c r="D46" s="31" t="s">
        <v>392</v>
      </c>
      <c r="E46" s="30">
        <v>46219</v>
      </c>
      <c r="F46" s="31" t="s">
        <v>835</v>
      </c>
      <c r="G46" s="31" t="s">
        <v>230</v>
      </c>
      <c r="H46" s="31" t="s">
        <v>394</v>
      </c>
      <c r="I46" s="31">
        <v>270</v>
      </c>
      <c r="J46" s="31">
        <v>3.6031140000000001</v>
      </c>
      <c r="K46" s="31">
        <v>4.5999999999999996</v>
      </c>
      <c r="L46" s="31">
        <v>269.15922</v>
      </c>
      <c r="M46" s="31">
        <v>0.21671434782608701</v>
      </c>
      <c r="N46" s="31" t="s">
        <v>401</v>
      </c>
      <c r="O46" s="31">
        <v>21363.39</v>
      </c>
      <c r="P46">
        <f t="shared" si="0"/>
        <v>6</v>
      </c>
      <c r="Q46">
        <f t="shared" si="1"/>
        <v>25</v>
      </c>
      <c r="R46" s="31" t="str">
        <f>VLOOKUP(G46,Catalogo!A:B,2,0)</f>
        <v>HIPOCLORITO DE CALCIO GRANULAR HTH</v>
      </c>
      <c r="S46" s="68">
        <f t="shared" si="2"/>
        <v>4629.7531312043457</v>
      </c>
      <c r="T46" s="68">
        <f t="shared" si="3"/>
        <v>16733.636868795653</v>
      </c>
      <c r="U46" s="69">
        <f t="shared" si="4"/>
        <v>17.200797101449275</v>
      </c>
    </row>
    <row r="47" spans="1:21" customFormat="1" x14ac:dyDescent="0.35">
      <c r="A47" s="31" t="s">
        <v>2453</v>
      </c>
      <c r="B47" s="31" t="s">
        <v>407</v>
      </c>
      <c r="C47" s="30">
        <v>46189</v>
      </c>
      <c r="D47" s="31" t="s">
        <v>392</v>
      </c>
      <c r="E47" s="30">
        <v>46219</v>
      </c>
      <c r="F47" s="31" t="s">
        <v>835</v>
      </c>
      <c r="G47" s="31" t="s">
        <v>230</v>
      </c>
      <c r="H47" s="31" t="s">
        <v>394</v>
      </c>
      <c r="I47" s="31">
        <v>270</v>
      </c>
      <c r="J47" s="31">
        <v>3.6031140000000001</v>
      </c>
      <c r="K47" s="31">
        <v>4.5999999999999996</v>
      </c>
      <c r="L47" s="31">
        <v>269.15922</v>
      </c>
      <c r="M47" s="31">
        <v>0.21671434782608701</v>
      </c>
      <c r="N47" s="31" t="s">
        <v>401</v>
      </c>
      <c r="O47" s="31">
        <v>21363.39</v>
      </c>
      <c r="P47">
        <f t="shared" si="0"/>
        <v>6</v>
      </c>
      <c r="Q47">
        <f t="shared" si="1"/>
        <v>25</v>
      </c>
      <c r="R47" s="31" t="str">
        <f>VLOOKUP(G47,Catalogo!A:B,2,0)</f>
        <v>HIPOCLORITO DE CALCIO GRANULAR HTH</v>
      </c>
      <c r="S47" s="68">
        <f t="shared" si="2"/>
        <v>4629.7531312043457</v>
      </c>
      <c r="T47" s="68">
        <f t="shared" si="3"/>
        <v>16733.636868795653</v>
      </c>
      <c r="U47" s="69">
        <f t="shared" si="4"/>
        <v>17.200797101449275</v>
      </c>
    </row>
    <row r="48" spans="1:21" customFormat="1" x14ac:dyDescent="0.35">
      <c r="A48" s="31" t="s">
        <v>2436</v>
      </c>
      <c r="B48" s="31" t="s">
        <v>966</v>
      </c>
      <c r="C48" s="30">
        <v>46189</v>
      </c>
      <c r="D48" s="31" t="s">
        <v>392</v>
      </c>
      <c r="E48" s="30">
        <v>46219</v>
      </c>
      <c r="F48" s="31" t="s">
        <v>397</v>
      </c>
      <c r="G48" s="31" t="s">
        <v>230</v>
      </c>
      <c r="H48" s="31" t="s">
        <v>394</v>
      </c>
      <c r="I48" s="31">
        <v>900</v>
      </c>
      <c r="J48" s="31">
        <v>61.976444000000001</v>
      </c>
      <c r="K48" s="31">
        <v>83.269073000000006</v>
      </c>
      <c r="L48" s="31">
        <v>19163.3704</v>
      </c>
      <c r="M48" s="31">
        <v>0.25570877384521962</v>
      </c>
      <c r="N48" s="31" t="s">
        <v>395</v>
      </c>
      <c r="O48" s="31">
        <v>74942.17</v>
      </c>
      <c r="P48">
        <f t="shared" si="0"/>
        <v>6</v>
      </c>
      <c r="Q48">
        <f t="shared" si="1"/>
        <v>25</v>
      </c>
      <c r="R48" s="31" t="str">
        <f>VLOOKUP(G48,Catalogo!A:B,2,0)</f>
        <v>HIPOCLORITO DE CALCIO GRANULAR HTH</v>
      </c>
      <c r="S48" s="68">
        <f t="shared" si="2"/>
        <v>19163.366100000003</v>
      </c>
      <c r="T48" s="68">
        <f t="shared" si="3"/>
        <v>55778.803899999999</v>
      </c>
      <c r="U48" s="69">
        <f t="shared" si="4"/>
        <v>1</v>
      </c>
    </row>
    <row r="49" spans="1:21" customFormat="1" x14ac:dyDescent="0.35">
      <c r="A49" s="31" t="s">
        <v>2454</v>
      </c>
      <c r="B49" s="31" t="s">
        <v>1150</v>
      </c>
      <c r="C49" s="30">
        <v>46189</v>
      </c>
      <c r="D49" s="31" t="s">
        <v>398</v>
      </c>
      <c r="E49" s="30">
        <v>46189</v>
      </c>
      <c r="F49" s="31" t="s">
        <v>397</v>
      </c>
      <c r="G49" s="31" t="s">
        <v>613</v>
      </c>
      <c r="H49" s="31" t="s">
        <v>394</v>
      </c>
      <c r="I49" s="31">
        <v>340</v>
      </c>
      <c r="J49" s="31">
        <v>38.099440999999999</v>
      </c>
      <c r="K49" s="31">
        <v>48</v>
      </c>
      <c r="L49" s="31">
        <v>3366.1900599999999</v>
      </c>
      <c r="M49" s="31">
        <v>0.20626164583333331</v>
      </c>
      <c r="N49" s="31" t="s">
        <v>395</v>
      </c>
      <c r="O49" s="31">
        <v>16320</v>
      </c>
      <c r="P49">
        <f t="shared" si="0"/>
        <v>6</v>
      </c>
      <c r="Q49">
        <f t="shared" si="1"/>
        <v>25</v>
      </c>
      <c r="R49" s="31" t="str">
        <f>VLOOKUP(G49,Catalogo!A:B,2,0)</f>
        <v>LESS 70%</v>
      </c>
      <c r="S49" s="68">
        <f t="shared" si="2"/>
        <v>3366.1900600000004</v>
      </c>
      <c r="T49" s="68">
        <f t="shared" si="3"/>
        <v>12953.809939999999</v>
      </c>
      <c r="U49" s="69">
        <f t="shared" si="4"/>
        <v>1</v>
      </c>
    </row>
    <row r="50" spans="1:21" customFormat="1" x14ac:dyDescent="0.35">
      <c r="A50" s="31" t="s">
        <v>2437</v>
      </c>
      <c r="B50" s="31" t="s">
        <v>512</v>
      </c>
      <c r="C50" s="30">
        <v>46188</v>
      </c>
      <c r="D50" s="31" t="s">
        <v>392</v>
      </c>
      <c r="E50" s="30">
        <v>46218</v>
      </c>
      <c r="F50" s="31" t="s">
        <v>835</v>
      </c>
      <c r="G50" s="31" t="s">
        <v>370</v>
      </c>
      <c r="H50" s="31" t="s">
        <v>394</v>
      </c>
      <c r="I50" s="31">
        <v>50</v>
      </c>
      <c r="J50" s="31">
        <v>46.706800000000001</v>
      </c>
      <c r="K50" s="31">
        <v>57</v>
      </c>
      <c r="L50" s="31">
        <v>514.66</v>
      </c>
      <c r="M50" s="31">
        <v>0.1805824561403509</v>
      </c>
      <c r="N50" s="31" t="s">
        <v>395</v>
      </c>
      <c r="O50" s="31">
        <v>2850</v>
      </c>
      <c r="P50">
        <f t="shared" si="0"/>
        <v>6</v>
      </c>
      <c r="Q50">
        <f t="shared" si="1"/>
        <v>25</v>
      </c>
      <c r="R50" s="31" t="str">
        <f>VLOOKUP(G50,Catalogo!A:B,2,0)</f>
        <v>TRICLORO TABLETA 3"</v>
      </c>
      <c r="S50" s="68">
        <f t="shared" si="2"/>
        <v>514.66</v>
      </c>
      <c r="T50" s="68">
        <f t="shared" si="3"/>
        <v>2335.34</v>
      </c>
      <c r="U50" s="69">
        <f t="shared" si="4"/>
        <v>1</v>
      </c>
    </row>
    <row r="51" spans="1:21" customFormat="1" x14ac:dyDescent="0.35">
      <c r="A51" s="31" t="s">
        <v>2438</v>
      </c>
      <c r="B51" s="31" t="s">
        <v>1161</v>
      </c>
      <c r="C51" s="30">
        <v>46188</v>
      </c>
      <c r="D51" s="31" t="s">
        <v>1162</v>
      </c>
      <c r="E51" s="30">
        <v>46203</v>
      </c>
      <c r="F51" s="31" t="s">
        <v>835</v>
      </c>
      <c r="G51" s="31" t="s">
        <v>230</v>
      </c>
      <c r="H51" s="31" t="s">
        <v>394</v>
      </c>
      <c r="I51" s="31">
        <v>720</v>
      </c>
      <c r="J51" s="31">
        <v>61.887208000000001</v>
      </c>
      <c r="K51" s="31">
        <v>86.664000000000001</v>
      </c>
      <c r="L51" s="31">
        <v>17839.290239999998</v>
      </c>
      <c r="M51" s="31">
        <v>0.28589485830333239</v>
      </c>
      <c r="N51" s="31" t="s">
        <v>395</v>
      </c>
      <c r="O51" s="31">
        <v>62398.080000000002</v>
      </c>
      <c r="P51">
        <f t="shared" si="0"/>
        <v>6</v>
      </c>
      <c r="Q51">
        <f t="shared" si="1"/>
        <v>25</v>
      </c>
      <c r="R51" s="31" t="str">
        <f>VLOOKUP(G51,Catalogo!A:B,2,0)</f>
        <v>HIPOCLORITO DE CALCIO GRANULAR HTH</v>
      </c>
      <c r="S51" s="68">
        <f t="shared" si="2"/>
        <v>17839.290240000002</v>
      </c>
      <c r="T51" s="68">
        <f t="shared" si="3"/>
        <v>44558.78976</v>
      </c>
      <c r="U51" s="69">
        <f t="shared" si="4"/>
        <v>1</v>
      </c>
    </row>
    <row r="52" spans="1:21" customFormat="1" x14ac:dyDescent="0.35">
      <c r="A52" s="31" t="s">
        <v>2439</v>
      </c>
      <c r="B52" s="31" t="s">
        <v>2440</v>
      </c>
      <c r="C52" s="30">
        <v>46188</v>
      </c>
      <c r="D52" s="31" t="s">
        <v>392</v>
      </c>
      <c r="E52" s="30">
        <v>46218</v>
      </c>
      <c r="F52" s="31" t="s">
        <v>397</v>
      </c>
      <c r="G52" s="31" t="s">
        <v>46</v>
      </c>
      <c r="H52" s="31" t="s">
        <v>394</v>
      </c>
      <c r="I52" s="31">
        <v>500</v>
      </c>
      <c r="J52" s="31">
        <v>40.251620000000003</v>
      </c>
      <c r="K52" s="31">
        <v>65</v>
      </c>
      <c r="L52" s="31">
        <v>12374.19</v>
      </c>
      <c r="M52" s="31">
        <v>0.38074430769230772</v>
      </c>
      <c r="N52" s="31" t="s">
        <v>395</v>
      </c>
      <c r="O52" s="31">
        <v>32500</v>
      </c>
      <c r="P52">
        <f t="shared" si="0"/>
        <v>6</v>
      </c>
      <c r="Q52">
        <f t="shared" si="1"/>
        <v>25</v>
      </c>
      <c r="R52" s="31" t="str">
        <f>VLOOKUP(G52,Catalogo!A:B,2,0)</f>
        <v>POTASA CAUSTICA EN ESCAMA CHINA</v>
      </c>
      <c r="S52" s="68">
        <f t="shared" si="2"/>
        <v>12374.189999999999</v>
      </c>
      <c r="T52" s="68">
        <f t="shared" si="3"/>
        <v>20125.810000000001</v>
      </c>
      <c r="U52" s="69">
        <f t="shared" si="4"/>
        <v>1</v>
      </c>
    </row>
    <row r="53" spans="1:21" customFormat="1" x14ac:dyDescent="0.35">
      <c r="A53" s="31" t="s">
        <v>2439</v>
      </c>
      <c r="B53" s="31" t="s">
        <v>2440</v>
      </c>
      <c r="C53" s="30">
        <v>46188</v>
      </c>
      <c r="D53" s="31" t="s">
        <v>392</v>
      </c>
      <c r="E53" s="30">
        <v>46218</v>
      </c>
      <c r="F53" s="31" t="s">
        <v>397</v>
      </c>
      <c r="G53" s="31" t="s">
        <v>123</v>
      </c>
      <c r="H53" s="31" t="s">
        <v>394</v>
      </c>
      <c r="I53" s="31">
        <v>200</v>
      </c>
      <c r="J53" s="31">
        <v>24.336600000000001</v>
      </c>
      <c r="K53" s="31">
        <v>36</v>
      </c>
      <c r="L53" s="31">
        <v>2332.6799999999998</v>
      </c>
      <c r="M53" s="31">
        <v>0.32398333333333329</v>
      </c>
      <c r="N53" s="31" t="s">
        <v>395</v>
      </c>
      <c r="O53" s="31">
        <v>7200</v>
      </c>
      <c r="P53">
        <f t="shared" si="0"/>
        <v>6</v>
      </c>
      <c r="Q53">
        <f t="shared" si="1"/>
        <v>25</v>
      </c>
      <c r="R53" s="31" t="str">
        <f>VLOOKUP(G53,Catalogo!A:B,2,0)</f>
        <v>ACIDO CITRICO WEIFANG</v>
      </c>
      <c r="S53" s="68">
        <f t="shared" si="2"/>
        <v>2332.6799999999998</v>
      </c>
      <c r="T53" s="68">
        <f t="shared" si="3"/>
        <v>4867.32</v>
      </c>
      <c r="U53" s="69">
        <f t="shared" si="4"/>
        <v>1</v>
      </c>
    </row>
    <row r="54" spans="1:21" customFormat="1" x14ac:dyDescent="0.35">
      <c r="A54" s="31" t="s">
        <v>2455</v>
      </c>
      <c r="B54" s="31" t="s">
        <v>2456</v>
      </c>
      <c r="C54" s="30">
        <v>46188</v>
      </c>
      <c r="D54" s="31"/>
      <c r="E54" s="30">
        <v>46188</v>
      </c>
      <c r="F54" s="31" t="s">
        <v>1146</v>
      </c>
      <c r="G54" s="31" t="s">
        <v>230</v>
      </c>
      <c r="H54" s="31" t="s">
        <v>394</v>
      </c>
      <c r="I54" s="31">
        <v>225</v>
      </c>
      <c r="J54" s="31">
        <v>61.976444000000001</v>
      </c>
      <c r="K54" s="31">
        <v>83.5</v>
      </c>
      <c r="L54" s="31">
        <v>4842.8001000000004</v>
      </c>
      <c r="M54" s="31">
        <v>0.25776713772455079</v>
      </c>
      <c r="N54" s="31" t="s">
        <v>395</v>
      </c>
      <c r="O54" s="31">
        <v>18787.5</v>
      </c>
      <c r="P54">
        <f t="shared" si="0"/>
        <v>6</v>
      </c>
      <c r="Q54">
        <f t="shared" si="1"/>
        <v>25</v>
      </c>
      <c r="R54" s="31" t="str">
        <f>VLOOKUP(G54,Catalogo!A:B,2,0)</f>
        <v>HIPOCLORITO DE CALCIO GRANULAR HTH</v>
      </c>
      <c r="S54" s="68">
        <f t="shared" si="2"/>
        <v>4842.8000999999995</v>
      </c>
      <c r="T54" s="68">
        <f t="shared" si="3"/>
        <v>13944.6999</v>
      </c>
      <c r="U54" s="69">
        <f t="shared" si="4"/>
        <v>1</v>
      </c>
    </row>
    <row r="55" spans="1:21" customFormat="1" x14ac:dyDescent="0.35">
      <c r="A55" s="31" t="s">
        <v>2441</v>
      </c>
      <c r="B55" s="31" t="s">
        <v>1448</v>
      </c>
      <c r="C55" s="30">
        <v>46186</v>
      </c>
      <c r="D55" s="31" t="s">
        <v>392</v>
      </c>
      <c r="E55" s="30">
        <v>46216</v>
      </c>
      <c r="F55" s="31" t="s">
        <v>1146</v>
      </c>
      <c r="G55" s="31" t="s">
        <v>230</v>
      </c>
      <c r="H55" s="31" t="s">
        <v>394</v>
      </c>
      <c r="I55" s="31">
        <v>135</v>
      </c>
      <c r="J55" s="31">
        <v>3.565286</v>
      </c>
      <c r="K55" s="31">
        <v>5</v>
      </c>
      <c r="L55" s="31">
        <v>193.68638999999999</v>
      </c>
      <c r="M55" s="31">
        <v>0.2869428</v>
      </c>
      <c r="N55" s="31" t="s">
        <v>401</v>
      </c>
      <c r="O55" s="31">
        <v>11733.73</v>
      </c>
      <c r="P55">
        <f t="shared" si="0"/>
        <v>6</v>
      </c>
      <c r="Q55">
        <f t="shared" si="1"/>
        <v>24</v>
      </c>
      <c r="R55" s="31" t="str">
        <f>VLOOKUP(G55,Catalogo!A:B,2,0)</f>
        <v>HIPOCLORITO DE CALCIO GRANULAR HTH</v>
      </c>
      <c r="S55" s="68">
        <f t="shared" si="2"/>
        <v>3366.9093406440002</v>
      </c>
      <c r="T55" s="68">
        <f t="shared" si="3"/>
        <v>8366.8206593559989</v>
      </c>
      <c r="U55" s="69">
        <f t="shared" si="4"/>
        <v>17.383303703703703</v>
      </c>
    </row>
    <row r="56" spans="1:21" customFormat="1" x14ac:dyDescent="0.35">
      <c r="A56" s="31" t="s">
        <v>2442</v>
      </c>
      <c r="B56" s="31" t="s">
        <v>512</v>
      </c>
      <c r="C56" s="30">
        <v>46186</v>
      </c>
      <c r="D56" s="31" t="s">
        <v>392</v>
      </c>
      <c r="E56" s="30">
        <v>46216</v>
      </c>
      <c r="F56" s="31" t="s">
        <v>835</v>
      </c>
      <c r="G56" s="31" t="s">
        <v>121</v>
      </c>
      <c r="H56" s="31" t="s">
        <v>394</v>
      </c>
      <c r="I56" s="31">
        <v>220</v>
      </c>
      <c r="J56" s="31">
        <v>26.250772999999999</v>
      </c>
      <c r="K56" s="31">
        <v>43</v>
      </c>
      <c r="L56" s="31">
        <v>3684.8299400000001</v>
      </c>
      <c r="M56" s="31">
        <v>0.38951690697674413</v>
      </c>
      <c r="N56" s="31" t="s">
        <v>395</v>
      </c>
      <c r="O56" s="31">
        <v>9460</v>
      </c>
      <c r="P56">
        <f t="shared" si="0"/>
        <v>6</v>
      </c>
      <c r="Q56">
        <f t="shared" si="1"/>
        <v>24</v>
      </c>
      <c r="R56" s="31" t="str">
        <f>VLOOKUP(G56,Catalogo!A:B,2,0)</f>
        <v>ACIDO ACETICO GLACIAL ALIMENTICIO</v>
      </c>
      <c r="S56" s="68">
        <f t="shared" si="2"/>
        <v>3684.8299400000001</v>
      </c>
      <c r="T56" s="68">
        <f t="shared" si="3"/>
        <v>5775.1700600000004</v>
      </c>
      <c r="U56" s="69">
        <f t="shared" si="4"/>
        <v>1</v>
      </c>
    </row>
    <row r="57" spans="1:21" customFormat="1" x14ac:dyDescent="0.35">
      <c r="A57" s="31" t="s">
        <v>2443</v>
      </c>
      <c r="B57" s="31" t="s">
        <v>1448</v>
      </c>
      <c r="C57" s="30">
        <v>46186</v>
      </c>
      <c r="D57" s="31" t="s">
        <v>392</v>
      </c>
      <c r="E57" s="30">
        <v>46216</v>
      </c>
      <c r="F57" s="31" t="s">
        <v>1146</v>
      </c>
      <c r="G57" s="31" t="s">
        <v>230</v>
      </c>
      <c r="H57" s="31" t="s">
        <v>394</v>
      </c>
      <c r="I57" s="31">
        <v>225</v>
      </c>
      <c r="J57" s="31">
        <v>3.5588220000000002</v>
      </c>
      <c r="K57" s="31">
        <v>5</v>
      </c>
      <c r="L57" s="31">
        <v>324.26504999999997</v>
      </c>
      <c r="M57" s="31">
        <v>0.28823559999999998</v>
      </c>
      <c r="N57" s="31" t="s">
        <v>401</v>
      </c>
      <c r="O57" s="31">
        <v>19556.21</v>
      </c>
      <c r="P57">
        <f t="shared" si="0"/>
        <v>6</v>
      </c>
      <c r="Q57">
        <f t="shared" si="1"/>
        <v>24</v>
      </c>
      <c r="R57" s="31" t="str">
        <f>VLOOKUP(G57,Catalogo!A:B,2,0)</f>
        <v>HIPOCLORITO DE CALCIO GRANULAR HTH</v>
      </c>
      <c r="S57" s="68">
        <f t="shared" si="2"/>
        <v>5636.7959230759989</v>
      </c>
      <c r="T57" s="68">
        <f t="shared" si="3"/>
        <v>13919.414076924</v>
      </c>
      <c r="U57" s="69">
        <f t="shared" si="4"/>
        <v>17.383297777777777</v>
      </c>
    </row>
    <row r="58" spans="1:21" customFormat="1" x14ac:dyDescent="0.35">
      <c r="A58" s="31" t="s">
        <v>2444</v>
      </c>
      <c r="B58" s="31" t="s">
        <v>1518</v>
      </c>
      <c r="C58" s="30">
        <v>46186</v>
      </c>
      <c r="D58" s="31" t="s">
        <v>392</v>
      </c>
      <c r="E58" s="30">
        <v>46216</v>
      </c>
      <c r="F58" s="31" t="s">
        <v>397</v>
      </c>
      <c r="G58" s="31" t="s">
        <v>488</v>
      </c>
      <c r="H58" s="31" t="s">
        <v>394</v>
      </c>
      <c r="I58" s="31">
        <v>220</v>
      </c>
      <c r="J58" s="31">
        <v>52.716999999999999</v>
      </c>
      <c r="K58" s="31">
        <v>62</v>
      </c>
      <c r="L58" s="31">
        <v>2042.26</v>
      </c>
      <c r="M58" s="31">
        <v>0.1497258064516129</v>
      </c>
      <c r="N58" s="31" t="s">
        <v>395</v>
      </c>
      <c r="O58" s="31">
        <v>13640</v>
      </c>
      <c r="P58">
        <f t="shared" si="0"/>
        <v>6</v>
      </c>
      <c r="Q58">
        <f t="shared" si="1"/>
        <v>24</v>
      </c>
      <c r="R58" s="31" t="str">
        <f>VLOOKUP(G58,Catalogo!A:B,2,0)</f>
        <v>NONIL FENOL 10 MOLES</v>
      </c>
      <c r="S58" s="68">
        <f t="shared" si="2"/>
        <v>2042.2600000000002</v>
      </c>
      <c r="T58" s="68">
        <f t="shared" si="3"/>
        <v>11597.74</v>
      </c>
      <c r="U58" s="69">
        <f t="shared" si="4"/>
        <v>1</v>
      </c>
    </row>
    <row r="59" spans="1:21" customFormat="1" x14ac:dyDescent="0.35">
      <c r="A59" s="31" t="s">
        <v>2344</v>
      </c>
      <c r="B59" s="31" t="s">
        <v>1193</v>
      </c>
      <c r="C59" s="30">
        <v>46185</v>
      </c>
      <c r="D59" s="31" t="s">
        <v>398</v>
      </c>
      <c r="E59" s="30">
        <v>46185</v>
      </c>
      <c r="F59" s="31" t="s">
        <v>397</v>
      </c>
      <c r="G59" s="31" t="s">
        <v>87</v>
      </c>
      <c r="H59" s="31" t="s">
        <v>394</v>
      </c>
      <c r="I59" s="31">
        <v>1800</v>
      </c>
      <c r="J59" s="31">
        <v>31.486083000000001</v>
      </c>
      <c r="K59" s="31">
        <v>39</v>
      </c>
      <c r="L59" s="31">
        <v>13525.0506</v>
      </c>
      <c r="M59" s="31">
        <v>0.19266453846153839</v>
      </c>
      <c r="N59" s="31" t="s">
        <v>395</v>
      </c>
      <c r="O59" s="31">
        <v>70200</v>
      </c>
      <c r="P59">
        <f t="shared" si="0"/>
        <v>6</v>
      </c>
      <c r="Q59">
        <f t="shared" si="1"/>
        <v>24</v>
      </c>
      <c r="R59" s="31" t="str">
        <f>VLOOKUP(G59,Catalogo!A:B,2,0)</f>
        <v>ESTIREN ACRILICA</v>
      </c>
      <c r="S59" s="68">
        <f t="shared" si="2"/>
        <v>13525.050599999999</v>
      </c>
      <c r="T59" s="68">
        <f t="shared" si="3"/>
        <v>56674.949399999998</v>
      </c>
      <c r="U59" s="69">
        <f t="shared" si="4"/>
        <v>1</v>
      </c>
    </row>
    <row r="60" spans="1:21" customFormat="1" x14ac:dyDescent="0.35">
      <c r="A60" s="31" t="s">
        <v>2345</v>
      </c>
      <c r="B60" s="31" t="s">
        <v>1500</v>
      </c>
      <c r="C60" s="30">
        <v>46185</v>
      </c>
      <c r="D60" s="31" t="s">
        <v>1162</v>
      </c>
      <c r="E60" s="30">
        <v>46215</v>
      </c>
      <c r="F60" s="31" t="s">
        <v>835</v>
      </c>
      <c r="G60" s="31" t="s">
        <v>230</v>
      </c>
      <c r="H60" s="31" t="s">
        <v>394</v>
      </c>
      <c r="I60" s="31">
        <v>270</v>
      </c>
      <c r="J60" s="31">
        <v>3.565286</v>
      </c>
      <c r="K60" s="31">
        <v>4.5999999999999996</v>
      </c>
      <c r="L60" s="31">
        <v>279.37277999999998</v>
      </c>
      <c r="M60" s="31">
        <v>0.2249378260869565</v>
      </c>
      <c r="N60" s="31" t="s">
        <v>401</v>
      </c>
      <c r="O60" s="31">
        <v>21590.06</v>
      </c>
      <c r="P60">
        <f t="shared" si="0"/>
        <v>6</v>
      </c>
      <c r="Q60">
        <f t="shared" si="1"/>
        <v>24</v>
      </c>
      <c r="R60" s="31" t="str">
        <f>VLOOKUP(G60,Catalogo!A:B,2,0)</f>
        <v>HIPOCLORITO DE CALCIO GRANULAR HTH</v>
      </c>
      <c r="S60" s="68">
        <f t="shared" si="2"/>
        <v>4856.4211614869564</v>
      </c>
      <c r="T60" s="68">
        <f t="shared" si="3"/>
        <v>16733.638838513045</v>
      </c>
      <c r="U60" s="69">
        <f t="shared" si="4"/>
        <v>17.383301127214175</v>
      </c>
    </row>
    <row r="61" spans="1:21" customFormat="1" x14ac:dyDescent="0.35">
      <c r="A61" s="31" t="s">
        <v>2346</v>
      </c>
      <c r="B61" s="31" t="s">
        <v>790</v>
      </c>
      <c r="C61" s="30">
        <v>46185</v>
      </c>
      <c r="D61" s="31" t="s">
        <v>392</v>
      </c>
      <c r="E61" s="30">
        <v>46215</v>
      </c>
      <c r="F61" s="31" t="s">
        <v>397</v>
      </c>
      <c r="G61" s="31" t="s">
        <v>42</v>
      </c>
      <c r="H61" s="31" t="s">
        <v>394</v>
      </c>
      <c r="I61" s="31">
        <v>1000</v>
      </c>
      <c r="J61" s="31">
        <v>47.10633</v>
      </c>
      <c r="K61" s="31">
        <v>58</v>
      </c>
      <c r="L61" s="31">
        <v>10893.67</v>
      </c>
      <c r="M61" s="31">
        <v>0.1878218965517241</v>
      </c>
      <c r="N61" s="31" t="s">
        <v>395</v>
      </c>
      <c r="O61" s="31">
        <v>58000</v>
      </c>
      <c r="P61">
        <f t="shared" si="0"/>
        <v>6</v>
      </c>
      <c r="Q61">
        <f t="shared" si="1"/>
        <v>24</v>
      </c>
      <c r="R61" s="31" t="str">
        <f>VLOOKUP(G61,Catalogo!A:B,2,0)</f>
        <v>ALCOHOL POLIVINILICO PVOH 08850</v>
      </c>
      <c r="S61" s="68">
        <f t="shared" si="2"/>
        <v>10893.67</v>
      </c>
      <c r="T61" s="68">
        <f t="shared" si="3"/>
        <v>47106.33</v>
      </c>
      <c r="U61" s="69">
        <f t="shared" si="4"/>
        <v>1</v>
      </c>
    </row>
    <row r="62" spans="1:21" customFormat="1" x14ac:dyDescent="0.35">
      <c r="A62" s="31" t="s">
        <v>2347</v>
      </c>
      <c r="B62" s="31" t="s">
        <v>790</v>
      </c>
      <c r="C62" s="30">
        <v>46185</v>
      </c>
      <c r="D62" s="31" t="s">
        <v>392</v>
      </c>
      <c r="E62" s="30">
        <v>46215</v>
      </c>
      <c r="F62" s="31" t="s">
        <v>397</v>
      </c>
      <c r="G62" s="31" t="s">
        <v>42</v>
      </c>
      <c r="H62" s="31" t="s">
        <v>394</v>
      </c>
      <c r="I62" s="31">
        <v>1000</v>
      </c>
      <c r="J62" s="31">
        <v>47.10633</v>
      </c>
      <c r="K62" s="31">
        <v>58</v>
      </c>
      <c r="L62" s="31">
        <v>10893.67</v>
      </c>
      <c r="M62" s="31">
        <v>0.1878218965517241</v>
      </c>
      <c r="N62" s="31" t="s">
        <v>395</v>
      </c>
      <c r="O62" s="31">
        <v>58000</v>
      </c>
      <c r="P62">
        <f t="shared" si="0"/>
        <v>6</v>
      </c>
      <c r="Q62">
        <f t="shared" si="1"/>
        <v>24</v>
      </c>
      <c r="R62" s="31" t="str">
        <f>VLOOKUP(G62,Catalogo!A:B,2,0)</f>
        <v>ALCOHOL POLIVINILICO PVOH 08850</v>
      </c>
      <c r="S62" s="68">
        <f t="shared" si="2"/>
        <v>10893.67</v>
      </c>
      <c r="T62" s="68">
        <f t="shared" si="3"/>
        <v>47106.33</v>
      </c>
      <c r="U62" s="69">
        <f t="shared" si="4"/>
        <v>1</v>
      </c>
    </row>
    <row r="63" spans="1:21" customFormat="1" x14ac:dyDescent="0.35">
      <c r="A63" s="31" t="s">
        <v>2348</v>
      </c>
      <c r="B63" s="31" t="s">
        <v>790</v>
      </c>
      <c r="C63" s="30">
        <v>46185</v>
      </c>
      <c r="D63" s="31" t="s">
        <v>392</v>
      </c>
      <c r="E63" s="30">
        <v>46215</v>
      </c>
      <c r="F63" s="31" t="s">
        <v>397</v>
      </c>
      <c r="G63" s="31" t="s">
        <v>42</v>
      </c>
      <c r="H63" s="31" t="s">
        <v>394</v>
      </c>
      <c r="I63" s="31">
        <v>1000</v>
      </c>
      <c r="J63" s="31">
        <v>47.10633</v>
      </c>
      <c r="K63" s="31">
        <v>58</v>
      </c>
      <c r="L63" s="31">
        <v>10893.67</v>
      </c>
      <c r="M63" s="31">
        <v>0.1878218965517241</v>
      </c>
      <c r="N63" s="31" t="s">
        <v>395</v>
      </c>
      <c r="O63" s="31">
        <v>58000</v>
      </c>
      <c r="P63">
        <f t="shared" si="0"/>
        <v>6</v>
      </c>
      <c r="Q63">
        <f t="shared" si="1"/>
        <v>24</v>
      </c>
      <c r="R63" s="31" t="str">
        <f>VLOOKUP(G63,Catalogo!A:B,2,0)</f>
        <v>ALCOHOL POLIVINILICO PVOH 08850</v>
      </c>
      <c r="S63" s="68">
        <f t="shared" si="2"/>
        <v>10893.67</v>
      </c>
      <c r="T63" s="68">
        <f t="shared" si="3"/>
        <v>47106.33</v>
      </c>
      <c r="U63" s="69">
        <f t="shared" si="4"/>
        <v>1</v>
      </c>
    </row>
    <row r="64" spans="1:21" customFormat="1" x14ac:dyDescent="0.35">
      <c r="A64" s="31" t="s">
        <v>2349</v>
      </c>
      <c r="B64" s="31" t="s">
        <v>768</v>
      </c>
      <c r="C64" s="30">
        <v>46185</v>
      </c>
      <c r="D64" s="31" t="s">
        <v>398</v>
      </c>
      <c r="E64" s="30">
        <v>46185</v>
      </c>
      <c r="F64" s="31" t="s">
        <v>1146</v>
      </c>
      <c r="G64" s="31" t="s">
        <v>613</v>
      </c>
      <c r="H64" s="31" t="s">
        <v>394</v>
      </c>
      <c r="I64" s="31">
        <v>340</v>
      </c>
      <c r="J64" s="31">
        <v>38.099412000000001</v>
      </c>
      <c r="K64" s="31">
        <v>46.5</v>
      </c>
      <c r="L64" s="31">
        <v>2856.19992</v>
      </c>
      <c r="M64" s="31">
        <v>0.18065780645161289</v>
      </c>
      <c r="N64" s="31" t="s">
        <v>395</v>
      </c>
      <c r="O64" s="31">
        <v>15810</v>
      </c>
      <c r="P64">
        <f t="shared" si="0"/>
        <v>6</v>
      </c>
      <c r="Q64">
        <f t="shared" si="1"/>
        <v>24</v>
      </c>
      <c r="R64" s="31" t="str">
        <f>VLOOKUP(G64,Catalogo!A:B,2,0)</f>
        <v>LESS 70%</v>
      </c>
      <c r="S64" s="68">
        <f t="shared" si="2"/>
        <v>2856.1999199999996</v>
      </c>
      <c r="T64" s="68">
        <f t="shared" si="3"/>
        <v>12953.800080000001</v>
      </c>
      <c r="U64" s="69">
        <f t="shared" si="4"/>
        <v>1</v>
      </c>
    </row>
    <row r="65" spans="1:21" customFormat="1" x14ac:dyDescent="0.35">
      <c r="A65" s="31" t="s">
        <v>2350</v>
      </c>
      <c r="B65" s="31" t="s">
        <v>1193</v>
      </c>
      <c r="C65" s="30">
        <v>46185</v>
      </c>
      <c r="D65" s="31" t="s">
        <v>398</v>
      </c>
      <c r="E65" s="30">
        <v>46185</v>
      </c>
      <c r="F65" s="31" t="s">
        <v>397</v>
      </c>
      <c r="G65" s="31" t="s">
        <v>87</v>
      </c>
      <c r="H65" s="31" t="s">
        <v>394</v>
      </c>
      <c r="I65" s="31">
        <v>2160</v>
      </c>
      <c r="J65" s="31">
        <v>31.486083000000001</v>
      </c>
      <c r="K65" s="31">
        <v>39</v>
      </c>
      <c r="L65" s="31">
        <v>16230.060719999999</v>
      </c>
      <c r="M65" s="31">
        <v>0.19266453846153839</v>
      </c>
      <c r="N65" s="31" t="s">
        <v>395</v>
      </c>
      <c r="O65" s="31">
        <v>84240</v>
      </c>
      <c r="P65">
        <f t="shared" si="0"/>
        <v>6</v>
      </c>
      <c r="Q65">
        <f t="shared" si="1"/>
        <v>24</v>
      </c>
      <c r="R65" s="31" t="str">
        <f>VLOOKUP(G65,Catalogo!A:B,2,0)</f>
        <v>ESTIREN ACRILICA</v>
      </c>
      <c r="S65" s="68">
        <f t="shared" si="2"/>
        <v>16230.060719999998</v>
      </c>
      <c r="T65" s="68">
        <f t="shared" si="3"/>
        <v>68009.939280000006</v>
      </c>
      <c r="U65" s="69">
        <f t="shared" si="4"/>
        <v>1</v>
      </c>
    </row>
    <row r="66" spans="1:21" customFormat="1" x14ac:dyDescent="0.35">
      <c r="A66" s="31" t="s">
        <v>2351</v>
      </c>
      <c r="B66" s="31" t="s">
        <v>1880</v>
      </c>
      <c r="C66" s="30">
        <v>46185</v>
      </c>
      <c r="D66" s="31" t="s">
        <v>398</v>
      </c>
      <c r="E66" s="30">
        <v>46185</v>
      </c>
      <c r="F66" s="31" t="s">
        <v>397</v>
      </c>
      <c r="G66" s="31" t="s">
        <v>46</v>
      </c>
      <c r="H66" s="31" t="s">
        <v>394</v>
      </c>
      <c r="I66" s="31">
        <v>2000</v>
      </c>
      <c r="J66" s="31">
        <v>2.3155329999999998</v>
      </c>
      <c r="K66" s="31">
        <v>2.85</v>
      </c>
      <c r="L66" s="31">
        <v>1068.934</v>
      </c>
      <c r="M66" s="31">
        <v>0.1875322807017544</v>
      </c>
      <c r="N66" s="31" t="s">
        <v>401</v>
      </c>
      <c r="O66" s="31">
        <v>99084.81</v>
      </c>
      <c r="P66">
        <f t="shared" ref="P66:P108" si="5">MONTH(C66)</f>
        <v>6</v>
      </c>
      <c r="Q66">
        <f t="shared" ref="Q66:Q108" si="6">WEEKNUM(C66)</f>
        <v>24</v>
      </c>
      <c r="R66" s="31" t="str">
        <f>VLOOKUP(G66,Catalogo!A:B,2,0)</f>
        <v>POTASA CAUSTICA EN ESCAMA CHINA</v>
      </c>
      <c r="S66" s="68">
        <f t="shared" ref="S66:S108" si="7">(K66-J66)*I66*U66</f>
        <v>18581.600402200009</v>
      </c>
      <c r="T66" s="68">
        <f t="shared" ref="T66:T108" si="8">O66-S66</f>
        <v>80503.209597799985</v>
      </c>
      <c r="U66" s="69">
        <f t="shared" ref="U66:U108" si="9">IF(N66="USD",(O66/I66/K66),1)</f>
        <v>17.383300000000002</v>
      </c>
    </row>
    <row r="67" spans="1:21" customFormat="1" x14ac:dyDescent="0.35">
      <c r="A67" s="31" t="s">
        <v>2352</v>
      </c>
      <c r="B67" s="31" t="s">
        <v>768</v>
      </c>
      <c r="C67" s="30">
        <v>46185</v>
      </c>
      <c r="D67" s="31" t="s">
        <v>398</v>
      </c>
      <c r="E67" s="30">
        <v>46185</v>
      </c>
      <c r="F67" s="31" t="s">
        <v>1146</v>
      </c>
      <c r="G67" s="31" t="s">
        <v>613</v>
      </c>
      <c r="H67" s="31" t="s">
        <v>394</v>
      </c>
      <c r="I67" s="31">
        <v>340</v>
      </c>
      <c r="J67" s="31">
        <v>38.099412000000001</v>
      </c>
      <c r="K67" s="31">
        <v>46.5</v>
      </c>
      <c r="L67" s="31">
        <v>2856.19992</v>
      </c>
      <c r="M67" s="31">
        <v>0.18065780645161289</v>
      </c>
      <c r="N67" s="31" t="s">
        <v>395</v>
      </c>
      <c r="O67" s="31">
        <v>15810</v>
      </c>
      <c r="P67">
        <f t="shared" si="5"/>
        <v>6</v>
      </c>
      <c r="Q67">
        <f t="shared" si="6"/>
        <v>24</v>
      </c>
      <c r="R67" s="31" t="str">
        <f>VLOOKUP(G67,Catalogo!A:B,2,0)</f>
        <v>LESS 70%</v>
      </c>
      <c r="S67" s="68">
        <f t="shared" si="7"/>
        <v>2856.1999199999996</v>
      </c>
      <c r="T67" s="68">
        <f t="shared" si="8"/>
        <v>12953.800080000001</v>
      </c>
      <c r="U67" s="69">
        <f t="shared" si="9"/>
        <v>1</v>
      </c>
    </row>
    <row r="68" spans="1:21" customFormat="1" x14ac:dyDescent="0.35">
      <c r="A68" s="31" t="s">
        <v>2353</v>
      </c>
      <c r="B68" s="31" t="s">
        <v>523</v>
      </c>
      <c r="C68" s="30">
        <v>46184</v>
      </c>
      <c r="D68" s="31" t="s">
        <v>392</v>
      </c>
      <c r="E68" s="30">
        <v>46214</v>
      </c>
      <c r="F68" s="31" t="s">
        <v>397</v>
      </c>
      <c r="G68" s="31" t="s">
        <v>155</v>
      </c>
      <c r="H68" s="31" t="s">
        <v>394</v>
      </c>
      <c r="I68" s="31">
        <v>100</v>
      </c>
      <c r="J68" s="31">
        <v>57.593600000000002</v>
      </c>
      <c r="K68" s="31">
        <v>70</v>
      </c>
      <c r="L68" s="31">
        <v>1240.6400000000001</v>
      </c>
      <c r="M68" s="31">
        <v>0.17723428571428571</v>
      </c>
      <c r="N68" s="31" t="s">
        <v>395</v>
      </c>
      <c r="O68" s="31">
        <v>7000</v>
      </c>
      <c r="P68">
        <f t="shared" si="5"/>
        <v>6</v>
      </c>
      <c r="Q68">
        <f t="shared" si="6"/>
        <v>24</v>
      </c>
      <c r="R68" s="31" t="str">
        <f>VLOOKUP(G68,Catalogo!A:B,2,0)</f>
        <v>ACIDO ASCORBICO</v>
      </c>
      <c r="S68" s="68">
        <f t="shared" si="7"/>
        <v>1240.6399999999999</v>
      </c>
      <c r="T68" s="68">
        <f t="shared" si="8"/>
        <v>5759.3600000000006</v>
      </c>
      <c r="U68" s="69">
        <f t="shared" si="9"/>
        <v>1</v>
      </c>
    </row>
    <row r="69" spans="1:21" customFormat="1" x14ac:dyDescent="0.35">
      <c r="A69" s="31" t="s">
        <v>2354</v>
      </c>
      <c r="B69" s="31" t="s">
        <v>1885</v>
      </c>
      <c r="C69" s="30">
        <v>46184</v>
      </c>
      <c r="D69" s="31" t="s">
        <v>392</v>
      </c>
      <c r="E69" s="30">
        <v>46214</v>
      </c>
      <c r="F69" s="31" t="s">
        <v>835</v>
      </c>
      <c r="G69" s="31" t="s">
        <v>370</v>
      </c>
      <c r="H69" s="31" t="s">
        <v>394</v>
      </c>
      <c r="I69" s="31">
        <v>150</v>
      </c>
      <c r="J69" s="31">
        <v>40.561799999999998</v>
      </c>
      <c r="K69" s="31">
        <v>57</v>
      </c>
      <c r="L69" s="31">
        <v>2465.73</v>
      </c>
      <c r="M69" s="31">
        <v>0.28838947368421047</v>
      </c>
      <c r="N69" s="31" t="s">
        <v>395</v>
      </c>
      <c r="O69" s="31">
        <v>8550</v>
      </c>
      <c r="P69">
        <f t="shared" si="5"/>
        <v>6</v>
      </c>
      <c r="Q69">
        <f t="shared" si="6"/>
        <v>24</v>
      </c>
      <c r="R69" s="31" t="str">
        <f>VLOOKUP(G69,Catalogo!A:B,2,0)</f>
        <v>TRICLORO TABLETA 3"</v>
      </c>
      <c r="S69" s="68">
        <f t="shared" si="7"/>
        <v>2465.7300000000005</v>
      </c>
      <c r="T69" s="68">
        <f t="shared" si="8"/>
        <v>6084.2699999999995</v>
      </c>
      <c r="U69" s="69">
        <f t="shared" si="9"/>
        <v>1</v>
      </c>
    </row>
    <row r="70" spans="1:21" customFormat="1" x14ac:dyDescent="0.35">
      <c r="A70" s="31" t="s">
        <v>2355</v>
      </c>
      <c r="B70" s="31" t="s">
        <v>523</v>
      </c>
      <c r="C70" s="30">
        <v>46184</v>
      </c>
      <c r="D70" s="31" t="s">
        <v>392</v>
      </c>
      <c r="E70" s="30">
        <v>46214</v>
      </c>
      <c r="F70" s="31" t="s">
        <v>397</v>
      </c>
      <c r="G70" s="31" t="s">
        <v>155</v>
      </c>
      <c r="H70" s="31" t="s">
        <v>394</v>
      </c>
      <c r="I70" s="31">
        <v>150</v>
      </c>
      <c r="J70" s="31">
        <v>57.593600000000002</v>
      </c>
      <c r="K70" s="31">
        <v>70</v>
      </c>
      <c r="L70" s="31">
        <v>1860.96</v>
      </c>
      <c r="M70" s="31">
        <v>0.17723428571428571</v>
      </c>
      <c r="N70" s="31" t="s">
        <v>395</v>
      </c>
      <c r="O70" s="31">
        <v>10500</v>
      </c>
      <c r="P70">
        <f t="shared" si="5"/>
        <v>6</v>
      </c>
      <c r="Q70">
        <f t="shared" si="6"/>
        <v>24</v>
      </c>
      <c r="R70" s="31" t="str">
        <f>VLOOKUP(G70,Catalogo!A:B,2,0)</f>
        <v>ACIDO ASCORBICO</v>
      </c>
      <c r="S70" s="68">
        <f t="shared" si="7"/>
        <v>1860.9599999999996</v>
      </c>
      <c r="T70" s="68">
        <f t="shared" si="8"/>
        <v>8639.0400000000009</v>
      </c>
      <c r="U70" s="69">
        <f t="shared" si="9"/>
        <v>1</v>
      </c>
    </row>
    <row r="71" spans="1:21" customFormat="1" x14ac:dyDescent="0.35">
      <c r="A71" s="31" t="s">
        <v>2356</v>
      </c>
      <c r="B71" s="31" t="s">
        <v>745</v>
      </c>
      <c r="C71" s="30">
        <v>46184</v>
      </c>
      <c r="D71" s="31" t="s">
        <v>392</v>
      </c>
      <c r="E71" s="30">
        <v>46214</v>
      </c>
      <c r="F71" s="31" t="s">
        <v>835</v>
      </c>
      <c r="G71" s="31" t="s">
        <v>230</v>
      </c>
      <c r="H71" s="31" t="s">
        <v>394</v>
      </c>
      <c r="I71" s="31">
        <v>450</v>
      </c>
      <c r="J71" s="31">
        <v>3.5503689999999999</v>
      </c>
      <c r="K71" s="31">
        <v>5</v>
      </c>
      <c r="L71" s="31">
        <v>652.33394999999996</v>
      </c>
      <c r="M71" s="31">
        <v>0.28992620000000002</v>
      </c>
      <c r="N71" s="31" t="s">
        <v>401</v>
      </c>
      <c r="O71" s="31">
        <v>39127.050000000003</v>
      </c>
      <c r="P71">
        <f t="shared" si="5"/>
        <v>6</v>
      </c>
      <c r="Q71">
        <f t="shared" si="6"/>
        <v>24</v>
      </c>
      <c r="R71" s="31" t="str">
        <f>VLOOKUP(G71,Catalogo!A:B,2,0)</f>
        <v>HIPOCLORITO DE CALCIO GRANULAR HTH</v>
      </c>
      <c r="S71" s="68">
        <f t="shared" si="7"/>
        <v>11343.956923710002</v>
      </c>
      <c r="T71" s="68">
        <f t="shared" si="8"/>
        <v>27783.093076290003</v>
      </c>
      <c r="U71" s="69">
        <f t="shared" si="9"/>
        <v>17.389800000000001</v>
      </c>
    </row>
    <row r="72" spans="1:21" customFormat="1" x14ac:dyDescent="0.35">
      <c r="A72" s="31" t="s">
        <v>2357</v>
      </c>
      <c r="B72" s="31" t="s">
        <v>406</v>
      </c>
      <c r="C72" s="30">
        <v>46184</v>
      </c>
      <c r="D72" s="31" t="s">
        <v>392</v>
      </c>
      <c r="E72" s="30">
        <v>46214</v>
      </c>
      <c r="F72" s="31" t="s">
        <v>835</v>
      </c>
      <c r="G72" s="31" t="s">
        <v>230</v>
      </c>
      <c r="H72" s="31" t="s">
        <v>394</v>
      </c>
      <c r="I72" s="31">
        <v>225</v>
      </c>
      <c r="J72" s="31">
        <v>61.8872</v>
      </c>
      <c r="K72" s="31">
        <v>87</v>
      </c>
      <c r="L72" s="31">
        <v>5650.38</v>
      </c>
      <c r="M72" s="31">
        <v>0.28865287356321839</v>
      </c>
      <c r="N72" s="31" t="s">
        <v>395</v>
      </c>
      <c r="O72" s="31">
        <v>19575</v>
      </c>
      <c r="P72">
        <f t="shared" si="5"/>
        <v>6</v>
      </c>
      <c r="Q72">
        <f t="shared" si="6"/>
        <v>24</v>
      </c>
      <c r="R72" s="31" t="str">
        <f>VLOOKUP(G72,Catalogo!A:B,2,0)</f>
        <v>HIPOCLORITO DE CALCIO GRANULAR HTH</v>
      </c>
      <c r="S72" s="68">
        <f t="shared" si="7"/>
        <v>5650.38</v>
      </c>
      <c r="T72" s="68">
        <f t="shared" si="8"/>
        <v>13924.619999999999</v>
      </c>
      <c r="U72" s="69">
        <f t="shared" si="9"/>
        <v>1</v>
      </c>
    </row>
    <row r="73" spans="1:21" customFormat="1" x14ac:dyDescent="0.35">
      <c r="A73" s="31" t="s">
        <v>2358</v>
      </c>
      <c r="B73" s="31" t="s">
        <v>547</v>
      </c>
      <c r="C73" s="30">
        <v>46184</v>
      </c>
      <c r="D73" s="31" t="s">
        <v>398</v>
      </c>
      <c r="E73" s="30">
        <v>46184</v>
      </c>
      <c r="F73" s="31" t="s">
        <v>1146</v>
      </c>
      <c r="G73" s="31" t="s">
        <v>230</v>
      </c>
      <c r="H73" s="31" t="s">
        <v>394</v>
      </c>
      <c r="I73" s="31">
        <v>450</v>
      </c>
      <c r="J73" s="31">
        <v>3.5588220000000002</v>
      </c>
      <c r="K73" s="31">
        <v>5</v>
      </c>
      <c r="L73" s="31">
        <v>648.53009999999995</v>
      </c>
      <c r="M73" s="31">
        <v>0.28823559999999998</v>
      </c>
      <c r="N73" s="31" t="s">
        <v>401</v>
      </c>
      <c r="O73" s="31">
        <v>39127.050000000003</v>
      </c>
      <c r="P73">
        <f t="shared" si="5"/>
        <v>6</v>
      </c>
      <c r="Q73">
        <f t="shared" si="6"/>
        <v>24</v>
      </c>
      <c r="R73" s="31" t="str">
        <f>VLOOKUP(G73,Catalogo!A:B,2,0)</f>
        <v>HIPOCLORITO DE CALCIO GRANULAR HTH</v>
      </c>
      <c r="S73" s="68">
        <f t="shared" si="7"/>
        <v>11277.80873298</v>
      </c>
      <c r="T73" s="68">
        <f t="shared" si="8"/>
        <v>27849.241267020003</v>
      </c>
      <c r="U73" s="69">
        <f t="shared" si="9"/>
        <v>17.389800000000001</v>
      </c>
    </row>
    <row r="74" spans="1:21" customFormat="1" x14ac:dyDescent="0.35">
      <c r="A74" s="31" t="s">
        <v>2359</v>
      </c>
      <c r="B74" s="31" t="s">
        <v>2042</v>
      </c>
      <c r="C74" s="30">
        <v>46183</v>
      </c>
      <c r="D74" s="31" t="s">
        <v>392</v>
      </c>
      <c r="E74" s="30">
        <v>46213</v>
      </c>
      <c r="F74" s="31" t="s">
        <v>397</v>
      </c>
      <c r="G74" s="31" t="s">
        <v>230</v>
      </c>
      <c r="H74" s="31" t="s">
        <v>394</v>
      </c>
      <c r="I74" s="31">
        <v>135</v>
      </c>
      <c r="J74" s="31">
        <v>3.5503689999999999</v>
      </c>
      <c r="K74" s="31">
        <v>5</v>
      </c>
      <c r="L74" s="31">
        <v>195.700185</v>
      </c>
      <c r="M74" s="31">
        <v>0.28992620000000002</v>
      </c>
      <c r="N74" s="31" t="s">
        <v>401</v>
      </c>
      <c r="O74" s="31">
        <v>11766.06</v>
      </c>
      <c r="P74">
        <f t="shared" si="5"/>
        <v>6</v>
      </c>
      <c r="Q74">
        <f t="shared" si="6"/>
        <v>24</v>
      </c>
      <c r="R74" s="31" t="str">
        <f>VLOOKUP(G74,Catalogo!A:B,2,0)</f>
        <v>HIPOCLORITO DE CALCIO GRANULAR HTH</v>
      </c>
      <c r="S74" s="68">
        <f t="shared" si="7"/>
        <v>3411.2890647719996</v>
      </c>
      <c r="T74" s="68">
        <f t="shared" si="8"/>
        <v>8354.7709352279999</v>
      </c>
      <c r="U74" s="69">
        <f t="shared" si="9"/>
        <v>17.431199999999997</v>
      </c>
    </row>
    <row r="75" spans="1:21" customFormat="1" x14ac:dyDescent="0.35">
      <c r="A75" s="31" t="s">
        <v>2360</v>
      </c>
      <c r="B75" s="31" t="s">
        <v>563</v>
      </c>
      <c r="C75" s="30">
        <v>46183</v>
      </c>
      <c r="D75" s="31" t="s">
        <v>392</v>
      </c>
      <c r="E75" s="30">
        <v>46213</v>
      </c>
      <c r="F75" s="31" t="s">
        <v>397</v>
      </c>
      <c r="G75" s="31" t="s">
        <v>115</v>
      </c>
      <c r="H75" s="31" t="s">
        <v>394</v>
      </c>
      <c r="I75" s="31">
        <v>50</v>
      </c>
      <c r="J75" s="31">
        <v>143.87780000000001</v>
      </c>
      <c r="K75" s="31">
        <v>163.89</v>
      </c>
      <c r="L75" s="31">
        <v>1000.61</v>
      </c>
      <c r="M75" s="31">
        <v>0.1221075111355177</v>
      </c>
      <c r="N75" s="31" t="s">
        <v>395</v>
      </c>
      <c r="O75" s="31">
        <v>8194.5</v>
      </c>
      <c r="P75">
        <f t="shared" si="5"/>
        <v>6</v>
      </c>
      <c r="Q75">
        <f t="shared" si="6"/>
        <v>24</v>
      </c>
      <c r="R75" s="31" t="str">
        <f>VLOOKUP(G75,Catalogo!A:B,2,0)</f>
        <v>ARBOCEL CE 30MST</v>
      </c>
      <c r="S75" s="68">
        <f t="shared" si="7"/>
        <v>1000.609999999999</v>
      </c>
      <c r="T75" s="68">
        <f t="shared" si="8"/>
        <v>7193.8900000000012</v>
      </c>
      <c r="U75" s="69">
        <f t="shared" si="9"/>
        <v>1</v>
      </c>
    </row>
    <row r="76" spans="1:21" customFormat="1" x14ac:dyDescent="0.35">
      <c r="A76" s="31" t="s">
        <v>2361</v>
      </c>
      <c r="B76" s="31" t="s">
        <v>408</v>
      </c>
      <c r="C76" s="30">
        <v>46183</v>
      </c>
      <c r="D76" s="31" t="s">
        <v>392</v>
      </c>
      <c r="E76" s="30">
        <v>46213</v>
      </c>
      <c r="F76" s="31" t="s">
        <v>397</v>
      </c>
      <c r="G76" s="31" t="s">
        <v>153</v>
      </c>
      <c r="H76" s="31" t="s">
        <v>403</v>
      </c>
      <c r="I76" s="31">
        <v>400</v>
      </c>
      <c r="J76" s="31">
        <v>35.584499999999998</v>
      </c>
      <c r="K76" s="31">
        <v>46</v>
      </c>
      <c r="L76" s="31">
        <v>4166.2</v>
      </c>
      <c r="M76" s="31">
        <v>0.22642391304347831</v>
      </c>
      <c r="N76" s="31" t="s">
        <v>395</v>
      </c>
      <c r="O76" s="31">
        <v>18400</v>
      </c>
      <c r="P76">
        <f t="shared" si="5"/>
        <v>6</v>
      </c>
      <c r="Q76">
        <f t="shared" si="6"/>
        <v>24</v>
      </c>
      <c r="R76" s="31" t="str">
        <f>VLOOKUP(G76,Catalogo!A:B,2,0)</f>
        <v>XILOL</v>
      </c>
      <c r="S76" s="68">
        <f t="shared" si="7"/>
        <v>4166.2000000000007</v>
      </c>
      <c r="T76" s="68">
        <f t="shared" si="8"/>
        <v>14233.8</v>
      </c>
      <c r="U76" s="69">
        <f t="shared" si="9"/>
        <v>1</v>
      </c>
    </row>
    <row r="77" spans="1:21" customFormat="1" x14ac:dyDescent="0.35">
      <c r="A77" s="31" t="s">
        <v>2361</v>
      </c>
      <c r="B77" s="31" t="s">
        <v>408</v>
      </c>
      <c r="C77" s="30">
        <v>46183</v>
      </c>
      <c r="D77" s="31" t="s">
        <v>392</v>
      </c>
      <c r="E77" s="30">
        <v>46213</v>
      </c>
      <c r="F77" s="31" t="s">
        <v>397</v>
      </c>
      <c r="G77" s="31" t="s">
        <v>131</v>
      </c>
      <c r="H77" s="31" t="s">
        <v>403</v>
      </c>
      <c r="I77" s="31">
        <v>400</v>
      </c>
      <c r="J77" s="31">
        <v>30.632774999999999</v>
      </c>
      <c r="K77" s="31">
        <v>38</v>
      </c>
      <c r="L77" s="31">
        <v>2946.89</v>
      </c>
      <c r="M77" s="31">
        <v>0.19387434210526311</v>
      </c>
      <c r="N77" s="31" t="s">
        <v>395</v>
      </c>
      <c r="O77" s="31">
        <v>15200</v>
      </c>
      <c r="P77">
        <f t="shared" si="5"/>
        <v>6</v>
      </c>
      <c r="Q77">
        <f t="shared" si="6"/>
        <v>24</v>
      </c>
      <c r="R77" s="31" t="str">
        <f>VLOOKUP(G77,Catalogo!A:B,2,0)</f>
        <v>THINNER AMERICANO</v>
      </c>
      <c r="S77" s="68">
        <f t="shared" si="7"/>
        <v>2946.8900000000003</v>
      </c>
      <c r="T77" s="68">
        <f t="shared" si="8"/>
        <v>12253.11</v>
      </c>
      <c r="U77" s="69">
        <f t="shared" si="9"/>
        <v>1</v>
      </c>
    </row>
    <row r="78" spans="1:21" customFormat="1" x14ac:dyDescent="0.35">
      <c r="A78" s="31" t="s">
        <v>2362</v>
      </c>
      <c r="B78" s="31" t="s">
        <v>523</v>
      </c>
      <c r="C78" s="30">
        <v>46183</v>
      </c>
      <c r="D78" s="31" t="s">
        <v>392</v>
      </c>
      <c r="E78" s="30">
        <v>46213</v>
      </c>
      <c r="F78" s="31" t="s">
        <v>397</v>
      </c>
      <c r="G78" s="31" t="s">
        <v>230</v>
      </c>
      <c r="H78" s="31" t="s">
        <v>394</v>
      </c>
      <c r="I78" s="31">
        <v>180</v>
      </c>
      <c r="J78" s="31">
        <v>3.5503710000000002</v>
      </c>
      <c r="K78" s="31">
        <v>5</v>
      </c>
      <c r="L78" s="31">
        <v>260.93322000000001</v>
      </c>
      <c r="M78" s="31">
        <v>0.28992580000000001</v>
      </c>
      <c r="N78" s="31" t="s">
        <v>401</v>
      </c>
      <c r="O78" s="31">
        <v>15688.08</v>
      </c>
      <c r="P78">
        <f t="shared" si="5"/>
        <v>6</v>
      </c>
      <c r="Q78">
        <f t="shared" si="6"/>
        <v>24</v>
      </c>
      <c r="R78" s="31" t="str">
        <f>VLOOKUP(G78,Catalogo!A:B,2,0)</f>
        <v>HIPOCLORITO DE CALCIO GRANULAR HTH</v>
      </c>
      <c r="S78" s="68">
        <f t="shared" si="7"/>
        <v>4548.3791444639992</v>
      </c>
      <c r="T78" s="68">
        <f t="shared" si="8"/>
        <v>11139.700855536001</v>
      </c>
      <c r="U78" s="69">
        <f t="shared" si="9"/>
        <v>17.4312</v>
      </c>
    </row>
    <row r="79" spans="1:21" customFormat="1" x14ac:dyDescent="0.35">
      <c r="A79" s="31" t="s">
        <v>2363</v>
      </c>
      <c r="B79" s="31" t="s">
        <v>1311</v>
      </c>
      <c r="C79" s="30">
        <v>46183</v>
      </c>
      <c r="D79" s="31" t="s">
        <v>398</v>
      </c>
      <c r="E79" s="30">
        <v>46183</v>
      </c>
      <c r="F79" s="31" t="s">
        <v>835</v>
      </c>
      <c r="G79" s="31" t="s">
        <v>230</v>
      </c>
      <c r="H79" s="31" t="s">
        <v>394</v>
      </c>
      <c r="I79" s="31">
        <v>45</v>
      </c>
      <c r="J79" s="31">
        <v>61.887110999999997</v>
      </c>
      <c r="K79" s="31">
        <v>87.226500000000001</v>
      </c>
      <c r="L79" s="31">
        <v>1140.2700050000001</v>
      </c>
      <c r="M79" s="31">
        <v>0.29050058850654359</v>
      </c>
      <c r="N79" s="31" t="s">
        <v>395</v>
      </c>
      <c r="O79" s="31">
        <v>3925.19</v>
      </c>
      <c r="P79">
        <f t="shared" si="5"/>
        <v>6</v>
      </c>
      <c r="Q79">
        <f t="shared" si="6"/>
        <v>24</v>
      </c>
      <c r="R79" s="31" t="str">
        <f>VLOOKUP(G79,Catalogo!A:B,2,0)</f>
        <v>HIPOCLORITO DE CALCIO GRANULAR HTH</v>
      </c>
      <c r="S79" s="68">
        <f t="shared" si="7"/>
        <v>1140.2725050000001</v>
      </c>
      <c r="T79" s="68">
        <f t="shared" si="8"/>
        <v>2784.9174949999997</v>
      </c>
      <c r="U79" s="69">
        <f t="shared" si="9"/>
        <v>1</v>
      </c>
    </row>
    <row r="80" spans="1:21" customFormat="1" x14ac:dyDescent="0.35">
      <c r="A80" s="31" t="s">
        <v>2364</v>
      </c>
      <c r="B80" s="31" t="s">
        <v>407</v>
      </c>
      <c r="C80" s="30">
        <v>46183</v>
      </c>
      <c r="D80" s="31" t="s">
        <v>392</v>
      </c>
      <c r="E80" s="30">
        <v>46213</v>
      </c>
      <c r="F80" s="31" t="s">
        <v>835</v>
      </c>
      <c r="G80" s="31" t="s">
        <v>230</v>
      </c>
      <c r="H80" s="31" t="s">
        <v>394</v>
      </c>
      <c r="I80" s="31">
        <v>90</v>
      </c>
      <c r="J80" s="31">
        <v>3.547501</v>
      </c>
      <c r="K80" s="31">
        <v>4.8</v>
      </c>
      <c r="L80" s="31">
        <v>112.72490999999999</v>
      </c>
      <c r="M80" s="31">
        <v>0.26093729166666663</v>
      </c>
      <c r="N80" s="31" t="s">
        <v>401</v>
      </c>
      <c r="O80" s="31">
        <v>7530.28</v>
      </c>
      <c r="P80">
        <f t="shared" si="5"/>
        <v>6</v>
      </c>
      <c r="Q80">
        <f t="shared" si="6"/>
        <v>24</v>
      </c>
      <c r="R80" s="31" t="str">
        <f>VLOOKUP(G80,Catalogo!A:B,2,0)</f>
        <v>HIPOCLORITO DE CALCIO GRANULAR HTH</v>
      </c>
      <c r="S80" s="68">
        <f t="shared" si="7"/>
        <v>1964.9308686916665</v>
      </c>
      <c r="T80" s="68">
        <f t="shared" si="8"/>
        <v>5565.3491313083332</v>
      </c>
      <c r="U80" s="69">
        <f t="shared" si="9"/>
        <v>17.431203703703705</v>
      </c>
    </row>
    <row r="81" spans="1:21" customFormat="1" x14ac:dyDescent="0.35">
      <c r="A81" s="31" t="s">
        <v>2365</v>
      </c>
      <c r="B81" s="31" t="s">
        <v>407</v>
      </c>
      <c r="C81" s="30">
        <v>46183</v>
      </c>
      <c r="D81" s="31" t="s">
        <v>392</v>
      </c>
      <c r="E81" s="30">
        <v>46213</v>
      </c>
      <c r="F81" s="31" t="s">
        <v>835</v>
      </c>
      <c r="G81" s="31" t="s">
        <v>230</v>
      </c>
      <c r="H81" s="31" t="s">
        <v>394</v>
      </c>
      <c r="I81" s="31">
        <v>765</v>
      </c>
      <c r="J81" s="31">
        <v>3.5474999999999999</v>
      </c>
      <c r="K81" s="31">
        <v>4.5999999999999996</v>
      </c>
      <c r="L81" s="31">
        <v>805.16250000000002</v>
      </c>
      <c r="M81" s="31">
        <v>0.22880434782608691</v>
      </c>
      <c r="N81" s="31" t="s">
        <v>401</v>
      </c>
      <c r="O81" s="31">
        <v>61340.39</v>
      </c>
      <c r="P81">
        <f t="shared" si="5"/>
        <v>6</v>
      </c>
      <c r="Q81">
        <f t="shared" si="6"/>
        <v>24</v>
      </c>
      <c r="R81" s="31" t="str">
        <f>VLOOKUP(G81,Catalogo!A:B,2,0)</f>
        <v>HIPOCLORITO DE CALCIO GRANULAR HTH</v>
      </c>
      <c r="S81" s="68">
        <f t="shared" si="7"/>
        <v>14034.947929347825</v>
      </c>
      <c r="T81" s="68">
        <f t="shared" si="8"/>
        <v>47305.442070652178</v>
      </c>
      <c r="U81" s="69">
        <f t="shared" si="9"/>
        <v>17.431199204319412</v>
      </c>
    </row>
    <row r="82" spans="1:21" customFormat="1" x14ac:dyDescent="0.35">
      <c r="A82" s="31" t="s">
        <v>2366</v>
      </c>
      <c r="B82" s="31" t="s">
        <v>800</v>
      </c>
      <c r="C82" s="30">
        <v>46183</v>
      </c>
      <c r="D82" s="31" t="s">
        <v>392</v>
      </c>
      <c r="E82" s="30">
        <v>46213</v>
      </c>
      <c r="F82" s="31" t="s">
        <v>835</v>
      </c>
      <c r="G82" s="31" t="s">
        <v>230</v>
      </c>
      <c r="H82" s="31" t="s">
        <v>394</v>
      </c>
      <c r="I82" s="31">
        <v>90</v>
      </c>
      <c r="J82" s="31">
        <v>3.547501</v>
      </c>
      <c r="K82" s="31">
        <v>5</v>
      </c>
      <c r="L82" s="31">
        <v>130.72490999999999</v>
      </c>
      <c r="M82" s="31">
        <v>0.29049979999999997</v>
      </c>
      <c r="N82" s="31" t="s">
        <v>401</v>
      </c>
      <c r="O82" s="31">
        <v>7844.04</v>
      </c>
      <c r="P82">
        <f t="shared" si="5"/>
        <v>6</v>
      </c>
      <c r="Q82">
        <f t="shared" si="6"/>
        <v>24</v>
      </c>
      <c r="R82" s="31" t="str">
        <f>VLOOKUP(G82,Catalogo!A:B,2,0)</f>
        <v>HIPOCLORITO DE CALCIO GRANULAR HTH</v>
      </c>
      <c r="S82" s="68">
        <f t="shared" si="7"/>
        <v>2278.6920511919998</v>
      </c>
      <c r="T82" s="68">
        <f t="shared" si="8"/>
        <v>5565.3479488080002</v>
      </c>
      <c r="U82" s="69">
        <f t="shared" si="9"/>
        <v>17.4312</v>
      </c>
    </row>
    <row r="83" spans="1:21" customFormat="1" x14ac:dyDescent="0.35">
      <c r="A83" s="31" t="s">
        <v>2367</v>
      </c>
      <c r="B83" s="31" t="s">
        <v>1311</v>
      </c>
      <c r="C83" s="30">
        <v>46183</v>
      </c>
      <c r="D83" s="31" t="s">
        <v>398</v>
      </c>
      <c r="E83" s="30">
        <v>46183</v>
      </c>
      <c r="F83" s="31" t="s">
        <v>835</v>
      </c>
      <c r="G83" s="31" t="s">
        <v>230</v>
      </c>
      <c r="H83" s="31" t="s">
        <v>394</v>
      </c>
      <c r="I83" s="31">
        <v>45</v>
      </c>
      <c r="J83" s="31">
        <v>61.887110999999997</v>
      </c>
      <c r="K83" s="31">
        <v>87.226500000000001</v>
      </c>
      <c r="L83" s="31">
        <v>1140.2700050000001</v>
      </c>
      <c r="M83" s="31">
        <v>0.29050058850654359</v>
      </c>
      <c r="N83" s="31" t="s">
        <v>395</v>
      </c>
      <c r="O83" s="31">
        <v>3925.19</v>
      </c>
      <c r="P83">
        <f t="shared" si="5"/>
        <v>6</v>
      </c>
      <c r="Q83">
        <f t="shared" si="6"/>
        <v>24</v>
      </c>
      <c r="R83" s="31" t="str">
        <f>VLOOKUP(G83,Catalogo!A:B,2,0)</f>
        <v>HIPOCLORITO DE CALCIO GRANULAR HTH</v>
      </c>
      <c r="S83" s="68">
        <f t="shared" si="7"/>
        <v>1140.2725050000001</v>
      </c>
      <c r="T83" s="68">
        <f t="shared" si="8"/>
        <v>2784.9174949999997</v>
      </c>
      <c r="U83" s="69">
        <f t="shared" si="9"/>
        <v>1</v>
      </c>
    </row>
    <row r="84" spans="1:21" customFormat="1" x14ac:dyDescent="0.35">
      <c r="A84" s="31" t="s">
        <v>2368</v>
      </c>
      <c r="B84" s="31" t="s">
        <v>1193</v>
      </c>
      <c r="C84" s="30">
        <v>46183</v>
      </c>
      <c r="D84" s="31" t="s">
        <v>398</v>
      </c>
      <c r="E84" s="30">
        <v>46183</v>
      </c>
      <c r="F84" s="31" t="s">
        <v>397</v>
      </c>
      <c r="G84" s="31" t="s">
        <v>87</v>
      </c>
      <c r="H84" s="31" t="s">
        <v>394</v>
      </c>
      <c r="I84" s="31">
        <v>2520</v>
      </c>
      <c r="J84" s="31">
        <v>33.885710000000003</v>
      </c>
      <c r="K84" s="31">
        <v>39</v>
      </c>
      <c r="L84" s="31">
        <v>12888.0108</v>
      </c>
      <c r="M84" s="31">
        <v>0.13113564102564099</v>
      </c>
      <c r="N84" s="31" t="s">
        <v>395</v>
      </c>
      <c r="O84" s="31">
        <v>98280</v>
      </c>
      <c r="P84">
        <f t="shared" si="5"/>
        <v>6</v>
      </c>
      <c r="Q84">
        <f t="shared" si="6"/>
        <v>24</v>
      </c>
      <c r="R84" s="31" t="str">
        <f>VLOOKUP(G84,Catalogo!A:B,2,0)</f>
        <v>ESTIREN ACRILICA</v>
      </c>
      <c r="S84" s="68">
        <f t="shared" si="7"/>
        <v>12888.010799999993</v>
      </c>
      <c r="T84" s="68">
        <f t="shared" si="8"/>
        <v>85391.989200000011</v>
      </c>
      <c r="U84" s="69">
        <f t="shared" si="9"/>
        <v>1</v>
      </c>
    </row>
    <row r="85" spans="1:21" customFormat="1" x14ac:dyDescent="0.35">
      <c r="A85" s="31" t="s">
        <v>2369</v>
      </c>
      <c r="B85" s="31" t="s">
        <v>1150</v>
      </c>
      <c r="C85" s="30">
        <v>46182</v>
      </c>
      <c r="D85" s="31" t="s">
        <v>398</v>
      </c>
      <c r="E85" s="30">
        <v>46182</v>
      </c>
      <c r="F85" s="31" t="s">
        <v>397</v>
      </c>
      <c r="G85" s="31" t="s">
        <v>613</v>
      </c>
      <c r="H85" s="31" t="s">
        <v>394</v>
      </c>
      <c r="I85" s="31">
        <v>340</v>
      </c>
      <c r="J85" s="31">
        <v>38.099412000000001</v>
      </c>
      <c r="K85" s="31">
        <v>48</v>
      </c>
      <c r="L85" s="31">
        <v>3366.19992</v>
      </c>
      <c r="M85" s="31">
        <v>0.20626225000000001</v>
      </c>
      <c r="N85" s="31" t="s">
        <v>395</v>
      </c>
      <c r="O85" s="31">
        <v>16320</v>
      </c>
      <c r="P85">
        <f t="shared" si="5"/>
        <v>6</v>
      </c>
      <c r="Q85">
        <f t="shared" si="6"/>
        <v>24</v>
      </c>
      <c r="R85" s="31" t="str">
        <f>VLOOKUP(G85,Catalogo!A:B,2,0)</f>
        <v>LESS 70%</v>
      </c>
      <c r="S85" s="68">
        <f t="shared" si="7"/>
        <v>3366.1999199999996</v>
      </c>
      <c r="T85" s="68">
        <f t="shared" si="8"/>
        <v>12953.800080000001</v>
      </c>
      <c r="U85" s="69">
        <f t="shared" si="9"/>
        <v>1</v>
      </c>
    </row>
    <row r="86" spans="1:21" customFormat="1" x14ac:dyDescent="0.35">
      <c r="A86" s="31" t="s">
        <v>2370</v>
      </c>
      <c r="B86" s="31" t="s">
        <v>1193</v>
      </c>
      <c r="C86" s="30">
        <v>46182</v>
      </c>
      <c r="D86" s="31" t="s">
        <v>398</v>
      </c>
      <c r="E86" s="30">
        <v>46182</v>
      </c>
      <c r="F86" s="31" t="s">
        <v>1146</v>
      </c>
      <c r="G86" s="31" t="s">
        <v>230</v>
      </c>
      <c r="H86" s="31" t="s">
        <v>394</v>
      </c>
      <c r="I86" s="31">
        <v>45</v>
      </c>
      <c r="J86" s="31">
        <v>61.887110999999997</v>
      </c>
      <c r="K86" s="31">
        <v>83.2</v>
      </c>
      <c r="L86" s="31">
        <v>959.08000500000003</v>
      </c>
      <c r="M86" s="31">
        <v>0.25616453124999999</v>
      </c>
      <c r="N86" s="31" t="s">
        <v>395</v>
      </c>
      <c r="O86" s="31">
        <v>3744</v>
      </c>
      <c r="P86">
        <f t="shared" si="5"/>
        <v>6</v>
      </c>
      <c r="Q86">
        <f t="shared" si="6"/>
        <v>24</v>
      </c>
      <c r="R86" s="31" t="str">
        <f>VLOOKUP(G86,Catalogo!A:B,2,0)</f>
        <v>HIPOCLORITO DE CALCIO GRANULAR HTH</v>
      </c>
      <c r="S86" s="68">
        <f t="shared" si="7"/>
        <v>959.08000500000026</v>
      </c>
      <c r="T86" s="68">
        <f t="shared" si="8"/>
        <v>2784.9199949999997</v>
      </c>
      <c r="U86" s="69">
        <f t="shared" si="9"/>
        <v>1</v>
      </c>
    </row>
    <row r="87" spans="1:21" customFormat="1" x14ac:dyDescent="0.35">
      <c r="A87" s="31" t="s">
        <v>2370</v>
      </c>
      <c r="B87" s="31" t="s">
        <v>1193</v>
      </c>
      <c r="C87" s="30">
        <v>46182</v>
      </c>
      <c r="D87" s="31" t="s">
        <v>398</v>
      </c>
      <c r="E87" s="30">
        <v>46182</v>
      </c>
      <c r="F87" s="31" t="s">
        <v>1146</v>
      </c>
      <c r="G87" s="31" t="s">
        <v>166</v>
      </c>
      <c r="H87" s="31" t="s">
        <v>394</v>
      </c>
      <c r="I87" s="31">
        <v>50</v>
      </c>
      <c r="J87" s="31">
        <v>35.922199999999997</v>
      </c>
      <c r="K87" s="31">
        <v>49.99</v>
      </c>
      <c r="L87" s="31">
        <v>703.39</v>
      </c>
      <c r="M87" s="31">
        <v>0.2814122824564913</v>
      </c>
      <c r="N87" s="31" t="s">
        <v>395</v>
      </c>
      <c r="O87" s="31">
        <v>2499.5</v>
      </c>
      <c r="P87">
        <f t="shared" si="5"/>
        <v>6</v>
      </c>
      <c r="Q87">
        <f t="shared" si="6"/>
        <v>24</v>
      </c>
      <c r="R87" s="31" t="str">
        <f>VLOOKUP(G87,Catalogo!A:B,2,0)</f>
        <v>TRICLORO POLVO</v>
      </c>
      <c r="S87" s="68">
        <f t="shared" si="7"/>
        <v>703.39000000000033</v>
      </c>
      <c r="T87" s="68">
        <f t="shared" si="8"/>
        <v>1796.1099999999997</v>
      </c>
      <c r="U87" s="69">
        <f t="shared" si="9"/>
        <v>1</v>
      </c>
    </row>
    <row r="88" spans="1:21" customFormat="1" x14ac:dyDescent="0.35">
      <c r="A88" s="31" t="s">
        <v>2371</v>
      </c>
      <c r="B88" s="31" t="s">
        <v>1695</v>
      </c>
      <c r="C88" s="30">
        <v>46181</v>
      </c>
      <c r="D88" s="31" t="s">
        <v>392</v>
      </c>
      <c r="E88" s="30">
        <v>46211</v>
      </c>
      <c r="F88" s="31" t="s">
        <v>1146</v>
      </c>
      <c r="G88" s="31" t="s">
        <v>62</v>
      </c>
      <c r="H88" s="31" t="s">
        <v>394</v>
      </c>
      <c r="I88" s="31">
        <v>200</v>
      </c>
      <c r="J88" s="31">
        <v>63.73</v>
      </c>
      <c r="K88" s="31">
        <v>63.73</v>
      </c>
      <c r="L88" s="31">
        <v>0</v>
      </c>
      <c r="M88" s="31">
        <v>0</v>
      </c>
      <c r="N88" s="31" t="s">
        <v>395</v>
      </c>
      <c r="O88" s="31">
        <v>12746</v>
      </c>
      <c r="P88">
        <f t="shared" si="5"/>
        <v>6</v>
      </c>
      <c r="Q88">
        <f t="shared" si="6"/>
        <v>24</v>
      </c>
      <c r="R88" s="31" t="str">
        <f>VLOOKUP(G88,Catalogo!A:B,2,0)</f>
        <v>CARBON ACTIVADO DE COCO</v>
      </c>
      <c r="S88" s="68">
        <f t="shared" si="7"/>
        <v>0</v>
      </c>
      <c r="T88" s="68">
        <f t="shared" si="8"/>
        <v>12746</v>
      </c>
      <c r="U88" s="69">
        <f t="shared" si="9"/>
        <v>1</v>
      </c>
    </row>
    <row r="89" spans="1:21" customFormat="1" x14ac:dyDescent="0.35">
      <c r="A89" s="31" t="s">
        <v>2372</v>
      </c>
      <c r="B89" s="31" t="s">
        <v>1675</v>
      </c>
      <c r="C89" s="30">
        <v>46181</v>
      </c>
      <c r="D89" s="31" t="s">
        <v>398</v>
      </c>
      <c r="E89" s="30">
        <v>46181</v>
      </c>
      <c r="F89" s="31" t="s">
        <v>1146</v>
      </c>
      <c r="G89" s="31" t="s">
        <v>79</v>
      </c>
      <c r="H89" s="31" t="s">
        <v>394</v>
      </c>
      <c r="I89" s="31">
        <v>25</v>
      </c>
      <c r="J89" s="31">
        <v>49.394799999999996</v>
      </c>
      <c r="K89" s="31">
        <v>88</v>
      </c>
      <c r="L89" s="31">
        <v>965.13</v>
      </c>
      <c r="M89" s="31">
        <v>0.43869545454545461</v>
      </c>
      <c r="N89" s="31" t="s">
        <v>395</v>
      </c>
      <c r="O89" s="31">
        <v>2200</v>
      </c>
      <c r="P89">
        <f t="shared" si="5"/>
        <v>6</v>
      </c>
      <c r="Q89">
        <f t="shared" si="6"/>
        <v>24</v>
      </c>
      <c r="R89" s="31" t="str">
        <f>VLOOKUP(G89,Catalogo!A:B,2,0)</f>
        <v>EDTA</v>
      </c>
      <c r="S89" s="68">
        <f t="shared" si="7"/>
        <v>965.13000000000011</v>
      </c>
      <c r="T89" s="68">
        <f t="shared" si="8"/>
        <v>1234.8699999999999</v>
      </c>
      <c r="U89" s="69">
        <f t="shared" si="9"/>
        <v>1</v>
      </c>
    </row>
    <row r="90" spans="1:21" customFormat="1" x14ac:dyDescent="0.35">
      <c r="A90" s="31" t="s">
        <v>2308</v>
      </c>
      <c r="B90" s="31" t="s">
        <v>1272</v>
      </c>
      <c r="C90" s="30">
        <v>46178</v>
      </c>
      <c r="D90" s="31" t="s">
        <v>398</v>
      </c>
      <c r="E90" s="30">
        <v>46178</v>
      </c>
      <c r="F90" s="31" t="s">
        <v>397</v>
      </c>
      <c r="G90" s="31" t="s">
        <v>596</v>
      </c>
      <c r="H90" s="31" t="s">
        <v>394</v>
      </c>
      <c r="I90" s="31">
        <v>2000</v>
      </c>
      <c r="J90" s="31">
        <v>59.720399999999998</v>
      </c>
      <c r="K90" s="31">
        <v>71</v>
      </c>
      <c r="L90" s="31">
        <v>22559.200000000001</v>
      </c>
      <c r="M90" s="31">
        <v>0.15886760563380281</v>
      </c>
      <c r="N90" s="31" t="s">
        <v>395</v>
      </c>
      <c r="O90" s="31">
        <v>142000</v>
      </c>
      <c r="P90">
        <f t="shared" si="5"/>
        <v>6</v>
      </c>
      <c r="Q90">
        <f t="shared" si="6"/>
        <v>23</v>
      </c>
      <c r="R90" s="31" t="str">
        <f>VLOOKUP(G90,Catalogo!A:B,2,0)</f>
        <v>ALCOHOL TRIDECILICO 8 MOLES</v>
      </c>
      <c r="S90" s="68">
        <f t="shared" si="7"/>
        <v>22559.200000000004</v>
      </c>
      <c r="T90" s="68">
        <f t="shared" si="8"/>
        <v>119440.79999999999</v>
      </c>
      <c r="U90" s="69">
        <f t="shared" si="9"/>
        <v>1</v>
      </c>
    </row>
    <row r="91" spans="1:21" customFormat="1" x14ac:dyDescent="0.35">
      <c r="A91" s="31" t="s">
        <v>2309</v>
      </c>
      <c r="B91" s="31" t="s">
        <v>790</v>
      </c>
      <c r="C91" s="30">
        <v>46178</v>
      </c>
      <c r="D91" s="31" t="s">
        <v>392</v>
      </c>
      <c r="E91" s="30">
        <v>46208</v>
      </c>
      <c r="F91" s="31" t="s">
        <v>397</v>
      </c>
      <c r="G91" s="31" t="s">
        <v>42</v>
      </c>
      <c r="H91" s="31" t="s">
        <v>394</v>
      </c>
      <c r="I91" s="31">
        <v>1000</v>
      </c>
      <c r="J91" s="31">
        <v>45.606459999999998</v>
      </c>
      <c r="K91" s="31">
        <v>58</v>
      </c>
      <c r="L91" s="31">
        <v>12393.54</v>
      </c>
      <c r="M91" s="31">
        <v>0.21368172413793099</v>
      </c>
      <c r="N91" s="31" t="s">
        <v>395</v>
      </c>
      <c r="O91" s="31">
        <v>58000</v>
      </c>
      <c r="P91">
        <f t="shared" si="5"/>
        <v>6</v>
      </c>
      <c r="Q91">
        <f t="shared" si="6"/>
        <v>23</v>
      </c>
      <c r="R91" s="31" t="str">
        <f>VLOOKUP(G91,Catalogo!A:B,2,0)</f>
        <v>ALCOHOL POLIVINILICO PVOH 08850</v>
      </c>
      <c r="S91" s="68">
        <f t="shared" si="7"/>
        <v>12393.54</v>
      </c>
      <c r="T91" s="68">
        <f t="shared" si="8"/>
        <v>45606.46</v>
      </c>
      <c r="U91" s="69">
        <f t="shared" si="9"/>
        <v>1</v>
      </c>
    </row>
    <row r="92" spans="1:21" customFormat="1" x14ac:dyDescent="0.35">
      <c r="A92" s="31" t="s">
        <v>2310</v>
      </c>
      <c r="B92" s="31" t="s">
        <v>790</v>
      </c>
      <c r="C92" s="30">
        <v>46178</v>
      </c>
      <c r="D92" s="31" t="s">
        <v>392</v>
      </c>
      <c r="E92" s="30">
        <v>46208</v>
      </c>
      <c r="F92" s="31" t="s">
        <v>397</v>
      </c>
      <c r="G92" s="31" t="s">
        <v>42</v>
      </c>
      <c r="H92" s="31" t="s">
        <v>394</v>
      </c>
      <c r="I92" s="31">
        <v>1000</v>
      </c>
      <c r="J92" s="31">
        <v>45.606459999999998</v>
      </c>
      <c r="K92" s="31">
        <v>58</v>
      </c>
      <c r="L92" s="31">
        <v>12393.54</v>
      </c>
      <c r="M92" s="31">
        <v>0.21368172413793099</v>
      </c>
      <c r="N92" s="31" t="s">
        <v>395</v>
      </c>
      <c r="O92" s="31">
        <v>58000</v>
      </c>
      <c r="P92">
        <f t="shared" si="5"/>
        <v>6</v>
      </c>
      <c r="Q92">
        <f t="shared" si="6"/>
        <v>23</v>
      </c>
      <c r="R92" s="31" t="str">
        <f>VLOOKUP(G92,Catalogo!A:B,2,0)</f>
        <v>ALCOHOL POLIVINILICO PVOH 08850</v>
      </c>
      <c r="S92" s="68">
        <f t="shared" si="7"/>
        <v>12393.54</v>
      </c>
      <c r="T92" s="68">
        <f t="shared" si="8"/>
        <v>45606.46</v>
      </c>
      <c r="U92" s="69">
        <f t="shared" si="9"/>
        <v>1</v>
      </c>
    </row>
    <row r="93" spans="1:21" customFormat="1" x14ac:dyDescent="0.35">
      <c r="A93" s="31" t="s">
        <v>2311</v>
      </c>
      <c r="B93" s="31" t="s">
        <v>790</v>
      </c>
      <c r="C93" s="30">
        <v>46178</v>
      </c>
      <c r="D93" s="31" t="s">
        <v>392</v>
      </c>
      <c r="E93" s="30">
        <v>46208</v>
      </c>
      <c r="F93" s="31" t="s">
        <v>397</v>
      </c>
      <c r="G93" s="31" t="s">
        <v>42</v>
      </c>
      <c r="H93" s="31" t="s">
        <v>394</v>
      </c>
      <c r="I93" s="31">
        <v>1000</v>
      </c>
      <c r="J93" s="31">
        <v>45.606459999999998</v>
      </c>
      <c r="K93" s="31">
        <v>58</v>
      </c>
      <c r="L93" s="31">
        <v>12393.54</v>
      </c>
      <c r="M93" s="31">
        <v>0.21368172413793099</v>
      </c>
      <c r="N93" s="31" t="s">
        <v>395</v>
      </c>
      <c r="O93" s="31">
        <v>58000</v>
      </c>
      <c r="P93">
        <f t="shared" si="5"/>
        <v>6</v>
      </c>
      <c r="Q93">
        <f t="shared" si="6"/>
        <v>23</v>
      </c>
      <c r="R93" s="31" t="str">
        <f>VLOOKUP(G93,Catalogo!A:B,2,0)</f>
        <v>ALCOHOL POLIVINILICO PVOH 08850</v>
      </c>
      <c r="S93" s="68">
        <f t="shared" si="7"/>
        <v>12393.54</v>
      </c>
      <c r="T93" s="68">
        <f t="shared" si="8"/>
        <v>45606.46</v>
      </c>
      <c r="U93" s="69">
        <f t="shared" si="9"/>
        <v>1</v>
      </c>
    </row>
    <row r="94" spans="1:21" customFormat="1" x14ac:dyDescent="0.35">
      <c r="A94" s="31" t="s">
        <v>2312</v>
      </c>
      <c r="B94" s="31" t="s">
        <v>790</v>
      </c>
      <c r="C94" s="30">
        <v>46178</v>
      </c>
      <c r="D94" s="31" t="s">
        <v>392</v>
      </c>
      <c r="E94" s="30">
        <v>46208</v>
      </c>
      <c r="F94" s="31" t="s">
        <v>397</v>
      </c>
      <c r="G94" s="31" t="s">
        <v>42</v>
      </c>
      <c r="H94" s="31" t="s">
        <v>394</v>
      </c>
      <c r="I94" s="31">
        <v>1000</v>
      </c>
      <c r="J94" s="31">
        <v>45.606459999999998</v>
      </c>
      <c r="K94" s="31">
        <v>58.5</v>
      </c>
      <c r="L94" s="31">
        <v>12893.54</v>
      </c>
      <c r="M94" s="31">
        <v>0.22040239316239321</v>
      </c>
      <c r="N94" s="31" t="s">
        <v>395</v>
      </c>
      <c r="O94" s="31">
        <v>58500</v>
      </c>
      <c r="P94">
        <f t="shared" si="5"/>
        <v>6</v>
      </c>
      <c r="Q94">
        <f t="shared" si="6"/>
        <v>23</v>
      </c>
      <c r="R94" s="31" t="str">
        <f>VLOOKUP(G94,Catalogo!A:B,2,0)</f>
        <v>ALCOHOL POLIVINILICO PVOH 08850</v>
      </c>
      <c r="S94" s="68">
        <f t="shared" si="7"/>
        <v>12893.54</v>
      </c>
      <c r="T94" s="68">
        <f t="shared" si="8"/>
        <v>45606.46</v>
      </c>
      <c r="U94" s="69">
        <f t="shared" si="9"/>
        <v>1</v>
      </c>
    </row>
    <row r="95" spans="1:21" customFormat="1" x14ac:dyDescent="0.35">
      <c r="A95" s="31" t="s">
        <v>2313</v>
      </c>
      <c r="B95" s="31" t="s">
        <v>1193</v>
      </c>
      <c r="C95" s="30">
        <v>46178</v>
      </c>
      <c r="D95" s="31" t="s">
        <v>398</v>
      </c>
      <c r="E95" s="30">
        <v>46178</v>
      </c>
      <c r="F95" s="31" t="s">
        <v>397</v>
      </c>
      <c r="G95" s="31" t="s">
        <v>87</v>
      </c>
      <c r="H95" s="31" t="s">
        <v>394</v>
      </c>
      <c r="I95" s="31">
        <v>1440</v>
      </c>
      <c r="J95" s="31">
        <v>33.636000000000003</v>
      </c>
      <c r="K95" s="31">
        <v>39</v>
      </c>
      <c r="L95" s="31">
        <v>7724.16</v>
      </c>
      <c r="M95" s="31">
        <v>0.1375384615384615</v>
      </c>
      <c r="N95" s="31" t="s">
        <v>395</v>
      </c>
      <c r="O95" s="31">
        <v>56160</v>
      </c>
      <c r="P95">
        <f t="shared" si="5"/>
        <v>6</v>
      </c>
      <c r="Q95">
        <f t="shared" si="6"/>
        <v>23</v>
      </c>
      <c r="R95" s="31" t="str">
        <f>VLOOKUP(G95,Catalogo!A:B,2,0)</f>
        <v>ESTIREN ACRILICA</v>
      </c>
      <c r="S95" s="68">
        <f t="shared" si="7"/>
        <v>7724.1599999999962</v>
      </c>
      <c r="T95" s="68">
        <f t="shared" si="8"/>
        <v>48435.840000000004</v>
      </c>
      <c r="U95" s="69">
        <f t="shared" si="9"/>
        <v>1</v>
      </c>
    </row>
    <row r="96" spans="1:21" customFormat="1" x14ac:dyDescent="0.35">
      <c r="A96" s="31" t="s">
        <v>2314</v>
      </c>
      <c r="B96" s="31" t="s">
        <v>1193</v>
      </c>
      <c r="C96" s="30">
        <v>46178</v>
      </c>
      <c r="D96" s="31" t="s">
        <v>398</v>
      </c>
      <c r="E96" s="30">
        <v>46178</v>
      </c>
      <c r="F96" s="31" t="s">
        <v>397</v>
      </c>
      <c r="G96" s="31" t="s">
        <v>87</v>
      </c>
      <c r="H96" s="31" t="s">
        <v>394</v>
      </c>
      <c r="I96" s="31">
        <v>1440</v>
      </c>
      <c r="J96" s="31">
        <v>33.636000000000003</v>
      </c>
      <c r="K96" s="31">
        <v>39</v>
      </c>
      <c r="L96" s="31">
        <v>7724.16</v>
      </c>
      <c r="M96" s="31">
        <v>0.1375384615384615</v>
      </c>
      <c r="N96" s="31" t="s">
        <v>395</v>
      </c>
      <c r="O96" s="31">
        <v>56160</v>
      </c>
      <c r="P96">
        <f t="shared" si="5"/>
        <v>6</v>
      </c>
      <c r="Q96">
        <f t="shared" si="6"/>
        <v>23</v>
      </c>
      <c r="R96" s="31" t="str">
        <f>VLOOKUP(G96,Catalogo!A:B,2,0)</f>
        <v>ESTIREN ACRILICA</v>
      </c>
      <c r="S96" s="68">
        <f t="shared" si="7"/>
        <v>7724.1599999999962</v>
      </c>
      <c r="T96" s="68">
        <f t="shared" si="8"/>
        <v>48435.840000000004</v>
      </c>
      <c r="U96" s="69">
        <f t="shared" si="9"/>
        <v>1</v>
      </c>
    </row>
    <row r="97" spans="1:21" customFormat="1" x14ac:dyDescent="0.35">
      <c r="A97" s="31" t="s">
        <v>2315</v>
      </c>
      <c r="B97" s="31" t="s">
        <v>2171</v>
      </c>
      <c r="C97" s="30">
        <v>46178</v>
      </c>
      <c r="D97" s="31" t="s">
        <v>392</v>
      </c>
      <c r="E97" s="30">
        <v>46208</v>
      </c>
      <c r="F97" s="31" t="s">
        <v>1146</v>
      </c>
      <c r="G97" s="31" t="s">
        <v>73</v>
      </c>
      <c r="H97" s="31" t="s">
        <v>394</v>
      </c>
      <c r="I97" s="31">
        <v>1000</v>
      </c>
      <c r="J97" s="31">
        <v>22.296569999999999</v>
      </c>
      <c r="K97" s="31">
        <v>27</v>
      </c>
      <c r="L97" s="31">
        <v>4703.43</v>
      </c>
      <c r="M97" s="31">
        <v>0.17420111111111111</v>
      </c>
      <c r="N97" s="31" t="s">
        <v>395</v>
      </c>
      <c r="O97" s="31">
        <v>27000</v>
      </c>
      <c r="P97">
        <f t="shared" si="5"/>
        <v>6</v>
      </c>
      <c r="Q97">
        <f t="shared" si="6"/>
        <v>23</v>
      </c>
      <c r="R97" s="31" t="str">
        <f>VLOOKUP(G97,Catalogo!A:B,2,0)</f>
        <v>METABISULFITO DE SODIO FG ESSECO</v>
      </c>
      <c r="S97" s="68">
        <f t="shared" si="7"/>
        <v>4703.4300000000012</v>
      </c>
      <c r="T97" s="68">
        <f t="shared" si="8"/>
        <v>22296.57</v>
      </c>
      <c r="U97" s="69">
        <f t="shared" si="9"/>
        <v>1</v>
      </c>
    </row>
    <row r="98" spans="1:21" customFormat="1" x14ac:dyDescent="0.35">
      <c r="A98" s="31" t="s">
        <v>2316</v>
      </c>
      <c r="B98" s="31" t="s">
        <v>1896</v>
      </c>
      <c r="C98" s="30">
        <v>46177</v>
      </c>
      <c r="D98" s="31" t="s">
        <v>398</v>
      </c>
      <c r="E98" s="30">
        <v>46207</v>
      </c>
      <c r="F98" s="31" t="s">
        <v>835</v>
      </c>
      <c r="G98" s="31" t="s">
        <v>613</v>
      </c>
      <c r="H98" s="31" t="s">
        <v>394</v>
      </c>
      <c r="I98" s="31">
        <v>340</v>
      </c>
      <c r="J98" s="31">
        <v>38.099412000000001</v>
      </c>
      <c r="K98" s="31">
        <v>49</v>
      </c>
      <c r="L98" s="31">
        <v>3706.19992</v>
      </c>
      <c r="M98" s="31">
        <v>0.22246097959183669</v>
      </c>
      <c r="N98" s="31" t="s">
        <v>395</v>
      </c>
      <c r="O98" s="31">
        <v>16660</v>
      </c>
      <c r="P98">
        <f t="shared" si="5"/>
        <v>6</v>
      </c>
      <c r="Q98">
        <f t="shared" si="6"/>
        <v>23</v>
      </c>
      <c r="R98" s="31" t="str">
        <f>VLOOKUP(G98,Catalogo!A:B,2,0)</f>
        <v>LESS 70%</v>
      </c>
      <c r="S98" s="68">
        <f t="shared" si="7"/>
        <v>3706.1999199999996</v>
      </c>
      <c r="T98" s="68">
        <f t="shared" si="8"/>
        <v>12953.800080000001</v>
      </c>
      <c r="U98" s="69">
        <f t="shared" si="9"/>
        <v>1</v>
      </c>
    </row>
    <row r="99" spans="1:21" customFormat="1" x14ac:dyDescent="0.35">
      <c r="A99" s="31" t="s">
        <v>2317</v>
      </c>
      <c r="B99" s="31" t="s">
        <v>1503</v>
      </c>
      <c r="C99" s="30">
        <v>46177</v>
      </c>
      <c r="D99" s="31" t="s">
        <v>392</v>
      </c>
      <c r="E99" s="30">
        <v>46207</v>
      </c>
      <c r="F99" s="31" t="s">
        <v>835</v>
      </c>
      <c r="G99" s="31" t="s">
        <v>151</v>
      </c>
      <c r="H99" s="31" t="s">
        <v>394</v>
      </c>
      <c r="I99" s="31">
        <v>100</v>
      </c>
      <c r="J99" s="31">
        <v>64.900599999999997</v>
      </c>
      <c r="K99" s="31">
        <v>99</v>
      </c>
      <c r="L99" s="31">
        <v>3409.94</v>
      </c>
      <c r="M99" s="31">
        <v>0.34443838383838382</v>
      </c>
      <c r="N99" s="31" t="s">
        <v>395</v>
      </c>
      <c r="O99" s="31">
        <v>9900</v>
      </c>
      <c r="P99">
        <f t="shared" si="5"/>
        <v>6</v>
      </c>
      <c r="Q99">
        <f t="shared" si="6"/>
        <v>23</v>
      </c>
      <c r="R99" s="31" t="str">
        <f>VLOOKUP(G99,Catalogo!A:B,2,0)</f>
        <v>SULFATO DE COBRE PEÑOLES</v>
      </c>
      <c r="S99" s="68">
        <f t="shared" si="7"/>
        <v>3409.9400000000005</v>
      </c>
      <c r="T99" s="68">
        <f t="shared" si="8"/>
        <v>6490.0599999999995</v>
      </c>
      <c r="U99" s="69">
        <f t="shared" si="9"/>
        <v>1</v>
      </c>
    </row>
    <row r="100" spans="1:21" customFormat="1" x14ac:dyDescent="0.35">
      <c r="A100" s="31" t="s">
        <v>2318</v>
      </c>
      <c r="B100" s="31" t="s">
        <v>2319</v>
      </c>
      <c r="C100" s="30">
        <v>46177</v>
      </c>
      <c r="D100" s="31" t="s">
        <v>398</v>
      </c>
      <c r="E100" s="30">
        <v>46177</v>
      </c>
      <c r="F100" s="31" t="s">
        <v>835</v>
      </c>
      <c r="G100" s="31" t="s">
        <v>370</v>
      </c>
      <c r="H100" s="31" t="s">
        <v>394</v>
      </c>
      <c r="I100" s="31">
        <v>50</v>
      </c>
      <c r="J100" s="31">
        <v>49.66</v>
      </c>
      <c r="K100" s="31">
        <v>59</v>
      </c>
      <c r="L100" s="31">
        <v>467</v>
      </c>
      <c r="M100" s="31">
        <v>0.15830508474576269</v>
      </c>
      <c r="N100" s="31" t="s">
        <v>395</v>
      </c>
      <c r="O100" s="31">
        <v>2950</v>
      </c>
      <c r="P100">
        <f t="shared" si="5"/>
        <v>6</v>
      </c>
      <c r="Q100">
        <f t="shared" si="6"/>
        <v>23</v>
      </c>
      <c r="R100" s="31" t="str">
        <f>VLOOKUP(G100,Catalogo!A:B,2,0)</f>
        <v>TRICLORO TABLETA 3"</v>
      </c>
      <c r="S100" s="68">
        <f t="shared" si="7"/>
        <v>467.00000000000017</v>
      </c>
      <c r="T100" s="68">
        <f t="shared" si="8"/>
        <v>2483</v>
      </c>
      <c r="U100" s="69">
        <f t="shared" si="9"/>
        <v>1</v>
      </c>
    </row>
    <row r="101" spans="1:21" customFormat="1" x14ac:dyDescent="0.35">
      <c r="A101" s="31" t="s">
        <v>2320</v>
      </c>
      <c r="B101" s="31" t="s">
        <v>1973</v>
      </c>
      <c r="C101" s="30">
        <v>46177</v>
      </c>
      <c r="D101" s="31" t="s">
        <v>398</v>
      </c>
      <c r="E101" s="30">
        <v>46177</v>
      </c>
      <c r="F101" s="31" t="s">
        <v>1146</v>
      </c>
      <c r="G101" s="31" t="s">
        <v>157</v>
      </c>
      <c r="H101" s="31" t="s">
        <v>394</v>
      </c>
      <c r="I101" s="31">
        <v>50</v>
      </c>
      <c r="J101" s="31">
        <v>37.205199999999998</v>
      </c>
      <c r="K101" s="31">
        <v>41</v>
      </c>
      <c r="L101" s="31">
        <v>189.74</v>
      </c>
      <c r="M101" s="31">
        <v>9.2556097560975603E-2</v>
      </c>
      <c r="N101" s="31" t="s">
        <v>395</v>
      </c>
      <c r="O101" s="31">
        <v>2050</v>
      </c>
      <c r="P101">
        <f t="shared" si="5"/>
        <v>6</v>
      </c>
      <c r="Q101">
        <f t="shared" si="6"/>
        <v>23</v>
      </c>
      <c r="R101" s="31" t="str">
        <f>VLOOKUP(G101,Catalogo!A:B,2,0)</f>
        <v>SULFATO DE ZINC</v>
      </c>
      <c r="S101" s="68">
        <f t="shared" si="7"/>
        <v>189.74000000000012</v>
      </c>
      <c r="T101" s="68">
        <f t="shared" si="8"/>
        <v>1860.2599999999998</v>
      </c>
      <c r="U101" s="69">
        <f t="shared" si="9"/>
        <v>1</v>
      </c>
    </row>
    <row r="102" spans="1:21" customFormat="1" x14ac:dyDescent="0.35">
      <c r="A102" s="31" t="s">
        <v>2321</v>
      </c>
      <c r="B102" s="31" t="s">
        <v>1311</v>
      </c>
      <c r="C102" s="30">
        <v>46176</v>
      </c>
      <c r="D102" s="31" t="s">
        <v>398</v>
      </c>
      <c r="E102" s="30">
        <v>46176</v>
      </c>
      <c r="F102" s="31" t="s">
        <v>835</v>
      </c>
      <c r="G102" s="31" t="s">
        <v>945</v>
      </c>
      <c r="H102" s="31" t="s">
        <v>394</v>
      </c>
      <c r="I102" s="31">
        <v>45</v>
      </c>
      <c r="J102" s="31">
        <v>61.06</v>
      </c>
      <c r="K102" s="31">
        <v>71</v>
      </c>
      <c r="L102" s="31">
        <v>447.3</v>
      </c>
      <c r="M102" s="31">
        <v>0.14000000000000001</v>
      </c>
      <c r="N102" s="31" t="s">
        <v>395</v>
      </c>
      <c r="O102" s="31">
        <v>3195</v>
      </c>
      <c r="P102">
        <f t="shared" si="5"/>
        <v>6</v>
      </c>
      <c r="Q102">
        <f t="shared" si="6"/>
        <v>23</v>
      </c>
      <c r="R102" s="31" t="str">
        <f>VLOOKUP(G102,Catalogo!A:B,2,0)</f>
        <v>HIPOCLORITO DE CALCIO GRANULAR AQUALIFE 65%</v>
      </c>
      <c r="S102" s="68">
        <f t="shared" si="7"/>
        <v>447.2999999999999</v>
      </c>
      <c r="T102" s="68">
        <f t="shared" si="8"/>
        <v>2747.7000000000003</v>
      </c>
      <c r="U102" s="69">
        <f t="shared" si="9"/>
        <v>1</v>
      </c>
    </row>
    <row r="103" spans="1:21" customFormat="1" x14ac:dyDescent="0.35">
      <c r="A103" s="31" t="s">
        <v>2322</v>
      </c>
      <c r="B103" s="31" t="s">
        <v>1136</v>
      </c>
      <c r="C103" s="30">
        <v>46176</v>
      </c>
      <c r="D103" s="31" t="s">
        <v>392</v>
      </c>
      <c r="E103" s="30">
        <v>46206</v>
      </c>
      <c r="F103" s="31" t="s">
        <v>397</v>
      </c>
      <c r="G103" s="31" t="s">
        <v>95</v>
      </c>
      <c r="H103" s="31" t="s">
        <v>394</v>
      </c>
      <c r="I103" s="31">
        <v>25</v>
      </c>
      <c r="J103" s="31">
        <v>22.7516</v>
      </c>
      <c r="K103" s="31">
        <v>35</v>
      </c>
      <c r="L103" s="31">
        <v>306.20999999999998</v>
      </c>
      <c r="M103" s="31">
        <v>0.34995428571428572</v>
      </c>
      <c r="N103" s="31" t="s">
        <v>395</v>
      </c>
      <c r="O103" s="31">
        <v>875</v>
      </c>
      <c r="P103">
        <f t="shared" si="5"/>
        <v>6</v>
      </c>
      <c r="Q103">
        <f t="shared" si="6"/>
        <v>23</v>
      </c>
      <c r="R103" s="31" t="str">
        <f>VLOOKUP(G103,Catalogo!A:B,2,0)</f>
        <v>CARBONATO DE SODIO LIGERO</v>
      </c>
      <c r="S103" s="68">
        <f t="shared" si="7"/>
        <v>306.20999999999998</v>
      </c>
      <c r="T103" s="68">
        <f t="shared" si="8"/>
        <v>568.79</v>
      </c>
      <c r="U103" s="69">
        <f t="shared" si="9"/>
        <v>1</v>
      </c>
    </row>
    <row r="104" spans="1:21" customFormat="1" x14ac:dyDescent="0.35">
      <c r="A104" s="31" t="s">
        <v>2323</v>
      </c>
      <c r="B104" s="31" t="s">
        <v>1193</v>
      </c>
      <c r="C104" s="30">
        <v>46176</v>
      </c>
      <c r="D104" s="31" t="s">
        <v>398</v>
      </c>
      <c r="E104" s="30">
        <v>46176</v>
      </c>
      <c r="F104" s="31" t="s">
        <v>397</v>
      </c>
      <c r="G104" s="31" t="s">
        <v>232</v>
      </c>
      <c r="H104" s="31" t="s">
        <v>394</v>
      </c>
      <c r="I104" s="31">
        <v>206.8</v>
      </c>
      <c r="J104" s="31">
        <v>93.692697999999993</v>
      </c>
      <c r="K104" s="31">
        <v>104.22</v>
      </c>
      <c r="L104" s="31">
        <v>2177.0500539999998</v>
      </c>
      <c r="M104" s="31">
        <v>0.10101054874795271</v>
      </c>
      <c r="N104" s="31" t="s">
        <v>395</v>
      </c>
      <c r="O104" s="31">
        <v>21552.7</v>
      </c>
      <c r="P104">
        <f t="shared" si="5"/>
        <v>6</v>
      </c>
      <c r="Q104">
        <f t="shared" si="6"/>
        <v>23</v>
      </c>
      <c r="R104" s="31" t="str">
        <f>VLOOKUP(G104,Catalogo!A:B,2,0)</f>
        <v>MONOPROPILENGLICOL USP</v>
      </c>
      <c r="S104" s="68">
        <f t="shared" si="7"/>
        <v>2177.0460536000014</v>
      </c>
      <c r="T104" s="68">
        <f t="shared" si="8"/>
        <v>19375.653946399998</v>
      </c>
      <c r="U104" s="69">
        <f t="shared" si="9"/>
        <v>1</v>
      </c>
    </row>
    <row r="105" spans="1:21" customFormat="1" x14ac:dyDescent="0.35">
      <c r="A105" s="31" t="s">
        <v>2324</v>
      </c>
      <c r="B105" s="31" t="s">
        <v>1150</v>
      </c>
      <c r="C105" s="30">
        <v>46176</v>
      </c>
      <c r="D105" s="31" t="s">
        <v>398</v>
      </c>
      <c r="E105" s="30">
        <v>46176</v>
      </c>
      <c r="F105" s="31" t="s">
        <v>397</v>
      </c>
      <c r="G105" s="31" t="s">
        <v>613</v>
      </c>
      <c r="H105" s="31" t="s">
        <v>394</v>
      </c>
      <c r="I105" s="31">
        <v>340</v>
      </c>
      <c r="J105" s="31">
        <v>38.099412000000001</v>
      </c>
      <c r="K105" s="31">
        <v>48</v>
      </c>
      <c r="L105" s="31">
        <v>3366.19992</v>
      </c>
      <c r="M105" s="31">
        <v>0.20626225000000001</v>
      </c>
      <c r="N105" s="31" t="s">
        <v>395</v>
      </c>
      <c r="O105" s="31">
        <v>16320</v>
      </c>
      <c r="P105">
        <f t="shared" si="5"/>
        <v>6</v>
      </c>
      <c r="Q105">
        <f t="shared" si="6"/>
        <v>23</v>
      </c>
      <c r="R105" s="31" t="str">
        <f>VLOOKUP(G105,Catalogo!A:B,2,0)</f>
        <v>LESS 70%</v>
      </c>
      <c r="S105" s="68">
        <f t="shared" si="7"/>
        <v>3366.1999199999996</v>
      </c>
      <c r="T105" s="68">
        <f t="shared" si="8"/>
        <v>12953.800080000001</v>
      </c>
      <c r="U105" s="69">
        <f t="shared" si="9"/>
        <v>1</v>
      </c>
    </row>
    <row r="106" spans="1:21" customFormat="1" x14ac:dyDescent="0.35">
      <c r="A106" s="31" t="s">
        <v>2324</v>
      </c>
      <c r="B106" s="31" t="s">
        <v>1150</v>
      </c>
      <c r="C106" s="30">
        <v>46176</v>
      </c>
      <c r="D106" s="31" t="s">
        <v>398</v>
      </c>
      <c r="E106" s="30">
        <v>46176</v>
      </c>
      <c r="F106" s="31" t="s">
        <v>397</v>
      </c>
      <c r="G106" s="31" t="s">
        <v>83</v>
      </c>
      <c r="H106" s="31" t="s">
        <v>394</v>
      </c>
      <c r="I106" s="31">
        <v>220</v>
      </c>
      <c r="J106" s="31">
        <v>62.673817999999997</v>
      </c>
      <c r="K106" s="31">
        <v>75</v>
      </c>
      <c r="L106" s="31">
        <v>2711.7600400000001</v>
      </c>
      <c r="M106" s="31">
        <v>0.16434909333333331</v>
      </c>
      <c r="N106" s="31" t="s">
        <v>395</v>
      </c>
      <c r="O106" s="31">
        <v>16500</v>
      </c>
      <c r="P106">
        <f t="shared" si="5"/>
        <v>6</v>
      </c>
      <c r="Q106">
        <f t="shared" si="6"/>
        <v>23</v>
      </c>
      <c r="R106" s="31" t="str">
        <f>VLOOKUP(G106,Catalogo!A:B,2,0)</f>
        <v>ADBS</v>
      </c>
      <c r="S106" s="68">
        <f t="shared" si="7"/>
        <v>2711.7600400000006</v>
      </c>
      <c r="T106" s="68">
        <f t="shared" si="8"/>
        <v>13788.239959999999</v>
      </c>
      <c r="U106" s="69">
        <f t="shared" si="9"/>
        <v>1</v>
      </c>
    </row>
    <row r="107" spans="1:21" customFormat="1" x14ac:dyDescent="0.35">
      <c r="A107" s="31" t="s">
        <v>2325</v>
      </c>
      <c r="B107" s="31" t="s">
        <v>1193</v>
      </c>
      <c r="C107" s="30">
        <v>46174</v>
      </c>
      <c r="D107" s="31" t="s">
        <v>398</v>
      </c>
      <c r="E107" s="30">
        <v>46174</v>
      </c>
      <c r="F107" s="31" t="s">
        <v>397</v>
      </c>
      <c r="G107" s="31" t="s">
        <v>602</v>
      </c>
      <c r="H107" s="31" t="s">
        <v>394</v>
      </c>
      <c r="I107" s="31">
        <v>200</v>
      </c>
      <c r="J107" s="31">
        <v>34.857799999999997</v>
      </c>
      <c r="K107" s="31">
        <v>40</v>
      </c>
      <c r="L107" s="31">
        <v>1028.44</v>
      </c>
      <c r="M107" s="31">
        <v>0.128555</v>
      </c>
      <c r="N107" s="31" t="s">
        <v>395</v>
      </c>
      <c r="O107" s="31">
        <v>8000</v>
      </c>
      <c r="P107">
        <f t="shared" si="5"/>
        <v>6</v>
      </c>
      <c r="Q107">
        <f t="shared" si="6"/>
        <v>23</v>
      </c>
      <c r="R107" s="31" t="str">
        <f>VLOOKUP(G107,Catalogo!A:B,2,0)</f>
        <v>ADBS</v>
      </c>
      <c r="S107" s="68">
        <f t="shared" si="7"/>
        <v>1028.4400000000005</v>
      </c>
      <c r="T107" s="68">
        <f t="shared" si="8"/>
        <v>6971.5599999999995</v>
      </c>
      <c r="U107" s="69">
        <f t="shared" si="9"/>
        <v>1</v>
      </c>
    </row>
    <row r="108" spans="1:21" customFormat="1" x14ac:dyDescent="0.35">
      <c r="A108" s="31" t="s">
        <v>2326</v>
      </c>
      <c r="B108" s="31" t="s">
        <v>1193</v>
      </c>
      <c r="C108" s="30">
        <v>46174</v>
      </c>
      <c r="D108" s="31" t="s">
        <v>398</v>
      </c>
      <c r="E108" s="30">
        <v>46174</v>
      </c>
      <c r="F108" s="31" t="s">
        <v>397</v>
      </c>
      <c r="G108" s="31" t="s">
        <v>602</v>
      </c>
      <c r="H108" s="31" t="s">
        <v>394</v>
      </c>
      <c r="I108" s="31">
        <v>200</v>
      </c>
      <c r="J108" s="31">
        <v>34.857750000000003</v>
      </c>
      <c r="K108" s="31">
        <v>40</v>
      </c>
      <c r="L108" s="31">
        <v>1028.45</v>
      </c>
      <c r="M108" s="31">
        <v>0.12855625000000001</v>
      </c>
      <c r="N108" s="31" t="s">
        <v>395</v>
      </c>
      <c r="O108" s="31">
        <v>8000</v>
      </c>
      <c r="P108">
        <f t="shared" si="5"/>
        <v>6</v>
      </c>
      <c r="Q108">
        <f t="shared" si="6"/>
        <v>23</v>
      </c>
      <c r="R108" s="31" t="str">
        <f>VLOOKUP(G108,Catalogo!A:B,2,0)</f>
        <v>ADBS</v>
      </c>
      <c r="S108" s="68">
        <f t="shared" si="7"/>
        <v>1028.4499999999994</v>
      </c>
      <c r="T108" s="68">
        <f t="shared" si="8"/>
        <v>6971.5500000000011</v>
      </c>
      <c r="U108" s="69">
        <f t="shared" si="9"/>
        <v>1</v>
      </c>
    </row>
    <row r="109" spans="1:21" customFormat="1" x14ac:dyDescent="0.35">
      <c r="A109" s="31" t="s">
        <v>2245</v>
      </c>
      <c r="B109" s="31" t="s">
        <v>523</v>
      </c>
      <c r="C109" s="30">
        <v>46171</v>
      </c>
      <c r="D109" s="31" t="s">
        <v>392</v>
      </c>
      <c r="E109" s="30">
        <v>46201</v>
      </c>
      <c r="F109" s="31" t="s">
        <v>397</v>
      </c>
      <c r="G109" s="31" t="s">
        <v>155</v>
      </c>
      <c r="H109" s="31" t="s">
        <v>394</v>
      </c>
      <c r="I109" s="31">
        <v>100</v>
      </c>
      <c r="J109" s="31">
        <v>57.593600000000002</v>
      </c>
      <c r="K109" s="31">
        <v>70</v>
      </c>
      <c r="L109" s="31">
        <v>1240.6400000000001</v>
      </c>
      <c r="M109" s="31">
        <v>0.17723428571428571</v>
      </c>
      <c r="N109" s="31" t="s">
        <v>395</v>
      </c>
      <c r="O109" s="31">
        <v>7000</v>
      </c>
      <c r="P109">
        <f t="shared" ref="P109:P171" si="10">MONTH(C109)</f>
        <v>5</v>
      </c>
      <c r="Q109">
        <f t="shared" ref="Q109:Q171" si="11">WEEKNUM(C109)</f>
        <v>22</v>
      </c>
      <c r="R109" s="31" t="str">
        <f>VLOOKUP(G109,Catalogo!A:B,2,0)</f>
        <v>ACIDO ASCORBICO</v>
      </c>
      <c r="S109" s="68">
        <f t="shared" ref="S109:S171" si="12">(K109-J109)*I109*U109</f>
        <v>1240.6399999999999</v>
      </c>
      <c r="T109" s="68">
        <f t="shared" ref="T109:T171" si="13">O109-S109</f>
        <v>5759.3600000000006</v>
      </c>
      <c r="U109" s="69">
        <f t="shared" ref="U109:U171" si="14">IF(N109="USD",(O109/I109/K109),1)</f>
        <v>1</v>
      </c>
    </row>
    <row r="110" spans="1:21" customFormat="1" x14ac:dyDescent="0.35">
      <c r="A110" s="31" t="s">
        <v>2245</v>
      </c>
      <c r="B110" s="31" t="s">
        <v>523</v>
      </c>
      <c r="C110" s="30">
        <v>46171</v>
      </c>
      <c r="D110" s="31" t="s">
        <v>392</v>
      </c>
      <c r="E110" s="30">
        <v>46201</v>
      </c>
      <c r="F110" s="31" t="s">
        <v>397</v>
      </c>
      <c r="G110" s="31" t="s">
        <v>18</v>
      </c>
      <c r="H110" s="31" t="s">
        <v>394</v>
      </c>
      <c r="I110" s="31">
        <v>100</v>
      </c>
      <c r="J110" s="31">
        <v>54.22</v>
      </c>
      <c r="K110" s="31">
        <v>68</v>
      </c>
      <c r="L110" s="31">
        <v>1378</v>
      </c>
      <c r="M110" s="31">
        <v>0.2026470588235294</v>
      </c>
      <c r="N110" s="31" t="s">
        <v>395</v>
      </c>
      <c r="O110" s="31">
        <v>6800</v>
      </c>
      <c r="P110">
        <f t="shared" si="10"/>
        <v>5</v>
      </c>
      <c r="Q110">
        <f t="shared" si="11"/>
        <v>22</v>
      </c>
      <c r="R110" s="31" t="str">
        <f>VLOOKUP(G110,Catalogo!A:B,2,0)</f>
        <v>NITRATO DE SODIO CHILENO SACO 25 KG</v>
      </c>
      <c r="S110" s="68">
        <f t="shared" si="12"/>
        <v>1378</v>
      </c>
      <c r="T110" s="68">
        <f t="shared" si="13"/>
        <v>5422</v>
      </c>
      <c r="U110" s="69">
        <f t="shared" si="14"/>
        <v>1</v>
      </c>
    </row>
    <row r="111" spans="1:21" customFormat="1" x14ac:dyDescent="0.35">
      <c r="A111" s="31" t="s">
        <v>2246</v>
      </c>
      <c r="B111" s="31" t="s">
        <v>562</v>
      </c>
      <c r="C111" s="30">
        <v>46171</v>
      </c>
      <c r="D111" s="31" t="s">
        <v>392</v>
      </c>
      <c r="E111" s="30">
        <v>46171</v>
      </c>
      <c r="F111" s="31" t="s">
        <v>397</v>
      </c>
      <c r="G111" s="31" t="s">
        <v>2247</v>
      </c>
      <c r="H111" s="31" t="s">
        <v>394</v>
      </c>
      <c r="I111" s="31">
        <v>1000</v>
      </c>
      <c r="J111" s="31">
        <v>5.0112829999999997</v>
      </c>
      <c r="K111" s="31">
        <v>5.65</v>
      </c>
      <c r="L111" s="31">
        <v>638.71699999999998</v>
      </c>
      <c r="M111" s="31">
        <v>0.11304725663716809</v>
      </c>
      <c r="N111" s="31" t="s">
        <v>401</v>
      </c>
      <c r="O111" s="31">
        <v>97865.35</v>
      </c>
      <c r="P111">
        <f t="shared" si="10"/>
        <v>5</v>
      </c>
      <c r="Q111">
        <f t="shared" si="11"/>
        <v>22</v>
      </c>
      <c r="R111" s="31" t="str">
        <f>VLOOKUP(G111,Catalogo!A:B,2,0)</f>
        <v>SULFATO DE COBRE FERTIAZUL</v>
      </c>
      <c r="S111" s="68">
        <f t="shared" si="12"/>
        <v>11063.409337336296</v>
      </c>
      <c r="T111" s="68">
        <f t="shared" si="13"/>
        <v>86801.940662663706</v>
      </c>
      <c r="U111" s="69">
        <f t="shared" si="14"/>
        <v>17.321300884955754</v>
      </c>
    </row>
    <row r="112" spans="1:21" customFormat="1" x14ac:dyDescent="0.35">
      <c r="A112" s="31" t="s">
        <v>2248</v>
      </c>
      <c r="B112" s="31" t="s">
        <v>508</v>
      </c>
      <c r="C112" s="30">
        <v>46171</v>
      </c>
      <c r="D112" s="31" t="s">
        <v>398</v>
      </c>
      <c r="E112" s="30">
        <v>46201</v>
      </c>
      <c r="F112" s="31" t="s">
        <v>397</v>
      </c>
      <c r="G112" s="31" t="s">
        <v>48</v>
      </c>
      <c r="H112" s="31" t="s">
        <v>403</v>
      </c>
      <c r="I112" s="31">
        <v>4000</v>
      </c>
      <c r="J112" s="31">
        <v>4.2724760000000002</v>
      </c>
      <c r="K112" s="31">
        <v>5.5</v>
      </c>
      <c r="L112" s="31">
        <v>4910.0959999999995</v>
      </c>
      <c r="M112" s="31">
        <v>0.22318618181818181</v>
      </c>
      <c r="N112" s="31" t="s">
        <v>401</v>
      </c>
      <c r="O112" s="31">
        <v>381068.6</v>
      </c>
      <c r="P112">
        <f t="shared" si="10"/>
        <v>5</v>
      </c>
      <c r="Q112">
        <f t="shared" si="11"/>
        <v>22</v>
      </c>
      <c r="R112" s="31" t="str">
        <f>VLOOKUP(G112,Catalogo!A:B,2,0)</f>
        <v>EXXSOL D-40</v>
      </c>
      <c r="S112" s="68">
        <f t="shared" si="12"/>
        <v>85049.245844799996</v>
      </c>
      <c r="T112" s="68">
        <f t="shared" si="13"/>
        <v>296019.35415519995</v>
      </c>
      <c r="U112" s="69">
        <f t="shared" si="14"/>
        <v>17.321300000000001</v>
      </c>
    </row>
    <row r="113" spans="1:21" customFormat="1" x14ac:dyDescent="0.35">
      <c r="A113" s="31" t="s">
        <v>2249</v>
      </c>
      <c r="B113" s="31" t="s">
        <v>563</v>
      </c>
      <c r="C113" s="30">
        <v>46170</v>
      </c>
      <c r="D113" s="31" t="s">
        <v>392</v>
      </c>
      <c r="E113" s="30">
        <v>46200</v>
      </c>
      <c r="F113" s="31" t="s">
        <v>397</v>
      </c>
      <c r="G113" s="31" t="s">
        <v>32</v>
      </c>
      <c r="H113" s="31" t="s">
        <v>394</v>
      </c>
      <c r="I113" s="31">
        <v>500</v>
      </c>
      <c r="J113" s="31">
        <v>77.838620000000006</v>
      </c>
      <c r="K113" s="31">
        <v>85.5</v>
      </c>
      <c r="L113" s="31">
        <v>3830.69</v>
      </c>
      <c r="M113" s="31">
        <v>8.960678362573099E-2</v>
      </c>
      <c r="N113" s="31" t="s">
        <v>395</v>
      </c>
      <c r="O113" s="31">
        <v>42750</v>
      </c>
      <c r="P113">
        <f t="shared" si="10"/>
        <v>5</v>
      </c>
      <c r="Q113">
        <f t="shared" si="11"/>
        <v>22</v>
      </c>
      <c r="R113" s="31" t="str">
        <f>VLOOKUP(G113,Catalogo!A:B,2,0)</f>
        <v>BIOXIDO DE TITANIO</v>
      </c>
      <c r="S113" s="68">
        <f t="shared" si="12"/>
        <v>3830.6899999999969</v>
      </c>
      <c r="T113" s="68">
        <f t="shared" si="13"/>
        <v>38919.310000000005</v>
      </c>
      <c r="U113" s="69">
        <f t="shared" si="14"/>
        <v>1</v>
      </c>
    </row>
    <row r="114" spans="1:21" customFormat="1" x14ac:dyDescent="0.35">
      <c r="A114" s="31" t="s">
        <v>2250</v>
      </c>
      <c r="B114" s="31" t="s">
        <v>411</v>
      </c>
      <c r="C114" s="30">
        <v>46170</v>
      </c>
      <c r="D114" s="31" t="s">
        <v>392</v>
      </c>
      <c r="E114" s="30">
        <v>46200</v>
      </c>
      <c r="F114" s="31" t="s">
        <v>1146</v>
      </c>
      <c r="G114" s="31" t="s">
        <v>613</v>
      </c>
      <c r="H114" s="31" t="s">
        <v>394</v>
      </c>
      <c r="I114" s="31">
        <v>680</v>
      </c>
      <c r="J114" s="31">
        <v>38.099426000000001</v>
      </c>
      <c r="K114" s="31">
        <v>46</v>
      </c>
      <c r="L114" s="31">
        <v>5372.3903200000004</v>
      </c>
      <c r="M114" s="31">
        <v>0.17175160869565209</v>
      </c>
      <c r="N114" s="31" t="s">
        <v>395</v>
      </c>
      <c r="O114" s="31">
        <v>31280</v>
      </c>
      <c r="P114">
        <f t="shared" si="10"/>
        <v>5</v>
      </c>
      <c r="Q114">
        <f t="shared" si="11"/>
        <v>22</v>
      </c>
      <c r="R114" s="31" t="str">
        <f>VLOOKUP(G114,Catalogo!A:B,2,0)</f>
        <v>LESS 70%</v>
      </c>
      <c r="S114" s="68">
        <f t="shared" si="12"/>
        <v>5372.3903199999995</v>
      </c>
      <c r="T114" s="68">
        <f t="shared" si="13"/>
        <v>25907.609680000001</v>
      </c>
      <c r="U114" s="69">
        <f t="shared" si="14"/>
        <v>1</v>
      </c>
    </row>
    <row r="115" spans="1:21" customFormat="1" x14ac:dyDescent="0.35">
      <c r="A115" s="31" t="s">
        <v>2250</v>
      </c>
      <c r="B115" s="31" t="s">
        <v>411</v>
      </c>
      <c r="C115" s="30">
        <v>46170</v>
      </c>
      <c r="D115" s="31" t="s">
        <v>392</v>
      </c>
      <c r="E115" s="30">
        <v>46200</v>
      </c>
      <c r="F115" s="31" t="s">
        <v>1146</v>
      </c>
      <c r="G115" s="31" t="s">
        <v>83</v>
      </c>
      <c r="H115" s="31" t="s">
        <v>394</v>
      </c>
      <c r="I115" s="31">
        <v>220</v>
      </c>
      <c r="J115" s="31">
        <v>60.918545000000002</v>
      </c>
      <c r="K115" s="31">
        <v>70</v>
      </c>
      <c r="L115" s="31">
        <v>1997.9201</v>
      </c>
      <c r="M115" s="31">
        <v>0.12973507142857141</v>
      </c>
      <c r="N115" s="31" t="s">
        <v>395</v>
      </c>
      <c r="O115" s="31">
        <v>15400</v>
      </c>
      <c r="P115">
        <f t="shared" si="10"/>
        <v>5</v>
      </c>
      <c r="Q115">
        <f t="shared" si="11"/>
        <v>22</v>
      </c>
      <c r="R115" s="31" t="str">
        <f>VLOOKUP(G115,Catalogo!A:B,2,0)</f>
        <v>ADBS</v>
      </c>
      <c r="S115" s="68">
        <f t="shared" si="12"/>
        <v>1997.9200999999996</v>
      </c>
      <c r="T115" s="68">
        <f t="shared" si="13"/>
        <v>13402.079900000001</v>
      </c>
      <c r="U115" s="69">
        <f t="shared" si="14"/>
        <v>1</v>
      </c>
    </row>
    <row r="116" spans="1:21" customFormat="1" x14ac:dyDescent="0.35">
      <c r="A116" s="31" t="s">
        <v>2251</v>
      </c>
      <c r="B116" s="31" t="s">
        <v>1193</v>
      </c>
      <c r="C116" s="30">
        <v>46169</v>
      </c>
      <c r="D116" s="31" t="s">
        <v>398</v>
      </c>
      <c r="E116" s="30">
        <v>46169</v>
      </c>
      <c r="F116" s="31" t="s">
        <v>397</v>
      </c>
      <c r="G116" s="31" t="s">
        <v>87</v>
      </c>
      <c r="H116" s="31" t="s">
        <v>394</v>
      </c>
      <c r="I116" s="31">
        <v>360</v>
      </c>
      <c r="J116" s="31">
        <v>34.369667</v>
      </c>
      <c r="K116" s="31">
        <v>41</v>
      </c>
      <c r="L116" s="31">
        <v>2386.9198799999999</v>
      </c>
      <c r="M116" s="31">
        <v>0.1617154390243902</v>
      </c>
      <c r="N116" s="31" t="s">
        <v>395</v>
      </c>
      <c r="O116" s="31">
        <v>14760</v>
      </c>
      <c r="P116">
        <f t="shared" si="10"/>
        <v>5</v>
      </c>
      <c r="Q116">
        <f t="shared" si="11"/>
        <v>22</v>
      </c>
      <c r="R116" s="31" t="str">
        <f>VLOOKUP(G116,Catalogo!A:B,2,0)</f>
        <v>ESTIREN ACRILICA</v>
      </c>
      <c r="S116" s="68">
        <f t="shared" si="12"/>
        <v>2386.9198799999999</v>
      </c>
      <c r="T116" s="68">
        <f t="shared" si="13"/>
        <v>12373.080120000001</v>
      </c>
      <c r="U116" s="69">
        <f t="shared" si="14"/>
        <v>1</v>
      </c>
    </row>
    <row r="117" spans="1:21" customFormat="1" x14ac:dyDescent="0.35">
      <c r="A117" s="31" t="s">
        <v>2252</v>
      </c>
      <c r="B117" s="31" t="s">
        <v>831</v>
      </c>
      <c r="C117" s="30">
        <v>46169</v>
      </c>
      <c r="D117" s="31" t="s">
        <v>392</v>
      </c>
      <c r="E117" s="30">
        <v>46199</v>
      </c>
      <c r="F117" s="31" t="s">
        <v>397</v>
      </c>
      <c r="G117" s="31" t="s">
        <v>69</v>
      </c>
      <c r="H117" s="31" t="s">
        <v>394</v>
      </c>
      <c r="I117" s="31">
        <v>150</v>
      </c>
      <c r="J117" s="31">
        <v>2.2630880000000002</v>
      </c>
      <c r="K117" s="31">
        <v>2.7</v>
      </c>
      <c r="L117" s="31">
        <v>65.536799999999999</v>
      </c>
      <c r="M117" s="31">
        <v>0.16181925925925919</v>
      </c>
      <c r="N117" s="31" t="s">
        <v>401</v>
      </c>
      <c r="O117" s="31">
        <v>7015.9</v>
      </c>
      <c r="P117">
        <f t="shared" si="10"/>
        <v>5</v>
      </c>
      <c r="Q117">
        <f t="shared" si="11"/>
        <v>22</v>
      </c>
      <c r="R117" s="31" t="str">
        <f>VLOOKUP(G117,Catalogo!A:B,2,0)</f>
        <v>ACIDO FOSFORICO CLARIFICADO 85%</v>
      </c>
      <c r="S117" s="68">
        <f t="shared" si="12"/>
        <v>1135.307741037037</v>
      </c>
      <c r="T117" s="68">
        <f t="shared" si="13"/>
        <v>5880.5922589629627</v>
      </c>
      <c r="U117" s="69">
        <f t="shared" si="14"/>
        <v>17.32320987654321</v>
      </c>
    </row>
    <row r="118" spans="1:21" customFormat="1" x14ac:dyDescent="0.35">
      <c r="A118" s="31" t="s">
        <v>2253</v>
      </c>
      <c r="B118" s="31" t="s">
        <v>831</v>
      </c>
      <c r="C118" s="30">
        <v>46169</v>
      </c>
      <c r="D118" s="31" t="s">
        <v>392</v>
      </c>
      <c r="E118" s="30">
        <v>46199</v>
      </c>
      <c r="F118" s="31" t="s">
        <v>397</v>
      </c>
      <c r="G118" s="31" t="s">
        <v>46</v>
      </c>
      <c r="H118" s="31" t="s">
        <v>394</v>
      </c>
      <c r="I118" s="31">
        <v>400</v>
      </c>
      <c r="J118" s="31">
        <v>40.261575000000001</v>
      </c>
      <c r="K118" s="31">
        <v>50</v>
      </c>
      <c r="L118" s="31">
        <v>3895.37</v>
      </c>
      <c r="M118" s="31">
        <v>0.19476850000000001</v>
      </c>
      <c r="N118" s="31" t="s">
        <v>395</v>
      </c>
      <c r="O118" s="31">
        <v>20000</v>
      </c>
      <c r="P118">
        <f t="shared" si="10"/>
        <v>5</v>
      </c>
      <c r="Q118">
        <f t="shared" si="11"/>
        <v>22</v>
      </c>
      <c r="R118" s="31" t="str">
        <f>VLOOKUP(G118,Catalogo!A:B,2,0)</f>
        <v>POTASA CAUSTICA EN ESCAMA CHINA</v>
      </c>
      <c r="S118" s="68">
        <f t="shared" si="12"/>
        <v>3895.37</v>
      </c>
      <c r="T118" s="68">
        <f t="shared" si="13"/>
        <v>16104.630000000001</v>
      </c>
      <c r="U118" s="69">
        <f t="shared" si="14"/>
        <v>1</v>
      </c>
    </row>
    <row r="119" spans="1:21" customFormat="1" x14ac:dyDescent="0.35">
      <c r="A119" s="31" t="s">
        <v>2254</v>
      </c>
      <c r="B119" s="31" t="s">
        <v>1679</v>
      </c>
      <c r="C119" s="30">
        <v>46169</v>
      </c>
      <c r="D119" s="31" t="s">
        <v>392</v>
      </c>
      <c r="E119" s="30">
        <v>46199</v>
      </c>
      <c r="F119" s="31" t="s">
        <v>1146</v>
      </c>
      <c r="G119" s="31" t="s">
        <v>162</v>
      </c>
      <c r="H119" s="31" t="s">
        <v>394</v>
      </c>
      <c r="I119" s="31">
        <v>400</v>
      </c>
      <c r="J119" s="31">
        <v>60.045749999999998</v>
      </c>
      <c r="K119" s="31">
        <v>68</v>
      </c>
      <c r="L119" s="31">
        <v>3181.7</v>
      </c>
      <c r="M119" s="31">
        <v>0.11697426470588231</v>
      </c>
      <c r="N119" s="31" t="s">
        <v>395</v>
      </c>
      <c r="O119" s="31">
        <v>27200</v>
      </c>
      <c r="P119">
        <f t="shared" si="10"/>
        <v>5</v>
      </c>
      <c r="Q119">
        <f t="shared" si="11"/>
        <v>22</v>
      </c>
      <c r="R119" s="31" t="str">
        <f>VLOOKUP(G119,Catalogo!A:B,2,0)</f>
        <v>ALCOHOL TRIDECILICO 8 MOLES</v>
      </c>
      <c r="S119" s="68">
        <f t="shared" si="12"/>
        <v>3181.7000000000007</v>
      </c>
      <c r="T119" s="68">
        <f t="shared" si="13"/>
        <v>24018.3</v>
      </c>
      <c r="U119" s="69">
        <f t="shared" si="14"/>
        <v>1</v>
      </c>
    </row>
    <row r="120" spans="1:21" customFormat="1" x14ac:dyDescent="0.35">
      <c r="A120" s="31" t="s">
        <v>2255</v>
      </c>
      <c r="B120" s="31" t="s">
        <v>1193</v>
      </c>
      <c r="C120" s="30">
        <v>46169</v>
      </c>
      <c r="D120" s="31" t="s">
        <v>398</v>
      </c>
      <c r="E120" s="30">
        <v>46169</v>
      </c>
      <c r="F120" s="31" t="s">
        <v>397</v>
      </c>
      <c r="G120" s="31" t="s">
        <v>87</v>
      </c>
      <c r="H120" s="31" t="s">
        <v>394</v>
      </c>
      <c r="I120" s="31">
        <v>1440</v>
      </c>
      <c r="J120" s="31">
        <v>34.369667</v>
      </c>
      <c r="K120" s="31">
        <v>44</v>
      </c>
      <c r="L120" s="31">
        <v>13867.67952</v>
      </c>
      <c r="M120" s="31">
        <v>0.2188712045454545</v>
      </c>
      <c r="N120" s="31" t="s">
        <v>395</v>
      </c>
      <c r="O120" s="31">
        <v>63360</v>
      </c>
      <c r="P120">
        <f t="shared" si="10"/>
        <v>5</v>
      </c>
      <c r="Q120">
        <f t="shared" si="11"/>
        <v>22</v>
      </c>
      <c r="R120" s="31" t="str">
        <f>VLOOKUP(G120,Catalogo!A:B,2,0)</f>
        <v>ESTIREN ACRILICA</v>
      </c>
      <c r="S120" s="68">
        <f t="shared" si="12"/>
        <v>13867.67952</v>
      </c>
      <c r="T120" s="68">
        <f t="shared" si="13"/>
        <v>49492.320480000002</v>
      </c>
      <c r="U120" s="69">
        <f t="shared" si="14"/>
        <v>1</v>
      </c>
    </row>
    <row r="121" spans="1:21" customFormat="1" x14ac:dyDescent="0.35">
      <c r="A121" s="31" t="s">
        <v>2256</v>
      </c>
      <c r="B121" s="31" t="s">
        <v>790</v>
      </c>
      <c r="C121" s="30">
        <v>46168</v>
      </c>
      <c r="D121" s="31" t="s">
        <v>392</v>
      </c>
      <c r="E121" s="30">
        <v>46198</v>
      </c>
      <c r="F121" s="31" t="s">
        <v>397</v>
      </c>
      <c r="G121" s="31" t="s">
        <v>42</v>
      </c>
      <c r="H121" s="31" t="s">
        <v>394</v>
      </c>
      <c r="I121" s="31">
        <v>1000</v>
      </c>
      <c r="J121" s="31">
        <v>45.881149999999998</v>
      </c>
      <c r="K121" s="31">
        <v>58</v>
      </c>
      <c r="L121" s="31">
        <v>12118.85</v>
      </c>
      <c r="M121" s="31">
        <v>0.20894568965517241</v>
      </c>
      <c r="N121" s="31" t="s">
        <v>395</v>
      </c>
      <c r="O121" s="31">
        <v>58000</v>
      </c>
      <c r="P121">
        <f t="shared" si="10"/>
        <v>5</v>
      </c>
      <c r="Q121">
        <f t="shared" si="11"/>
        <v>22</v>
      </c>
      <c r="R121" s="31" t="str">
        <f>VLOOKUP(G121,Catalogo!A:B,2,0)</f>
        <v>ALCOHOL POLIVINILICO PVOH 08850</v>
      </c>
      <c r="S121" s="68">
        <f t="shared" si="12"/>
        <v>12118.850000000002</v>
      </c>
      <c r="T121" s="68">
        <f t="shared" si="13"/>
        <v>45881.149999999994</v>
      </c>
      <c r="U121" s="69">
        <f t="shared" si="14"/>
        <v>1</v>
      </c>
    </row>
    <row r="122" spans="1:21" customFormat="1" x14ac:dyDescent="0.35">
      <c r="A122" s="31" t="s">
        <v>2257</v>
      </c>
      <c r="B122" s="31" t="s">
        <v>1136</v>
      </c>
      <c r="C122" s="30">
        <v>46168</v>
      </c>
      <c r="D122" s="31" t="s">
        <v>392</v>
      </c>
      <c r="E122" s="30">
        <v>46198</v>
      </c>
      <c r="F122" s="31" t="s">
        <v>397</v>
      </c>
      <c r="G122" s="31" t="s">
        <v>69</v>
      </c>
      <c r="H122" s="31" t="s">
        <v>394</v>
      </c>
      <c r="I122" s="31">
        <v>360</v>
      </c>
      <c r="J122" s="31">
        <v>2.2635169999999998</v>
      </c>
      <c r="K122" s="31">
        <v>2.75</v>
      </c>
      <c r="L122" s="31">
        <v>175.13388</v>
      </c>
      <c r="M122" s="31">
        <v>0.17690290909090911</v>
      </c>
      <c r="N122" s="31" t="s">
        <v>401</v>
      </c>
      <c r="O122" s="31">
        <v>17099.28</v>
      </c>
      <c r="P122">
        <f t="shared" si="10"/>
        <v>5</v>
      </c>
      <c r="Q122">
        <f t="shared" si="11"/>
        <v>22</v>
      </c>
      <c r="R122" s="31" t="str">
        <f>VLOOKUP(G122,Catalogo!A:B,2,0)</f>
        <v>ACIDO FOSFORICO CLARIFICADO 85%</v>
      </c>
      <c r="S122" s="68">
        <f t="shared" si="12"/>
        <v>3024.9123753600011</v>
      </c>
      <c r="T122" s="68">
        <f t="shared" si="13"/>
        <v>14074.367624639997</v>
      </c>
      <c r="U122" s="69">
        <f t="shared" si="14"/>
        <v>17.271999999999998</v>
      </c>
    </row>
    <row r="123" spans="1:21" customFormat="1" x14ac:dyDescent="0.35">
      <c r="A123" s="31" t="s">
        <v>2258</v>
      </c>
      <c r="B123" s="31" t="s">
        <v>412</v>
      </c>
      <c r="C123" s="30">
        <v>46168</v>
      </c>
      <c r="D123" s="31" t="s">
        <v>392</v>
      </c>
      <c r="E123" s="30">
        <v>46198</v>
      </c>
      <c r="F123" s="31" t="s">
        <v>397</v>
      </c>
      <c r="G123" s="31" t="s">
        <v>123</v>
      </c>
      <c r="H123" s="31" t="s">
        <v>394</v>
      </c>
      <c r="I123" s="31">
        <v>300</v>
      </c>
      <c r="J123" s="31">
        <v>1.3938619999999999</v>
      </c>
      <c r="K123" s="31">
        <v>1.87</v>
      </c>
      <c r="L123" s="31">
        <v>142.84139999999999</v>
      </c>
      <c r="M123" s="31">
        <v>0.25461925133689839</v>
      </c>
      <c r="N123" s="31" t="s">
        <v>401</v>
      </c>
      <c r="O123" s="31">
        <v>9689.59</v>
      </c>
      <c r="P123">
        <f t="shared" si="10"/>
        <v>5</v>
      </c>
      <c r="Q123">
        <f t="shared" si="11"/>
        <v>22</v>
      </c>
      <c r="R123" s="31" t="str">
        <f>VLOOKUP(G123,Catalogo!A:B,2,0)</f>
        <v>ACIDO CITRICO WEIFANG</v>
      </c>
      <c r="S123" s="68">
        <f t="shared" si="12"/>
        <v>2467.1561515614985</v>
      </c>
      <c r="T123" s="68">
        <f t="shared" si="13"/>
        <v>7222.4338484385016</v>
      </c>
      <c r="U123" s="69">
        <f t="shared" si="14"/>
        <v>17.271996434937613</v>
      </c>
    </row>
    <row r="124" spans="1:21" customFormat="1" x14ac:dyDescent="0.35">
      <c r="A124" s="31" t="s">
        <v>2259</v>
      </c>
      <c r="B124" s="31" t="s">
        <v>1150</v>
      </c>
      <c r="C124" s="30">
        <v>46167</v>
      </c>
      <c r="D124" s="31" t="s">
        <v>398</v>
      </c>
      <c r="E124" s="30">
        <v>46167</v>
      </c>
      <c r="F124" s="31" t="s">
        <v>397</v>
      </c>
      <c r="G124" s="31" t="s">
        <v>613</v>
      </c>
      <c r="H124" s="31" t="s">
        <v>394</v>
      </c>
      <c r="I124" s="31">
        <v>340</v>
      </c>
      <c r="J124" s="31">
        <v>38.099412000000001</v>
      </c>
      <c r="K124" s="31">
        <v>48</v>
      </c>
      <c r="L124" s="31">
        <v>3366.19992</v>
      </c>
      <c r="M124" s="31">
        <v>0.20626225000000001</v>
      </c>
      <c r="N124" s="31" t="s">
        <v>395</v>
      </c>
      <c r="O124" s="31">
        <v>16320</v>
      </c>
      <c r="P124">
        <f t="shared" si="10"/>
        <v>5</v>
      </c>
      <c r="Q124">
        <f t="shared" si="11"/>
        <v>22</v>
      </c>
      <c r="R124" s="31" t="str">
        <f>VLOOKUP(G124,Catalogo!A:B,2,0)</f>
        <v>LESS 70%</v>
      </c>
      <c r="S124" s="68">
        <f t="shared" si="12"/>
        <v>3366.1999199999996</v>
      </c>
      <c r="T124" s="68">
        <f t="shared" si="13"/>
        <v>12953.800080000001</v>
      </c>
      <c r="U124" s="69">
        <f t="shared" si="14"/>
        <v>1</v>
      </c>
    </row>
    <row r="125" spans="1:21" customFormat="1" x14ac:dyDescent="0.35">
      <c r="A125" s="31" t="s">
        <v>2260</v>
      </c>
      <c r="B125" s="31" t="s">
        <v>803</v>
      </c>
      <c r="C125" s="30">
        <v>46167</v>
      </c>
      <c r="D125" s="31" t="s">
        <v>392</v>
      </c>
      <c r="E125" s="30">
        <v>46197</v>
      </c>
      <c r="F125" s="31" t="s">
        <v>397</v>
      </c>
      <c r="G125" s="31" t="s">
        <v>155</v>
      </c>
      <c r="H125" s="31" t="s">
        <v>394</v>
      </c>
      <c r="I125" s="31">
        <v>100</v>
      </c>
      <c r="J125" s="31">
        <v>57.5717</v>
      </c>
      <c r="K125" s="31">
        <v>90</v>
      </c>
      <c r="L125" s="31">
        <v>3242.83</v>
      </c>
      <c r="M125" s="31">
        <v>0.36031444444444438</v>
      </c>
      <c r="N125" s="31" t="s">
        <v>395</v>
      </c>
      <c r="O125" s="31">
        <v>9000</v>
      </c>
      <c r="P125">
        <f t="shared" si="10"/>
        <v>5</v>
      </c>
      <c r="Q125">
        <f t="shared" si="11"/>
        <v>22</v>
      </c>
      <c r="R125" s="31" t="str">
        <f>VLOOKUP(G125,Catalogo!A:B,2,0)</f>
        <v>ACIDO ASCORBICO</v>
      </c>
      <c r="S125" s="68">
        <f t="shared" si="12"/>
        <v>3242.83</v>
      </c>
      <c r="T125" s="68">
        <f t="shared" si="13"/>
        <v>5757.17</v>
      </c>
      <c r="U125" s="69">
        <f t="shared" si="14"/>
        <v>1</v>
      </c>
    </row>
    <row r="126" spans="1:21" customFormat="1" x14ac:dyDescent="0.35">
      <c r="A126" s="31" t="s">
        <v>2261</v>
      </c>
      <c r="B126" s="31" t="s">
        <v>406</v>
      </c>
      <c r="C126" s="30">
        <v>46167</v>
      </c>
      <c r="D126" s="31" t="s">
        <v>392</v>
      </c>
      <c r="E126" s="30">
        <v>46167</v>
      </c>
      <c r="F126" s="31" t="s">
        <v>835</v>
      </c>
      <c r="G126" s="31" t="s">
        <v>230</v>
      </c>
      <c r="H126" s="31" t="s">
        <v>394</v>
      </c>
      <c r="I126" s="31">
        <v>180</v>
      </c>
      <c r="J126" s="31">
        <v>61.715111</v>
      </c>
      <c r="K126" s="31">
        <v>87</v>
      </c>
      <c r="L126" s="31">
        <v>4551.2800200000001</v>
      </c>
      <c r="M126" s="31">
        <v>0.29063090804597702</v>
      </c>
      <c r="N126" s="31" t="s">
        <v>395</v>
      </c>
      <c r="O126" s="31">
        <v>15660</v>
      </c>
      <c r="P126">
        <f t="shared" si="10"/>
        <v>5</v>
      </c>
      <c r="Q126">
        <f t="shared" si="11"/>
        <v>22</v>
      </c>
      <c r="R126" s="31" t="str">
        <f>VLOOKUP(G126,Catalogo!A:B,2,0)</f>
        <v>HIPOCLORITO DE CALCIO GRANULAR HTH</v>
      </c>
      <c r="S126" s="68">
        <f t="shared" si="12"/>
        <v>4551.2800200000001</v>
      </c>
      <c r="T126" s="68">
        <f t="shared" si="13"/>
        <v>11108.71998</v>
      </c>
      <c r="U126" s="69">
        <f t="shared" si="14"/>
        <v>1</v>
      </c>
    </row>
    <row r="127" spans="1:21" customFormat="1" x14ac:dyDescent="0.35">
      <c r="A127" s="31" t="s">
        <v>2262</v>
      </c>
      <c r="B127" s="31" t="s">
        <v>1675</v>
      </c>
      <c r="C127" s="30">
        <v>46165</v>
      </c>
      <c r="D127" s="31" t="s">
        <v>398</v>
      </c>
      <c r="E127" s="30">
        <v>46165</v>
      </c>
      <c r="F127" s="31" t="s">
        <v>1146</v>
      </c>
      <c r="G127" s="31" t="s">
        <v>79</v>
      </c>
      <c r="H127" s="31" t="s">
        <v>394</v>
      </c>
      <c r="I127" s="31">
        <v>25</v>
      </c>
      <c r="J127" s="31">
        <v>49.394399999999997</v>
      </c>
      <c r="K127" s="31">
        <v>88</v>
      </c>
      <c r="L127" s="31">
        <v>965.14</v>
      </c>
      <c r="M127" s="31">
        <v>0.43869999999999998</v>
      </c>
      <c r="N127" s="31" t="s">
        <v>395</v>
      </c>
      <c r="O127" s="31">
        <v>2200</v>
      </c>
      <c r="P127">
        <f t="shared" si="10"/>
        <v>5</v>
      </c>
      <c r="Q127">
        <f t="shared" si="11"/>
        <v>21</v>
      </c>
      <c r="R127" s="31" t="str">
        <f>VLOOKUP(G127,Catalogo!A:B,2,0)</f>
        <v>EDTA</v>
      </c>
      <c r="S127" s="68">
        <f t="shared" si="12"/>
        <v>965.1400000000001</v>
      </c>
      <c r="T127" s="68">
        <f t="shared" si="13"/>
        <v>1234.8599999999999</v>
      </c>
      <c r="U127" s="69">
        <f t="shared" si="14"/>
        <v>1</v>
      </c>
    </row>
    <row r="128" spans="1:21" customFormat="1" x14ac:dyDescent="0.35">
      <c r="A128" s="31" t="s">
        <v>2167</v>
      </c>
      <c r="B128" s="31" t="s">
        <v>400</v>
      </c>
      <c r="C128" s="30">
        <v>46164</v>
      </c>
      <c r="D128" s="31" t="s">
        <v>392</v>
      </c>
      <c r="E128" s="30">
        <v>46194</v>
      </c>
      <c r="F128" s="31" t="s">
        <v>397</v>
      </c>
      <c r="G128" s="31" t="s">
        <v>890</v>
      </c>
      <c r="H128" s="31" t="s">
        <v>394</v>
      </c>
      <c r="I128" s="31">
        <v>920</v>
      </c>
      <c r="J128" s="31">
        <v>3.4185539999999999</v>
      </c>
      <c r="K128" s="31">
        <v>4.1500000000000004</v>
      </c>
      <c r="L128" s="31">
        <v>672.93032000000005</v>
      </c>
      <c r="M128" s="31">
        <v>0.1762520481927711</v>
      </c>
      <c r="N128" s="31" t="s">
        <v>401</v>
      </c>
      <c r="O128" s="31">
        <v>66167.850000000006</v>
      </c>
      <c r="P128">
        <f t="shared" si="10"/>
        <v>5</v>
      </c>
      <c r="Q128">
        <f t="shared" si="11"/>
        <v>21</v>
      </c>
      <c r="R128" s="31" t="str">
        <f>VLOOKUP(G128,Catalogo!A:B,2,0)</f>
        <v>TWEEN 20</v>
      </c>
      <c r="S128" s="68">
        <f t="shared" si="12"/>
        <v>11662.219087012058</v>
      </c>
      <c r="T128" s="68">
        <f t="shared" si="13"/>
        <v>54505.630912987952</v>
      </c>
      <c r="U128" s="69">
        <f t="shared" si="14"/>
        <v>17.330500261917237</v>
      </c>
    </row>
    <row r="129" spans="1:21" customFormat="1" x14ac:dyDescent="0.35">
      <c r="A129" s="31" t="s">
        <v>2168</v>
      </c>
      <c r="B129" s="31" t="s">
        <v>2169</v>
      </c>
      <c r="C129" s="30">
        <v>46164</v>
      </c>
      <c r="D129" s="31" t="s">
        <v>398</v>
      </c>
      <c r="E129" s="30">
        <v>46164</v>
      </c>
      <c r="F129" s="31" t="s">
        <v>397</v>
      </c>
      <c r="G129" s="31" t="s">
        <v>612</v>
      </c>
      <c r="H129" s="31" t="s">
        <v>394</v>
      </c>
      <c r="I129" s="31">
        <v>220</v>
      </c>
      <c r="J129" s="31">
        <v>24.197091</v>
      </c>
      <c r="K129" s="31">
        <v>31</v>
      </c>
      <c r="L129" s="31">
        <v>1496.6399799999999</v>
      </c>
      <c r="M129" s="31">
        <v>0.21944867741935481</v>
      </c>
      <c r="N129" s="31" t="s">
        <v>395</v>
      </c>
      <c r="O129" s="31">
        <v>6820</v>
      </c>
      <c r="P129">
        <f t="shared" si="10"/>
        <v>5</v>
      </c>
      <c r="Q129">
        <f t="shared" si="11"/>
        <v>21</v>
      </c>
      <c r="R129" s="31" t="str">
        <f>VLOOKUP(G129,Catalogo!A:B,2,0)</f>
        <v>LESS 28%</v>
      </c>
      <c r="S129" s="68">
        <f t="shared" si="12"/>
        <v>1496.6399799999999</v>
      </c>
      <c r="T129" s="68">
        <f t="shared" si="13"/>
        <v>5323.3600200000001</v>
      </c>
      <c r="U129" s="69">
        <f t="shared" si="14"/>
        <v>1</v>
      </c>
    </row>
    <row r="130" spans="1:21" customFormat="1" x14ac:dyDescent="0.35">
      <c r="A130" s="31" t="s">
        <v>2170</v>
      </c>
      <c r="B130" s="31" t="s">
        <v>2171</v>
      </c>
      <c r="C130" s="30">
        <v>46164</v>
      </c>
      <c r="D130" s="31" t="s">
        <v>392</v>
      </c>
      <c r="E130" s="30">
        <v>46194</v>
      </c>
      <c r="F130" s="31" t="s">
        <v>1146</v>
      </c>
      <c r="G130" s="31" t="s">
        <v>73</v>
      </c>
      <c r="H130" s="31" t="s">
        <v>394</v>
      </c>
      <c r="I130" s="31">
        <v>1000</v>
      </c>
      <c r="J130" s="31">
        <v>21.817219999999999</v>
      </c>
      <c r="K130" s="31">
        <v>27</v>
      </c>
      <c r="L130" s="31">
        <v>5182.78</v>
      </c>
      <c r="M130" s="31">
        <v>0.1919548148148148</v>
      </c>
      <c r="N130" s="31" t="s">
        <v>395</v>
      </c>
      <c r="O130" s="31">
        <v>27000</v>
      </c>
      <c r="P130">
        <f t="shared" si="10"/>
        <v>5</v>
      </c>
      <c r="Q130">
        <f t="shared" si="11"/>
        <v>21</v>
      </c>
      <c r="R130" s="31" t="str">
        <f>VLOOKUP(G130,Catalogo!A:B,2,0)</f>
        <v>METABISULFITO DE SODIO FG ESSECO</v>
      </c>
      <c r="S130" s="68">
        <f t="shared" si="12"/>
        <v>5182.7800000000007</v>
      </c>
      <c r="T130" s="68">
        <f t="shared" si="13"/>
        <v>21817.22</v>
      </c>
      <c r="U130" s="69">
        <f t="shared" si="14"/>
        <v>1</v>
      </c>
    </row>
    <row r="131" spans="1:21" customFormat="1" x14ac:dyDescent="0.35">
      <c r="A131" s="31" t="s">
        <v>2172</v>
      </c>
      <c r="B131" s="31" t="s">
        <v>407</v>
      </c>
      <c r="C131" s="30">
        <v>46164</v>
      </c>
      <c r="D131" s="31" t="s">
        <v>392</v>
      </c>
      <c r="E131" s="30">
        <v>46194</v>
      </c>
      <c r="F131" s="31" t="s">
        <v>835</v>
      </c>
      <c r="G131" s="31" t="s">
        <v>83</v>
      </c>
      <c r="H131" s="31" t="s">
        <v>394</v>
      </c>
      <c r="I131" s="31">
        <v>660</v>
      </c>
      <c r="J131" s="31">
        <v>61.635317999999998</v>
      </c>
      <c r="K131" s="31">
        <v>70</v>
      </c>
      <c r="L131" s="31">
        <v>5520.6901200000002</v>
      </c>
      <c r="M131" s="31">
        <v>0.1194954571428571</v>
      </c>
      <c r="N131" s="31" t="s">
        <v>395</v>
      </c>
      <c r="O131" s="31">
        <v>46200</v>
      </c>
      <c r="P131">
        <f t="shared" si="10"/>
        <v>5</v>
      </c>
      <c r="Q131">
        <f t="shared" si="11"/>
        <v>21</v>
      </c>
      <c r="R131" s="31" t="str">
        <f>VLOOKUP(G131,Catalogo!A:B,2,0)</f>
        <v>ADBS</v>
      </c>
      <c r="S131" s="68">
        <f t="shared" si="12"/>
        <v>5520.6901200000011</v>
      </c>
      <c r="T131" s="68">
        <f t="shared" si="13"/>
        <v>40679.309880000001</v>
      </c>
      <c r="U131" s="69">
        <f t="shared" si="14"/>
        <v>1</v>
      </c>
    </row>
    <row r="132" spans="1:21" customFormat="1" x14ac:dyDescent="0.35">
      <c r="A132" s="31" t="s">
        <v>2173</v>
      </c>
      <c r="B132" s="31" t="s">
        <v>2174</v>
      </c>
      <c r="C132" s="30">
        <v>46163</v>
      </c>
      <c r="D132" s="31" t="s">
        <v>392</v>
      </c>
      <c r="E132" s="30">
        <v>46193</v>
      </c>
      <c r="F132" s="31" t="s">
        <v>397</v>
      </c>
      <c r="G132" s="31" t="s">
        <v>1109</v>
      </c>
      <c r="H132" s="31" t="s">
        <v>394</v>
      </c>
      <c r="I132" s="31">
        <v>636</v>
      </c>
      <c r="J132" s="31">
        <v>5.6330010000000001</v>
      </c>
      <c r="K132" s="31">
        <v>6</v>
      </c>
      <c r="L132" s="31">
        <v>233.41136399999999</v>
      </c>
      <c r="M132" s="31">
        <v>6.1166499999999999E-2</v>
      </c>
      <c r="N132" s="31" t="s">
        <v>401</v>
      </c>
      <c r="O132" s="31">
        <v>65993.14</v>
      </c>
      <c r="P132">
        <f t="shared" si="10"/>
        <v>5</v>
      </c>
      <c r="Q132">
        <f t="shared" si="11"/>
        <v>21</v>
      </c>
      <c r="R132" s="31" t="str">
        <f>VLOOKUP(G132,Catalogo!A:B,2,0)</f>
        <v>MONOPROPILENGLICOL USP</v>
      </c>
      <c r="S132" s="68">
        <f t="shared" si="12"/>
        <v>4036.569397809998</v>
      </c>
      <c r="T132" s="68">
        <f t="shared" si="13"/>
        <v>61956.570602190004</v>
      </c>
      <c r="U132" s="69">
        <f t="shared" si="14"/>
        <v>17.293799790356392</v>
      </c>
    </row>
    <row r="133" spans="1:21" customFormat="1" x14ac:dyDescent="0.35">
      <c r="A133" s="31" t="s">
        <v>2173</v>
      </c>
      <c r="B133" s="31" t="s">
        <v>2174</v>
      </c>
      <c r="C133" s="30">
        <v>46163</v>
      </c>
      <c r="D133" s="31" t="s">
        <v>392</v>
      </c>
      <c r="E133" s="30">
        <v>46193</v>
      </c>
      <c r="F133" s="31" t="s">
        <v>397</v>
      </c>
      <c r="G133" s="31" t="s">
        <v>71</v>
      </c>
      <c r="H133" s="31" t="s">
        <v>394</v>
      </c>
      <c r="I133" s="31">
        <v>430</v>
      </c>
      <c r="J133" s="31">
        <v>5.6330010000000001</v>
      </c>
      <c r="K133" s="31">
        <v>6</v>
      </c>
      <c r="L133" s="31">
        <v>157.80957000000001</v>
      </c>
      <c r="M133" s="31">
        <v>6.1166499999999992E-2</v>
      </c>
      <c r="N133" s="31" t="s">
        <v>401</v>
      </c>
      <c r="O133" s="31">
        <v>44618</v>
      </c>
      <c r="P133">
        <f t="shared" si="10"/>
        <v>5</v>
      </c>
      <c r="Q133">
        <f t="shared" si="11"/>
        <v>21</v>
      </c>
      <c r="R133" s="31" t="str">
        <f>VLOOKUP(G133,Catalogo!A:B,2,0)</f>
        <v>MONOPROPILENGLICOL USP</v>
      </c>
      <c r="S133" s="68">
        <f t="shared" si="12"/>
        <v>2729.1268969999992</v>
      </c>
      <c r="T133" s="68">
        <f t="shared" si="13"/>
        <v>41888.873102999998</v>
      </c>
      <c r="U133" s="69">
        <f t="shared" si="14"/>
        <v>17.293798449612403</v>
      </c>
    </row>
    <row r="134" spans="1:21" customFormat="1" x14ac:dyDescent="0.35">
      <c r="A134" s="31" t="s">
        <v>2175</v>
      </c>
      <c r="B134" s="31" t="s">
        <v>745</v>
      </c>
      <c r="C134" s="30">
        <v>46163</v>
      </c>
      <c r="D134" s="31" t="s">
        <v>392</v>
      </c>
      <c r="E134" s="30">
        <v>46193</v>
      </c>
      <c r="F134" s="31" t="s">
        <v>835</v>
      </c>
      <c r="G134" s="31" t="s">
        <v>230</v>
      </c>
      <c r="H134" s="31" t="s">
        <v>394</v>
      </c>
      <c r="I134" s="31">
        <v>540</v>
      </c>
      <c r="J134" s="31">
        <v>3.5686290000000001</v>
      </c>
      <c r="K134" s="31">
        <v>5</v>
      </c>
      <c r="L134" s="31">
        <v>772.94033999999999</v>
      </c>
      <c r="M134" s="31">
        <v>0.28627419999999998</v>
      </c>
      <c r="N134" s="31" t="s">
        <v>401</v>
      </c>
      <c r="O134" s="31">
        <v>46693.26</v>
      </c>
      <c r="P134">
        <f t="shared" si="10"/>
        <v>5</v>
      </c>
      <c r="Q134">
        <f t="shared" si="11"/>
        <v>21</v>
      </c>
      <c r="R134" s="31" t="str">
        <f>VLOOKUP(G134,Catalogo!A:B,2,0)</f>
        <v>HIPOCLORITO DE CALCIO GRANULAR HTH</v>
      </c>
      <c r="S134" s="68">
        <f t="shared" si="12"/>
        <v>13367.075651892001</v>
      </c>
      <c r="T134" s="68">
        <f t="shared" si="13"/>
        <v>33326.184348108</v>
      </c>
      <c r="U134" s="69">
        <f t="shared" si="14"/>
        <v>17.293800000000001</v>
      </c>
    </row>
    <row r="135" spans="1:21" customFormat="1" x14ac:dyDescent="0.35">
      <c r="A135" s="31" t="s">
        <v>2176</v>
      </c>
      <c r="B135" s="31" t="s">
        <v>407</v>
      </c>
      <c r="C135" s="30">
        <v>46163</v>
      </c>
      <c r="D135" s="31" t="s">
        <v>392</v>
      </c>
      <c r="E135" s="30">
        <v>46193</v>
      </c>
      <c r="F135" s="31" t="s">
        <v>835</v>
      </c>
      <c r="G135" s="31" t="s">
        <v>230</v>
      </c>
      <c r="H135" s="31" t="s">
        <v>394</v>
      </c>
      <c r="I135" s="31">
        <v>990</v>
      </c>
      <c r="J135" s="31">
        <v>3.568835</v>
      </c>
      <c r="K135" s="31">
        <v>4.8</v>
      </c>
      <c r="L135" s="31">
        <v>1218.8533500000001</v>
      </c>
      <c r="M135" s="31">
        <v>0.25649270833333332</v>
      </c>
      <c r="N135" s="31" t="s">
        <v>401</v>
      </c>
      <c r="O135" s="31">
        <v>82180.14</v>
      </c>
      <c r="P135">
        <f t="shared" si="10"/>
        <v>5</v>
      </c>
      <c r="Q135">
        <f t="shared" si="11"/>
        <v>21</v>
      </c>
      <c r="R135" s="31" t="str">
        <f>VLOOKUP(G135,Catalogo!A:B,2,0)</f>
        <v>HIPOCLORITO DE CALCIO GRANULAR HTH</v>
      </c>
      <c r="S135" s="68">
        <f t="shared" si="12"/>
        <v>21078.606679812499</v>
      </c>
      <c r="T135" s="68">
        <f t="shared" si="13"/>
        <v>61101.533320187504</v>
      </c>
      <c r="U135" s="69">
        <f t="shared" si="14"/>
        <v>17.293800505050505</v>
      </c>
    </row>
    <row r="136" spans="1:21" customFormat="1" x14ac:dyDescent="0.35">
      <c r="A136" s="31" t="s">
        <v>2177</v>
      </c>
      <c r="B136" s="31" t="s">
        <v>2178</v>
      </c>
      <c r="C136" s="30">
        <v>46162</v>
      </c>
      <c r="D136" s="31" t="s">
        <v>398</v>
      </c>
      <c r="E136" s="30">
        <v>46162</v>
      </c>
      <c r="F136" s="31" t="s">
        <v>397</v>
      </c>
      <c r="G136" s="31" t="s">
        <v>613</v>
      </c>
      <c r="H136" s="31" t="s">
        <v>394</v>
      </c>
      <c r="I136" s="31">
        <v>170</v>
      </c>
      <c r="J136" s="31">
        <v>38.557059000000002</v>
      </c>
      <c r="K136" s="31">
        <v>49</v>
      </c>
      <c r="L136" s="31">
        <v>1775.29997</v>
      </c>
      <c r="M136" s="31">
        <v>0.21312124489795919</v>
      </c>
      <c r="N136" s="31" t="s">
        <v>395</v>
      </c>
      <c r="O136" s="31">
        <v>8330</v>
      </c>
      <c r="P136">
        <f t="shared" si="10"/>
        <v>5</v>
      </c>
      <c r="Q136">
        <f t="shared" si="11"/>
        <v>21</v>
      </c>
      <c r="R136" s="31" t="str">
        <f>VLOOKUP(G136,Catalogo!A:B,2,0)</f>
        <v>LESS 70%</v>
      </c>
      <c r="S136" s="68">
        <f t="shared" si="12"/>
        <v>1775.2999699999996</v>
      </c>
      <c r="T136" s="68">
        <f t="shared" si="13"/>
        <v>6554.70003</v>
      </c>
      <c r="U136" s="69">
        <f t="shared" si="14"/>
        <v>1</v>
      </c>
    </row>
    <row r="137" spans="1:21" customFormat="1" x14ac:dyDescent="0.35">
      <c r="A137" s="31" t="s">
        <v>2179</v>
      </c>
      <c r="B137" s="31" t="s">
        <v>1272</v>
      </c>
      <c r="C137" s="30">
        <v>46162</v>
      </c>
      <c r="D137" s="31" t="s">
        <v>398</v>
      </c>
      <c r="E137" s="30">
        <v>46162</v>
      </c>
      <c r="F137" s="31" t="s">
        <v>397</v>
      </c>
      <c r="G137" s="31" t="s">
        <v>483</v>
      </c>
      <c r="H137" s="31" t="s">
        <v>394</v>
      </c>
      <c r="I137" s="31">
        <v>3360</v>
      </c>
      <c r="J137" s="31">
        <v>19.136479000000001</v>
      </c>
      <c r="K137" s="31">
        <v>22.4</v>
      </c>
      <c r="L137" s="31">
        <v>10965.430560000001</v>
      </c>
      <c r="M137" s="31">
        <v>0.14569290178571431</v>
      </c>
      <c r="N137" s="31" t="s">
        <v>395</v>
      </c>
      <c r="O137" s="31">
        <v>75264</v>
      </c>
      <c r="P137">
        <f t="shared" si="10"/>
        <v>5</v>
      </c>
      <c r="Q137">
        <f t="shared" si="11"/>
        <v>21</v>
      </c>
      <c r="R137" s="31" t="str">
        <f>VLOOKUP(G137,Catalogo!A:B,2,0)</f>
        <v>ACIDO FOSFORICO 52% VERDE</v>
      </c>
      <c r="S137" s="68">
        <f t="shared" si="12"/>
        <v>10965.43055999999</v>
      </c>
      <c r="T137" s="68">
        <f t="shared" si="13"/>
        <v>64298.569440000007</v>
      </c>
      <c r="U137" s="69">
        <f t="shared" si="14"/>
        <v>1</v>
      </c>
    </row>
    <row r="138" spans="1:21" customFormat="1" x14ac:dyDescent="0.35">
      <c r="A138" s="31" t="s">
        <v>2180</v>
      </c>
      <c r="B138" s="31" t="s">
        <v>644</v>
      </c>
      <c r="C138" s="30">
        <v>46162</v>
      </c>
      <c r="D138" s="31" t="s">
        <v>392</v>
      </c>
      <c r="E138" s="30">
        <v>46192</v>
      </c>
      <c r="F138" s="31" t="s">
        <v>835</v>
      </c>
      <c r="G138" s="31" t="s">
        <v>668</v>
      </c>
      <c r="H138" s="31" t="s">
        <v>394</v>
      </c>
      <c r="I138" s="31">
        <v>500</v>
      </c>
      <c r="J138" s="31">
        <v>22</v>
      </c>
      <c r="K138" s="31">
        <v>24</v>
      </c>
      <c r="L138" s="31">
        <v>1000</v>
      </c>
      <c r="M138" s="31">
        <v>8.3333333333333329E-2</v>
      </c>
      <c r="N138" s="31" t="s">
        <v>395</v>
      </c>
      <c r="O138" s="31">
        <v>12000</v>
      </c>
      <c r="P138">
        <f t="shared" si="10"/>
        <v>5</v>
      </c>
      <c r="Q138">
        <f t="shared" si="11"/>
        <v>21</v>
      </c>
      <c r="R138" s="31" t="str">
        <f>VLOOKUP(G138,Catalogo!A:B,2,0)</f>
        <v>BICARBONATO DE SODIO USP</v>
      </c>
      <c r="S138" s="68">
        <f t="shared" si="12"/>
        <v>1000</v>
      </c>
      <c r="T138" s="68">
        <f t="shared" si="13"/>
        <v>11000</v>
      </c>
      <c r="U138" s="69">
        <f t="shared" si="14"/>
        <v>1</v>
      </c>
    </row>
    <row r="139" spans="1:21" customFormat="1" x14ac:dyDescent="0.35">
      <c r="A139" s="31" t="s">
        <v>2181</v>
      </c>
      <c r="B139" s="31" t="s">
        <v>1968</v>
      </c>
      <c r="C139" s="30">
        <v>46161</v>
      </c>
      <c r="D139" s="31" t="s">
        <v>392</v>
      </c>
      <c r="E139" s="30">
        <v>46191</v>
      </c>
      <c r="F139" s="31" t="s">
        <v>1146</v>
      </c>
      <c r="G139" s="31" t="s">
        <v>613</v>
      </c>
      <c r="H139" s="31" t="s">
        <v>394</v>
      </c>
      <c r="I139" s="31">
        <v>170</v>
      </c>
      <c r="J139" s="31">
        <v>38.557059000000002</v>
      </c>
      <c r="K139" s="31">
        <v>46.5</v>
      </c>
      <c r="L139" s="31">
        <v>1350.29997</v>
      </c>
      <c r="M139" s="31">
        <v>0.170815935483871</v>
      </c>
      <c r="N139" s="31" t="s">
        <v>395</v>
      </c>
      <c r="O139" s="31">
        <v>7905</v>
      </c>
      <c r="P139">
        <f t="shared" si="10"/>
        <v>5</v>
      </c>
      <c r="Q139">
        <f t="shared" si="11"/>
        <v>21</v>
      </c>
      <c r="R139" s="31" t="str">
        <f>VLOOKUP(G139,Catalogo!A:B,2,0)</f>
        <v>LESS 70%</v>
      </c>
      <c r="S139" s="68">
        <f t="shared" si="12"/>
        <v>1350.2999699999996</v>
      </c>
      <c r="T139" s="68">
        <f t="shared" si="13"/>
        <v>6554.70003</v>
      </c>
      <c r="U139" s="69">
        <f t="shared" si="14"/>
        <v>1</v>
      </c>
    </row>
    <row r="140" spans="1:21" customFormat="1" x14ac:dyDescent="0.35">
      <c r="A140" s="31" t="s">
        <v>2182</v>
      </c>
      <c r="B140" s="31" t="s">
        <v>1272</v>
      </c>
      <c r="C140" s="30">
        <v>46161</v>
      </c>
      <c r="D140" s="31" t="s">
        <v>398</v>
      </c>
      <c r="E140" s="30">
        <v>46161</v>
      </c>
      <c r="F140" s="31" t="s">
        <v>397</v>
      </c>
      <c r="G140" s="31" t="s">
        <v>117</v>
      </c>
      <c r="H140" s="31" t="s">
        <v>394</v>
      </c>
      <c r="I140" s="31">
        <v>1000</v>
      </c>
      <c r="J140" s="31">
        <v>41.600940000000001</v>
      </c>
      <c r="K140" s="31">
        <v>57</v>
      </c>
      <c r="L140" s="31">
        <v>15399.06</v>
      </c>
      <c r="M140" s="31">
        <v>0.27015894736842111</v>
      </c>
      <c r="N140" s="31" t="s">
        <v>395</v>
      </c>
      <c r="O140" s="31">
        <v>57000</v>
      </c>
      <c r="P140">
        <f t="shared" si="10"/>
        <v>5</v>
      </c>
      <c r="Q140">
        <f t="shared" si="11"/>
        <v>21</v>
      </c>
      <c r="R140" s="31" t="str">
        <f>VLOOKUP(G140,Catalogo!A:B,2,0)</f>
        <v>FOSFATO DIAMONICO</v>
      </c>
      <c r="S140" s="68">
        <f t="shared" si="12"/>
        <v>15399.06</v>
      </c>
      <c r="T140" s="68">
        <f t="shared" si="13"/>
        <v>41600.94</v>
      </c>
      <c r="U140" s="69">
        <f t="shared" si="14"/>
        <v>1</v>
      </c>
    </row>
    <row r="141" spans="1:21" customFormat="1" x14ac:dyDescent="0.35">
      <c r="A141" s="31" t="s">
        <v>2183</v>
      </c>
      <c r="B141" s="31" t="s">
        <v>2184</v>
      </c>
      <c r="C141" s="30">
        <v>46161</v>
      </c>
      <c r="D141" s="31" t="s">
        <v>1162</v>
      </c>
      <c r="E141" s="30">
        <v>46191</v>
      </c>
      <c r="F141" s="31" t="s">
        <v>397</v>
      </c>
      <c r="G141" s="31" t="s">
        <v>18</v>
      </c>
      <c r="H141" s="31" t="s">
        <v>394</v>
      </c>
      <c r="I141" s="31">
        <v>150</v>
      </c>
      <c r="J141" s="31">
        <v>54.456533</v>
      </c>
      <c r="K141" s="31">
        <v>68</v>
      </c>
      <c r="L141" s="31">
        <v>2031.5200500000001</v>
      </c>
      <c r="M141" s="31">
        <v>0.19916863235294119</v>
      </c>
      <c r="N141" s="31" t="s">
        <v>395</v>
      </c>
      <c r="O141" s="31">
        <v>10200</v>
      </c>
      <c r="P141">
        <f t="shared" si="10"/>
        <v>5</v>
      </c>
      <c r="Q141">
        <f t="shared" si="11"/>
        <v>21</v>
      </c>
      <c r="R141" s="31" t="str">
        <f>VLOOKUP(G141,Catalogo!A:B,2,0)</f>
        <v>NITRATO DE SODIO CHILENO SACO 25 KG</v>
      </c>
      <c r="S141" s="68">
        <f t="shared" si="12"/>
        <v>2031.5200499999999</v>
      </c>
      <c r="T141" s="68">
        <f t="shared" si="13"/>
        <v>8168.4799499999999</v>
      </c>
      <c r="U141" s="69">
        <f t="shared" si="14"/>
        <v>1</v>
      </c>
    </row>
    <row r="142" spans="1:21" customFormat="1" x14ac:dyDescent="0.35">
      <c r="A142" s="31" t="s">
        <v>2185</v>
      </c>
      <c r="B142" s="31" t="s">
        <v>547</v>
      </c>
      <c r="C142" s="30">
        <v>46161</v>
      </c>
      <c r="D142" s="31" t="s">
        <v>398</v>
      </c>
      <c r="E142" s="30">
        <v>46161</v>
      </c>
      <c r="F142" s="31" t="s">
        <v>1146</v>
      </c>
      <c r="G142" s="31" t="s">
        <v>230</v>
      </c>
      <c r="H142" s="31" t="s">
        <v>394</v>
      </c>
      <c r="I142" s="31">
        <v>450</v>
      </c>
      <c r="J142" s="31">
        <v>3.5474999999999999</v>
      </c>
      <c r="K142" s="31">
        <v>5</v>
      </c>
      <c r="L142" s="31">
        <v>653.625</v>
      </c>
      <c r="M142" s="31">
        <v>0.29049999999999998</v>
      </c>
      <c r="N142" s="31" t="s">
        <v>401</v>
      </c>
      <c r="O142" s="31">
        <v>38908.800000000003</v>
      </c>
      <c r="P142">
        <f t="shared" si="10"/>
        <v>5</v>
      </c>
      <c r="Q142">
        <f t="shared" si="11"/>
        <v>21</v>
      </c>
      <c r="R142" s="31" t="str">
        <f>VLOOKUP(G142,Catalogo!A:B,2,0)</f>
        <v>HIPOCLORITO DE CALCIO GRANULAR HTH</v>
      </c>
      <c r="S142" s="68">
        <f t="shared" si="12"/>
        <v>11303.006400000002</v>
      </c>
      <c r="T142" s="68">
        <f t="shared" si="13"/>
        <v>27605.793600000001</v>
      </c>
      <c r="U142" s="69">
        <f t="shared" si="14"/>
        <v>17.292800000000003</v>
      </c>
    </row>
    <row r="143" spans="1:21" customFormat="1" x14ac:dyDescent="0.35">
      <c r="A143" s="31" t="s">
        <v>2186</v>
      </c>
      <c r="B143" s="31" t="s">
        <v>1150</v>
      </c>
      <c r="C143" s="30">
        <v>46160</v>
      </c>
      <c r="D143" s="31" t="s">
        <v>398</v>
      </c>
      <c r="E143" s="30">
        <v>46160</v>
      </c>
      <c r="F143" s="31" t="s">
        <v>397</v>
      </c>
      <c r="G143" s="31" t="s">
        <v>613</v>
      </c>
      <c r="H143" s="31" t="s">
        <v>394</v>
      </c>
      <c r="I143" s="31">
        <v>340</v>
      </c>
      <c r="J143" s="31">
        <v>38.557088</v>
      </c>
      <c r="K143" s="31">
        <v>48</v>
      </c>
      <c r="L143" s="31">
        <v>3210.5900799999999</v>
      </c>
      <c r="M143" s="31">
        <v>0.19672733333333331</v>
      </c>
      <c r="N143" s="31" t="s">
        <v>395</v>
      </c>
      <c r="O143" s="31">
        <v>16320</v>
      </c>
      <c r="P143">
        <f t="shared" si="10"/>
        <v>5</v>
      </c>
      <c r="Q143">
        <f t="shared" si="11"/>
        <v>21</v>
      </c>
      <c r="R143" s="31" t="str">
        <f>VLOOKUP(G143,Catalogo!A:B,2,0)</f>
        <v>LESS 70%</v>
      </c>
      <c r="S143" s="68">
        <f t="shared" si="12"/>
        <v>3210.5900799999999</v>
      </c>
      <c r="T143" s="68">
        <f t="shared" si="13"/>
        <v>13109.40992</v>
      </c>
      <c r="U143" s="69">
        <f t="shared" si="14"/>
        <v>1</v>
      </c>
    </row>
    <row r="144" spans="1:21" customFormat="1" x14ac:dyDescent="0.35">
      <c r="A144" s="31" t="s">
        <v>2187</v>
      </c>
      <c r="B144" s="31" t="s">
        <v>792</v>
      </c>
      <c r="C144" s="30">
        <v>46160</v>
      </c>
      <c r="D144" s="31" t="s">
        <v>1394</v>
      </c>
      <c r="E144" s="30">
        <v>46205</v>
      </c>
      <c r="F144" s="31" t="s">
        <v>397</v>
      </c>
      <c r="G144" s="31" t="s">
        <v>369</v>
      </c>
      <c r="H144" s="31" t="s">
        <v>394</v>
      </c>
      <c r="I144" s="31">
        <v>1000</v>
      </c>
      <c r="J144" s="31">
        <v>65.89358</v>
      </c>
      <c r="K144" s="31">
        <v>82</v>
      </c>
      <c r="L144" s="31">
        <v>16106.42</v>
      </c>
      <c r="M144" s="31">
        <v>0.19641975609756099</v>
      </c>
      <c r="N144" s="31" t="s">
        <v>395</v>
      </c>
      <c r="O144" s="31">
        <v>82000</v>
      </c>
      <c r="P144">
        <f t="shared" si="10"/>
        <v>5</v>
      </c>
      <c r="Q144">
        <f t="shared" si="11"/>
        <v>21</v>
      </c>
      <c r="R144" s="31" t="str">
        <f>VLOOKUP(G144,Catalogo!A:B,2,0)</f>
        <v>PROTEINA VEGETAL PVH 11307</v>
      </c>
      <c r="S144" s="68">
        <f t="shared" si="12"/>
        <v>16106.42</v>
      </c>
      <c r="T144" s="68">
        <f t="shared" si="13"/>
        <v>65893.58</v>
      </c>
      <c r="U144" s="69">
        <f t="shared" si="14"/>
        <v>1</v>
      </c>
    </row>
    <row r="145" spans="1:21" customFormat="1" x14ac:dyDescent="0.35">
      <c r="A145" s="31" t="s">
        <v>2188</v>
      </c>
      <c r="B145" s="31" t="s">
        <v>402</v>
      </c>
      <c r="C145" s="30">
        <v>46160</v>
      </c>
      <c r="D145" s="31" t="s">
        <v>392</v>
      </c>
      <c r="E145" s="30">
        <v>46190</v>
      </c>
      <c r="F145" s="31" t="s">
        <v>397</v>
      </c>
      <c r="G145" s="31" t="s">
        <v>87</v>
      </c>
      <c r="H145" s="31" t="s">
        <v>394</v>
      </c>
      <c r="I145" s="31">
        <v>1800</v>
      </c>
      <c r="J145" s="31">
        <v>33.561478000000001</v>
      </c>
      <c r="K145" s="31">
        <v>41</v>
      </c>
      <c r="L145" s="31">
        <v>13389.339599999999</v>
      </c>
      <c r="M145" s="31">
        <v>0.18142736585365851</v>
      </c>
      <c r="N145" s="31" t="s">
        <v>395</v>
      </c>
      <c r="O145" s="31">
        <v>73800</v>
      </c>
      <c r="P145">
        <f t="shared" si="10"/>
        <v>5</v>
      </c>
      <c r="Q145">
        <f t="shared" si="11"/>
        <v>21</v>
      </c>
      <c r="R145" s="31" t="str">
        <f>VLOOKUP(G145,Catalogo!A:B,2,0)</f>
        <v>ESTIREN ACRILICA</v>
      </c>
      <c r="S145" s="68">
        <f t="shared" si="12"/>
        <v>13389.339599999998</v>
      </c>
      <c r="T145" s="68">
        <f t="shared" si="13"/>
        <v>60410.660400000001</v>
      </c>
      <c r="U145" s="69">
        <f t="shared" si="14"/>
        <v>1</v>
      </c>
    </row>
    <row r="146" spans="1:21" customFormat="1" x14ac:dyDescent="0.35">
      <c r="A146" s="31" t="s">
        <v>2189</v>
      </c>
      <c r="B146" s="31" t="s">
        <v>1402</v>
      </c>
      <c r="C146" s="30">
        <v>46160</v>
      </c>
      <c r="D146" s="31" t="s">
        <v>398</v>
      </c>
      <c r="E146" s="30">
        <v>46160</v>
      </c>
      <c r="F146" s="31" t="s">
        <v>397</v>
      </c>
      <c r="G146" s="31" t="s">
        <v>87</v>
      </c>
      <c r="H146" s="31" t="s">
        <v>394</v>
      </c>
      <c r="I146" s="31">
        <v>360</v>
      </c>
      <c r="J146" s="31">
        <v>33.561472000000002</v>
      </c>
      <c r="K146" s="31">
        <v>45</v>
      </c>
      <c r="L146" s="31">
        <v>4117.8700799999997</v>
      </c>
      <c r="M146" s="31">
        <v>0.2541895111111111</v>
      </c>
      <c r="N146" s="31" t="s">
        <v>395</v>
      </c>
      <c r="O146" s="31">
        <v>16200</v>
      </c>
      <c r="P146">
        <f t="shared" si="10"/>
        <v>5</v>
      </c>
      <c r="Q146">
        <f t="shared" si="11"/>
        <v>21</v>
      </c>
      <c r="R146" s="31" t="str">
        <f>VLOOKUP(G146,Catalogo!A:B,2,0)</f>
        <v>ESTIREN ACRILICA</v>
      </c>
      <c r="S146" s="68">
        <f t="shared" si="12"/>
        <v>4117.8700799999997</v>
      </c>
      <c r="T146" s="68">
        <f t="shared" si="13"/>
        <v>12082.129919999999</v>
      </c>
      <c r="U146" s="69">
        <f t="shared" si="14"/>
        <v>1</v>
      </c>
    </row>
    <row r="147" spans="1:21" customFormat="1" x14ac:dyDescent="0.35">
      <c r="A147" s="31" t="s">
        <v>2190</v>
      </c>
      <c r="B147" s="31" t="s">
        <v>966</v>
      </c>
      <c r="C147" s="30">
        <v>46160</v>
      </c>
      <c r="D147" s="31" t="s">
        <v>392</v>
      </c>
      <c r="E147" s="30">
        <v>46190</v>
      </c>
      <c r="F147" s="31" t="s">
        <v>397</v>
      </c>
      <c r="G147" s="31" t="s">
        <v>230</v>
      </c>
      <c r="H147" s="31" t="s">
        <v>394</v>
      </c>
      <c r="I147" s="31">
        <v>810</v>
      </c>
      <c r="J147" s="31">
        <v>3.568835</v>
      </c>
      <c r="K147" s="31">
        <v>4.92</v>
      </c>
      <c r="L147" s="31">
        <v>18986.078997611785</v>
      </c>
      <c r="M147" s="31">
        <v>0.27</v>
      </c>
      <c r="N147" s="31" t="s">
        <v>401</v>
      </c>
      <c r="O147" s="31">
        <v>69134.05</v>
      </c>
      <c r="P147">
        <f t="shared" si="10"/>
        <v>5</v>
      </c>
      <c r="Q147">
        <f t="shared" si="11"/>
        <v>21</v>
      </c>
      <c r="R147" s="31" t="str">
        <f>VLOOKUP(G147,Catalogo!A:B,2,0)</f>
        <v>HIPOCLORITO DE CALCIO GRANULAR HTH</v>
      </c>
      <c r="S147" s="68">
        <v>13650.840000000004</v>
      </c>
      <c r="T147" s="68">
        <f t="shared" si="13"/>
        <v>55483.21</v>
      </c>
      <c r="U147" s="69">
        <f t="shared" si="14"/>
        <v>17.347698986249121</v>
      </c>
    </row>
    <row r="148" spans="1:21" customFormat="1" x14ac:dyDescent="0.35">
      <c r="A148" s="31" t="s">
        <v>2191</v>
      </c>
      <c r="B148" s="31" t="s">
        <v>406</v>
      </c>
      <c r="C148" s="30">
        <v>46160</v>
      </c>
      <c r="D148" s="31" t="s">
        <v>392</v>
      </c>
      <c r="E148" s="30">
        <v>46190</v>
      </c>
      <c r="F148" s="31" t="s">
        <v>835</v>
      </c>
      <c r="G148" s="31" t="s">
        <v>230</v>
      </c>
      <c r="H148" s="31" t="s">
        <v>394</v>
      </c>
      <c r="I148" s="31">
        <v>180</v>
      </c>
      <c r="J148" s="31">
        <v>68.497777999999997</v>
      </c>
      <c r="K148" s="31">
        <v>87</v>
      </c>
      <c r="L148" s="31">
        <v>3330.3999600000002</v>
      </c>
      <c r="M148" s="31">
        <v>0.2126692183908046</v>
      </c>
      <c r="N148" s="31" t="s">
        <v>395</v>
      </c>
      <c r="O148" s="31">
        <v>15660</v>
      </c>
      <c r="P148">
        <f t="shared" si="10"/>
        <v>5</v>
      </c>
      <c r="Q148">
        <f t="shared" si="11"/>
        <v>21</v>
      </c>
      <c r="R148" s="31" t="str">
        <f>VLOOKUP(G148,Catalogo!A:B,2,0)</f>
        <v>HIPOCLORITO DE CALCIO GRANULAR HTH</v>
      </c>
      <c r="S148" s="68">
        <f t="shared" si="12"/>
        <v>3330.3999600000006</v>
      </c>
      <c r="T148" s="68">
        <f t="shared" si="13"/>
        <v>12329.600039999999</v>
      </c>
      <c r="U148" s="69">
        <f t="shared" si="14"/>
        <v>1</v>
      </c>
    </row>
    <row r="149" spans="1:21" customFormat="1" x14ac:dyDescent="0.35">
      <c r="A149" s="31" t="s">
        <v>2192</v>
      </c>
      <c r="B149" s="31" t="s">
        <v>402</v>
      </c>
      <c r="C149" s="30">
        <v>46158</v>
      </c>
      <c r="D149" s="31" t="s">
        <v>392</v>
      </c>
      <c r="E149" s="30">
        <v>46188</v>
      </c>
      <c r="F149" s="31" t="s">
        <v>397</v>
      </c>
      <c r="G149" s="31" t="s">
        <v>42</v>
      </c>
      <c r="H149" s="31" t="s">
        <v>394</v>
      </c>
      <c r="I149" s="31">
        <v>500</v>
      </c>
      <c r="J149" s="31">
        <v>47.807879999999997</v>
      </c>
      <c r="K149" s="31">
        <v>58</v>
      </c>
      <c r="L149" s="31">
        <v>5096.0600000000004</v>
      </c>
      <c r="M149" s="31">
        <v>0.17572620689655169</v>
      </c>
      <c r="N149" s="31" t="s">
        <v>395</v>
      </c>
      <c r="O149" s="31">
        <v>29000</v>
      </c>
      <c r="P149">
        <f t="shared" si="10"/>
        <v>5</v>
      </c>
      <c r="Q149">
        <f t="shared" si="11"/>
        <v>20</v>
      </c>
      <c r="R149" s="31" t="str">
        <f>VLOOKUP(G149,Catalogo!A:B,2,0)</f>
        <v>ALCOHOL POLIVINILICO PVOH 08850</v>
      </c>
      <c r="S149" s="68">
        <f t="shared" si="12"/>
        <v>5096.0600000000013</v>
      </c>
      <c r="T149" s="68">
        <f t="shared" si="13"/>
        <v>23903.94</v>
      </c>
      <c r="U149" s="69">
        <f t="shared" si="14"/>
        <v>1</v>
      </c>
    </row>
    <row r="150" spans="1:21" customFormat="1" x14ac:dyDescent="0.35">
      <c r="A150" s="31" t="s">
        <v>2193</v>
      </c>
      <c r="B150" s="31" t="s">
        <v>920</v>
      </c>
      <c r="C150" s="30">
        <v>46158</v>
      </c>
      <c r="D150" s="31" t="s">
        <v>392</v>
      </c>
      <c r="E150" s="30">
        <v>46188</v>
      </c>
      <c r="F150" s="31" t="s">
        <v>835</v>
      </c>
      <c r="G150" s="31" t="s">
        <v>2071</v>
      </c>
      <c r="H150" s="31" t="s">
        <v>394</v>
      </c>
      <c r="I150" s="31">
        <v>100</v>
      </c>
      <c r="J150" s="31">
        <v>29.727799999999998</v>
      </c>
      <c r="K150" s="31">
        <v>39</v>
      </c>
      <c r="L150" s="31">
        <v>927.22</v>
      </c>
      <c r="M150" s="31">
        <v>0.23774871794871791</v>
      </c>
      <c r="N150" s="31" t="s">
        <v>395</v>
      </c>
      <c r="O150" s="31">
        <v>3900</v>
      </c>
      <c r="P150">
        <f t="shared" si="10"/>
        <v>5</v>
      </c>
      <c r="Q150">
        <f t="shared" si="11"/>
        <v>20</v>
      </c>
      <c r="R150" s="31" t="str">
        <f>VLOOKUP(G150,Catalogo!A:B,2,0)</f>
        <v>TIOSULFATO DE SODIO</v>
      </c>
      <c r="S150" s="68">
        <f t="shared" si="12"/>
        <v>927.22000000000014</v>
      </c>
      <c r="T150" s="68">
        <f t="shared" si="13"/>
        <v>2972.7799999999997</v>
      </c>
      <c r="U150" s="69">
        <f t="shared" si="14"/>
        <v>1</v>
      </c>
    </row>
    <row r="151" spans="1:21" customFormat="1" x14ac:dyDescent="0.35">
      <c r="A151" s="31" t="s">
        <v>2110</v>
      </c>
      <c r="B151" s="31" t="s">
        <v>402</v>
      </c>
      <c r="C151" s="30">
        <v>46157</v>
      </c>
      <c r="D151" s="31" t="s">
        <v>392</v>
      </c>
      <c r="E151" s="30">
        <v>46187</v>
      </c>
      <c r="F151" s="31" t="s">
        <v>397</v>
      </c>
      <c r="G151" s="31" t="s">
        <v>87</v>
      </c>
      <c r="H151" s="31" t="s">
        <v>394</v>
      </c>
      <c r="I151" s="31">
        <v>1800</v>
      </c>
      <c r="J151" s="31">
        <v>33.066172000000002</v>
      </c>
      <c r="K151" s="31">
        <v>41</v>
      </c>
      <c r="L151" s="31">
        <v>14280.8904</v>
      </c>
      <c r="M151" s="31">
        <v>0.19350800000000001</v>
      </c>
      <c r="N151" s="31" t="s">
        <v>395</v>
      </c>
      <c r="O151" s="31">
        <v>73800</v>
      </c>
      <c r="P151">
        <f t="shared" si="10"/>
        <v>5</v>
      </c>
      <c r="Q151">
        <f t="shared" si="11"/>
        <v>20</v>
      </c>
      <c r="R151" s="31" t="str">
        <f>VLOOKUP(G151,Catalogo!A:B,2,0)</f>
        <v>ESTIREN ACRILICA</v>
      </c>
      <c r="S151" s="68">
        <f t="shared" si="12"/>
        <v>14280.890399999997</v>
      </c>
      <c r="T151" s="68">
        <f t="shared" si="13"/>
        <v>59519.109600000003</v>
      </c>
      <c r="U151" s="69">
        <f t="shared" si="14"/>
        <v>1</v>
      </c>
    </row>
    <row r="152" spans="1:21" customFormat="1" x14ac:dyDescent="0.35">
      <c r="A152" s="31" t="s">
        <v>2112</v>
      </c>
      <c r="B152" s="31" t="s">
        <v>410</v>
      </c>
      <c r="C152" s="30">
        <v>46157</v>
      </c>
      <c r="D152" s="31" t="s">
        <v>392</v>
      </c>
      <c r="E152" s="30">
        <v>46187</v>
      </c>
      <c r="F152" s="31" t="s">
        <v>397</v>
      </c>
      <c r="G152" s="31" t="s">
        <v>77</v>
      </c>
      <c r="H152" s="31" t="s">
        <v>394</v>
      </c>
      <c r="I152" s="31">
        <v>200</v>
      </c>
      <c r="J152" s="31">
        <v>60.231299999999997</v>
      </c>
      <c r="K152" s="31">
        <v>68</v>
      </c>
      <c r="L152" s="31">
        <v>1553.74</v>
      </c>
      <c r="M152" s="31">
        <v>0.1142455882352941</v>
      </c>
      <c r="N152" s="31" t="s">
        <v>395</v>
      </c>
      <c r="O152" s="31">
        <v>13600</v>
      </c>
      <c r="P152">
        <f t="shared" si="10"/>
        <v>5</v>
      </c>
      <c r="Q152">
        <f t="shared" si="11"/>
        <v>20</v>
      </c>
      <c r="R152" s="31" t="str">
        <f>VLOOKUP(G152,Catalogo!A:B,2,0)</f>
        <v>DESPUMAROL</v>
      </c>
      <c r="S152" s="68">
        <f t="shared" si="12"/>
        <v>1553.7400000000005</v>
      </c>
      <c r="T152" s="68">
        <f t="shared" si="13"/>
        <v>12046.26</v>
      </c>
      <c r="U152" s="69">
        <f t="shared" si="14"/>
        <v>1</v>
      </c>
    </row>
    <row r="153" spans="1:21" customFormat="1" x14ac:dyDescent="0.35">
      <c r="A153" s="31" t="s">
        <v>2113</v>
      </c>
      <c r="B153" s="31" t="s">
        <v>410</v>
      </c>
      <c r="C153" s="30">
        <v>46157</v>
      </c>
      <c r="D153" s="31" t="s">
        <v>392</v>
      </c>
      <c r="E153" s="30">
        <v>46187</v>
      </c>
      <c r="F153" s="31" t="s">
        <v>397</v>
      </c>
      <c r="G153" s="31" t="s">
        <v>369</v>
      </c>
      <c r="H153" s="31" t="s">
        <v>394</v>
      </c>
      <c r="I153" s="31">
        <v>1000</v>
      </c>
      <c r="J153" s="31">
        <v>65.991979999999998</v>
      </c>
      <c r="K153" s="31">
        <v>78</v>
      </c>
      <c r="L153" s="31">
        <v>12008.02</v>
      </c>
      <c r="M153" s="31">
        <v>0.15394897435897431</v>
      </c>
      <c r="N153" s="31" t="s">
        <v>395</v>
      </c>
      <c r="O153" s="31">
        <v>78000</v>
      </c>
      <c r="P153">
        <f t="shared" si="10"/>
        <v>5</v>
      </c>
      <c r="Q153">
        <f t="shared" si="11"/>
        <v>20</v>
      </c>
      <c r="R153" s="31" t="str">
        <f>VLOOKUP(G153,Catalogo!A:B,2,0)</f>
        <v>PROTEINA VEGETAL PVH 11307</v>
      </c>
      <c r="S153" s="68">
        <f t="shared" si="12"/>
        <v>12008.020000000002</v>
      </c>
      <c r="T153" s="68">
        <f t="shared" si="13"/>
        <v>65991.98</v>
      </c>
      <c r="U153" s="69">
        <f t="shared" si="14"/>
        <v>1</v>
      </c>
    </row>
    <row r="154" spans="1:21" customFormat="1" x14ac:dyDescent="0.35">
      <c r="A154" s="31" t="s">
        <v>2115</v>
      </c>
      <c r="B154" s="31" t="s">
        <v>2116</v>
      </c>
      <c r="C154" s="30">
        <v>46157</v>
      </c>
      <c r="D154" s="31" t="s">
        <v>398</v>
      </c>
      <c r="E154" s="30">
        <v>46157</v>
      </c>
      <c r="F154" s="31" t="s">
        <v>397</v>
      </c>
      <c r="G154" s="31" t="s">
        <v>617</v>
      </c>
      <c r="H154" s="31" t="s">
        <v>394</v>
      </c>
      <c r="I154" s="31">
        <v>75</v>
      </c>
      <c r="J154" s="31">
        <v>33.991999999999997</v>
      </c>
      <c r="K154" s="31">
        <v>48.3</v>
      </c>
      <c r="L154" s="31">
        <v>1073.0999999999999</v>
      </c>
      <c r="M154" s="31">
        <v>0.29623188405797102</v>
      </c>
      <c r="N154" s="31" t="s">
        <v>395</v>
      </c>
      <c r="O154" s="31">
        <v>3622.5</v>
      </c>
      <c r="P154">
        <f t="shared" si="10"/>
        <v>5</v>
      </c>
      <c r="Q154">
        <f t="shared" si="11"/>
        <v>20</v>
      </c>
      <c r="R154" s="31" t="str">
        <f>VLOOKUP(G154,Catalogo!A:B,2,0)</f>
        <v>POTASA CAUSTICA EN ESCAMAS COREANA</v>
      </c>
      <c r="S154" s="68">
        <f t="shared" si="12"/>
        <v>1073.0999999999999</v>
      </c>
      <c r="T154" s="68">
        <f t="shared" si="13"/>
        <v>2549.4</v>
      </c>
      <c r="U154" s="69">
        <f t="shared" si="14"/>
        <v>1</v>
      </c>
    </row>
    <row r="155" spans="1:21" customFormat="1" x14ac:dyDescent="0.35">
      <c r="A155" s="31" t="s">
        <v>2117</v>
      </c>
      <c r="B155" s="31" t="s">
        <v>512</v>
      </c>
      <c r="C155" s="30">
        <v>46157</v>
      </c>
      <c r="D155" s="31" t="s">
        <v>392</v>
      </c>
      <c r="E155" s="30">
        <v>46187</v>
      </c>
      <c r="F155" s="31" t="s">
        <v>835</v>
      </c>
      <c r="G155" s="31" t="s">
        <v>612</v>
      </c>
      <c r="H155" s="31" t="s">
        <v>394</v>
      </c>
      <c r="I155" s="31">
        <v>220</v>
      </c>
      <c r="J155" s="31">
        <v>20.902227</v>
      </c>
      <c r="K155" s="31">
        <v>35</v>
      </c>
      <c r="L155" s="31">
        <v>3101.5100600000001</v>
      </c>
      <c r="M155" s="31">
        <v>0.4027935142857143</v>
      </c>
      <c r="N155" s="31" t="s">
        <v>395</v>
      </c>
      <c r="O155" s="31">
        <v>7700</v>
      </c>
      <c r="P155">
        <f t="shared" si="10"/>
        <v>5</v>
      </c>
      <c r="Q155">
        <f t="shared" si="11"/>
        <v>20</v>
      </c>
      <c r="R155" s="31" t="str">
        <f>VLOOKUP(G155,Catalogo!A:B,2,0)</f>
        <v>LESS 28%</v>
      </c>
      <c r="S155" s="68">
        <f t="shared" si="12"/>
        <v>3101.5100600000001</v>
      </c>
      <c r="T155" s="68">
        <f t="shared" si="13"/>
        <v>4598.4899399999995</v>
      </c>
      <c r="U155" s="69">
        <f t="shared" si="14"/>
        <v>1</v>
      </c>
    </row>
    <row r="156" spans="1:21" customFormat="1" x14ac:dyDescent="0.35">
      <c r="A156" s="31" t="s">
        <v>2118</v>
      </c>
      <c r="B156" s="31" t="s">
        <v>1166</v>
      </c>
      <c r="C156" s="30">
        <v>46156</v>
      </c>
      <c r="D156" s="31" t="s">
        <v>392</v>
      </c>
      <c r="E156" s="30">
        <v>46186</v>
      </c>
      <c r="F156" s="31" t="s">
        <v>397</v>
      </c>
      <c r="G156" s="31" t="s">
        <v>553</v>
      </c>
      <c r="H156" s="31" t="s">
        <v>403</v>
      </c>
      <c r="I156" s="31">
        <v>200</v>
      </c>
      <c r="J156" s="31">
        <v>48</v>
      </c>
      <c r="K156" s="31">
        <v>58</v>
      </c>
      <c r="L156" s="31">
        <v>2000</v>
      </c>
      <c r="M156" s="31">
        <v>0.17241379310344829</v>
      </c>
      <c r="N156" s="31" t="s">
        <v>395</v>
      </c>
      <c r="O156" s="31">
        <v>11600</v>
      </c>
      <c r="P156">
        <f t="shared" si="10"/>
        <v>5</v>
      </c>
      <c r="Q156">
        <f t="shared" si="11"/>
        <v>20</v>
      </c>
      <c r="R156" s="31" t="str">
        <f>VLOOKUP(G156,Catalogo!A:B,2,0)</f>
        <v>ACEITE MINERAL</v>
      </c>
      <c r="S156" s="68">
        <f t="shared" si="12"/>
        <v>2000</v>
      </c>
      <c r="T156" s="68">
        <f t="shared" si="13"/>
        <v>9600</v>
      </c>
      <c r="U156" s="69">
        <f t="shared" si="14"/>
        <v>1</v>
      </c>
    </row>
    <row r="157" spans="1:21" customFormat="1" x14ac:dyDescent="0.35">
      <c r="A157" s="31" t="s">
        <v>2119</v>
      </c>
      <c r="B157" s="31" t="s">
        <v>1643</v>
      </c>
      <c r="C157" s="30">
        <v>46156</v>
      </c>
      <c r="D157" s="31" t="s">
        <v>392</v>
      </c>
      <c r="E157" s="30">
        <v>46186</v>
      </c>
      <c r="F157" s="31" t="s">
        <v>835</v>
      </c>
      <c r="G157" s="31" t="s">
        <v>166</v>
      </c>
      <c r="H157" s="31" t="s">
        <v>394</v>
      </c>
      <c r="I157" s="31">
        <v>250</v>
      </c>
      <c r="J157" s="31">
        <v>45.365200000000002</v>
      </c>
      <c r="K157" s="31">
        <v>54</v>
      </c>
      <c r="L157" s="31">
        <v>2158.6999999999998</v>
      </c>
      <c r="M157" s="31">
        <v>0.15990370370370369</v>
      </c>
      <c r="N157" s="31" t="s">
        <v>395</v>
      </c>
      <c r="O157" s="31">
        <v>13500</v>
      </c>
      <c r="P157">
        <f t="shared" si="10"/>
        <v>5</v>
      </c>
      <c r="Q157">
        <f t="shared" si="11"/>
        <v>20</v>
      </c>
      <c r="R157" s="31" t="str">
        <f>VLOOKUP(G157,Catalogo!A:B,2,0)</f>
        <v>TRICLORO POLVO</v>
      </c>
      <c r="S157" s="68">
        <f t="shared" si="12"/>
        <v>2158.6999999999998</v>
      </c>
      <c r="T157" s="68">
        <f t="shared" si="13"/>
        <v>11341.3</v>
      </c>
      <c r="U157" s="69">
        <f t="shared" si="14"/>
        <v>1</v>
      </c>
    </row>
    <row r="158" spans="1:21" customFormat="1" x14ac:dyDescent="0.35">
      <c r="A158" s="31" t="s">
        <v>2120</v>
      </c>
      <c r="B158" s="31" t="s">
        <v>1136</v>
      </c>
      <c r="C158" s="30">
        <v>46155</v>
      </c>
      <c r="D158" s="31" t="s">
        <v>392</v>
      </c>
      <c r="E158" s="30">
        <v>46185</v>
      </c>
      <c r="F158" s="31" t="s">
        <v>397</v>
      </c>
      <c r="G158" s="31" t="s">
        <v>69</v>
      </c>
      <c r="H158" s="31" t="s">
        <v>394</v>
      </c>
      <c r="I158" s="31">
        <v>270</v>
      </c>
      <c r="J158" s="31">
        <v>1.840587</v>
      </c>
      <c r="K158" s="31">
        <v>2.75</v>
      </c>
      <c r="L158" s="31">
        <v>245.54150999999999</v>
      </c>
      <c r="M158" s="31">
        <v>0.33069563636363641</v>
      </c>
      <c r="N158" s="31" t="s">
        <v>401</v>
      </c>
      <c r="O158" s="31">
        <v>12809.61</v>
      </c>
      <c r="P158">
        <f t="shared" si="10"/>
        <v>5</v>
      </c>
      <c r="Q158">
        <f t="shared" si="11"/>
        <v>20</v>
      </c>
      <c r="R158" s="31" t="str">
        <f>VLOOKUP(G158,Catalogo!A:B,2,0)</f>
        <v>ACIDO FOSFORICO CLARIFICADO 85%</v>
      </c>
      <c r="S158" s="68">
        <f t="shared" si="12"/>
        <v>4236.0821305200006</v>
      </c>
      <c r="T158" s="68">
        <f t="shared" si="13"/>
        <v>8573.5278694799999</v>
      </c>
      <c r="U158" s="69">
        <f t="shared" si="14"/>
        <v>17.252000000000002</v>
      </c>
    </row>
    <row r="159" spans="1:21" customFormat="1" x14ac:dyDescent="0.35">
      <c r="A159" s="31" t="s">
        <v>2121</v>
      </c>
      <c r="B159" s="31" t="s">
        <v>408</v>
      </c>
      <c r="C159" s="30">
        <v>46155</v>
      </c>
      <c r="D159" s="31" t="s">
        <v>392</v>
      </c>
      <c r="E159" s="30">
        <v>46185</v>
      </c>
      <c r="F159" s="31" t="s">
        <v>397</v>
      </c>
      <c r="G159" s="31" t="s">
        <v>131</v>
      </c>
      <c r="H159" s="31" t="s">
        <v>403</v>
      </c>
      <c r="I159" s="31">
        <v>600</v>
      </c>
      <c r="J159" s="31">
        <v>26.5275</v>
      </c>
      <c r="K159" s="31">
        <v>36</v>
      </c>
      <c r="L159" s="31">
        <v>5683.5</v>
      </c>
      <c r="M159" s="31">
        <v>0.263125</v>
      </c>
      <c r="N159" s="31" t="s">
        <v>395</v>
      </c>
      <c r="O159" s="31">
        <v>21600</v>
      </c>
      <c r="P159">
        <f t="shared" si="10"/>
        <v>5</v>
      </c>
      <c r="Q159">
        <f t="shared" si="11"/>
        <v>20</v>
      </c>
      <c r="R159" s="31" t="str">
        <f>VLOOKUP(G159,Catalogo!A:B,2,0)</f>
        <v>THINNER AMERICANO</v>
      </c>
      <c r="S159" s="68">
        <f t="shared" si="12"/>
        <v>5683.5</v>
      </c>
      <c r="T159" s="68">
        <f t="shared" si="13"/>
        <v>15916.5</v>
      </c>
      <c r="U159" s="69">
        <f t="shared" si="14"/>
        <v>1</v>
      </c>
    </row>
    <row r="160" spans="1:21" customFormat="1" x14ac:dyDescent="0.35">
      <c r="A160" s="31" t="s">
        <v>2121</v>
      </c>
      <c r="B160" s="31" t="s">
        <v>408</v>
      </c>
      <c r="C160" s="30">
        <v>46155</v>
      </c>
      <c r="D160" s="31" t="s">
        <v>392</v>
      </c>
      <c r="E160" s="30">
        <v>46185</v>
      </c>
      <c r="F160" s="31" t="s">
        <v>397</v>
      </c>
      <c r="G160" s="31" t="s">
        <v>153</v>
      </c>
      <c r="H160" s="31" t="s">
        <v>403</v>
      </c>
      <c r="I160" s="31">
        <v>400</v>
      </c>
      <c r="J160" s="31">
        <v>35.584524999999999</v>
      </c>
      <c r="K160" s="31">
        <v>46</v>
      </c>
      <c r="L160" s="31">
        <v>4166.1899999999996</v>
      </c>
      <c r="M160" s="31">
        <v>0.22642336956521741</v>
      </c>
      <c r="N160" s="31" t="s">
        <v>395</v>
      </c>
      <c r="O160" s="31">
        <v>18400</v>
      </c>
      <c r="P160">
        <f t="shared" si="10"/>
        <v>5</v>
      </c>
      <c r="Q160">
        <f t="shared" si="11"/>
        <v>20</v>
      </c>
      <c r="R160" s="31" t="str">
        <f>VLOOKUP(G160,Catalogo!A:B,2,0)</f>
        <v>XILOL</v>
      </c>
      <c r="S160" s="68">
        <f t="shared" si="12"/>
        <v>4166.1900000000005</v>
      </c>
      <c r="T160" s="68">
        <f t="shared" si="13"/>
        <v>14233.81</v>
      </c>
      <c r="U160" s="69">
        <f t="shared" si="14"/>
        <v>1</v>
      </c>
    </row>
    <row r="161" spans="1:21" customFormat="1" x14ac:dyDescent="0.35">
      <c r="A161" s="31" t="s">
        <v>2122</v>
      </c>
      <c r="B161" s="31" t="s">
        <v>415</v>
      </c>
      <c r="C161" s="30">
        <v>46155</v>
      </c>
      <c r="D161" s="31" t="s">
        <v>1394</v>
      </c>
      <c r="E161" s="30">
        <v>46185</v>
      </c>
      <c r="F161" s="31" t="s">
        <v>397</v>
      </c>
      <c r="G161" s="31" t="s">
        <v>69</v>
      </c>
      <c r="H161" s="31" t="s">
        <v>394</v>
      </c>
      <c r="I161" s="31">
        <v>510</v>
      </c>
      <c r="J161" s="31">
        <v>1.870711</v>
      </c>
      <c r="K161" s="31">
        <v>3.1</v>
      </c>
      <c r="L161" s="31">
        <v>626.93739000000005</v>
      </c>
      <c r="M161" s="31">
        <v>0.39654483870967738</v>
      </c>
      <c r="N161" s="31" t="s">
        <v>401</v>
      </c>
      <c r="O161" s="31">
        <v>27275.41</v>
      </c>
      <c r="P161">
        <f t="shared" si="10"/>
        <v>5</v>
      </c>
      <c r="Q161">
        <f t="shared" si="11"/>
        <v>20</v>
      </c>
      <c r="R161" s="31" t="str">
        <f>VLOOKUP(G161,Catalogo!A:B,2,0)</f>
        <v>ACIDO FOSFORICO CLARIFICADO 85%</v>
      </c>
      <c r="S161" s="68">
        <f t="shared" si="12"/>
        <v>10815.923059190325</v>
      </c>
      <c r="T161" s="68">
        <f t="shared" si="13"/>
        <v>16459.486940809675</v>
      </c>
      <c r="U161" s="69">
        <f t="shared" si="14"/>
        <v>17.251998734977864</v>
      </c>
    </row>
    <row r="162" spans="1:21" customFormat="1" x14ac:dyDescent="0.35">
      <c r="A162" s="31" t="s">
        <v>2123</v>
      </c>
      <c r="B162" s="31" t="s">
        <v>1150</v>
      </c>
      <c r="C162" s="30">
        <v>46155</v>
      </c>
      <c r="D162" s="31" t="s">
        <v>398</v>
      </c>
      <c r="E162" s="30">
        <v>46155</v>
      </c>
      <c r="F162" s="31" t="s">
        <v>397</v>
      </c>
      <c r="G162" s="31" t="s">
        <v>613</v>
      </c>
      <c r="H162" s="31" t="s">
        <v>394</v>
      </c>
      <c r="I162" s="31">
        <v>340</v>
      </c>
      <c r="J162" s="31">
        <v>37.248381999999999</v>
      </c>
      <c r="K162" s="31">
        <v>48</v>
      </c>
      <c r="L162" s="31">
        <v>3655.5501199999999</v>
      </c>
      <c r="M162" s="31">
        <v>0.2239920416666667</v>
      </c>
      <c r="N162" s="31" t="s">
        <v>395</v>
      </c>
      <c r="O162" s="31">
        <v>16320</v>
      </c>
      <c r="P162">
        <f t="shared" si="10"/>
        <v>5</v>
      </c>
      <c r="Q162">
        <f t="shared" si="11"/>
        <v>20</v>
      </c>
      <c r="R162" s="31" t="str">
        <f>VLOOKUP(G162,Catalogo!A:B,2,0)</f>
        <v>LESS 70%</v>
      </c>
      <c r="S162" s="68">
        <f t="shared" si="12"/>
        <v>3655.5501200000003</v>
      </c>
      <c r="T162" s="68">
        <f t="shared" si="13"/>
        <v>12664.44988</v>
      </c>
      <c r="U162" s="69">
        <f t="shared" si="14"/>
        <v>1</v>
      </c>
    </row>
    <row r="163" spans="1:21" customFormat="1" x14ac:dyDescent="0.35">
      <c r="A163" s="31" t="s">
        <v>2124</v>
      </c>
      <c r="B163" s="31" t="s">
        <v>547</v>
      </c>
      <c r="C163" s="30">
        <v>46154</v>
      </c>
      <c r="D163" s="31" t="s">
        <v>398</v>
      </c>
      <c r="E163" s="30">
        <v>46154</v>
      </c>
      <c r="F163" s="31" t="s">
        <v>1146</v>
      </c>
      <c r="G163" s="31" t="s">
        <v>230</v>
      </c>
      <c r="H163" s="31" t="s">
        <v>394</v>
      </c>
      <c r="I163" s="31">
        <v>450</v>
      </c>
      <c r="J163" s="31">
        <v>3.9845619999999999</v>
      </c>
      <c r="K163" s="31">
        <v>5</v>
      </c>
      <c r="L163" s="31">
        <v>456.94709999999998</v>
      </c>
      <c r="M163" s="31">
        <v>0.20308760000000001</v>
      </c>
      <c r="N163" s="31" t="s">
        <v>401</v>
      </c>
      <c r="O163" s="31">
        <v>38679.300000000003</v>
      </c>
      <c r="P163">
        <f t="shared" si="10"/>
        <v>5</v>
      </c>
      <c r="Q163">
        <f t="shared" si="11"/>
        <v>20</v>
      </c>
      <c r="R163" s="31" t="str">
        <f>VLOOKUP(G163,Catalogo!A:B,2,0)</f>
        <v>HIPOCLORITO DE CALCIO GRANULAR HTH</v>
      </c>
      <c r="S163" s="68">
        <f t="shared" si="12"/>
        <v>7855.2862066800017</v>
      </c>
      <c r="T163" s="68">
        <f t="shared" si="13"/>
        <v>30824.013793320002</v>
      </c>
      <c r="U163" s="69">
        <f t="shared" si="14"/>
        <v>17.190800000000003</v>
      </c>
    </row>
    <row r="164" spans="1:21" customFormat="1" x14ac:dyDescent="0.35">
      <c r="A164" s="31" t="s">
        <v>2055</v>
      </c>
      <c r="B164" s="31" t="s">
        <v>402</v>
      </c>
      <c r="C164" s="30">
        <v>46150</v>
      </c>
      <c r="D164" s="31" t="s">
        <v>392</v>
      </c>
      <c r="E164" s="30">
        <v>46180</v>
      </c>
      <c r="F164" s="31" t="s">
        <v>397</v>
      </c>
      <c r="G164" s="31" t="s">
        <v>87</v>
      </c>
      <c r="H164" s="31" t="s">
        <v>394</v>
      </c>
      <c r="I164" s="31">
        <v>1440</v>
      </c>
      <c r="J164" s="31">
        <v>32.216931000000002</v>
      </c>
      <c r="K164" s="31">
        <v>41</v>
      </c>
      <c r="L164" s="31">
        <v>12647.619360000001</v>
      </c>
      <c r="M164" s="31">
        <v>0.2142211951219512</v>
      </c>
      <c r="N164" s="31" t="s">
        <v>395</v>
      </c>
      <c r="O164" s="31">
        <v>59040</v>
      </c>
      <c r="P164">
        <f t="shared" si="10"/>
        <v>5</v>
      </c>
      <c r="Q164">
        <f t="shared" si="11"/>
        <v>19</v>
      </c>
      <c r="R164" s="31" t="str">
        <f>VLOOKUP(G164,Catalogo!A:B,2,0)</f>
        <v>ESTIREN ACRILICA</v>
      </c>
      <c r="S164" s="68">
        <f t="shared" si="12"/>
        <v>12647.619359999997</v>
      </c>
      <c r="T164" s="68">
        <f t="shared" si="13"/>
        <v>46392.380640000003</v>
      </c>
      <c r="U164" s="69">
        <f t="shared" si="14"/>
        <v>1</v>
      </c>
    </row>
    <row r="165" spans="1:21" customFormat="1" x14ac:dyDescent="0.35">
      <c r="A165" s="31" t="s">
        <v>2056</v>
      </c>
      <c r="B165" s="31" t="s">
        <v>1136</v>
      </c>
      <c r="C165" s="30">
        <v>46150</v>
      </c>
      <c r="D165" s="31" t="s">
        <v>392</v>
      </c>
      <c r="E165" s="30">
        <v>46180</v>
      </c>
      <c r="F165" s="31" t="s">
        <v>397</v>
      </c>
      <c r="G165" s="31" t="s">
        <v>612</v>
      </c>
      <c r="H165" s="31" t="s">
        <v>394</v>
      </c>
      <c r="I165" s="31">
        <v>440</v>
      </c>
      <c r="J165" s="31">
        <v>20.586500000000001</v>
      </c>
      <c r="K165" s="31">
        <v>29.5</v>
      </c>
      <c r="L165" s="31">
        <v>3921.94</v>
      </c>
      <c r="M165" s="31">
        <v>0.30215254237288131</v>
      </c>
      <c r="N165" s="31" t="s">
        <v>395</v>
      </c>
      <c r="O165" s="31">
        <v>12980</v>
      </c>
      <c r="P165">
        <f t="shared" si="10"/>
        <v>5</v>
      </c>
      <c r="Q165">
        <f t="shared" si="11"/>
        <v>19</v>
      </c>
      <c r="R165" s="31" t="str">
        <f>VLOOKUP(G165,Catalogo!A:B,2,0)</f>
        <v>LESS 28%</v>
      </c>
      <c r="S165" s="68">
        <f t="shared" si="12"/>
        <v>3921.9399999999996</v>
      </c>
      <c r="T165" s="68">
        <f t="shared" si="13"/>
        <v>9058.0600000000013</v>
      </c>
      <c r="U165" s="69">
        <f t="shared" si="14"/>
        <v>1</v>
      </c>
    </row>
    <row r="166" spans="1:21" customFormat="1" x14ac:dyDescent="0.35">
      <c r="A166" s="31" t="s">
        <v>2057</v>
      </c>
      <c r="B166" s="31" t="s">
        <v>407</v>
      </c>
      <c r="C166" s="30">
        <v>46150</v>
      </c>
      <c r="D166" s="31" t="s">
        <v>392</v>
      </c>
      <c r="E166" s="30">
        <v>46180</v>
      </c>
      <c r="F166" s="31" t="s">
        <v>835</v>
      </c>
      <c r="G166" s="31" t="s">
        <v>83</v>
      </c>
      <c r="H166" s="31" t="s">
        <v>394</v>
      </c>
      <c r="I166" s="31">
        <v>1760</v>
      </c>
      <c r="J166" s="31">
        <v>47.9</v>
      </c>
      <c r="K166" s="31">
        <v>59</v>
      </c>
      <c r="L166" s="31">
        <v>19536</v>
      </c>
      <c r="M166" s="31">
        <v>0.18813559322033899</v>
      </c>
      <c r="N166" s="31" t="s">
        <v>395</v>
      </c>
      <c r="O166" s="31">
        <v>103840</v>
      </c>
      <c r="P166">
        <f t="shared" si="10"/>
        <v>5</v>
      </c>
      <c r="Q166">
        <f t="shared" si="11"/>
        <v>19</v>
      </c>
      <c r="R166" s="31" t="str">
        <f>VLOOKUP(G166,Catalogo!A:B,2,0)</f>
        <v>ADBS</v>
      </c>
      <c r="S166" s="68">
        <f t="shared" si="12"/>
        <v>19536.000000000004</v>
      </c>
      <c r="T166" s="68">
        <f t="shared" si="13"/>
        <v>84304</v>
      </c>
      <c r="U166" s="69">
        <f t="shared" si="14"/>
        <v>1</v>
      </c>
    </row>
    <row r="167" spans="1:21" customFormat="1" x14ac:dyDescent="0.35">
      <c r="A167" s="31" t="s">
        <v>2058</v>
      </c>
      <c r="B167" s="31" t="s">
        <v>2059</v>
      </c>
      <c r="C167" s="30">
        <v>46150</v>
      </c>
      <c r="D167" s="31" t="s">
        <v>392</v>
      </c>
      <c r="E167" s="30">
        <v>46180</v>
      </c>
      <c r="F167" s="31" t="s">
        <v>397</v>
      </c>
      <c r="G167" s="31" t="s">
        <v>867</v>
      </c>
      <c r="H167" s="31" t="s">
        <v>394</v>
      </c>
      <c r="I167" s="31">
        <v>200</v>
      </c>
      <c r="J167" s="31">
        <v>84</v>
      </c>
      <c r="K167" s="31">
        <v>96.25</v>
      </c>
      <c r="L167" s="31">
        <v>2450</v>
      </c>
      <c r="M167" s="31">
        <v>0.12727272727272729</v>
      </c>
      <c r="N167" s="31" t="s">
        <v>395</v>
      </c>
      <c r="O167" s="31">
        <v>19250</v>
      </c>
      <c r="P167">
        <f t="shared" si="10"/>
        <v>5</v>
      </c>
      <c r="Q167">
        <f t="shared" si="11"/>
        <v>19</v>
      </c>
      <c r="R167" s="31" t="str">
        <f>VLOOKUP(G167,Catalogo!A:B,2,0)</f>
        <v>TWEEN 20</v>
      </c>
      <c r="S167" s="68">
        <f t="shared" si="12"/>
        <v>2450</v>
      </c>
      <c r="T167" s="68">
        <f t="shared" si="13"/>
        <v>16800</v>
      </c>
      <c r="U167" s="69">
        <f t="shared" si="14"/>
        <v>1</v>
      </c>
    </row>
    <row r="168" spans="1:21" customFormat="1" x14ac:dyDescent="0.35">
      <c r="A168" s="31" t="s">
        <v>2060</v>
      </c>
      <c r="B168" s="31" t="s">
        <v>522</v>
      </c>
      <c r="C168" s="30">
        <v>46150</v>
      </c>
      <c r="D168" s="31" t="s">
        <v>392</v>
      </c>
      <c r="E168" s="30">
        <v>46180</v>
      </c>
      <c r="F168" s="31" t="s">
        <v>397</v>
      </c>
      <c r="G168" s="31" t="s">
        <v>488</v>
      </c>
      <c r="H168" s="31" t="s">
        <v>394</v>
      </c>
      <c r="I168" s="31">
        <v>2200</v>
      </c>
      <c r="J168" s="31">
        <v>39.936545000000002</v>
      </c>
      <c r="K168" s="31">
        <v>51</v>
      </c>
      <c r="L168" s="31">
        <v>24339.600999999999</v>
      </c>
      <c r="M168" s="31">
        <v>0.21693049019607841</v>
      </c>
      <c r="N168" s="31" t="s">
        <v>395</v>
      </c>
      <c r="O168" s="31">
        <v>112200</v>
      </c>
      <c r="P168">
        <f t="shared" si="10"/>
        <v>5</v>
      </c>
      <c r="Q168">
        <f t="shared" si="11"/>
        <v>19</v>
      </c>
      <c r="R168" s="31" t="str">
        <f>VLOOKUP(G168,Catalogo!A:B,2,0)</f>
        <v>NONIL FENOL 10 MOLES</v>
      </c>
      <c r="S168" s="68">
        <f t="shared" si="12"/>
        <v>24339.600999999995</v>
      </c>
      <c r="T168" s="68">
        <f t="shared" si="13"/>
        <v>87860.399000000005</v>
      </c>
      <c r="U168" s="69">
        <f t="shared" si="14"/>
        <v>1</v>
      </c>
    </row>
    <row r="169" spans="1:21" customFormat="1" x14ac:dyDescent="0.35">
      <c r="A169" s="31" t="s">
        <v>2061</v>
      </c>
      <c r="B169" s="31" t="s">
        <v>831</v>
      </c>
      <c r="C169" s="30">
        <v>46149</v>
      </c>
      <c r="D169" s="31" t="s">
        <v>392</v>
      </c>
      <c r="E169" s="30">
        <v>46179</v>
      </c>
      <c r="F169" s="31" t="s">
        <v>397</v>
      </c>
      <c r="G169" s="31" t="s">
        <v>46</v>
      </c>
      <c r="H169" s="31" t="s">
        <v>394</v>
      </c>
      <c r="I169" s="31">
        <v>400</v>
      </c>
      <c r="J169" s="31">
        <v>39.773874999999997</v>
      </c>
      <c r="K169" s="31">
        <v>50</v>
      </c>
      <c r="L169" s="31">
        <v>4090.45</v>
      </c>
      <c r="M169" s="31">
        <v>0.2045225</v>
      </c>
      <c r="N169" s="31" t="s">
        <v>395</v>
      </c>
      <c r="O169" s="31">
        <v>20000</v>
      </c>
      <c r="P169">
        <f t="shared" si="10"/>
        <v>5</v>
      </c>
      <c r="Q169">
        <f t="shared" si="11"/>
        <v>19</v>
      </c>
      <c r="R169" s="31" t="str">
        <f>VLOOKUP(G169,Catalogo!A:B,2,0)</f>
        <v>POTASA CAUSTICA EN ESCAMA CHINA</v>
      </c>
      <c r="S169" s="68">
        <f t="shared" si="12"/>
        <v>4090.4500000000012</v>
      </c>
      <c r="T169" s="68">
        <f t="shared" si="13"/>
        <v>15909.55</v>
      </c>
      <c r="U169" s="69">
        <f t="shared" si="14"/>
        <v>1</v>
      </c>
    </row>
    <row r="170" spans="1:21" customFormat="1" x14ac:dyDescent="0.35">
      <c r="A170" s="31" t="s">
        <v>2062</v>
      </c>
      <c r="B170" s="31" t="s">
        <v>831</v>
      </c>
      <c r="C170" s="30">
        <v>46149</v>
      </c>
      <c r="D170" s="31" t="s">
        <v>392</v>
      </c>
      <c r="E170" s="30">
        <v>46179</v>
      </c>
      <c r="F170" s="31" t="s">
        <v>397</v>
      </c>
      <c r="G170" s="31" t="s">
        <v>157</v>
      </c>
      <c r="H170" s="31" t="s">
        <v>394</v>
      </c>
      <c r="I170" s="31">
        <v>100</v>
      </c>
      <c r="J170" s="31">
        <v>35.401400000000002</v>
      </c>
      <c r="K170" s="31">
        <v>46</v>
      </c>
      <c r="L170" s="31">
        <v>1059.8599999999999</v>
      </c>
      <c r="M170" s="31">
        <v>0.2304043478260869</v>
      </c>
      <c r="N170" s="31" t="s">
        <v>395</v>
      </c>
      <c r="O170" s="31">
        <v>4600</v>
      </c>
      <c r="P170">
        <f t="shared" si="10"/>
        <v>5</v>
      </c>
      <c r="Q170">
        <f t="shared" si="11"/>
        <v>19</v>
      </c>
      <c r="R170" s="31" t="str">
        <f>VLOOKUP(G170,Catalogo!A:B,2,0)</f>
        <v>SULFATO DE ZINC</v>
      </c>
      <c r="S170" s="68">
        <f t="shared" si="12"/>
        <v>1059.8599999999997</v>
      </c>
      <c r="T170" s="68">
        <f t="shared" si="13"/>
        <v>3540.1400000000003</v>
      </c>
      <c r="U170" s="69">
        <f t="shared" si="14"/>
        <v>1</v>
      </c>
    </row>
    <row r="171" spans="1:21" customFormat="1" x14ac:dyDescent="0.35">
      <c r="A171" s="31" t="s">
        <v>2063</v>
      </c>
      <c r="B171" s="31" t="s">
        <v>1150</v>
      </c>
      <c r="C171" s="30">
        <v>46149</v>
      </c>
      <c r="D171" s="31" t="s">
        <v>398</v>
      </c>
      <c r="E171" s="30">
        <v>46149</v>
      </c>
      <c r="F171" s="31" t="s">
        <v>397</v>
      </c>
      <c r="G171" s="31" t="s">
        <v>613</v>
      </c>
      <c r="H171" s="31" t="s">
        <v>394</v>
      </c>
      <c r="I171" s="31">
        <v>340</v>
      </c>
      <c r="J171" s="31">
        <v>37.248353000000002</v>
      </c>
      <c r="K171" s="31">
        <v>48</v>
      </c>
      <c r="L171" s="31">
        <v>3655.55998</v>
      </c>
      <c r="M171" s="31">
        <v>0.22399264583333331</v>
      </c>
      <c r="N171" s="31" t="s">
        <v>395</v>
      </c>
      <c r="O171" s="31">
        <v>16320</v>
      </c>
      <c r="P171">
        <f t="shared" si="10"/>
        <v>5</v>
      </c>
      <c r="Q171">
        <f t="shared" si="11"/>
        <v>19</v>
      </c>
      <c r="R171" s="31" t="str">
        <f>VLOOKUP(G171,Catalogo!A:B,2,0)</f>
        <v>LESS 70%</v>
      </c>
      <c r="S171" s="68">
        <f t="shared" si="12"/>
        <v>3655.5599799999995</v>
      </c>
      <c r="T171" s="68">
        <f t="shared" si="13"/>
        <v>12664.44002</v>
      </c>
      <c r="U171" s="69">
        <f t="shared" si="14"/>
        <v>1</v>
      </c>
    </row>
    <row r="172" spans="1:21" customFormat="1" x14ac:dyDescent="0.35">
      <c r="A172" s="31" t="s">
        <v>2064</v>
      </c>
      <c r="B172" s="31" t="s">
        <v>411</v>
      </c>
      <c r="C172" s="30">
        <v>46149</v>
      </c>
      <c r="D172" s="31" t="s">
        <v>392</v>
      </c>
      <c r="E172" s="30">
        <v>46179</v>
      </c>
      <c r="F172" s="31" t="s">
        <v>1146</v>
      </c>
      <c r="G172" s="31" t="s">
        <v>613</v>
      </c>
      <c r="H172" s="31" t="s">
        <v>394</v>
      </c>
      <c r="I172" s="31">
        <v>680</v>
      </c>
      <c r="J172" s="31">
        <v>37.248367999999999</v>
      </c>
      <c r="K172" s="31">
        <v>45</v>
      </c>
      <c r="L172" s="31">
        <v>5271.1097600000003</v>
      </c>
      <c r="M172" s="31">
        <v>0.17225848888888889</v>
      </c>
      <c r="N172" s="31" t="s">
        <v>395</v>
      </c>
      <c r="O172" s="31">
        <v>30600</v>
      </c>
      <c r="P172">
        <f t="shared" ref="P172:P186" si="15">MONTH(C172)</f>
        <v>5</v>
      </c>
      <c r="Q172">
        <f t="shared" ref="Q172:Q186" si="16">WEEKNUM(C172)</f>
        <v>19</v>
      </c>
      <c r="R172" s="31" t="str">
        <f>VLOOKUP(G172,Catalogo!A:B,2,0)</f>
        <v>LESS 70%</v>
      </c>
      <c r="S172" s="68">
        <f t="shared" ref="S172:S186" si="17">(K172-J172)*I172*U172</f>
        <v>5271.1097600000003</v>
      </c>
      <c r="T172" s="68">
        <f t="shared" ref="T172:T186" si="18">O172-S172</f>
        <v>25328.890240000001</v>
      </c>
      <c r="U172" s="69">
        <f t="shared" ref="U172:U186" si="19">IF(N172="USD",(O172/I172/K172),1)</f>
        <v>1</v>
      </c>
    </row>
    <row r="173" spans="1:21" customFormat="1" x14ac:dyDescent="0.35">
      <c r="A173" s="31" t="s">
        <v>2065</v>
      </c>
      <c r="B173" s="31" t="s">
        <v>400</v>
      </c>
      <c r="C173" s="30">
        <v>46148</v>
      </c>
      <c r="D173" s="31" t="s">
        <v>392</v>
      </c>
      <c r="E173" s="30">
        <v>46178</v>
      </c>
      <c r="F173" s="31" t="s">
        <v>397</v>
      </c>
      <c r="G173" s="31" t="s">
        <v>230</v>
      </c>
      <c r="H173" s="31" t="s">
        <v>394</v>
      </c>
      <c r="I173" s="31">
        <v>4050</v>
      </c>
      <c r="J173" s="31">
        <v>60.234686000000004</v>
      </c>
      <c r="K173" s="31">
        <v>72.975840000000005</v>
      </c>
      <c r="L173" s="31">
        <v>51601.671699999999</v>
      </c>
      <c r="M173" s="31">
        <v>0.17459413406398841</v>
      </c>
      <c r="N173" s="31" t="s">
        <v>395</v>
      </c>
      <c r="O173" s="31">
        <v>295552.15000000002</v>
      </c>
      <c r="P173">
        <f t="shared" si="15"/>
        <v>5</v>
      </c>
      <c r="Q173">
        <f t="shared" si="16"/>
        <v>19</v>
      </c>
      <c r="R173" s="31" t="str">
        <f>VLOOKUP(G173,Catalogo!A:B,2,0)</f>
        <v>HIPOCLORITO DE CALCIO GRANULAR HTH</v>
      </c>
      <c r="S173" s="68">
        <f t="shared" si="17"/>
        <v>51601.673700000007</v>
      </c>
      <c r="T173" s="68">
        <f t="shared" si="18"/>
        <v>243950.47630000001</v>
      </c>
      <c r="U173" s="69">
        <f t="shared" si="19"/>
        <v>1</v>
      </c>
    </row>
    <row r="174" spans="1:21" customFormat="1" x14ac:dyDescent="0.35">
      <c r="A174" s="31" t="s">
        <v>2066</v>
      </c>
      <c r="B174" s="31" t="s">
        <v>407</v>
      </c>
      <c r="C174" s="30">
        <v>46148</v>
      </c>
      <c r="D174" s="31" t="s">
        <v>392</v>
      </c>
      <c r="E174" s="30">
        <v>46178</v>
      </c>
      <c r="F174" s="31" t="s">
        <v>835</v>
      </c>
      <c r="G174" s="31" t="s">
        <v>83</v>
      </c>
      <c r="H174" s="31" t="s">
        <v>394</v>
      </c>
      <c r="I174" s="31">
        <v>649</v>
      </c>
      <c r="J174" s="31">
        <v>49.769469999999998</v>
      </c>
      <c r="K174" s="31">
        <v>59</v>
      </c>
      <c r="L174" s="31">
        <v>6092.1498000000001</v>
      </c>
      <c r="M174" s="31">
        <v>0.15644966101694921</v>
      </c>
      <c r="N174" s="31" t="s">
        <v>395</v>
      </c>
      <c r="O174" s="31">
        <v>38940</v>
      </c>
      <c r="P174">
        <f t="shared" si="15"/>
        <v>5</v>
      </c>
      <c r="Q174">
        <f t="shared" si="16"/>
        <v>19</v>
      </c>
      <c r="R174" s="31" t="str">
        <f>VLOOKUP(G174,Catalogo!A:B,2,0)</f>
        <v>ADBS</v>
      </c>
      <c r="S174" s="68">
        <f t="shared" si="17"/>
        <v>5990.6139700000012</v>
      </c>
      <c r="T174" s="68">
        <f t="shared" si="18"/>
        <v>32949.386030000001</v>
      </c>
      <c r="U174" s="69">
        <f t="shared" si="19"/>
        <v>1</v>
      </c>
    </row>
    <row r="175" spans="1:21" customFormat="1" x14ac:dyDescent="0.35">
      <c r="A175" s="31" t="s">
        <v>2067</v>
      </c>
      <c r="B175" s="31" t="s">
        <v>792</v>
      </c>
      <c r="C175" s="30">
        <v>46148</v>
      </c>
      <c r="D175" s="31" t="s">
        <v>1394</v>
      </c>
      <c r="E175" s="30">
        <v>46193</v>
      </c>
      <c r="F175" s="31" t="s">
        <v>397</v>
      </c>
      <c r="G175" s="31" t="s">
        <v>668</v>
      </c>
      <c r="H175" s="31" t="s">
        <v>394</v>
      </c>
      <c r="I175" s="31">
        <v>1000</v>
      </c>
      <c r="J175" s="31">
        <v>20.820900000000002</v>
      </c>
      <c r="K175" s="31">
        <v>31</v>
      </c>
      <c r="L175" s="31">
        <v>10179.1</v>
      </c>
      <c r="M175" s="31">
        <v>0.32835806451612898</v>
      </c>
      <c r="N175" s="31" t="s">
        <v>395</v>
      </c>
      <c r="O175" s="31">
        <v>31000</v>
      </c>
      <c r="P175">
        <f t="shared" si="15"/>
        <v>5</v>
      </c>
      <c r="Q175">
        <f t="shared" si="16"/>
        <v>19</v>
      </c>
      <c r="R175" s="31" t="str">
        <f>VLOOKUP(G175,Catalogo!A:B,2,0)</f>
        <v>BICARBONATO DE SODIO USP</v>
      </c>
      <c r="S175" s="68">
        <f t="shared" si="17"/>
        <v>10179.099999999999</v>
      </c>
      <c r="T175" s="68">
        <f t="shared" si="18"/>
        <v>20820.900000000001</v>
      </c>
      <c r="U175" s="69">
        <f t="shared" si="19"/>
        <v>1</v>
      </c>
    </row>
    <row r="176" spans="1:21" customFormat="1" x14ac:dyDescent="0.35">
      <c r="A176" s="31" t="s">
        <v>2069</v>
      </c>
      <c r="B176" s="31" t="s">
        <v>920</v>
      </c>
      <c r="C176" s="30">
        <v>46147</v>
      </c>
      <c r="D176" s="31" t="s">
        <v>392</v>
      </c>
      <c r="E176" s="30">
        <v>46177</v>
      </c>
      <c r="F176" s="31" t="s">
        <v>835</v>
      </c>
      <c r="G176" s="31" t="s">
        <v>155</v>
      </c>
      <c r="H176" s="31" t="s">
        <v>394</v>
      </c>
      <c r="I176" s="31">
        <v>200</v>
      </c>
      <c r="J176" s="31">
        <v>57.692050000000002</v>
      </c>
      <c r="K176" s="31">
        <v>70</v>
      </c>
      <c r="L176" s="31">
        <v>2461.59</v>
      </c>
      <c r="M176" s="31">
        <v>0.17582785714285709</v>
      </c>
      <c r="N176" s="31" t="s">
        <v>395</v>
      </c>
      <c r="O176" s="31">
        <v>14000</v>
      </c>
      <c r="P176">
        <f t="shared" si="15"/>
        <v>5</v>
      </c>
      <c r="Q176">
        <f t="shared" si="16"/>
        <v>19</v>
      </c>
      <c r="R176" s="31" t="str">
        <f>VLOOKUP(G176,Catalogo!A:B,2,0)</f>
        <v>ACIDO ASCORBICO</v>
      </c>
      <c r="S176" s="68">
        <f t="shared" si="17"/>
        <v>2461.5899999999997</v>
      </c>
      <c r="T176" s="68">
        <f t="shared" si="18"/>
        <v>11538.41</v>
      </c>
      <c r="U176" s="69">
        <f t="shared" si="19"/>
        <v>1</v>
      </c>
    </row>
    <row r="177" spans="1:21" customFormat="1" x14ac:dyDescent="0.35">
      <c r="A177" s="31" t="s">
        <v>2070</v>
      </c>
      <c r="B177" s="31" t="s">
        <v>920</v>
      </c>
      <c r="C177" s="30">
        <v>46147</v>
      </c>
      <c r="D177" s="31" t="s">
        <v>392</v>
      </c>
      <c r="E177" s="30">
        <v>46177</v>
      </c>
      <c r="F177" s="31" t="s">
        <v>835</v>
      </c>
      <c r="G177" s="31" t="s">
        <v>2071</v>
      </c>
      <c r="H177" s="31" t="s">
        <v>394</v>
      </c>
      <c r="I177" s="31">
        <v>400</v>
      </c>
      <c r="J177" s="31">
        <v>30.319575</v>
      </c>
      <c r="K177" s="31">
        <v>36</v>
      </c>
      <c r="L177" s="31">
        <v>2272.17</v>
      </c>
      <c r="M177" s="31">
        <v>0.15778958333333329</v>
      </c>
      <c r="N177" s="31" t="s">
        <v>395</v>
      </c>
      <c r="O177" s="31">
        <v>14400</v>
      </c>
      <c r="P177">
        <f t="shared" si="15"/>
        <v>5</v>
      </c>
      <c r="Q177">
        <f t="shared" si="16"/>
        <v>19</v>
      </c>
      <c r="R177" s="31" t="str">
        <f>VLOOKUP(G177,Catalogo!A:B,2,0)</f>
        <v>TIOSULFATO DE SODIO</v>
      </c>
      <c r="S177" s="68">
        <f t="shared" si="17"/>
        <v>2272.17</v>
      </c>
      <c r="T177" s="68">
        <f t="shared" si="18"/>
        <v>12127.83</v>
      </c>
      <c r="U177" s="69">
        <f t="shared" si="19"/>
        <v>1</v>
      </c>
    </row>
    <row r="178" spans="1:21" customFormat="1" x14ac:dyDescent="0.35">
      <c r="A178" s="31" t="s">
        <v>2072</v>
      </c>
      <c r="B178" s="31" t="s">
        <v>790</v>
      </c>
      <c r="C178" s="30">
        <v>46147</v>
      </c>
      <c r="D178" s="31" t="s">
        <v>392</v>
      </c>
      <c r="E178" s="30">
        <v>46177</v>
      </c>
      <c r="F178" s="31" t="s">
        <v>397</v>
      </c>
      <c r="G178" s="31" t="s">
        <v>87</v>
      </c>
      <c r="H178" s="31" t="s">
        <v>394</v>
      </c>
      <c r="I178" s="31">
        <v>1800</v>
      </c>
      <c r="J178" s="31">
        <v>30.809971999999998</v>
      </c>
      <c r="K178" s="31">
        <v>38</v>
      </c>
      <c r="L178" s="31">
        <v>12942.0504</v>
      </c>
      <c r="M178" s="31">
        <v>0.18921126315789469</v>
      </c>
      <c r="N178" s="31" t="s">
        <v>395</v>
      </c>
      <c r="O178" s="31">
        <v>68400</v>
      </c>
      <c r="P178">
        <f t="shared" si="15"/>
        <v>5</v>
      </c>
      <c r="Q178">
        <f t="shared" si="16"/>
        <v>19</v>
      </c>
      <c r="R178" s="31" t="str">
        <f>VLOOKUP(G178,Catalogo!A:B,2,0)</f>
        <v>ESTIREN ACRILICA</v>
      </c>
      <c r="S178" s="68">
        <f t="shared" si="17"/>
        <v>12942.050400000004</v>
      </c>
      <c r="T178" s="68">
        <f t="shared" si="18"/>
        <v>55457.949599999993</v>
      </c>
      <c r="U178" s="69">
        <f t="shared" si="19"/>
        <v>1</v>
      </c>
    </row>
    <row r="179" spans="1:21" customFormat="1" x14ac:dyDescent="0.35">
      <c r="A179" s="31" t="s">
        <v>2073</v>
      </c>
      <c r="B179" s="31" t="s">
        <v>790</v>
      </c>
      <c r="C179" s="30">
        <v>46147</v>
      </c>
      <c r="D179" s="31" t="s">
        <v>392</v>
      </c>
      <c r="E179" s="30">
        <v>46177</v>
      </c>
      <c r="F179" s="31" t="s">
        <v>397</v>
      </c>
      <c r="G179" s="31" t="s">
        <v>87</v>
      </c>
      <c r="H179" s="31" t="s">
        <v>394</v>
      </c>
      <c r="I179" s="31">
        <v>1800</v>
      </c>
      <c r="J179" s="31">
        <v>30.809971999999998</v>
      </c>
      <c r="K179" s="31">
        <v>38</v>
      </c>
      <c r="L179" s="31">
        <v>12942.0504</v>
      </c>
      <c r="M179" s="31">
        <v>0.18921126315789469</v>
      </c>
      <c r="N179" s="31" t="s">
        <v>395</v>
      </c>
      <c r="O179" s="31">
        <v>68400</v>
      </c>
      <c r="P179">
        <f t="shared" si="15"/>
        <v>5</v>
      </c>
      <c r="Q179">
        <f t="shared" si="16"/>
        <v>19</v>
      </c>
      <c r="R179" s="31" t="str">
        <f>VLOOKUP(G179,Catalogo!A:B,2,0)</f>
        <v>ESTIREN ACRILICA</v>
      </c>
      <c r="S179" s="68">
        <f t="shared" si="17"/>
        <v>12942.050400000004</v>
      </c>
      <c r="T179" s="68">
        <f t="shared" si="18"/>
        <v>55457.949599999993</v>
      </c>
      <c r="U179" s="69">
        <f t="shared" si="19"/>
        <v>1</v>
      </c>
    </row>
    <row r="180" spans="1:21" customFormat="1" x14ac:dyDescent="0.35">
      <c r="A180" s="31" t="s">
        <v>2074</v>
      </c>
      <c r="B180" s="31" t="s">
        <v>790</v>
      </c>
      <c r="C180" s="30">
        <v>46147</v>
      </c>
      <c r="D180" s="31" t="s">
        <v>392</v>
      </c>
      <c r="E180" s="30">
        <v>46177</v>
      </c>
      <c r="F180" s="31" t="s">
        <v>397</v>
      </c>
      <c r="G180" s="31" t="s">
        <v>87</v>
      </c>
      <c r="H180" s="31" t="s">
        <v>394</v>
      </c>
      <c r="I180" s="31">
        <v>1800</v>
      </c>
      <c r="J180" s="31">
        <v>30.809971999999998</v>
      </c>
      <c r="K180" s="31">
        <v>38</v>
      </c>
      <c r="L180" s="31">
        <v>12942.0504</v>
      </c>
      <c r="M180" s="31">
        <v>0.18921126315789469</v>
      </c>
      <c r="N180" s="31" t="s">
        <v>395</v>
      </c>
      <c r="O180" s="31">
        <v>68400</v>
      </c>
      <c r="P180">
        <f t="shared" si="15"/>
        <v>5</v>
      </c>
      <c r="Q180">
        <f t="shared" si="16"/>
        <v>19</v>
      </c>
      <c r="R180" s="31" t="str">
        <f>VLOOKUP(G180,Catalogo!A:B,2,0)</f>
        <v>ESTIREN ACRILICA</v>
      </c>
      <c r="S180" s="68">
        <f t="shared" si="17"/>
        <v>12942.050400000004</v>
      </c>
      <c r="T180" s="68">
        <f t="shared" si="18"/>
        <v>55457.949599999993</v>
      </c>
      <c r="U180" s="69">
        <f t="shared" si="19"/>
        <v>1</v>
      </c>
    </row>
    <row r="181" spans="1:21" customFormat="1" x14ac:dyDescent="0.35">
      <c r="A181" s="31" t="s">
        <v>2075</v>
      </c>
      <c r="B181" s="31" t="s">
        <v>790</v>
      </c>
      <c r="C181" s="30">
        <v>46147</v>
      </c>
      <c r="D181" s="31" t="s">
        <v>392</v>
      </c>
      <c r="E181" s="30">
        <v>46177</v>
      </c>
      <c r="F181" s="31" t="s">
        <v>397</v>
      </c>
      <c r="G181" s="31" t="s">
        <v>87</v>
      </c>
      <c r="H181" s="31" t="s">
        <v>394</v>
      </c>
      <c r="I181" s="31">
        <v>1800</v>
      </c>
      <c r="J181" s="31">
        <v>30.809971999999998</v>
      </c>
      <c r="K181" s="31">
        <v>38</v>
      </c>
      <c r="L181" s="31">
        <v>12942.0504</v>
      </c>
      <c r="M181" s="31">
        <v>0.18921126315789469</v>
      </c>
      <c r="N181" s="31" t="s">
        <v>395</v>
      </c>
      <c r="O181" s="31">
        <v>68400</v>
      </c>
      <c r="P181">
        <f t="shared" si="15"/>
        <v>5</v>
      </c>
      <c r="Q181">
        <f t="shared" si="16"/>
        <v>19</v>
      </c>
      <c r="R181" s="31" t="str">
        <f>VLOOKUP(G181,Catalogo!A:B,2,0)</f>
        <v>ESTIREN ACRILICA</v>
      </c>
      <c r="S181" s="68">
        <f t="shared" si="17"/>
        <v>12942.050400000004</v>
      </c>
      <c r="T181" s="68">
        <f t="shared" si="18"/>
        <v>55457.949599999993</v>
      </c>
      <c r="U181" s="69">
        <f t="shared" si="19"/>
        <v>1</v>
      </c>
    </row>
    <row r="182" spans="1:21" customFormat="1" x14ac:dyDescent="0.35">
      <c r="A182" s="31" t="s">
        <v>2079</v>
      </c>
      <c r="B182" s="31" t="s">
        <v>512</v>
      </c>
      <c r="C182" s="30">
        <v>46146</v>
      </c>
      <c r="D182" s="31" t="s">
        <v>392</v>
      </c>
      <c r="E182" s="30">
        <v>46176</v>
      </c>
      <c r="F182" s="31" t="s">
        <v>835</v>
      </c>
      <c r="G182" s="31" t="s">
        <v>121</v>
      </c>
      <c r="H182" s="31" t="s">
        <v>394</v>
      </c>
      <c r="I182" s="31">
        <v>220</v>
      </c>
      <c r="J182" s="31">
        <v>26.250772999999999</v>
      </c>
      <c r="K182" s="31">
        <v>43</v>
      </c>
      <c r="L182" s="31">
        <v>3684.8299400000001</v>
      </c>
      <c r="M182" s="31">
        <v>0.38951690697674413</v>
      </c>
      <c r="N182" s="31" t="s">
        <v>395</v>
      </c>
      <c r="O182" s="31">
        <v>9460</v>
      </c>
      <c r="P182">
        <f t="shared" si="15"/>
        <v>5</v>
      </c>
      <c r="Q182">
        <f t="shared" si="16"/>
        <v>19</v>
      </c>
      <c r="R182" s="31" t="str">
        <f>VLOOKUP(G182,Catalogo!A:B,2,0)</f>
        <v>ACIDO ACETICO GLACIAL ALIMENTICIO</v>
      </c>
      <c r="S182" s="68">
        <f t="shared" si="17"/>
        <v>3684.8299400000001</v>
      </c>
      <c r="T182" s="68">
        <f t="shared" si="18"/>
        <v>5775.1700600000004</v>
      </c>
      <c r="U182" s="69">
        <f t="shared" si="19"/>
        <v>1</v>
      </c>
    </row>
    <row r="183" spans="1:21" customFormat="1" x14ac:dyDescent="0.35">
      <c r="A183" s="31" t="s">
        <v>2080</v>
      </c>
      <c r="B183" s="31" t="s">
        <v>831</v>
      </c>
      <c r="C183" s="30">
        <v>46146</v>
      </c>
      <c r="D183" s="31" t="s">
        <v>392</v>
      </c>
      <c r="E183" s="30">
        <v>46176</v>
      </c>
      <c r="F183" s="31" t="s">
        <v>397</v>
      </c>
      <c r="G183" s="31" t="s">
        <v>69</v>
      </c>
      <c r="H183" s="31" t="s">
        <v>394</v>
      </c>
      <c r="I183" s="31">
        <v>300</v>
      </c>
      <c r="J183" s="31">
        <v>1.8416760000000001</v>
      </c>
      <c r="K183" s="31">
        <v>2.4</v>
      </c>
      <c r="L183" s="31">
        <v>167.49719999999999</v>
      </c>
      <c r="M183" s="31">
        <v>0.23263500000000001</v>
      </c>
      <c r="N183" s="31" t="s">
        <v>401</v>
      </c>
      <c r="O183" s="31">
        <v>12608.5</v>
      </c>
      <c r="P183">
        <f t="shared" si="15"/>
        <v>5</v>
      </c>
      <c r="Q183">
        <f t="shared" si="16"/>
        <v>19</v>
      </c>
      <c r="R183" s="31" t="str">
        <f>VLOOKUP(G183,Catalogo!A:B,2,0)</f>
        <v>ACIDO FOSFORICO CLARIFICADO 85%</v>
      </c>
      <c r="S183" s="68">
        <f t="shared" si="17"/>
        <v>2933.1783974999994</v>
      </c>
      <c r="T183" s="68">
        <f t="shared" si="18"/>
        <v>9675.3216025000002</v>
      </c>
      <c r="U183" s="69">
        <f t="shared" si="19"/>
        <v>17.511805555555558</v>
      </c>
    </row>
    <row r="184" spans="1:21" customFormat="1" x14ac:dyDescent="0.35">
      <c r="A184" s="31" t="s">
        <v>2081</v>
      </c>
      <c r="B184" s="31" t="s">
        <v>1675</v>
      </c>
      <c r="C184" s="30">
        <v>46146</v>
      </c>
      <c r="D184" s="31" t="s">
        <v>398</v>
      </c>
      <c r="E184" s="30">
        <v>46146</v>
      </c>
      <c r="F184" s="31" t="s">
        <v>1146</v>
      </c>
      <c r="G184" s="31" t="s">
        <v>230</v>
      </c>
      <c r="H184" s="31" t="s">
        <v>394</v>
      </c>
      <c r="I184" s="31">
        <v>45</v>
      </c>
      <c r="J184" s="31">
        <v>60.234667000000002</v>
      </c>
      <c r="K184" s="31">
        <v>70</v>
      </c>
      <c r="L184" s="31">
        <v>439.43998499999998</v>
      </c>
      <c r="M184" s="31">
        <v>0.13950475714285709</v>
      </c>
      <c r="N184" s="31" t="s">
        <v>395</v>
      </c>
      <c r="O184" s="31">
        <v>3150</v>
      </c>
      <c r="P184">
        <f t="shared" si="15"/>
        <v>5</v>
      </c>
      <c r="Q184">
        <f t="shared" si="16"/>
        <v>19</v>
      </c>
      <c r="R184" s="31" t="str">
        <f>VLOOKUP(G184,Catalogo!A:B,2,0)</f>
        <v>HIPOCLORITO DE CALCIO GRANULAR HTH</v>
      </c>
      <c r="S184" s="68">
        <f t="shared" si="17"/>
        <v>439.43998499999992</v>
      </c>
      <c r="T184" s="68">
        <f t="shared" si="18"/>
        <v>2710.560015</v>
      </c>
      <c r="U184" s="69">
        <f t="shared" si="19"/>
        <v>1</v>
      </c>
    </row>
    <row r="185" spans="1:21" customFormat="1" x14ac:dyDescent="0.35">
      <c r="A185" s="31" t="s">
        <v>2082</v>
      </c>
      <c r="B185" s="31" t="s">
        <v>788</v>
      </c>
      <c r="C185" s="30">
        <v>46146</v>
      </c>
      <c r="D185" s="31" t="s">
        <v>398</v>
      </c>
      <c r="E185" s="30">
        <v>46146</v>
      </c>
      <c r="F185" s="31" t="s">
        <v>397</v>
      </c>
      <c r="G185" s="31" t="s">
        <v>30</v>
      </c>
      <c r="H185" s="31" t="s">
        <v>394</v>
      </c>
      <c r="I185" s="31">
        <v>14500</v>
      </c>
      <c r="J185" s="31">
        <v>38.636099999999999</v>
      </c>
      <c r="K185" s="31">
        <v>45.031999999999996</v>
      </c>
      <c r="L185" s="31">
        <v>92740.55</v>
      </c>
      <c r="M185" s="31">
        <v>0.14203011192041209</v>
      </c>
      <c r="N185" s="31" t="s">
        <v>395</v>
      </c>
      <c r="O185" s="31">
        <v>652964</v>
      </c>
      <c r="P185">
        <f t="shared" si="15"/>
        <v>5</v>
      </c>
      <c r="Q185">
        <f t="shared" si="16"/>
        <v>19</v>
      </c>
      <c r="R185" s="31" t="str">
        <f>VLOOKUP(G185,Catalogo!A:B,2,0)</f>
        <v>CARBONATO DE POTASIO LIGERO ROT</v>
      </c>
      <c r="S185" s="68">
        <f t="shared" si="17"/>
        <v>92740.549999999959</v>
      </c>
      <c r="T185" s="68">
        <f t="shared" si="18"/>
        <v>560223.45000000007</v>
      </c>
      <c r="U185" s="69">
        <f t="shared" si="19"/>
        <v>1</v>
      </c>
    </row>
    <row r="186" spans="1:21" customFormat="1" x14ac:dyDescent="0.35">
      <c r="A186" s="31" t="s">
        <v>2082</v>
      </c>
      <c r="B186" s="31" t="s">
        <v>788</v>
      </c>
      <c r="C186" s="30">
        <v>46146</v>
      </c>
      <c r="D186" s="31" t="s">
        <v>398</v>
      </c>
      <c r="E186" s="30">
        <v>46146</v>
      </c>
      <c r="F186" s="31" t="s">
        <v>397</v>
      </c>
      <c r="G186" s="31" t="s">
        <v>79</v>
      </c>
      <c r="H186" s="31" t="s">
        <v>394</v>
      </c>
      <c r="I186" s="31">
        <v>1000</v>
      </c>
      <c r="J186" s="31">
        <v>49.394599999999997</v>
      </c>
      <c r="K186" s="31">
        <v>56.98</v>
      </c>
      <c r="L186" s="31">
        <v>7585.4</v>
      </c>
      <c r="M186" s="31">
        <v>0.1331239031239031</v>
      </c>
      <c r="N186" s="31" t="s">
        <v>395</v>
      </c>
      <c r="O186" s="31">
        <v>56980</v>
      </c>
      <c r="P186">
        <f t="shared" si="15"/>
        <v>5</v>
      </c>
      <c r="Q186">
        <f t="shared" si="16"/>
        <v>19</v>
      </c>
      <c r="R186" s="31" t="str">
        <f>VLOOKUP(G186,Catalogo!A:B,2,0)</f>
        <v>EDTA</v>
      </c>
      <c r="S186" s="68">
        <f t="shared" si="17"/>
        <v>7585.4</v>
      </c>
      <c r="T186" s="68">
        <f t="shared" si="18"/>
        <v>49394.6</v>
      </c>
      <c r="U186" s="69">
        <f t="shared" si="19"/>
        <v>1</v>
      </c>
    </row>
    <row r="187" spans="1:21" customFormat="1" x14ac:dyDescent="0.35">
      <c r="A187" s="31" t="s">
        <v>2017</v>
      </c>
      <c r="B187" s="31" t="s">
        <v>402</v>
      </c>
      <c r="C187" s="30">
        <v>46142</v>
      </c>
      <c r="D187" s="31" t="s">
        <v>392</v>
      </c>
      <c r="E187" s="30">
        <v>46172</v>
      </c>
      <c r="F187" s="31" t="s">
        <v>397</v>
      </c>
      <c r="G187" s="31" t="s">
        <v>87</v>
      </c>
      <c r="H187" s="31" t="s">
        <v>394</v>
      </c>
      <c r="I187" s="31">
        <v>1440</v>
      </c>
      <c r="J187" s="31">
        <v>30.809971999999998</v>
      </c>
      <c r="K187" s="31">
        <v>38</v>
      </c>
      <c r="L187" s="31">
        <v>10353.64032</v>
      </c>
      <c r="M187" s="31">
        <v>0.18921126315789469</v>
      </c>
      <c r="N187" s="31" t="s">
        <v>395</v>
      </c>
      <c r="O187" s="31">
        <v>54720</v>
      </c>
      <c r="P187">
        <f t="shared" ref="P187:P248" si="20">MONTH(C187)</f>
        <v>4</v>
      </c>
      <c r="Q187">
        <f t="shared" ref="Q187:Q248" si="21">WEEKNUM(C187)</f>
        <v>18</v>
      </c>
      <c r="R187" s="31" t="str">
        <f>VLOOKUP(G187,Catalogo!A:B,2,0)</f>
        <v>ESTIREN ACRILICA</v>
      </c>
      <c r="S187" s="68">
        <f t="shared" ref="S187:S248" si="22">(K187-J187)*I187*U187</f>
        <v>10353.640320000002</v>
      </c>
      <c r="T187" s="68">
        <f t="shared" ref="T187:T248" si="23">O187-S187</f>
        <v>44366.359679999994</v>
      </c>
      <c r="U187" s="69">
        <f t="shared" ref="U187:U248" si="24">IF(N187="USD",(O187/I187/K187),1)</f>
        <v>1</v>
      </c>
    </row>
    <row r="188" spans="1:21" customFormat="1" x14ac:dyDescent="0.35">
      <c r="A188" s="31" t="s">
        <v>2018</v>
      </c>
      <c r="B188" s="31" t="s">
        <v>508</v>
      </c>
      <c r="C188" s="30">
        <v>46142</v>
      </c>
      <c r="D188" s="31" t="s">
        <v>398</v>
      </c>
      <c r="E188" s="30">
        <v>46172</v>
      </c>
      <c r="F188" s="31" t="s">
        <v>397</v>
      </c>
      <c r="G188" s="31" t="s">
        <v>48</v>
      </c>
      <c r="H188" s="31" t="s">
        <v>403</v>
      </c>
      <c r="I188" s="31">
        <v>800</v>
      </c>
      <c r="J188" s="31">
        <v>3.08067</v>
      </c>
      <c r="K188" s="31">
        <v>4</v>
      </c>
      <c r="L188" s="31">
        <v>735.46400000000006</v>
      </c>
      <c r="M188" s="31">
        <v>0.2298325</v>
      </c>
      <c r="N188" s="31" t="s">
        <v>401</v>
      </c>
      <c r="O188" s="31">
        <v>55983.360000000001</v>
      </c>
      <c r="P188">
        <f t="shared" si="20"/>
        <v>4</v>
      </c>
      <c r="Q188">
        <f t="shared" si="21"/>
        <v>18</v>
      </c>
      <c r="R188" s="31" t="str">
        <f>VLOOKUP(G188,Catalogo!A:B,2,0)</f>
        <v>EXXSOL D-40</v>
      </c>
      <c r="S188" s="68">
        <f t="shared" si="22"/>
        <v>12866.7955872</v>
      </c>
      <c r="T188" s="68">
        <f t="shared" si="23"/>
        <v>43116.564412799999</v>
      </c>
      <c r="U188" s="69">
        <f t="shared" si="24"/>
        <v>17.494800000000001</v>
      </c>
    </row>
    <row r="189" spans="1:21" customFormat="1" x14ac:dyDescent="0.35">
      <c r="A189" s="31" t="s">
        <v>2019</v>
      </c>
      <c r="B189" s="31" t="s">
        <v>790</v>
      </c>
      <c r="C189" s="30">
        <v>46141</v>
      </c>
      <c r="D189" s="31" t="s">
        <v>392</v>
      </c>
      <c r="E189" s="30">
        <v>46171</v>
      </c>
      <c r="F189" s="31" t="s">
        <v>397</v>
      </c>
      <c r="G189" s="31" t="s">
        <v>42</v>
      </c>
      <c r="H189" s="31" t="s">
        <v>394</v>
      </c>
      <c r="I189" s="31">
        <v>1000</v>
      </c>
      <c r="J189" s="31">
        <v>41.272370000000002</v>
      </c>
      <c r="K189" s="31">
        <v>48.78</v>
      </c>
      <c r="L189" s="31">
        <v>7507.63</v>
      </c>
      <c r="M189" s="31">
        <v>0.1539079540795408</v>
      </c>
      <c r="N189" s="31" t="s">
        <v>395</v>
      </c>
      <c r="O189" s="31">
        <v>48780</v>
      </c>
      <c r="P189">
        <f t="shared" si="20"/>
        <v>4</v>
      </c>
      <c r="Q189">
        <f t="shared" si="21"/>
        <v>18</v>
      </c>
      <c r="R189" s="31" t="str">
        <f>VLOOKUP(G189,Catalogo!A:B,2,0)</f>
        <v>ALCOHOL POLIVINILICO PVOH 08850</v>
      </c>
      <c r="S189" s="68">
        <f t="shared" si="22"/>
        <v>7507.6299999999992</v>
      </c>
      <c r="T189" s="68">
        <f t="shared" si="23"/>
        <v>41272.370000000003</v>
      </c>
      <c r="U189" s="69">
        <f t="shared" si="24"/>
        <v>1</v>
      </c>
    </row>
    <row r="190" spans="1:21" customFormat="1" x14ac:dyDescent="0.35">
      <c r="A190" s="31" t="s">
        <v>2020</v>
      </c>
      <c r="B190" s="31" t="s">
        <v>523</v>
      </c>
      <c r="C190" s="30">
        <v>46141</v>
      </c>
      <c r="D190" s="31" t="s">
        <v>392</v>
      </c>
      <c r="E190" s="30">
        <v>46171</v>
      </c>
      <c r="F190" s="31" t="s">
        <v>397</v>
      </c>
      <c r="G190" s="31" t="s">
        <v>230</v>
      </c>
      <c r="H190" s="31" t="s">
        <v>394</v>
      </c>
      <c r="I190" s="31">
        <v>450</v>
      </c>
      <c r="J190" s="31">
        <v>3.4611670000000001</v>
      </c>
      <c r="K190" s="31">
        <v>4.8</v>
      </c>
      <c r="L190" s="31">
        <v>602.47484999999995</v>
      </c>
      <c r="M190" s="31">
        <v>0.27892354166666672</v>
      </c>
      <c r="N190" s="31" t="s">
        <v>401</v>
      </c>
      <c r="O190" s="31">
        <v>37590.480000000003</v>
      </c>
      <c r="P190">
        <f t="shared" si="20"/>
        <v>4</v>
      </c>
      <c r="Q190">
        <f t="shared" si="21"/>
        <v>18</v>
      </c>
      <c r="R190" s="31" t="str">
        <f>VLOOKUP(G190,Catalogo!A:B,2,0)</f>
        <v>HIPOCLORITO DE CALCIO GRANULAR HTH</v>
      </c>
      <c r="S190" s="68">
        <f t="shared" si="22"/>
        <v>10484.869814549998</v>
      </c>
      <c r="T190" s="68">
        <f t="shared" si="23"/>
        <v>27105.610185450005</v>
      </c>
      <c r="U190" s="69">
        <f t="shared" si="24"/>
        <v>17.403000000000002</v>
      </c>
    </row>
    <row r="191" spans="1:21" customFormat="1" x14ac:dyDescent="0.35">
      <c r="A191" s="31" t="s">
        <v>2021</v>
      </c>
      <c r="B191" s="31" t="s">
        <v>400</v>
      </c>
      <c r="C191" s="30">
        <v>46141</v>
      </c>
      <c r="D191" s="31" t="s">
        <v>392</v>
      </c>
      <c r="E191" s="30">
        <v>46141</v>
      </c>
      <c r="F191" s="31" t="s">
        <v>397</v>
      </c>
      <c r="G191" s="31" t="s">
        <v>230</v>
      </c>
      <c r="H191" s="31" t="s">
        <v>394</v>
      </c>
      <c r="I191" s="31">
        <v>4500</v>
      </c>
      <c r="J191" s="31">
        <v>60.234689000000003</v>
      </c>
      <c r="K191" s="31">
        <v>72.906540000000007</v>
      </c>
      <c r="L191" s="31">
        <v>57023.3295</v>
      </c>
      <c r="M191" s="31">
        <v>0.1738095238095238</v>
      </c>
      <c r="N191" s="31" t="s">
        <v>395</v>
      </c>
      <c r="O191" s="31">
        <v>328079.43</v>
      </c>
      <c r="P191">
        <f t="shared" si="20"/>
        <v>4</v>
      </c>
      <c r="Q191">
        <f t="shared" si="21"/>
        <v>18</v>
      </c>
      <c r="R191" s="31" t="str">
        <f>VLOOKUP(G191,Catalogo!A:B,2,0)</f>
        <v>HIPOCLORITO DE CALCIO GRANULAR HTH</v>
      </c>
      <c r="S191" s="68">
        <f t="shared" si="22"/>
        <v>57023.329500000014</v>
      </c>
      <c r="T191" s="68">
        <f t="shared" si="23"/>
        <v>271056.1005</v>
      </c>
      <c r="U191" s="69">
        <f t="shared" si="24"/>
        <v>1</v>
      </c>
    </row>
    <row r="192" spans="1:21" customFormat="1" x14ac:dyDescent="0.35">
      <c r="A192" s="31" t="s">
        <v>2022</v>
      </c>
      <c r="B192" s="31" t="s">
        <v>803</v>
      </c>
      <c r="C192" s="30">
        <v>46141</v>
      </c>
      <c r="D192" s="31" t="s">
        <v>392</v>
      </c>
      <c r="E192" s="30">
        <v>46171</v>
      </c>
      <c r="F192" s="31" t="s">
        <v>397</v>
      </c>
      <c r="G192" s="31" t="s">
        <v>155</v>
      </c>
      <c r="H192" s="31" t="s">
        <v>394</v>
      </c>
      <c r="I192" s="31">
        <v>100</v>
      </c>
      <c r="J192" s="31">
        <v>57.692100000000003</v>
      </c>
      <c r="K192" s="31">
        <v>90</v>
      </c>
      <c r="L192" s="31">
        <v>3230.79</v>
      </c>
      <c r="M192" s="31">
        <v>0.35897666666666672</v>
      </c>
      <c r="N192" s="31" t="s">
        <v>395</v>
      </c>
      <c r="O192" s="31">
        <v>9000</v>
      </c>
      <c r="P192">
        <f t="shared" si="20"/>
        <v>4</v>
      </c>
      <c r="Q192">
        <f t="shared" si="21"/>
        <v>18</v>
      </c>
      <c r="R192" s="31" t="str">
        <f>VLOOKUP(G192,Catalogo!A:B,2,0)</f>
        <v>ACIDO ASCORBICO</v>
      </c>
      <c r="S192" s="68">
        <f t="shared" si="22"/>
        <v>3230.7899999999995</v>
      </c>
      <c r="T192" s="68">
        <f t="shared" si="23"/>
        <v>5769.2100000000009</v>
      </c>
      <c r="U192" s="69">
        <f t="shared" si="24"/>
        <v>1</v>
      </c>
    </row>
    <row r="193" spans="1:21" customFormat="1" x14ac:dyDescent="0.35">
      <c r="A193" s="31" t="s">
        <v>2023</v>
      </c>
      <c r="B193" s="31" t="s">
        <v>1272</v>
      </c>
      <c r="C193" s="30">
        <v>46141</v>
      </c>
      <c r="D193" s="31" t="s">
        <v>398</v>
      </c>
      <c r="E193" s="30">
        <v>46141</v>
      </c>
      <c r="F193" s="31" t="s">
        <v>397</v>
      </c>
      <c r="G193" s="31" t="s">
        <v>30</v>
      </c>
      <c r="H193" s="31" t="s">
        <v>394</v>
      </c>
      <c r="I193" s="31">
        <v>2000</v>
      </c>
      <c r="J193" s="31">
        <v>46.444290000000002</v>
      </c>
      <c r="K193" s="31">
        <v>55</v>
      </c>
      <c r="L193" s="31">
        <v>17111.419999999998</v>
      </c>
      <c r="M193" s="31">
        <v>0.15555836363636361</v>
      </c>
      <c r="N193" s="31" t="s">
        <v>395</v>
      </c>
      <c r="O193" s="31">
        <v>110000</v>
      </c>
      <c r="P193">
        <f t="shared" si="20"/>
        <v>4</v>
      </c>
      <c r="Q193">
        <f t="shared" si="21"/>
        <v>18</v>
      </c>
      <c r="R193" s="31" t="str">
        <f>VLOOKUP(G193,Catalogo!A:B,2,0)</f>
        <v>CARBONATO DE POTASIO LIGERO ROT</v>
      </c>
      <c r="S193" s="68">
        <f t="shared" si="22"/>
        <v>17111.419999999995</v>
      </c>
      <c r="T193" s="68">
        <f t="shared" si="23"/>
        <v>92888.58</v>
      </c>
      <c r="U193" s="69">
        <f t="shared" si="24"/>
        <v>1</v>
      </c>
    </row>
    <row r="194" spans="1:21" customFormat="1" x14ac:dyDescent="0.35">
      <c r="A194" s="31" t="s">
        <v>2023</v>
      </c>
      <c r="B194" s="31" t="s">
        <v>1272</v>
      </c>
      <c r="C194" s="30">
        <v>46141</v>
      </c>
      <c r="D194" s="31" t="s">
        <v>398</v>
      </c>
      <c r="E194" s="30">
        <v>46141</v>
      </c>
      <c r="F194" s="31" t="s">
        <v>397</v>
      </c>
      <c r="G194" s="31" t="s">
        <v>688</v>
      </c>
      <c r="H194" s="31" t="s">
        <v>394</v>
      </c>
      <c r="I194" s="31">
        <v>1000</v>
      </c>
      <c r="J194" s="31">
        <v>37.386760000000002</v>
      </c>
      <c r="K194" s="31">
        <v>60</v>
      </c>
      <c r="L194" s="31">
        <v>22613.24</v>
      </c>
      <c r="M194" s="31">
        <v>0.3768873333333333</v>
      </c>
      <c r="N194" s="31" t="s">
        <v>395</v>
      </c>
      <c r="O194" s="31">
        <v>60000</v>
      </c>
      <c r="P194">
        <f t="shared" si="20"/>
        <v>4</v>
      </c>
      <c r="Q194">
        <f t="shared" si="21"/>
        <v>18</v>
      </c>
      <c r="R194" s="31" t="str">
        <f>VLOOKUP(G194,Catalogo!A:B,2,0)</f>
        <v>HEXAMETAFOSFATO DE SODIO POLVO TECNICO</v>
      </c>
      <c r="S194" s="68">
        <f t="shared" si="22"/>
        <v>22613.239999999998</v>
      </c>
      <c r="T194" s="68">
        <f t="shared" si="23"/>
        <v>37386.76</v>
      </c>
      <c r="U194" s="69">
        <f t="shared" si="24"/>
        <v>1</v>
      </c>
    </row>
    <row r="195" spans="1:21" customFormat="1" x14ac:dyDescent="0.35">
      <c r="A195" s="31" t="s">
        <v>2023</v>
      </c>
      <c r="B195" s="31" t="s">
        <v>1272</v>
      </c>
      <c r="C195" s="30">
        <v>46141</v>
      </c>
      <c r="D195" s="31" t="s">
        <v>398</v>
      </c>
      <c r="E195" s="30">
        <v>46141</v>
      </c>
      <c r="F195" s="31" t="s">
        <v>397</v>
      </c>
      <c r="G195" s="31" t="s">
        <v>123</v>
      </c>
      <c r="H195" s="31" t="s">
        <v>394</v>
      </c>
      <c r="I195" s="31">
        <v>500</v>
      </c>
      <c r="J195" s="31">
        <v>21.200559999999999</v>
      </c>
      <c r="K195" s="31">
        <v>33</v>
      </c>
      <c r="L195" s="31">
        <v>5899.72</v>
      </c>
      <c r="M195" s="31">
        <v>0.35755878787878792</v>
      </c>
      <c r="N195" s="31" t="s">
        <v>395</v>
      </c>
      <c r="O195" s="31">
        <v>16500</v>
      </c>
      <c r="P195">
        <f t="shared" si="20"/>
        <v>4</v>
      </c>
      <c r="Q195">
        <f t="shared" si="21"/>
        <v>18</v>
      </c>
      <c r="R195" s="31" t="str">
        <f>VLOOKUP(G195,Catalogo!A:B,2,0)</f>
        <v>ACIDO CITRICO WEIFANG</v>
      </c>
      <c r="S195" s="68">
        <f t="shared" si="22"/>
        <v>5899.72</v>
      </c>
      <c r="T195" s="68">
        <f t="shared" si="23"/>
        <v>10600.279999999999</v>
      </c>
      <c r="U195" s="69">
        <f t="shared" si="24"/>
        <v>1</v>
      </c>
    </row>
    <row r="196" spans="1:21" customFormat="1" x14ac:dyDescent="0.35">
      <c r="A196" s="31" t="s">
        <v>2023</v>
      </c>
      <c r="B196" s="31" t="s">
        <v>1272</v>
      </c>
      <c r="C196" s="30">
        <v>46141</v>
      </c>
      <c r="D196" s="31" t="s">
        <v>398</v>
      </c>
      <c r="E196" s="30">
        <v>46141</v>
      </c>
      <c r="F196" s="31" t="s">
        <v>397</v>
      </c>
      <c r="G196" s="31" t="s">
        <v>1068</v>
      </c>
      <c r="H196" s="31" t="s">
        <v>394</v>
      </c>
      <c r="I196" s="31">
        <v>100</v>
      </c>
      <c r="J196" s="31">
        <v>44.624600000000001</v>
      </c>
      <c r="K196" s="31">
        <v>99</v>
      </c>
      <c r="L196" s="31">
        <v>5437.54</v>
      </c>
      <c r="M196" s="31">
        <v>0.54924646464646465</v>
      </c>
      <c r="N196" s="31" t="s">
        <v>395</v>
      </c>
      <c r="O196" s="31">
        <v>9900</v>
      </c>
      <c r="P196">
        <f t="shared" si="20"/>
        <v>4</v>
      </c>
      <c r="Q196">
        <f t="shared" si="21"/>
        <v>18</v>
      </c>
      <c r="R196" s="31" t="str">
        <f>VLOOKUP(G196,Catalogo!A:B,2,0)</f>
        <v>ACIDO MALICO</v>
      </c>
      <c r="S196" s="68">
        <f t="shared" si="22"/>
        <v>5437.54</v>
      </c>
      <c r="T196" s="68">
        <f t="shared" si="23"/>
        <v>4462.46</v>
      </c>
      <c r="U196" s="69">
        <f t="shared" si="24"/>
        <v>1</v>
      </c>
    </row>
    <row r="197" spans="1:21" customFormat="1" x14ac:dyDescent="0.35">
      <c r="A197" s="31" t="s">
        <v>2024</v>
      </c>
      <c r="B197" s="31" t="s">
        <v>1272</v>
      </c>
      <c r="C197" s="30">
        <v>46141</v>
      </c>
      <c r="D197" s="31" t="s">
        <v>398</v>
      </c>
      <c r="E197" s="30">
        <v>46141</v>
      </c>
      <c r="F197" s="31" t="s">
        <v>397</v>
      </c>
      <c r="G197" s="31" t="s">
        <v>483</v>
      </c>
      <c r="H197" s="31" t="s">
        <v>394</v>
      </c>
      <c r="I197" s="31">
        <v>8400</v>
      </c>
      <c r="J197" s="31">
        <v>16.358820000000001</v>
      </c>
      <c r="K197" s="31">
        <v>19.643000000000001</v>
      </c>
      <c r="L197" s="31">
        <v>27587.112000000001</v>
      </c>
      <c r="M197" s="31">
        <v>0.16719340222980189</v>
      </c>
      <c r="N197" s="31" t="s">
        <v>395</v>
      </c>
      <c r="O197" s="31">
        <v>165001.20000000001</v>
      </c>
      <c r="P197">
        <f t="shared" si="20"/>
        <v>4</v>
      </c>
      <c r="Q197">
        <f t="shared" si="21"/>
        <v>18</v>
      </c>
      <c r="R197" s="31" t="str">
        <f>VLOOKUP(G197,Catalogo!A:B,2,0)</f>
        <v>ACIDO FOSFORICO 52% VERDE</v>
      </c>
      <c r="S197" s="68">
        <f t="shared" si="22"/>
        <v>27587.111999999994</v>
      </c>
      <c r="T197" s="68">
        <f t="shared" si="23"/>
        <v>137414.08800000002</v>
      </c>
      <c r="U197" s="69">
        <f t="shared" si="24"/>
        <v>1</v>
      </c>
    </row>
    <row r="198" spans="1:21" customFormat="1" x14ac:dyDescent="0.35">
      <c r="A198" s="31" t="s">
        <v>2025</v>
      </c>
      <c r="B198" s="31" t="s">
        <v>1136</v>
      </c>
      <c r="C198" s="30">
        <v>46141</v>
      </c>
      <c r="D198" s="31" t="s">
        <v>392</v>
      </c>
      <c r="E198" s="30">
        <v>46171</v>
      </c>
      <c r="F198" s="31" t="s">
        <v>397</v>
      </c>
      <c r="G198" s="31" t="s">
        <v>2026</v>
      </c>
      <c r="H198" s="31" t="s">
        <v>394</v>
      </c>
      <c r="I198" s="31">
        <v>200</v>
      </c>
      <c r="J198" s="31">
        <v>53.066499999999998</v>
      </c>
      <c r="K198" s="31">
        <v>65</v>
      </c>
      <c r="L198" s="31">
        <v>2386.6999999999998</v>
      </c>
      <c r="M198" s="31">
        <v>0.18359230769230769</v>
      </c>
      <c r="N198" s="31" t="s">
        <v>395</v>
      </c>
      <c r="O198" s="31">
        <v>13000</v>
      </c>
      <c r="P198">
        <f t="shared" si="20"/>
        <v>4</v>
      </c>
      <c r="Q198">
        <f t="shared" si="21"/>
        <v>18</v>
      </c>
      <c r="R198" s="31" t="str">
        <f>VLOOKUP(G198,Catalogo!A:B,2,0)</f>
        <v>DIETANOLAMIDA DE COCO</v>
      </c>
      <c r="S198" s="68">
        <f t="shared" si="22"/>
        <v>2386.7000000000003</v>
      </c>
      <c r="T198" s="68">
        <f t="shared" si="23"/>
        <v>10613.3</v>
      </c>
      <c r="U198" s="69">
        <f t="shared" si="24"/>
        <v>1</v>
      </c>
    </row>
    <row r="199" spans="1:21" customFormat="1" x14ac:dyDescent="0.35">
      <c r="A199" s="31" t="s">
        <v>2025</v>
      </c>
      <c r="B199" s="31" t="s">
        <v>1136</v>
      </c>
      <c r="C199" s="30">
        <v>46141</v>
      </c>
      <c r="D199" s="31" t="s">
        <v>392</v>
      </c>
      <c r="E199" s="30">
        <v>46171</v>
      </c>
      <c r="F199" s="31" t="s">
        <v>397</v>
      </c>
      <c r="G199" s="31" t="s">
        <v>488</v>
      </c>
      <c r="H199" s="31" t="s">
        <v>394</v>
      </c>
      <c r="I199" s="31">
        <v>660</v>
      </c>
      <c r="J199" s="31">
        <v>51.93647</v>
      </c>
      <c r="K199" s="31">
        <v>64</v>
      </c>
      <c r="L199" s="31">
        <v>7961.9297999999999</v>
      </c>
      <c r="M199" s="31">
        <v>0.18849265625</v>
      </c>
      <c r="N199" s="31" t="s">
        <v>395</v>
      </c>
      <c r="O199" s="31">
        <v>42240</v>
      </c>
      <c r="P199">
        <f t="shared" si="20"/>
        <v>4</v>
      </c>
      <c r="Q199">
        <f t="shared" si="21"/>
        <v>18</v>
      </c>
      <c r="R199" s="31" t="str">
        <f>VLOOKUP(G199,Catalogo!A:B,2,0)</f>
        <v>NONIL FENOL 10 MOLES</v>
      </c>
      <c r="S199" s="68">
        <f t="shared" si="22"/>
        <v>7961.9297999999999</v>
      </c>
      <c r="T199" s="68">
        <f t="shared" si="23"/>
        <v>34278.070200000002</v>
      </c>
      <c r="U199" s="69">
        <f t="shared" si="24"/>
        <v>1</v>
      </c>
    </row>
    <row r="200" spans="1:21" customFormat="1" x14ac:dyDescent="0.35">
      <c r="A200" s="31" t="s">
        <v>2027</v>
      </c>
      <c r="B200" s="31" t="s">
        <v>484</v>
      </c>
      <c r="C200" s="30">
        <v>46141</v>
      </c>
      <c r="D200" s="31" t="s">
        <v>392</v>
      </c>
      <c r="E200" s="30">
        <v>46171</v>
      </c>
      <c r="F200" s="31" t="s">
        <v>397</v>
      </c>
      <c r="G200" s="31" t="s">
        <v>36</v>
      </c>
      <c r="H200" s="31" t="s">
        <v>394</v>
      </c>
      <c r="I200" s="31">
        <v>200</v>
      </c>
      <c r="J200" s="31">
        <v>53.822600000000001</v>
      </c>
      <c r="K200" s="31">
        <v>65</v>
      </c>
      <c r="L200" s="31">
        <v>2235.48</v>
      </c>
      <c r="M200" s="31">
        <v>0.17196</v>
      </c>
      <c r="N200" s="31" t="s">
        <v>395</v>
      </c>
      <c r="O200" s="31">
        <v>13000</v>
      </c>
      <c r="P200">
        <f t="shared" si="20"/>
        <v>4</v>
      </c>
      <c r="Q200">
        <f t="shared" si="21"/>
        <v>18</v>
      </c>
      <c r="R200" s="31" t="str">
        <f>VLOOKUP(G200,Catalogo!A:B,2,0)</f>
        <v>DIETANOLAMIDA DE COCO</v>
      </c>
      <c r="S200" s="68">
        <f t="shared" si="22"/>
        <v>2235.4799999999996</v>
      </c>
      <c r="T200" s="68">
        <f t="shared" si="23"/>
        <v>10764.52</v>
      </c>
      <c r="U200" s="69">
        <f t="shared" si="24"/>
        <v>1</v>
      </c>
    </row>
    <row r="201" spans="1:21" customFormat="1" x14ac:dyDescent="0.35">
      <c r="A201" s="31" t="s">
        <v>2027</v>
      </c>
      <c r="B201" s="31" t="s">
        <v>484</v>
      </c>
      <c r="C201" s="30">
        <v>46141</v>
      </c>
      <c r="D201" s="31" t="s">
        <v>392</v>
      </c>
      <c r="E201" s="30">
        <v>46171</v>
      </c>
      <c r="F201" s="31" t="s">
        <v>397</v>
      </c>
      <c r="G201" s="31" t="s">
        <v>79</v>
      </c>
      <c r="H201" s="31" t="s">
        <v>394</v>
      </c>
      <c r="I201" s="31">
        <v>25</v>
      </c>
      <c r="J201" s="31">
        <v>49.394399999999997</v>
      </c>
      <c r="K201" s="31">
        <v>122</v>
      </c>
      <c r="L201" s="31">
        <v>1815.14</v>
      </c>
      <c r="M201" s="31">
        <v>0.59512786885245894</v>
      </c>
      <c r="N201" s="31" t="s">
        <v>395</v>
      </c>
      <c r="O201" s="31">
        <v>3050</v>
      </c>
      <c r="P201">
        <f t="shared" si="20"/>
        <v>4</v>
      </c>
      <c r="Q201">
        <f t="shared" si="21"/>
        <v>18</v>
      </c>
      <c r="R201" s="31" t="str">
        <f>VLOOKUP(G201,Catalogo!A:B,2,0)</f>
        <v>EDTA</v>
      </c>
      <c r="S201" s="68">
        <f t="shared" si="22"/>
        <v>1815.1400000000003</v>
      </c>
      <c r="T201" s="68">
        <f t="shared" si="23"/>
        <v>1234.8599999999997</v>
      </c>
      <c r="U201" s="69">
        <f t="shared" si="24"/>
        <v>1</v>
      </c>
    </row>
    <row r="202" spans="1:21" customFormat="1" x14ac:dyDescent="0.35">
      <c r="A202" s="31" t="s">
        <v>2027</v>
      </c>
      <c r="B202" s="31" t="s">
        <v>484</v>
      </c>
      <c r="C202" s="30">
        <v>46141</v>
      </c>
      <c r="D202" s="31" t="s">
        <v>392</v>
      </c>
      <c r="E202" s="30">
        <v>46171</v>
      </c>
      <c r="F202" s="31" t="s">
        <v>397</v>
      </c>
      <c r="G202" s="31" t="s">
        <v>123</v>
      </c>
      <c r="H202" s="31" t="s">
        <v>394</v>
      </c>
      <c r="I202" s="31">
        <v>25</v>
      </c>
      <c r="J202" s="31">
        <v>28.4268</v>
      </c>
      <c r="K202" s="31">
        <v>40</v>
      </c>
      <c r="L202" s="31">
        <v>289.33</v>
      </c>
      <c r="M202" s="31">
        <v>0.28932999999999998</v>
      </c>
      <c r="N202" s="31" t="s">
        <v>395</v>
      </c>
      <c r="O202" s="31">
        <v>1000</v>
      </c>
      <c r="P202">
        <f t="shared" si="20"/>
        <v>4</v>
      </c>
      <c r="Q202">
        <f t="shared" si="21"/>
        <v>18</v>
      </c>
      <c r="R202" s="31" t="str">
        <f>VLOOKUP(G202,Catalogo!A:B,2,0)</f>
        <v>ACIDO CITRICO WEIFANG</v>
      </c>
      <c r="S202" s="68">
        <f t="shared" si="22"/>
        <v>289.33</v>
      </c>
      <c r="T202" s="68">
        <f t="shared" si="23"/>
        <v>710.67000000000007</v>
      </c>
      <c r="U202" s="69">
        <f t="shared" si="24"/>
        <v>1</v>
      </c>
    </row>
    <row r="203" spans="1:21" customFormat="1" x14ac:dyDescent="0.35">
      <c r="A203" s="31" t="s">
        <v>2028</v>
      </c>
      <c r="B203" s="31" t="s">
        <v>1675</v>
      </c>
      <c r="C203" s="30">
        <v>46141</v>
      </c>
      <c r="D203" s="31" t="s">
        <v>398</v>
      </c>
      <c r="E203" s="30">
        <v>46141</v>
      </c>
      <c r="F203" s="31" t="s">
        <v>1146</v>
      </c>
      <c r="G203" s="31" t="s">
        <v>79</v>
      </c>
      <c r="H203" s="31" t="s">
        <v>394</v>
      </c>
      <c r="I203" s="31">
        <v>25</v>
      </c>
      <c r="J203" s="31">
        <v>49.394399999999997</v>
      </c>
      <c r="K203" s="31">
        <v>88</v>
      </c>
      <c r="L203" s="31">
        <v>965.14</v>
      </c>
      <c r="M203" s="31">
        <v>0.43869999999999998</v>
      </c>
      <c r="N203" s="31" t="s">
        <v>395</v>
      </c>
      <c r="O203" s="31">
        <v>2200</v>
      </c>
      <c r="P203">
        <f t="shared" si="20"/>
        <v>4</v>
      </c>
      <c r="Q203">
        <f t="shared" si="21"/>
        <v>18</v>
      </c>
      <c r="R203" s="31" t="str">
        <f>VLOOKUP(G203,Catalogo!A:B,2,0)</f>
        <v>EDTA</v>
      </c>
      <c r="S203" s="68">
        <f t="shared" si="22"/>
        <v>965.1400000000001</v>
      </c>
      <c r="T203" s="68">
        <f t="shared" si="23"/>
        <v>1234.8599999999999</v>
      </c>
      <c r="U203" s="69">
        <f t="shared" si="24"/>
        <v>1</v>
      </c>
    </row>
    <row r="204" spans="1:21" customFormat="1" x14ac:dyDescent="0.35">
      <c r="A204" s="31" t="s">
        <v>2029</v>
      </c>
      <c r="B204" s="31" t="s">
        <v>1402</v>
      </c>
      <c r="C204" s="30">
        <v>46140</v>
      </c>
      <c r="D204" s="31" t="s">
        <v>398</v>
      </c>
      <c r="E204" s="30">
        <v>46140</v>
      </c>
      <c r="F204" s="31" t="s">
        <v>397</v>
      </c>
      <c r="G204" s="31" t="s">
        <v>87</v>
      </c>
      <c r="H204" s="31" t="s">
        <v>394</v>
      </c>
      <c r="I204" s="31">
        <v>180</v>
      </c>
      <c r="J204" s="31">
        <v>30.81</v>
      </c>
      <c r="K204" s="31">
        <v>41.5</v>
      </c>
      <c r="L204" s="31">
        <v>1924.2</v>
      </c>
      <c r="M204" s="31">
        <v>0.25759036144578312</v>
      </c>
      <c r="N204" s="31" t="s">
        <v>395</v>
      </c>
      <c r="O204" s="31">
        <v>7470</v>
      </c>
      <c r="P204">
        <f t="shared" si="20"/>
        <v>4</v>
      </c>
      <c r="Q204">
        <f t="shared" si="21"/>
        <v>18</v>
      </c>
      <c r="R204" s="31" t="str">
        <f>VLOOKUP(G204,Catalogo!A:B,2,0)</f>
        <v>ESTIREN ACRILICA</v>
      </c>
      <c r="S204" s="68">
        <f t="shared" si="22"/>
        <v>1924.2000000000003</v>
      </c>
      <c r="T204" s="68">
        <f t="shared" si="23"/>
        <v>5545.7999999999993</v>
      </c>
      <c r="U204" s="69">
        <f t="shared" si="24"/>
        <v>1</v>
      </c>
    </row>
    <row r="205" spans="1:21" customFormat="1" x14ac:dyDescent="0.35">
      <c r="A205" s="31" t="s">
        <v>2030</v>
      </c>
      <c r="B205" s="31" t="s">
        <v>920</v>
      </c>
      <c r="C205" s="30">
        <v>46140</v>
      </c>
      <c r="D205" s="31" t="s">
        <v>392</v>
      </c>
      <c r="E205" s="30">
        <v>46170</v>
      </c>
      <c r="F205" s="31" t="s">
        <v>835</v>
      </c>
      <c r="G205" s="31" t="s">
        <v>230</v>
      </c>
      <c r="H205" s="31" t="s">
        <v>394</v>
      </c>
      <c r="I205" s="31">
        <v>90</v>
      </c>
      <c r="J205" s="31">
        <v>60.234667000000002</v>
      </c>
      <c r="K205" s="31">
        <v>80</v>
      </c>
      <c r="L205" s="31">
        <v>1778.87997</v>
      </c>
      <c r="M205" s="31">
        <v>0.24706666250000001</v>
      </c>
      <c r="N205" s="31" t="s">
        <v>395</v>
      </c>
      <c r="O205" s="31">
        <v>7200</v>
      </c>
      <c r="P205">
        <f t="shared" si="20"/>
        <v>4</v>
      </c>
      <c r="Q205">
        <f t="shared" si="21"/>
        <v>18</v>
      </c>
      <c r="R205" s="31" t="str">
        <f>VLOOKUP(G205,Catalogo!A:B,2,0)</f>
        <v>HIPOCLORITO DE CALCIO GRANULAR HTH</v>
      </c>
      <c r="S205" s="68">
        <f t="shared" si="22"/>
        <v>1778.87997</v>
      </c>
      <c r="T205" s="68">
        <f t="shared" si="23"/>
        <v>5421.12003</v>
      </c>
      <c r="U205" s="69">
        <f t="shared" si="24"/>
        <v>1</v>
      </c>
    </row>
    <row r="206" spans="1:21" customFormat="1" x14ac:dyDescent="0.35">
      <c r="A206" s="31" t="s">
        <v>2031</v>
      </c>
      <c r="B206" s="31" t="s">
        <v>920</v>
      </c>
      <c r="C206" s="30">
        <v>46140</v>
      </c>
      <c r="D206" s="31" t="s">
        <v>392</v>
      </c>
      <c r="E206" s="30">
        <v>46170</v>
      </c>
      <c r="F206" s="31" t="s">
        <v>835</v>
      </c>
      <c r="G206" s="31" t="s">
        <v>155</v>
      </c>
      <c r="H206" s="31" t="s">
        <v>394</v>
      </c>
      <c r="I206" s="31">
        <v>150</v>
      </c>
      <c r="J206" s="31">
        <v>57.692067000000002</v>
      </c>
      <c r="K206" s="31">
        <v>69</v>
      </c>
      <c r="L206" s="31">
        <v>1696.18995</v>
      </c>
      <c r="M206" s="31">
        <v>0.16388308695652171</v>
      </c>
      <c r="N206" s="31" t="s">
        <v>395</v>
      </c>
      <c r="O206" s="31">
        <v>10350</v>
      </c>
      <c r="P206">
        <f t="shared" si="20"/>
        <v>4</v>
      </c>
      <c r="Q206">
        <f t="shared" si="21"/>
        <v>18</v>
      </c>
      <c r="R206" s="31" t="str">
        <f>VLOOKUP(G206,Catalogo!A:B,2,0)</f>
        <v>ACIDO ASCORBICO</v>
      </c>
      <c r="S206" s="68">
        <f t="shared" si="22"/>
        <v>1696.1899499999997</v>
      </c>
      <c r="T206" s="68">
        <f t="shared" si="23"/>
        <v>8653.81005</v>
      </c>
      <c r="U206" s="69">
        <f t="shared" si="24"/>
        <v>1</v>
      </c>
    </row>
    <row r="207" spans="1:21" customFormat="1" x14ac:dyDescent="0.35">
      <c r="A207" s="31" t="s">
        <v>2032</v>
      </c>
      <c r="B207" s="31" t="s">
        <v>1643</v>
      </c>
      <c r="C207" s="30">
        <v>46140</v>
      </c>
      <c r="D207" s="31" t="s">
        <v>392</v>
      </c>
      <c r="E207" s="30">
        <v>46170</v>
      </c>
      <c r="F207" s="31" t="s">
        <v>835</v>
      </c>
      <c r="G207" s="31" t="s">
        <v>166</v>
      </c>
      <c r="H207" s="31" t="s">
        <v>394</v>
      </c>
      <c r="I207" s="31">
        <v>250</v>
      </c>
      <c r="J207" s="31">
        <v>45.431919999999998</v>
      </c>
      <c r="K207" s="31">
        <v>54</v>
      </c>
      <c r="L207" s="31">
        <v>2142.02</v>
      </c>
      <c r="M207" s="31">
        <v>0.15866814814814811</v>
      </c>
      <c r="N207" s="31" t="s">
        <v>395</v>
      </c>
      <c r="O207" s="31">
        <v>13500</v>
      </c>
      <c r="P207">
        <f t="shared" si="20"/>
        <v>4</v>
      </c>
      <c r="Q207">
        <f t="shared" si="21"/>
        <v>18</v>
      </c>
      <c r="R207" s="31" t="str">
        <f>VLOOKUP(G207,Catalogo!A:B,2,0)</f>
        <v>TRICLORO POLVO</v>
      </c>
      <c r="S207" s="68">
        <f t="shared" si="22"/>
        <v>2142.0200000000004</v>
      </c>
      <c r="T207" s="68">
        <f t="shared" si="23"/>
        <v>11357.98</v>
      </c>
      <c r="U207" s="69">
        <f t="shared" si="24"/>
        <v>1</v>
      </c>
    </row>
    <row r="208" spans="1:21" customFormat="1" x14ac:dyDescent="0.35">
      <c r="A208" s="31" t="s">
        <v>2033</v>
      </c>
      <c r="B208" s="31" t="s">
        <v>1164</v>
      </c>
      <c r="C208" s="30">
        <v>46140</v>
      </c>
      <c r="D208" s="31" t="s">
        <v>392</v>
      </c>
      <c r="E208" s="30">
        <v>46170</v>
      </c>
      <c r="F208" s="31" t="s">
        <v>397</v>
      </c>
      <c r="G208" s="31" t="s">
        <v>230</v>
      </c>
      <c r="H208" s="31" t="s">
        <v>394</v>
      </c>
      <c r="I208" s="31">
        <v>135</v>
      </c>
      <c r="J208" s="31">
        <v>3.464988</v>
      </c>
      <c r="K208" s="31">
        <v>4.8</v>
      </c>
      <c r="L208" s="31">
        <v>180.22662</v>
      </c>
      <c r="M208" s="31">
        <v>0.27812750000000003</v>
      </c>
      <c r="N208" s="31" t="s">
        <v>401</v>
      </c>
      <c r="O208" s="31">
        <v>11264.7</v>
      </c>
      <c r="P208">
        <f t="shared" si="20"/>
        <v>4</v>
      </c>
      <c r="Q208">
        <f t="shared" si="21"/>
        <v>18</v>
      </c>
      <c r="R208" s="31" t="str">
        <f>VLOOKUP(G208,Catalogo!A:B,2,0)</f>
        <v>HIPOCLORITO DE CALCIO GRANULAR HTH</v>
      </c>
      <c r="S208" s="68">
        <f t="shared" si="22"/>
        <v>3133.02284925</v>
      </c>
      <c r="T208" s="68">
        <f t="shared" si="23"/>
        <v>8131.6771507500007</v>
      </c>
      <c r="U208" s="69">
        <f t="shared" si="24"/>
        <v>17.3837962962963</v>
      </c>
    </row>
    <row r="209" spans="1:21" customFormat="1" x14ac:dyDescent="0.35">
      <c r="A209" s="31" t="s">
        <v>2034</v>
      </c>
      <c r="B209" s="31" t="s">
        <v>1161</v>
      </c>
      <c r="C209" s="30">
        <v>46140</v>
      </c>
      <c r="D209" s="31" t="s">
        <v>1162</v>
      </c>
      <c r="E209" s="30">
        <v>46155</v>
      </c>
      <c r="F209" s="31" t="s">
        <v>835</v>
      </c>
      <c r="G209" s="31" t="s">
        <v>230</v>
      </c>
      <c r="H209" s="31" t="s">
        <v>394</v>
      </c>
      <c r="I209" s="31">
        <v>720</v>
      </c>
      <c r="J209" s="31">
        <v>60.234693999999998</v>
      </c>
      <c r="K209" s="31">
        <v>83.05</v>
      </c>
      <c r="L209" s="31">
        <v>16427.02032</v>
      </c>
      <c r="M209" s="31">
        <v>0.27471771222155328</v>
      </c>
      <c r="N209" s="31" t="s">
        <v>395</v>
      </c>
      <c r="O209" s="31">
        <v>59796</v>
      </c>
      <c r="P209">
        <f t="shared" si="20"/>
        <v>4</v>
      </c>
      <c r="Q209">
        <f t="shared" si="21"/>
        <v>18</v>
      </c>
      <c r="R209" s="31" t="str">
        <f>VLOOKUP(G209,Catalogo!A:B,2,0)</f>
        <v>HIPOCLORITO DE CALCIO GRANULAR HTH</v>
      </c>
      <c r="S209" s="68">
        <f t="shared" si="22"/>
        <v>16427.02032</v>
      </c>
      <c r="T209" s="68">
        <f t="shared" si="23"/>
        <v>43368.979680000004</v>
      </c>
      <c r="U209" s="69">
        <f t="shared" si="24"/>
        <v>1</v>
      </c>
    </row>
    <row r="210" spans="1:21" customFormat="1" x14ac:dyDescent="0.35">
      <c r="A210" s="31" t="s">
        <v>2035</v>
      </c>
      <c r="B210" s="31" t="s">
        <v>2036</v>
      </c>
      <c r="C210" s="30">
        <v>46140</v>
      </c>
      <c r="D210" s="31" t="s">
        <v>398</v>
      </c>
      <c r="E210" s="30">
        <v>46140</v>
      </c>
      <c r="F210" s="31" t="s">
        <v>1146</v>
      </c>
      <c r="G210" s="31" t="s">
        <v>1109</v>
      </c>
      <c r="H210" s="31" t="s">
        <v>394</v>
      </c>
      <c r="I210" s="31">
        <v>212</v>
      </c>
      <c r="J210" s="31">
        <v>89.272593999999998</v>
      </c>
      <c r="K210" s="31">
        <v>110</v>
      </c>
      <c r="L210" s="31">
        <v>4394.2100719999999</v>
      </c>
      <c r="M210" s="31">
        <v>0.18843096363636361</v>
      </c>
      <c r="N210" s="31" t="s">
        <v>395</v>
      </c>
      <c r="O210" s="31">
        <v>23320</v>
      </c>
      <c r="P210">
        <f t="shared" si="20"/>
        <v>4</v>
      </c>
      <c r="Q210">
        <f t="shared" si="21"/>
        <v>18</v>
      </c>
      <c r="R210" s="31" t="str">
        <f>VLOOKUP(G210,Catalogo!A:B,2,0)</f>
        <v>MONOPROPILENGLICOL USP</v>
      </c>
      <c r="S210" s="68">
        <f t="shared" si="22"/>
        <v>4394.2100720000008</v>
      </c>
      <c r="T210" s="68">
        <f t="shared" si="23"/>
        <v>18925.789927999998</v>
      </c>
      <c r="U210" s="69">
        <f t="shared" si="24"/>
        <v>1</v>
      </c>
    </row>
    <row r="211" spans="1:21" customFormat="1" x14ac:dyDescent="0.35">
      <c r="A211" s="31" t="s">
        <v>2037</v>
      </c>
      <c r="B211" s="31" t="s">
        <v>411</v>
      </c>
      <c r="C211" s="30">
        <v>46140</v>
      </c>
      <c r="D211" s="31" t="s">
        <v>392</v>
      </c>
      <c r="E211" s="30">
        <v>46170</v>
      </c>
      <c r="F211" s="31" t="s">
        <v>1146</v>
      </c>
      <c r="G211" s="31" t="s">
        <v>613</v>
      </c>
      <c r="H211" s="31" t="s">
        <v>394</v>
      </c>
      <c r="I211" s="31">
        <v>680</v>
      </c>
      <c r="J211" s="31">
        <v>37.248367999999999</v>
      </c>
      <c r="K211" s="31">
        <v>45</v>
      </c>
      <c r="L211" s="31">
        <v>5271.1097600000003</v>
      </c>
      <c r="M211" s="31">
        <v>0.17225848888888889</v>
      </c>
      <c r="N211" s="31" t="s">
        <v>395</v>
      </c>
      <c r="O211" s="31">
        <v>30600</v>
      </c>
      <c r="P211">
        <f t="shared" si="20"/>
        <v>4</v>
      </c>
      <c r="Q211">
        <f t="shared" si="21"/>
        <v>18</v>
      </c>
      <c r="R211" s="31" t="str">
        <f>VLOOKUP(G211,Catalogo!A:B,2,0)</f>
        <v>LESS 70%</v>
      </c>
      <c r="S211" s="68">
        <f t="shared" si="22"/>
        <v>5271.1097600000003</v>
      </c>
      <c r="T211" s="68">
        <f t="shared" si="23"/>
        <v>25328.890240000001</v>
      </c>
      <c r="U211" s="69">
        <f t="shared" si="24"/>
        <v>1</v>
      </c>
    </row>
    <row r="212" spans="1:21" customFormat="1" x14ac:dyDescent="0.35">
      <c r="A212" s="31" t="s">
        <v>2038</v>
      </c>
      <c r="B212" s="31" t="s">
        <v>1136</v>
      </c>
      <c r="C212" s="30">
        <v>46139</v>
      </c>
      <c r="D212" s="31" t="s">
        <v>392</v>
      </c>
      <c r="E212" s="30">
        <v>46169</v>
      </c>
      <c r="F212" s="31" t="s">
        <v>397</v>
      </c>
      <c r="G212" s="31" t="s">
        <v>553</v>
      </c>
      <c r="H212" s="31" t="s">
        <v>403</v>
      </c>
      <c r="I212" s="31">
        <v>600</v>
      </c>
      <c r="J212" s="31">
        <v>48</v>
      </c>
      <c r="K212" s="31">
        <v>57</v>
      </c>
      <c r="L212" s="31">
        <v>5400</v>
      </c>
      <c r="M212" s="31">
        <v>0.15789473684210531</v>
      </c>
      <c r="N212" s="31" t="s">
        <v>395</v>
      </c>
      <c r="O212" s="31">
        <v>34200</v>
      </c>
      <c r="P212">
        <f t="shared" si="20"/>
        <v>4</v>
      </c>
      <c r="Q212">
        <f t="shared" si="21"/>
        <v>18</v>
      </c>
      <c r="R212" s="31" t="str">
        <f>VLOOKUP(G212,Catalogo!A:B,2,0)</f>
        <v>ACEITE MINERAL</v>
      </c>
      <c r="S212" s="68">
        <f t="shared" si="22"/>
        <v>5400</v>
      </c>
      <c r="T212" s="68">
        <f t="shared" si="23"/>
        <v>28800</v>
      </c>
      <c r="U212" s="69">
        <f t="shared" si="24"/>
        <v>1</v>
      </c>
    </row>
    <row r="213" spans="1:21" customFormat="1" x14ac:dyDescent="0.35">
      <c r="A213" s="31" t="s">
        <v>2040</v>
      </c>
      <c r="B213" s="31" t="s">
        <v>1136</v>
      </c>
      <c r="C213" s="30">
        <v>46139</v>
      </c>
      <c r="D213" s="31" t="s">
        <v>392</v>
      </c>
      <c r="E213" s="30">
        <v>46169</v>
      </c>
      <c r="F213" s="31" t="s">
        <v>397</v>
      </c>
      <c r="G213" s="31" t="s">
        <v>612</v>
      </c>
      <c r="H213" s="31" t="s">
        <v>394</v>
      </c>
      <c r="I213" s="31">
        <v>880</v>
      </c>
      <c r="J213" s="31">
        <v>21.675726999999998</v>
      </c>
      <c r="K213" s="31">
        <v>29.5</v>
      </c>
      <c r="L213" s="31">
        <v>6885.36024</v>
      </c>
      <c r="M213" s="31">
        <v>0.26522959322033901</v>
      </c>
      <c r="N213" s="31" t="s">
        <v>395</v>
      </c>
      <c r="O213" s="31">
        <v>12980</v>
      </c>
      <c r="P213">
        <f t="shared" si="20"/>
        <v>4</v>
      </c>
      <c r="Q213">
        <f t="shared" si="21"/>
        <v>18</v>
      </c>
      <c r="R213" s="31" t="str">
        <f>VLOOKUP(G213,Catalogo!A:B,2,0)</f>
        <v>LESS 28%</v>
      </c>
      <c r="S213" s="68">
        <v>3442.6800000000003</v>
      </c>
      <c r="T213" s="68">
        <v>9537.32</v>
      </c>
      <c r="U213" s="69">
        <f t="shared" si="24"/>
        <v>1</v>
      </c>
    </row>
    <row r="214" spans="1:21" customFormat="1" x14ac:dyDescent="0.35">
      <c r="A214" s="31" t="s">
        <v>2041</v>
      </c>
      <c r="B214" s="31" t="s">
        <v>2042</v>
      </c>
      <c r="C214" s="30">
        <v>46139</v>
      </c>
      <c r="D214" s="31" t="s">
        <v>392</v>
      </c>
      <c r="E214" s="30">
        <v>46169</v>
      </c>
      <c r="F214" s="31" t="s">
        <v>397</v>
      </c>
      <c r="G214" s="31" t="s">
        <v>230</v>
      </c>
      <c r="H214" s="31" t="s">
        <v>394</v>
      </c>
      <c r="I214" s="31">
        <v>315</v>
      </c>
      <c r="J214" s="31">
        <v>60.234698000000002</v>
      </c>
      <c r="K214" s="31">
        <v>90</v>
      </c>
      <c r="L214" s="31">
        <v>9376.0701300000001</v>
      </c>
      <c r="M214" s="31">
        <v>0.33072557777777778</v>
      </c>
      <c r="N214" s="31" t="s">
        <v>395</v>
      </c>
      <c r="O214" s="31">
        <v>28350</v>
      </c>
      <c r="P214">
        <f t="shared" si="20"/>
        <v>4</v>
      </c>
      <c r="Q214">
        <f t="shared" si="21"/>
        <v>18</v>
      </c>
      <c r="R214" s="31" t="str">
        <f>VLOOKUP(G214,Catalogo!A:B,2,0)</f>
        <v>HIPOCLORITO DE CALCIO GRANULAR HTH</v>
      </c>
      <c r="S214" s="68">
        <f t="shared" si="22"/>
        <v>9376.0701300000001</v>
      </c>
      <c r="T214" s="68">
        <f t="shared" si="23"/>
        <v>18973.92987</v>
      </c>
      <c r="U214" s="69">
        <f t="shared" si="24"/>
        <v>1</v>
      </c>
    </row>
    <row r="215" spans="1:21" customFormat="1" x14ac:dyDescent="0.35">
      <c r="A215" s="31" t="s">
        <v>2043</v>
      </c>
      <c r="B215" s="31" t="s">
        <v>1150</v>
      </c>
      <c r="C215" s="30">
        <v>46139</v>
      </c>
      <c r="D215" s="31" t="s">
        <v>398</v>
      </c>
      <c r="E215" s="30">
        <v>46139</v>
      </c>
      <c r="F215" s="31" t="s">
        <v>397</v>
      </c>
      <c r="G215" s="31" t="s">
        <v>613</v>
      </c>
      <c r="H215" s="31" t="s">
        <v>394</v>
      </c>
      <c r="I215" s="31">
        <v>340</v>
      </c>
      <c r="J215" s="31">
        <v>37.248353000000002</v>
      </c>
      <c r="K215" s="31">
        <v>48</v>
      </c>
      <c r="L215" s="31">
        <v>3655.55998</v>
      </c>
      <c r="M215" s="31">
        <v>0.22399264583333331</v>
      </c>
      <c r="N215" s="31" t="s">
        <v>395</v>
      </c>
      <c r="O215" s="31">
        <v>16320</v>
      </c>
      <c r="P215">
        <f t="shared" si="20"/>
        <v>4</v>
      </c>
      <c r="Q215">
        <f t="shared" si="21"/>
        <v>18</v>
      </c>
      <c r="R215" s="31" t="str">
        <f>VLOOKUP(G215,Catalogo!A:B,2,0)</f>
        <v>LESS 70%</v>
      </c>
      <c r="S215" s="68">
        <f t="shared" si="22"/>
        <v>3655.5599799999995</v>
      </c>
      <c r="T215" s="68">
        <f t="shared" si="23"/>
        <v>12664.44002</v>
      </c>
      <c r="U215" s="69">
        <f t="shared" si="24"/>
        <v>1</v>
      </c>
    </row>
    <row r="216" spans="1:21" customFormat="1" x14ac:dyDescent="0.35">
      <c r="A216" s="31" t="s">
        <v>2044</v>
      </c>
      <c r="B216" s="31" t="s">
        <v>2045</v>
      </c>
      <c r="C216" s="30">
        <v>46139</v>
      </c>
      <c r="D216" s="31" t="s">
        <v>392</v>
      </c>
      <c r="E216" s="30">
        <v>46169</v>
      </c>
      <c r="F216" s="31" t="s">
        <v>397</v>
      </c>
      <c r="G216" s="31" t="s">
        <v>613</v>
      </c>
      <c r="H216" s="31" t="s">
        <v>394</v>
      </c>
      <c r="I216" s="31">
        <v>170</v>
      </c>
      <c r="J216" s="31">
        <v>37.248353000000002</v>
      </c>
      <c r="K216" s="31">
        <v>48</v>
      </c>
      <c r="L216" s="31">
        <v>1827.77999</v>
      </c>
      <c r="M216" s="31">
        <v>0.22399264583333331</v>
      </c>
      <c r="N216" s="31" t="s">
        <v>395</v>
      </c>
      <c r="O216" s="31">
        <v>8160</v>
      </c>
      <c r="P216">
        <f t="shared" si="20"/>
        <v>4</v>
      </c>
      <c r="Q216">
        <f t="shared" si="21"/>
        <v>18</v>
      </c>
      <c r="R216" s="31" t="str">
        <f>VLOOKUP(G216,Catalogo!A:B,2,0)</f>
        <v>LESS 70%</v>
      </c>
      <c r="S216" s="68">
        <f t="shared" si="22"/>
        <v>1827.7799899999998</v>
      </c>
      <c r="T216" s="68">
        <f t="shared" si="23"/>
        <v>6332.22001</v>
      </c>
      <c r="U216" s="69">
        <f t="shared" si="24"/>
        <v>1</v>
      </c>
    </row>
    <row r="217" spans="1:21" customFormat="1" x14ac:dyDescent="0.35">
      <c r="A217" s="31" t="s">
        <v>2046</v>
      </c>
      <c r="B217" s="31" t="s">
        <v>1156</v>
      </c>
      <c r="C217" s="30">
        <v>46139</v>
      </c>
      <c r="D217" s="31" t="s">
        <v>398</v>
      </c>
      <c r="E217" s="30">
        <v>46139</v>
      </c>
      <c r="F217" s="31" t="s">
        <v>1146</v>
      </c>
      <c r="G217" s="31" t="s">
        <v>230</v>
      </c>
      <c r="H217" s="31" t="s">
        <v>394</v>
      </c>
      <c r="I217" s="31">
        <v>1035</v>
      </c>
      <c r="J217" s="31">
        <v>60.234686000000004</v>
      </c>
      <c r="K217" s="31">
        <v>79.900000000000006</v>
      </c>
      <c r="L217" s="31">
        <v>20353.599989999999</v>
      </c>
      <c r="M217" s="31">
        <v>0.24612408010012521</v>
      </c>
      <c r="N217" s="31" t="s">
        <v>395</v>
      </c>
      <c r="O217" s="31">
        <v>82696.5</v>
      </c>
      <c r="P217">
        <f t="shared" si="20"/>
        <v>4</v>
      </c>
      <c r="Q217">
        <f t="shared" si="21"/>
        <v>18</v>
      </c>
      <c r="R217" s="31" t="str">
        <f>VLOOKUP(G217,Catalogo!A:B,2,0)</f>
        <v>HIPOCLORITO DE CALCIO GRANULAR HTH</v>
      </c>
      <c r="S217" s="68">
        <f t="shared" si="22"/>
        <v>20353.599990000002</v>
      </c>
      <c r="T217" s="68">
        <f t="shared" si="23"/>
        <v>62342.900009999998</v>
      </c>
      <c r="U217" s="69">
        <f t="shared" si="24"/>
        <v>1</v>
      </c>
    </row>
    <row r="218" spans="1:21" customFormat="1" x14ac:dyDescent="0.35">
      <c r="A218" s="31" t="s">
        <v>2047</v>
      </c>
      <c r="B218" s="31" t="s">
        <v>745</v>
      </c>
      <c r="C218" s="30">
        <v>46139</v>
      </c>
      <c r="D218" s="31" t="s">
        <v>392</v>
      </c>
      <c r="E218" s="30">
        <v>46169</v>
      </c>
      <c r="F218" s="31" t="s">
        <v>835</v>
      </c>
      <c r="G218" s="31" t="s">
        <v>230</v>
      </c>
      <c r="H218" s="31" t="s">
        <v>394</v>
      </c>
      <c r="I218" s="31">
        <v>675</v>
      </c>
      <c r="J218" s="31">
        <v>3.47</v>
      </c>
      <c r="K218" s="31">
        <v>4.8</v>
      </c>
      <c r="L218" s="31">
        <v>897.75</v>
      </c>
      <c r="M218" s="31">
        <v>0.27708333333333329</v>
      </c>
      <c r="N218" s="31" t="s">
        <v>401</v>
      </c>
      <c r="O218" s="31">
        <v>56392.85</v>
      </c>
      <c r="P218">
        <f t="shared" si="20"/>
        <v>4</v>
      </c>
      <c r="Q218">
        <f t="shared" si="21"/>
        <v>18</v>
      </c>
      <c r="R218" s="31" t="str">
        <f>VLOOKUP(G218,Catalogo!A:B,2,0)</f>
        <v>HIPOCLORITO DE CALCIO GRANULAR HTH</v>
      </c>
      <c r="S218" s="68">
        <f t="shared" si="22"/>
        <v>15625.518854166661</v>
      </c>
      <c r="T218" s="68">
        <f t="shared" si="23"/>
        <v>40767.331145833334</v>
      </c>
      <c r="U218" s="69">
        <f t="shared" si="24"/>
        <v>17.405200617283949</v>
      </c>
    </row>
    <row r="219" spans="1:21" customFormat="1" x14ac:dyDescent="0.35">
      <c r="A219" s="31" t="s">
        <v>2048</v>
      </c>
      <c r="B219" s="31" t="s">
        <v>402</v>
      </c>
      <c r="C219" s="30">
        <v>46137</v>
      </c>
      <c r="D219" s="31" t="s">
        <v>392</v>
      </c>
      <c r="E219" s="30">
        <v>46167</v>
      </c>
      <c r="F219" s="31" t="s">
        <v>397</v>
      </c>
      <c r="G219" s="31" t="s">
        <v>87</v>
      </c>
      <c r="H219" s="31" t="s">
        <v>394</v>
      </c>
      <c r="I219" s="31">
        <v>180</v>
      </c>
      <c r="J219" s="31">
        <v>31.324332999999999</v>
      </c>
      <c r="K219" s="31">
        <v>38</v>
      </c>
      <c r="L219" s="31">
        <v>1201.62006</v>
      </c>
      <c r="M219" s="31">
        <v>0.17567544736842111</v>
      </c>
      <c r="N219" s="31" t="s">
        <v>395</v>
      </c>
      <c r="O219" s="31">
        <v>6840</v>
      </c>
      <c r="P219">
        <f t="shared" si="20"/>
        <v>4</v>
      </c>
      <c r="Q219">
        <f t="shared" si="21"/>
        <v>17</v>
      </c>
      <c r="R219" s="31" t="str">
        <f>VLOOKUP(G219,Catalogo!A:B,2,0)</f>
        <v>ESTIREN ACRILICA</v>
      </c>
      <c r="S219" s="68">
        <f t="shared" si="22"/>
        <v>1201.6200600000002</v>
      </c>
      <c r="T219" s="68">
        <f t="shared" si="23"/>
        <v>5638.3799399999998</v>
      </c>
      <c r="U219" s="69">
        <f t="shared" si="24"/>
        <v>1</v>
      </c>
    </row>
    <row r="220" spans="1:21" customFormat="1" x14ac:dyDescent="0.35">
      <c r="A220" s="31" t="s">
        <v>2049</v>
      </c>
      <c r="B220" s="31" t="s">
        <v>2042</v>
      </c>
      <c r="C220" s="30">
        <v>46137</v>
      </c>
      <c r="D220" s="31" t="s">
        <v>392</v>
      </c>
      <c r="E220" s="30">
        <v>46167</v>
      </c>
      <c r="F220" s="31" t="s">
        <v>397</v>
      </c>
      <c r="G220" s="31" t="s">
        <v>230</v>
      </c>
      <c r="H220" s="31" t="s">
        <v>394</v>
      </c>
      <c r="I220" s="31">
        <v>45</v>
      </c>
      <c r="J220" s="31">
        <v>60.234667000000002</v>
      </c>
      <c r="K220" s="31">
        <v>90</v>
      </c>
      <c r="L220" s="31">
        <v>1339.439985</v>
      </c>
      <c r="M220" s="31">
        <v>0.33072592222222219</v>
      </c>
      <c r="N220" s="31" t="s">
        <v>395</v>
      </c>
      <c r="O220" s="31">
        <v>4050</v>
      </c>
      <c r="P220">
        <f t="shared" si="20"/>
        <v>4</v>
      </c>
      <c r="Q220">
        <f t="shared" si="21"/>
        <v>17</v>
      </c>
      <c r="R220" s="31" t="str">
        <f>VLOOKUP(G220,Catalogo!A:B,2,0)</f>
        <v>HIPOCLORITO DE CALCIO GRANULAR HTH</v>
      </c>
      <c r="S220" s="68">
        <f t="shared" si="22"/>
        <v>1339.439985</v>
      </c>
      <c r="T220" s="68">
        <f t="shared" si="23"/>
        <v>2710.560015</v>
      </c>
      <c r="U220" s="69">
        <f t="shared" si="24"/>
        <v>1</v>
      </c>
    </row>
    <row r="221" spans="1:21" customFormat="1" x14ac:dyDescent="0.35">
      <c r="A221" s="31" t="s">
        <v>2050</v>
      </c>
      <c r="B221" s="31" t="s">
        <v>412</v>
      </c>
      <c r="C221" s="30">
        <v>46137</v>
      </c>
      <c r="D221" s="31" t="s">
        <v>392</v>
      </c>
      <c r="E221" s="30">
        <v>46167</v>
      </c>
      <c r="F221" s="31" t="s">
        <v>397</v>
      </c>
      <c r="G221" s="31" t="s">
        <v>123</v>
      </c>
      <c r="H221" s="31" t="s">
        <v>394</v>
      </c>
      <c r="I221" s="31">
        <v>300</v>
      </c>
      <c r="J221" s="31">
        <v>1.363658</v>
      </c>
      <c r="K221" s="31">
        <v>1.87</v>
      </c>
      <c r="L221" s="31">
        <v>151.90260000000001</v>
      </c>
      <c r="M221" s="31">
        <v>0.27077112299465239</v>
      </c>
      <c r="N221" s="31" t="s">
        <v>401</v>
      </c>
      <c r="O221" s="31">
        <v>9738.23</v>
      </c>
      <c r="P221">
        <f t="shared" si="20"/>
        <v>4</v>
      </c>
      <c r="Q221">
        <f t="shared" si="21"/>
        <v>17</v>
      </c>
      <c r="R221" s="31" t="str">
        <f>VLOOKUP(G221,Catalogo!A:B,2,0)</f>
        <v>ACIDO CITRICO WEIFANG</v>
      </c>
      <c r="S221" s="68">
        <f t="shared" si="22"/>
        <v>2636.8314730802135</v>
      </c>
      <c r="T221" s="68">
        <f t="shared" si="23"/>
        <v>7101.3985269197856</v>
      </c>
      <c r="U221" s="69">
        <f t="shared" si="24"/>
        <v>17.358698752228161</v>
      </c>
    </row>
    <row r="222" spans="1:21" customFormat="1" x14ac:dyDescent="0.35">
      <c r="A222" s="31" t="s">
        <v>1947</v>
      </c>
      <c r="B222" s="31" t="s">
        <v>406</v>
      </c>
      <c r="C222" s="30">
        <v>46136</v>
      </c>
      <c r="D222" s="31" t="s">
        <v>392</v>
      </c>
      <c r="E222" s="30">
        <v>46136</v>
      </c>
      <c r="F222" s="31" t="s">
        <v>835</v>
      </c>
      <c r="G222" s="31" t="s">
        <v>230</v>
      </c>
      <c r="H222" s="31" t="s">
        <v>394</v>
      </c>
      <c r="I222" s="31">
        <v>135</v>
      </c>
      <c r="J222" s="31">
        <v>60.130592999999998</v>
      </c>
      <c r="K222" s="31">
        <v>83.905664000000002</v>
      </c>
      <c r="L222" s="31">
        <v>3209.6299450000001</v>
      </c>
      <c r="M222" s="31">
        <v>0.28335448687502529</v>
      </c>
      <c r="N222" s="31" t="s">
        <v>395</v>
      </c>
      <c r="O222" s="31">
        <v>11327.26</v>
      </c>
      <c r="P222">
        <f t="shared" si="20"/>
        <v>4</v>
      </c>
      <c r="Q222">
        <f t="shared" si="21"/>
        <v>17</v>
      </c>
      <c r="R222" s="31" t="str">
        <f>VLOOKUP(G222,Catalogo!A:B,2,0)</f>
        <v>HIPOCLORITO DE CALCIO GRANULAR HTH</v>
      </c>
      <c r="S222" s="68">
        <f t="shared" si="22"/>
        <v>3209.6345850000007</v>
      </c>
      <c r="T222" s="68">
        <f t="shared" si="23"/>
        <v>8117.6254149999995</v>
      </c>
      <c r="U222" s="69">
        <f t="shared" si="24"/>
        <v>1</v>
      </c>
    </row>
    <row r="223" spans="1:21" customFormat="1" x14ac:dyDescent="0.35">
      <c r="A223" s="31" t="s">
        <v>1948</v>
      </c>
      <c r="B223" s="31" t="s">
        <v>1270</v>
      </c>
      <c r="C223" s="30">
        <v>46136</v>
      </c>
      <c r="D223" s="31" t="s">
        <v>392</v>
      </c>
      <c r="E223" s="30">
        <v>46166</v>
      </c>
      <c r="F223" s="31" t="s">
        <v>835</v>
      </c>
      <c r="G223" s="31" t="s">
        <v>230</v>
      </c>
      <c r="H223" s="31" t="s">
        <v>394</v>
      </c>
      <c r="I223" s="31">
        <v>45</v>
      </c>
      <c r="J223" s="31">
        <v>3.4640070000000001</v>
      </c>
      <c r="K223" s="31">
        <v>4.8</v>
      </c>
      <c r="L223" s="31">
        <v>60.119684999999997</v>
      </c>
      <c r="M223" s="31">
        <v>0.27833187500000001</v>
      </c>
      <c r="N223" s="31" t="s">
        <v>401</v>
      </c>
      <c r="O223" s="31">
        <v>3749.48</v>
      </c>
      <c r="P223">
        <f t="shared" si="20"/>
        <v>4</v>
      </c>
      <c r="Q223">
        <f t="shared" si="21"/>
        <v>17</v>
      </c>
      <c r="R223" s="31" t="str">
        <f>VLOOKUP(G223,Catalogo!A:B,2,0)</f>
        <v>HIPOCLORITO DE CALCIO GRANULAR HTH</v>
      </c>
      <c r="S223" s="68">
        <f t="shared" si="22"/>
        <v>1043.5997986750001</v>
      </c>
      <c r="T223" s="68">
        <f t="shared" si="23"/>
        <v>2705.8802013249997</v>
      </c>
      <c r="U223" s="69">
        <f t="shared" si="24"/>
        <v>17.358703703703707</v>
      </c>
    </row>
    <row r="224" spans="1:21" customFormat="1" x14ac:dyDescent="0.35">
      <c r="A224" s="31" t="s">
        <v>1949</v>
      </c>
      <c r="B224" s="31" t="s">
        <v>1397</v>
      </c>
      <c r="C224" s="30">
        <v>46136</v>
      </c>
      <c r="D224" s="31" t="s">
        <v>398</v>
      </c>
      <c r="E224" s="30">
        <v>46136</v>
      </c>
      <c r="F224" s="31" t="s">
        <v>835</v>
      </c>
      <c r="G224" s="31" t="s">
        <v>230</v>
      </c>
      <c r="H224" s="31" t="s">
        <v>394</v>
      </c>
      <c r="I224" s="31">
        <v>90</v>
      </c>
      <c r="J224" s="31">
        <v>60.130555999999999</v>
      </c>
      <c r="K224" s="31">
        <v>96</v>
      </c>
      <c r="L224" s="31">
        <v>3228.2499600000001</v>
      </c>
      <c r="M224" s="31">
        <v>0.37364004166666659</v>
      </c>
      <c r="N224" s="31" t="s">
        <v>395</v>
      </c>
      <c r="O224" s="31">
        <v>8640</v>
      </c>
      <c r="P224">
        <f t="shared" si="20"/>
        <v>4</v>
      </c>
      <c r="Q224">
        <f t="shared" si="21"/>
        <v>17</v>
      </c>
      <c r="R224" s="31" t="str">
        <f>VLOOKUP(G224,Catalogo!A:B,2,0)</f>
        <v>HIPOCLORITO DE CALCIO GRANULAR HTH</v>
      </c>
      <c r="S224" s="68">
        <f t="shared" si="22"/>
        <v>3228.2499600000001</v>
      </c>
      <c r="T224" s="68">
        <f t="shared" si="23"/>
        <v>5411.7500399999999</v>
      </c>
      <c r="U224" s="69">
        <f t="shared" si="24"/>
        <v>1</v>
      </c>
    </row>
    <row r="225" spans="1:21" customFormat="1" x14ac:dyDescent="0.35">
      <c r="A225" s="31" t="s">
        <v>1950</v>
      </c>
      <c r="B225" s="31" t="s">
        <v>407</v>
      </c>
      <c r="C225" s="30">
        <v>46136</v>
      </c>
      <c r="D225" s="31" t="s">
        <v>392</v>
      </c>
      <c r="E225" s="30">
        <v>46166</v>
      </c>
      <c r="F225" s="31" t="s">
        <v>835</v>
      </c>
      <c r="G225" s="31" t="s">
        <v>230</v>
      </c>
      <c r="H225" s="31" t="s">
        <v>394</v>
      </c>
      <c r="I225" s="31">
        <v>1035</v>
      </c>
      <c r="J225" s="31">
        <v>3.4692789999999998</v>
      </c>
      <c r="K225" s="31">
        <v>4.28</v>
      </c>
      <c r="L225" s="31">
        <v>839.09623499999998</v>
      </c>
      <c r="M225" s="31">
        <v>0.18942079439252341</v>
      </c>
      <c r="N225" s="31" t="s">
        <v>401</v>
      </c>
      <c r="O225" s="31">
        <v>76895.570000000007</v>
      </c>
      <c r="P225">
        <f t="shared" si="20"/>
        <v>4</v>
      </c>
      <c r="Q225">
        <f t="shared" si="21"/>
        <v>17</v>
      </c>
      <c r="R225" s="31" t="str">
        <f>VLOOKUP(G225,Catalogo!A:B,2,0)</f>
        <v>HIPOCLORITO DE CALCIO GRANULAR HTH</v>
      </c>
      <c r="S225" s="68">
        <f t="shared" si="22"/>
        <v>14565.619954665897</v>
      </c>
      <c r="T225" s="68">
        <f t="shared" si="23"/>
        <v>62329.95004533411</v>
      </c>
      <c r="U225" s="69">
        <f t="shared" si="24"/>
        <v>17.358700167050433</v>
      </c>
    </row>
    <row r="226" spans="1:21" customFormat="1" x14ac:dyDescent="0.35">
      <c r="A226" s="31" t="s">
        <v>1951</v>
      </c>
      <c r="B226" s="31" t="s">
        <v>414</v>
      </c>
      <c r="C226" s="30">
        <v>46136</v>
      </c>
      <c r="D226" s="31" t="s">
        <v>392</v>
      </c>
      <c r="E226" s="30">
        <v>46166</v>
      </c>
      <c r="F226" s="31" t="s">
        <v>835</v>
      </c>
      <c r="G226" s="31" t="s">
        <v>230</v>
      </c>
      <c r="H226" s="31" t="s">
        <v>394</v>
      </c>
      <c r="I226" s="31">
        <v>2250</v>
      </c>
      <c r="J226" s="31">
        <v>3.4820359999999999</v>
      </c>
      <c r="K226" s="31">
        <v>4.4000000000000004</v>
      </c>
      <c r="L226" s="31">
        <v>2065.4189999999999</v>
      </c>
      <c r="M226" s="31">
        <v>0.2086281818181818</v>
      </c>
      <c r="N226" s="31" t="s">
        <v>401</v>
      </c>
      <c r="O226" s="31">
        <v>171851.13</v>
      </c>
      <c r="P226">
        <f t="shared" si="20"/>
        <v>4</v>
      </c>
      <c r="Q226">
        <f t="shared" si="21"/>
        <v>17</v>
      </c>
      <c r="R226" s="31" t="str">
        <f>VLOOKUP(G226,Catalogo!A:B,2,0)</f>
        <v>HIPOCLORITO DE CALCIO GRANULAR HTH</v>
      </c>
      <c r="S226" s="68">
        <f t="shared" si="22"/>
        <v>35852.988795300014</v>
      </c>
      <c r="T226" s="68">
        <f t="shared" si="23"/>
        <v>135998.14120469999</v>
      </c>
      <c r="U226" s="69">
        <f t="shared" si="24"/>
        <v>17.358699999999999</v>
      </c>
    </row>
    <row r="227" spans="1:21" customFormat="1" x14ac:dyDescent="0.35">
      <c r="A227" s="31" t="s">
        <v>1952</v>
      </c>
      <c r="B227" s="31" t="s">
        <v>1311</v>
      </c>
      <c r="C227" s="30">
        <v>46136</v>
      </c>
      <c r="D227" s="31" t="s">
        <v>398</v>
      </c>
      <c r="E227" s="30">
        <v>46136</v>
      </c>
      <c r="F227" s="31" t="s">
        <v>835</v>
      </c>
      <c r="G227" s="31" t="s">
        <v>945</v>
      </c>
      <c r="H227" s="31" t="s">
        <v>394</v>
      </c>
      <c r="I227" s="31">
        <v>45</v>
      </c>
      <c r="J227" s="31">
        <v>61.059778000000001</v>
      </c>
      <c r="K227" s="31">
        <v>71</v>
      </c>
      <c r="L227" s="31">
        <v>447.30999000000003</v>
      </c>
      <c r="M227" s="31">
        <v>0.1400031267605634</v>
      </c>
      <c r="N227" s="31" t="s">
        <v>395</v>
      </c>
      <c r="O227" s="31">
        <v>3195</v>
      </c>
      <c r="P227">
        <f t="shared" si="20"/>
        <v>4</v>
      </c>
      <c r="Q227">
        <f t="shared" si="21"/>
        <v>17</v>
      </c>
      <c r="R227" s="31" t="str">
        <f>VLOOKUP(G227,Catalogo!A:B,2,0)</f>
        <v>HIPOCLORITO DE CALCIO GRANULAR AQUALIFE 65%</v>
      </c>
      <c r="S227" s="68">
        <f t="shared" si="22"/>
        <v>447.30998999999991</v>
      </c>
      <c r="T227" s="68">
        <f t="shared" si="23"/>
        <v>2747.6900100000003</v>
      </c>
      <c r="U227" s="69">
        <f t="shared" si="24"/>
        <v>1</v>
      </c>
    </row>
    <row r="228" spans="1:21" customFormat="1" x14ac:dyDescent="0.35">
      <c r="A228" s="31" t="s">
        <v>1953</v>
      </c>
      <c r="B228" s="31" t="s">
        <v>1270</v>
      </c>
      <c r="C228" s="30">
        <v>46136</v>
      </c>
      <c r="D228" s="31" t="s">
        <v>392</v>
      </c>
      <c r="E228" s="30">
        <v>46166</v>
      </c>
      <c r="F228" s="31" t="s">
        <v>835</v>
      </c>
      <c r="G228" s="31" t="s">
        <v>945</v>
      </c>
      <c r="H228" s="31" t="s">
        <v>394</v>
      </c>
      <c r="I228" s="31">
        <v>45</v>
      </c>
      <c r="J228" s="31">
        <v>61.059778000000001</v>
      </c>
      <c r="K228" s="31">
        <v>71</v>
      </c>
      <c r="L228" s="31">
        <v>447.30999000000003</v>
      </c>
      <c r="M228" s="31">
        <v>0.1400031267605634</v>
      </c>
      <c r="N228" s="31" t="s">
        <v>395</v>
      </c>
      <c r="O228" s="31">
        <v>3195</v>
      </c>
      <c r="P228">
        <f t="shared" si="20"/>
        <v>4</v>
      </c>
      <c r="Q228">
        <f t="shared" si="21"/>
        <v>17</v>
      </c>
      <c r="R228" s="31" t="str">
        <f>VLOOKUP(G228,Catalogo!A:B,2,0)</f>
        <v>HIPOCLORITO DE CALCIO GRANULAR AQUALIFE 65%</v>
      </c>
      <c r="S228" s="68">
        <f t="shared" si="22"/>
        <v>447.30998999999991</v>
      </c>
      <c r="T228" s="68">
        <f t="shared" si="23"/>
        <v>2747.6900100000003</v>
      </c>
      <c r="U228" s="69">
        <f t="shared" si="24"/>
        <v>1</v>
      </c>
    </row>
    <row r="229" spans="1:21" customFormat="1" x14ac:dyDescent="0.35">
      <c r="A229" s="31" t="s">
        <v>1954</v>
      </c>
      <c r="B229" s="31" t="s">
        <v>1500</v>
      </c>
      <c r="C229" s="30">
        <v>46136</v>
      </c>
      <c r="D229" s="31" t="s">
        <v>1162</v>
      </c>
      <c r="E229" s="30">
        <v>46136</v>
      </c>
      <c r="F229" s="31" t="s">
        <v>835</v>
      </c>
      <c r="G229" s="31" t="s">
        <v>230</v>
      </c>
      <c r="H229" s="31" t="s">
        <v>394</v>
      </c>
      <c r="I229" s="31">
        <v>405</v>
      </c>
      <c r="J229" s="31">
        <v>60.130592999999998</v>
      </c>
      <c r="K229" s="31">
        <v>72.528959999999998</v>
      </c>
      <c r="L229" s="31">
        <v>5021.3398349999998</v>
      </c>
      <c r="M229" s="31">
        <v>0.17094370933297659</v>
      </c>
      <c r="N229" s="31" t="s">
        <v>395</v>
      </c>
      <c r="O229" s="31">
        <v>29374.23</v>
      </c>
      <c r="P229">
        <f t="shared" si="20"/>
        <v>4</v>
      </c>
      <c r="Q229">
        <f t="shared" si="21"/>
        <v>17</v>
      </c>
      <c r="R229" s="31" t="str">
        <f>VLOOKUP(G229,Catalogo!A:B,2,0)</f>
        <v>HIPOCLORITO DE CALCIO GRANULAR HTH</v>
      </c>
      <c r="S229" s="68">
        <f t="shared" si="22"/>
        <v>5021.3386350000001</v>
      </c>
      <c r="T229" s="68">
        <f t="shared" si="23"/>
        <v>24352.891364999999</v>
      </c>
      <c r="U229" s="69">
        <f t="shared" si="24"/>
        <v>1</v>
      </c>
    </row>
    <row r="230" spans="1:21" customFormat="1" x14ac:dyDescent="0.35">
      <c r="A230" s="31" t="s">
        <v>1955</v>
      </c>
      <c r="B230" s="31" t="s">
        <v>1448</v>
      </c>
      <c r="C230" s="30">
        <v>46136</v>
      </c>
      <c r="D230" s="31" t="s">
        <v>398</v>
      </c>
      <c r="E230" s="30">
        <v>46166</v>
      </c>
      <c r="F230" s="31" t="s">
        <v>1146</v>
      </c>
      <c r="G230" s="31" t="s">
        <v>230</v>
      </c>
      <c r="H230" s="31" t="s">
        <v>394</v>
      </c>
      <c r="I230" s="31">
        <v>1440</v>
      </c>
      <c r="J230" s="31">
        <v>3.47</v>
      </c>
      <c r="K230" s="31">
        <v>4.5999999999999996</v>
      </c>
      <c r="L230" s="31">
        <v>1627.2</v>
      </c>
      <c r="M230" s="31">
        <v>0.24565217391304339</v>
      </c>
      <c r="N230" s="31" t="s">
        <v>401</v>
      </c>
      <c r="O230" s="31">
        <v>114984.03</v>
      </c>
      <c r="P230">
        <f t="shared" si="20"/>
        <v>4</v>
      </c>
      <c r="Q230">
        <f t="shared" si="21"/>
        <v>17</v>
      </c>
      <c r="R230" s="31" t="str">
        <f>VLOOKUP(G230,Catalogo!A:B,2,0)</f>
        <v>HIPOCLORITO DE CALCIO GRANULAR HTH</v>
      </c>
      <c r="S230" s="68">
        <f t="shared" si="22"/>
        <v>28246.076934782595</v>
      </c>
      <c r="T230" s="68">
        <f t="shared" si="23"/>
        <v>86737.9530652174</v>
      </c>
      <c r="U230" s="69">
        <f t="shared" si="24"/>
        <v>17.358700181159421</v>
      </c>
    </row>
    <row r="231" spans="1:21" customFormat="1" x14ac:dyDescent="0.35">
      <c r="A231" s="31" t="s">
        <v>1956</v>
      </c>
      <c r="B231" s="31" t="s">
        <v>1675</v>
      </c>
      <c r="C231" s="30">
        <v>46136</v>
      </c>
      <c r="D231" s="31" t="s">
        <v>398</v>
      </c>
      <c r="E231" s="30">
        <v>46136</v>
      </c>
      <c r="F231" s="31" t="s">
        <v>1146</v>
      </c>
      <c r="G231" s="31" t="s">
        <v>173</v>
      </c>
      <c r="H231" s="31" t="s">
        <v>394</v>
      </c>
      <c r="I231" s="31">
        <v>50</v>
      </c>
      <c r="J231" s="31">
        <v>36.861400000000003</v>
      </c>
      <c r="K231" s="31">
        <v>40</v>
      </c>
      <c r="L231" s="31">
        <v>156.93</v>
      </c>
      <c r="M231" s="31">
        <v>7.8465000000000007E-2</v>
      </c>
      <c r="N231" s="31" t="s">
        <v>395</v>
      </c>
      <c r="O231" s="31">
        <v>2000</v>
      </c>
      <c r="P231">
        <f t="shared" si="20"/>
        <v>4</v>
      </c>
      <c r="Q231">
        <f t="shared" si="21"/>
        <v>17</v>
      </c>
      <c r="R231" s="31" t="str">
        <f>VLOOKUP(G231,Catalogo!A:B,2,0)</f>
        <v>TRICLORO GRANULAR</v>
      </c>
      <c r="S231" s="68">
        <f t="shared" si="22"/>
        <v>156.92999999999984</v>
      </c>
      <c r="T231" s="68">
        <f t="shared" si="23"/>
        <v>1843.0700000000002</v>
      </c>
      <c r="U231" s="69">
        <f t="shared" si="24"/>
        <v>1</v>
      </c>
    </row>
    <row r="232" spans="1:21" customFormat="1" x14ac:dyDescent="0.35">
      <c r="A232" s="31" t="s">
        <v>1957</v>
      </c>
      <c r="B232" s="31" t="s">
        <v>1448</v>
      </c>
      <c r="C232" s="30">
        <v>46136</v>
      </c>
      <c r="D232" s="31" t="s">
        <v>398</v>
      </c>
      <c r="E232" s="30">
        <v>46166</v>
      </c>
      <c r="F232" s="31" t="s">
        <v>1146</v>
      </c>
      <c r="G232" s="31" t="s">
        <v>79</v>
      </c>
      <c r="H232" s="31" t="s">
        <v>394</v>
      </c>
      <c r="I232" s="31">
        <v>200</v>
      </c>
      <c r="J232" s="31">
        <v>49.449300000000001</v>
      </c>
      <c r="K232" s="31">
        <v>63</v>
      </c>
      <c r="L232" s="31">
        <v>2710.14</v>
      </c>
      <c r="M232" s="31">
        <v>0.21509047619047619</v>
      </c>
      <c r="N232" s="31" t="s">
        <v>395</v>
      </c>
      <c r="O232" s="31">
        <v>12600</v>
      </c>
      <c r="P232">
        <f t="shared" si="20"/>
        <v>4</v>
      </c>
      <c r="Q232">
        <f t="shared" si="21"/>
        <v>17</v>
      </c>
      <c r="R232" s="31" t="str">
        <f>VLOOKUP(G232,Catalogo!A:B,2,0)</f>
        <v>EDTA</v>
      </c>
      <c r="S232" s="68">
        <f t="shared" si="22"/>
        <v>2710.14</v>
      </c>
      <c r="T232" s="68">
        <f t="shared" si="23"/>
        <v>9889.86</v>
      </c>
      <c r="U232" s="69">
        <f t="shared" si="24"/>
        <v>1</v>
      </c>
    </row>
    <row r="233" spans="1:21" customFormat="1" x14ac:dyDescent="0.35">
      <c r="A233" s="31" t="s">
        <v>1958</v>
      </c>
      <c r="B233" s="31" t="s">
        <v>523</v>
      </c>
      <c r="C233" s="30">
        <v>46135</v>
      </c>
      <c r="D233" s="31" t="s">
        <v>392</v>
      </c>
      <c r="E233" s="30">
        <v>46165</v>
      </c>
      <c r="F233" s="31" t="s">
        <v>397</v>
      </c>
      <c r="G233" s="31" t="s">
        <v>137</v>
      </c>
      <c r="H233" s="31" t="s">
        <v>394</v>
      </c>
      <c r="I233" s="31">
        <v>200</v>
      </c>
      <c r="J233" s="31">
        <v>27.625599999999999</v>
      </c>
      <c r="K233" s="31">
        <v>46</v>
      </c>
      <c r="L233" s="31">
        <v>3674.88</v>
      </c>
      <c r="M233" s="31">
        <v>0.39944347826086951</v>
      </c>
      <c r="N233" s="31" t="s">
        <v>395</v>
      </c>
      <c r="O233" s="31">
        <v>9200</v>
      </c>
      <c r="P233">
        <f t="shared" si="20"/>
        <v>4</v>
      </c>
      <c r="Q233">
        <f t="shared" si="21"/>
        <v>17</v>
      </c>
      <c r="R233" s="31" t="str">
        <f>VLOOKUP(G233,Catalogo!A:B,2,0)</f>
        <v>METASILICATO DE SODIO PENTASIL</v>
      </c>
      <c r="S233" s="68">
        <f t="shared" si="22"/>
        <v>3674.88</v>
      </c>
      <c r="T233" s="68">
        <f t="shared" si="23"/>
        <v>5525.12</v>
      </c>
      <c r="U233" s="69">
        <f t="shared" si="24"/>
        <v>1</v>
      </c>
    </row>
    <row r="234" spans="1:21" customFormat="1" x14ac:dyDescent="0.35">
      <c r="A234" s="31" t="s">
        <v>1959</v>
      </c>
      <c r="B234" s="31" t="s">
        <v>1382</v>
      </c>
      <c r="C234" s="30">
        <v>46135</v>
      </c>
      <c r="D234" s="31" t="s">
        <v>398</v>
      </c>
      <c r="E234" s="30">
        <v>46165</v>
      </c>
      <c r="F234" s="31" t="s">
        <v>397</v>
      </c>
      <c r="G234" s="31" t="s">
        <v>40</v>
      </c>
      <c r="H234" s="31" t="s">
        <v>403</v>
      </c>
      <c r="I234" s="31">
        <v>14</v>
      </c>
      <c r="J234" s="31">
        <v>502.580714</v>
      </c>
      <c r="K234" s="31">
        <v>510</v>
      </c>
      <c r="L234" s="31">
        <v>103.87000399999999</v>
      </c>
      <c r="M234" s="31">
        <v>1.454761960784314E-2</v>
      </c>
      <c r="N234" s="31" t="s">
        <v>395</v>
      </c>
      <c r="O234" s="31">
        <v>7140</v>
      </c>
      <c r="P234">
        <f t="shared" si="20"/>
        <v>4</v>
      </c>
      <c r="Q234">
        <f t="shared" si="21"/>
        <v>17</v>
      </c>
      <c r="R234" s="31" t="str">
        <f>VLOOKUP(G234,Catalogo!A:B,2,0)</f>
        <v>COMPLENAY B12</v>
      </c>
      <c r="S234" s="68">
        <f t="shared" si="22"/>
        <v>103.87000399999999</v>
      </c>
      <c r="T234" s="68">
        <f t="shared" si="23"/>
        <v>7036.1299959999997</v>
      </c>
      <c r="U234" s="69">
        <f t="shared" si="24"/>
        <v>1</v>
      </c>
    </row>
    <row r="235" spans="1:21" customFormat="1" x14ac:dyDescent="0.35">
      <c r="A235" s="31" t="s">
        <v>1960</v>
      </c>
      <c r="B235" s="31" t="s">
        <v>1382</v>
      </c>
      <c r="C235" s="30">
        <v>46135</v>
      </c>
      <c r="D235" s="31" t="s">
        <v>398</v>
      </c>
      <c r="E235" s="30">
        <v>46165</v>
      </c>
      <c r="F235" s="31" t="s">
        <v>397</v>
      </c>
      <c r="G235" s="31" t="s">
        <v>40</v>
      </c>
      <c r="H235" s="31" t="s">
        <v>403</v>
      </c>
      <c r="I235" s="31">
        <v>14</v>
      </c>
      <c r="J235" s="31">
        <v>502.58</v>
      </c>
      <c r="K235" s="31">
        <v>510</v>
      </c>
      <c r="L235" s="31">
        <v>103.88</v>
      </c>
      <c r="M235" s="31">
        <v>1.454901960784314E-2</v>
      </c>
      <c r="N235" s="31" t="s">
        <v>395</v>
      </c>
      <c r="O235" s="31">
        <v>7140</v>
      </c>
      <c r="P235">
        <f t="shared" si="20"/>
        <v>4</v>
      </c>
      <c r="Q235">
        <f t="shared" si="21"/>
        <v>17</v>
      </c>
      <c r="R235" s="31" t="str">
        <f>VLOOKUP(G235,Catalogo!A:B,2,0)</f>
        <v>COMPLENAY B12</v>
      </c>
      <c r="S235" s="68">
        <f t="shared" si="22"/>
        <v>103.88000000000022</v>
      </c>
      <c r="T235" s="68">
        <f t="shared" si="23"/>
        <v>7036.12</v>
      </c>
      <c r="U235" s="69">
        <f t="shared" si="24"/>
        <v>1</v>
      </c>
    </row>
    <row r="236" spans="1:21" customFormat="1" x14ac:dyDescent="0.35">
      <c r="A236" s="31" t="s">
        <v>1961</v>
      </c>
      <c r="B236" s="31" t="s">
        <v>408</v>
      </c>
      <c r="C236" s="30">
        <v>46135</v>
      </c>
      <c r="D236" s="31" t="s">
        <v>392</v>
      </c>
      <c r="E236" s="30">
        <v>46165</v>
      </c>
      <c r="F236" s="31" t="s">
        <v>397</v>
      </c>
      <c r="G236" s="31" t="s">
        <v>131</v>
      </c>
      <c r="H236" s="31" t="s">
        <v>403</v>
      </c>
      <c r="I236" s="31">
        <v>400</v>
      </c>
      <c r="J236" s="31">
        <v>26.522500000000001</v>
      </c>
      <c r="K236" s="31">
        <v>31</v>
      </c>
      <c r="L236" s="31">
        <v>1791</v>
      </c>
      <c r="M236" s="31">
        <v>0.14443548387096769</v>
      </c>
      <c r="N236" s="31" t="s">
        <v>395</v>
      </c>
      <c r="O236" s="31">
        <v>12400</v>
      </c>
      <c r="P236">
        <f t="shared" si="20"/>
        <v>4</v>
      </c>
      <c r="Q236">
        <f t="shared" si="21"/>
        <v>17</v>
      </c>
      <c r="R236" s="31" t="str">
        <f>VLOOKUP(G236,Catalogo!A:B,2,0)</f>
        <v>THINNER AMERICANO</v>
      </c>
      <c r="S236" s="68">
        <f t="shared" si="22"/>
        <v>1790.9999999999995</v>
      </c>
      <c r="T236" s="68">
        <f t="shared" si="23"/>
        <v>10609</v>
      </c>
      <c r="U236" s="69">
        <f t="shared" si="24"/>
        <v>1</v>
      </c>
    </row>
    <row r="237" spans="1:21" customFormat="1" x14ac:dyDescent="0.35">
      <c r="A237" s="31" t="s">
        <v>1961</v>
      </c>
      <c r="B237" s="31" t="s">
        <v>408</v>
      </c>
      <c r="C237" s="30">
        <v>46135</v>
      </c>
      <c r="D237" s="31" t="s">
        <v>392</v>
      </c>
      <c r="E237" s="30">
        <v>46165</v>
      </c>
      <c r="F237" s="31" t="s">
        <v>397</v>
      </c>
      <c r="G237" s="31" t="s">
        <v>153</v>
      </c>
      <c r="H237" s="31" t="s">
        <v>403</v>
      </c>
      <c r="I237" s="31">
        <v>200</v>
      </c>
      <c r="J237" s="31">
        <v>31.922499999999999</v>
      </c>
      <c r="K237" s="31">
        <v>38</v>
      </c>
      <c r="L237" s="31">
        <v>1215.5</v>
      </c>
      <c r="M237" s="31">
        <v>0.15993421052631579</v>
      </c>
      <c r="N237" s="31" t="s">
        <v>395</v>
      </c>
      <c r="O237" s="31">
        <v>7600</v>
      </c>
      <c r="P237">
        <f t="shared" si="20"/>
        <v>4</v>
      </c>
      <c r="Q237">
        <f t="shared" si="21"/>
        <v>17</v>
      </c>
      <c r="R237" s="31" t="str">
        <f>VLOOKUP(G237,Catalogo!A:B,2,0)</f>
        <v>XILOL</v>
      </c>
      <c r="S237" s="68">
        <f t="shared" si="22"/>
        <v>1215.5</v>
      </c>
      <c r="T237" s="68">
        <f t="shared" si="23"/>
        <v>6384.5</v>
      </c>
      <c r="U237" s="69">
        <f t="shared" si="24"/>
        <v>1</v>
      </c>
    </row>
    <row r="238" spans="1:21" customFormat="1" x14ac:dyDescent="0.35">
      <c r="A238" s="31" t="s">
        <v>1962</v>
      </c>
      <c r="B238" s="31" t="s">
        <v>1136</v>
      </c>
      <c r="C238" s="30">
        <v>46135</v>
      </c>
      <c r="D238" s="31" t="s">
        <v>392</v>
      </c>
      <c r="E238" s="30">
        <v>46165</v>
      </c>
      <c r="F238" s="31" t="s">
        <v>397</v>
      </c>
      <c r="G238" s="31" t="s">
        <v>612</v>
      </c>
      <c r="H238" s="31" t="s">
        <v>394</v>
      </c>
      <c r="I238" s="31">
        <v>880</v>
      </c>
      <c r="J238" s="31">
        <v>21.675726999999998</v>
      </c>
      <c r="K238" s="31">
        <v>29.5</v>
      </c>
      <c r="L238" s="31">
        <v>6885.36024</v>
      </c>
      <c r="M238" s="31">
        <v>0.26522959322033901</v>
      </c>
      <c r="N238" s="31" t="s">
        <v>395</v>
      </c>
      <c r="O238" s="31">
        <v>12980</v>
      </c>
      <c r="P238">
        <f t="shared" si="20"/>
        <v>4</v>
      </c>
      <c r="Q238">
        <f t="shared" si="21"/>
        <v>17</v>
      </c>
      <c r="R238" s="31" t="str">
        <f>VLOOKUP(G238,Catalogo!A:B,2,0)</f>
        <v>LESS 28%</v>
      </c>
      <c r="S238" s="68">
        <v>3442.6800000000003</v>
      </c>
      <c r="T238" s="68">
        <v>9537.32</v>
      </c>
      <c r="U238" s="69">
        <f t="shared" si="24"/>
        <v>1</v>
      </c>
    </row>
    <row r="239" spans="1:21" customFormat="1" x14ac:dyDescent="0.35">
      <c r="A239" s="31" t="s">
        <v>1963</v>
      </c>
      <c r="B239" s="31" t="s">
        <v>1400</v>
      </c>
      <c r="C239" s="30">
        <v>46135</v>
      </c>
      <c r="D239" s="31" t="s">
        <v>392</v>
      </c>
      <c r="E239" s="30">
        <v>46135</v>
      </c>
      <c r="F239" s="31" t="s">
        <v>1146</v>
      </c>
      <c r="G239" s="31" t="s">
        <v>157</v>
      </c>
      <c r="H239" s="31" t="s">
        <v>394</v>
      </c>
      <c r="I239" s="31">
        <v>1000</v>
      </c>
      <c r="J239" s="31">
        <v>32.126959999999997</v>
      </c>
      <c r="K239" s="31">
        <v>41</v>
      </c>
      <c r="L239" s="31">
        <v>8873.0400000000009</v>
      </c>
      <c r="M239" s="31">
        <v>0.2164156097560975</v>
      </c>
      <c r="N239" s="31" t="s">
        <v>395</v>
      </c>
      <c r="O239" s="31">
        <v>41000</v>
      </c>
      <c r="P239">
        <f t="shared" si="20"/>
        <v>4</v>
      </c>
      <c r="Q239">
        <f t="shared" si="21"/>
        <v>17</v>
      </c>
      <c r="R239" s="31" t="str">
        <f>VLOOKUP(G239,Catalogo!A:B,2,0)</f>
        <v>SULFATO DE ZINC</v>
      </c>
      <c r="S239" s="68">
        <f t="shared" si="22"/>
        <v>8873.0400000000027</v>
      </c>
      <c r="T239" s="68">
        <f t="shared" si="23"/>
        <v>32126.959999999999</v>
      </c>
      <c r="U239" s="69">
        <f t="shared" si="24"/>
        <v>1</v>
      </c>
    </row>
    <row r="240" spans="1:21" customFormat="1" x14ac:dyDescent="0.35">
      <c r="A240" s="31" t="s">
        <v>1964</v>
      </c>
      <c r="B240" s="31" t="s">
        <v>1885</v>
      </c>
      <c r="C240" s="30">
        <v>46134</v>
      </c>
      <c r="D240" s="31" t="s">
        <v>392</v>
      </c>
      <c r="E240" s="30">
        <v>46164</v>
      </c>
      <c r="F240" s="31" t="s">
        <v>835</v>
      </c>
      <c r="G240" s="31" t="s">
        <v>370</v>
      </c>
      <c r="H240" s="31" t="s">
        <v>394</v>
      </c>
      <c r="I240" s="31">
        <v>50</v>
      </c>
      <c r="J240" s="31">
        <v>45.3414</v>
      </c>
      <c r="K240" s="31">
        <v>57</v>
      </c>
      <c r="L240" s="31">
        <v>582.92999999999995</v>
      </c>
      <c r="M240" s="31">
        <v>0.2045368421052631</v>
      </c>
      <c r="N240" s="31" t="s">
        <v>395</v>
      </c>
      <c r="O240" s="31">
        <v>2850</v>
      </c>
      <c r="P240">
        <f t="shared" si="20"/>
        <v>4</v>
      </c>
      <c r="Q240">
        <f t="shared" si="21"/>
        <v>17</v>
      </c>
      <c r="R240" s="31" t="str">
        <f>VLOOKUP(G240,Catalogo!A:B,2,0)</f>
        <v>TRICLORO TABLETA 3"</v>
      </c>
      <c r="S240" s="68">
        <f t="shared" si="22"/>
        <v>582.92999999999995</v>
      </c>
      <c r="T240" s="68">
        <f t="shared" si="23"/>
        <v>2267.0700000000002</v>
      </c>
      <c r="U240" s="69">
        <f t="shared" si="24"/>
        <v>1</v>
      </c>
    </row>
    <row r="241" spans="1:21" customFormat="1" x14ac:dyDescent="0.35">
      <c r="A241" s="31" t="s">
        <v>1965</v>
      </c>
      <c r="B241" s="31" t="s">
        <v>408</v>
      </c>
      <c r="C241" s="30">
        <v>46134</v>
      </c>
      <c r="D241" s="31" t="s">
        <v>392</v>
      </c>
      <c r="E241" s="30">
        <v>46164</v>
      </c>
      <c r="F241" s="31" t="s">
        <v>397</v>
      </c>
      <c r="G241" s="31" t="s">
        <v>131</v>
      </c>
      <c r="H241" s="31" t="s">
        <v>403</v>
      </c>
      <c r="I241" s="31">
        <v>400</v>
      </c>
      <c r="J241" s="31">
        <v>26.5275</v>
      </c>
      <c r="K241" s="31">
        <v>31</v>
      </c>
      <c r="L241" s="31">
        <v>1789</v>
      </c>
      <c r="M241" s="31">
        <v>0.14427419354838711</v>
      </c>
      <c r="N241" s="31" t="s">
        <v>395</v>
      </c>
      <c r="O241" s="31">
        <v>12400</v>
      </c>
      <c r="P241">
        <f t="shared" si="20"/>
        <v>4</v>
      </c>
      <c r="Q241">
        <f t="shared" si="21"/>
        <v>17</v>
      </c>
      <c r="R241" s="31" t="str">
        <f>VLOOKUP(G241,Catalogo!A:B,2,0)</f>
        <v>THINNER AMERICANO</v>
      </c>
      <c r="S241" s="68">
        <f t="shared" si="22"/>
        <v>1789</v>
      </c>
      <c r="T241" s="68">
        <f t="shared" si="23"/>
        <v>10611</v>
      </c>
      <c r="U241" s="69">
        <f t="shared" si="24"/>
        <v>1</v>
      </c>
    </row>
    <row r="242" spans="1:21" customFormat="1" x14ac:dyDescent="0.35">
      <c r="A242" s="31" t="s">
        <v>1966</v>
      </c>
      <c r="B242" s="31" t="s">
        <v>410</v>
      </c>
      <c r="C242" s="30">
        <v>46134</v>
      </c>
      <c r="D242" s="31" t="s">
        <v>392</v>
      </c>
      <c r="E242" s="30">
        <v>46164</v>
      </c>
      <c r="F242" s="31" t="s">
        <v>397</v>
      </c>
      <c r="G242" s="31" t="s">
        <v>153</v>
      </c>
      <c r="H242" s="31" t="s">
        <v>403</v>
      </c>
      <c r="I242" s="31">
        <v>200</v>
      </c>
      <c r="J242" s="31">
        <v>31.922499999999999</v>
      </c>
      <c r="K242" s="31">
        <v>44</v>
      </c>
      <c r="L242" s="31">
        <v>2415.5</v>
      </c>
      <c r="M242" s="31">
        <v>0.27448863636363641</v>
      </c>
      <c r="N242" s="31" t="s">
        <v>395</v>
      </c>
      <c r="O242" s="31">
        <v>8800</v>
      </c>
      <c r="P242">
        <f t="shared" si="20"/>
        <v>4</v>
      </c>
      <c r="Q242">
        <f t="shared" si="21"/>
        <v>17</v>
      </c>
      <c r="R242" s="31" t="str">
        <f>VLOOKUP(G242,Catalogo!A:B,2,0)</f>
        <v>XILOL</v>
      </c>
      <c r="S242" s="68">
        <f t="shared" si="22"/>
        <v>2415.5</v>
      </c>
      <c r="T242" s="68">
        <f t="shared" si="23"/>
        <v>6384.5</v>
      </c>
      <c r="U242" s="69">
        <f t="shared" si="24"/>
        <v>1</v>
      </c>
    </row>
    <row r="243" spans="1:21" customFormat="1" x14ac:dyDescent="0.35">
      <c r="A243" s="31" t="s">
        <v>1967</v>
      </c>
      <c r="B243" s="31" t="s">
        <v>1968</v>
      </c>
      <c r="C243" s="30">
        <v>46134</v>
      </c>
      <c r="D243" s="31" t="s">
        <v>392</v>
      </c>
      <c r="E243" s="30">
        <v>46164</v>
      </c>
      <c r="F243" s="31" t="s">
        <v>1146</v>
      </c>
      <c r="G243" s="31" t="s">
        <v>613</v>
      </c>
      <c r="H243" s="31" t="s">
        <v>394</v>
      </c>
      <c r="I243" s="31">
        <v>170</v>
      </c>
      <c r="J243" s="31">
        <v>37.248353000000002</v>
      </c>
      <c r="K243" s="31">
        <v>46.5</v>
      </c>
      <c r="L243" s="31">
        <v>1572.77999</v>
      </c>
      <c r="M243" s="31">
        <v>0.19896015053763441</v>
      </c>
      <c r="N243" s="31" t="s">
        <v>395</v>
      </c>
      <c r="O243" s="31">
        <v>7905</v>
      </c>
      <c r="P243">
        <f t="shared" si="20"/>
        <v>4</v>
      </c>
      <c r="Q243">
        <f t="shared" si="21"/>
        <v>17</v>
      </c>
      <c r="R243" s="31" t="str">
        <f>VLOOKUP(G243,Catalogo!A:B,2,0)</f>
        <v>LESS 70%</v>
      </c>
      <c r="S243" s="68">
        <f t="shared" si="22"/>
        <v>1572.7799899999998</v>
      </c>
      <c r="T243" s="68">
        <f t="shared" si="23"/>
        <v>6332.22001</v>
      </c>
      <c r="U243" s="69">
        <f t="shared" si="24"/>
        <v>1</v>
      </c>
    </row>
    <row r="244" spans="1:21" customFormat="1" x14ac:dyDescent="0.35">
      <c r="A244" s="31" t="s">
        <v>1969</v>
      </c>
      <c r="B244" s="31" t="s">
        <v>790</v>
      </c>
      <c r="C244" s="30">
        <v>46133</v>
      </c>
      <c r="D244" s="31" t="s">
        <v>392</v>
      </c>
      <c r="E244" s="30">
        <v>46163</v>
      </c>
      <c r="F244" s="31" t="s">
        <v>397</v>
      </c>
      <c r="G244" s="31" t="s">
        <v>42</v>
      </c>
      <c r="H244" s="31" t="s">
        <v>394</v>
      </c>
      <c r="I244" s="31">
        <v>1000</v>
      </c>
      <c r="J244" s="31">
        <v>39.510599999999997</v>
      </c>
      <c r="K244" s="31">
        <v>49.75</v>
      </c>
      <c r="L244" s="31">
        <v>10239.4</v>
      </c>
      <c r="M244" s="31">
        <v>0.2058170854271357</v>
      </c>
      <c r="N244" s="31" t="s">
        <v>395</v>
      </c>
      <c r="O244" s="31">
        <v>49750</v>
      </c>
      <c r="P244">
        <f t="shared" si="20"/>
        <v>4</v>
      </c>
      <c r="Q244">
        <f t="shared" si="21"/>
        <v>17</v>
      </c>
      <c r="R244" s="31" t="str">
        <f>VLOOKUP(G244,Catalogo!A:B,2,0)</f>
        <v>ALCOHOL POLIVINILICO PVOH 08850</v>
      </c>
      <c r="S244" s="68">
        <f t="shared" si="22"/>
        <v>10239.400000000003</v>
      </c>
      <c r="T244" s="68">
        <f t="shared" si="23"/>
        <v>39510.6</v>
      </c>
      <c r="U244" s="69">
        <f t="shared" si="24"/>
        <v>1</v>
      </c>
    </row>
    <row r="245" spans="1:21" customFormat="1" x14ac:dyDescent="0.35">
      <c r="A245" s="31" t="s">
        <v>1970</v>
      </c>
      <c r="B245" s="31" t="s">
        <v>523</v>
      </c>
      <c r="C245" s="30">
        <v>46133</v>
      </c>
      <c r="D245" s="31" t="s">
        <v>392</v>
      </c>
      <c r="E245" s="30">
        <v>46163</v>
      </c>
      <c r="F245" s="31" t="s">
        <v>397</v>
      </c>
      <c r="G245" s="31" t="s">
        <v>18</v>
      </c>
      <c r="H245" s="31" t="s">
        <v>394</v>
      </c>
      <c r="I245" s="31">
        <v>150</v>
      </c>
      <c r="J245" s="31">
        <v>58.183532999999997</v>
      </c>
      <c r="K245" s="31">
        <v>68</v>
      </c>
      <c r="L245" s="31">
        <v>1472.4700499999999</v>
      </c>
      <c r="M245" s="31">
        <v>0.14435980882352939</v>
      </c>
      <c r="N245" s="31" t="s">
        <v>395</v>
      </c>
      <c r="O245" s="31">
        <v>10200</v>
      </c>
      <c r="P245">
        <f t="shared" si="20"/>
        <v>4</v>
      </c>
      <c r="Q245">
        <f t="shared" si="21"/>
        <v>17</v>
      </c>
      <c r="R245" s="31" t="str">
        <f>VLOOKUP(G245,Catalogo!A:B,2,0)</f>
        <v>NITRATO DE SODIO CHILENO SACO 25 KG</v>
      </c>
      <c r="S245" s="68">
        <f t="shared" si="22"/>
        <v>1472.4700500000004</v>
      </c>
      <c r="T245" s="68">
        <f t="shared" si="23"/>
        <v>8727.5299500000001</v>
      </c>
      <c r="U245" s="69">
        <f t="shared" si="24"/>
        <v>1</v>
      </c>
    </row>
    <row r="246" spans="1:21" customFormat="1" x14ac:dyDescent="0.35">
      <c r="A246" s="31" t="s">
        <v>1971</v>
      </c>
      <c r="B246" s="31" t="s">
        <v>1150</v>
      </c>
      <c r="C246" s="30">
        <v>46133</v>
      </c>
      <c r="D246" s="31" t="s">
        <v>398</v>
      </c>
      <c r="E246" s="30">
        <v>46133</v>
      </c>
      <c r="F246" s="31" t="s">
        <v>397</v>
      </c>
      <c r="G246" s="31" t="s">
        <v>613</v>
      </c>
      <c r="H246" s="31" t="s">
        <v>394</v>
      </c>
      <c r="I246" s="31">
        <v>340</v>
      </c>
      <c r="J246" s="31">
        <v>37.248353000000002</v>
      </c>
      <c r="K246" s="31">
        <v>48</v>
      </c>
      <c r="L246" s="31">
        <v>3655.55998</v>
      </c>
      <c r="M246" s="31">
        <v>0.22399264583333331</v>
      </c>
      <c r="N246" s="31" t="s">
        <v>395</v>
      </c>
      <c r="O246" s="31">
        <v>16320</v>
      </c>
      <c r="P246">
        <f t="shared" si="20"/>
        <v>4</v>
      </c>
      <c r="Q246">
        <f t="shared" si="21"/>
        <v>17</v>
      </c>
      <c r="R246" s="31" t="str">
        <f>VLOOKUP(G246,Catalogo!A:B,2,0)</f>
        <v>LESS 70%</v>
      </c>
      <c r="S246" s="68">
        <f t="shared" si="22"/>
        <v>3655.5599799999995</v>
      </c>
      <c r="T246" s="68">
        <f t="shared" si="23"/>
        <v>12664.44002</v>
      </c>
      <c r="U246" s="69">
        <f t="shared" si="24"/>
        <v>1</v>
      </c>
    </row>
    <row r="247" spans="1:21" customFormat="1" x14ac:dyDescent="0.35">
      <c r="A247" s="31" t="s">
        <v>1974</v>
      </c>
      <c r="B247" s="31" t="s">
        <v>1679</v>
      </c>
      <c r="C247" s="30">
        <v>46133</v>
      </c>
      <c r="D247" s="31" t="s">
        <v>392</v>
      </c>
      <c r="E247" s="30">
        <v>46163</v>
      </c>
      <c r="F247" s="31" t="s">
        <v>1146</v>
      </c>
      <c r="G247" s="31" t="s">
        <v>162</v>
      </c>
      <c r="H247" s="31" t="s">
        <v>394</v>
      </c>
      <c r="I247" s="31">
        <v>400</v>
      </c>
      <c r="J247" s="31">
        <v>60.200299999999999</v>
      </c>
      <c r="K247" s="31">
        <v>68</v>
      </c>
      <c r="L247" s="31">
        <v>3119.88</v>
      </c>
      <c r="M247" s="31">
        <v>0.11470147058823529</v>
      </c>
      <c r="N247" s="31" t="s">
        <v>395</v>
      </c>
      <c r="O247" s="31">
        <v>27200</v>
      </c>
      <c r="P247">
        <f t="shared" si="20"/>
        <v>4</v>
      </c>
      <c r="Q247">
        <f t="shared" si="21"/>
        <v>17</v>
      </c>
      <c r="R247" s="31" t="str">
        <f>VLOOKUP(G247,Catalogo!A:B,2,0)</f>
        <v>ALCOHOL TRIDECILICO 8 MOLES</v>
      </c>
      <c r="S247" s="68">
        <f t="shared" si="22"/>
        <v>3119.8800000000006</v>
      </c>
      <c r="T247" s="68">
        <f t="shared" si="23"/>
        <v>24080.12</v>
      </c>
      <c r="U247" s="69">
        <f t="shared" si="24"/>
        <v>1</v>
      </c>
    </row>
    <row r="248" spans="1:21" customFormat="1" x14ac:dyDescent="0.35">
      <c r="A248" s="31" t="s">
        <v>1975</v>
      </c>
      <c r="B248" s="31" t="s">
        <v>644</v>
      </c>
      <c r="C248" s="30">
        <v>46133</v>
      </c>
      <c r="D248" s="31" t="s">
        <v>392</v>
      </c>
      <c r="E248" s="30">
        <v>46163</v>
      </c>
      <c r="F248" s="31" t="s">
        <v>835</v>
      </c>
      <c r="G248" s="31" t="s">
        <v>668</v>
      </c>
      <c r="H248" s="31" t="s">
        <v>394</v>
      </c>
      <c r="I248" s="31">
        <v>500</v>
      </c>
      <c r="J248" s="31">
        <v>1.057032</v>
      </c>
      <c r="K248" s="31">
        <v>1.1200000000000001</v>
      </c>
      <c r="L248" s="31">
        <v>31.484000000000002</v>
      </c>
      <c r="M248" s="31">
        <v>5.6221428571428568E-2</v>
      </c>
      <c r="N248" s="31" t="s">
        <v>401</v>
      </c>
      <c r="O248" s="31">
        <v>9699.2000000000007</v>
      </c>
      <c r="P248">
        <f t="shared" si="20"/>
        <v>4</v>
      </c>
      <c r="Q248">
        <f t="shared" si="21"/>
        <v>17</v>
      </c>
      <c r="R248" s="31" t="str">
        <f>VLOOKUP(G248,Catalogo!A:B,2,0)</f>
        <v>BICARBONATO DE SODIO USP</v>
      </c>
      <c r="S248" s="68">
        <f t="shared" si="22"/>
        <v>545.3028800000011</v>
      </c>
      <c r="T248" s="68">
        <f t="shared" si="23"/>
        <v>9153.8971199999996</v>
      </c>
      <c r="U248" s="69">
        <f t="shared" si="24"/>
        <v>17.32</v>
      </c>
    </row>
    <row r="249" spans="1:21" customFormat="1" x14ac:dyDescent="0.35">
      <c r="A249" s="31" t="s">
        <v>1976</v>
      </c>
      <c r="B249" s="31" t="s">
        <v>563</v>
      </c>
      <c r="C249" s="30">
        <v>46132</v>
      </c>
      <c r="D249" s="31" t="s">
        <v>392</v>
      </c>
      <c r="E249" s="30">
        <v>46162</v>
      </c>
      <c r="F249" s="31" t="s">
        <v>397</v>
      </c>
      <c r="G249" s="31" t="s">
        <v>87</v>
      </c>
      <c r="H249" s="31" t="s">
        <v>394</v>
      </c>
      <c r="I249" s="31">
        <v>720</v>
      </c>
      <c r="J249" s="31">
        <v>31.572486000000001</v>
      </c>
      <c r="K249" s="31">
        <v>38</v>
      </c>
      <c r="L249" s="31">
        <v>4627.8100800000002</v>
      </c>
      <c r="M249" s="31">
        <v>0.1691451052631579</v>
      </c>
      <c r="N249" s="31" t="s">
        <v>395</v>
      </c>
      <c r="O249" s="31">
        <v>27360</v>
      </c>
      <c r="P249">
        <f t="shared" ref="P249:P306" si="25">MONTH(C249)</f>
        <v>4</v>
      </c>
      <c r="Q249">
        <f t="shared" ref="Q249:Q306" si="26">WEEKNUM(C249)</f>
        <v>17</v>
      </c>
      <c r="R249" s="31" t="str">
        <f>VLOOKUP(G249,Catalogo!A:B,2,0)</f>
        <v>ESTIREN ACRILICA</v>
      </c>
      <c r="S249" s="68">
        <f t="shared" ref="S249:S306" si="27">(K249-J249)*I249*U249</f>
        <v>4627.8100799999993</v>
      </c>
      <c r="T249" s="68">
        <f t="shared" ref="T249:T306" si="28">O249-S249</f>
        <v>22732.189920000001</v>
      </c>
      <c r="U249" s="69">
        <f t="shared" ref="U249:U306" si="29">IF(N249="USD",(O249/I249/K249),1)</f>
        <v>1</v>
      </c>
    </row>
    <row r="250" spans="1:21" customFormat="1" x14ac:dyDescent="0.35">
      <c r="A250" s="31" t="s">
        <v>1977</v>
      </c>
      <c r="B250" s="31" t="s">
        <v>1448</v>
      </c>
      <c r="C250" s="30">
        <v>46132</v>
      </c>
      <c r="D250" s="31" t="s">
        <v>398</v>
      </c>
      <c r="E250" s="30">
        <v>46162</v>
      </c>
      <c r="F250" s="31" t="s">
        <v>1146</v>
      </c>
      <c r="G250" s="31" t="s">
        <v>79</v>
      </c>
      <c r="H250" s="31" t="s">
        <v>394</v>
      </c>
      <c r="I250" s="31">
        <v>200</v>
      </c>
      <c r="J250" s="31">
        <v>48.286200000000001</v>
      </c>
      <c r="K250" s="31">
        <v>63</v>
      </c>
      <c r="L250" s="31">
        <v>2942.76</v>
      </c>
      <c r="M250" s="31">
        <v>0.2335523809523809</v>
      </c>
      <c r="N250" s="31" t="s">
        <v>395</v>
      </c>
      <c r="O250" s="31">
        <v>12600</v>
      </c>
      <c r="P250">
        <f t="shared" si="25"/>
        <v>4</v>
      </c>
      <c r="Q250">
        <f t="shared" si="26"/>
        <v>17</v>
      </c>
      <c r="R250" s="31" t="str">
        <f>VLOOKUP(G250,Catalogo!A:B,2,0)</f>
        <v>EDTA</v>
      </c>
      <c r="S250" s="68">
        <f t="shared" si="27"/>
        <v>2942.7599999999998</v>
      </c>
      <c r="T250" s="68">
        <f t="shared" si="28"/>
        <v>9657.24</v>
      </c>
      <c r="U250" s="69">
        <f t="shared" si="29"/>
        <v>1</v>
      </c>
    </row>
    <row r="251" spans="1:21" customFormat="1" x14ac:dyDescent="0.35">
      <c r="A251" s="31" t="s">
        <v>1978</v>
      </c>
      <c r="B251" s="31" t="s">
        <v>831</v>
      </c>
      <c r="C251" s="30">
        <v>46130</v>
      </c>
      <c r="D251" s="31" t="s">
        <v>392</v>
      </c>
      <c r="E251" s="30">
        <v>46160</v>
      </c>
      <c r="F251" s="31" t="s">
        <v>397</v>
      </c>
      <c r="G251" s="31" t="s">
        <v>133</v>
      </c>
      <c r="H251" s="31" t="s">
        <v>394</v>
      </c>
      <c r="I251" s="31">
        <v>350</v>
      </c>
      <c r="J251" s="31">
        <v>1.637489</v>
      </c>
      <c r="K251" s="31">
        <v>2.2999999999999998</v>
      </c>
      <c r="L251" s="31">
        <v>231.87885</v>
      </c>
      <c r="M251" s="31">
        <v>0.2880482608695652</v>
      </c>
      <c r="N251" s="31" t="s">
        <v>401</v>
      </c>
      <c r="O251" s="31">
        <v>13904.2</v>
      </c>
      <c r="P251">
        <f t="shared" si="25"/>
        <v>4</v>
      </c>
      <c r="Q251">
        <f t="shared" si="26"/>
        <v>16</v>
      </c>
      <c r="R251" s="31" t="str">
        <f>VLOOKUP(G251,Catalogo!A:B,2,0)</f>
        <v>ACIDO FOSFORICO CLARIFICADO 85%</v>
      </c>
      <c r="S251" s="68">
        <f t="shared" si="27"/>
        <v>4005.0806287826081</v>
      </c>
      <c r="T251" s="68">
        <f t="shared" si="28"/>
        <v>9899.1193712173917</v>
      </c>
      <c r="U251" s="69">
        <f t="shared" si="29"/>
        <v>17.272298136645965</v>
      </c>
    </row>
    <row r="252" spans="1:21" customFormat="1" x14ac:dyDescent="0.35">
      <c r="A252" s="31" t="s">
        <v>1979</v>
      </c>
      <c r="B252" s="31" t="s">
        <v>831</v>
      </c>
      <c r="C252" s="30">
        <v>46130</v>
      </c>
      <c r="D252" s="31" t="s">
        <v>392</v>
      </c>
      <c r="E252" s="30">
        <v>46160</v>
      </c>
      <c r="F252" s="31" t="s">
        <v>397</v>
      </c>
      <c r="G252" s="31" t="s">
        <v>46</v>
      </c>
      <c r="H252" s="31" t="s">
        <v>394</v>
      </c>
      <c r="I252" s="31">
        <v>400</v>
      </c>
      <c r="J252" s="31">
        <v>39.831825000000002</v>
      </c>
      <c r="K252" s="31">
        <v>50</v>
      </c>
      <c r="L252" s="31">
        <v>4067.27</v>
      </c>
      <c r="M252" s="31">
        <v>0.2033635</v>
      </c>
      <c r="N252" s="31" t="s">
        <v>395</v>
      </c>
      <c r="O252" s="31">
        <v>20000</v>
      </c>
      <c r="P252">
        <f t="shared" si="25"/>
        <v>4</v>
      </c>
      <c r="Q252">
        <f t="shared" si="26"/>
        <v>16</v>
      </c>
      <c r="R252" s="31" t="str">
        <f>VLOOKUP(G252,Catalogo!A:B,2,0)</f>
        <v>POTASA CAUSTICA EN ESCAMA CHINA</v>
      </c>
      <c r="S252" s="68">
        <f t="shared" si="27"/>
        <v>4067.2699999999991</v>
      </c>
      <c r="T252" s="68">
        <f t="shared" si="28"/>
        <v>15932.730000000001</v>
      </c>
      <c r="U252" s="69">
        <f t="shared" si="29"/>
        <v>1</v>
      </c>
    </row>
    <row r="253" spans="1:21" customFormat="1" x14ac:dyDescent="0.35">
      <c r="A253" s="31" t="s">
        <v>1905</v>
      </c>
      <c r="B253" s="31" t="s">
        <v>803</v>
      </c>
      <c r="C253" s="30">
        <v>46130</v>
      </c>
      <c r="D253" s="31" t="s">
        <v>392</v>
      </c>
      <c r="E253" s="30">
        <v>46160</v>
      </c>
      <c r="F253" s="31" t="s">
        <v>397</v>
      </c>
      <c r="G253" s="31" t="s">
        <v>155</v>
      </c>
      <c r="H253" s="31" t="s">
        <v>394</v>
      </c>
      <c r="I253" s="31">
        <v>100</v>
      </c>
      <c r="J253" s="31">
        <v>72.682400000000001</v>
      </c>
      <c r="K253" s="31">
        <v>90</v>
      </c>
      <c r="L253" s="31">
        <v>1731.76</v>
      </c>
      <c r="M253" s="31">
        <v>0.1924177777777778</v>
      </c>
      <c r="N253" s="31" t="s">
        <v>395</v>
      </c>
      <c r="O253" s="31">
        <v>9000</v>
      </c>
      <c r="P253">
        <f t="shared" si="25"/>
        <v>4</v>
      </c>
      <c r="Q253">
        <f t="shared" si="26"/>
        <v>16</v>
      </c>
      <c r="R253" s="31" t="str">
        <f>VLOOKUP(G253,Catalogo!A:B,2,0)</f>
        <v>ACIDO ASCORBICO</v>
      </c>
      <c r="S253" s="68">
        <f t="shared" si="27"/>
        <v>1731.7599999999998</v>
      </c>
      <c r="T253" s="68">
        <f t="shared" si="28"/>
        <v>7268.24</v>
      </c>
      <c r="U253" s="69">
        <f t="shared" si="29"/>
        <v>1</v>
      </c>
    </row>
    <row r="254" spans="1:21" customFormat="1" x14ac:dyDescent="0.35">
      <c r="A254" s="31" t="s">
        <v>1879</v>
      </c>
      <c r="B254" s="31" t="s">
        <v>1880</v>
      </c>
      <c r="C254" s="30">
        <v>46129</v>
      </c>
      <c r="D254" s="31" t="s">
        <v>398</v>
      </c>
      <c r="E254" s="30">
        <v>46129</v>
      </c>
      <c r="F254" s="31" t="s">
        <v>397</v>
      </c>
      <c r="G254" s="31" t="s">
        <v>1881</v>
      </c>
      <c r="H254" s="31" t="s">
        <v>394</v>
      </c>
      <c r="I254" s="31">
        <v>10350</v>
      </c>
      <c r="J254" s="31">
        <v>1.950418</v>
      </c>
      <c r="K254" s="31">
        <v>2.39</v>
      </c>
      <c r="L254" s="31">
        <v>4549.6737000000003</v>
      </c>
      <c r="M254" s="31">
        <v>0.1839255230125523</v>
      </c>
      <c r="N254" s="31" t="s">
        <v>401</v>
      </c>
      <c r="O254" s="31">
        <v>427256.25</v>
      </c>
      <c r="P254">
        <f t="shared" si="25"/>
        <v>4</v>
      </c>
      <c r="Q254">
        <f t="shared" si="26"/>
        <v>16</v>
      </c>
      <c r="R254" s="31" t="str">
        <f>VLOOKUP(G254,Catalogo!A:B,2,0)</f>
        <v>TRIETANOLAMINA</v>
      </c>
      <c r="S254" s="68">
        <f t="shared" si="27"/>
        <v>78583.329241631815</v>
      </c>
      <c r="T254" s="68">
        <f t="shared" si="28"/>
        <v>348672.92075836821</v>
      </c>
      <c r="U254" s="69">
        <f t="shared" si="29"/>
        <v>17.272300042447394</v>
      </c>
    </row>
    <row r="255" spans="1:21" customFormat="1" x14ac:dyDescent="0.35">
      <c r="A255" s="31" t="s">
        <v>1879</v>
      </c>
      <c r="B255" s="31" t="s">
        <v>1880</v>
      </c>
      <c r="C255" s="30">
        <v>46129</v>
      </c>
      <c r="D255" s="31" t="s">
        <v>398</v>
      </c>
      <c r="E255" s="30">
        <v>46129</v>
      </c>
      <c r="F255" s="31" t="s">
        <v>397</v>
      </c>
      <c r="G255" s="31" t="s">
        <v>46</v>
      </c>
      <c r="H255" s="31" t="s">
        <v>394</v>
      </c>
      <c r="I255" s="31">
        <v>2000</v>
      </c>
      <c r="J255" s="31">
        <v>2.3058209999999999</v>
      </c>
      <c r="K255" s="31">
        <v>2.7</v>
      </c>
      <c r="L255" s="31">
        <v>788.35799999999995</v>
      </c>
      <c r="M255" s="31">
        <v>0.14599222222222219</v>
      </c>
      <c r="N255" s="31" t="s">
        <v>401</v>
      </c>
      <c r="O255" s="31">
        <v>93270.42</v>
      </c>
      <c r="P255">
        <f t="shared" si="25"/>
        <v>4</v>
      </c>
      <c r="Q255">
        <f t="shared" si="26"/>
        <v>16</v>
      </c>
      <c r="R255" s="31" t="str">
        <f>VLOOKUP(G255,Catalogo!A:B,2,0)</f>
        <v>POTASA CAUSTICA EN ESCAMA CHINA</v>
      </c>
      <c r="S255" s="68">
        <f t="shared" si="27"/>
        <v>13616.755883400006</v>
      </c>
      <c r="T255" s="68">
        <f t="shared" si="28"/>
        <v>79653.66411659999</v>
      </c>
      <c r="U255" s="69">
        <f t="shared" si="29"/>
        <v>17.272299999999998</v>
      </c>
    </row>
    <row r="256" spans="1:21" customFormat="1" x14ac:dyDescent="0.35">
      <c r="A256" s="31" t="s">
        <v>1882</v>
      </c>
      <c r="B256" s="31" t="s">
        <v>790</v>
      </c>
      <c r="C256" s="30">
        <v>46129</v>
      </c>
      <c r="D256" s="31" t="s">
        <v>392</v>
      </c>
      <c r="E256" s="30">
        <v>46159</v>
      </c>
      <c r="F256" s="31" t="s">
        <v>397</v>
      </c>
      <c r="G256" s="31" t="s">
        <v>42</v>
      </c>
      <c r="H256" s="31" t="s">
        <v>394</v>
      </c>
      <c r="I256" s="31">
        <v>1000</v>
      </c>
      <c r="J256" s="31">
        <v>37.394710000000003</v>
      </c>
      <c r="K256" s="31">
        <v>48.78</v>
      </c>
      <c r="L256" s="31">
        <v>11385.29</v>
      </c>
      <c r="M256" s="31">
        <v>0.23340077900778999</v>
      </c>
      <c r="N256" s="31" t="s">
        <v>395</v>
      </c>
      <c r="O256" s="31">
        <v>48780</v>
      </c>
      <c r="P256">
        <f t="shared" si="25"/>
        <v>4</v>
      </c>
      <c r="Q256">
        <f t="shared" si="26"/>
        <v>16</v>
      </c>
      <c r="R256" s="31" t="str">
        <f>VLOOKUP(G256,Catalogo!A:B,2,0)</f>
        <v>ALCOHOL POLIVINILICO PVOH 08850</v>
      </c>
      <c r="S256" s="68">
        <f t="shared" si="27"/>
        <v>11385.289999999997</v>
      </c>
      <c r="T256" s="68">
        <f t="shared" si="28"/>
        <v>37394.710000000006</v>
      </c>
      <c r="U256" s="69">
        <f t="shared" si="29"/>
        <v>1</v>
      </c>
    </row>
    <row r="257" spans="1:21" customFormat="1" x14ac:dyDescent="0.35">
      <c r="A257" s="31" t="s">
        <v>1883</v>
      </c>
      <c r="B257" s="31" t="s">
        <v>1204</v>
      </c>
      <c r="C257" s="30">
        <v>46129</v>
      </c>
      <c r="D257" s="31" t="s">
        <v>398</v>
      </c>
      <c r="E257" s="30">
        <v>46159</v>
      </c>
      <c r="F257" s="31" t="s">
        <v>397</v>
      </c>
      <c r="G257" s="31" t="s">
        <v>115</v>
      </c>
      <c r="H257" s="31" t="s">
        <v>394</v>
      </c>
      <c r="I257" s="31">
        <v>25</v>
      </c>
      <c r="J257" s="31">
        <v>8.3299620000000001</v>
      </c>
      <c r="K257" s="31">
        <v>10</v>
      </c>
      <c r="L257" s="31">
        <v>41.750950000000003</v>
      </c>
      <c r="M257" s="31">
        <v>0.16700380000000001</v>
      </c>
      <c r="N257" s="31" t="s">
        <v>401</v>
      </c>
      <c r="O257" s="31">
        <v>4318.08</v>
      </c>
      <c r="P257">
        <f t="shared" si="25"/>
        <v>4</v>
      </c>
      <c r="Q257">
        <f t="shared" si="26"/>
        <v>16</v>
      </c>
      <c r="R257" s="31" t="str">
        <f>VLOOKUP(G257,Catalogo!A:B,2,0)</f>
        <v>ARBOCEL CE 30MST</v>
      </c>
      <c r="S257" s="68">
        <f t="shared" si="27"/>
        <v>721.13576870399993</v>
      </c>
      <c r="T257" s="68">
        <f t="shared" si="28"/>
        <v>3596.944231296</v>
      </c>
      <c r="U257" s="69">
        <f t="shared" si="29"/>
        <v>17.272320000000001</v>
      </c>
    </row>
    <row r="258" spans="1:21" customFormat="1" x14ac:dyDescent="0.35">
      <c r="A258" s="31" t="s">
        <v>1884</v>
      </c>
      <c r="B258" s="31" t="s">
        <v>1885</v>
      </c>
      <c r="C258" s="30">
        <v>46129</v>
      </c>
      <c r="D258" s="31" t="s">
        <v>392</v>
      </c>
      <c r="E258" s="30">
        <v>46159</v>
      </c>
      <c r="F258" s="31" t="s">
        <v>835</v>
      </c>
      <c r="G258" s="31" t="s">
        <v>945</v>
      </c>
      <c r="H258" s="31" t="s">
        <v>394</v>
      </c>
      <c r="I258" s="31">
        <v>360</v>
      </c>
      <c r="J258" s="31">
        <v>61.059916999999999</v>
      </c>
      <c r="K258" s="31">
        <v>71</v>
      </c>
      <c r="L258" s="31">
        <v>3578.4298800000001</v>
      </c>
      <c r="M258" s="31">
        <v>0.14000116901408449</v>
      </c>
      <c r="N258" s="31" t="s">
        <v>395</v>
      </c>
      <c r="O258" s="31">
        <v>25560</v>
      </c>
      <c r="P258">
        <f t="shared" si="25"/>
        <v>4</v>
      </c>
      <c r="Q258">
        <f t="shared" si="26"/>
        <v>16</v>
      </c>
      <c r="R258" s="31" t="str">
        <f>VLOOKUP(G258,Catalogo!A:B,2,0)</f>
        <v>HIPOCLORITO DE CALCIO GRANULAR AQUALIFE 65%</v>
      </c>
      <c r="S258" s="68">
        <f t="shared" si="27"/>
        <v>3578.4298800000006</v>
      </c>
      <c r="T258" s="68">
        <f t="shared" si="28"/>
        <v>21981.57012</v>
      </c>
      <c r="U258" s="69">
        <f t="shared" si="29"/>
        <v>1</v>
      </c>
    </row>
    <row r="259" spans="1:21" customFormat="1" x14ac:dyDescent="0.35">
      <c r="A259" s="31" t="s">
        <v>1886</v>
      </c>
      <c r="B259" s="31" t="s">
        <v>586</v>
      </c>
      <c r="C259" s="30">
        <v>46128</v>
      </c>
      <c r="D259" s="31" t="s">
        <v>392</v>
      </c>
      <c r="E259" s="30">
        <v>46158</v>
      </c>
      <c r="F259" s="31" t="s">
        <v>397</v>
      </c>
      <c r="G259" s="31" t="s">
        <v>46</v>
      </c>
      <c r="H259" s="31" t="s">
        <v>394</v>
      </c>
      <c r="I259" s="31">
        <v>1000</v>
      </c>
      <c r="J259" s="31">
        <v>39.220829999999999</v>
      </c>
      <c r="K259" s="31">
        <v>65</v>
      </c>
      <c r="L259" s="31">
        <v>25779.17</v>
      </c>
      <c r="M259" s="31">
        <v>0.39660261538461528</v>
      </c>
      <c r="N259" s="31" t="s">
        <v>395</v>
      </c>
      <c r="O259" s="31">
        <v>65000</v>
      </c>
      <c r="P259">
        <f t="shared" si="25"/>
        <v>4</v>
      </c>
      <c r="Q259">
        <f t="shared" si="26"/>
        <v>16</v>
      </c>
      <c r="R259" s="31" t="str">
        <f>VLOOKUP(G259,Catalogo!A:B,2,0)</f>
        <v>POTASA CAUSTICA EN ESCAMA CHINA</v>
      </c>
      <c r="S259" s="68">
        <f t="shared" si="27"/>
        <v>25779.170000000002</v>
      </c>
      <c r="T259" s="68">
        <f t="shared" si="28"/>
        <v>39220.83</v>
      </c>
      <c r="U259" s="69">
        <f t="shared" si="29"/>
        <v>1</v>
      </c>
    </row>
    <row r="260" spans="1:21" customFormat="1" x14ac:dyDescent="0.35">
      <c r="A260" s="31" t="s">
        <v>1887</v>
      </c>
      <c r="B260" s="31" t="s">
        <v>1204</v>
      </c>
      <c r="C260" s="30">
        <v>46128</v>
      </c>
      <c r="D260" s="31" t="s">
        <v>398</v>
      </c>
      <c r="E260" s="30">
        <v>46158</v>
      </c>
      <c r="F260" s="31" t="s">
        <v>397</v>
      </c>
      <c r="G260" s="31" t="s">
        <v>87</v>
      </c>
      <c r="H260" s="31" t="s">
        <v>394</v>
      </c>
      <c r="I260" s="31">
        <v>180</v>
      </c>
      <c r="J260" s="31">
        <v>31.304221999999999</v>
      </c>
      <c r="K260" s="31">
        <v>43</v>
      </c>
      <c r="L260" s="31">
        <v>2105.2400400000001</v>
      </c>
      <c r="M260" s="31">
        <v>0.27199483720930229</v>
      </c>
      <c r="N260" s="31" t="s">
        <v>395</v>
      </c>
      <c r="O260" s="31">
        <v>7740</v>
      </c>
      <c r="P260">
        <f t="shared" si="25"/>
        <v>4</v>
      </c>
      <c r="Q260">
        <f t="shared" si="26"/>
        <v>16</v>
      </c>
      <c r="R260" s="31" t="str">
        <f>VLOOKUP(G260,Catalogo!A:B,2,0)</f>
        <v>ESTIREN ACRILICA</v>
      </c>
      <c r="S260" s="68">
        <f t="shared" si="27"/>
        <v>2105.2400400000001</v>
      </c>
      <c r="T260" s="68">
        <f t="shared" si="28"/>
        <v>5634.7599599999994</v>
      </c>
      <c r="U260" s="69">
        <f t="shared" si="29"/>
        <v>1</v>
      </c>
    </row>
    <row r="261" spans="1:21" customFormat="1" x14ac:dyDescent="0.35">
      <c r="A261" s="31" t="s">
        <v>1888</v>
      </c>
      <c r="B261" s="31" t="s">
        <v>402</v>
      </c>
      <c r="C261" s="30">
        <v>46128</v>
      </c>
      <c r="D261" s="31" t="s">
        <v>392</v>
      </c>
      <c r="E261" s="30">
        <v>46158</v>
      </c>
      <c r="F261" s="31" t="s">
        <v>397</v>
      </c>
      <c r="G261" s="31" t="s">
        <v>87</v>
      </c>
      <c r="H261" s="31" t="s">
        <v>394</v>
      </c>
      <c r="I261" s="31">
        <v>1620</v>
      </c>
      <c r="J261" s="31">
        <v>31.304198</v>
      </c>
      <c r="K261" s="31">
        <v>38</v>
      </c>
      <c r="L261" s="31">
        <v>10847.19924</v>
      </c>
      <c r="M261" s="31">
        <v>0.17620531578947371</v>
      </c>
      <c r="N261" s="31" t="s">
        <v>395</v>
      </c>
      <c r="O261" s="31">
        <v>61560</v>
      </c>
      <c r="P261">
        <f t="shared" si="25"/>
        <v>4</v>
      </c>
      <c r="Q261">
        <f t="shared" si="26"/>
        <v>16</v>
      </c>
      <c r="R261" s="31" t="str">
        <f>VLOOKUP(G261,Catalogo!A:B,2,0)</f>
        <v>ESTIREN ACRILICA</v>
      </c>
      <c r="S261" s="68">
        <f t="shared" si="27"/>
        <v>10847.19924</v>
      </c>
      <c r="T261" s="68">
        <f t="shared" si="28"/>
        <v>50712.800759999998</v>
      </c>
      <c r="U261" s="69">
        <f t="shared" si="29"/>
        <v>1</v>
      </c>
    </row>
    <row r="262" spans="1:21" customFormat="1" x14ac:dyDescent="0.35">
      <c r="A262" s="31" t="s">
        <v>1889</v>
      </c>
      <c r="B262" s="31" t="s">
        <v>831</v>
      </c>
      <c r="C262" s="30">
        <v>46128</v>
      </c>
      <c r="D262" s="31" t="s">
        <v>392</v>
      </c>
      <c r="E262" s="30">
        <v>46158</v>
      </c>
      <c r="F262" s="31" t="s">
        <v>397</v>
      </c>
      <c r="G262" s="31" t="s">
        <v>133</v>
      </c>
      <c r="H262" s="31" t="s">
        <v>394</v>
      </c>
      <c r="I262" s="31">
        <v>350</v>
      </c>
      <c r="J262" s="31">
        <v>1.637821</v>
      </c>
      <c r="K262" s="31">
        <v>2.2999999999999998</v>
      </c>
      <c r="L262" s="31">
        <v>231.76265000000001</v>
      </c>
      <c r="M262" s="31">
        <v>0.28790391304347818</v>
      </c>
      <c r="N262" s="31" t="s">
        <v>401</v>
      </c>
      <c r="O262" s="31">
        <v>13896.15</v>
      </c>
      <c r="P262">
        <f t="shared" si="25"/>
        <v>4</v>
      </c>
      <c r="Q262">
        <f t="shared" si="26"/>
        <v>16</v>
      </c>
      <c r="R262" s="31" t="str">
        <f>VLOOKUP(G262,Catalogo!A:B,2,0)</f>
        <v>ACIDO FOSFORICO CLARIFICADO 85%</v>
      </c>
      <c r="S262" s="68">
        <f t="shared" si="27"/>
        <v>4000.7559612391296</v>
      </c>
      <c r="T262" s="68">
        <f t="shared" si="28"/>
        <v>9895.3940387608709</v>
      </c>
      <c r="U262" s="69">
        <f t="shared" si="29"/>
        <v>17.262298136645963</v>
      </c>
    </row>
    <row r="263" spans="1:21" customFormat="1" x14ac:dyDescent="0.35">
      <c r="A263" s="31" t="s">
        <v>1890</v>
      </c>
      <c r="B263" s="31" t="s">
        <v>523</v>
      </c>
      <c r="C263" s="30">
        <v>46127</v>
      </c>
      <c r="D263" s="31" t="s">
        <v>392</v>
      </c>
      <c r="E263" s="30">
        <v>46157</v>
      </c>
      <c r="F263" s="31" t="s">
        <v>397</v>
      </c>
      <c r="G263" s="31" t="s">
        <v>155</v>
      </c>
      <c r="H263" s="31" t="s">
        <v>394</v>
      </c>
      <c r="I263" s="31">
        <v>200</v>
      </c>
      <c r="J263" s="31">
        <v>70.678049999999999</v>
      </c>
      <c r="K263" s="31">
        <v>90</v>
      </c>
      <c r="L263" s="31">
        <v>3864.39</v>
      </c>
      <c r="M263" s="31">
        <v>0.21468833333333329</v>
      </c>
      <c r="N263" s="31" t="s">
        <v>395</v>
      </c>
      <c r="O263" s="31">
        <v>18000</v>
      </c>
      <c r="P263">
        <f t="shared" si="25"/>
        <v>4</v>
      </c>
      <c r="Q263">
        <f t="shared" si="26"/>
        <v>16</v>
      </c>
      <c r="R263" s="31" t="str">
        <f>VLOOKUP(G263,Catalogo!A:B,2,0)</f>
        <v>ACIDO ASCORBICO</v>
      </c>
      <c r="S263" s="68">
        <f t="shared" si="27"/>
        <v>3864.3900000000003</v>
      </c>
      <c r="T263" s="68">
        <f t="shared" si="28"/>
        <v>14135.61</v>
      </c>
      <c r="U263" s="69">
        <f t="shared" si="29"/>
        <v>1</v>
      </c>
    </row>
    <row r="264" spans="1:21" customFormat="1" x14ac:dyDescent="0.35">
      <c r="A264" s="31" t="s">
        <v>1891</v>
      </c>
      <c r="B264" s="31" t="s">
        <v>1150</v>
      </c>
      <c r="C264" s="30">
        <v>46126</v>
      </c>
      <c r="D264" s="31" t="s">
        <v>398</v>
      </c>
      <c r="E264" s="30">
        <v>46126</v>
      </c>
      <c r="F264" s="31" t="s">
        <v>397</v>
      </c>
      <c r="G264" s="31" t="s">
        <v>613</v>
      </c>
      <c r="H264" s="31" t="s">
        <v>394</v>
      </c>
      <c r="I264" s="31">
        <v>340</v>
      </c>
      <c r="J264" s="31">
        <v>37.339264999999997</v>
      </c>
      <c r="K264" s="31">
        <v>48</v>
      </c>
      <c r="L264" s="31">
        <v>3624.6498999999999</v>
      </c>
      <c r="M264" s="31">
        <v>0.2220986458333333</v>
      </c>
      <c r="N264" s="31" t="s">
        <v>395</v>
      </c>
      <c r="O264" s="31">
        <v>16320</v>
      </c>
      <c r="P264">
        <f t="shared" si="25"/>
        <v>4</v>
      </c>
      <c r="Q264">
        <f t="shared" si="26"/>
        <v>16</v>
      </c>
      <c r="R264" s="31" t="str">
        <f>VLOOKUP(G264,Catalogo!A:B,2,0)</f>
        <v>LESS 70%</v>
      </c>
      <c r="S264" s="68">
        <f t="shared" si="27"/>
        <v>3624.6499000000008</v>
      </c>
      <c r="T264" s="68">
        <f t="shared" si="28"/>
        <v>12695.3501</v>
      </c>
      <c r="U264" s="69">
        <f t="shared" si="29"/>
        <v>1</v>
      </c>
    </row>
    <row r="265" spans="1:21" customFormat="1" x14ac:dyDescent="0.35">
      <c r="A265" s="31" t="s">
        <v>1892</v>
      </c>
      <c r="B265" s="31" t="s">
        <v>1893</v>
      </c>
      <c r="C265" s="30">
        <v>46126</v>
      </c>
      <c r="D265" s="31" t="s">
        <v>398</v>
      </c>
      <c r="E265" s="30">
        <v>46126</v>
      </c>
      <c r="F265" s="31" t="s">
        <v>835</v>
      </c>
      <c r="G265" s="31" t="s">
        <v>151</v>
      </c>
      <c r="H265" s="31" t="s">
        <v>394</v>
      </c>
      <c r="I265" s="31">
        <v>75</v>
      </c>
      <c r="J265" s="31">
        <v>64.489067000000006</v>
      </c>
      <c r="K265" s="31">
        <v>79</v>
      </c>
      <c r="L265" s="31">
        <v>1088.3199750000001</v>
      </c>
      <c r="M265" s="31">
        <v>0.18368269620253161</v>
      </c>
      <c r="N265" s="31" t="s">
        <v>395</v>
      </c>
      <c r="O265" s="31">
        <v>5925</v>
      </c>
      <c r="P265">
        <f t="shared" si="25"/>
        <v>4</v>
      </c>
      <c r="Q265">
        <f t="shared" si="26"/>
        <v>16</v>
      </c>
      <c r="R265" s="31" t="str">
        <f>VLOOKUP(G265,Catalogo!A:B,2,0)</f>
        <v>SULFATO DE COBRE PEÑOLES</v>
      </c>
      <c r="S265" s="68">
        <f t="shared" si="27"/>
        <v>1088.3199749999997</v>
      </c>
      <c r="T265" s="68">
        <f t="shared" si="28"/>
        <v>4836.6800250000006</v>
      </c>
      <c r="U265" s="69">
        <f t="shared" si="29"/>
        <v>1</v>
      </c>
    </row>
    <row r="266" spans="1:21" customFormat="1" x14ac:dyDescent="0.35">
      <c r="A266" s="31" t="s">
        <v>1894</v>
      </c>
      <c r="B266" s="31" t="s">
        <v>697</v>
      </c>
      <c r="C266" s="30">
        <v>46126</v>
      </c>
      <c r="D266" s="31" t="s">
        <v>398</v>
      </c>
      <c r="E266" s="30">
        <v>46126</v>
      </c>
      <c r="F266" s="31" t="s">
        <v>835</v>
      </c>
      <c r="G266" s="31" t="s">
        <v>488</v>
      </c>
      <c r="H266" s="31" t="s">
        <v>394</v>
      </c>
      <c r="I266" s="31">
        <v>220</v>
      </c>
      <c r="J266" s="31">
        <v>40.369500000000002</v>
      </c>
      <c r="K266" s="31">
        <v>52</v>
      </c>
      <c r="L266" s="31">
        <v>2558.71</v>
      </c>
      <c r="M266" s="31">
        <v>0.22366346153846151</v>
      </c>
      <c r="N266" s="31" t="s">
        <v>395</v>
      </c>
      <c r="O266" s="31">
        <v>11440</v>
      </c>
      <c r="P266">
        <f t="shared" si="25"/>
        <v>4</v>
      </c>
      <c r="Q266">
        <f t="shared" si="26"/>
        <v>16</v>
      </c>
      <c r="R266" s="31" t="str">
        <f>VLOOKUP(G266,Catalogo!A:B,2,0)</f>
        <v>NONIL FENOL 10 MOLES</v>
      </c>
      <c r="S266" s="68">
        <f t="shared" si="27"/>
        <v>2558.7099999999996</v>
      </c>
      <c r="T266" s="68">
        <f t="shared" si="28"/>
        <v>8881.2900000000009</v>
      </c>
      <c r="U266" s="69">
        <f t="shared" si="29"/>
        <v>1</v>
      </c>
    </row>
    <row r="267" spans="1:21" customFormat="1" x14ac:dyDescent="0.35">
      <c r="A267" s="31" t="s">
        <v>1895</v>
      </c>
      <c r="B267" s="31" t="s">
        <v>1896</v>
      </c>
      <c r="C267" s="30">
        <v>46126</v>
      </c>
      <c r="D267" s="31" t="s">
        <v>398</v>
      </c>
      <c r="E267" s="30">
        <v>46156</v>
      </c>
      <c r="F267" s="31" t="s">
        <v>835</v>
      </c>
      <c r="G267" s="31" t="s">
        <v>613</v>
      </c>
      <c r="H267" s="31" t="s">
        <v>394</v>
      </c>
      <c r="I267" s="31">
        <v>340</v>
      </c>
      <c r="J267" s="31">
        <v>34.988824000000001</v>
      </c>
      <c r="K267" s="31">
        <v>47</v>
      </c>
      <c r="L267" s="31">
        <v>4083.7998400000001</v>
      </c>
      <c r="M267" s="31">
        <v>0.25555693617021269</v>
      </c>
      <c r="N267" s="31" t="s">
        <v>395</v>
      </c>
      <c r="O267" s="31">
        <v>15980</v>
      </c>
      <c r="P267">
        <f t="shared" si="25"/>
        <v>4</v>
      </c>
      <c r="Q267">
        <f t="shared" si="26"/>
        <v>16</v>
      </c>
      <c r="R267" s="31" t="str">
        <f>VLOOKUP(G267,Catalogo!A:B,2,0)</f>
        <v>LESS 70%</v>
      </c>
      <c r="S267" s="68">
        <f t="shared" si="27"/>
        <v>4083.7998399999997</v>
      </c>
      <c r="T267" s="68">
        <f t="shared" si="28"/>
        <v>11896.20016</v>
      </c>
      <c r="U267" s="69">
        <f t="shared" si="29"/>
        <v>1</v>
      </c>
    </row>
    <row r="268" spans="1:21" customFormat="1" x14ac:dyDescent="0.35">
      <c r="A268" s="31" t="s">
        <v>1897</v>
      </c>
      <c r="B268" s="31" t="s">
        <v>523</v>
      </c>
      <c r="C268" s="30">
        <v>46126</v>
      </c>
      <c r="D268" s="31" t="s">
        <v>392</v>
      </c>
      <c r="E268" s="30">
        <v>46156</v>
      </c>
      <c r="F268" s="31" t="s">
        <v>397</v>
      </c>
      <c r="G268" s="31" t="s">
        <v>137</v>
      </c>
      <c r="H268" s="31" t="s">
        <v>394</v>
      </c>
      <c r="I268" s="31">
        <v>100</v>
      </c>
      <c r="J268" s="31">
        <v>28.183</v>
      </c>
      <c r="K268" s="31">
        <v>46</v>
      </c>
      <c r="L268" s="31">
        <v>1781.7</v>
      </c>
      <c r="M268" s="31">
        <v>0.38732608695652171</v>
      </c>
      <c r="N268" s="31" t="s">
        <v>395</v>
      </c>
      <c r="O268" s="31">
        <v>4600</v>
      </c>
      <c r="P268">
        <f t="shared" si="25"/>
        <v>4</v>
      </c>
      <c r="Q268">
        <f t="shared" si="26"/>
        <v>16</v>
      </c>
      <c r="R268" s="31" t="str">
        <f>VLOOKUP(G268,Catalogo!A:B,2,0)</f>
        <v>METASILICATO DE SODIO PENTASIL</v>
      </c>
      <c r="S268" s="68">
        <f t="shared" si="27"/>
        <v>1781.7</v>
      </c>
      <c r="T268" s="68">
        <f t="shared" si="28"/>
        <v>2818.3</v>
      </c>
      <c r="U268" s="69">
        <f t="shared" si="29"/>
        <v>1</v>
      </c>
    </row>
    <row r="269" spans="1:21" customFormat="1" x14ac:dyDescent="0.35">
      <c r="A269" s="31" t="s">
        <v>1898</v>
      </c>
      <c r="B269" s="31" t="s">
        <v>411</v>
      </c>
      <c r="C269" s="30">
        <v>46126</v>
      </c>
      <c r="D269" s="31" t="s">
        <v>392</v>
      </c>
      <c r="E269" s="30">
        <v>46156</v>
      </c>
      <c r="F269" s="31" t="s">
        <v>1146</v>
      </c>
      <c r="G269" s="31" t="s">
        <v>613</v>
      </c>
      <c r="H269" s="31" t="s">
        <v>394</v>
      </c>
      <c r="I269" s="31">
        <v>680</v>
      </c>
      <c r="J269" s="31">
        <v>37.339264999999997</v>
      </c>
      <c r="K269" s="31">
        <v>45</v>
      </c>
      <c r="L269" s="31">
        <v>5209.2997999999998</v>
      </c>
      <c r="M269" s="31">
        <v>0.17023855555555559</v>
      </c>
      <c r="N269" s="31" t="s">
        <v>395</v>
      </c>
      <c r="O269" s="31">
        <v>30600</v>
      </c>
      <c r="P269">
        <f t="shared" si="25"/>
        <v>4</v>
      </c>
      <c r="Q269">
        <f t="shared" si="26"/>
        <v>16</v>
      </c>
      <c r="R269" s="31" t="str">
        <f>VLOOKUP(G269,Catalogo!A:B,2,0)</f>
        <v>LESS 70%</v>
      </c>
      <c r="S269" s="68">
        <f t="shared" si="27"/>
        <v>5209.2998000000016</v>
      </c>
      <c r="T269" s="68">
        <f t="shared" si="28"/>
        <v>25390.700199999999</v>
      </c>
      <c r="U269" s="69">
        <f t="shared" si="29"/>
        <v>1</v>
      </c>
    </row>
    <row r="270" spans="1:21" customFormat="1" x14ac:dyDescent="0.35">
      <c r="A270" s="31" t="s">
        <v>1899</v>
      </c>
      <c r="B270" s="31" t="s">
        <v>697</v>
      </c>
      <c r="C270" s="30">
        <v>46126</v>
      </c>
      <c r="D270" s="31" t="s">
        <v>398</v>
      </c>
      <c r="E270" s="30">
        <v>46126</v>
      </c>
      <c r="F270" s="31" t="s">
        <v>835</v>
      </c>
      <c r="G270" s="31" t="s">
        <v>71</v>
      </c>
      <c r="H270" s="31" t="s">
        <v>394</v>
      </c>
      <c r="I270" s="31">
        <v>215</v>
      </c>
      <c r="J270" s="31">
        <v>50.268557999999999</v>
      </c>
      <c r="K270" s="31">
        <v>60</v>
      </c>
      <c r="L270" s="31">
        <v>2092.2600299999999</v>
      </c>
      <c r="M270" s="31">
        <v>0.16219069999999999</v>
      </c>
      <c r="N270" s="31" t="s">
        <v>395</v>
      </c>
      <c r="O270" s="31">
        <v>12900</v>
      </c>
      <c r="P270">
        <f t="shared" si="25"/>
        <v>4</v>
      </c>
      <c r="Q270">
        <f t="shared" si="26"/>
        <v>16</v>
      </c>
      <c r="R270" s="31" t="str">
        <f>VLOOKUP(G270,Catalogo!A:B,2,0)</f>
        <v>MONOPROPILENGLICOL USP</v>
      </c>
      <c r="S270" s="68">
        <f t="shared" si="27"/>
        <v>2092.2600300000004</v>
      </c>
      <c r="T270" s="68">
        <f t="shared" si="28"/>
        <v>10807.739969999999</v>
      </c>
      <c r="U270" s="69">
        <f t="shared" si="29"/>
        <v>1</v>
      </c>
    </row>
    <row r="271" spans="1:21" customFormat="1" x14ac:dyDescent="0.35">
      <c r="A271" s="31" t="s">
        <v>1900</v>
      </c>
      <c r="B271" s="31" t="s">
        <v>547</v>
      </c>
      <c r="C271" s="30">
        <v>46126</v>
      </c>
      <c r="D271" s="31" t="s">
        <v>398</v>
      </c>
      <c r="E271" s="30">
        <v>46126</v>
      </c>
      <c r="F271" s="31" t="s">
        <v>1146</v>
      </c>
      <c r="G271" s="31" t="s">
        <v>230</v>
      </c>
      <c r="H271" s="31" t="s">
        <v>394</v>
      </c>
      <c r="I271" s="31">
        <v>450</v>
      </c>
      <c r="J271" s="31">
        <v>3.478764</v>
      </c>
      <c r="K271" s="31">
        <v>4.5999999999999996</v>
      </c>
      <c r="L271" s="31">
        <v>504.55619999999999</v>
      </c>
      <c r="M271" s="31">
        <v>0.24374695652173911</v>
      </c>
      <c r="N271" s="31" t="s">
        <v>401</v>
      </c>
      <c r="O271" s="31">
        <v>35908.29</v>
      </c>
      <c r="P271">
        <f t="shared" si="25"/>
        <v>4</v>
      </c>
      <c r="Q271">
        <f t="shared" si="26"/>
        <v>16</v>
      </c>
      <c r="R271" s="31" t="str">
        <f>VLOOKUP(G271,Catalogo!A:B,2,0)</f>
        <v>HIPOCLORITO DE CALCIO GRANULAR HTH</v>
      </c>
      <c r="S271" s="68">
        <f t="shared" si="27"/>
        <v>8752.5364013999988</v>
      </c>
      <c r="T271" s="68">
        <f t="shared" si="28"/>
        <v>27155.7535986</v>
      </c>
      <c r="U271" s="69">
        <f t="shared" si="29"/>
        <v>17.347000000000001</v>
      </c>
    </row>
    <row r="272" spans="1:21" customFormat="1" x14ac:dyDescent="0.35">
      <c r="A272" s="31" t="s">
        <v>1901</v>
      </c>
      <c r="B272" s="31" t="s">
        <v>547</v>
      </c>
      <c r="C272" s="30">
        <v>46126</v>
      </c>
      <c r="D272" s="31" t="s">
        <v>398</v>
      </c>
      <c r="E272" s="30">
        <v>46126</v>
      </c>
      <c r="F272" s="31" t="s">
        <v>1146</v>
      </c>
      <c r="G272" s="31" t="s">
        <v>230</v>
      </c>
      <c r="H272" s="31" t="s">
        <v>394</v>
      </c>
      <c r="I272" s="31">
        <v>90</v>
      </c>
      <c r="J272" s="31">
        <v>3.4787650000000001</v>
      </c>
      <c r="K272" s="31">
        <v>4.5999999999999996</v>
      </c>
      <c r="L272" s="31">
        <v>100.91115000000001</v>
      </c>
      <c r="M272" s="31">
        <v>0.24374673913043479</v>
      </c>
      <c r="N272" s="31" t="s">
        <v>401</v>
      </c>
      <c r="O272" s="31">
        <v>7181.66</v>
      </c>
      <c r="P272">
        <f t="shared" si="25"/>
        <v>4</v>
      </c>
      <c r="Q272">
        <f t="shared" si="26"/>
        <v>16</v>
      </c>
      <c r="R272" s="31" t="str">
        <f>VLOOKUP(G272,Catalogo!A:B,2,0)</f>
        <v>HIPOCLORITO DE CALCIO GRANULAR HTH</v>
      </c>
      <c r="S272" s="68">
        <f t="shared" si="27"/>
        <v>1750.5062065434777</v>
      </c>
      <c r="T272" s="68">
        <f t="shared" si="28"/>
        <v>5431.1537934565222</v>
      </c>
      <c r="U272" s="69">
        <f t="shared" si="29"/>
        <v>17.347004830917875</v>
      </c>
    </row>
    <row r="273" spans="1:21" customFormat="1" x14ac:dyDescent="0.35">
      <c r="A273" s="31" t="s">
        <v>1902</v>
      </c>
      <c r="B273" s="31" t="s">
        <v>1164</v>
      </c>
      <c r="C273" s="30">
        <v>46125</v>
      </c>
      <c r="D273" s="31" t="s">
        <v>392</v>
      </c>
      <c r="E273" s="30">
        <v>46155</v>
      </c>
      <c r="F273" s="31" t="s">
        <v>397</v>
      </c>
      <c r="G273" s="31" t="s">
        <v>151</v>
      </c>
      <c r="H273" s="31" t="s">
        <v>394</v>
      </c>
      <c r="I273" s="31">
        <v>1575</v>
      </c>
      <c r="J273" s="31">
        <v>64.489035000000001</v>
      </c>
      <c r="K273" s="31">
        <v>73</v>
      </c>
      <c r="L273" s="31">
        <v>13404.769875</v>
      </c>
      <c r="M273" s="31">
        <v>0.1165885616438356</v>
      </c>
      <c r="N273" s="31" t="s">
        <v>395</v>
      </c>
      <c r="O273" s="31">
        <v>114975</v>
      </c>
      <c r="P273">
        <f t="shared" si="25"/>
        <v>4</v>
      </c>
      <c r="Q273">
        <f t="shared" si="26"/>
        <v>16</v>
      </c>
      <c r="R273" s="31" t="str">
        <f>VLOOKUP(G273,Catalogo!A:B,2,0)</f>
        <v>SULFATO DE COBRE PEÑOLES</v>
      </c>
      <c r="S273" s="68">
        <f t="shared" si="27"/>
        <v>13404.769874999998</v>
      </c>
      <c r="T273" s="68">
        <f t="shared" si="28"/>
        <v>101570.230125</v>
      </c>
      <c r="U273" s="69">
        <f t="shared" si="29"/>
        <v>1</v>
      </c>
    </row>
    <row r="274" spans="1:21" customFormat="1" x14ac:dyDescent="0.35">
      <c r="A274" s="31" t="s">
        <v>1660</v>
      </c>
      <c r="B274" s="31" t="s">
        <v>790</v>
      </c>
      <c r="C274" s="30">
        <v>46125</v>
      </c>
      <c r="D274" s="31" t="s">
        <v>392</v>
      </c>
      <c r="E274" s="30">
        <v>46155</v>
      </c>
      <c r="F274" s="31" t="s">
        <v>397</v>
      </c>
      <c r="G274" s="31" t="s">
        <v>87</v>
      </c>
      <c r="H274" s="31" t="s">
        <v>394</v>
      </c>
      <c r="I274" s="31">
        <v>900</v>
      </c>
      <c r="J274" s="31">
        <v>31.150044000000001</v>
      </c>
      <c r="K274" s="31">
        <v>38</v>
      </c>
      <c r="L274" s="31">
        <v>6164.9603999999999</v>
      </c>
      <c r="M274" s="31">
        <v>0.18026200000000001</v>
      </c>
      <c r="N274" s="31" t="s">
        <v>395</v>
      </c>
      <c r="O274" s="31">
        <v>34200</v>
      </c>
      <c r="P274">
        <f t="shared" si="25"/>
        <v>4</v>
      </c>
      <c r="Q274">
        <f t="shared" si="26"/>
        <v>16</v>
      </c>
      <c r="R274" s="31" t="str">
        <f>VLOOKUP(G274,Catalogo!A:B,2,0)</f>
        <v>ESTIREN ACRILICA</v>
      </c>
      <c r="S274" s="68">
        <f t="shared" si="27"/>
        <v>6164.960399999999</v>
      </c>
      <c r="T274" s="68">
        <f t="shared" si="28"/>
        <v>28035.0396</v>
      </c>
      <c r="U274" s="69">
        <f t="shared" si="29"/>
        <v>1</v>
      </c>
    </row>
    <row r="275" spans="1:21" customFormat="1" x14ac:dyDescent="0.35">
      <c r="A275" s="31" t="s">
        <v>1800</v>
      </c>
      <c r="B275" s="31" t="s">
        <v>790</v>
      </c>
      <c r="C275" s="30">
        <v>46122</v>
      </c>
      <c r="D275" s="31" t="s">
        <v>392</v>
      </c>
      <c r="E275" s="30">
        <v>46152</v>
      </c>
      <c r="F275" s="31" t="s">
        <v>397</v>
      </c>
      <c r="G275" s="31" t="s">
        <v>87</v>
      </c>
      <c r="H275" s="31" t="s">
        <v>394</v>
      </c>
      <c r="I275" s="31">
        <v>1440</v>
      </c>
      <c r="J275" s="31">
        <v>31.628674</v>
      </c>
      <c r="K275" s="31">
        <v>41</v>
      </c>
      <c r="L275" s="31">
        <v>13494.709440000001</v>
      </c>
      <c r="M275" s="31">
        <v>0.2285689268292683</v>
      </c>
      <c r="N275" s="31" t="s">
        <v>395</v>
      </c>
      <c r="O275" s="31">
        <v>59040</v>
      </c>
      <c r="P275">
        <f t="shared" si="25"/>
        <v>4</v>
      </c>
      <c r="Q275">
        <f t="shared" si="26"/>
        <v>15</v>
      </c>
      <c r="R275" s="31" t="str">
        <f>VLOOKUP(G275,Catalogo!A:B,2,0)</f>
        <v>ESTIREN ACRILICA</v>
      </c>
      <c r="S275" s="68">
        <f t="shared" si="27"/>
        <v>13494.709440000001</v>
      </c>
      <c r="T275" s="68">
        <f t="shared" si="28"/>
        <v>45545.290560000001</v>
      </c>
      <c r="U275" s="69">
        <f t="shared" si="29"/>
        <v>1</v>
      </c>
    </row>
    <row r="276" spans="1:21" customFormat="1" x14ac:dyDescent="0.35">
      <c r="A276" s="31" t="s">
        <v>1801</v>
      </c>
      <c r="B276" s="31" t="s">
        <v>415</v>
      </c>
      <c r="C276" s="30">
        <v>46122</v>
      </c>
      <c r="D276" s="31" t="s">
        <v>1394</v>
      </c>
      <c r="E276" s="30">
        <v>46152</v>
      </c>
      <c r="F276" s="31" t="s">
        <v>397</v>
      </c>
      <c r="G276" s="31" t="s">
        <v>69</v>
      </c>
      <c r="H276" s="31" t="s">
        <v>394</v>
      </c>
      <c r="I276" s="31">
        <v>450</v>
      </c>
      <c r="J276" s="31">
        <v>1.7851109999999999</v>
      </c>
      <c r="K276" s="31">
        <v>2.78</v>
      </c>
      <c r="L276" s="31">
        <v>447.70004999999998</v>
      </c>
      <c r="M276" s="31">
        <v>0.35787374100719421</v>
      </c>
      <c r="N276" s="31" t="s">
        <v>401</v>
      </c>
      <c r="O276" s="31">
        <v>21716.48</v>
      </c>
      <c r="P276">
        <f t="shared" si="25"/>
        <v>4</v>
      </c>
      <c r="Q276">
        <f t="shared" si="26"/>
        <v>15</v>
      </c>
      <c r="R276" s="31" t="str">
        <f>VLOOKUP(G276,Catalogo!A:B,2,0)</f>
        <v>ACIDO FOSFORICO CLARIFICADO 85%</v>
      </c>
      <c r="S276" s="68">
        <f t="shared" si="27"/>
        <v>7771.7579391079134</v>
      </c>
      <c r="T276" s="68">
        <f t="shared" si="28"/>
        <v>13944.722060892087</v>
      </c>
      <c r="U276" s="69">
        <f t="shared" si="29"/>
        <v>17.359296562749801</v>
      </c>
    </row>
    <row r="277" spans="1:21" customFormat="1" x14ac:dyDescent="0.35">
      <c r="A277" s="31" t="s">
        <v>1802</v>
      </c>
      <c r="B277" s="31" t="s">
        <v>1803</v>
      </c>
      <c r="C277" s="30">
        <v>46122</v>
      </c>
      <c r="D277" s="31" t="s">
        <v>392</v>
      </c>
      <c r="E277" s="30">
        <v>46152</v>
      </c>
      <c r="F277" s="31" t="s">
        <v>397</v>
      </c>
      <c r="G277" s="31" t="s">
        <v>83</v>
      </c>
      <c r="H277" s="31" t="s">
        <v>394</v>
      </c>
      <c r="I277" s="31">
        <v>220</v>
      </c>
      <c r="J277" s="31">
        <v>49.769455000000001</v>
      </c>
      <c r="K277" s="31">
        <v>60</v>
      </c>
      <c r="L277" s="31">
        <v>2250.7199000000001</v>
      </c>
      <c r="M277" s="31">
        <v>0.17050908333333331</v>
      </c>
      <c r="N277" s="31" t="s">
        <v>395</v>
      </c>
      <c r="O277" s="31">
        <v>13200</v>
      </c>
      <c r="P277">
        <f t="shared" si="25"/>
        <v>4</v>
      </c>
      <c r="Q277">
        <f t="shared" si="26"/>
        <v>15</v>
      </c>
      <c r="R277" s="31" t="str">
        <f>VLOOKUP(G277,Catalogo!A:B,2,0)</f>
        <v>ADBS</v>
      </c>
      <c r="S277" s="68">
        <f t="shared" si="27"/>
        <v>2250.7199000000001</v>
      </c>
      <c r="T277" s="68">
        <f t="shared" si="28"/>
        <v>10949.2801</v>
      </c>
      <c r="U277" s="69">
        <f t="shared" si="29"/>
        <v>1</v>
      </c>
    </row>
    <row r="278" spans="1:21" customFormat="1" x14ac:dyDescent="0.35">
      <c r="A278" s="31" t="s">
        <v>1804</v>
      </c>
      <c r="B278" s="31" t="s">
        <v>790</v>
      </c>
      <c r="C278" s="30">
        <v>46122</v>
      </c>
      <c r="D278" s="31" t="s">
        <v>392</v>
      </c>
      <c r="E278" s="30">
        <v>46152</v>
      </c>
      <c r="F278" s="31" t="s">
        <v>397</v>
      </c>
      <c r="G278" s="31" t="s">
        <v>87</v>
      </c>
      <c r="H278" s="31" t="s">
        <v>394</v>
      </c>
      <c r="I278" s="31">
        <v>1080</v>
      </c>
      <c r="J278" s="31">
        <v>30.866056</v>
      </c>
      <c r="K278" s="31">
        <v>38</v>
      </c>
      <c r="L278" s="31">
        <v>7704.6595200000002</v>
      </c>
      <c r="M278" s="31">
        <v>0.1877353684210526</v>
      </c>
      <c r="N278" s="31" t="s">
        <v>395</v>
      </c>
      <c r="O278" s="31">
        <v>41040</v>
      </c>
      <c r="P278">
        <f t="shared" si="25"/>
        <v>4</v>
      </c>
      <c r="Q278">
        <f t="shared" si="26"/>
        <v>15</v>
      </c>
      <c r="R278" s="31" t="str">
        <f>VLOOKUP(G278,Catalogo!A:B,2,0)</f>
        <v>ESTIREN ACRILICA</v>
      </c>
      <c r="S278" s="68">
        <f t="shared" si="27"/>
        <v>7704.6595199999992</v>
      </c>
      <c r="T278" s="68">
        <f t="shared" si="28"/>
        <v>33335.340479999999</v>
      </c>
      <c r="U278" s="69">
        <f t="shared" si="29"/>
        <v>1</v>
      </c>
    </row>
    <row r="279" spans="1:21" customFormat="1" x14ac:dyDescent="0.35">
      <c r="A279" s="31" t="s">
        <v>1805</v>
      </c>
      <c r="B279" s="31" t="s">
        <v>790</v>
      </c>
      <c r="C279" s="30">
        <v>46122</v>
      </c>
      <c r="D279" s="31" t="s">
        <v>392</v>
      </c>
      <c r="E279" s="30">
        <v>46152</v>
      </c>
      <c r="F279" s="31" t="s">
        <v>397</v>
      </c>
      <c r="G279" s="31" t="s">
        <v>87</v>
      </c>
      <c r="H279" s="31" t="s">
        <v>394</v>
      </c>
      <c r="I279" s="31">
        <v>1080</v>
      </c>
      <c r="J279" s="31">
        <v>30.866056</v>
      </c>
      <c r="K279" s="31">
        <v>38</v>
      </c>
      <c r="L279" s="31">
        <v>7704.6595200000002</v>
      </c>
      <c r="M279" s="31">
        <v>0.1877353684210526</v>
      </c>
      <c r="N279" s="31" t="s">
        <v>395</v>
      </c>
      <c r="O279" s="31">
        <v>41040</v>
      </c>
      <c r="P279">
        <f t="shared" si="25"/>
        <v>4</v>
      </c>
      <c r="Q279">
        <f t="shared" si="26"/>
        <v>15</v>
      </c>
      <c r="R279" s="31" t="str">
        <f>VLOOKUP(G279,Catalogo!A:B,2,0)</f>
        <v>ESTIREN ACRILICA</v>
      </c>
      <c r="S279" s="68">
        <f t="shared" si="27"/>
        <v>7704.6595199999992</v>
      </c>
      <c r="T279" s="68">
        <f t="shared" si="28"/>
        <v>33335.340479999999</v>
      </c>
      <c r="U279" s="69">
        <f t="shared" si="29"/>
        <v>1</v>
      </c>
    </row>
    <row r="280" spans="1:21" customFormat="1" x14ac:dyDescent="0.35">
      <c r="A280" s="31" t="s">
        <v>1806</v>
      </c>
      <c r="B280" s="31" t="s">
        <v>407</v>
      </c>
      <c r="C280" s="30">
        <v>46122</v>
      </c>
      <c r="D280" s="31" t="s">
        <v>392</v>
      </c>
      <c r="E280" s="30">
        <v>46152</v>
      </c>
      <c r="F280" s="31" t="s">
        <v>835</v>
      </c>
      <c r="G280" s="31" t="s">
        <v>230</v>
      </c>
      <c r="H280" s="31" t="s">
        <v>394</v>
      </c>
      <c r="I280" s="31">
        <v>405</v>
      </c>
      <c r="J280" s="31">
        <v>3.558522</v>
      </c>
      <c r="K280" s="31">
        <v>4.28</v>
      </c>
      <c r="L280" s="31">
        <v>292.19859000000002</v>
      </c>
      <c r="M280" s="31">
        <v>0.1685696261682243</v>
      </c>
      <c r="N280" s="31" t="s">
        <v>401</v>
      </c>
      <c r="O280" s="31">
        <v>30090.61</v>
      </c>
      <c r="P280">
        <f t="shared" si="25"/>
        <v>4</v>
      </c>
      <c r="Q280">
        <f t="shared" si="26"/>
        <v>15</v>
      </c>
      <c r="R280" s="31" t="str">
        <f>VLOOKUP(G280,Catalogo!A:B,2,0)</f>
        <v>HIPOCLORITO DE CALCIO GRANULAR HTH</v>
      </c>
      <c r="S280" s="68">
        <f t="shared" si="27"/>
        <v>5072.3628788738342</v>
      </c>
      <c r="T280" s="68">
        <f t="shared" si="28"/>
        <v>25018.247121126165</v>
      </c>
      <c r="U280" s="69">
        <f t="shared" si="29"/>
        <v>17.359299642321449</v>
      </c>
    </row>
    <row r="281" spans="1:21" customFormat="1" x14ac:dyDescent="0.35">
      <c r="A281" s="31" t="s">
        <v>1807</v>
      </c>
      <c r="B281" s="31" t="s">
        <v>1675</v>
      </c>
      <c r="C281" s="30">
        <v>46122</v>
      </c>
      <c r="D281" s="31" t="s">
        <v>398</v>
      </c>
      <c r="E281" s="30">
        <v>46122</v>
      </c>
      <c r="F281" s="31" t="s">
        <v>1146</v>
      </c>
      <c r="G281" s="31" t="s">
        <v>79</v>
      </c>
      <c r="H281" s="31" t="s">
        <v>394</v>
      </c>
      <c r="I281" s="31">
        <v>25</v>
      </c>
      <c r="J281" s="31">
        <v>48.286000000000001</v>
      </c>
      <c r="K281" s="31">
        <v>88</v>
      </c>
      <c r="L281" s="31">
        <v>992.85</v>
      </c>
      <c r="M281" s="31">
        <v>0.4512954545454545</v>
      </c>
      <c r="N281" s="31" t="s">
        <v>395</v>
      </c>
      <c r="O281" s="31">
        <v>2200</v>
      </c>
      <c r="P281">
        <f t="shared" si="25"/>
        <v>4</v>
      </c>
      <c r="Q281">
        <f t="shared" si="26"/>
        <v>15</v>
      </c>
      <c r="R281" s="31" t="str">
        <f>VLOOKUP(G281,Catalogo!A:B,2,0)</f>
        <v>EDTA</v>
      </c>
      <c r="S281" s="68">
        <f t="shared" si="27"/>
        <v>992.84999999999991</v>
      </c>
      <c r="T281" s="68">
        <f t="shared" si="28"/>
        <v>1207.1500000000001</v>
      </c>
      <c r="U281" s="69">
        <f t="shared" si="29"/>
        <v>1</v>
      </c>
    </row>
    <row r="282" spans="1:21" customFormat="1" x14ac:dyDescent="0.35">
      <c r="A282" s="31" t="s">
        <v>1808</v>
      </c>
      <c r="B282" s="31" t="s">
        <v>1311</v>
      </c>
      <c r="C282" s="30">
        <v>46121</v>
      </c>
      <c r="D282" s="31" t="s">
        <v>398</v>
      </c>
      <c r="E282" s="30">
        <v>46121</v>
      </c>
      <c r="F282" s="31" t="s">
        <v>835</v>
      </c>
      <c r="G282" s="31" t="s">
        <v>230</v>
      </c>
      <c r="H282" s="31" t="s">
        <v>394</v>
      </c>
      <c r="I282" s="31">
        <v>45</v>
      </c>
      <c r="J282" s="31">
        <v>61.974221999999997</v>
      </c>
      <c r="K282" s="31">
        <v>83.59</v>
      </c>
      <c r="L282" s="31">
        <v>972.71001000000001</v>
      </c>
      <c r="M282" s="31">
        <v>0.25859286996052161</v>
      </c>
      <c r="N282" s="31" t="s">
        <v>395</v>
      </c>
      <c r="O282" s="31">
        <v>3761.55</v>
      </c>
      <c r="P282">
        <f t="shared" si="25"/>
        <v>4</v>
      </c>
      <c r="Q282">
        <f t="shared" si="26"/>
        <v>15</v>
      </c>
      <c r="R282" s="31" t="str">
        <f>VLOOKUP(G282,Catalogo!A:B,2,0)</f>
        <v>HIPOCLORITO DE CALCIO GRANULAR HTH</v>
      </c>
      <c r="S282" s="68">
        <f t="shared" si="27"/>
        <v>972.71001000000024</v>
      </c>
      <c r="T282" s="68">
        <f t="shared" si="28"/>
        <v>2788.8399899999999</v>
      </c>
      <c r="U282" s="69">
        <f t="shared" si="29"/>
        <v>1</v>
      </c>
    </row>
    <row r="283" spans="1:21" customFormat="1" x14ac:dyDescent="0.35">
      <c r="A283" s="31" t="s">
        <v>1809</v>
      </c>
      <c r="B283" s="31" t="s">
        <v>1503</v>
      </c>
      <c r="C283" s="30">
        <v>46121</v>
      </c>
      <c r="D283" s="31" t="s">
        <v>392</v>
      </c>
      <c r="E283" s="30">
        <v>46151</v>
      </c>
      <c r="F283" s="31" t="s">
        <v>835</v>
      </c>
      <c r="G283" s="31" t="s">
        <v>230</v>
      </c>
      <c r="H283" s="31" t="s">
        <v>394</v>
      </c>
      <c r="I283" s="31">
        <v>90</v>
      </c>
      <c r="J283" s="31">
        <v>61.974111000000001</v>
      </c>
      <c r="K283" s="31">
        <v>85.23</v>
      </c>
      <c r="L283" s="31">
        <v>2093.0300099999999</v>
      </c>
      <c r="M283" s="31">
        <v>0.27286036606828579</v>
      </c>
      <c r="N283" s="31" t="s">
        <v>395</v>
      </c>
      <c r="O283" s="31">
        <v>7670.7</v>
      </c>
      <c r="P283">
        <f t="shared" si="25"/>
        <v>4</v>
      </c>
      <c r="Q283">
        <f t="shared" si="26"/>
        <v>15</v>
      </c>
      <c r="R283" s="31" t="str">
        <f>VLOOKUP(G283,Catalogo!A:B,2,0)</f>
        <v>HIPOCLORITO DE CALCIO GRANULAR HTH</v>
      </c>
      <c r="S283" s="68">
        <f t="shared" si="27"/>
        <v>2093.0300100000004</v>
      </c>
      <c r="T283" s="68">
        <f t="shared" si="28"/>
        <v>5577.6699899999994</v>
      </c>
      <c r="U283" s="69">
        <f t="shared" si="29"/>
        <v>1</v>
      </c>
    </row>
    <row r="284" spans="1:21" customFormat="1" x14ac:dyDescent="0.35">
      <c r="A284" s="31" t="s">
        <v>1811</v>
      </c>
      <c r="B284" s="31" t="s">
        <v>674</v>
      </c>
      <c r="C284" s="30">
        <v>46121</v>
      </c>
      <c r="D284" s="31" t="s">
        <v>392</v>
      </c>
      <c r="E284" s="30">
        <v>46151</v>
      </c>
      <c r="F284" s="31" t="s">
        <v>397</v>
      </c>
      <c r="G284" s="31" t="s">
        <v>230</v>
      </c>
      <c r="H284" s="31" t="s">
        <v>394</v>
      </c>
      <c r="I284" s="31">
        <v>900</v>
      </c>
      <c r="J284" s="31">
        <v>3.4899279999999999</v>
      </c>
      <c r="K284" s="31">
        <v>4.5999999999999996</v>
      </c>
      <c r="L284" s="31">
        <v>999.06479999999999</v>
      </c>
      <c r="M284" s="31">
        <v>0.24132000000000001</v>
      </c>
      <c r="N284" s="31" t="s">
        <v>401</v>
      </c>
      <c r="O284" s="31">
        <v>72101</v>
      </c>
      <c r="P284">
        <f t="shared" si="25"/>
        <v>4</v>
      </c>
      <c r="Q284">
        <f t="shared" si="26"/>
        <v>15</v>
      </c>
      <c r="R284" s="31" t="str">
        <f>VLOOKUP(G284,Catalogo!A:B,2,0)</f>
        <v>HIPOCLORITO DE CALCIO GRANULAR HTH</v>
      </c>
      <c r="S284" s="68">
        <f t="shared" si="27"/>
        <v>17399.41332</v>
      </c>
      <c r="T284" s="68">
        <f t="shared" si="28"/>
        <v>54701.58668</v>
      </c>
      <c r="U284" s="69">
        <f t="shared" si="29"/>
        <v>17.41570048309179</v>
      </c>
    </row>
    <row r="285" spans="1:21" customFormat="1" x14ac:dyDescent="0.35">
      <c r="A285" s="31" t="s">
        <v>1812</v>
      </c>
      <c r="B285" s="31" t="s">
        <v>1555</v>
      </c>
      <c r="C285" s="30">
        <v>46121</v>
      </c>
      <c r="D285" s="31" t="s">
        <v>398</v>
      </c>
      <c r="E285" s="30">
        <v>46121</v>
      </c>
      <c r="F285" s="31" t="s">
        <v>397</v>
      </c>
      <c r="G285" s="31" t="s">
        <v>115</v>
      </c>
      <c r="H285" s="31" t="s">
        <v>394</v>
      </c>
      <c r="I285" s="31">
        <v>50</v>
      </c>
      <c r="J285" s="31">
        <v>145.64060000000001</v>
      </c>
      <c r="K285" s="31">
        <v>180</v>
      </c>
      <c r="L285" s="31">
        <v>1717.97</v>
      </c>
      <c r="M285" s="31">
        <v>0.19088555555555561</v>
      </c>
      <c r="N285" s="31" t="s">
        <v>395</v>
      </c>
      <c r="O285" s="31">
        <v>9000</v>
      </c>
      <c r="P285">
        <f t="shared" si="25"/>
        <v>4</v>
      </c>
      <c r="Q285">
        <f t="shared" si="26"/>
        <v>15</v>
      </c>
      <c r="R285" s="31" t="str">
        <f>VLOOKUP(G285,Catalogo!A:B,2,0)</f>
        <v>ARBOCEL CE 30MST</v>
      </c>
      <c r="S285" s="68">
        <f t="shared" si="27"/>
        <v>1717.9699999999998</v>
      </c>
      <c r="T285" s="68">
        <f t="shared" si="28"/>
        <v>7282.0300000000007</v>
      </c>
      <c r="U285" s="69">
        <f t="shared" si="29"/>
        <v>1</v>
      </c>
    </row>
    <row r="286" spans="1:21" customFormat="1" x14ac:dyDescent="0.35">
      <c r="A286" s="31" t="s">
        <v>1813</v>
      </c>
      <c r="B286" s="31" t="s">
        <v>1204</v>
      </c>
      <c r="C286" s="30">
        <v>46121</v>
      </c>
      <c r="D286" s="31" t="s">
        <v>398</v>
      </c>
      <c r="E286" s="30">
        <v>46151</v>
      </c>
      <c r="F286" s="31" t="s">
        <v>397</v>
      </c>
      <c r="G286" s="31" t="s">
        <v>87</v>
      </c>
      <c r="H286" s="31" t="s">
        <v>394</v>
      </c>
      <c r="I286" s="31">
        <v>180</v>
      </c>
      <c r="J286" s="31">
        <v>31.140499999999999</v>
      </c>
      <c r="K286" s="31">
        <v>43</v>
      </c>
      <c r="L286" s="31">
        <v>2134.71</v>
      </c>
      <c r="M286" s="31">
        <v>0.27580232558139528</v>
      </c>
      <c r="N286" s="31" t="s">
        <v>395</v>
      </c>
      <c r="O286" s="31">
        <v>7740</v>
      </c>
      <c r="P286">
        <f t="shared" si="25"/>
        <v>4</v>
      </c>
      <c r="Q286">
        <f t="shared" si="26"/>
        <v>15</v>
      </c>
      <c r="R286" s="31" t="str">
        <f>VLOOKUP(G286,Catalogo!A:B,2,0)</f>
        <v>ESTIREN ACRILICA</v>
      </c>
      <c r="S286" s="68">
        <f t="shared" si="27"/>
        <v>2134.71</v>
      </c>
      <c r="T286" s="68">
        <f t="shared" si="28"/>
        <v>5605.29</v>
      </c>
      <c r="U286" s="69">
        <f t="shared" si="29"/>
        <v>1</v>
      </c>
    </row>
    <row r="287" spans="1:21" customFormat="1" x14ac:dyDescent="0.35">
      <c r="A287" s="31" t="s">
        <v>1814</v>
      </c>
      <c r="B287" s="31" t="s">
        <v>402</v>
      </c>
      <c r="C287" s="30">
        <v>46121</v>
      </c>
      <c r="D287" s="31" t="s">
        <v>392</v>
      </c>
      <c r="E287" s="30">
        <v>46151</v>
      </c>
      <c r="F287" s="31" t="s">
        <v>397</v>
      </c>
      <c r="G287" s="31" t="s">
        <v>87</v>
      </c>
      <c r="H287" s="31" t="s">
        <v>394</v>
      </c>
      <c r="I287" s="31">
        <v>1620</v>
      </c>
      <c r="J287" s="31">
        <v>31.140519000000001</v>
      </c>
      <c r="K287" s="31">
        <v>38</v>
      </c>
      <c r="L287" s="31">
        <v>11112.35922</v>
      </c>
      <c r="M287" s="31">
        <v>0.18051265789473681</v>
      </c>
      <c r="N287" s="31" t="s">
        <v>395</v>
      </c>
      <c r="O287" s="31">
        <v>61560</v>
      </c>
      <c r="P287">
        <f t="shared" si="25"/>
        <v>4</v>
      </c>
      <c r="Q287">
        <f t="shared" si="26"/>
        <v>15</v>
      </c>
      <c r="R287" s="31" t="str">
        <f>VLOOKUP(G287,Catalogo!A:B,2,0)</f>
        <v>ESTIREN ACRILICA</v>
      </c>
      <c r="S287" s="68">
        <f t="shared" si="27"/>
        <v>11112.359219999998</v>
      </c>
      <c r="T287" s="68">
        <f t="shared" si="28"/>
        <v>50447.640780000002</v>
      </c>
      <c r="U287" s="69">
        <f t="shared" si="29"/>
        <v>1</v>
      </c>
    </row>
    <row r="288" spans="1:21" customFormat="1" x14ac:dyDescent="0.35">
      <c r="A288" s="31" t="s">
        <v>1815</v>
      </c>
      <c r="B288" s="31" t="s">
        <v>697</v>
      </c>
      <c r="C288" s="30">
        <v>46121</v>
      </c>
      <c r="D288" s="31" t="s">
        <v>398</v>
      </c>
      <c r="E288" s="30">
        <v>46121</v>
      </c>
      <c r="F288" s="31" t="s">
        <v>835</v>
      </c>
      <c r="G288" s="31" t="s">
        <v>77</v>
      </c>
      <c r="H288" s="31" t="s">
        <v>394</v>
      </c>
      <c r="I288" s="31">
        <v>50</v>
      </c>
      <c r="J288" s="31">
        <v>59.330800000000004</v>
      </c>
      <c r="K288" s="31">
        <v>67</v>
      </c>
      <c r="L288" s="31">
        <v>383.46</v>
      </c>
      <c r="M288" s="31">
        <v>0.114465671641791</v>
      </c>
      <c r="N288" s="31" t="s">
        <v>395</v>
      </c>
      <c r="O288" s="31">
        <v>3350</v>
      </c>
      <c r="P288">
        <f t="shared" si="25"/>
        <v>4</v>
      </c>
      <c r="Q288">
        <f t="shared" si="26"/>
        <v>15</v>
      </c>
      <c r="R288" s="31" t="str">
        <f>VLOOKUP(G288,Catalogo!A:B,2,0)</f>
        <v>DESPUMAROL</v>
      </c>
      <c r="S288" s="68">
        <f t="shared" si="27"/>
        <v>383.45999999999981</v>
      </c>
      <c r="T288" s="68">
        <f t="shared" si="28"/>
        <v>2966.54</v>
      </c>
      <c r="U288" s="69">
        <f t="shared" si="29"/>
        <v>1</v>
      </c>
    </row>
    <row r="289" spans="1:21" customFormat="1" x14ac:dyDescent="0.35">
      <c r="A289" s="31" t="s">
        <v>1817</v>
      </c>
      <c r="B289" s="31" t="s">
        <v>484</v>
      </c>
      <c r="C289" s="30">
        <v>46121</v>
      </c>
      <c r="D289" s="31" t="s">
        <v>392</v>
      </c>
      <c r="E289" s="30">
        <v>46151</v>
      </c>
      <c r="F289" s="31" t="s">
        <v>397</v>
      </c>
      <c r="G289" s="31" t="s">
        <v>612</v>
      </c>
      <c r="H289" s="31" t="s">
        <v>394</v>
      </c>
      <c r="I289" s="31">
        <v>440</v>
      </c>
      <c r="J289" s="31">
        <v>21.828614000000002</v>
      </c>
      <c r="K289" s="31">
        <v>29.5</v>
      </c>
      <c r="L289" s="31">
        <v>3375.4098399999998</v>
      </c>
      <c r="M289" s="31">
        <v>0.26004698305084739</v>
      </c>
      <c r="N289" s="31" t="s">
        <v>395</v>
      </c>
      <c r="O289" s="31">
        <v>12980</v>
      </c>
      <c r="P289">
        <f t="shared" si="25"/>
        <v>4</v>
      </c>
      <c r="Q289">
        <f t="shared" si="26"/>
        <v>15</v>
      </c>
      <c r="R289" s="31" t="str">
        <f>VLOOKUP(G289,Catalogo!A:B,2,0)</f>
        <v>LESS 28%</v>
      </c>
      <c r="S289" s="68">
        <f t="shared" si="27"/>
        <v>3375.4098399999993</v>
      </c>
      <c r="T289" s="68">
        <f t="shared" si="28"/>
        <v>9604.5901599999997</v>
      </c>
      <c r="U289" s="69">
        <f t="shared" si="29"/>
        <v>1</v>
      </c>
    </row>
    <row r="290" spans="1:21" customFormat="1" x14ac:dyDescent="0.35">
      <c r="A290" s="31" t="s">
        <v>1818</v>
      </c>
      <c r="B290" s="31" t="s">
        <v>1448</v>
      </c>
      <c r="C290" s="30">
        <v>46121</v>
      </c>
      <c r="D290" s="31" t="s">
        <v>398</v>
      </c>
      <c r="E290" s="30">
        <v>46151</v>
      </c>
      <c r="F290" s="31" t="s">
        <v>1146</v>
      </c>
      <c r="G290" s="31" t="s">
        <v>230</v>
      </c>
      <c r="H290" s="31" t="s">
        <v>394</v>
      </c>
      <c r="I290" s="31">
        <v>450</v>
      </c>
      <c r="J290" s="31">
        <v>3.5585209999999998</v>
      </c>
      <c r="K290" s="31">
        <v>4.5999999999999996</v>
      </c>
      <c r="L290" s="31">
        <v>468.66555</v>
      </c>
      <c r="M290" s="31">
        <v>0.2264084782608696</v>
      </c>
      <c r="N290" s="31" t="s">
        <v>401</v>
      </c>
      <c r="O290" s="31">
        <v>36050.5</v>
      </c>
      <c r="P290">
        <f t="shared" si="25"/>
        <v>4</v>
      </c>
      <c r="Q290">
        <f t="shared" si="26"/>
        <v>15</v>
      </c>
      <c r="R290" s="31" t="str">
        <f>VLOOKUP(G290,Catalogo!A:B,2,0)</f>
        <v>HIPOCLORITO DE CALCIO GRANULAR HTH</v>
      </c>
      <c r="S290" s="68">
        <f t="shared" si="27"/>
        <v>8162.1388455434781</v>
      </c>
      <c r="T290" s="68">
        <f t="shared" si="28"/>
        <v>27888.361154456521</v>
      </c>
      <c r="U290" s="69">
        <f t="shared" si="29"/>
        <v>17.41570048309179</v>
      </c>
    </row>
    <row r="291" spans="1:21" customFormat="1" x14ac:dyDescent="0.35">
      <c r="A291" s="31" t="s">
        <v>1819</v>
      </c>
      <c r="B291" s="31" t="s">
        <v>920</v>
      </c>
      <c r="C291" s="30">
        <v>46120</v>
      </c>
      <c r="D291" s="31" t="s">
        <v>392</v>
      </c>
      <c r="E291" s="30">
        <v>46150</v>
      </c>
      <c r="F291" s="31" t="s">
        <v>835</v>
      </c>
      <c r="G291" s="31" t="s">
        <v>230</v>
      </c>
      <c r="H291" s="31" t="s">
        <v>394</v>
      </c>
      <c r="I291" s="31">
        <v>135</v>
      </c>
      <c r="J291" s="31">
        <v>61.974148</v>
      </c>
      <c r="K291" s="31">
        <v>81.83</v>
      </c>
      <c r="L291" s="31">
        <v>2680.5400199999999</v>
      </c>
      <c r="M291" s="31">
        <v>0.24264758645973361</v>
      </c>
      <c r="N291" s="31" t="s">
        <v>395</v>
      </c>
      <c r="O291" s="31">
        <v>11047.05</v>
      </c>
      <c r="P291">
        <f t="shared" si="25"/>
        <v>4</v>
      </c>
      <c r="Q291">
        <f t="shared" si="26"/>
        <v>15</v>
      </c>
      <c r="R291" s="31" t="str">
        <f>VLOOKUP(G291,Catalogo!A:B,2,0)</f>
        <v>HIPOCLORITO DE CALCIO GRANULAR HTH</v>
      </c>
      <c r="S291" s="68">
        <f t="shared" si="27"/>
        <v>2680.5400199999999</v>
      </c>
      <c r="T291" s="68">
        <f t="shared" si="28"/>
        <v>8366.5099799999989</v>
      </c>
      <c r="U291" s="69">
        <f t="shared" si="29"/>
        <v>1</v>
      </c>
    </row>
    <row r="292" spans="1:21" customFormat="1" x14ac:dyDescent="0.35">
      <c r="A292" s="31" t="s">
        <v>1820</v>
      </c>
      <c r="B292" s="31" t="s">
        <v>1821</v>
      </c>
      <c r="C292" s="30">
        <v>46120</v>
      </c>
      <c r="D292" s="31" t="s">
        <v>392</v>
      </c>
      <c r="E292" s="30">
        <v>46150</v>
      </c>
      <c r="F292" s="31" t="s">
        <v>397</v>
      </c>
      <c r="G292" s="31" t="s">
        <v>40</v>
      </c>
      <c r="H292" s="31" t="s">
        <v>403</v>
      </c>
      <c r="I292" s="31">
        <v>42</v>
      </c>
      <c r="J292" s="31">
        <v>386.74285700000001</v>
      </c>
      <c r="K292" s="31">
        <v>435</v>
      </c>
      <c r="L292" s="31">
        <v>2026.8000059999999</v>
      </c>
      <c r="M292" s="31">
        <v>0.11093596091954019</v>
      </c>
      <c r="N292" s="31" t="s">
        <v>395</v>
      </c>
      <c r="O292" s="31">
        <v>18270</v>
      </c>
      <c r="P292">
        <f t="shared" si="25"/>
        <v>4</v>
      </c>
      <c r="Q292">
        <f t="shared" si="26"/>
        <v>15</v>
      </c>
      <c r="R292" s="31" t="str">
        <f>VLOOKUP(G292,Catalogo!A:B,2,0)</f>
        <v>COMPLENAY B12</v>
      </c>
      <c r="S292" s="68">
        <f t="shared" si="27"/>
        <v>2026.8000059999995</v>
      </c>
      <c r="T292" s="68">
        <f t="shared" si="28"/>
        <v>16243.199994000001</v>
      </c>
      <c r="U292" s="69">
        <f t="shared" si="29"/>
        <v>1</v>
      </c>
    </row>
    <row r="293" spans="1:21" customFormat="1" x14ac:dyDescent="0.35">
      <c r="A293" s="31" t="s">
        <v>1822</v>
      </c>
      <c r="B293" s="31" t="s">
        <v>1695</v>
      </c>
      <c r="C293" s="30">
        <v>46120</v>
      </c>
      <c r="D293" s="31" t="s">
        <v>392</v>
      </c>
      <c r="E293" s="30">
        <v>46150</v>
      </c>
      <c r="F293" s="31" t="s">
        <v>1146</v>
      </c>
      <c r="G293" s="31" t="s">
        <v>173</v>
      </c>
      <c r="H293" s="31" t="s">
        <v>394</v>
      </c>
      <c r="I293" s="31">
        <v>50</v>
      </c>
      <c r="J293" s="31">
        <v>36.861199999999997</v>
      </c>
      <c r="K293" s="31">
        <v>40</v>
      </c>
      <c r="L293" s="31">
        <v>156.94</v>
      </c>
      <c r="M293" s="31">
        <v>7.8469999999999998E-2</v>
      </c>
      <c r="N293" s="31" t="s">
        <v>395</v>
      </c>
      <c r="O293" s="31">
        <v>2000</v>
      </c>
      <c r="P293">
        <f t="shared" si="25"/>
        <v>4</v>
      </c>
      <c r="Q293">
        <f t="shared" si="26"/>
        <v>15</v>
      </c>
      <c r="R293" s="31" t="str">
        <f>VLOOKUP(G293,Catalogo!A:B,2,0)</f>
        <v>TRICLORO GRANULAR</v>
      </c>
      <c r="S293" s="68">
        <f t="shared" si="27"/>
        <v>156.94000000000017</v>
      </c>
      <c r="T293" s="68">
        <f t="shared" si="28"/>
        <v>1843.06</v>
      </c>
      <c r="U293" s="69">
        <f t="shared" si="29"/>
        <v>1</v>
      </c>
    </row>
    <row r="294" spans="1:21" customFormat="1" x14ac:dyDescent="0.35">
      <c r="A294" s="31" t="s">
        <v>1823</v>
      </c>
      <c r="B294" s="31" t="s">
        <v>523</v>
      </c>
      <c r="C294" s="30">
        <v>46119</v>
      </c>
      <c r="D294" s="31" t="s">
        <v>392</v>
      </c>
      <c r="E294" s="30">
        <v>46149</v>
      </c>
      <c r="F294" s="31" t="s">
        <v>397</v>
      </c>
      <c r="G294" s="31" t="s">
        <v>155</v>
      </c>
      <c r="H294" s="31" t="s">
        <v>394</v>
      </c>
      <c r="I294" s="31">
        <v>300</v>
      </c>
      <c r="J294" s="31">
        <v>58.725900000000003</v>
      </c>
      <c r="K294" s="31">
        <v>90</v>
      </c>
      <c r="L294" s="31">
        <v>9382.23</v>
      </c>
      <c r="M294" s="31">
        <v>0.34749000000000002</v>
      </c>
      <c r="N294" s="31" t="s">
        <v>395</v>
      </c>
      <c r="O294" s="31">
        <v>27000</v>
      </c>
      <c r="P294">
        <f t="shared" si="25"/>
        <v>4</v>
      </c>
      <c r="Q294">
        <f t="shared" si="26"/>
        <v>15</v>
      </c>
      <c r="R294" s="31" t="str">
        <f>VLOOKUP(G294,Catalogo!A:B,2,0)</f>
        <v>ACIDO ASCORBICO</v>
      </c>
      <c r="S294" s="68">
        <f t="shared" si="27"/>
        <v>9382.23</v>
      </c>
      <c r="T294" s="68">
        <f t="shared" si="28"/>
        <v>17617.77</v>
      </c>
      <c r="U294" s="69">
        <f t="shared" si="29"/>
        <v>1</v>
      </c>
    </row>
    <row r="295" spans="1:21" customFormat="1" x14ac:dyDescent="0.35">
      <c r="A295" s="31" t="s">
        <v>1824</v>
      </c>
      <c r="B295" s="31" t="s">
        <v>523</v>
      </c>
      <c r="C295" s="30">
        <v>46119</v>
      </c>
      <c r="D295" s="31" t="s">
        <v>392</v>
      </c>
      <c r="E295" s="30">
        <v>46149</v>
      </c>
      <c r="F295" s="31" t="s">
        <v>397</v>
      </c>
      <c r="G295" s="31" t="s">
        <v>230</v>
      </c>
      <c r="H295" s="31" t="s">
        <v>394</v>
      </c>
      <c r="I295" s="31">
        <v>675</v>
      </c>
      <c r="J295" s="31">
        <v>3.4830239999999999</v>
      </c>
      <c r="K295" s="31">
        <v>4.8</v>
      </c>
      <c r="L295" s="31">
        <f>15817.43/17.7932</f>
        <v>888.95926533731995</v>
      </c>
      <c r="M295" s="31">
        <v>0.27437013410414612</v>
      </c>
      <c r="N295" s="31" t="s">
        <v>401</v>
      </c>
      <c r="O295" s="31">
        <v>57649.97</v>
      </c>
      <c r="P295">
        <f t="shared" si="25"/>
        <v>4</v>
      </c>
      <c r="Q295">
        <f t="shared" si="26"/>
        <v>15</v>
      </c>
      <c r="R295" s="31" t="str">
        <f>VLOOKUP(G295,Catalogo!A:B,2,0)</f>
        <v>HIPOCLORITO DE CALCIO GRANULAR HTH</v>
      </c>
      <c r="S295" s="68">
        <f t="shared" si="27"/>
        <v>15817.4222689</v>
      </c>
      <c r="T295" s="68">
        <f t="shared" si="28"/>
        <v>41832.5477311</v>
      </c>
      <c r="U295" s="69">
        <f t="shared" si="29"/>
        <v>17.793200617283951</v>
      </c>
    </row>
    <row r="296" spans="1:21" customFormat="1" x14ac:dyDescent="0.35">
      <c r="A296" s="31" t="s">
        <v>1825</v>
      </c>
      <c r="B296" s="31" t="s">
        <v>674</v>
      </c>
      <c r="C296" s="30">
        <v>46119</v>
      </c>
      <c r="D296" s="31" t="s">
        <v>392</v>
      </c>
      <c r="E296" s="30">
        <v>46149</v>
      </c>
      <c r="F296" s="31" t="s">
        <v>397</v>
      </c>
      <c r="G296" s="31" t="s">
        <v>230</v>
      </c>
      <c r="H296" s="31" t="s">
        <v>394</v>
      </c>
      <c r="I296" s="31">
        <v>1800</v>
      </c>
      <c r="J296" s="31">
        <v>3.4830239999999999</v>
      </c>
      <c r="K296" s="31">
        <v>4.5999999999999996</v>
      </c>
      <c r="L296" s="31">
        <v>2010.5568000000001</v>
      </c>
      <c r="M296" s="31">
        <v>0.2428208695652174</v>
      </c>
      <c r="N296" s="31" t="s">
        <v>401</v>
      </c>
      <c r="O296" s="31">
        <v>147327.70000000001</v>
      </c>
      <c r="P296">
        <f t="shared" si="25"/>
        <v>4</v>
      </c>
      <c r="Q296">
        <f t="shared" si="26"/>
        <v>15</v>
      </c>
      <c r="R296" s="31" t="str">
        <f>VLOOKUP(G296,Catalogo!A:B,2,0)</f>
        <v>HIPOCLORITO DE CALCIO GRANULAR HTH</v>
      </c>
      <c r="S296" s="68">
        <f t="shared" si="27"/>
        <v>35774.240225043475</v>
      </c>
      <c r="T296" s="68">
        <f t="shared" si="28"/>
        <v>111553.45977495654</v>
      </c>
      <c r="U296" s="69">
        <f t="shared" si="29"/>
        <v>17.793200483091791</v>
      </c>
    </row>
    <row r="297" spans="1:21" customFormat="1" x14ac:dyDescent="0.35">
      <c r="A297" s="31" t="s">
        <v>1826</v>
      </c>
      <c r="B297" s="31" t="s">
        <v>523</v>
      </c>
      <c r="C297" s="30">
        <v>46118</v>
      </c>
      <c r="D297" s="31" t="s">
        <v>392</v>
      </c>
      <c r="E297" s="30">
        <v>46148</v>
      </c>
      <c r="F297" s="31" t="s">
        <v>397</v>
      </c>
      <c r="G297" s="31" t="s">
        <v>18</v>
      </c>
      <c r="H297" s="31" t="s">
        <v>394</v>
      </c>
      <c r="I297" s="31">
        <v>175</v>
      </c>
      <c r="J297" s="31">
        <v>58.177143000000001</v>
      </c>
      <c r="K297" s="31">
        <v>68</v>
      </c>
      <c r="L297" s="31">
        <v>1718.9999749999999</v>
      </c>
      <c r="M297" s="31">
        <v>0.14445377941176471</v>
      </c>
      <c r="N297" s="31" t="s">
        <v>395</v>
      </c>
      <c r="O297" s="31">
        <v>11900</v>
      </c>
      <c r="P297">
        <f t="shared" si="25"/>
        <v>4</v>
      </c>
      <c r="Q297">
        <f t="shared" si="26"/>
        <v>15</v>
      </c>
      <c r="R297" s="31" t="str">
        <f>VLOOKUP(G297,Catalogo!A:B,2,0)</f>
        <v>NITRATO DE SODIO CHILENO SACO 25 KG</v>
      </c>
      <c r="S297" s="68">
        <f t="shared" si="27"/>
        <v>1718.9999749999997</v>
      </c>
      <c r="T297" s="68">
        <f t="shared" si="28"/>
        <v>10181.000025000001</v>
      </c>
      <c r="U297" s="69">
        <f t="shared" si="29"/>
        <v>1</v>
      </c>
    </row>
    <row r="298" spans="1:21" customFormat="1" x14ac:dyDescent="0.35">
      <c r="A298" s="31" t="s">
        <v>1827</v>
      </c>
      <c r="B298" s="31" t="s">
        <v>1645</v>
      </c>
      <c r="C298" s="30">
        <v>46118</v>
      </c>
      <c r="D298" s="31" t="s">
        <v>398</v>
      </c>
      <c r="E298" s="30">
        <v>46118</v>
      </c>
      <c r="F298" s="31" t="s">
        <v>397</v>
      </c>
      <c r="G298" s="31" t="s">
        <v>1749</v>
      </c>
      <c r="H298" s="31" t="s">
        <v>394</v>
      </c>
      <c r="I298" s="31">
        <v>300</v>
      </c>
      <c r="J298" s="31">
        <v>20.460332999999999</v>
      </c>
      <c r="K298" s="31">
        <v>23.5</v>
      </c>
      <c r="L298" s="31">
        <v>911.90009999999995</v>
      </c>
      <c r="M298" s="31">
        <v>0.12934753191489359</v>
      </c>
      <c r="N298" s="31" t="s">
        <v>395</v>
      </c>
      <c r="O298" s="31">
        <v>7050</v>
      </c>
      <c r="P298">
        <f t="shared" si="25"/>
        <v>4</v>
      </c>
      <c r="Q298">
        <f t="shared" si="26"/>
        <v>15</v>
      </c>
      <c r="R298" s="31" t="str">
        <f>VLOOKUP(G298,Catalogo!A:B,2,0)</f>
        <v>LESS 28%</v>
      </c>
      <c r="S298" s="68">
        <f t="shared" si="27"/>
        <v>911.90010000000041</v>
      </c>
      <c r="T298" s="68">
        <f t="shared" si="28"/>
        <v>6138.0998999999993</v>
      </c>
      <c r="U298" s="69">
        <f t="shared" si="29"/>
        <v>1</v>
      </c>
    </row>
    <row r="299" spans="1:21" customFormat="1" x14ac:dyDescent="0.35">
      <c r="A299" s="31" t="s">
        <v>1828</v>
      </c>
      <c r="B299" s="31" t="s">
        <v>512</v>
      </c>
      <c r="C299" s="30">
        <v>46118</v>
      </c>
      <c r="D299" s="31" t="s">
        <v>392</v>
      </c>
      <c r="E299" s="30">
        <v>46148</v>
      </c>
      <c r="F299" s="31" t="s">
        <v>835</v>
      </c>
      <c r="G299" s="31" t="s">
        <v>121</v>
      </c>
      <c r="H299" s="31" t="s">
        <v>394</v>
      </c>
      <c r="I299" s="31">
        <v>220</v>
      </c>
      <c r="J299" s="31">
        <v>26.250772999999999</v>
      </c>
      <c r="K299" s="31">
        <v>43</v>
      </c>
      <c r="L299" s="31">
        <v>3684.8299400000001</v>
      </c>
      <c r="M299" s="31">
        <v>0.38951690697674413</v>
      </c>
      <c r="N299" s="31" t="s">
        <v>395</v>
      </c>
      <c r="O299" s="31">
        <v>9460</v>
      </c>
      <c r="P299">
        <f t="shared" si="25"/>
        <v>4</v>
      </c>
      <c r="Q299">
        <f t="shared" si="26"/>
        <v>15</v>
      </c>
      <c r="R299" s="31" t="str">
        <f>VLOOKUP(G299,Catalogo!A:B,2,0)</f>
        <v>ACIDO ACETICO GLACIAL ALIMENTICIO</v>
      </c>
      <c r="S299" s="68">
        <f t="shared" si="27"/>
        <v>3684.8299400000001</v>
      </c>
      <c r="T299" s="68">
        <f t="shared" si="28"/>
        <v>5775.1700600000004</v>
      </c>
      <c r="U299" s="69">
        <f t="shared" si="29"/>
        <v>1</v>
      </c>
    </row>
    <row r="300" spans="1:21" customFormat="1" x14ac:dyDescent="0.35">
      <c r="A300" s="31" t="s">
        <v>1829</v>
      </c>
      <c r="B300" s="31" t="s">
        <v>1830</v>
      </c>
      <c r="C300" s="30">
        <v>46118</v>
      </c>
      <c r="D300" s="31" t="s">
        <v>392</v>
      </c>
      <c r="E300" s="30">
        <v>46148</v>
      </c>
      <c r="F300" s="31" t="s">
        <v>397</v>
      </c>
      <c r="G300" s="31" t="s">
        <v>230</v>
      </c>
      <c r="H300" s="31" t="s">
        <v>394</v>
      </c>
      <c r="I300" s="31">
        <v>1440</v>
      </c>
      <c r="J300" s="31">
        <v>3.479406</v>
      </c>
      <c r="K300" s="31">
        <v>4.5999999999999996</v>
      </c>
      <c r="L300" s="31">
        <v>1613.65536</v>
      </c>
      <c r="M300" s="31">
        <v>0.2436073913043478</v>
      </c>
      <c r="N300" s="31" t="s">
        <v>401</v>
      </c>
      <c r="O300" s="31">
        <v>117984.7</v>
      </c>
      <c r="P300">
        <f t="shared" si="25"/>
        <v>4</v>
      </c>
      <c r="Q300">
        <f t="shared" si="26"/>
        <v>15</v>
      </c>
      <c r="R300" s="31" t="str">
        <f>VLOOKUP(G300,Catalogo!A:B,2,0)</f>
        <v>HIPOCLORITO DE CALCIO GRANULAR HTH</v>
      </c>
      <c r="S300" s="68">
        <f t="shared" si="27"/>
        <v>28741.94498082608</v>
      </c>
      <c r="T300" s="68">
        <f t="shared" si="28"/>
        <v>89242.755019173914</v>
      </c>
      <c r="U300" s="69">
        <f t="shared" si="29"/>
        <v>17.811699879227053</v>
      </c>
    </row>
    <row r="301" spans="1:21" customFormat="1" x14ac:dyDescent="0.35">
      <c r="A301" s="31" t="s">
        <v>1831</v>
      </c>
      <c r="B301" s="31" t="s">
        <v>402</v>
      </c>
      <c r="C301" s="30">
        <v>46118</v>
      </c>
      <c r="D301" s="31" t="s">
        <v>392</v>
      </c>
      <c r="E301" s="30">
        <v>46148</v>
      </c>
      <c r="F301" s="31" t="s">
        <v>397</v>
      </c>
      <c r="G301" s="31" t="s">
        <v>87</v>
      </c>
      <c r="H301" s="31" t="s">
        <v>394</v>
      </c>
      <c r="I301" s="31">
        <v>360</v>
      </c>
      <c r="J301" s="31">
        <v>31.150055999999999</v>
      </c>
      <c r="K301" s="31">
        <v>38</v>
      </c>
      <c r="L301" s="31">
        <v>2465.97984</v>
      </c>
      <c r="M301" s="31">
        <v>0.1802616842105263</v>
      </c>
      <c r="N301" s="31" t="s">
        <v>395</v>
      </c>
      <c r="O301" s="31">
        <v>13680</v>
      </c>
      <c r="P301">
        <f t="shared" si="25"/>
        <v>4</v>
      </c>
      <c r="Q301">
        <f t="shared" si="26"/>
        <v>15</v>
      </c>
      <c r="R301" s="31" t="str">
        <f>VLOOKUP(G301,Catalogo!A:B,2,0)</f>
        <v>ESTIREN ACRILICA</v>
      </c>
      <c r="S301" s="68">
        <f t="shared" si="27"/>
        <v>2465.9798400000004</v>
      </c>
      <c r="T301" s="68">
        <f t="shared" si="28"/>
        <v>11214.02016</v>
      </c>
      <c r="U301" s="69">
        <f t="shared" si="29"/>
        <v>1</v>
      </c>
    </row>
    <row r="302" spans="1:21" customFormat="1" x14ac:dyDescent="0.35">
      <c r="A302" s="31" t="s">
        <v>1832</v>
      </c>
      <c r="B302" s="31" t="s">
        <v>1156</v>
      </c>
      <c r="C302" s="30">
        <v>46118</v>
      </c>
      <c r="D302" s="31" t="s">
        <v>398</v>
      </c>
      <c r="E302" s="30">
        <v>46118</v>
      </c>
      <c r="F302" s="31" t="s">
        <v>1146</v>
      </c>
      <c r="G302" s="31" t="s">
        <v>230</v>
      </c>
      <c r="H302" s="31" t="s">
        <v>394</v>
      </c>
      <c r="I302" s="31">
        <v>1035</v>
      </c>
      <c r="J302" s="31">
        <v>61.974134999999997</v>
      </c>
      <c r="K302" s="31">
        <v>78.37</v>
      </c>
      <c r="L302" s="31">
        <v>16969.720275</v>
      </c>
      <c r="M302" s="31">
        <v>0.2092109863468164</v>
      </c>
      <c r="N302" s="31" t="s">
        <v>395</v>
      </c>
      <c r="O302" s="31">
        <v>81112.95</v>
      </c>
      <c r="P302">
        <f t="shared" si="25"/>
        <v>4</v>
      </c>
      <c r="Q302">
        <f t="shared" si="26"/>
        <v>15</v>
      </c>
      <c r="R302" s="31" t="str">
        <f>VLOOKUP(G302,Catalogo!A:B,2,0)</f>
        <v>HIPOCLORITO DE CALCIO GRANULAR HTH</v>
      </c>
      <c r="S302" s="68">
        <f t="shared" si="27"/>
        <v>16969.720275000007</v>
      </c>
      <c r="T302" s="68">
        <f t="shared" si="28"/>
        <v>64143.22972499999</v>
      </c>
      <c r="U302" s="69">
        <f t="shared" si="29"/>
        <v>1</v>
      </c>
    </row>
    <row r="303" spans="1:21" customFormat="1" x14ac:dyDescent="0.35">
      <c r="A303" s="31" t="s">
        <v>1833</v>
      </c>
      <c r="B303" s="31" t="s">
        <v>1643</v>
      </c>
      <c r="C303" s="30">
        <v>46118</v>
      </c>
      <c r="D303" s="31" t="s">
        <v>392</v>
      </c>
      <c r="E303" s="30">
        <v>46148</v>
      </c>
      <c r="F303" s="31" t="s">
        <v>835</v>
      </c>
      <c r="G303" s="31" t="s">
        <v>166</v>
      </c>
      <c r="H303" s="31" t="s">
        <v>394</v>
      </c>
      <c r="I303" s="31">
        <v>250</v>
      </c>
      <c r="J303" s="31">
        <v>45.488120000000002</v>
      </c>
      <c r="K303" s="31">
        <v>54</v>
      </c>
      <c r="L303" s="31">
        <v>2127.9699999999998</v>
      </c>
      <c r="M303" s="31">
        <v>0.15762740740740741</v>
      </c>
      <c r="N303" s="31" t="s">
        <v>395</v>
      </c>
      <c r="O303" s="31">
        <v>13500</v>
      </c>
      <c r="P303">
        <f t="shared" si="25"/>
        <v>4</v>
      </c>
      <c r="Q303">
        <f t="shared" si="26"/>
        <v>15</v>
      </c>
      <c r="R303" s="31" t="str">
        <f>VLOOKUP(G303,Catalogo!A:B,2,0)</f>
        <v>TRICLORO POLVO</v>
      </c>
      <c r="S303" s="68">
        <f t="shared" si="27"/>
        <v>2127.9699999999993</v>
      </c>
      <c r="T303" s="68">
        <f t="shared" si="28"/>
        <v>11372.03</v>
      </c>
      <c r="U303" s="69">
        <f t="shared" si="29"/>
        <v>1</v>
      </c>
    </row>
    <row r="304" spans="1:21" customFormat="1" x14ac:dyDescent="0.35">
      <c r="A304" s="31" t="s">
        <v>1834</v>
      </c>
      <c r="B304" s="31" t="s">
        <v>411</v>
      </c>
      <c r="C304" s="30">
        <v>46118</v>
      </c>
      <c r="D304" s="31" t="s">
        <v>392</v>
      </c>
      <c r="E304" s="30">
        <v>46148</v>
      </c>
      <c r="F304" s="31" t="s">
        <v>1146</v>
      </c>
      <c r="G304" s="31" t="s">
        <v>613</v>
      </c>
      <c r="H304" s="31" t="s">
        <v>394</v>
      </c>
      <c r="I304" s="31">
        <v>170</v>
      </c>
      <c r="J304" s="31">
        <v>34.988824000000001</v>
      </c>
      <c r="K304" s="31">
        <v>41.5</v>
      </c>
      <c r="L304" s="31">
        <v>1106.8999200000001</v>
      </c>
      <c r="M304" s="31">
        <v>0.15689580722891561</v>
      </c>
      <c r="N304" s="31" t="s">
        <v>395</v>
      </c>
      <c r="O304" s="31">
        <v>7055</v>
      </c>
      <c r="P304">
        <f t="shared" si="25"/>
        <v>4</v>
      </c>
      <c r="Q304">
        <f t="shared" si="26"/>
        <v>15</v>
      </c>
      <c r="R304" s="31" t="str">
        <f>VLOOKUP(G304,Catalogo!A:B,2,0)</f>
        <v>LESS 70%</v>
      </c>
      <c r="S304" s="68">
        <f t="shared" si="27"/>
        <v>1106.8999199999998</v>
      </c>
      <c r="T304" s="68">
        <f t="shared" si="28"/>
        <v>5948.1000800000002</v>
      </c>
      <c r="U304" s="69">
        <f t="shared" si="29"/>
        <v>1</v>
      </c>
    </row>
    <row r="305" spans="1:21" customFormat="1" x14ac:dyDescent="0.35">
      <c r="A305" s="31" t="s">
        <v>1835</v>
      </c>
      <c r="B305" s="31" t="s">
        <v>1448</v>
      </c>
      <c r="C305" s="30">
        <v>46113</v>
      </c>
      <c r="D305" s="31" t="s">
        <v>398</v>
      </c>
      <c r="E305" s="30">
        <v>46143</v>
      </c>
      <c r="F305" s="31" t="s">
        <v>1146</v>
      </c>
      <c r="G305" s="31" t="s">
        <v>230</v>
      </c>
      <c r="H305" s="31" t="s">
        <v>394</v>
      </c>
      <c r="I305" s="31">
        <v>135</v>
      </c>
      <c r="J305" s="31">
        <v>3.442377</v>
      </c>
      <c r="K305" s="31">
        <v>4.5999999999999996</v>
      </c>
      <c r="L305" s="31">
        <v>156.27910499999999</v>
      </c>
      <c r="M305" s="31">
        <v>0.25165717391304337</v>
      </c>
      <c r="N305" s="31" t="s">
        <v>401</v>
      </c>
      <c r="O305" s="31">
        <v>11180.05</v>
      </c>
      <c r="P305">
        <f t="shared" si="25"/>
        <v>4</v>
      </c>
      <c r="Q305">
        <f t="shared" si="26"/>
        <v>14</v>
      </c>
      <c r="R305" s="31" t="str">
        <f>VLOOKUP(G305,Catalogo!A:B,2,0)</f>
        <v>HIPOCLORITO DE CALCIO GRANULAR HTH</v>
      </c>
      <c r="S305" s="68">
        <f t="shared" si="27"/>
        <v>2813.5397872065214</v>
      </c>
      <c r="T305" s="68">
        <f t="shared" si="28"/>
        <v>8366.510212793477</v>
      </c>
      <c r="U305" s="69">
        <f t="shared" si="29"/>
        <v>18.003301127214172</v>
      </c>
    </row>
    <row r="306" spans="1:21" customFormat="1" x14ac:dyDescent="0.35">
      <c r="A306" s="31" t="s">
        <v>1836</v>
      </c>
      <c r="B306" s="31" t="s">
        <v>1837</v>
      </c>
      <c r="C306" s="30">
        <v>46113</v>
      </c>
      <c r="D306" s="31" t="s">
        <v>392</v>
      </c>
      <c r="E306" s="30">
        <v>46143</v>
      </c>
      <c r="F306" s="31" t="s">
        <v>397</v>
      </c>
      <c r="G306" s="31" t="s">
        <v>151</v>
      </c>
      <c r="H306" s="31" t="s">
        <v>394</v>
      </c>
      <c r="I306" s="31">
        <v>1150</v>
      </c>
      <c r="J306" s="31">
        <v>64.489035000000001</v>
      </c>
      <c r="K306" s="31">
        <v>77</v>
      </c>
      <c r="L306" s="31">
        <v>14387.60975</v>
      </c>
      <c r="M306" s="31">
        <v>0.16248006493506489</v>
      </c>
      <c r="N306" s="31" t="s">
        <v>395</v>
      </c>
      <c r="O306" s="31">
        <v>88550</v>
      </c>
      <c r="P306">
        <f t="shared" si="25"/>
        <v>4</v>
      </c>
      <c r="Q306">
        <f t="shared" si="26"/>
        <v>14</v>
      </c>
      <c r="R306" s="31" t="str">
        <f>VLOOKUP(G306,Catalogo!A:B,2,0)</f>
        <v>SULFATO DE COBRE PEÑOLES</v>
      </c>
      <c r="S306" s="68">
        <f t="shared" si="27"/>
        <v>14387.609749999998</v>
      </c>
      <c r="T306" s="68">
        <f t="shared" si="28"/>
        <v>74162.390249999997</v>
      </c>
      <c r="U306" s="69">
        <f t="shared" si="29"/>
        <v>1</v>
      </c>
    </row>
    <row r="307" spans="1:21" customFormat="1" x14ac:dyDescent="0.35">
      <c r="A307" s="31" t="s">
        <v>1701</v>
      </c>
      <c r="B307" s="31" t="s">
        <v>562</v>
      </c>
      <c r="C307" s="30">
        <v>46112</v>
      </c>
      <c r="D307" s="31" t="s">
        <v>392</v>
      </c>
      <c r="E307" s="30">
        <v>46142</v>
      </c>
      <c r="F307" s="31" t="s">
        <v>397</v>
      </c>
      <c r="G307" s="31" t="s">
        <v>602</v>
      </c>
      <c r="H307" s="31" t="s">
        <v>394</v>
      </c>
      <c r="I307" s="31">
        <v>200</v>
      </c>
      <c r="J307" s="31">
        <v>34.857799999999997</v>
      </c>
      <c r="K307" s="31">
        <v>63</v>
      </c>
      <c r="L307" s="31">
        <v>5628.44</v>
      </c>
      <c r="M307" s="31">
        <v>0.44670158730158732</v>
      </c>
      <c r="N307" s="31" t="s">
        <v>395</v>
      </c>
      <c r="O307" s="31">
        <v>12600</v>
      </c>
      <c r="P307">
        <f t="shared" ref="P307:P367" si="30">MONTH(C307)</f>
        <v>3</v>
      </c>
      <c r="Q307">
        <f t="shared" ref="Q307:Q367" si="31">WEEKNUM(C307)</f>
        <v>14</v>
      </c>
      <c r="R307" s="31" t="str">
        <f>VLOOKUP(G307,Catalogo!A:B,2,0)</f>
        <v>ADBS</v>
      </c>
      <c r="S307" s="68">
        <f t="shared" ref="S307:S367" si="32">(K307-J307)*I307*U307</f>
        <v>5628.4400000000005</v>
      </c>
      <c r="T307" s="68">
        <f t="shared" ref="T307:T367" si="33">O307-S307</f>
        <v>6971.5599999999995</v>
      </c>
      <c r="U307" s="69">
        <f t="shared" ref="U307:U367" si="34">IF(N307="USD",(O307/I307/K307),1)</f>
        <v>1</v>
      </c>
    </row>
    <row r="308" spans="1:21" customFormat="1" x14ac:dyDescent="0.35">
      <c r="A308" s="31" t="s">
        <v>1702</v>
      </c>
      <c r="B308" s="31" t="s">
        <v>523</v>
      </c>
      <c r="C308" s="30">
        <v>46112</v>
      </c>
      <c r="D308" s="31" t="s">
        <v>392</v>
      </c>
      <c r="E308" s="30">
        <v>46142</v>
      </c>
      <c r="F308" s="31" t="s">
        <v>397</v>
      </c>
      <c r="G308" s="31" t="s">
        <v>155</v>
      </c>
      <c r="H308" s="31" t="s">
        <v>394</v>
      </c>
      <c r="I308" s="31">
        <v>100</v>
      </c>
      <c r="J308" s="31">
        <v>59.146599999999999</v>
      </c>
      <c r="K308" s="31">
        <v>90</v>
      </c>
      <c r="L308" s="31">
        <v>3085.34</v>
      </c>
      <c r="M308" s="31">
        <v>0.34281555555555548</v>
      </c>
      <c r="N308" s="31" t="s">
        <v>395</v>
      </c>
      <c r="O308" s="31">
        <v>9000</v>
      </c>
      <c r="P308">
        <f t="shared" si="30"/>
        <v>3</v>
      </c>
      <c r="Q308">
        <f t="shared" si="31"/>
        <v>14</v>
      </c>
      <c r="R308" s="31" t="str">
        <f>VLOOKUP(G308,Catalogo!A:B,2,0)</f>
        <v>ACIDO ASCORBICO</v>
      </c>
      <c r="S308" s="68">
        <f t="shared" si="32"/>
        <v>3085.34</v>
      </c>
      <c r="T308" s="68">
        <f t="shared" si="33"/>
        <v>5914.66</v>
      </c>
      <c r="U308" s="69">
        <f t="shared" si="34"/>
        <v>1</v>
      </c>
    </row>
    <row r="309" spans="1:21" customFormat="1" x14ac:dyDescent="0.35">
      <c r="A309" s="31" t="s">
        <v>1703</v>
      </c>
      <c r="B309" s="31" t="s">
        <v>400</v>
      </c>
      <c r="C309" s="30">
        <v>46112</v>
      </c>
      <c r="D309" s="31" t="s">
        <v>392</v>
      </c>
      <c r="E309" s="30">
        <v>46142</v>
      </c>
      <c r="F309" s="31" t="s">
        <v>397</v>
      </c>
      <c r="G309" s="31" t="s">
        <v>230</v>
      </c>
      <c r="H309" s="31" t="s">
        <v>394</v>
      </c>
      <c r="I309" s="31">
        <v>2250</v>
      </c>
      <c r="J309" s="31">
        <v>3.4233609999999999</v>
      </c>
      <c r="K309" s="31">
        <v>4.4000000000000004</v>
      </c>
      <c r="L309" s="31">
        <v>2197.4377500000001</v>
      </c>
      <c r="M309" s="31">
        <v>0.22196340909090909</v>
      </c>
      <c r="N309" s="31" t="s">
        <v>401</v>
      </c>
      <c r="O309" s="31">
        <v>179222.67</v>
      </c>
      <c r="P309">
        <f t="shared" si="30"/>
        <v>3</v>
      </c>
      <c r="Q309">
        <f t="shared" si="31"/>
        <v>14</v>
      </c>
      <c r="R309" s="31" t="str">
        <f>VLOOKUP(G309,Catalogo!A:B,2,0)</f>
        <v>HIPOCLORITO DE CALCIO GRANULAR HTH</v>
      </c>
      <c r="S309" s="68">
        <f t="shared" si="32"/>
        <v>39780.874819575016</v>
      </c>
      <c r="T309" s="68">
        <f t="shared" si="33"/>
        <v>139441.79518042499</v>
      </c>
      <c r="U309" s="69">
        <f t="shared" si="34"/>
        <v>18.103300000000001</v>
      </c>
    </row>
    <row r="310" spans="1:21" customFormat="1" x14ac:dyDescent="0.35">
      <c r="A310" s="31" t="s">
        <v>1704</v>
      </c>
      <c r="B310" s="31" t="s">
        <v>400</v>
      </c>
      <c r="C310" s="30">
        <v>46112</v>
      </c>
      <c r="D310" s="31" t="s">
        <v>392</v>
      </c>
      <c r="E310" s="30">
        <v>46142</v>
      </c>
      <c r="F310" s="31" t="s">
        <v>397</v>
      </c>
      <c r="G310" s="31" t="s">
        <v>230</v>
      </c>
      <c r="H310" s="31" t="s">
        <v>394</v>
      </c>
      <c r="I310" s="31">
        <v>2250</v>
      </c>
      <c r="J310" s="31">
        <v>3.4825339999999998</v>
      </c>
      <c r="K310" s="31">
        <v>4.4000000000000004</v>
      </c>
      <c r="L310" s="31">
        <v>2064.2984999999999</v>
      </c>
      <c r="M310" s="31">
        <v>0.20851500000000001</v>
      </c>
      <c r="N310" s="31" t="s">
        <v>401</v>
      </c>
      <c r="O310" s="31">
        <v>179222.67</v>
      </c>
      <c r="P310">
        <f t="shared" si="30"/>
        <v>3</v>
      </c>
      <c r="Q310">
        <f t="shared" si="31"/>
        <v>14</v>
      </c>
      <c r="R310" s="31" t="str">
        <f>VLOOKUP(G310,Catalogo!A:B,2,0)</f>
        <v>HIPOCLORITO DE CALCIO GRANULAR HTH</v>
      </c>
      <c r="S310" s="68">
        <f t="shared" si="32"/>
        <v>37370.615035050025</v>
      </c>
      <c r="T310" s="68">
        <f t="shared" si="33"/>
        <v>141852.05496494999</v>
      </c>
      <c r="U310" s="69">
        <f t="shared" si="34"/>
        <v>18.103300000000001</v>
      </c>
    </row>
    <row r="311" spans="1:21" customFormat="1" x14ac:dyDescent="0.35">
      <c r="A311" s="31" t="s">
        <v>1705</v>
      </c>
      <c r="B311" s="31" t="s">
        <v>1274</v>
      </c>
      <c r="C311" s="30">
        <v>46112</v>
      </c>
      <c r="D311" s="31" t="s">
        <v>398</v>
      </c>
      <c r="E311" s="30">
        <v>46142</v>
      </c>
      <c r="F311" s="31" t="s">
        <v>397</v>
      </c>
      <c r="G311" s="31" t="s">
        <v>1068</v>
      </c>
      <c r="H311" s="31" t="s">
        <v>394</v>
      </c>
      <c r="I311" s="31">
        <v>100</v>
      </c>
      <c r="J311" s="31">
        <v>44.624600000000001</v>
      </c>
      <c r="K311" s="31">
        <v>99</v>
      </c>
      <c r="L311" s="31">
        <v>5437.54</v>
      </c>
      <c r="M311" s="31">
        <v>0.54924646464646465</v>
      </c>
      <c r="N311" s="31" t="s">
        <v>395</v>
      </c>
      <c r="O311" s="31">
        <v>9900</v>
      </c>
      <c r="P311">
        <f t="shared" si="30"/>
        <v>3</v>
      </c>
      <c r="Q311">
        <f t="shared" si="31"/>
        <v>14</v>
      </c>
      <c r="R311" s="31" t="str">
        <f>VLOOKUP(G311,Catalogo!A:B,2,0)</f>
        <v>ACIDO MALICO</v>
      </c>
      <c r="S311" s="68">
        <f t="shared" si="32"/>
        <v>5437.54</v>
      </c>
      <c r="T311" s="68">
        <f t="shared" si="33"/>
        <v>4462.46</v>
      </c>
      <c r="U311" s="69">
        <f t="shared" si="34"/>
        <v>1</v>
      </c>
    </row>
    <row r="312" spans="1:21" customFormat="1" x14ac:dyDescent="0.35">
      <c r="A312" s="31" t="s">
        <v>1706</v>
      </c>
      <c r="B312" s="31" t="s">
        <v>1274</v>
      </c>
      <c r="C312" s="30">
        <v>46112</v>
      </c>
      <c r="D312" s="31" t="s">
        <v>398</v>
      </c>
      <c r="E312" s="30">
        <v>46142</v>
      </c>
      <c r="F312" s="31" t="s">
        <v>397</v>
      </c>
      <c r="G312" s="31" t="s">
        <v>123</v>
      </c>
      <c r="H312" s="31" t="s">
        <v>394</v>
      </c>
      <c r="I312" s="31">
        <v>500</v>
      </c>
      <c r="J312" s="31">
        <v>21.200559999999999</v>
      </c>
      <c r="K312" s="31">
        <v>33</v>
      </c>
      <c r="L312" s="31">
        <v>5899.72</v>
      </c>
      <c r="M312" s="31">
        <v>0.35755878787878792</v>
      </c>
      <c r="N312" s="31" t="s">
        <v>395</v>
      </c>
      <c r="O312" s="31">
        <v>16500</v>
      </c>
      <c r="P312">
        <f t="shared" si="30"/>
        <v>3</v>
      </c>
      <c r="Q312">
        <f t="shared" si="31"/>
        <v>14</v>
      </c>
      <c r="R312" s="31" t="str">
        <f>VLOOKUP(G312,Catalogo!A:B,2,0)</f>
        <v>ACIDO CITRICO WEIFANG</v>
      </c>
      <c r="S312" s="68">
        <f t="shared" si="32"/>
        <v>5899.72</v>
      </c>
      <c r="T312" s="68">
        <f t="shared" si="33"/>
        <v>10600.279999999999</v>
      </c>
      <c r="U312" s="69">
        <f t="shared" si="34"/>
        <v>1</v>
      </c>
    </row>
    <row r="313" spans="1:21" customFormat="1" x14ac:dyDescent="0.35">
      <c r="A313" s="31" t="s">
        <v>1707</v>
      </c>
      <c r="B313" s="31" t="s">
        <v>745</v>
      </c>
      <c r="C313" s="30">
        <v>46112</v>
      </c>
      <c r="D313" s="31" t="s">
        <v>392</v>
      </c>
      <c r="E313" s="30">
        <v>46142</v>
      </c>
      <c r="F313" s="31" t="s">
        <v>835</v>
      </c>
      <c r="G313" s="31" t="s">
        <v>230</v>
      </c>
      <c r="H313" s="31" t="s">
        <v>394</v>
      </c>
      <c r="I313" s="31">
        <v>585</v>
      </c>
      <c r="J313" s="31">
        <v>3.4302959999999998</v>
      </c>
      <c r="K313" s="31">
        <v>4.8</v>
      </c>
      <c r="L313" s="31">
        <v>801.27683999999999</v>
      </c>
      <c r="M313" s="31">
        <v>0.28535500000000003</v>
      </c>
      <c r="N313" s="31" t="s">
        <v>401</v>
      </c>
      <c r="O313" s="31">
        <v>50834.07</v>
      </c>
      <c r="P313">
        <f t="shared" si="30"/>
        <v>3</v>
      </c>
      <c r="Q313">
        <f t="shared" si="31"/>
        <v>14</v>
      </c>
      <c r="R313" s="31" t="str">
        <f>VLOOKUP(G313,Catalogo!A:B,2,0)</f>
        <v>HIPOCLORITO DE CALCIO GRANULAR HTH</v>
      </c>
      <c r="S313" s="68">
        <f t="shared" si="32"/>
        <v>14505.756044850001</v>
      </c>
      <c r="T313" s="68">
        <f t="shared" si="33"/>
        <v>36328.313955149999</v>
      </c>
      <c r="U313" s="69">
        <f t="shared" si="34"/>
        <v>18.103301282051284</v>
      </c>
    </row>
    <row r="314" spans="1:21" customFormat="1" x14ac:dyDescent="0.35">
      <c r="A314" s="31" t="s">
        <v>1708</v>
      </c>
      <c r="B314" s="31" t="s">
        <v>674</v>
      </c>
      <c r="C314" s="30">
        <v>46111</v>
      </c>
      <c r="D314" s="31" t="s">
        <v>392</v>
      </c>
      <c r="E314" s="30">
        <v>46141</v>
      </c>
      <c r="F314" s="31" t="s">
        <v>397</v>
      </c>
      <c r="G314" s="31" t="s">
        <v>230</v>
      </c>
      <c r="H314" s="31" t="s">
        <v>394</v>
      </c>
      <c r="I314" s="31">
        <v>450</v>
      </c>
      <c r="J314" s="31">
        <v>3.4302959999999998</v>
      </c>
      <c r="K314" s="31">
        <v>4.5999999999999996</v>
      </c>
      <c r="L314" s="31">
        <v>526.36680000000001</v>
      </c>
      <c r="M314" s="31">
        <v>0.25428347826086961</v>
      </c>
      <c r="N314" s="31" t="s">
        <v>401</v>
      </c>
      <c r="O314" s="31">
        <v>37398.07</v>
      </c>
      <c r="P314">
        <f t="shared" si="30"/>
        <v>3</v>
      </c>
      <c r="Q314">
        <f t="shared" si="31"/>
        <v>14</v>
      </c>
      <c r="R314" s="31" t="str">
        <f>VLOOKUP(G314,Catalogo!A:B,2,0)</f>
        <v>HIPOCLORITO DE CALCIO GRANULAR HTH</v>
      </c>
      <c r="S314" s="68">
        <f t="shared" si="32"/>
        <v>9509.7113198434781</v>
      </c>
      <c r="T314" s="68">
        <f t="shared" si="33"/>
        <v>27888.358680156522</v>
      </c>
      <c r="U314" s="69">
        <f t="shared" si="34"/>
        <v>18.06670048309179</v>
      </c>
    </row>
    <row r="315" spans="1:21" customFormat="1" x14ac:dyDescent="0.35">
      <c r="A315" s="31" t="s">
        <v>1709</v>
      </c>
      <c r="B315" s="31" t="s">
        <v>1389</v>
      </c>
      <c r="C315" s="30">
        <v>46111</v>
      </c>
      <c r="D315" s="31" t="s">
        <v>398</v>
      </c>
      <c r="E315" s="30">
        <v>46111</v>
      </c>
      <c r="F315" s="31" t="s">
        <v>397</v>
      </c>
      <c r="G315" s="31" t="s">
        <v>230</v>
      </c>
      <c r="H315" s="31" t="s">
        <v>394</v>
      </c>
      <c r="I315" s="31">
        <v>180</v>
      </c>
      <c r="J315" s="31">
        <v>61.974111000000001</v>
      </c>
      <c r="K315" s="31">
        <v>81.86</v>
      </c>
      <c r="L315" s="31">
        <v>3579.46002</v>
      </c>
      <c r="M315" s="31">
        <v>0.24292559247495729</v>
      </c>
      <c r="N315" s="31" t="s">
        <v>395</v>
      </c>
      <c r="O315" s="31">
        <v>14734.8</v>
      </c>
      <c r="P315">
        <f t="shared" si="30"/>
        <v>3</v>
      </c>
      <c r="Q315">
        <f t="shared" si="31"/>
        <v>14</v>
      </c>
      <c r="R315" s="31" t="str">
        <f>VLOOKUP(G315,Catalogo!A:B,2,0)</f>
        <v>HIPOCLORITO DE CALCIO GRANULAR HTH</v>
      </c>
      <c r="S315" s="68">
        <f t="shared" si="32"/>
        <v>3579.46002</v>
      </c>
      <c r="T315" s="68">
        <f t="shared" si="33"/>
        <v>11155.339979999999</v>
      </c>
      <c r="U315" s="69">
        <f t="shared" si="34"/>
        <v>1</v>
      </c>
    </row>
    <row r="316" spans="1:21" customFormat="1" x14ac:dyDescent="0.35">
      <c r="A316" s="31" t="s">
        <v>1710</v>
      </c>
      <c r="B316" s="31" t="s">
        <v>831</v>
      </c>
      <c r="C316" s="30">
        <v>46111</v>
      </c>
      <c r="D316" s="31" t="s">
        <v>392</v>
      </c>
      <c r="E316" s="30">
        <v>46141</v>
      </c>
      <c r="F316" s="31" t="s">
        <v>397</v>
      </c>
      <c r="G316" s="31" t="s">
        <v>69</v>
      </c>
      <c r="H316" s="31" t="s">
        <v>394</v>
      </c>
      <c r="I316" s="31">
        <v>300</v>
      </c>
      <c r="J316" s="31">
        <v>1.7851109999999999</v>
      </c>
      <c r="K316" s="31">
        <v>2.2999999999999998</v>
      </c>
      <c r="L316" s="31">
        <v>154.4667</v>
      </c>
      <c r="M316" s="31">
        <v>0.22386478260869569</v>
      </c>
      <c r="N316" s="31" t="s">
        <v>401</v>
      </c>
      <c r="O316" s="31">
        <v>12466.02</v>
      </c>
      <c r="P316">
        <f t="shared" si="30"/>
        <v>3</v>
      </c>
      <c r="Q316">
        <f t="shared" si="31"/>
        <v>14</v>
      </c>
      <c r="R316" s="31" t="str">
        <f>VLOOKUP(G316,Catalogo!A:B,2,0)</f>
        <v>ACIDO FOSFORICO CLARIFICADO 85%</v>
      </c>
      <c r="S316" s="68">
        <f t="shared" si="32"/>
        <v>2790.7028572956519</v>
      </c>
      <c r="T316" s="68">
        <f t="shared" si="33"/>
        <v>9675.317142704349</v>
      </c>
      <c r="U316" s="69">
        <f t="shared" si="34"/>
        <v>18.066695652173916</v>
      </c>
    </row>
    <row r="317" spans="1:21" customFormat="1" x14ac:dyDescent="0.35">
      <c r="A317" s="31" t="s">
        <v>1711</v>
      </c>
      <c r="B317" s="31" t="s">
        <v>402</v>
      </c>
      <c r="C317" s="30">
        <v>46111</v>
      </c>
      <c r="D317" s="31" t="s">
        <v>392</v>
      </c>
      <c r="E317" s="30">
        <v>46141</v>
      </c>
      <c r="F317" s="31" t="s">
        <v>397</v>
      </c>
      <c r="G317" s="31" t="s">
        <v>87</v>
      </c>
      <c r="H317" s="31" t="s">
        <v>394</v>
      </c>
      <c r="I317" s="31">
        <v>360</v>
      </c>
      <c r="J317" s="31">
        <v>31.150055999999999</v>
      </c>
      <c r="K317" s="31">
        <v>38</v>
      </c>
      <c r="L317" s="31">
        <v>2465.97984</v>
      </c>
      <c r="M317" s="31">
        <v>0.1802616842105263</v>
      </c>
      <c r="N317" s="31" t="s">
        <v>395</v>
      </c>
      <c r="O317" s="31">
        <v>13680</v>
      </c>
      <c r="P317">
        <f t="shared" si="30"/>
        <v>3</v>
      </c>
      <c r="Q317">
        <f t="shared" si="31"/>
        <v>14</v>
      </c>
      <c r="R317" s="31" t="str">
        <f>VLOOKUP(G317,Catalogo!A:B,2,0)</f>
        <v>ESTIREN ACRILICA</v>
      </c>
      <c r="S317" s="68">
        <f t="shared" si="32"/>
        <v>2465.9798400000004</v>
      </c>
      <c r="T317" s="68">
        <f t="shared" si="33"/>
        <v>11214.02016</v>
      </c>
      <c r="U317" s="69">
        <f t="shared" si="34"/>
        <v>1</v>
      </c>
    </row>
    <row r="318" spans="1:21" customFormat="1" x14ac:dyDescent="0.35">
      <c r="A318" s="31" t="s">
        <v>1712</v>
      </c>
      <c r="B318" s="31" t="s">
        <v>1713</v>
      </c>
      <c r="C318" s="30">
        <v>46111</v>
      </c>
      <c r="D318" s="31" t="s">
        <v>398</v>
      </c>
      <c r="E318" s="30">
        <v>46111</v>
      </c>
      <c r="F318" s="31" t="s">
        <v>1146</v>
      </c>
      <c r="G318" s="31" t="s">
        <v>230</v>
      </c>
      <c r="H318" s="31" t="s">
        <v>394</v>
      </c>
      <c r="I318" s="31">
        <v>135</v>
      </c>
      <c r="J318" s="31">
        <v>61.974148</v>
      </c>
      <c r="K318" s="31">
        <v>83.075999999999993</v>
      </c>
      <c r="L318" s="31">
        <v>2848.7500199999999</v>
      </c>
      <c r="M318" s="31">
        <v>0.25400659636958928</v>
      </c>
      <c r="N318" s="31" t="s">
        <v>395</v>
      </c>
      <c r="O318" s="31">
        <v>11215.26</v>
      </c>
      <c r="P318">
        <f t="shared" si="30"/>
        <v>3</v>
      </c>
      <c r="Q318">
        <f t="shared" si="31"/>
        <v>14</v>
      </c>
      <c r="R318" s="31" t="str">
        <f>VLOOKUP(G318,Catalogo!A:B,2,0)</f>
        <v>HIPOCLORITO DE CALCIO GRANULAR HTH</v>
      </c>
      <c r="S318" s="68">
        <f t="shared" si="32"/>
        <v>2848.750019999999</v>
      </c>
      <c r="T318" s="68">
        <f t="shared" si="33"/>
        <v>8366.5099800000007</v>
      </c>
      <c r="U318" s="69">
        <f t="shared" si="34"/>
        <v>1</v>
      </c>
    </row>
    <row r="319" spans="1:21" customFormat="1" x14ac:dyDescent="0.35">
      <c r="A319" s="31" t="s">
        <v>1714</v>
      </c>
      <c r="B319" s="31" t="s">
        <v>1274</v>
      </c>
      <c r="C319" s="30">
        <v>46109</v>
      </c>
      <c r="D319" s="31" t="s">
        <v>398</v>
      </c>
      <c r="E319" s="30">
        <v>46109</v>
      </c>
      <c r="F319" s="31" t="s">
        <v>397</v>
      </c>
      <c r="G319" s="31" t="s">
        <v>222</v>
      </c>
      <c r="H319" s="31" t="s">
        <v>394</v>
      </c>
      <c r="I319" s="31">
        <v>2000</v>
      </c>
      <c r="J319" s="31">
        <v>27.530014999999999</v>
      </c>
      <c r="K319" s="31">
        <v>39</v>
      </c>
      <c r="L319" s="31">
        <v>22939.97</v>
      </c>
      <c r="M319" s="31">
        <v>0.29410217948717948</v>
      </c>
      <c r="N319" s="31" t="s">
        <v>395</v>
      </c>
      <c r="O319" s="31">
        <v>78000</v>
      </c>
      <c r="P319">
        <f t="shared" si="30"/>
        <v>3</v>
      </c>
      <c r="Q319">
        <f t="shared" si="31"/>
        <v>13</v>
      </c>
      <c r="R319" s="31" t="str">
        <f>VLOOKUP(G319,Catalogo!A:B,2,0)</f>
        <v>LIGNOSULFONATO DE SODIO S10 DOMSJO</v>
      </c>
      <c r="S319" s="68">
        <f t="shared" si="32"/>
        <v>22939.97</v>
      </c>
      <c r="T319" s="68">
        <f t="shared" si="33"/>
        <v>55060.03</v>
      </c>
      <c r="U319" s="69">
        <f t="shared" si="34"/>
        <v>1</v>
      </c>
    </row>
    <row r="320" spans="1:21" customFormat="1" x14ac:dyDescent="0.35">
      <c r="A320" s="31" t="s">
        <v>1715</v>
      </c>
      <c r="B320" s="31" t="s">
        <v>1274</v>
      </c>
      <c r="C320" s="30">
        <v>46109</v>
      </c>
      <c r="D320" s="31" t="s">
        <v>398</v>
      </c>
      <c r="E320" s="30">
        <v>46109</v>
      </c>
      <c r="F320" s="31" t="s">
        <v>397</v>
      </c>
      <c r="G320" s="31" t="s">
        <v>1716</v>
      </c>
      <c r="H320" s="31" t="s">
        <v>394</v>
      </c>
      <c r="I320" s="31">
        <v>3092.7</v>
      </c>
      <c r="J320" s="31">
        <v>29.901691</v>
      </c>
      <c r="K320" s="31">
        <v>37.4</v>
      </c>
      <c r="L320" s="31">
        <v>23190.020243999999</v>
      </c>
      <c r="M320" s="31">
        <v>0.2004895454519518</v>
      </c>
      <c r="N320" s="31" t="s">
        <v>395</v>
      </c>
      <c r="O320" s="31">
        <v>115666.98</v>
      </c>
      <c r="P320">
        <f t="shared" si="30"/>
        <v>3</v>
      </c>
      <c r="Q320">
        <f t="shared" si="31"/>
        <v>13</v>
      </c>
      <c r="R320" s="31" t="str">
        <f>VLOOKUP(G320,Catalogo!A:B,2,0)</f>
        <v>ACIDO FOSFORICO CLARIFICADO 85%</v>
      </c>
      <c r="S320" s="68">
        <f t="shared" si="32"/>
        <v>23190.020244299994</v>
      </c>
      <c r="T320" s="68">
        <f t="shared" si="33"/>
        <v>92476.959755699994</v>
      </c>
      <c r="U320" s="69">
        <f t="shared" si="34"/>
        <v>1</v>
      </c>
    </row>
    <row r="321" spans="1:21" customFormat="1" x14ac:dyDescent="0.35">
      <c r="A321" s="31" t="s">
        <v>1717</v>
      </c>
      <c r="B321" s="31" t="s">
        <v>1448</v>
      </c>
      <c r="C321" s="30">
        <v>46109</v>
      </c>
      <c r="D321" s="31" t="s">
        <v>398</v>
      </c>
      <c r="E321" s="30">
        <v>46139</v>
      </c>
      <c r="F321" s="31" t="s">
        <v>1146</v>
      </c>
      <c r="G321" s="31" t="s">
        <v>230</v>
      </c>
      <c r="H321" s="31" t="s">
        <v>394</v>
      </c>
      <c r="I321" s="31">
        <v>225</v>
      </c>
      <c r="J321" s="31">
        <v>3.4825339999999998</v>
      </c>
      <c r="K321" s="31">
        <v>4.5999999999999996</v>
      </c>
      <c r="L321" s="31">
        <v>251.42984999999999</v>
      </c>
      <c r="M321" s="31">
        <v>0.24292739130434779</v>
      </c>
      <c r="N321" s="31" t="s">
        <v>401</v>
      </c>
      <c r="O321" s="31">
        <v>18418.55</v>
      </c>
      <c r="P321">
        <f t="shared" si="30"/>
        <v>3</v>
      </c>
      <c r="Q321">
        <f t="shared" si="31"/>
        <v>13</v>
      </c>
      <c r="R321" s="31" t="str">
        <f>VLOOKUP(G321,Catalogo!A:B,2,0)</f>
        <v>HIPOCLORITO DE CALCIO GRANULAR HTH</v>
      </c>
      <c r="S321" s="68">
        <f t="shared" si="32"/>
        <v>4474.3703031086952</v>
      </c>
      <c r="T321" s="68">
        <f t="shared" si="33"/>
        <v>13944.179696891304</v>
      </c>
      <c r="U321" s="69">
        <f t="shared" si="34"/>
        <v>17.795700483091789</v>
      </c>
    </row>
    <row r="322" spans="1:21" customFormat="1" x14ac:dyDescent="0.35">
      <c r="A322" s="31" t="s">
        <v>1718</v>
      </c>
      <c r="B322" s="31" t="s">
        <v>523</v>
      </c>
      <c r="C322" s="30">
        <v>46109</v>
      </c>
      <c r="D322" s="31" t="s">
        <v>392</v>
      </c>
      <c r="E322" s="30">
        <v>46139</v>
      </c>
      <c r="F322" s="31" t="s">
        <v>397</v>
      </c>
      <c r="G322" s="31" t="s">
        <v>230</v>
      </c>
      <c r="H322" s="31" t="s">
        <v>394</v>
      </c>
      <c r="I322" s="31">
        <v>360</v>
      </c>
      <c r="J322" s="31">
        <v>3.4825339999999998</v>
      </c>
      <c r="K322" s="31">
        <v>4.8</v>
      </c>
      <c r="L322" s="31">
        <v>474.28775999999999</v>
      </c>
      <c r="M322" s="31">
        <v>0.27447208333333328</v>
      </c>
      <c r="N322" s="31" t="s">
        <v>401</v>
      </c>
      <c r="O322" s="31">
        <v>30750.97</v>
      </c>
      <c r="P322">
        <f t="shared" si="30"/>
        <v>3</v>
      </c>
      <c r="Q322">
        <f t="shared" si="31"/>
        <v>13</v>
      </c>
      <c r="R322" s="31" t="str">
        <f>VLOOKUP(G322,Catalogo!A:B,2,0)</f>
        <v>HIPOCLORITO DE CALCIO GRANULAR HTH</v>
      </c>
      <c r="S322" s="68">
        <f t="shared" si="32"/>
        <v>8440.2828004208332</v>
      </c>
      <c r="T322" s="68">
        <f t="shared" si="33"/>
        <v>22310.687199579166</v>
      </c>
      <c r="U322" s="69">
        <f t="shared" si="34"/>
        <v>17.795700231481483</v>
      </c>
    </row>
    <row r="323" spans="1:21" customFormat="1" x14ac:dyDescent="0.35">
      <c r="A323" s="31" t="s">
        <v>1719</v>
      </c>
      <c r="B323" s="31" t="s">
        <v>407</v>
      </c>
      <c r="C323" s="30">
        <v>46109</v>
      </c>
      <c r="D323" s="31" t="s">
        <v>392</v>
      </c>
      <c r="E323" s="30">
        <v>46139</v>
      </c>
      <c r="F323" s="31" t="s">
        <v>835</v>
      </c>
      <c r="G323" s="31" t="s">
        <v>230</v>
      </c>
      <c r="H323" s="31" t="s">
        <v>394</v>
      </c>
      <c r="I323" s="31">
        <v>1350</v>
      </c>
      <c r="J323" s="31">
        <v>3.4860009999999999</v>
      </c>
      <c r="K323" s="31">
        <v>4.28</v>
      </c>
      <c r="L323" s="31">
        <v>1071.8986500000001</v>
      </c>
      <c r="M323" s="31">
        <v>0.18551378504672891</v>
      </c>
      <c r="N323" s="31" t="s">
        <v>401</v>
      </c>
      <c r="O323" s="31">
        <v>102823.55</v>
      </c>
      <c r="P323">
        <f t="shared" si="30"/>
        <v>3</v>
      </c>
      <c r="Q323">
        <f t="shared" si="31"/>
        <v>13</v>
      </c>
      <c r="R323" s="31" t="str">
        <f>VLOOKUP(G323,Catalogo!A:B,2,0)</f>
        <v>HIPOCLORITO DE CALCIO GRANULAR HTH</v>
      </c>
      <c r="S323" s="68">
        <f t="shared" si="32"/>
        <v>19075.185952441596</v>
      </c>
      <c r="T323" s="68">
        <f t="shared" si="33"/>
        <v>83748.364047558411</v>
      </c>
      <c r="U323" s="69">
        <f t="shared" si="34"/>
        <v>17.795699203876772</v>
      </c>
    </row>
    <row r="324" spans="1:21" customFormat="1" x14ac:dyDescent="0.35">
      <c r="A324" s="31" t="s">
        <v>1666</v>
      </c>
      <c r="B324" s="31" t="s">
        <v>402</v>
      </c>
      <c r="C324" s="30">
        <v>46108</v>
      </c>
      <c r="D324" s="31" t="s">
        <v>392</v>
      </c>
      <c r="E324" s="30">
        <v>46138</v>
      </c>
      <c r="F324" s="31" t="s">
        <v>397</v>
      </c>
      <c r="G324" s="31" t="s">
        <v>87</v>
      </c>
      <c r="H324" s="31" t="s">
        <v>394</v>
      </c>
      <c r="I324" s="31">
        <v>360</v>
      </c>
      <c r="J324" s="31">
        <v>31.150055999999999</v>
      </c>
      <c r="K324" s="31">
        <v>38</v>
      </c>
      <c r="L324" s="31">
        <v>2465.97984</v>
      </c>
      <c r="M324" s="31">
        <v>0.1802616842105263</v>
      </c>
      <c r="N324" s="31" t="s">
        <v>395</v>
      </c>
      <c r="O324" s="31">
        <v>13680</v>
      </c>
      <c r="P324">
        <f t="shared" si="30"/>
        <v>3</v>
      </c>
      <c r="Q324">
        <f t="shared" si="31"/>
        <v>13</v>
      </c>
      <c r="R324" s="31" t="str">
        <f>VLOOKUP(G324,Catalogo!A:B,2,0)</f>
        <v>ESTIREN ACRILICA</v>
      </c>
      <c r="S324" s="68">
        <f t="shared" si="32"/>
        <v>2465.9798400000004</v>
      </c>
      <c r="T324" s="68">
        <f t="shared" si="33"/>
        <v>11214.02016</v>
      </c>
      <c r="U324" s="69">
        <f t="shared" si="34"/>
        <v>1</v>
      </c>
    </row>
    <row r="325" spans="1:21" customFormat="1" x14ac:dyDescent="0.35">
      <c r="A325" s="31" t="s">
        <v>1667</v>
      </c>
      <c r="B325" s="31" t="s">
        <v>792</v>
      </c>
      <c r="C325" s="30">
        <v>46108</v>
      </c>
      <c r="D325" s="31" t="s">
        <v>392</v>
      </c>
      <c r="E325" s="30">
        <v>46138</v>
      </c>
      <c r="F325" s="31" t="s">
        <v>397</v>
      </c>
      <c r="G325" s="31" t="s">
        <v>668</v>
      </c>
      <c r="H325" s="31" t="s">
        <v>394</v>
      </c>
      <c r="I325" s="31">
        <v>875</v>
      </c>
      <c r="J325" s="31">
        <v>21.326810999999999</v>
      </c>
      <c r="K325" s="31">
        <v>31</v>
      </c>
      <c r="L325" s="31">
        <v>8464.0403750000005</v>
      </c>
      <c r="M325" s="31">
        <v>0.31203835483870968</v>
      </c>
      <c r="N325" s="31" t="s">
        <v>395</v>
      </c>
      <c r="O325" s="31">
        <v>27125</v>
      </c>
      <c r="P325">
        <f t="shared" si="30"/>
        <v>3</v>
      </c>
      <c r="Q325">
        <f t="shared" si="31"/>
        <v>13</v>
      </c>
      <c r="R325" s="31" t="str">
        <f>VLOOKUP(G325,Catalogo!A:B,2,0)</f>
        <v>BICARBONATO DE SODIO USP</v>
      </c>
      <c r="S325" s="68">
        <f t="shared" si="32"/>
        <v>8464.0403750000005</v>
      </c>
      <c r="T325" s="68">
        <f t="shared" si="33"/>
        <v>18660.959625</v>
      </c>
      <c r="U325" s="69">
        <f t="shared" si="34"/>
        <v>1</v>
      </c>
    </row>
    <row r="326" spans="1:21" customFormat="1" x14ac:dyDescent="0.35">
      <c r="A326" s="31" t="s">
        <v>1668</v>
      </c>
      <c r="B326" s="31" t="s">
        <v>563</v>
      </c>
      <c r="C326" s="30">
        <v>46108</v>
      </c>
      <c r="D326" s="31" t="s">
        <v>392</v>
      </c>
      <c r="E326" s="30">
        <v>46138</v>
      </c>
      <c r="F326" s="31" t="s">
        <v>397</v>
      </c>
      <c r="G326" s="31" t="s">
        <v>115</v>
      </c>
      <c r="H326" s="31" t="s">
        <v>394</v>
      </c>
      <c r="I326" s="31">
        <v>25</v>
      </c>
      <c r="J326" s="31">
        <v>143.16800000000001</v>
      </c>
      <c r="K326" s="31">
        <v>190</v>
      </c>
      <c r="L326" s="31">
        <v>1170.8</v>
      </c>
      <c r="M326" s="31">
        <v>0.24648421052631581</v>
      </c>
      <c r="N326" s="31" t="s">
        <v>395</v>
      </c>
      <c r="O326" s="31">
        <v>4750</v>
      </c>
      <c r="P326">
        <f t="shared" si="30"/>
        <v>3</v>
      </c>
      <c r="Q326">
        <f t="shared" si="31"/>
        <v>13</v>
      </c>
      <c r="R326" s="31" t="str">
        <f>VLOOKUP(G326,Catalogo!A:B,2,0)</f>
        <v>ARBOCEL CE 30MST</v>
      </c>
      <c r="S326" s="68">
        <f t="shared" si="32"/>
        <v>1170.7999999999997</v>
      </c>
      <c r="T326" s="68">
        <f t="shared" si="33"/>
        <v>3579.2000000000003</v>
      </c>
      <c r="U326" s="69">
        <f t="shared" si="34"/>
        <v>1</v>
      </c>
    </row>
    <row r="327" spans="1:21" customFormat="1" x14ac:dyDescent="0.35">
      <c r="A327" s="31" t="s">
        <v>1669</v>
      </c>
      <c r="B327" s="31" t="s">
        <v>402</v>
      </c>
      <c r="C327" s="30">
        <v>46108</v>
      </c>
      <c r="D327" s="31" t="s">
        <v>392</v>
      </c>
      <c r="E327" s="30">
        <v>46138</v>
      </c>
      <c r="F327" s="31" t="s">
        <v>397</v>
      </c>
      <c r="G327" s="31" t="s">
        <v>87</v>
      </c>
      <c r="H327" s="31" t="s">
        <v>394</v>
      </c>
      <c r="I327" s="31">
        <v>360</v>
      </c>
      <c r="J327" s="31">
        <v>31.150055999999999</v>
      </c>
      <c r="K327" s="31">
        <v>38</v>
      </c>
      <c r="L327" s="31">
        <v>2465.97984</v>
      </c>
      <c r="M327" s="31">
        <v>0.1802616842105263</v>
      </c>
      <c r="N327" s="31" t="s">
        <v>395</v>
      </c>
      <c r="O327" s="31">
        <v>13680</v>
      </c>
      <c r="P327">
        <f t="shared" si="30"/>
        <v>3</v>
      </c>
      <c r="Q327">
        <f t="shared" si="31"/>
        <v>13</v>
      </c>
      <c r="R327" s="31" t="str">
        <f>VLOOKUP(G327,Catalogo!A:B,2,0)</f>
        <v>ESTIREN ACRILICA</v>
      </c>
      <c r="S327" s="68">
        <f t="shared" si="32"/>
        <v>2465.9798400000004</v>
      </c>
      <c r="T327" s="68">
        <f t="shared" si="33"/>
        <v>11214.02016</v>
      </c>
      <c r="U327" s="69">
        <f t="shared" si="34"/>
        <v>1</v>
      </c>
    </row>
    <row r="328" spans="1:21" customFormat="1" x14ac:dyDescent="0.35">
      <c r="A328" s="31" t="s">
        <v>1670</v>
      </c>
      <c r="B328" s="31" t="s">
        <v>1671</v>
      </c>
      <c r="C328" s="30">
        <v>46108</v>
      </c>
      <c r="D328" s="31" t="s">
        <v>392</v>
      </c>
      <c r="E328" s="30">
        <v>46138</v>
      </c>
      <c r="F328" s="31" t="s">
        <v>835</v>
      </c>
      <c r="G328" s="31" t="s">
        <v>612</v>
      </c>
      <c r="H328" s="31" t="s">
        <v>394</v>
      </c>
      <c r="I328" s="31">
        <v>220</v>
      </c>
      <c r="J328" s="31">
        <v>22.016726999999999</v>
      </c>
      <c r="K328" s="31">
        <v>29</v>
      </c>
      <c r="L328" s="31">
        <v>1536.32006</v>
      </c>
      <c r="M328" s="31">
        <v>0.2408025172413793</v>
      </c>
      <c r="N328" s="31" t="s">
        <v>395</v>
      </c>
      <c r="O328" s="31">
        <v>6380</v>
      </c>
      <c r="P328">
        <f t="shared" si="30"/>
        <v>3</v>
      </c>
      <c r="Q328">
        <f t="shared" si="31"/>
        <v>13</v>
      </c>
      <c r="R328" s="31" t="str">
        <f>VLOOKUP(G328,Catalogo!A:B,2,0)</f>
        <v>LESS 28%</v>
      </c>
      <c r="S328" s="68">
        <f t="shared" si="32"/>
        <v>1536.32006</v>
      </c>
      <c r="T328" s="68">
        <f t="shared" si="33"/>
        <v>4843.67994</v>
      </c>
      <c r="U328" s="69">
        <f t="shared" si="34"/>
        <v>1</v>
      </c>
    </row>
    <row r="329" spans="1:21" customFormat="1" x14ac:dyDescent="0.35">
      <c r="A329" s="31" t="s">
        <v>1672</v>
      </c>
      <c r="B329" s="31" t="s">
        <v>1673</v>
      </c>
      <c r="C329" s="30">
        <v>46108</v>
      </c>
      <c r="D329" s="31" t="s">
        <v>398</v>
      </c>
      <c r="E329" s="30">
        <v>46108</v>
      </c>
      <c r="F329" s="31" t="s">
        <v>835</v>
      </c>
      <c r="G329" s="31" t="s">
        <v>173</v>
      </c>
      <c r="H329" s="31" t="s">
        <v>394</v>
      </c>
      <c r="I329" s="31">
        <v>50</v>
      </c>
      <c r="J329" s="31">
        <v>36.861400000000003</v>
      </c>
      <c r="K329" s="31">
        <v>43</v>
      </c>
      <c r="L329" s="31">
        <v>306.93</v>
      </c>
      <c r="M329" s="31">
        <v>0.1427581395348837</v>
      </c>
      <c r="N329" s="31" t="s">
        <v>395</v>
      </c>
      <c r="O329" s="31">
        <v>2150</v>
      </c>
      <c r="P329">
        <f t="shared" si="30"/>
        <v>3</v>
      </c>
      <c r="Q329">
        <f t="shared" si="31"/>
        <v>13</v>
      </c>
      <c r="R329" s="31" t="str">
        <f>VLOOKUP(G329,Catalogo!A:B,2,0)</f>
        <v>TRICLORO GRANULAR</v>
      </c>
      <c r="S329" s="68">
        <f t="shared" si="32"/>
        <v>306.92999999999984</v>
      </c>
      <c r="T329" s="68">
        <f t="shared" si="33"/>
        <v>1843.0700000000002</v>
      </c>
      <c r="U329" s="69">
        <f t="shared" si="34"/>
        <v>1</v>
      </c>
    </row>
    <row r="330" spans="1:21" customFormat="1" x14ac:dyDescent="0.35">
      <c r="A330" s="31" t="s">
        <v>1674</v>
      </c>
      <c r="B330" s="31" t="s">
        <v>1675</v>
      </c>
      <c r="C330" s="30">
        <v>46108</v>
      </c>
      <c r="D330" s="31" t="s">
        <v>398</v>
      </c>
      <c r="E330" s="30">
        <v>46108</v>
      </c>
      <c r="F330" s="31" t="s">
        <v>1146</v>
      </c>
      <c r="G330" s="31" t="s">
        <v>79</v>
      </c>
      <c r="H330" s="31" t="s">
        <v>394</v>
      </c>
      <c r="I330" s="31">
        <v>25</v>
      </c>
      <c r="J330" s="31">
        <v>48.286000000000001</v>
      </c>
      <c r="K330" s="31">
        <v>88</v>
      </c>
      <c r="L330" s="31">
        <v>992.85</v>
      </c>
      <c r="M330" s="31">
        <v>0.4512954545454545</v>
      </c>
      <c r="N330" s="31" t="s">
        <v>395</v>
      </c>
      <c r="O330" s="31">
        <v>2200</v>
      </c>
      <c r="P330">
        <f t="shared" si="30"/>
        <v>3</v>
      </c>
      <c r="Q330">
        <f t="shared" si="31"/>
        <v>13</v>
      </c>
      <c r="R330" s="31" t="str">
        <f>VLOOKUP(G330,Catalogo!A:B,2,0)</f>
        <v>EDTA</v>
      </c>
      <c r="S330" s="68">
        <f t="shared" si="32"/>
        <v>992.84999999999991</v>
      </c>
      <c r="T330" s="68">
        <f t="shared" si="33"/>
        <v>1207.1500000000001</v>
      </c>
      <c r="U330" s="69">
        <f t="shared" si="34"/>
        <v>1</v>
      </c>
    </row>
    <row r="331" spans="1:21" customFormat="1" x14ac:dyDescent="0.35">
      <c r="A331" s="31" t="s">
        <v>1676</v>
      </c>
      <c r="B331" s="31" t="s">
        <v>1382</v>
      </c>
      <c r="C331" s="30">
        <v>46107</v>
      </c>
      <c r="D331" s="31" t="s">
        <v>398</v>
      </c>
      <c r="E331" s="30">
        <v>46137</v>
      </c>
      <c r="F331" s="31" t="s">
        <v>397</v>
      </c>
      <c r="G331" s="31" t="s">
        <v>40</v>
      </c>
      <c r="H331" s="31" t="s">
        <v>403</v>
      </c>
      <c r="I331" s="31">
        <v>14</v>
      </c>
      <c r="J331" s="31">
        <v>415.41</v>
      </c>
      <c r="K331" s="31">
        <v>510</v>
      </c>
      <c r="L331" s="31">
        <v>1324.26</v>
      </c>
      <c r="M331" s="31">
        <v>0.18547058823529411</v>
      </c>
      <c r="N331" s="31" t="s">
        <v>395</v>
      </c>
      <c r="O331" s="31">
        <v>7140</v>
      </c>
      <c r="P331">
        <f t="shared" si="30"/>
        <v>3</v>
      </c>
      <c r="Q331">
        <f t="shared" si="31"/>
        <v>13</v>
      </c>
      <c r="R331" s="31" t="str">
        <f>VLOOKUP(G331,Catalogo!A:B,2,0)</f>
        <v>COMPLENAY B12</v>
      </c>
      <c r="S331" s="68">
        <f t="shared" si="32"/>
        <v>1324.2599999999998</v>
      </c>
      <c r="T331" s="68">
        <f t="shared" si="33"/>
        <v>5815.74</v>
      </c>
      <c r="U331" s="69">
        <f t="shared" si="34"/>
        <v>1</v>
      </c>
    </row>
    <row r="332" spans="1:21" customFormat="1" x14ac:dyDescent="0.35">
      <c r="A332" s="31" t="s">
        <v>1676</v>
      </c>
      <c r="B332" s="31" t="s">
        <v>1382</v>
      </c>
      <c r="C332" s="30">
        <v>46107</v>
      </c>
      <c r="D332" s="31" t="s">
        <v>398</v>
      </c>
      <c r="E332" s="30">
        <v>46137</v>
      </c>
      <c r="F332" s="31" t="s">
        <v>397</v>
      </c>
      <c r="G332" s="31" t="s">
        <v>620</v>
      </c>
      <c r="H332" s="31" t="s">
        <v>394</v>
      </c>
      <c r="I332" s="31">
        <v>5</v>
      </c>
      <c r="J332" s="31">
        <v>1628.356</v>
      </c>
      <c r="K332" s="31">
        <v>2100</v>
      </c>
      <c r="L332" s="31">
        <v>2358.2199999999998</v>
      </c>
      <c r="M332" s="31">
        <v>0.2245923809523809</v>
      </c>
      <c r="N332" s="31" t="s">
        <v>395</v>
      </c>
      <c r="O332" s="31">
        <v>10500</v>
      </c>
      <c r="P332">
        <f t="shared" si="30"/>
        <v>3</v>
      </c>
      <c r="Q332">
        <f t="shared" si="31"/>
        <v>13</v>
      </c>
      <c r="R332" s="31" t="str">
        <f>VLOOKUP(G332,Catalogo!A:B,2,0)</f>
        <v>CAROSEN C</v>
      </c>
      <c r="S332" s="68">
        <f t="shared" si="32"/>
        <v>2358.2200000000003</v>
      </c>
      <c r="T332" s="68">
        <f t="shared" si="33"/>
        <v>8141.78</v>
      </c>
      <c r="U332" s="69">
        <f t="shared" si="34"/>
        <v>1</v>
      </c>
    </row>
    <row r="333" spans="1:21" customFormat="1" x14ac:dyDescent="0.35">
      <c r="A333" s="31" t="s">
        <v>1677</v>
      </c>
      <c r="B333" s="31" t="s">
        <v>1448</v>
      </c>
      <c r="C333" s="30">
        <v>46107</v>
      </c>
      <c r="D333" s="31" t="s">
        <v>398</v>
      </c>
      <c r="E333" s="30">
        <v>46137</v>
      </c>
      <c r="F333" s="31" t="s">
        <v>1146</v>
      </c>
      <c r="G333" s="31" t="s">
        <v>79</v>
      </c>
      <c r="H333" s="31" t="s">
        <v>394</v>
      </c>
      <c r="I333" s="31">
        <v>50</v>
      </c>
      <c r="J333" s="31">
        <v>48.286200000000001</v>
      </c>
      <c r="K333" s="31">
        <v>63</v>
      </c>
      <c r="L333" s="31">
        <v>735.69</v>
      </c>
      <c r="M333" s="31">
        <v>0.2335523809523809</v>
      </c>
      <c r="N333" s="31" t="s">
        <v>395</v>
      </c>
      <c r="O333" s="31">
        <v>3150</v>
      </c>
      <c r="P333">
        <f t="shared" si="30"/>
        <v>3</v>
      </c>
      <c r="Q333">
        <f t="shared" si="31"/>
        <v>13</v>
      </c>
      <c r="R333" s="31" t="str">
        <f>VLOOKUP(G333,Catalogo!A:B,2,0)</f>
        <v>EDTA</v>
      </c>
      <c r="S333" s="68">
        <f t="shared" si="32"/>
        <v>735.68999999999994</v>
      </c>
      <c r="T333" s="68">
        <f t="shared" si="33"/>
        <v>2414.31</v>
      </c>
      <c r="U333" s="69">
        <f t="shared" si="34"/>
        <v>1</v>
      </c>
    </row>
    <row r="334" spans="1:21" customFormat="1" x14ac:dyDescent="0.35">
      <c r="A334" s="31" t="s">
        <v>1678</v>
      </c>
      <c r="B334" s="31" t="s">
        <v>1679</v>
      </c>
      <c r="C334" s="30">
        <v>46107</v>
      </c>
      <c r="D334" s="31" t="s">
        <v>392</v>
      </c>
      <c r="E334" s="30">
        <v>46137</v>
      </c>
      <c r="F334" s="31" t="s">
        <v>1146</v>
      </c>
      <c r="G334" s="31" t="s">
        <v>6</v>
      </c>
      <c r="H334" s="31" t="s">
        <v>394</v>
      </c>
      <c r="I334" s="31">
        <v>200</v>
      </c>
      <c r="J334" s="31">
        <v>72.377750000000006</v>
      </c>
      <c r="K334" s="31">
        <v>80</v>
      </c>
      <c r="L334" s="31">
        <v>1524.45</v>
      </c>
      <c r="M334" s="31">
        <v>9.5278124999999991E-2</v>
      </c>
      <c r="N334" s="31" t="s">
        <v>395</v>
      </c>
      <c r="O334" s="31">
        <v>16000</v>
      </c>
      <c r="P334">
        <f t="shared" si="30"/>
        <v>3</v>
      </c>
      <c r="Q334">
        <f t="shared" si="31"/>
        <v>13</v>
      </c>
      <c r="R334" s="31" t="str">
        <f>VLOOKUP(G334,Catalogo!A:B,2,0)</f>
        <v>TWEEN 80</v>
      </c>
      <c r="S334" s="68">
        <f t="shared" si="32"/>
        <v>1524.4499999999989</v>
      </c>
      <c r="T334" s="68">
        <f t="shared" si="33"/>
        <v>14475.550000000001</v>
      </c>
      <c r="U334" s="69">
        <f t="shared" si="34"/>
        <v>1</v>
      </c>
    </row>
    <row r="335" spans="1:21" customFormat="1" x14ac:dyDescent="0.35">
      <c r="A335" s="31" t="s">
        <v>1680</v>
      </c>
      <c r="B335" s="31" t="s">
        <v>400</v>
      </c>
      <c r="C335" s="30">
        <v>46106</v>
      </c>
      <c r="D335" s="31" t="s">
        <v>392</v>
      </c>
      <c r="E335" s="30">
        <v>46136</v>
      </c>
      <c r="F335" s="31" t="s">
        <v>397</v>
      </c>
      <c r="G335" s="31" t="s">
        <v>617</v>
      </c>
      <c r="H335" s="31" t="s">
        <v>394</v>
      </c>
      <c r="I335" s="31">
        <v>2150</v>
      </c>
      <c r="J335" s="31">
        <v>1.9091560000000001</v>
      </c>
      <c r="K335" s="31">
        <v>2.2000000000000002</v>
      </c>
      <c r="L335" s="31">
        <v>625.31460000000004</v>
      </c>
      <c r="M335" s="31">
        <v>0.1322018181818182</v>
      </c>
      <c r="N335" s="31" t="s">
        <v>401</v>
      </c>
      <c r="O335" s="31">
        <v>84216.23</v>
      </c>
      <c r="P335">
        <f t="shared" si="30"/>
        <v>3</v>
      </c>
      <c r="Q335">
        <f t="shared" si="31"/>
        <v>13</v>
      </c>
      <c r="R335" s="31" t="str">
        <f>VLOOKUP(G335,Catalogo!A:B,2,0)</f>
        <v>POTASA CAUSTICA EN ESCAMAS COREANA</v>
      </c>
      <c r="S335" s="68">
        <f t="shared" si="32"/>
        <v>11133.538726418185</v>
      </c>
      <c r="T335" s="68">
        <f t="shared" si="33"/>
        <v>73082.691273581819</v>
      </c>
      <c r="U335" s="69">
        <f t="shared" si="34"/>
        <v>17.804699788583505</v>
      </c>
    </row>
    <row r="336" spans="1:21" customFormat="1" x14ac:dyDescent="0.35">
      <c r="A336" s="31" t="s">
        <v>1681</v>
      </c>
      <c r="B336" s="31" t="s">
        <v>831</v>
      </c>
      <c r="C336" s="30">
        <v>46106</v>
      </c>
      <c r="D336" s="31" t="s">
        <v>392</v>
      </c>
      <c r="E336" s="30">
        <v>46136</v>
      </c>
      <c r="F336" s="31" t="s">
        <v>397</v>
      </c>
      <c r="G336" s="31" t="s">
        <v>157</v>
      </c>
      <c r="H336" s="31" t="s">
        <v>394</v>
      </c>
      <c r="I336" s="31">
        <v>100</v>
      </c>
      <c r="J336" s="31">
        <v>36.095500000000001</v>
      </c>
      <c r="K336" s="31">
        <v>46</v>
      </c>
      <c r="L336" s="31">
        <v>990.45</v>
      </c>
      <c r="M336" s="31">
        <v>0.2153152173913043</v>
      </c>
      <c r="N336" s="31" t="s">
        <v>395</v>
      </c>
      <c r="O336" s="31">
        <v>4600</v>
      </c>
      <c r="P336">
        <f t="shared" si="30"/>
        <v>3</v>
      </c>
      <c r="Q336">
        <f t="shared" si="31"/>
        <v>13</v>
      </c>
      <c r="R336" s="31" t="str">
        <f>VLOOKUP(G336,Catalogo!A:B,2,0)</f>
        <v>SULFATO DE ZINC</v>
      </c>
      <c r="S336" s="68">
        <f t="shared" si="32"/>
        <v>990.44999999999982</v>
      </c>
      <c r="T336" s="68">
        <f t="shared" si="33"/>
        <v>3609.55</v>
      </c>
      <c r="U336" s="69">
        <f t="shared" si="34"/>
        <v>1</v>
      </c>
    </row>
    <row r="337" spans="1:21" customFormat="1" x14ac:dyDescent="0.35">
      <c r="A337" s="31" t="s">
        <v>1682</v>
      </c>
      <c r="B337" s="31" t="s">
        <v>1150</v>
      </c>
      <c r="C337" s="30">
        <v>46106</v>
      </c>
      <c r="D337" s="31" t="s">
        <v>398</v>
      </c>
      <c r="E337" s="30">
        <v>46106</v>
      </c>
      <c r="F337" s="31" t="s">
        <v>397</v>
      </c>
      <c r="G337" s="31" t="s">
        <v>613</v>
      </c>
      <c r="H337" s="31" t="s">
        <v>394</v>
      </c>
      <c r="I337" s="31">
        <v>340</v>
      </c>
      <c r="J337" s="31">
        <v>34.988793999999999</v>
      </c>
      <c r="K337" s="31">
        <v>45</v>
      </c>
      <c r="L337" s="31">
        <v>3403.8100399999998</v>
      </c>
      <c r="M337" s="31">
        <v>0.22247124444444441</v>
      </c>
      <c r="N337" s="31" t="s">
        <v>395</v>
      </c>
      <c r="O337" s="31">
        <v>15300</v>
      </c>
      <c r="P337">
        <f t="shared" si="30"/>
        <v>3</v>
      </c>
      <c r="Q337">
        <f t="shared" si="31"/>
        <v>13</v>
      </c>
      <c r="R337" s="31" t="str">
        <f>VLOOKUP(G337,Catalogo!A:B,2,0)</f>
        <v>LESS 70%</v>
      </c>
      <c r="S337" s="68">
        <f t="shared" si="32"/>
        <v>3403.8100400000003</v>
      </c>
      <c r="T337" s="68">
        <f t="shared" si="33"/>
        <v>11896.18996</v>
      </c>
      <c r="U337" s="69">
        <f t="shared" si="34"/>
        <v>1</v>
      </c>
    </row>
    <row r="338" spans="1:21" customFormat="1" x14ac:dyDescent="0.35">
      <c r="A338" s="31" t="s">
        <v>1683</v>
      </c>
      <c r="B338" s="31" t="s">
        <v>410</v>
      </c>
      <c r="C338" s="30">
        <v>46106</v>
      </c>
      <c r="D338" s="31" t="s">
        <v>392</v>
      </c>
      <c r="E338" s="30">
        <v>46136</v>
      </c>
      <c r="F338" s="31" t="s">
        <v>397</v>
      </c>
      <c r="G338" s="31" t="s">
        <v>369</v>
      </c>
      <c r="H338" s="31" t="s">
        <v>394</v>
      </c>
      <c r="I338" s="31">
        <v>1000</v>
      </c>
      <c r="J338" s="31">
        <v>65.964659999999995</v>
      </c>
      <c r="K338" s="31">
        <v>78</v>
      </c>
      <c r="L338" s="31">
        <v>12035.34</v>
      </c>
      <c r="M338" s="31">
        <v>0.1542992307692308</v>
      </c>
      <c r="N338" s="31" t="s">
        <v>395</v>
      </c>
      <c r="O338" s="31">
        <v>78000</v>
      </c>
      <c r="P338">
        <f t="shared" si="30"/>
        <v>3</v>
      </c>
      <c r="Q338">
        <f t="shared" si="31"/>
        <v>13</v>
      </c>
      <c r="R338" s="31" t="str">
        <f>VLOOKUP(G338,Catalogo!A:B,2,0)</f>
        <v>PROTEINA VEGETAL PVH 11307</v>
      </c>
      <c r="S338" s="68">
        <f t="shared" si="32"/>
        <v>12035.340000000006</v>
      </c>
      <c r="T338" s="68">
        <f t="shared" si="33"/>
        <v>65964.659999999989</v>
      </c>
      <c r="U338" s="69">
        <f t="shared" si="34"/>
        <v>1</v>
      </c>
    </row>
    <row r="339" spans="1:21" customFormat="1" x14ac:dyDescent="0.35">
      <c r="A339" s="31" t="s">
        <v>1684</v>
      </c>
      <c r="B339" s="31" t="s">
        <v>966</v>
      </c>
      <c r="C339" s="30">
        <v>46105</v>
      </c>
      <c r="D339" s="31" t="s">
        <v>392</v>
      </c>
      <c r="E339" s="30">
        <v>46135</v>
      </c>
      <c r="F339" s="31" t="s">
        <v>397</v>
      </c>
      <c r="G339" s="31" t="s">
        <v>151</v>
      </c>
      <c r="H339" s="31" t="s">
        <v>394</v>
      </c>
      <c r="I339" s="31">
        <v>500</v>
      </c>
      <c r="J339" s="31">
        <v>64.489040000000003</v>
      </c>
      <c r="K339" s="31">
        <v>75</v>
      </c>
      <c r="L339" s="31">
        <v>5255.48</v>
      </c>
      <c r="M339" s="31">
        <v>0.14014613333333331</v>
      </c>
      <c r="N339" s="31" t="s">
        <v>395</v>
      </c>
      <c r="O339" s="31">
        <v>37500</v>
      </c>
      <c r="P339">
        <f t="shared" si="30"/>
        <v>3</v>
      </c>
      <c r="Q339">
        <f t="shared" si="31"/>
        <v>13</v>
      </c>
      <c r="R339" s="31" t="str">
        <f>VLOOKUP(G339,Catalogo!A:B,2,0)</f>
        <v>SULFATO DE COBRE PEÑOLES</v>
      </c>
      <c r="S339" s="68">
        <f t="shared" si="32"/>
        <v>5255.4799999999987</v>
      </c>
      <c r="T339" s="68">
        <f t="shared" si="33"/>
        <v>32244.52</v>
      </c>
      <c r="U339" s="69">
        <f t="shared" si="34"/>
        <v>1</v>
      </c>
    </row>
    <row r="340" spans="1:21" customFormat="1" x14ac:dyDescent="0.35">
      <c r="A340" s="31" t="s">
        <v>1685</v>
      </c>
      <c r="B340" s="31" t="s">
        <v>415</v>
      </c>
      <c r="C340" s="30">
        <v>46105</v>
      </c>
      <c r="D340" s="31" t="s">
        <v>1394</v>
      </c>
      <c r="E340" s="30">
        <v>46135</v>
      </c>
      <c r="F340" s="31" t="s">
        <v>397</v>
      </c>
      <c r="G340" s="31" t="s">
        <v>133</v>
      </c>
      <c r="H340" s="31" t="s">
        <v>394</v>
      </c>
      <c r="I340" s="31">
        <v>630</v>
      </c>
      <c r="J340" s="31">
        <v>1.59091</v>
      </c>
      <c r="K340" s="31">
        <v>2.15</v>
      </c>
      <c r="L340" s="31">
        <v>352.22669999999999</v>
      </c>
      <c r="M340" s="31">
        <v>0.26004186046511629</v>
      </c>
      <c r="N340" s="31" t="s">
        <v>401</v>
      </c>
      <c r="O340" s="31">
        <v>24080.3</v>
      </c>
      <c r="P340">
        <f t="shared" si="30"/>
        <v>3</v>
      </c>
      <c r="Q340">
        <f t="shared" si="31"/>
        <v>13</v>
      </c>
      <c r="R340" s="31" t="str">
        <f>VLOOKUP(G340,Catalogo!A:B,2,0)</f>
        <v>ACIDO FOSFORICO CLARIFICADO 85%</v>
      </c>
      <c r="S340" s="68">
        <f t="shared" si="32"/>
        <v>6261.8860125581386</v>
      </c>
      <c r="T340" s="68">
        <f t="shared" si="33"/>
        <v>17818.413987441862</v>
      </c>
      <c r="U340" s="69">
        <f t="shared" si="34"/>
        <v>17.777999261720193</v>
      </c>
    </row>
    <row r="341" spans="1:21" customFormat="1" x14ac:dyDescent="0.35">
      <c r="A341" s="31" t="s">
        <v>1686</v>
      </c>
      <c r="B341" s="31" t="s">
        <v>402</v>
      </c>
      <c r="C341" s="30">
        <v>46105</v>
      </c>
      <c r="D341" s="31" t="s">
        <v>392</v>
      </c>
      <c r="E341" s="30">
        <v>46135</v>
      </c>
      <c r="F341" s="31" t="s">
        <v>397</v>
      </c>
      <c r="G341" s="31" t="s">
        <v>87</v>
      </c>
      <c r="H341" s="31" t="s">
        <v>394</v>
      </c>
      <c r="I341" s="31">
        <v>360</v>
      </c>
      <c r="J341" s="31">
        <v>31.150055999999999</v>
      </c>
      <c r="K341" s="31">
        <v>38</v>
      </c>
      <c r="L341" s="31">
        <v>2465.97984</v>
      </c>
      <c r="M341" s="31">
        <v>0.1802616842105263</v>
      </c>
      <c r="N341" s="31" t="s">
        <v>395</v>
      </c>
      <c r="O341" s="31">
        <v>13680</v>
      </c>
      <c r="P341">
        <f t="shared" si="30"/>
        <v>3</v>
      </c>
      <c r="Q341">
        <f t="shared" si="31"/>
        <v>13</v>
      </c>
      <c r="R341" s="31" t="str">
        <f>VLOOKUP(G341,Catalogo!A:B,2,0)</f>
        <v>ESTIREN ACRILICA</v>
      </c>
      <c r="S341" s="68">
        <f t="shared" si="32"/>
        <v>2465.9798400000004</v>
      </c>
      <c r="T341" s="68">
        <f t="shared" si="33"/>
        <v>11214.02016</v>
      </c>
      <c r="U341" s="69">
        <f t="shared" si="34"/>
        <v>1</v>
      </c>
    </row>
    <row r="342" spans="1:21" customFormat="1" x14ac:dyDescent="0.35">
      <c r="A342" s="31" t="s">
        <v>1688</v>
      </c>
      <c r="B342" s="31" t="s">
        <v>966</v>
      </c>
      <c r="C342" s="30">
        <v>46105</v>
      </c>
      <c r="D342" s="31" t="s">
        <v>392</v>
      </c>
      <c r="E342" s="30">
        <v>46135</v>
      </c>
      <c r="F342" s="31" t="s">
        <v>397</v>
      </c>
      <c r="G342" s="31" t="s">
        <v>230</v>
      </c>
      <c r="H342" s="31" t="s">
        <v>394</v>
      </c>
      <c r="I342" s="31">
        <v>900</v>
      </c>
      <c r="J342" s="31">
        <v>3.823798</v>
      </c>
      <c r="K342" s="31">
        <v>4.8</v>
      </c>
      <c r="L342" s="31">
        <v>878.58180000000004</v>
      </c>
      <c r="M342" s="31">
        <v>0.20337541666666659</v>
      </c>
      <c r="N342" s="31" t="s">
        <v>401</v>
      </c>
      <c r="O342" s="31">
        <v>76800.960000000006</v>
      </c>
      <c r="P342">
        <f t="shared" si="30"/>
        <v>3</v>
      </c>
      <c r="Q342">
        <f t="shared" si="31"/>
        <v>13</v>
      </c>
      <c r="R342" s="31" t="str">
        <f>VLOOKUP(G342,Catalogo!A:B,2,0)</f>
        <v>HIPOCLORITO DE CALCIO GRANULAR HTH</v>
      </c>
      <c r="S342" s="68">
        <f t="shared" si="32"/>
        <v>15619.427240399998</v>
      </c>
      <c r="T342" s="68">
        <f t="shared" si="33"/>
        <v>61181.532759600006</v>
      </c>
      <c r="U342" s="69">
        <f t="shared" si="34"/>
        <v>17.778000000000002</v>
      </c>
    </row>
    <row r="343" spans="1:21" customFormat="1" x14ac:dyDescent="0.35">
      <c r="A343" s="31" t="s">
        <v>1689</v>
      </c>
      <c r="B343" s="31" t="s">
        <v>1690</v>
      </c>
      <c r="C343" s="30">
        <v>46105</v>
      </c>
      <c r="D343" s="31" t="s">
        <v>392</v>
      </c>
      <c r="E343" s="30">
        <v>46105</v>
      </c>
      <c r="F343" s="31" t="s">
        <v>835</v>
      </c>
      <c r="G343" s="31" t="s">
        <v>151</v>
      </c>
      <c r="H343" s="31" t="s">
        <v>394</v>
      </c>
      <c r="I343" s="31">
        <v>25</v>
      </c>
      <c r="J343" s="31">
        <v>64.489199999999997</v>
      </c>
      <c r="K343" s="31">
        <v>76</v>
      </c>
      <c r="L343" s="31">
        <v>287.77</v>
      </c>
      <c r="M343" s="31">
        <v>0.1514578947368421</v>
      </c>
      <c r="N343" s="31" t="s">
        <v>395</v>
      </c>
      <c r="O343" s="31">
        <v>1900</v>
      </c>
      <c r="P343">
        <f t="shared" si="30"/>
        <v>3</v>
      </c>
      <c r="Q343">
        <f t="shared" si="31"/>
        <v>13</v>
      </c>
      <c r="R343" s="31" t="str">
        <f>VLOOKUP(G343,Catalogo!A:B,2,0)</f>
        <v>SULFATO DE COBRE PEÑOLES</v>
      </c>
      <c r="S343" s="68">
        <f t="shared" si="32"/>
        <v>287.7700000000001</v>
      </c>
      <c r="T343" s="68">
        <f t="shared" si="33"/>
        <v>1612.23</v>
      </c>
      <c r="U343" s="69">
        <f t="shared" si="34"/>
        <v>1</v>
      </c>
    </row>
    <row r="344" spans="1:21" customFormat="1" x14ac:dyDescent="0.35">
      <c r="A344" s="31" t="s">
        <v>1691</v>
      </c>
      <c r="B344" s="31" t="s">
        <v>407</v>
      </c>
      <c r="C344" s="30">
        <v>46105</v>
      </c>
      <c r="D344" s="31" t="s">
        <v>392</v>
      </c>
      <c r="E344" s="30">
        <v>46135</v>
      </c>
      <c r="F344" s="31" t="s">
        <v>835</v>
      </c>
      <c r="G344" s="31" t="s">
        <v>230</v>
      </c>
      <c r="H344" s="31" t="s">
        <v>394</v>
      </c>
      <c r="I344" s="31">
        <v>720</v>
      </c>
      <c r="J344" s="31">
        <v>3.7977780000000001</v>
      </c>
      <c r="K344" s="31">
        <v>4.28</v>
      </c>
      <c r="L344" s="31">
        <v>347.19983999999999</v>
      </c>
      <c r="M344" s="31">
        <v>0.11266869158878499</v>
      </c>
      <c r="N344" s="31" t="s">
        <v>401</v>
      </c>
      <c r="O344" s="31">
        <v>54784.68</v>
      </c>
      <c r="P344">
        <f t="shared" si="30"/>
        <v>3</v>
      </c>
      <c r="Q344">
        <f t="shared" si="31"/>
        <v>13</v>
      </c>
      <c r="R344" s="31" t="str">
        <f>VLOOKUP(G344,Catalogo!A:B,2,0)</f>
        <v>HIPOCLORITO DE CALCIO GRANULAR HTH</v>
      </c>
      <c r="S344" s="68">
        <f t="shared" si="32"/>
        <v>6172.5182147102823</v>
      </c>
      <c r="T344" s="68">
        <f t="shared" si="33"/>
        <v>48612.161785289718</v>
      </c>
      <c r="U344" s="69">
        <f t="shared" si="34"/>
        <v>17.777998442367601</v>
      </c>
    </row>
    <row r="345" spans="1:21" customFormat="1" x14ac:dyDescent="0.35">
      <c r="A345" s="31" t="s">
        <v>1692</v>
      </c>
      <c r="B345" s="31" t="s">
        <v>788</v>
      </c>
      <c r="C345" s="30">
        <v>46105</v>
      </c>
      <c r="D345" s="31" t="s">
        <v>398</v>
      </c>
      <c r="E345" s="30">
        <v>46105</v>
      </c>
      <c r="F345" s="31" t="s">
        <v>397</v>
      </c>
      <c r="G345" s="31" t="s">
        <v>117</v>
      </c>
      <c r="H345" s="31" t="s">
        <v>394</v>
      </c>
      <c r="I345" s="31">
        <v>1000</v>
      </c>
      <c r="J345" s="31">
        <v>39.111600000000003</v>
      </c>
      <c r="K345" s="31">
        <v>56.889600000000002</v>
      </c>
      <c r="L345" s="31">
        <v>17778</v>
      </c>
      <c r="M345" s="31">
        <v>0.3125</v>
      </c>
      <c r="N345" s="31" t="s">
        <v>395</v>
      </c>
      <c r="O345" s="31">
        <v>56889.599999999999</v>
      </c>
      <c r="P345">
        <f t="shared" si="30"/>
        <v>3</v>
      </c>
      <c r="Q345">
        <f t="shared" si="31"/>
        <v>13</v>
      </c>
      <c r="R345" s="31" t="str">
        <f>VLOOKUP(G345,Catalogo!A:B,2,0)</f>
        <v>FOSFATO DIAMONICO</v>
      </c>
      <c r="S345" s="68">
        <f t="shared" si="32"/>
        <v>17778</v>
      </c>
      <c r="T345" s="68">
        <f t="shared" si="33"/>
        <v>39111.599999999999</v>
      </c>
      <c r="U345" s="69">
        <f t="shared" si="34"/>
        <v>1</v>
      </c>
    </row>
    <row r="346" spans="1:21" customFormat="1" x14ac:dyDescent="0.35">
      <c r="A346" s="31" t="s">
        <v>1694</v>
      </c>
      <c r="B346" s="31" t="s">
        <v>1695</v>
      </c>
      <c r="C346" s="30">
        <v>46104</v>
      </c>
      <c r="D346" s="31" t="s">
        <v>392</v>
      </c>
      <c r="E346" s="30">
        <v>46134</v>
      </c>
      <c r="F346" s="31" t="s">
        <v>1146</v>
      </c>
      <c r="G346" s="31" t="s">
        <v>62</v>
      </c>
      <c r="H346" s="31" t="s">
        <v>394</v>
      </c>
      <c r="I346" s="31">
        <v>75</v>
      </c>
      <c r="J346" s="31">
        <v>63.73</v>
      </c>
      <c r="K346" s="31">
        <v>63.73</v>
      </c>
      <c r="L346" s="31">
        <v>0</v>
      </c>
      <c r="M346" s="31">
        <v>0</v>
      </c>
      <c r="N346" s="31" t="s">
        <v>395</v>
      </c>
      <c r="O346" s="31">
        <v>4779.75</v>
      </c>
      <c r="P346">
        <f t="shared" si="30"/>
        <v>3</v>
      </c>
      <c r="Q346">
        <f t="shared" si="31"/>
        <v>13</v>
      </c>
      <c r="R346" s="31" t="str">
        <f>VLOOKUP(G346,Catalogo!A:B,2,0)</f>
        <v>CARBON ACTIVADO DE COCO</v>
      </c>
      <c r="S346" s="68">
        <f t="shared" si="32"/>
        <v>0</v>
      </c>
      <c r="T346" s="68">
        <f t="shared" si="33"/>
        <v>4779.75</v>
      </c>
      <c r="U346" s="69">
        <f t="shared" si="34"/>
        <v>1</v>
      </c>
    </row>
    <row r="347" spans="1:21" customFormat="1" x14ac:dyDescent="0.35">
      <c r="A347" s="31" t="s">
        <v>1696</v>
      </c>
      <c r="B347" s="31" t="s">
        <v>408</v>
      </c>
      <c r="C347" s="30">
        <v>46104</v>
      </c>
      <c r="D347" s="31" t="s">
        <v>392</v>
      </c>
      <c r="E347" s="30">
        <v>46134</v>
      </c>
      <c r="F347" s="31" t="s">
        <v>397</v>
      </c>
      <c r="G347" s="31" t="s">
        <v>131</v>
      </c>
      <c r="H347" s="31" t="s">
        <v>403</v>
      </c>
      <c r="I347" s="31">
        <v>200</v>
      </c>
      <c r="J347" s="31">
        <v>26.522500000000001</v>
      </c>
      <c r="K347" s="31">
        <v>31</v>
      </c>
      <c r="L347" s="31">
        <v>895.5</v>
      </c>
      <c r="M347" s="31">
        <v>0.14443548387096769</v>
      </c>
      <c r="N347" s="31" t="s">
        <v>395</v>
      </c>
      <c r="O347" s="31">
        <v>6200</v>
      </c>
      <c r="P347">
        <f t="shared" si="30"/>
        <v>3</v>
      </c>
      <c r="Q347">
        <f t="shared" si="31"/>
        <v>13</v>
      </c>
      <c r="R347" s="31" t="str">
        <f>VLOOKUP(G347,Catalogo!A:B,2,0)</f>
        <v>THINNER AMERICANO</v>
      </c>
      <c r="S347" s="68">
        <f t="shared" si="32"/>
        <v>895.49999999999977</v>
      </c>
      <c r="T347" s="68">
        <f t="shared" si="33"/>
        <v>5304.5</v>
      </c>
      <c r="U347" s="69">
        <f t="shared" si="34"/>
        <v>1</v>
      </c>
    </row>
    <row r="348" spans="1:21" customFormat="1" x14ac:dyDescent="0.35">
      <c r="A348" s="31" t="s">
        <v>1696</v>
      </c>
      <c r="B348" s="31" t="s">
        <v>408</v>
      </c>
      <c r="C348" s="30">
        <v>46104</v>
      </c>
      <c r="D348" s="31" t="s">
        <v>392</v>
      </c>
      <c r="E348" s="30">
        <v>46134</v>
      </c>
      <c r="F348" s="31" t="s">
        <v>397</v>
      </c>
      <c r="G348" s="31" t="s">
        <v>153</v>
      </c>
      <c r="H348" s="31" t="s">
        <v>403</v>
      </c>
      <c r="I348" s="31">
        <v>400</v>
      </c>
      <c r="J348" s="31">
        <v>31.922499999999999</v>
      </c>
      <c r="K348" s="31">
        <v>38</v>
      </c>
      <c r="L348" s="31">
        <v>2431</v>
      </c>
      <c r="M348" s="31">
        <v>0.15993421052631579</v>
      </c>
      <c r="N348" s="31" t="s">
        <v>395</v>
      </c>
      <c r="O348" s="31">
        <v>15200</v>
      </c>
      <c r="P348">
        <f t="shared" si="30"/>
        <v>3</v>
      </c>
      <c r="Q348">
        <f t="shared" si="31"/>
        <v>13</v>
      </c>
      <c r="R348" s="31" t="str">
        <f>VLOOKUP(G348,Catalogo!A:B,2,0)</f>
        <v>XILOL</v>
      </c>
      <c r="S348" s="68">
        <f t="shared" si="32"/>
        <v>2431</v>
      </c>
      <c r="T348" s="68">
        <f t="shared" si="33"/>
        <v>12769</v>
      </c>
      <c r="U348" s="69">
        <f t="shared" si="34"/>
        <v>1</v>
      </c>
    </row>
    <row r="349" spans="1:21" customFormat="1" x14ac:dyDescent="0.35">
      <c r="A349" s="31" t="s">
        <v>1697</v>
      </c>
      <c r="B349" s="31" t="s">
        <v>1448</v>
      </c>
      <c r="C349" s="30">
        <v>46104</v>
      </c>
      <c r="D349" s="31" t="s">
        <v>398</v>
      </c>
      <c r="E349" s="30">
        <v>46134</v>
      </c>
      <c r="F349" s="31" t="s">
        <v>1146</v>
      </c>
      <c r="G349" s="31" t="s">
        <v>230</v>
      </c>
      <c r="H349" s="31" t="s">
        <v>394</v>
      </c>
      <c r="I349" s="31">
        <v>225</v>
      </c>
      <c r="J349" s="31">
        <v>3.8092820000000001</v>
      </c>
      <c r="K349" s="31">
        <v>4.5999999999999996</v>
      </c>
      <c r="L349" s="31">
        <v>177.91155000000001</v>
      </c>
      <c r="M349" s="31">
        <v>0.17189521739130439</v>
      </c>
      <c r="N349" s="31" t="s">
        <v>401</v>
      </c>
      <c r="O349" s="31">
        <v>18526.29</v>
      </c>
      <c r="P349">
        <f t="shared" si="30"/>
        <v>3</v>
      </c>
      <c r="Q349">
        <f t="shared" si="31"/>
        <v>13</v>
      </c>
      <c r="R349" s="31" t="str">
        <f>VLOOKUP(G349,Catalogo!A:B,2,0)</f>
        <v>HIPOCLORITO DE CALCIO GRANULAR HTH</v>
      </c>
      <c r="S349" s="68">
        <f t="shared" si="32"/>
        <v>3184.5806470043467</v>
      </c>
      <c r="T349" s="68">
        <f t="shared" si="33"/>
        <v>15341.709352995655</v>
      </c>
      <c r="U349" s="69">
        <f t="shared" si="34"/>
        <v>17.899797101449277</v>
      </c>
    </row>
    <row r="350" spans="1:21" customFormat="1" x14ac:dyDescent="0.35">
      <c r="A350" s="31" t="s">
        <v>1698</v>
      </c>
      <c r="B350" s="31" t="s">
        <v>1448</v>
      </c>
      <c r="C350" s="30">
        <v>46104</v>
      </c>
      <c r="D350" s="31" t="s">
        <v>398</v>
      </c>
      <c r="E350" s="30">
        <v>46134</v>
      </c>
      <c r="F350" s="31" t="s">
        <v>1146</v>
      </c>
      <c r="G350" s="31" t="s">
        <v>79</v>
      </c>
      <c r="H350" s="31" t="s">
        <v>394</v>
      </c>
      <c r="I350" s="31">
        <v>200</v>
      </c>
      <c r="J350" s="31">
        <v>48.286200000000001</v>
      </c>
      <c r="K350" s="31">
        <v>63</v>
      </c>
      <c r="L350" s="31">
        <v>2942.76</v>
      </c>
      <c r="M350" s="31">
        <v>0.2335523809523809</v>
      </c>
      <c r="N350" s="31" t="s">
        <v>395</v>
      </c>
      <c r="O350" s="31">
        <v>12600</v>
      </c>
      <c r="P350">
        <f t="shared" si="30"/>
        <v>3</v>
      </c>
      <c r="Q350">
        <f t="shared" si="31"/>
        <v>13</v>
      </c>
      <c r="R350" s="31" t="str">
        <f>VLOOKUP(G350,Catalogo!A:B,2,0)</f>
        <v>EDTA</v>
      </c>
      <c r="S350" s="68">
        <f t="shared" si="32"/>
        <v>2942.7599999999998</v>
      </c>
      <c r="T350" s="68">
        <f t="shared" si="33"/>
        <v>9657.24</v>
      </c>
      <c r="U350" s="69">
        <f t="shared" si="34"/>
        <v>1</v>
      </c>
    </row>
    <row r="351" spans="1:21" customFormat="1" x14ac:dyDescent="0.35">
      <c r="A351" s="31" t="s">
        <v>1699</v>
      </c>
      <c r="B351" s="31" t="s">
        <v>407</v>
      </c>
      <c r="C351" s="30">
        <v>46104</v>
      </c>
      <c r="D351" s="31" t="s">
        <v>392</v>
      </c>
      <c r="E351" s="30">
        <v>46134</v>
      </c>
      <c r="F351" s="31" t="s">
        <v>835</v>
      </c>
      <c r="G351" s="31" t="s">
        <v>230</v>
      </c>
      <c r="H351" s="31" t="s">
        <v>394</v>
      </c>
      <c r="I351" s="31">
        <v>810</v>
      </c>
      <c r="J351" s="31">
        <v>3.8092800000000002</v>
      </c>
      <c r="K351" s="31">
        <v>4.28</v>
      </c>
      <c r="L351" s="31">
        <v>381.28320000000002</v>
      </c>
      <c r="M351" s="31">
        <v>0.1099813084112149</v>
      </c>
      <c r="N351" s="31" t="s">
        <v>401</v>
      </c>
      <c r="O351" s="31">
        <v>62055.03</v>
      </c>
      <c r="P351">
        <f t="shared" si="30"/>
        <v>3</v>
      </c>
      <c r="Q351">
        <f t="shared" si="31"/>
        <v>13</v>
      </c>
      <c r="R351" s="31" t="str">
        <f>VLOOKUP(G351,Catalogo!A:B,2,0)</f>
        <v>HIPOCLORITO DE CALCIO GRANULAR HTH</v>
      </c>
      <c r="S351" s="68">
        <f t="shared" si="32"/>
        <v>6824.8933928971965</v>
      </c>
      <c r="T351" s="68">
        <f t="shared" si="33"/>
        <v>55230.136607102802</v>
      </c>
      <c r="U351" s="69">
        <f t="shared" si="34"/>
        <v>17.899800969193493</v>
      </c>
    </row>
    <row r="352" spans="1:21" customFormat="1" x14ac:dyDescent="0.35">
      <c r="A352" s="31" t="s">
        <v>1700</v>
      </c>
      <c r="B352" s="31" t="s">
        <v>547</v>
      </c>
      <c r="C352" s="30">
        <v>46102</v>
      </c>
      <c r="D352" s="31" t="s">
        <v>398</v>
      </c>
      <c r="E352" s="30">
        <v>46102</v>
      </c>
      <c r="F352" s="31" t="s">
        <v>1146</v>
      </c>
      <c r="G352" s="31" t="s">
        <v>230</v>
      </c>
      <c r="H352" s="31" t="s">
        <v>394</v>
      </c>
      <c r="I352" s="31">
        <v>225</v>
      </c>
      <c r="J352" s="31">
        <v>3.498024</v>
      </c>
      <c r="K352" s="31">
        <v>4.5999999999999996</v>
      </c>
      <c r="L352" s="31">
        <v>247.94460000000001</v>
      </c>
      <c r="M352" s="31">
        <v>0.23956</v>
      </c>
      <c r="N352" s="31" t="s">
        <v>401</v>
      </c>
      <c r="O352" s="31">
        <v>18435.11</v>
      </c>
      <c r="P352">
        <f t="shared" si="30"/>
        <v>3</v>
      </c>
      <c r="Q352">
        <f t="shared" si="31"/>
        <v>12</v>
      </c>
      <c r="R352" s="31" t="str">
        <f>VLOOKUP(G352,Catalogo!A:B,2,0)</f>
        <v>HIPOCLORITO DE CALCIO GRANULAR HTH</v>
      </c>
      <c r="S352" s="68">
        <f t="shared" si="32"/>
        <v>4416.3149515999985</v>
      </c>
      <c r="T352" s="68">
        <f t="shared" si="33"/>
        <v>14018.795048400003</v>
      </c>
      <c r="U352" s="69">
        <f t="shared" si="34"/>
        <v>17.811700483091787</v>
      </c>
    </row>
    <row r="353" spans="1:21" customFormat="1" x14ac:dyDescent="0.35">
      <c r="A353" s="31" t="s">
        <v>1641</v>
      </c>
      <c r="B353" s="31" t="s">
        <v>767</v>
      </c>
      <c r="C353" s="30">
        <v>46101</v>
      </c>
      <c r="D353" s="31" t="s">
        <v>392</v>
      </c>
      <c r="E353" s="30">
        <v>46131</v>
      </c>
      <c r="F353" s="31" t="s">
        <v>397</v>
      </c>
      <c r="G353" s="31" t="s">
        <v>606</v>
      </c>
      <c r="H353" s="31" t="s">
        <v>394</v>
      </c>
      <c r="I353" s="31">
        <v>2000</v>
      </c>
      <c r="J353" s="31">
        <v>6.6091499999999996</v>
      </c>
      <c r="K353" s="31">
        <v>13</v>
      </c>
      <c r="L353" s="31">
        <v>12781.7</v>
      </c>
      <c r="M353" s="31">
        <v>0.49160384615384611</v>
      </c>
      <c r="N353" s="31" t="s">
        <v>395</v>
      </c>
      <c r="O353" s="31">
        <v>26000</v>
      </c>
      <c r="P353">
        <f t="shared" si="30"/>
        <v>3</v>
      </c>
      <c r="Q353">
        <f t="shared" si="31"/>
        <v>12</v>
      </c>
      <c r="R353" s="31" t="str">
        <f>VLOOKUP(G353,Catalogo!A:B,2,0)</f>
        <v>CARBONATO DE CALCIO MALLA 325</v>
      </c>
      <c r="S353" s="68">
        <f t="shared" si="32"/>
        <v>12781.7</v>
      </c>
      <c r="T353" s="68">
        <f t="shared" si="33"/>
        <v>13218.3</v>
      </c>
      <c r="U353" s="69">
        <f t="shared" si="34"/>
        <v>1</v>
      </c>
    </row>
    <row r="354" spans="1:21" customFormat="1" x14ac:dyDescent="0.35">
      <c r="A354" s="31" t="s">
        <v>1642</v>
      </c>
      <c r="B354" s="31" t="s">
        <v>1643</v>
      </c>
      <c r="C354" s="30">
        <v>46101</v>
      </c>
      <c r="D354" s="31" t="s">
        <v>392</v>
      </c>
      <c r="E354" s="30">
        <v>46131</v>
      </c>
      <c r="F354" s="31" t="s">
        <v>835</v>
      </c>
      <c r="G354" s="31" t="s">
        <v>166</v>
      </c>
      <c r="H354" s="31" t="s">
        <v>394</v>
      </c>
      <c r="I354" s="31">
        <v>250</v>
      </c>
      <c r="J354" s="31">
        <v>46.065240000000003</v>
      </c>
      <c r="K354" s="31">
        <v>54</v>
      </c>
      <c r="L354" s="31">
        <v>1983.69</v>
      </c>
      <c r="M354" s="31">
        <v>0.14693999999999999</v>
      </c>
      <c r="N354" s="31" t="s">
        <v>395</v>
      </c>
      <c r="O354" s="31">
        <v>13500</v>
      </c>
      <c r="P354">
        <f t="shared" si="30"/>
        <v>3</v>
      </c>
      <c r="Q354">
        <f t="shared" si="31"/>
        <v>12</v>
      </c>
      <c r="R354" s="31" t="str">
        <f>VLOOKUP(G354,Catalogo!A:B,2,0)</f>
        <v>TRICLORO POLVO</v>
      </c>
      <c r="S354" s="68">
        <f t="shared" si="32"/>
        <v>1983.6899999999994</v>
      </c>
      <c r="T354" s="68">
        <f t="shared" si="33"/>
        <v>11516.310000000001</v>
      </c>
      <c r="U354" s="69">
        <f t="shared" si="34"/>
        <v>1</v>
      </c>
    </row>
    <row r="355" spans="1:21" customFormat="1" x14ac:dyDescent="0.35">
      <c r="A355" s="31" t="s">
        <v>1644</v>
      </c>
      <c r="B355" s="31" t="s">
        <v>1645</v>
      </c>
      <c r="C355" s="30">
        <v>46100</v>
      </c>
      <c r="D355" s="31" t="s">
        <v>398</v>
      </c>
      <c r="E355" s="30">
        <v>46100</v>
      </c>
      <c r="F355" s="31" t="s">
        <v>397</v>
      </c>
      <c r="G355" s="31" t="s">
        <v>221</v>
      </c>
      <c r="H355" s="31" t="s">
        <v>394</v>
      </c>
      <c r="I355" s="31">
        <v>200</v>
      </c>
      <c r="J355" s="31">
        <v>18.902200000000001</v>
      </c>
      <c r="K355" s="31">
        <v>18.899999999999999</v>
      </c>
      <c r="L355" s="31">
        <v>-0.44</v>
      </c>
      <c r="M355" s="31">
        <v>-1.1640211640211639E-4</v>
      </c>
      <c r="N355" s="31" t="s">
        <v>395</v>
      </c>
      <c r="O355" s="31">
        <v>3780</v>
      </c>
      <c r="P355">
        <f t="shared" si="30"/>
        <v>3</v>
      </c>
      <c r="Q355">
        <f t="shared" si="31"/>
        <v>12</v>
      </c>
      <c r="R355" s="31" t="str">
        <f>VLOOKUP(G355,Catalogo!A:B,2,0)</f>
        <v>LESS 28%</v>
      </c>
      <c r="S355" s="68">
        <f t="shared" si="32"/>
        <v>-0.44000000000039563</v>
      </c>
      <c r="T355" s="68">
        <f t="shared" si="33"/>
        <v>3780.4400000000005</v>
      </c>
      <c r="U355" s="69">
        <f t="shared" si="34"/>
        <v>1</v>
      </c>
    </row>
    <row r="356" spans="1:21" customFormat="1" x14ac:dyDescent="0.35">
      <c r="A356" s="31" t="s">
        <v>1646</v>
      </c>
      <c r="B356" s="31" t="s">
        <v>523</v>
      </c>
      <c r="C356" s="30">
        <v>46100</v>
      </c>
      <c r="D356" s="31" t="s">
        <v>392</v>
      </c>
      <c r="E356" s="30">
        <v>46130</v>
      </c>
      <c r="F356" s="31" t="s">
        <v>397</v>
      </c>
      <c r="G356" s="31" t="s">
        <v>155</v>
      </c>
      <c r="H356" s="31" t="s">
        <v>394</v>
      </c>
      <c r="I356" s="31">
        <v>200</v>
      </c>
      <c r="J356" s="31">
        <v>72.682450000000003</v>
      </c>
      <c r="K356" s="31">
        <v>90</v>
      </c>
      <c r="L356" s="31">
        <v>3463.51</v>
      </c>
      <c r="M356" s="31">
        <v>0.19241722222222221</v>
      </c>
      <c r="N356" s="31" t="s">
        <v>395</v>
      </c>
      <c r="O356" s="31">
        <v>18000</v>
      </c>
      <c r="P356">
        <f t="shared" si="30"/>
        <v>3</v>
      </c>
      <c r="Q356">
        <f t="shared" si="31"/>
        <v>12</v>
      </c>
      <c r="R356" s="31" t="str">
        <f>VLOOKUP(G356,Catalogo!A:B,2,0)</f>
        <v>ACIDO ASCORBICO</v>
      </c>
      <c r="S356" s="68">
        <f t="shared" si="32"/>
        <v>3463.5099999999993</v>
      </c>
      <c r="T356" s="68">
        <f t="shared" si="33"/>
        <v>14536.490000000002</v>
      </c>
      <c r="U356" s="69">
        <f t="shared" si="34"/>
        <v>1</v>
      </c>
    </row>
    <row r="357" spans="1:21" customFormat="1" x14ac:dyDescent="0.35">
      <c r="A357" s="31" t="s">
        <v>1647</v>
      </c>
      <c r="B357" s="31" t="s">
        <v>400</v>
      </c>
      <c r="C357" s="30">
        <v>46100</v>
      </c>
      <c r="D357" s="31" t="s">
        <v>392</v>
      </c>
      <c r="E357" s="30">
        <v>46130</v>
      </c>
      <c r="F357" s="31" t="s">
        <v>397</v>
      </c>
      <c r="G357" s="31" t="s">
        <v>133</v>
      </c>
      <c r="H357" s="31" t="s">
        <v>394</v>
      </c>
      <c r="I357" s="31">
        <v>1960</v>
      </c>
      <c r="J357" s="31">
        <v>1.598625</v>
      </c>
      <c r="K357" s="31">
        <v>2.2999999999999998</v>
      </c>
      <c r="L357" s="31">
        <v>1374.6949999999999</v>
      </c>
      <c r="M357" s="31">
        <v>0.30494565217391301</v>
      </c>
      <c r="N357" s="31" t="s">
        <v>401</v>
      </c>
      <c r="O357" s="31">
        <v>79651.850000000006</v>
      </c>
      <c r="P357">
        <f t="shared" si="30"/>
        <v>3</v>
      </c>
      <c r="Q357">
        <f t="shared" si="31"/>
        <v>12</v>
      </c>
      <c r="R357" s="31" t="str">
        <f>VLOOKUP(G357,Catalogo!A:B,2,0)</f>
        <v>ACIDO FOSFORICO CLARIFICADO 85%</v>
      </c>
      <c r="S357" s="68">
        <f t="shared" si="32"/>
        <v>24289.485345108693</v>
      </c>
      <c r="T357" s="68">
        <f t="shared" si="33"/>
        <v>55362.364654891309</v>
      </c>
      <c r="U357" s="69">
        <f t="shared" si="34"/>
        <v>17.668999556344279</v>
      </c>
    </row>
    <row r="358" spans="1:21" customFormat="1" x14ac:dyDescent="0.35">
      <c r="A358" s="31" t="s">
        <v>1648</v>
      </c>
      <c r="B358" s="31" t="s">
        <v>1150</v>
      </c>
      <c r="C358" s="30">
        <v>46100</v>
      </c>
      <c r="D358" s="31" t="s">
        <v>398</v>
      </c>
      <c r="E358" s="30">
        <v>46100</v>
      </c>
      <c r="F358" s="31" t="s">
        <v>397</v>
      </c>
      <c r="G358" s="31" t="s">
        <v>613</v>
      </c>
      <c r="H358" s="31" t="s">
        <v>394</v>
      </c>
      <c r="I358" s="31">
        <v>340</v>
      </c>
      <c r="J358" s="31">
        <v>34.988793999999999</v>
      </c>
      <c r="K358" s="31">
        <v>45</v>
      </c>
      <c r="L358" s="31">
        <v>3403.8100399999998</v>
      </c>
      <c r="M358" s="31">
        <v>0.22247124444444441</v>
      </c>
      <c r="N358" s="31" t="s">
        <v>395</v>
      </c>
      <c r="O358" s="31">
        <v>15300</v>
      </c>
      <c r="P358">
        <f t="shared" si="30"/>
        <v>3</v>
      </c>
      <c r="Q358">
        <f t="shared" si="31"/>
        <v>12</v>
      </c>
      <c r="R358" s="31" t="str">
        <f>VLOOKUP(G358,Catalogo!A:B,2,0)</f>
        <v>LESS 70%</v>
      </c>
      <c r="S358" s="68">
        <f t="shared" si="32"/>
        <v>3403.8100400000003</v>
      </c>
      <c r="T358" s="68">
        <f t="shared" si="33"/>
        <v>11896.18996</v>
      </c>
      <c r="U358" s="69">
        <f t="shared" si="34"/>
        <v>1</v>
      </c>
    </row>
    <row r="359" spans="1:21" customFormat="1" x14ac:dyDescent="0.35">
      <c r="A359" s="31" t="s">
        <v>1649</v>
      </c>
      <c r="B359" s="31" t="s">
        <v>1645</v>
      </c>
      <c r="C359" s="30">
        <v>46099</v>
      </c>
      <c r="D359" s="31" t="s">
        <v>398</v>
      </c>
      <c r="E359" s="30">
        <v>46099</v>
      </c>
      <c r="F359" s="31" t="s">
        <v>397</v>
      </c>
      <c r="G359" s="31" t="s">
        <v>221</v>
      </c>
      <c r="H359" s="31" t="s">
        <v>394</v>
      </c>
      <c r="I359" s="31">
        <v>200</v>
      </c>
      <c r="J359" s="31">
        <v>18.902249999999999</v>
      </c>
      <c r="K359" s="31">
        <v>18.899999999999999</v>
      </c>
      <c r="L359" s="31">
        <v>-0.45</v>
      </c>
      <c r="M359" s="31">
        <v>-1.1904761904761899E-4</v>
      </c>
      <c r="N359" s="31" t="s">
        <v>395</v>
      </c>
      <c r="O359" s="31">
        <v>3780</v>
      </c>
      <c r="P359">
        <f t="shared" si="30"/>
        <v>3</v>
      </c>
      <c r="Q359">
        <f t="shared" si="31"/>
        <v>12</v>
      </c>
      <c r="R359" s="31" t="str">
        <f>VLOOKUP(G359,Catalogo!A:B,2,0)</f>
        <v>LESS 28%</v>
      </c>
      <c r="S359" s="68">
        <f t="shared" si="32"/>
        <v>-0.45000000000001705</v>
      </c>
      <c r="T359" s="68">
        <f t="shared" si="33"/>
        <v>3780.45</v>
      </c>
      <c r="U359" s="69">
        <f t="shared" si="34"/>
        <v>1</v>
      </c>
    </row>
    <row r="360" spans="1:21" customFormat="1" x14ac:dyDescent="0.35">
      <c r="A360" s="31" t="s">
        <v>1650</v>
      </c>
      <c r="B360" s="31" t="s">
        <v>410</v>
      </c>
      <c r="C360" s="30">
        <v>46099</v>
      </c>
      <c r="D360" s="31" t="s">
        <v>392</v>
      </c>
      <c r="E360" s="30">
        <v>46129</v>
      </c>
      <c r="F360" s="31" t="s">
        <v>397</v>
      </c>
      <c r="G360" s="31" t="s">
        <v>77</v>
      </c>
      <c r="H360" s="31" t="s">
        <v>394</v>
      </c>
      <c r="I360" s="31">
        <v>100</v>
      </c>
      <c r="J360" s="31">
        <v>60.206800000000001</v>
      </c>
      <c r="K360" s="31">
        <v>68</v>
      </c>
      <c r="L360" s="31">
        <v>779.32</v>
      </c>
      <c r="M360" s="31">
        <v>0.1146058823529412</v>
      </c>
      <c r="N360" s="31" t="s">
        <v>395</v>
      </c>
      <c r="O360" s="31">
        <v>6800</v>
      </c>
      <c r="P360">
        <f t="shared" si="30"/>
        <v>3</v>
      </c>
      <c r="Q360">
        <f t="shared" si="31"/>
        <v>12</v>
      </c>
      <c r="R360" s="31" t="str">
        <f>VLOOKUP(G360,Catalogo!A:B,2,0)</f>
        <v>DESPUMAROL</v>
      </c>
      <c r="S360" s="68">
        <f t="shared" si="32"/>
        <v>779.31999999999994</v>
      </c>
      <c r="T360" s="68">
        <f t="shared" si="33"/>
        <v>6020.68</v>
      </c>
      <c r="U360" s="69">
        <f t="shared" si="34"/>
        <v>1</v>
      </c>
    </row>
    <row r="361" spans="1:21" customFormat="1" x14ac:dyDescent="0.35">
      <c r="A361" s="31" t="s">
        <v>1651</v>
      </c>
      <c r="B361" s="31" t="s">
        <v>1193</v>
      </c>
      <c r="C361" s="30">
        <v>46099</v>
      </c>
      <c r="D361" s="31" t="s">
        <v>398</v>
      </c>
      <c r="E361" s="30">
        <v>46099</v>
      </c>
      <c r="F361" s="31" t="s">
        <v>397</v>
      </c>
      <c r="G361" s="31" t="s">
        <v>602</v>
      </c>
      <c r="H361" s="31" t="s">
        <v>394</v>
      </c>
      <c r="I361" s="31">
        <v>200</v>
      </c>
      <c r="J361" s="31">
        <v>34.857799999999997</v>
      </c>
      <c r="K361" s="31">
        <v>42.5</v>
      </c>
      <c r="L361" s="31">
        <v>1528.44</v>
      </c>
      <c r="M361" s="31">
        <v>0.1798164705882353</v>
      </c>
      <c r="N361" s="31" t="s">
        <v>395</v>
      </c>
      <c r="O361" s="31">
        <v>8500</v>
      </c>
      <c r="P361">
        <f t="shared" si="30"/>
        <v>3</v>
      </c>
      <c r="Q361">
        <f t="shared" si="31"/>
        <v>12</v>
      </c>
      <c r="R361" s="31" t="str">
        <f>VLOOKUP(G361,Catalogo!A:B,2,0)</f>
        <v>ADBS</v>
      </c>
      <c r="S361" s="68">
        <f t="shared" si="32"/>
        <v>1528.4400000000005</v>
      </c>
      <c r="T361" s="68">
        <f t="shared" si="33"/>
        <v>6971.5599999999995</v>
      </c>
      <c r="U361" s="69">
        <f t="shared" si="34"/>
        <v>1</v>
      </c>
    </row>
    <row r="362" spans="1:21" customFormat="1" x14ac:dyDescent="0.35">
      <c r="A362" s="31" t="s">
        <v>1653</v>
      </c>
      <c r="B362" s="31" t="s">
        <v>788</v>
      </c>
      <c r="C362" s="30">
        <v>46099</v>
      </c>
      <c r="D362" s="31" t="s">
        <v>398</v>
      </c>
      <c r="E362" s="30">
        <v>46099</v>
      </c>
      <c r="F362" s="31" t="s">
        <v>397</v>
      </c>
      <c r="G362" s="31" t="s">
        <v>121</v>
      </c>
      <c r="H362" s="31" t="s">
        <v>394</v>
      </c>
      <c r="I362" s="31">
        <v>140</v>
      </c>
      <c r="J362" s="31">
        <v>26.250786000000002</v>
      </c>
      <c r="K362" s="31">
        <v>43</v>
      </c>
      <c r="L362" s="31">
        <v>2344.88996</v>
      </c>
      <c r="M362" s="31">
        <v>0.38951660465116278</v>
      </c>
      <c r="N362" s="31" t="s">
        <v>395</v>
      </c>
      <c r="O362" s="31">
        <v>6020</v>
      </c>
      <c r="P362">
        <f t="shared" si="30"/>
        <v>3</v>
      </c>
      <c r="Q362">
        <f t="shared" si="31"/>
        <v>12</v>
      </c>
      <c r="R362" s="31" t="str">
        <f>VLOOKUP(G362,Catalogo!A:B,2,0)</f>
        <v>ACIDO ACETICO GLACIAL ALIMENTICIO</v>
      </c>
      <c r="S362" s="68">
        <f t="shared" si="32"/>
        <v>2344.88996</v>
      </c>
      <c r="T362" s="68">
        <f t="shared" si="33"/>
        <v>3675.11004</v>
      </c>
      <c r="U362" s="69">
        <f t="shared" si="34"/>
        <v>1</v>
      </c>
    </row>
    <row r="363" spans="1:21" customFormat="1" x14ac:dyDescent="0.35">
      <c r="A363" s="31" t="s">
        <v>1654</v>
      </c>
      <c r="B363" s="31" t="s">
        <v>523</v>
      </c>
      <c r="C363" s="30">
        <v>46098</v>
      </c>
      <c r="D363" s="31" t="s">
        <v>392</v>
      </c>
      <c r="E363" s="30">
        <v>46128</v>
      </c>
      <c r="F363" s="31" t="s">
        <v>397</v>
      </c>
      <c r="G363" s="31" t="s">
        <v>40</v>
      </c>
      <c r="H363" s="31" t="s">
        <v>403</v>
      </c>
      <c r="I363" s="31">
        <v>35</v>
      </c>
      <c r="J363" s="31">
        <v>473.20714299999997</v>
      </c>
      <c r="K363" s="31">
        <v>510</v>
      </c>
      <c r="L363" s="31">
        <v>1287.7499949999999</v>
      </c>
      <c r="M363" s="31">
        <v>7.2142856862745089E-2</v>
      </c>
      <c r="N363" s="31" t="s">
        <v>395</v>
      </c>
      <c r="O363" s="31">
        <v>17850</v>
      </c>
      <c r="P363">
        <f t="shared" si="30"/>
        <v>3</v>
      </c>
      <c r="Q363">
        <f t="shared" si="31"/>
        <v>12</v>
      </c>
      <c r="R363" s="31" t="str">
        <f>VLOOKUP(G363,Catalogo!A:B,2,0)</f>
        <v>COMPLENAY B12</v>
      </c>
      <c r="S363" s="68">
        <f t="shared" si="32"/>
        <v>1287.749995000001</v>
      </c>
      <c r="T363" s="68">
        <f t="shared" si="33"/>
        <v>16562.250004999998</v>
      </c>
      <c r="U363" s="69">
        <f t="shared" si="34"/>
        <v>1</v>
      </c>
    </row>
    <row r="364" spans="1:21" customFormat="1" x14ac:dyDescent="0.35">
      <c r="A364" s="31" t="s">
        <v>1655</v>
      </c>
      <c r="B364" s="31" t="s">
        <v>1503</v>
      </c>
      <c r="C364" s="30">
        <v>46098</v>
      </c>
      <c r="D364" s="31" t="s">
        <v>392</v>
      </c>
      <c r="E364" s="30">
        <v>46128</v>
      </c>
      <c r="F364" s="31" t="s">
        <v>835</v>
      </c>
      <c r="G364" s="31" t="s">
        <v>230</v>
      </c>
      <c r="H364" s="31" t="s">
        <v>394</v>
      </c>
      <c r="I364" s="31">
        <v>45</v>
      </c>
      <c r="J364" s="31">
        <v>60.046444000000001</v>
      </c>
      <c r="K364" s="31">
        <v>86.024640000000005</v>
      </c>
      <c r="L364" s="31">
        <v>1169.0200199999999</v>
      </c>
      <c r="M364" s="31">
        <v>0.30198574052403571</v>
      </c>
      <c r="N364" s="31" t="s">
        <v>395</v>
      </c>
      <c r="O364" s="31">
        <v>3871.11</v>
      </c>
      <c r="P364">
        <f t="shared" si="30"/>
        <v>3</v>
      </c>
      <c r="Q364">
        <f t="shared" si="31"/>
        <v>12</v>
      </c>
      <c r="R364" s="31" t="str">
        <f>VLOOKUP(G364,Catalogo!A:B,2,0)</f>
        <v>HIPOCLORITO DE CALCIO GRANULAR HTH</v>
      </c>
      <c r="S364" s="68">
        <f t="shared" si="32"/>
        <v>1169.0188200000002</v>
      </c>
      <c r="T364" s="68">
        <f t="shared" si="33"/>
        <v>2702.0911799999999</v>
      </c>
      <c r="U364" s="69">
        <f t="shared" si="34"/>
        <v>1</v>
      </c>
    </row>
    <row r="365" spans="1:21" customFormat="1" x14ac:dyDescent="0.35">
      <c r="A365" s="31" t="s">
        <v>1656</v>
      </c>
      <c r="B365" s="31" t="s">
        <v>1503</v>
      </c>
      <c r="C365" s="30">
        <v>46098</v>
      </c>
      <c r="D365" s="31" t="s">
        <v>392</v>
      </c>
      <c r="E365" s="30">
        <v>46128</v>
      </c>
      <c r="F365" s="31" t="s">
        <v>835</v>
      </c>
      <c r="G365" s="31" t="s">
        <v>230</v>
      </c>
      <c r="H365" s="31" t="s">
        <v>394</v>
      </c>
      <c r="I365" s="31">
        <v>135</v>
      </c>
      <c r="J365" s="31">
        <v>60.046295999999998</v>
      </c>
      <c r="K365" s="31">
        <v>86.024640000000005</v>
      </c>
      <c r="L365" s="31">
        <v>3507.0800399999998</v>
      </c>
      <c r="M365" s="31">
        <v>0.30198746096080969</v>
      </c>
      <c r="N365" s="31" t="s">
        <v>395</v>
      </c>
      <c r="O365" s="31">
        <v>11613.33</v>
      </c>
      <c r="P365">
        <f t="shared" si="30"/>
        <v>3</v>
      </c>
      <c r="Q365">
        <f t="shared" si="31"/>
        <v>12</v>
      </c>
      <c r="R365" s="31" t="str">
        <f>VLOOKUP(G365,Catalogo!A:B,2,0)</f>
        <v>HIPOCLORITO DE CALCIO GRANULAR HTH</v>
      </c>
      <c r="S365" s="68">
        <f t="shared" si="32"/>
        <v>3507.0764400000007</v>
      </c>
      <c r="T365" s="68">
        <f t="shared" si="33"/>
        <v>8106.2535599999992</v>
      </c>
      <c r="U365" s="69">
        <f t="shared" si="34"/>
        <v>1</v>
      </c>
    </row>
    <row r="366" spans="1:21" customFormat="1" x14ac:dyDescent="0.35">
      <c r="A366" s="31" t="s">
        <v>1657</v>
      </c>
      <c r="B366" s="31" t="s">
        <v>1645</v>
      </c>
      <c r="C366" s="30">
        <v>46098</v>
      </c>
      <c r="D366" s="31" t="s">
        <v>398</v>
      </c>
      <c r="E366" s="30">
        <v>46098</v>
      </c>
      <c r="F366" s="31" t="s">
        <v>397</v>
      </c>
      <c r="G366" s="31" t="s">
        <v>221</v>
      </c>
      <c r="H366" s="31" t="s">
        <v>394</v>
      </c>
      <c r="I366" s="31">
        <v>200</v>
      </c>
      <c r="J366" s="31">
        <v>18.902249999999999</v>
      </c>
      <c r="K366" s="31">
        <v>18.899999999999999</v>
      </c>
      <c r="L366" s="31">
        <v>-0.45</v>
      </c>
      <c r="M366" s="31">
        <v>-1.1904761904761899E-4</v>
      </c>
      <c r="N366" s="31" t="s">
        <v>395</v>
      </c>
      <c r="O366" s="31">
        <v>3780</v>
      </c>
      <c r="P366">
        <f t="shared" si="30"/>
        <v>3</v>
      </c>
      <c r="Q366">
        <f t="shared" si="31"/>
        <v>12</v>
      </c>
      <c r="R366" s="31" t="str">
        <f>VLOOKUP(G366,Catalogo!A:B,2,0)</f>
        <v>LESS 28%</v>
      </c>
      <c r="S366" s="68">
        <f t="shared" si="32"/>
        <v>-0.45000000000001705</v>
      </c>
      <c r="T366" s="68">
        <f t="shared" si="33"/>
        <v>3780.45</v>
      </c>
      <c r="U366" s="69">
        <f t="shared" si="34"/>
        <v>1</v>
      </c>
    </row>
    <row r="367" spans="1:21" customFormat="1" x14ac:dyDescent="0.35">
      <c r="A367" s="31" t="s">
        <v>1658</v>
      </c>
      <c r="B367" s="31" t="s">
        <v>1274</v>
      </c>
      <c r="C367" s="30">
        <v>46098</v>
      </c>
      <c r="D367" s="31" t="s">
        <v>398</v>
      </c>
      <c r="E367" s="30">
        <v>46098</v>
      </c>
      <c r="F367" s="31" t="s">
        <v>397</v>
      </c>
      <c r="G367" s="31" t="s">
        <v>117</v>
      </c>
      <c r="H367" s="31" t="s">
        <v>394</v>
      </c>
      <c r="I367" s="31">
        <v>1000</v>
      </c>
      <c r="J367" s="31">
        <v>41.84496</v>
      </c>
      <c r="K367" s="31">
        <v>57</v>
      </c>
      <c r="L367" s="31">
        <v>15155.04</v>
      </c>
      <c r="M367" s="31">
        <v>0.26587789473684209</v>
      </c>
      <c r="N367" s="31" t="s">
        <v>395</v>
      </c>
      <c r="O367" s="31">
        <v>57000</v>
      </c>
      <c r="P367">
        <f t="shared" si="30"/>
        <v>3</v>
      </c>
      <c r="Q367">
        <f t="shared" si="31"/>
        <v>12</v>
      </c>
      <c r="R367" s="31" t="str">
        <f>VLOOKUP(G367,Catalogo!A:B,2,0)</f>
        <v>FOSFATO DIAMONICO</v>
      </c>
      <c r="S367" s="68">
        <f t="shared" si="32"/>
        <v>15155.039999999999</v>
      </c>
      <c r="T367" s="68">
        <f t="shared" si="33"/>
        <v>41844.959999999999</v>
      </c>
      <c r="U367" s="69">
        <f t="shared" si="34"/>
        <v>1</v>
      </c>
    </row>
    <row r="368" spans="1:21" customFormat="1" x14ac:dyDescent="0.35">
      <c r="A368" s="31" t="s">
        <v>1659</v>
      </c>
      <c r="B368" s="31" t="s">
        <v>411</v>
      </c>
      <c r="C368" s="30">
        <v>46098</v>
      </c>
      <c r="D368" s="31" t="s">
        <v>392</v>
      </c>
      <c r="E368" s="30">
        <v>46128</v>
      </c>
      <c r="F368" s="31" t="s">
        <v>835</v>
      </c>
      <c r="G368" s="31" t="s">
        <v>613</v>
      </c>
      <c r="H368" s="31" t="s">
        <v>394</v>
      </c>
      <c r="I368" s="31">
        <v>680</v>
      </c>
      <c r="J368" s="31">
        <v>34.988809000000003</v>
      </c>
      <c r="K368" s="31">
        <v>41.5</v>
      </c>
      <c r="L368" s="31">
        <v>4427.60988</v>
      </c>
      <c r="M368" s="31">
        <v>0.1568961686746988</v>
      </c>
      <c r="N368" s="31" t="s">
        <v>395</v>
      </c>
      <c r="O368" s="31">
        <v>28220</v>
      </c>
      <c r="P368">
        <f t="shared" ref="P368:P404" si="35">MONTH(C368)</f>
        <v>3</v>
      </c>
      <c r="Q368">
        <f t="shared" ref="Q368:Q404" si="36">WEEKNUM(C368)</f>
        <v>12</v>
      </c>
      <c r="R368" s="31" t="str">
        <f>VLOOKUP(G368,Catalogo!A:B,2,0)</f>
        <v>LESS 70%</v>
      </c>
      <c r="S368" s="68">
        <f t="shared" ref="S368:S404" si="37">(K368-J368)*I368*U368</f>
        <v>4427.6098799999982</v>
      </c>
      <c r="T368" s="68">
        <f t="shared" ref="T368:T404" si="38">O368-S368</f>
        <v>23792.390120000004</v>
      </c>
      <c r="U368" s="69">
        <f t="shared" ref="U368:U404" si="39">IF(N368="USD",(O368/I368/K368),1)</f>
        <v>1</v>
      </c>
    </row>
    <row r="369" spans="1:21" customFormat="1" x14ac:dyDescent="0.35">
      <c r="A369" s="31" t="s">
        <v>1568</v>
      </c>
      <c r="B369" s="31" t="s">
        <v>563</v>
      </c>
      <c r="C369" s="30">
        <v>46094</v>
      </c>
      <c r="D369" s="31" t="s">
        <v>392</v>
      </c>
      <c r="E369" s="30">
        <v>46124</v>
      </c>
      <c r="F369" s="31" t="s">
        <v>397</v>
      </c>
      <c r="G369" s="31" t="s">
        <v>87</v>
      </c>
      <c r="H369" s="31" t="s">
        <v>394</v>
      </c>
      <c r="I369" s="31">
        <v>720</v>
      </c>
      <c r="J369" s="31">
        <v>31.375499999999999</v>
      </c>
      <c r="K369" s="31">
        <v>38</v>
      </c>
      <c r="L369" s="31">
        <v>4769.6400000000003</v>
      </c>
      <c r="M369" s="31">
        <v>0.174328947368421</v>
      </c>
      <c r="N369" s="31" t="s">
        <v>395</v>
      </c>
      <c r="O369" s="31">
        <v>27360</v>
      </c>
      <c r="P369">
        <f t="shared" si="35"/>
        <v>3</v>
      </c>
      <c r="Q369">
        <f t="shared" si="36"/>
        <v>11</v>
      </c>
      <c r="R369" s="31" t="str">
        <f>VLOOKUP(G369,Catalogo!A:B,2,0)</f>
        <v>ESTIREN ACRILICA</v>
      </c>
      <c r="S369" s="68">
        <f t="shared" si="37"/>
        <v>4769.6400000000012</v>
      </c>
      <c r="T369" s="68">
        <f t="shared" si="38"/>
        <v>22590.36</v>
      </c>
      <c r="U369" s="69">
        <f t="shared" si="39"/>
        <v>1</v>
      </c>
    </row>
    <row r="370" spans="1:21" customFormat="1" x14ac:dyDescent="0.35">
      <c r="A370" s="31" t="s">
        <v>1569</v>
      </c>
      <c r="B370" s="31" t="s">
        <v>920</v>
      </c>
      <c r="C370" s="30">
        <v>46094</v>
      </c>
      <c r="D370" s="31" t="s">
        <v>392</v>
      </c>
      <c r="E370" s="30">
        <v>46094</v>
      </c>
      <c r="F370" s="31" t="s">
        <v>835</v>
      </c>
      <c r="G370" s="31" t="s">
        <v>155</v>
      </c>
      <c r="H370" s="31" t="s">
        <v>394</v>
      </c>
      <c r="I370" s="31">
        <v>200</v>
      </c>
      <c r="J370" s="31">
        <v>72.682400000000001</v>
      </c>
      <c r="K370" s="31">
        <v>77</v>
      </c>
      <c r="L370" s="31">
        <v>863.52</v>
      </c>
      <c r="M370" s="31">
        <v>5.6072727272727267E-2</v>
      </c>
      <c r="N370" s="31" t="s">
        <v>395</v>
      </c>
      <c r="O370" s="31">
        <v>15400</v>
      </c>
      <c r="P370">
        <f t="shared" si="35"/>
        <v>3</v>
      </c>
      <c r="Q370">
        <f t="shared" si="36"/>
        <v>11</v>
      </c>
      <c r="R370" s="31" t="str">
        <f>VLOOKUP(G370,Catalogo!A:B,2,0)</f>
        <v>ACIDO ASCORBICO</v>
      </c>
      <c r="S370" s="68">
        <f t="shared" si="37"/>
        <v>863.51999999999975</v>
      </c>
      <c r="T370" s="68">
        <f t="shared" si="38"/>
        <v>14536.48</v>
      </c>
      <c r="U370" s="69">
        <f t="shared" si="39"/>
        <v>1</v>
      </c>
    </row>
    <row r="371" spans="1:21" customFormat="1" x14ac:dyDescent="0.35">
      <c r="A371" s="31" t="s">
        <v>1570</v>
      </c>
      <c r="B371" s="31" t="s">
        <v>508</v>
      </c>
      <c r="C371" s="30">
        <v>46094</v>
      </c>
      <c r="D371" s="31" t="s">
        <v>398</v>
      </c>
      <c r="E371" s="30">
        <v>46124</v>
      </c>
      <c r="F371" s="31" t="s">
        <v>397</v>
      </c>
      <c r="G371" s="31" t="s">
        <v>48</v>
      </c>
      <c r="H371" s="31" t="s">
        <v>403</v>
      </c>
      <c r="I371" s="31">
        <v>2000</v>
      </c>
      <c r="J371" s="31">
        <v>1.860274</v>
      </c>
      <c r="K371" s="31">
        <v>2.63</v>
      </c>
      <c r="L371" s="31">
        <v>1539.452</v>
      </c>
      <c r="M371" s="31">
        <v>0.29267148288973382</v>
      </c>
      <c r="N371" s="31" t="s">
        <v>401</v>
      </c>
      <c r="O371" s="31">
        <v>93821.57</v>
      </c>
      <c r="P371">
        <f t="shared" si="35"/>
        <v>3</v>
      </c>
      <c r="Q371">
        <f t="shared" si="36"/>
        <v>11</v>
      </c>
      <c r="R371" s="31" t="str">
        <f>VLOOKUP(G371,Catalogo!A:B,2,0)</f>
        <v>EXXSOL D-40</v>
      </c>
      <c r="S371" s="68">
        <f t="shared" si="37"/>
        <v>27458.898018942968</v>
      </c>
      <c r="T371" s="68">
        <f t="shared" si="38"/>
        <v>66362.671981057036</v>
      </c>
      <c r="U371" s="69">
        <f t="shared" si="39"/>
        <v>17.836800380228141</v>
      </c>
    </row>
    <row r="372" spans="1:21" customFormat="1" x14ac:dyDescent="0.35">
      <c r="A372" s="31" t="s">
        <v>1571</v>
      </c>
      <c r="B372" s="31" t="s">
        <v>1503</v>
      </c>
      <c r="C372" s="30">
        <v>46094</v>
      </c>
      <c r="D372" s="31" t="s">
        <v>392</v>
      </c>
      <c r="E372" s="30">
        <v>46124</v>
      </c>
      <c r="F372" s="31" t="s">
        <v>835</v>
      </c>
      <c r="G372" s="31" t="s">
        <v>151</v>
      </c>
      <c r="H372" s="31" t="s">
        <v>394</v>
      </c>
      <c r="I372" s="31">
        <v>1800</v>
      </c>
      <c r="J372" s="31">
        <v>64.489033000000006</v>
      </c>
      <c r="K372" s="31">
        <v>69.405180000000001</v>
      </c>
      <c r="L372" s="31">
        <v>8849.0606000000007</v>
      </c>
      <c r="M372" s="31">
        <v>7.0832536349353367E-2</v>
      </c>
      <c r="N372" s="31" t="s">
        <v>395</v>
      </c>
      <c r="O372" s="31">
        <v>124929.32</v>
      </c>
      <c r="P372">
        <f t="shared" si="35"/>
        <v>3</v>
      </c>
      <c r="Q372">
        <f t="shared" si="36"/>
        <v>11</v>
      </c>
      <c r="R372" s="31" t="str">
        <f>VLOOKUP(G372,Catalogo!A:B,2,0)</f>
        <v>SULFATO DE COBRE PEÑOLES</v>
      </c>
      <c r="S372" s="68">
        <f t="shared" si="37"/>
        <v>8849.0645999999906</v>
      </c>
      <c r="T372" s="68">
        <f t="shared" si="38"/>
        <v>116080.25540000002</v>
      </c>
      <c r="U372" s="69">
        <f t="shared" si="39"/>
        <v>1</v>
      </c>
    </row>
    <row r="373" spans="1:21" customFormat="1" x14ac:dyDescent="0.35">
      <c r="A373" s="31" t="s">
        <v>1572</v>
      </c>
      <c r="B373" s="31" t="s">
        <v>831</v>
      </c>
      <c r="C373" s="30">
        <v>46093</v>
      </c>
      <c r="D373" s="31" t="s">
        <v>392</v>
      </c>
      <c r="E373" s="30">
        <v>46123</v>
      </c>
      <c r="F373" s="31" t="s">
        <v>397</v>
      </c>
      <c r="G373" s="31" t="s">
        <v>157</v>
      </c>
      <c r="H373" s="31" t="s">
        <v>394</v>
      </c>
      <c r="I373" s="31">
        <v>150</v>
      </c>
      <c r="J373" s="31">
        <v>35.597732999999998</v>
      </c>
      <c r="K373" s="31">
        <v>46</v>
      </c>
      <c r="L373" s="31">
        <v>1560.34005</v>
      </c>
      <c r="M373" s="31">
        <v>0.22613623913043479</v>
      </c>
      <c r="N373" s="31" t="s">
        <v>395</v>
      </c>
      <c r="O373" s="31">
        <v>6900</v>
      </c>
      <c r="P373">
        <f t="shared" si="35"/>
        <v>3</v>
      </c>
      <c r="Q373">
        <f t="shared" si="36"/>
        <v>11</v>
      </c>
      <c r="R373" s="31" t="str">
        <f>VLOOKUP(G373,Catalogo!A:B,2,0)</f>
        <v>SULFATO DE ZINC</v>
      </c>
      <c r="S373" s="68">
        <f t="shared" si="37"/>
        <v>1560.3400500000002</v>
      </c>
      <c r="T373" s="68">
        <f t="shared" si="38"/>
        <v>5339.6599499999993</v>
      </c>
      <c r="U373" s="69">
        <f t="shared" si="39"/>
        <v>1</v>
      </c>
    </row>
    <row r="374" spans="1:21" customFormat="1" x14ac:dyDescent="0.35">
      <c r="A374" s="31" t="s">
        <v>1573</v>
      </c>
      <c r="B374" s="31" t="s">
        <v>523</v>
      </c>
      <c r="C374" s="30">
        <v>46093</v>
      </c>
      <c r="D374" s="31" t="s">
        <v>392</v>
      </c>
      <c r="E374" s="30">
        <v>46123</v>
      </c>
      <c r="F374" s="31" t="s">
        <v>397</v>
      </c>
      <c r="G374" s="31" t="s">
        <v>40</v>
      </c>
      <c r="H374" s="31" t="s">
        <v>403</v>
      </c>
      <c r="I374" s="31">
        <v>98</v>
      </c>
      <c r="J374" s="31">
        <v>395.12918400000001</v>
      </c>
      <c r="K374" s="31">
        <v>510</v>
      </c>
      <c r="L374" s="31">
        <v>11257.339968</v>
      </c>
      <c r="M374" s="31">
        <v>0.22523689411764711</v>
      </c>
      <c r="N374" s="31" t="s">
        <v>395</v>
      </c>
      <c r="O374" s="31">
        <v>49980</v>
      </c>
      <c r="P374">
        <f t="shared" si="35"/>
        <v>3</v>
      </c>
      <c r="Q374">
        <f t="shared" si="36"/>
        <v>11</v>
      </c>
      <c r="R374" s="31" t="str">
        <f>VLOOKUP(G374,Catalogo!A:B,2,0)</f>
        <v>COMPLENAY B12</v>
      </c>
      <c r="S374" s="68">
        <f t="shared" si="37"/>
        <v>11257.339967999998</v>
      </c>
      <c r="T374" s="68">
        <f t="shared" si="38"/>
        <v>38722.660032</v>
      </c>
      <c r="U374" s="69">
        <f t="shared" si="39"/>
        <v>1</v>
      </c>
    </row>
    <row r="375" spans="1:21" customFormat="1" x14ac:dyDescent="0.35">
      <c r="A375" s="31" t="s">
        <v>1574</v>
      </c>
      <c r="B375" s="31" t="s">
        <v>402</v>
      </c>
      <c r="C375" s="30">
        <v>46093</v>
      </c>
      <c r="D375" s="31" t="s">
        <v>392</v>
      </c>
      <c r="E375" s="30">
        <v>46123</v>
      </c>
      <c r="F375" s="31" t="s">
        <v>397</v>
      </c>
      <c r="G375" s="31" t="s">
        <v>42</v>
      </c>
      <c r="H375" s="31" t="s">
        <v>394</v>
      </c>
      <c r="I375" s="31">
        <v>1000</v>
      </c>
      <c r="J375" s="31">
        <v>34.595739999999999</v>
      </c>
      <c r="K375" s="31">
        <v>48.78</v>
      </c>
      <c r="L375" s="31">
        <v>14184.26</v>
      </c>
      <c r="M375" s="31">
        <v>0.29078023780237799</v>
      </c>
      <c r="N375" s="31" t="s">
        <v>395</v>
      </c>
      <c r="O375" s="31">
        <v>48780</v>
      </c>
      <c r="P375">
        <f t="shared" si="35"/>
        <v>3</v>
      </c>
      <c r="Q375">
        <f t="shared" si="36"/>
        <v>11</v>
      </c>
      <c r="R375" s="31" t="str">
        <f>VLOOKUP(G375,Catalogo!A:B,2,0)</f>
        <v>ALCOHOL POLIVINILICO PVOH 08850</v>
      </c>
      <c r="S375" s="68">
        <f t="shared" si="37"/>
        <v>14184.260000000002</v>
      </c>
      <c r="T375" s="68">
        <f t="shared" si="38"/>
        <v>34595.74</v>
      </c>
      <c r="U375" s="69">
        <f t="shared" si="39"/>
        <v>1</v>
      </c>
    </row>
    <row r="376" spans="1:21" customFormat="1" x14ac:dyDescent="0.35">
      <c r="A376" s="31" t="s">
        <v>1575</v>
      </c>
      <c r="B376" s="31" t="s">
        <v>1193</v>
      </c>
      <c r="C376" s="30">
        <v>46093</v>
      </c>
      <c r="D376" s="31" t="s">
        <v>398</v>
      </c>
      <c r="E376" s="30">
        <v>46093</v>
      </c>
      <c r="F376" s="31" t="s">
        <v>397</v>
      </c>
      <c r="G376" s="31" t="s">
        <v>602</v>
      </c>
      <c r="H376" s="31" t="s">
        <v>394</v>
      </c>
      <c r="I376" s="31">
        <v>600</v>
      </c>
      <c r="J376" s="31">
        <v>34.857799999999997</v>
      </c>
      <c r="K376" s="31">
        <v>46.695999999999998</v>
      </c>
      <c r="L376" s="31">
        <v>7102.92</v>
      </c>
      <c r="M376" s="31">
        <v>0.2535163611444235</v>
      </c>
      <c r="N376" s="31" t="s">
        <v>395</v>
      </c>
      <c r="O376" s="31">
        <v>28017.599999999999</v>
      </c>
      <c r="P376">
        <f t="shared" si="35"/>
        <v>3</v>
      </c>
      <c r="Q376">
        <f t="shared" si="36"/>
        <v>11</v>
      </c>
      <c r="R376" s="31" t="str">
        <f>VLOOKUP(G376,Catalogo!A:B,2,0)</f>
        <v>ADBS</v>
      </c>
      <c r="S376" s="68">
        <f t="shared" si="37"/>
        <v>7102.92</v>
      </c>
      <c r="T376" s="68">
        <f t="shared" si="38"/>
        <v>20914.68</v>
      </c>
      <c r="U376" s="69">
        <f t="shared" si="39"/>
        <v>1</v>
      </c>
    </row>
    <row r="377" spans="1:21" customFormat="1" x14ac:dyDescent="0.35">
      <c r="A377" s="31" t="s">
        <v>1576</v>
      </c>
      <c r="B377" s="31" t="s">
        <v>1193</v>
      </c>
      <c r="C377" s="30">
        <v>46093</v>
      </c>
      <c r="D377" s="31" t="s">
        <v>398</v>
      </c>
      <c r="E377" s="30">
        <v>46093</v>
      </c>
      <c r="F377" s="31" t="s">
        <v>397</v>
      </c>
      <c r="G377" s="31" t="s">
        <v>602</v>
      </c>
      <c r="H377" s="31" t="s">
        <v>394</v>
      </c>
      <c r="I377" s="31">
        <v>200</v>
      </c>
      <c r="J377" s="31">
        <v>34.857799999999997</v>
      </c>
      <c r="K377" s="31">
        <v>29.9145</v>
      </c>
      <c r="L377" s="31">
        <v>-988.66</v>
      </c>
      <c r="M377" s="31">
        <v>-0.16524762239047949</v>
      </c>
      <c r="N377" s="31" t="s">
        <v>395</v>
      </c>
      <c r="O377" s="31">
        <v>5982.9</v>
      </c>
      <c r="P377">
        <f t="shared" si="35"/>
        <v>3</v>
      </c>
      <c r="Q377">
        <f t="shared" si="36"/>
        <v>11</v>
      </c>
      <c r="R377" s="31" t="str">
        <f>VLOOKUP(G377,Catalogo!A:B,2,0)</f>
        <v>ADBS</v>
      </c>
      <c r="S377" s="68">
        <f t="shared" si="37"/>
        <v>-988.6599999999994</v>
      </c>
      <c r="T377" s="68">
        <f t="shared" si="38"/>
        <v>6971.5599999999995</v>
      </c>
      <c r="U377" s="69">
        <f t="shared" si="39"/>
        <v>1</v>
      </c>
    </row>
    <row r="378" spans="1:21" customFormat="1" x14ac:dyDescent="0.35">
      <c r="A378" s="31" t="s">
        <v>1577</v>
      </c>
      <c r="B378" s="31" t="s">
        <v>831</v>
      </c>
      <c r="C378" s="30">
        <v>46093</v>
      </c>
      <c r="D378" s="31" t="s">
        <v>392</v>
      </c>
      <c r="E378" s="30">
        <v>46123</v>
      </c>
      <c r="F378" s="31" t="s">
        <v>397</v>
      </c>
      <c r="G378" s="31" t="s">
        <v>69</v>
      </c>
      <c r="H378" s="31" t="s">
        <v>394</v>
      </c>
      <c r="I378" s="31">
        <v>120</v>
      </c>
      <c r="J378" s="31">
        <v>1.776986</v>
      </c>
      <c r="K378" s="31">
        <v>2.2999999999999998</v>
      </c>
      <c r="L378" s="31">
        <v>62.761679999999998</v>
      </c>
      <c r="M378" s="31">
        <v>0.2273973913043478</v>
      </c>
      <c r="N378" s="31" t="s">
        <v>401</v>
      </c>
      <c r="O378" s="31">
        <v>4872.59</v>
      </c>
      <c r="P378">
        <f t="shared" si="35"/>
        <v>3</v>
      </c>
      <c r="Q378">
        <f t="shared" si="36"/>
        <v>11</v>
      </c>
      <c r="R378" s="31" t="str">
        <f>VLOOKUP(G378,Catalogo!A:B,2,0)</f>
        <v>ACIDO FOSFORICO CLARIFICADO 85%</v>
      </c>
      <c r="S378" s="68">
        <f t="shared" si="37"/>
        <v>1108.0142548956521</v>
      </c>
      <c r="T378" s="68">
        <f t="shared" si="38"/>
        <v>3764.5757451043482</v>
      </c>
      <c r="U378" s="69">
        <f t="shared" si="39"/>
        <v>17.654311594202902</v>
      </c>
    </row>
    <row r="379" spans="1:21" customFormat="1" x14ac:dyDescent="0.35">
      <c r="A379" s="31" t="s">
        <v>1578</v>
      </c>
      <c r="B379" s="31" t="s">
        <v>1193</v>
      </c>
      <c r="C379" s="30">
        <v>46093</v>
      </c>
      <c r="D379" s="31" t="s">
        <v>398</v>
      </c>
      <c r="E379" s="30">
        <v>46093</v>
      </c>
      <c r="F379" s="31" t="s">
        <v>397</v>
      </c>
      <c r="G379" s="31" t="s">
        <v>602</v>
      </c>
      <c r="H379" s="31" t="s">
        <v>394</v>
      </c>
      <c r="I379" s="31">
        <v>200</v>
      </c>
      <c r="J379" s="31">
        <v>34.479050000000001</v>
      </c>
      <c r="K379" s="31">
        <v>42.5</v>
      </c>
      <c r="L379" s="31">
        <v>1604.19</v>
      </c>
      <c r="M379" s="31">
        <v>0.18872823529411761</v>
      </c>
      <c r="N379" s="31" t="s">
        <v>395</v>
      </c>
      <c r="O379" s="31">
        <v>8500</v>
      </c>
      <c r="P379">
        <f t="shared" si="35"/>
        <v>3</v>
      </c>
      <c r="Q379">
        <f t="shared" si="36"/>
        <v>11</v>
      </c>
      <c r="R379" s="31" t="str">
        <f>VLOOKUP(G379,Catalogo!A:B,2,0)</f>
        <v>ADBS</v>
      </c>
      <c r="S379" s="68">
        <f t="shared" si="37"/>
        <v>1604.1899999999998</v>
      </c>
      <c r="T379" s="68">
        <f t="shared" si="38"/>
        <v>6895.81</v>
      </c>
      <c r="U379" s="69">
        <f t="shared" si="39"/>
        <v>1</v>
      </c>
    </row>
    <row r="380" spans="1:21" customFormat="1" x14ac:dyDescent="0.35">
      <c r="A380" s="31" t="s">
        <v>1580</v>
      </c>
      <c r="B380" s="31" t="s">
        <v>1136</v>
      </c>
      <c r="C380" s="30">
        <v>46092</v>
      </c>
      <c r="D380" s="31" t="s">
        <v>392</v>
      </c>
      <c r="E380" s="30">
        <v>46122</v>
      </c>
      <c r="F380" s="31" t="s">
        <v>397</v>
      </c>
      <c r="G380" s="31" t="s">
        <v>133</v>
      </c>
      <c r="H380" s="31" t="s">
        <v>394</v>
      </c>
      <c r="I380" s="31">
        <v>420</v>
      </c>
      <c r="J380" s="31">
        <v>1.591742</v>
      </c>
      <c r="K380" s="31">
        <v>2.2999999999999998</v>
      </c>
      <c r="L380" s="31">
        <v>297.46836000000002</v>
      </c>
      <c r="M380" s="31">
        <v>0.30793826086956522</v>
      </c>
      <c r="N380" s="31" t="s">
        <v>401</v>
      </c>
      <c r="O380" s="31">
        <v>16908.57</v>
      </c>
      <c r="P380">
        <f t="shared" si="35"/>
        <v>3</v>
      </c>
      <c r="Q380">
        <f t="shared" si="36"/>
        <v>11</v>
      </c>
      <c r="R380" s="31" t="str">
        <f>VLOOKUP(G380,Catalogo!A:B,2,0)</f>
        <v>ACIDO FOSFORICO CLARIFICADO 85%</v>
      </c>
      <c r="S380" s="68">
        <f t="shared" si="37"/>
        <v>5206.7956395913025</v>
      </c>
      <c r="T380" s="68">
        <f t="shared" si="38"/>
        <v>11701.774360408697</v>
      </c>
      <c r="U380" s="69">
        <f t="shared" si="39"/>
        <v>17.503695652173914</v>
      </c>
    </row>
    <row r="381" spans="1:21" customFormat="1" x14ac:dyDescent="0.35">
      <c r="A381" s="31" t="s">
        <v>1581</v>
      </c>
      <c r="B381" s="31" t="s">
        <v>1382</v>
      </c>
      <c r="C381" s="30">
        <v>46091</v>
      </c>
      <c r="D381" s="31" t="s">
        <v>398</v>
      </c>
      <c r="E381" s="30">
        <v>46121</v>
      </c>
      <c r="F381" s="31" t="s">
        <v>397</v>
      </c>
      <c r="G381" s="31" t="s">
        <v>620</v>
      </c>
      <c r="H381" s="31" t="s">
        <v>394</v>
      </c>
      <c r="I381" s="31">
        <v>15</v>
      </c>
      <c r="J381" s="31">
        <v>1628.3573329999999</v>
      </c>
      <c r="K381" s="31">
        <v>2100</v>
      </c>
      <c r="L381" s="31">
        <v>7074.6400050000002</v>
      </c>
      <c r="M381" s="31">
        <v>0.2245917461904762</v>
      </c>
      <c r="N381" s="31" t="s">
        <v>395</v>
      </c>
      <c r="O381" s="31">
        <v>31500</v>
      </c>
      <c r="P381">
        <f t="shared" si="35"/>
        <v>3</v>
      </c>
      <c r="Q381">
        <f t="shared" si="36"/>
        <v>11</v>
      </c>
      <c r="R381" s="31" t="str">
        <f>VLOOKUP(G381,Catalogo!A:B,2,0)</f>
        <v>CAROSEN C</v>
      </c>
      <c r="S381" s="68">
        <f t="shared" si="37"/>
        <v>7074.6400050000011</v>
      </c>
      <c r="T381" s="68">
        <f t="shared" si="38"/>
        <v>24425.359994999999</v>
      </c>
      <c r="U381" s="69">
        <f t="shared" si="39"/>
        <v>1</v>
      </c>
    </row>
    <row r="382" spans="1:21" customFormat="1" x14ac:dyDescent="0.35">
      <c r="A382" s="31" t="s">
        <v>1582</v>
      </c>
      <c r="B382" s="31" t="s">
        <v>1150</v>
      </c>
      <c r="C382" s="30">
        <v>46091</v>
      </c>
      <c r="D382" s="31" t="s">
        <v>398</v>
      </c>
      <c r="E382" s="30">
        <v>46091</v>
      </c>
      <c r="F382" s="31" t="s">
        <v>397</v>
      </c>
      <c r="G382" s="31" t="s">
        <v>613</v>
      </c>
      <c r="H382" s="31" t="s">
        <v>394</v>
      </c>
      <c r="I382" s="31">
        <v>340</v>
      </c>
      <c r="J382" s="31">
        <v>34.988793999999999</v>
      </c>
      <c r="K382" s="31">
        <v>45</v>
      </c>
      <c r="L382" s="31">
        <v>3403.8100399999998</v>
      </c>
      <c r="M382" s="31">
        <v>0.22247124444444441</v>
      </c>
      <c r="N382" s="31" t="s">
        <v>395</v>
      </c>
      <c r="O382" s="31">
        <v>15300</v>
      </c>
      <c r="P382">
        <f t="shared" si="35"/>
        <v>3</v>
      </c>
      <c r="Q382">
        <f t="shared" si="36"/>
        <v>11</v>
      </c>
      <c r="R382" s="31" t="str">
        <f>VLOOKUP(G382,Catalogo!A:B,2,0)</f>
        <v>LESS 70%</v>
      </c>
      <c r="S382" s="68">
        <f t="shared" si="37"/>
        <v>3403.8100400000003</v>
      </c>
      <c r="T382" s="68">
        <f t="shared" si="38"/>
        <v>11896.18996</v>
      </c>
      <c r="U382" s="69">
        <f t="shared" si="39"/>
        <v>1</v>
      </c>
    </row>
    <row r="383" spans="1:21" customFormat="1" x14ac:dyDescent="0.35">
      <c r="A383" s="31" t="s">
        <v>1583</v>
      </c>
      <c r="B383" s="31" t="s">
        <v>400</v>
      </c>
      <c r="C383" s="30">
        <v>46091</v>
      </c>
      <c r="D383" s="31" t="s">
        <v>392</v>
      </c>
      <c r="E383" s="30">
        <v>46121</v>
      </c>
      <c r="F383" s="31" t="s">
        <v>397</v>
      </c>
      <c r="G383" s="31" t="s">
        <v>230</v>
      </c>
      <c r="H383" s="31" t="s">
        <v>394</v>
      </c>
      <c r="I383" s="31">
        <v>315</v>
      </c>
      <c r="J383" s="31">
        <v>3.448779</v>
      </c>
      <c r="K383" s="31">
        <v>4.4000000000000004</v>
      </c>
      <c r="L383" s="31">
        <v>299.634615</v>
      </c>
      <c r="M383" s="31">
        <v>0.2161865909090909</v>
      </c>
      <c r="N383" s="31" t="s">
        <v>401</v>
      </c>
      <c r="O383" s="31">
        <v>24627.42</v>
      </c>
      <c r="P383">
        <f t="shared" si="35"/>
        <v>3</v>
      </c>
      <c r="Q383">
        <f t="shared" si="36"/>
        <v>11</v>
      </c>
      <c r="R383" s="31" t="str">
        <f>VLOOKUP(G383,Catalogo!A:B,2,0)</f>
        <v>HIPOCLORITO DE CALCIO GRANULAR HTH</v>
      </c>
      <c r="S383" s="68">
        <f t="shared" si="37"/>
        <v>5324.1179726863656</v>
      </c>
      <c r="T383" s="68">
        <f t="shared" si="38"/>
        <v>19303.302027313632</v>
      </c>
      <c r="U383" s="69">
        <f t="shared" si="39"/>
        <v>17.768701298701298</v>
      </c>
    </row>
    <row r="384" spans="1:21" customFormat="1" x14ac:dyDescent="0.35">
      <c r="A384" s="31" t="s">
        <v>1584</v>
      </c>
      <c r="B384" s="31" t="s">
        <v>674</v>
      </c>
      <c r="C384" s="30">
        <v>46091</v>
      </c>
      <c r="D384" s="31" t="s">
        <v>392</v>
      </c>
      <c r="E384" s="30">
        <v>46121</v>
      </c>
      <c r="F384" s="31" t="s">
        <v>397</v>
      </c>
      <c r="G384" s="31" t="s">
        <v>230</v>
      </c>
      <c r="H384" s="31" t="s">
        <v>394</v>
      </c>
      <c r="I384" s="31">
        <v>1080</v>
      </c>
      <c r="J384" s="31">
        <v>3.448779</v>
      </c>
      <c r="K384" s="31">
        <v>4.5999999999999996</v>
      </c>
      <c r="L384" s="31">
        <v>1243.3186800000001</v>
      </c>
      <c r="M384" s="31">
        <v>0.25026543478260871</v>
      </c>
      <c r="N384" s="31" t="s">
        <v>401</v>
      </c>
      <c r="O384" s="31">
        <v>88274.9</v>
      </c>
      <c r="P384">
        <f t="shared" si="35"/>
        <v>3</v>
      </c>
      <c r="Q384">
        <f t="shared" si="36"/>
        <v>11</v>
      </c>
      <c r="R384" s="31" t="str">
        <f>VLOOKUP(G384,Catalogo!A:B,2,0)</f>
        <v>HIPOCLORITO DE CALCIO GRANULAR HTH</v>
      </c>
      <c r="S384" s="68">
        <f t="shared" si="37"/>
        <v>22092.156228891297</v>
      </c>
      <c r="T384" s="68">
        <f t="shared" si="38"/>
        <v>66182.743771108697</v>
      </c>
      <c r="U384" s="69">
        <f t="shared" si="39"/>
        <v>17.768699677938809</v>
      </c>
    </row>
    <row r="385" spans="1:21" customFormat="1" x14ac:dyDescent="0.35">
      <c r="A385" s="31" t="s">
        <v>1585</v>
      </c>
      <c r="B385" s="31" t="s">
        <v>674</v>
      </c>
      <c r="C385" s="30">
        <v>46091</v>
      </c>
      <c r="D385" s="31" t="s">
        <v>392</v>
      </c>
      <c r="E385" s="30">
        <v>46121</v>
      </c>
      <c r="F385" s="31" t="s">
        <v>397</v>
      </c>
      <c r="G385" s="31" t="s">
        <v>230</v>
      </c>
      <c r="H385" s="31" t="s">
        <v>394</v>
      </c>
      <c r="I385" s="31">
        <v>945</v>
      </c>
      <c r="J385" s="31">
        <v>3.448779</v>
      </c>
      <c r="K385" s="31">
        <v>4.5999999999999996</v>
      </c>
      <c r="L385" s="31">
        <v>1087.903845</v>
      </c>
      <c r="M385" s="31">
        <v>0.25026543478260871</v>
      </c>
      <c r="N385" s="31" t="s">
        <v>401</v>
      </c>
      <c r="O385" s="31">
        <v>77240.539999999994</v>
      </c>
      <c r="P385">
        <f t="shared" si="35"/>
        <v>3</v>
      </c>
      <c r="Q385">
        <f t="shared" si="36"/>
        <v>11</v>
      </c>
      <c r="R385" s="31" t="str">
        <f>VLOOKUP(G385,Catalogo!A:B,2,0)</f>
        <v>HIPOCLORITO DE CALCIO GRANULAR HTH</v>
      </c>
      <c r="S385" s="68">
        <f t="shared" si="37"/>
        <v>19330.637325943469</v>
      </c>
      <c r="T385" s="68">
        <f t="shared" si="38"/>
        <v>57909.902674056524</v>
      </c>
      <c r="U385" s="69">
        <f t="shared" si="39"/>
        <v>17.768700253048078</v>
      </c>
    </row>
    <row r="386" spans="1:21" customFormat="1" x14ac:dyDescent="0.35">
      <c r="A386" s="31" t="s">
        <v>1586</v>
      </c>
      <c r="B386" s="31" t="s">
        <v>407</v>
      </c>
      <c r="C386" s="30">
        <v>46091</v>
      </c>
      <c r="D386" s="31" t="s">
        <v>392</v>
      </c>
      <c r="E386" s="30">
        <v>46121</v>
      </c>
      <c r="F386" s="31" t="s">
        <v>835</v>
      </c>
      <c r="G386" s="31" t="s">
        <v>230</v>
      </c>
      <c r="H386" s="31" t="s">
        <v>394</v>
      </c>
      <c r="I386" s="31">
        <v>720</v>
      </c>
      <c r="J386" s="31">
        <v>3.3793299999999999</v>
      </c>
      <c r="K386" s="31">
        <v>4.28</v>
      </c>
      <c r="L386" s="31">
        <v>648.48239999999998</v>
      </c>
      <c r="M386" s="31">
        <v>0.21043691588785049</v>
      </c>
      <c r="N386" s="31" t="s">
        <v>401</v>
      </c>
      <c r="O386" s="31">
        <v>54756.03</v>
      </c>
      <c r="P386">
        <f t="shared" si="35"/>
        <v>3</v>
      </c>
      <c r="Q386">
        <f t="shared" si="36"/>
        <v>11</v>
      </c>
      <c r="R386" s="31" t="str">
        <f>VLOOKUP(G386,Catalogo!A:B,2,0)</f>
        <v>HIPOCLORITO DE CALCIO GRANULAR HTH</v>
      </c>
      <c r="S386" s="68">
        <f t="shared" si="37"/>
        <v>11522.690079462618</v>
      </c>
      <c r="T386" s="68">
        <f t="shared" si="38"/>
        <v>43233.339920537379</v>
      </c>
      <c r="U386" s="69">
        <f t="shared" si="39"/>
        <v>17.768701323987536</v>
      </c>
    </row>
    <row r="387" spans="1:21" customFormat="1" x14ac:dyDescent="0.35">
      <c r="A387" s="31" t="s">
        <v>1587</v>
      </c>
      <c r="B387" s="31" t="s">
        <v>522</v>
      </c>
      <c r="C387" s="30">
        <v>46091</v>
      </c>
      <c r="D387" s="31" t="s">
        <v>392</v>
      </c>
      <c r="E387" s="30">
        <v>46121</v>
      </c>
      <c r="F387" s="31" t="s">
        <v>397</v>
      </c>
      <c r="G387" s="31" t="s">
        <v>605</v>
      </c>
      <c r="H387" s="31" t="s">
        <v>394</v>
      </c>
      <c r="I387" s="31">
        <v>200</v>
      </c>
      <c r="J387" s="31">
        <v>3.1245769999999999</v>
      </c>
      <c r="K387" s="31">
        <v>4</v>
      </c>
      <c r="L387" s="31">
        <v>175.08459999999999</v>
      </c>
      <c r="M387" s="31">
        <v>0.21885574999999999</v>
      </c>
      <c r="N387" s="31" t="s">
        <v>401</v>
      </c>
      <c r="O387" s="31">
        <v>14214.96</v>
      </c>
      <c r="P387">
        <f t="shared" si="35"/>
        <v>3</v>
      </c>
      <c r="Q387">
        <f t="shared" si="36"/>
        <v>11</v>
      </c>
      <c r="R387" s="31" t="str">
        <f>VLOOKUP(G387,Catalogo!A:B,2,0)</f>
        <v>BENZOATO DE SODIO EXTRUIDO KALAMA</v>
      </c>
      <c r="S387" s="68">
        <f t="shared" si="37"/>
        <v>3111.0257320200003</v>
      </c>
      <c r="T387" s="68">
        <f t="shared" si="38"/>
        <v>11103.934267979999</v>
      </c>
      <c r="U387" s="69">
        <f t="shared" si="39"/>
        <v>17.768699999999999</v>
      </c>
    </row>
    <row r="388" spans="1:21" customFormat="1" x14ac:dyDescent="0.35">
      <c r="A388" s="31" t="s">
        <v>1588</v>
      </c>
      <c r="B388" s="31" t="s">
        <v>1589</v>
      </c>
      <c r="C388" s="30">
        <v>46091</v>
      </c>
      <c r="D388" s="31" t="s">
        <v>398</v>
      </c>
      <c r="E388" s="30">
        <v>46091</v>
      </c>
      <c r="F388" s="31" t="s">
        <v>1146</v>
      </c>
      <c r="G388" s="31" t="s">
        <v>617</v>
      </c>
      <c r="H388" s="31" t="s">
        <v>394</v>
      </c>
      <c r="I388" s="31">
        <v>50</v>
      </c>
      <c r="J388" s="31">
        <v>33.991999999999997</v>
      </c>
      <c r="K388" s="31">
        <v>48.27</v>
      </c>
      <c r="L388" s="31">
        <v>713.9</v>
      </c>
      <c r="M388" s="31">
        <v>0.29579448933084729</v>
      </c>
      <c r="N388" s="31" t="s">
        <v>395</v>
      </c>
      <c r="O388" s="31">
        <v>2413.5</v>
      </c>
      <c r="P388">
        <f t="shared" si="35"/>
        <v>3</v>
      </c>
      <c r="Q388">
        <f t="shared" si="36"/>
        <v>11</v>
      </c>
      <c r="R388" s="31" t="str">
        <f>VLOOKUP(G388,Catalogo!A:B,2,0)</f>
        <v>POTASA CAUSTICA EN ESCAMAS COREANA</v>
      </c>
      <c r="S388" s="68">
        <f t="shared" si="37"/>
        <v>713.90000000000032</v>
      </c>
      <c r="T388" s="68">
        <f t="shared" si="38"/>
        <v>1699.5999999999997</v>
      </c>
      <c r="U388" s="69">
        <f t="shared" si="39"/>
        <v>1</v>
      </c>
    </row>
    <row r="389" spans="1:21" customFormat="1" x14ac:dyDescent="0.35">
      <c r="A389" s="31" t="s">
        <v>1554</v>
      </c>
      <c r="B389" s="31" t="s">
        <v>1555</v>
      </c>
      <c r="C389" s="30">
        <v>46087</v>
      </c>
      <c r="D389" s="31" t="s">
        <v>398</v>
      </c>
      <c r="E389" s="30">
        <v>46087</v>
      </c>
      <c r="F389" s="31" t="s">
        <v>397</v>
      </c>
      <c r="G389" s="31" t="s">
        <v>115</v>
      </c>
      <c r="H389" s="31" t="s">
        <v>394</v>
      </c>
      <c r="I389" s="31">
        <v>50</v>
      </c>
      <c r="J389" s="31">
        <v>146.76060000000001</v>
      </c>
      <c r="K389" s="31">
        <v>180</v>
      </c>
      <c r="L389" s="31">
        <v>1661.97</v>
      </c>
      <c r="M389" s="31">
        <v>0.18466333333333329</v>
      </c>
      <c r="N389" s="31" t="s">
        <v>395</v>
      </c>
      <c r="O389" s="31">
        <v>9000</v>
      </c>
      <c r="P389">
        <f t="shared" si="35"/>
        <v>3</v>
      </c>
      <c r="Q389">
        <f t="shared" si="36"/>
        <v>10</v>
      </c>
      <c r="R389" s="31" t="str">
        <f>VLOOKUP(G389,Catalogo!A:B,2,0)</f>
        <v>ARBOCEL CE 30MST</v>
      </c>
      <c r="S389" s="68">
        <f t="shared" si="37"/>
        <v>1661.9699999999993</v>
      </c>
      <c r="T389" s="68">
        <f t="shared" si="38"/>
        <v>7338.0300000000007</v>
      </c>
      <c r="U389" s="69">
        <f t="shared" si="39"/>
        <v>1</v>
      </c>
    </row>
    <row r="390" spans="1:21" customFormat="1" x14ac:dyDescent="0.35">
      <c r="A390" s="31" t="s">
        <v>1556</v>
      </c>
      <c r="B390" s="31" t="s">
        <v>1311</v>
      </c>
      <c r="C390" s="30">
        <v>46087</v>
      </c>
      <c r="D390" s="31" t="s">
        <v>398</v>
      </c>
      <c r="E390" s="30">
        <v>46087</v>
      </c>
      <c r="F390" s="31" t="s">
        <v>835</v>
      </c>
      <c r="G390" s="31" t="s">
        <v>945</v>
      </c>
      <c r="H390" s="31" t="s">
        <v>394</v>
      </c>
      <c r="I390" s="31">
        <v>45</v>
      </c>
      <c r="J390" s="31">
        <v>61.059778000000001</v>
      </c>
      <c r="K390" s="31">
        <v>75</v>
      </c>
      <c r="L390" s="31">
        <v>627.30998999999997</v>
      </c>
      <c r="M390" s="31">
        <v>0.18586962666666659</v>
      </c>
      <c r="N390" s="31" t="s">
        <v>395</v>
      </c>
      <c r="O390" s="31">
        <v>3375</v>
      </c>
      <c r="P390">
        <f t="shared" si="35"/>
        <v>3</v>
      </c>
      <c r="Q390">
        <f t="shared" si="36"/>
        <v>10</v>
      </c>
      <c r="R390" s="31" t="str">
        <f>VLOOKUP(G390,Catalogo!A:B,2,0)</f>
        <v>HIPOCLORITO DE CALCIO GRANULAR AQUALIFE 65%</v>
      </c>
      <c r="S390" s="68">
        <f t="shared" si="37"/>
        <v>627.30998999999997</v>
      </c>
      <c r="T390" s="68">
        <f t="shared" si="38"/>
        <v>2747.6900100000003</v>
      </c>
      <c r="U390" s="69">
        <f t="shared" si="39"/>
        <v>1</v>
      </c>
    </row>
    <row r="391" spans="1:21" customFormat="1" x14ac:dyDescent="0.35">
      <c r="A391" s="31" t="s">
        <v>1545</v>
      </c>
      <c r="B391" s="31" t="s">
        <v>674</v>
      </c>
      <c r="C391" s="30">
        <v>46087</v>
      </c>
      <c r="D391" s="31" t="s">
        <v>392</v>
      </c>
      <c r="E391" s="30">
        <v>46117</v>
      </c>
      <c r="F391" s="31" t="s">
        <v>397</v>
      </c>
      <c r="G391" s="31" t="s">
        <v>230</v>
      </c>
      <c r="H391" s="31" t="s">
        <v>394</v>
      </c>
      <c r="I391" s="31">
        <v>720</v>
      </c>
      <c r="J391" s="31">
        <v>3.4049309999999999</v>
      </c>
      <c r="K391" s="31">
        <v>4.5999999999999996</v>
      </c>
      <c r="L391" s="31">
        <v>860.44967999999994</v>
      </c>
      <c r="M391" s="31">
        <v>0.25979760869565222</v>
      </c>
      <c r="N391" s="31" t="s">
        <v>401</v>
      </c>
      <c r="O391" s="31">
        <v>58107.38</v>
      </c>
      <c r="P391">
        <f t="shared" si="35"/>
        <v>3</v>
      </c>
      <c r="Q391">
        <f t="shared" si="36"/>
        <v>10</v>
      </c>
      <c r="R391" s="31" t="str">
        <f>VLOOKUP(G391,Catalogo!A:B,2,0)</f>
        <v>HIPOCLORITO DE CALCIO GRANULAR HTH</v>
      </c>
      <c r="S391" s="68">
        <f t="shared" si="37"/>
        <v>15096.158371569561</v>
      </c>
      <c r="T391" s="68">
        <f t="shared" si="38"/>
        <v>43011.221628430438</v>
      </c>
      <c r="U391" s="69">
        <f t="shared" si="39"/>
        <v>17.544498792270531</v>
      </c>
    </row>
    <row r="392" spans="1:21" customFormat="1" x14ac:dyDescent="0.35">
      <c r="A392" s="31" t="s">
        <v>1546</v>
      </c>
      <c r="B392" s="31" t="s">
        <v>412</v>
      </c>
      <c r="C392" s="30">
        <v>46086</v>
      </c>
      <c r="D392" s="31" t="s">
        <v>392</v>
      </c>
      <c r="E392" s="30">
        <v>46116</v>
      </c>
      <c r="F392" s="31" t="s">
        <v>397</v>
      </c>
      <c r="G392" s="31" t="s">
        <v>123</v>
      </c>
      <c r="H392" s="31" t="s">
        <v>394</v>
      </c>
      <c r="I392" s="31">
        <v>200</v>
      </c>
      <c r="J392" s="31">
        <v>1.1117440000000001</v>
      </c>
      <c r="K392" s="31">
        <v>1.58</v>
      </c>
      <c r="L392" s="31">
        <v>93.651200000000003</v>
      </c>
      <c r="M392" s="31">
        <v>0.29636455696202529</v>
      </c>
      <c r="N392" s="31" t="s">
        <v>401</v>
      </c>
      <c r="O392" s="31">
        <v>5544.06</v>
      </c>
      <c r="P392">
        <f t="shared" si="35"/>
        <v>3</v>
      </c>
      <c r="Q392">
        <f t="shared" si="36"/>
        <v>10</v>
      </c>
      <c r="R392" s="31" t="str">
        <f>VLOOKUP(G392,Catalogo!A:B,2,0)</f>
        <v>ACIDO CITRICO WEIFANG</v>
      </c>
      <c r="S392" s="68">
        <f t="shared" si="37"/>
        <v>1643.0628856708861</v>
      </c>
      <c r="T392" s="68">
        <f t="shared" si="38"/>
        <v>3900.9971143291141</v>
      </c>
      <c r="U392" s="69">
        <f t="shared" si="39"/>
        <v>17.544493670886077</v>
      </c>
    </row>
    <row r="393" spans="1:21" customFormat="1" x14ac:dyDescent="0.35">
      <c r="A393" s="31" t="s">
        <v>1557</v>
      </c>
      <c r="B393" s="31" t="s">
        <v>406</v>
      </c>
      <c r="C393" s="30">
        <v>46086</v>
      </c>
      <c r="D393" s="31" t="s">
        <v>392</v>
      </c>
      <c r="E393" s="30">
        <v>46086</v>
      </c>
      <c r="F393" s="31" t="s">
        <v>835</v>
      </c>
      <c r="G393" s="31" t="s">
        <v>230</v>
      </c>
      <c r="H393" s="31" t="s">
        <v>394</v>
      </c>
      <c r="I393" s="31">
        <v>45</v>
      </c>
      <c r="J393" s="31">
        <v>59.737777999999999</v>
      </c>
      <c r="K393" s="31">
        <v>84</v>
      </c>
      <c r="L393" s="31">
        <v>1091.79999</v>
      </c>
      <c r="M393" s="31">
        <v>0.28883597619047618</v>
      </c>
      <c r="N393" s="31" t="s">
        <v>395</v>
      </c>
      <c r="O393" s="31">
        <v>3780</v>
      </c>
      <c r="P393">
        <f t="shared" si="35"/>
        <v>3</v>
      </c>
      <c r="Q393">
        <f t="shared" si="36"/>
        <v>10</v>
      </c>
      <c r="R393" s="31" t="str">
        <f>VLOOKUP(G393,Catalogo!A:B,2,0)</f>
        <v>HIPOCLORITO DE CALCIO GRANULAR HTH</v>
      </c>
      <c r="S393" s="68">
        <f t="shared" si="37"/>
        <v>1091.79999</v>
      </c>
      <c r="T393" s="68">
        <f t="shared" si="38"/>
        <v>2688.20001</v>
      </c>
      <c r="U393" s="69">
        <f t="shared" si="39"/>
        <v>1</v>
      </c>
    </row>
    <row r="394" spans="1:21" customFormat="1" x14ac:dyDescent="0.35">
      <c r="A394" s="31" t="s">
        <v>1547</v>
      </c>
      <c r="B394" s="31" t="s">
        <v>674</v>
      </c>
      <c r="C394" s="30">
        <v>46085</v>
      </c>
      <c r="D394" s="31" t="s">
        <v>392</v>
      </c>
      <c r="E394" s="30">
        <v>46115</v>
      </c>
      <c r="F394" s="31" t="s">
        <v>397</v>
      </c>
      <c r="G394" s="31" t="s">
        <v>230</v>
      </c>
      <c r="H394" s="31" t="s">
        <v>394</v>
      </c>
      <c r="I394" s="31">
        <v>450</v>
      </c>
      <c r="J394" s="31">
        <v>3.3706740000000002</v>
      </c>
      <c r="K394" s="31">
        <v>4.5999999999999996</v>
      </c>
      <c r="L394" s="31">
        <v>553.19669999999996</v>
      </c>
      <c r="M394" s="31">
        <v>0.26724478260869561</v>
      </c>
      <c r="N394" s="31" t="s">
        <v>401</v>
      </c>
      <c r="O394" s="31">
        <v>36686.199999999997</v>
      </c>
      <c r="P394">
        <f t="shared" si="35"/>
        <v>3</v>
      </c>
      <c r="Q394">
        <f t="shared" si="36"/>
        <v>10</v>
      </c>
      <c r="R394" s="31" t="str">
        <f>VLOOKUP(G394,Catalogo!A:B,2,0)</f>
        <v>HIPOCLORITO DE CALCIO GRANULAR HTH</v>
      </c>
      <c r="S394" s="68">
        <f t="shared" si="37"/>
        <v>9804.1955437391262</v>
      </c>
      <c r="T394" s="68">
        <f t="shared" si="38"/>
        <v>26882.004456260871</v>
      </c>
      <c r="U394" s="69">
        <f t="shared" si="39"/>
        <v>17.722801932367151</v>
      </c>
    </row>
    <row r="395" spans="1:21" customFormat="1" x14ac:dyDescent="0.35">
      <c r="A395" s="31" t="s">
        <v>1558</v>
      </c>
      <c r="B395" s="31" t="s">
        <v>1559</v>
      </c>
      <c r="C395" s="30">
        <v>46085</v>
      </c>
      <c r="D395" s="31" t="s">
        <v>398</v>
      </c>
      <c r="E395" s="30">
        <v>46085</v>
      </c>
      <c r="F395" s="31" t="s">
        <v>1146</v>
      </c>
      <c r="G395" s="31" t="s">
        <v>121</v>
      </c>
      <c r="H395" s="31" t="s">
        <v>394</v>
      </c>
      <c r="I395" s="31">
        <v>200</v>
      </c>
      <c r="J395" s="31">
        <v>26.25075</v>
      </c>
      <c r="K395" s="31">
        <v>55</v>
      </c>
      <c r="L395" s="31">
        <v>5749.85</v>
      </c>
      <c r="M395" s="31">
        <v>0.52271363636363632</v>
      </c>
      <c r="N395" s="31" t="s">
        <v>395</v>
      </c>
      <c r="O395" s="31">
        <v>11000</v>
      </c>
      <c r="P395">
        <f t="shared" si="35"/>
        <v>3</v>
      </c>
      <c r="Q395">
        <f t="shared" si="36"/>
        <v>10</v>
      </c>
      <c r="R395" s="31" t="str">
        <f>VLOOKUP(G395,Catalogo!A:B,2,0)</f>
        <v>ACIDO ACETICO GLACIAL ALIMENTICIO</v>
      </c>
      <c r="S395" s="68">
        <f t="shared" si="37"/>
        <v>5749.85</v>
      </c>
      <c r="T395" s="68">
        <f t="shared" si="38"/>
        <v>5250.15</v>
      </c>
      <c r="U395" s="69">
        <f t="shared" si="39"/>
        <v>1</v>
      </c>
    </row>
    <row r="396" spans="1:21" customFormat="1" x14ac:dyDescent="0.35">
      <c r="A396" s="31" t="s">
        <v>1560</v>
      </c>
      <c r="B396" s="31" t="s">
        <v>1389</v>
      </c>
      <c r="C396" s="30">
        <v>46084</v>
      </c>
      <c r="D396" s="31" t="s">
        <v>398</v>
      </c>
      <c r="E396" s="30">
        <v>46084</v>
      </c>
      <c r="F396" s="31" t="s">
        <v>397</v>
      </c>
      <c r="G396" s="31" t="s">
        <v>230</v>
      </c>
      <c r="H396" s="31" t="s">
        <v>394</v>
      </c>
      <c r="I396" s="31">
        <v>90</v>
      </c>
      <c r="J396" s="31">
        <v>59.737777999999999</v>
      </c>
      <c r="K396" s="31">
        <v>79.2</v>
      </c>
      <c r="L396" s="31">
        <v>1751.59998</v>
      </c>
      <c r="M396" s="31">
        <v>0.24573512626262631</v>
      </c>
      <c r="N396" s="31" t="s">
        <v>395</v>
      </c>
      <c r="O396" s="31">
        <v>7128</v>
      </c>
      <c r="P396">
        <f t="shared" si="35"/>
        <v>3</v>
      </c>
      <c r="Q396">
        <f t="shared" si="36"/>
        <v>10</v>
      </c>
      <c r="R396" s="31" t="str">
        <f>VLOOKUP(G396,Catalogo!A:B,2,0)</f>
        <v>HIPOCLORITO DE CALCIO GRANULAR HTH</v>
      </c>
      <c r="S396" s="68">
        <f t="shared" si="37"/>
        <v>1751.5999800000004</v>
      </c>
      <c r="T396" s="68">
        <f t="shared" si="38"/>
        <v>5376.4000199999991</v>
      </c>
      <c r="U396" s="69">
        <f t="shared" si="39"/>
        <v>1</v>
      </c>
    </row>
    <row r="397" spans="1:21" customFormat="1" x14ac:dyDescent="0.35">
      <c r="A397" s="31" t="s">
        <v>1551</v>
      </c>
      <c r="B397" s="31" t="s">
        <v>745</v>
      </c>
      <c r="C397" s="30">
        <v>46084</v>
      </c>
      <c r="D397" s="31" t="s">
        <v>392</v>
      </c>
      <c r="E397" s="30">
        <v>46114</v>
      </c>
      <c r="F397" s="31" t="s">
        <v>835</v>
      </c>
      <c r="G397" s="31" t="s">
        <v>230</v>
      </c>
      <c r="H397" s="31" t="s">
        <v>394</v>
      </c>
      <c r="I397" s="31">
        <v>675</v>
      </c>
      <c r="J397" s="31">
        <v>3.4433980000000002</v>
      </c>
      <c r="K397" s="31">
        <v>4.8</v>
      </c>
      <c r="L397" s="31">
        <v>915.70635000000004</v>
      </c>
      <c r="M397" s="31">
        <v>0.28262541666666657</v>
      </c>
      <c r="N397" s="31" t="s">
        <v>401</v>
      </c>
      <c r="O397" s="31">
        <v>56209.14</v>
      </c>
      <c r="P397">
        <f t="shared" si="35"/>
        <v>3</v>
      </c>
      <c r="Q397">
        <f t="shared" si="36"/>
        <v>10</v>
      </c>
      <c r="R397" s="31" t="str">
        <f>VLOOKUP(G397,Catalogo!A:B,2,0)</f>
        <v>HIPOCLORITO DE CALCIO GRANULAR HTH</v>
      </c>
      <c r="S397" s="68">
        <f t="shared" si="37"/>
        <v>15886.131612974996</v>
      </c>
      <c r="T397" s="68">
        <f t="shared" si="38"/>
        <v>40323.008387025002</v>
      </c>
      <c r="U397" s="69">
        <f t="shared" si="39"/>
        <v>17.348500000000001</v>
      </c>
    </row>
    <row r="398" spans="1:21" customFormat="1" x14ac:dyDescent="0.35">
      <c r="A398" s="31" t="s">
        <v>1552</v>
      </c>
      <c r="B398" s="31" t="s">
        <v>831</v>
      </c>
      <c r="C398" s="30">
        <v>46083</v>
      </c>
      <c r="D398" s="31" t="s">
        <v>392</v>
      </c>
      <c r="E398" s="30">
        <v>46113</v>
      </c>
      <c r="F398" s="31" t="s">
        <v>397</v>
      </c>
      <c r="G398" s="31" t="s">
        <v>69</v>
      </c>
      <c r="H398" s="31" t="s">
        <v>394</v>
      </c>
      <c r="I398" s="31">
        <v>180</v>
      </c>
      <c r="J398" s="31">
        <v>1.8063359999999999</v>
      </c>
      <c r="K398" s="31">
        <v>2.2999999999999998</v>
      </c>
      <c r="L398" s="31">
        <v>88.859520000000003</v>
      </c>
      <c r="M398" s="31">
        <v>0.21463652173913039</v>
      </c>
      <c r="N398" s="31" t="s">
        <v>401</v>
      </c>
      <c r="O398" s="31">
        <v>7128.79</v>
      </c>
      <c r="P398">
        <f t="shared" si="35"/>
        <v>3</v>
      </c>
      <c r="Q398">
        <f t="shared" si="36"/>
        <v>10</v>
      </c>
      <c r="R398" s="31" t="str">
        <f>VLOOKUP(G398,Catalogo!A:B,2,0)</f>
        <v>ACIDO FOSFORICO CLARIFICADO 85%</v>
      </c>
      <c r="S398" s="68">
        <f t="shared" si="37"/>
        <v>1530.0986898086956</v>
      </c>
      <c r="T398" s="68">
        <f t="shared" si="38"/>
        <v>5598.6913101913042</v>
      </c>
      <c r="U398" s="69">
        <f t="shared" si="39"/>
        <v>17.219299516908215</v>
      </c>
    </row>
    <row r="399" spans="1:21" customFormat="1" x14ac:dyDescent="0.35">
      <c r="A399" s="31" t="s">
        <v>1561</v>
      </c>
      <c r="B399" s="31" t="s">
        <v>1562</v>
      </c>
      <c r="C399" s="30">
        <v>46083</v>
      </c>
      <c r="D399" s="31" t="s">
        <v>398</v>
      </c>
      <c r="E399" s="30">
        <v>46083</v>
      </c>
      <c r="F399" s="31" t="s">
        <v>397</v>
      </c>
      <c r="G399" s="31" t="s">
        <v>151</v>
      </c>
      <c r="H399" s="31" t="s">
        <v>394</v>
      </c>
      <c r="I399" s="31">
        <v>500</v>
      </c>
      <c r="J399" s="31">
        <v>64.455299999999994</v>
      </c>
      <c r="K399" s="31">
        <v>75</v>
      </c>
      <c r="L399" s="31">
        <v>5272.35</v>
      </c>
      <c r="M399" s="31">
        <v>0.140596</v>
      </c>
      <c r="N399" s="31" t="s">
        <v>395</v>
      </c>
      <c r="O399" s="31">
        <v>37500</v>
      </c>
      <c r="P399">
        <f t="shared" si="35"/>
        <v>3</v>
      </c>
      <c r="Q399">
        <f t="shared" si="36"/>
        <v>10</v>
      </c>
      <c r="R399" s="31" t="str">
        <f>VLOOKUP(G399,Catalogo!A:B,2,0)</f>
        <v>SULFATO DE COBRE PEÑOLES</v>
      </c>
      <c r="S399" s="68">
        <f t="shared" si="37"/>
        <v>5272.3500000000031</v>
      </c>
      <c r="T399" s="68">
        <f t="shared" si="38"/>
        <v>32227.649999999998</v>
      </c>
      <c r="U399" s="69">
        <f t="shared" si="39"/>
        <v>1</v>
      </c>
    </row>
    <row r="400" spans="1:21" customFormat="1" x14ac:dyDescent="0.35">
      <c r="A400" s="31" t="s">
        <v>1563</v>
      </c>
      <c r="B400" s="31" t="s">
        <v>1562</v>
      </c>
      <c r="C400" s="30">
        <v>46083</v>
      </c>
      <c r="D400" s="31" t="s">
        <v>398</v>
      </c>
      <c r="E400" s="30">
        <v>46083</v>
      </c>
      <c r="F400" s="31" t="s">
        <v>397</v>
      </c>
      <c r="G400" s="31" t="s">
        <v>151</v>
      </c>
      <c r="H400" s="31" t="s">
        <v>394</v>
      </c>
      <c r="I400" s="31">
        <v>400</v>
      </c>
      <c r="J400" s="31">
        <v>64.455299999999994</v>
      </c>
      <c r="K400" s="31">
        <v>75</v>
      </c>
      <c r="L400" s="31">
        <v>4217.88</v>
      </c>
      <c r="M400" s="31">
        <v>0.140596</v>
      </c>
      <c r="N400" s="31" t="s">
        <v>395</v>
      </c>
      <c r="O400" s="31">
        <v>30000</v>
      </c>
      <c r="P400">
        <f t="shared" si="35"/>
        <v>3</v>
      </c>
      <c r="Q400">
        <f t="shared" si="36"/>
        <v>10</v>
      </c>
      <c r="R400" s="31" t="str">
        <f>VLOOKUP(G400,Catalogo!A:B,2,0)</f>
        <v>SULFATO DE COBRE PEÑOLES</v>
      </c>
      <c r="S400" s="68">
        <f t="shared" si="37"/>
        <v>4217.8800000000028</v>
      </c>
      <c r="T400" s="68">
        <f t="shared" si="38"/>
        <v>25782.119999999995</v>
      </c>
      <c r="U400" s="69">
        <f t="shared" si="39"/>
        <v>1</v>
      </c>
    </row>
    <row r="401" spans="1:21" customFormat="1" x14ac:dyDescent="0.35">
      <c r="A401" s="31" t="s">
        <v>1564</v>
      </c>
      <c r="B401" s="31" t="s">
        <v>1562</v>
      </c>
      <c r="C401" s="30">
        <v>46083</v>
      </c>
      <c r="D401" s="31" t="s">
        <v>398</v>
      </c>
      <c r="E401" s="30">
        <v>46083</v>
      </c>
      <c r="F401" s="31" t="s">
        <v>397</v>
      </c>
      <c r="G401" s="31" t="s">
        <v>151</v>
      </c>
      <c r="H401" s="31" t="s">
        <v>394</v>
      </c>
      <c r="I401" s="31">
        <v>1000</v>
      </c>
      <c r="J401" s="31">
        <v>64.455299999999994</v>
      </c>
      <c r="K401" s="31">
        <v>75</v>
      </c>
      <c r="L401" s="31">
        <v>10544.7</v>
      </c>
      <c r="M401" s="31">
        <v>0.140596</v>
      </c>
      <c r="N401" s="31" t="s">
        <v>395</v>
      </c>
      <c r="O401" s="31">
        <v>75000</v>
      </c>
      <c r="P401">
        <f t="shared" si="35"/>
        <v>3</v>
      </c>
      <c r="Q401">
        <f t="shared" si="36"/>
        <v>10</v>
      </c>
      <c r="R401" s="31" t="str">
        <f>VLOOKUP(G401,Catalogo!A:B,2,0)</f>
        <v>SULFATO DE COBRE PEÑOLES</v>
      </c>
      <c r="S401" s="68">
        <f t="shared" si="37"/>
        <v>10544.700000000006</v>
      </c>
      <c r="T401" s="68">
        <f t="shared" si="38"/>
        <v>64455.299999999996</v>
      </c>
      <c r="U401" s="69">
        <f t="shared" si="39"/>
        <v>1</v>
      </c>
    </row>
    <row r="402" spans="1:21" customFormat="1" x14ac:dyDescent="0.35">
      <c r="A402" s="31" t="s">
        <v>1565</v>
      </c>
      <c r="B402" s="31" t="s">
        <v>1150</v>
      </c>
      <c r="C402" s="30">
        <v>46083</v>
      </c>
      <c r="D402" s="31" t="s">
        <v>398</v>
      </c>
      <c r="E402" s="30">
        <v>46083</v>
      </c>
      <c r="F402" s="31" t="s">
        <v>397</v>
      </c>
      <c r="G402" s="31" t="s">
        <v>613</v>
      </c>
      <c r="H402" s="31" t="s">
        <v>394</v>
      </c>
      <c r="I402" s="31">
        <v>340</v>
      </c>
      <c r="J402" s="31">
        <v>34.988793999999999</v>
      </c>
      <c r="K402" s="31">
        <v>45</v>
      </c>
      <c r="L402" s="31">
        <v>3403.8100399999998</v>
      </c>
      <c r="M402" s="31">
        <v>0.22247124444444441</v>
      </c>
      <c r="N402" s="31" t="s">
        <v>395</v>
      </c>
      <c r="O402" s="31">
        <v>15300</v>
      </c>
      <c r="P402">
        <f t="shared" si="35"/>
        <v>3</v>
      </c>
      <c r="Q402">
        <f t="shared" si="36"/>
        <v>10</v>
      </c>
      <c r="R402" s="31" t="str">
        <f>VLOOKUP(G402,Catalogo!A:B,2,0)</f>
        <v>LESS 70%</v>
      </c>
      <c r="S402" s="68">
        <f t="shared" si="37"/>
        <v>3403.8100400000003</v>
      </c>
      <c r="T402" s="68">
        <f t="shared" si="38"/>
        <v>11896.18996</v>
      </c>
      <c r="U402" s="69">
        <f t="shared" si="39"/>
        <v>1</v>
      </c>
    </row>
    <row r="403" spans="1:21" customFormat="1" x14ac:dyDescent="0.35">
      <c r="A403" s="31" t="s">
        <v>1566</v>
      </c>
      <c r="B403" s="31" t="s">
        <v>1567</v>
      </c>
      <c r="C403" s="30">
        <v>46083</v>
      </c>
      <c r="D403" s="31" t="s">
        <v>398</v>
      </c>
      <c r="E403" s="30">
        <v>46083</v>
      </c>
      <c r="F403" s="31" t="s">
        <v>397</v>
      </c>
      <c r="G403" s="31" t="s">
        <v>151</v>
      </c>
      <c r="H403" s="31" t="s">
        <v>394</v>
      </c>
      <c r="I403" s="31">
        <v>500</v>
      </c>
      <c r="J403" s="31">
        <v>64.455299999999994</v>
      </c>
      <c r="K403" s="31">
        <v>75</v>
      </c>
      <c r="L403" s="31">
        <v>5272.35</v>
      </c>
      <c r="M403" s="31">
        <v>0.140596</v>
      </c>
      <c r="N403" s="31" t="s">
        <v>395</v>
      </c>
      <c r="O403" s="31">
        <v>37500</v>
      </c>
      <c r="P403">
        <f t="shared" si="35"/>
        <v>3</v>
      </c>
      <c r="Q403">
        <f t="shared" si="36"/>
        <v>10</v>
      </c>
      <c r="R403" s="31" t="str">
        <f>VLOOKUP(G403,Catalogo!A:B,2,0)</f>
        <v>SULFATO DE COBRE PEÑOLES</v>
      </c>
      <c r="S403" s="68">
        <f t="shared" si="37"/>
        <v>5272.3500000000031</v>
      </c>
      <c r="T403" s="68">
        <f t="shared" si="38"/>
        <v>32227.649999999998</v>
      </c>
      <c r="U403" s="69">
        <f t="shared" si="39"/>
        <v>1</v>
      </c>
    </row>
    <row r="404" spans="1:21" customFormat="1" x14ac:dyDescent="0.35">
      <c r="A404" s="31" t="s">
        <v>1553</v>
      </c>
      <c r="B404" s="31" t="s">
        <v>920</v>
      </c>
      <c r="C404" s="30">
        <v>46083</v>
      </c>
      <c r="D404" s="31" t="s">
        <v>392</v>
      </c>
      <c r="E404" s="30">
        <v>46113</v>
      </c>
      <c r="F404" s="31" t="s">
        <v>835</v>
      </c>
      <c r="G404" s="31" t="s">
        <v>230</v>
      </c>
      <c r="H404" s="31" t="s">
        <v>394</v>
      </c>
      <c r="I404" s="31">
        <v>180</v>
      </c>
      <c r="J404" s="31">
        <v>59.737777999999999</v>
      </c>
      <c r="K404" s="31">
        <v>79.209999999999994</v>
      </c>
      <c r="L404" s="31">
        <v>3504.9999600000001</v>
      </c>
      <c r="M404" s="31">
        <v>0.24583034970332029</v>
      </c>
      <c r="N404" s="31" t="s">
        <v>395</v>
      </c>
      <c r="O404" s="31">
        <v>14257.8</v>
      </c>
      <c r="P404">
        <f t="shared" si="35"/>
        <v>3</v>
      </c>
      <c r="Q404">
        <f t="shared" si="36"/>
        <v>10</v>
      </c>
      <c r="R404" s="31" t="str">
        <f>VLOOKUP(G404,Catalogo!A:B,2,0)</f>
        <v>HIPOCLORITO DE CALCIO GRANULAR HTH</v>
      </c>
      <c r="S404" s="68">
        <f t="shared" si="37"/>
        <v>3504.9999599999992</v>
      </c>
      <c r="T404" s="68">
        <f t="shared" si="38"/>
        <v>10752.80004</v>
      </c>
      <c r="U404" s="69">
        <f t="shared" si="39"/>
        <v>1</v>
      </c>
    </row>
    <row r="405" spans="1:21" customFormat="1" x14ac:dyDescent="0.35">
      <c r="A405" s="31" t="s">
        <v>1524</v>
      </c>
      <c r="B405" s="31" t="s">
        <v>745</v>
      </c>
      <c r="C405" s="30">
        <v>46081</v>
      </c>
      <c r="D405" s="31" t="s">
        <v>392</v>
      </c>
      <c r="E405" s="30">
        <v>46111</v>
      </c>
      <c r="F405" s="31" t="s">
        <v>835</v>
      </c>
      <c r="G405" s="31" t="s">
        <v>230</v>
      </c>
      <c r="H405" s="31" t="s">
        <v>394</v>
      </c>
      <c r="I405" s="31">
        <v>450</v>
      </c>
      <c r="J405" s="31">
        <v>3.461795</v>
      </c>
      <c r="K405" s="31">
        <v>4.8</v>
      </c>
      <c r="L405" s="31">
        <v>602.19224999999994</v>
      </c>
      <c r="M405" s="31">
        <v>0.27879270833333331</v>
      </c>
      <c r="N405" s="31" t="s">
        <v>401</v>
      </c>
      <c r="O405" s="31">
        <v>37273.61</v>
      </c>
      <c r="P405">
        <f t="shared" ref="P405" si="40">MONTH(C405)</f>
        <v>2</v>
      </c>
      <c r="Q405">
        <f t="shared" ref="Q405" si="41">WEEKNUM(C405)</f>
        <v>9</v>
      </c>
      <c r="R405" s="31" t="str">
        <f>VLOOKUP(G405,Catalogo!A:B,2,0)</f>
        <v>HIPOCLORITO DE CALCIO GRANULAR HTH</v>
      </c>
      <c r="S405" s="68">
        <f t="shared" ref="S405" si="42">(K405-J405)*I405*U405</f>
        <v>10391.610681260416</v>
      </c>
      <c r="T405" s="68">
        <f t="shared" ref="T405" si="43">O405-S405</f>
        <v>26881.999318739585</v>
      </c>
      <c r="U405" s="69">
        <f t="shared" ref="U405" si="44">IF(N405="USD",(O405/I405/K405),1)</f>
        <v>17.256300925925927</v>
      </c>
    </row>
    <row r="406" spans="1:21" customFormat="1" x14ac:dyDescent="0.35">
      <c r="A406" s="31" t="s">
        <v>1491</v>
      </c>
      <c r="B406" s="31" t="s">
        <v>1136</v>
      </c>
      <c r="C406" s="30">
        <v>46080</v>
      </c>
      <c r="D406" s="31" t="s">
        <v>392</v>
      </c>
      <c r="E406" s="30">
        <v>46110</v>
      </c>
      <c r="F406" s="31" t="s">
        <v>397</v>
      </c>
      <c r="G406" s="31" t="s">
        <v>553</v>
      </c>
      <c r="H406" s="31" t="s">
        <v>403</v>
      </c>
      <c r="I406" s="31">
        <v>400</v>
      </c>
      <c r="J406" s="31">
        <v>40.499274999999997</v>
      </c>
      <c r="K406" s="31">
        <v>47.02</v>
      </c>
      <c r="L406" s="31">
        <v>2608.29</v>
      </c>
      <c r="M406" s="31">
        <v>0.13867981709910679</v>
      </c>
      <c r="N406" s="31" t="s">
        <v>395</v>
      </c>
      <c r="O406" s="31">
        <v>18808</v>
      </c>
      <c r="P406">
        <f t="shared" ref="P406:P469" si="45">MONTH(C406)</f>
        <v>2</v>
      </c>
      <c r="Q406">
        <f t="shared" ref="Q406:Q469" si="46">WEEKNUM(C406)</f>
        <v>9</v>
      </c>
      <c r="R406" s="31" t="str">
        <f>VLOOKUP(G406,Catalogo!A:B,2,0)</f>
        <v>ACEITE MINERAL</v>
      </c>
      <c r="S406" s="68">
        <f t="shared" ref="S406:S469" si="47">(K406-J406)*I406*U406</f>
        <v>2608.2900000000022</v>
      </c>
      <c r="T406" s="68">
        <f t="shared" ref="T406:T469" si="48">O406-S406</f>
        <v>16199.709999999997</v>
      </c>
      <c r="U406" s="69">
        <f t="shared" ref="U406:U469" si="49">IF(N406="USD",(O406/I406/K406),1)</f>
        <v>1</v>
      </c>
    </row>
    <row r="407" spans="1:21" customFormat="1" x14ac:dyDescent="0.35">
      <c r="A407" s="31" t="s">
        <v>1492</v>
      </c>
      <c r="B407" s="31" t="s">
        <v>1493</v>
      </c>
      <c r="C407" s="30">
        <v>46080</v>
      </c>
      <c r="D407" s="31" t="s">
        <v>398</v>
      </c>
      <c r="E407" s="30">
        <v>46080</v>
      </c>
      <c r="F407" s="31" t="s">
        <v>397</v>
      </c>
      <c r="G407" s="31" t="s">
        <v>230</v>
      </c>
      <c r="H407" s="31" t="s">
        <v>394</v>
      </c>
      <c r="I407" s="31">
        <v>45</v>
      </c>
      <c r="J407" s="31">
        <v>59.737777999999999</v>
      </c>
      <c r="K407" s="31">
        <v>82.5</v>
      </c>
      <c r="L407" s="31">
        <v>1024.29999</v>
      </c>
      <c r="M407" s="31">
        <v>0.2759057212121212</v>
      </c>
      <c r="N407" s="31" t="s">
        <v>395</v>
      </c>
      <c r="O407" s="31">
        <v>3712.5</v>
      </c>
      <c r="P407">
        <f t="shared" si="45"/>
        <v>2</v>
      </c>
      <c r="Q407">
        <f t="shared" si="46"/>
        <v>9</v>
      </c>
      <c r="R407" s="31" t="str">
        <f>VLOOKUP(G407,Catalogo!A:B,2,0)</f>
        <v>HIPOCLORITO DE CALCIO GRANULAR HTH</v>
      </c>
      <c r="S407" s="68">
        <f t="shared" si="47"/>
        <v>1024.29999</v>
      </c>
      <c r="T407" s="68">
        <f t="shared" si="48"/>
        <v>2688.20001</v>
      </c>
      <c r="U407" s="69">
        <f t="shared" si="49"/>
        <v>1</v>
      </c>
    </row>
    <row r="408" spans="1:21" customFormat="1" x14ac:dyDescent="0.35">
      <c r="A408" s="31" t="s">
        <v>1494</v>
      </c>
      <c r="B408" s="31" t="s">
        <v>790</v>
      </c>
      <c r="C408" s="30">
        <v>46080</v>
      </c>
      <c r="D408" s="31" t="s">
        <v>392</v>
      </c>
      <c r="E408" s="30">
        <v>46110</v>
      </c>
      <c r="F408" s="31" t="s">
        <v>397</v>
      </c>
      <c r="G408" s="31" t="s">
        <v>87</v>
      </c>
      <c r="H408" s="31" t="s">
        <v>394</v>
      </c>
      <c r="I408" s="31">
        <v>1440</v>
      </c>
      <c r="J408" s="31">
        <v>31.378222000000001</v>
      </c>
      <c r="K408" s="31">
        <v>41</v>
      </c>
      <c r="L408" s="31">
        <v>13855.36032</v>
      </c>
      <c r="M408" s="31">
        <v>0.23467751219512201</v>
      </c>
      <c r="N408" s="31" t="s">
        <v>395</v>
      </c>
      <c r="O408" s="31">
        <v>59040</v>
      </c>
      <c r="P408">
        <f t="shared" si="45"/>
        <v>2</v>
      </c>
      <c r="Q408">
        <f t="shared" si="46"/>
        <v>9</v>
      </c>
      <c r="R408" s="31" t="str">
        <f>VLOOKUP(G408,Catalogo!A:B,2,0)</f>
        <v>ESTIREN ACRILICA</v>
      </c>
      <c r="S408" s="68">
        <f t="shared" si="47"/>
        <v>13855.360319999998</v>
      </c>
      <c r="T408" s="68">
        <f t="shared" si="48"/>
        <v>45184.63968</v>
      </c>
      <c r="U408" s="69">
        <f t="shared" si="49"/>
        <v>1</v>
      </c>
    </row>
    <row r="409" spans="1:21" customFormat="1" x14ac:dyDescent="0.35">
      <c r="A409" s="31" t="s">
        <v>1495</v>
      </c>
      <c r="B409" s="31" t="s">
        <v>790</v>
      </c>
      <c r="C409" s="30">
        <v>46080</v>
      </c>
      <c r="D409" s="31" t="s">
        <v>392</v>
      </c>
      <c r="E409" s="30">
        <v>46110</v>
      </c>
      <c r="F409" s="31" t="s">
        <v>397</v>
      </c>
      <c r="G409" s="31" t="s">
        <v>42</v>
      </c>
      <c r="H409" s="31" t="s">
        <v>394</v>
      </c>
      <c r="I409" s="31">
        <v>1000</v>
      </c>
      <c r="J409" s="31">
        <v>33.996000000000002</v>
      </c>
      <c r="K409" s="31">
        <v>49.75</v>
      </c>
      <c r="L409" s="31">
        <v>15754</v>
      </c>
      <c r="M409" s="31">
        <v>0.31666331658291458</v>
      </c>
      <c r="N409" s="31" t="s">
        <v>395</v>
      </c>
      <c r="O409" s="31">
        <v>49750</v>
      </c>
      <c r="P409">
        <f t="shared" si="45"/>
        <v>2</v>
      </c>
      <c r="Q409">
        <f t="shared" si="46"/>
        <v>9</v>
      </c>
      <c r="R409" s="31" t="str">
        <f>VLOOKUP(G409,Catalogo!A:B,2,0)</f>
        <v>ALCOHOL POLIVINILICO PVOH 08850</v>
      </c>
      <c r="S409" s="68">
        <f t="shared" si="47"/>
        <v>15753.999999999998</v>
      </c>
      <c r="T409" s="68">
        <f t="shared" si="48"/>
        <v>33996</v>
      </c>
      <c r="U409" s="69">
        <f t="shared" si="49"/>
        <v>1</v>
      </c>
    </row>
    <row r="410" spans="1:21" customFormat="1" x14ac:dyDescent="0.35">
      <c r="A410" s="31" t="s">
        <v>1496</v>
      </c>
      <c r="B410" s="31" t="s">
        <v>794</v>
      </c>
      <c r="C410" s="30">
        <v>46080</v>
      </c>
      <c r="D410" s="31" t="s">
        <v>392</v>
      </c>
      <c r="E410" s="30">
        <v>46110</v>
      </c>
      <c r="F410" s="31" t="s">
        <v>397</v>
      </c>
      <c r="G410" s="31" t="s">
        <v>151</v>
      </c>
      <c r="H410" s="31" t="s">
        <v>394</v>
      </c>
      <c r="I410" s="31">
        <v>1000</v>
      </c>
      <c r="J410" s="31">
        <v>64.455299999999994</v>
      </c>
      <c r="K410" s="31">
        <v>69</v>
      </c>
      <c r="L410" s="31">
        <v>4544.7</v>
      </c>
      <c r="M410" s="31">
        <v>6.586521739130434E-2</v>
      </c>
      <c r="N410" s="31" t="s">
        <v>395</v>
      </c>
      <c r="O410" s="31">
        <v>69000</v>
      </c>
      <c r="P410">
        <f t="shared" si="45"/>
        <v>2</v>
      </c>
      <c r="Q410">
        <f t="shared" si="46"/>
        <v>9</v>
      </c>
      <c r="R410" s="31" t="str">
        <f>VLOOKUP(G410,Catalogo!A:B,2,0)</f>
        <v>SULFATO DE COBRE PEÑOLES</v>
      </c>
      <c r="S410" s="68">
        <f t="shared" si="47"/>
        <v>4544.7000000000062</v>
      </c>
      <c r="T410" s="68">
        <f t="shared" si="48"/>
        <v>64455.299999999996</v>
      </c>
      <c r="U410" s="69">
        <f t="shared" si="49"/>
        <v>1</v>
      </c>
    </row>
    <row r="411" spans="1:21" customFormat="1" x14ac:dyDescent="0.35">
      <c r="A411" s="31" t="s">
        <v>1497</v>
      </c>
      <c r="B411" s="31" t="s">
        <v>400</v>
      </c>
      <c r="C411" s="30">
        <v>46079</v>
      </c>
      <c r="D411" s="31" t="s">
        <v>392</v>
      </c>
      <c r="E411" s="30">
        <v>46109</v>
      </c>
      <c r="F411" s="31" t="s">
        <v>397</v>
      </c>
      <c r="G411" s="31" t="s">
        <v>69</v>
      </c>
      <c r="H411" s="31" t="s">
        <v>394</v>
      </c>
      <c r="I411" s="31">
        <v>1740</v>
      </c>
      <c r="J411" s="31">
        <v>1.811523</v>
      </c>
      <c r="K411" s="31">
        <v>2.2999999999999998</v>
      </c>
      <c r="L411" s="31">
        <v>849.94997999999998</v>
      </c>
      <c r="M411" s="31">
        <v>0.21238130434782609</v>
      </c>
      <c r="N411" s="31" t="s">
        <v>401</v>
      </c>
      <c r="O411" s="31">
        <v>68714.34</v>
      </c>
      <c r="P411">
        <f t="shared" si="45"/>
        <v>2</v>
      </c>
      <c r="Q411">
        <f t="shared" si="46"/>
        <v>9</v>
      </c>
      <c r="R411" s="31" t="str">
        <f>VLOOKUP(G411,Catalogo!A:B,2,0)</f>
        <v>ACIDO FOSFORICO CLARIFICADO 85%</v>
      </c>
      <c r="S411" s="68">
        <f t="shared" si="47"/>
        <v>14593.641156599997</v>
      </c>
      <c r="T411" s="68">
        <f t="shared" si="48"/>
        <v>54120.698843400001</v>
      </c>
      <c r="U411" s="69">
        <f t="shared" si="49"/>
        <v>17.170000000000002</v>
      </c>
    </row>
    <row r="412" spans="1:21" customFormat="1" x14ac:dyDescent="0.35">
      <c r="A412" s="31" t="s">
        <v>1498</v>
      </c>
      <c r="B412" s="31" t="s">
        <v>803</v>
      </c>
      <c r="C412" s="30">
        <v>46079</v>
      </c>
      <c r="D412" s="31" t="s">
        <v>392</v>
      </c>
      <c r="E412" s="30">
        <v>46109</v>
      </c>
      <c r="F412" s="31" t="s">
        <v>397</v>
      </c>
      <c r="G412" s="31" t="s">
        <v>155</v>
      </c>
      <c r="H412" s="31" t="s">
        <v>394</v>
      </c>
      <c r="I412" s="31">
        <v>100</v>
      </c>
      <c r="J412" s="31">
        <v>70.6995</v>
      </c>
      <c r="K412" s="31">
        <v>90</v>
      </c>
      <c r="L412" s="31">
        <v>1930.05</v>
      </c>
      <c r="M412" s="31">
        <v>0.21445</v>
      </c>
      <c r="N412" s="31" t="s">
        <v>395</v>
      </c>
      <c r="O412" s="31">
        <v>9000</v>
      </c>
      <c r="P412">
        <f t="shared" si="45"/>
        <v>2</v>
      </c>
      <c r="Q412">
        <f t="shared" si="46"/>
        <v>9</v>
      </c>
      <c r="R412" s="31" t="str">
        <f>VLOOKUP(G412,Catalogo!A:B,2,0)</f>
        <v>ACIDO ASCORBICO</v>
      </c>
      <c r="S412" s="68">
        <f t="shared" si="47"/>
        <v>1930.05</v>
      </c>
      <c r="T412" s="68">
        <f t="shared" si="48"/>
        <v>7069.95</v>
      </c>
      <c r="U412" s="69">
        <f t="shared" si="49"/>
        <v>1</v>
      </c>
    </row>
    <row r="413" spans="1:21" customFormat="1" x14ac:dyDescent="0.35">
      <c r="A413" s="31" t="s">
        <v>1499</v>
      </c>
      <c r="B413" s="31" t="s">
        <v>1500</v>
      </c>
      <c r="C413" s="30">
        <v>46079</v>
      </c>
      <c r="D413" s="31" t="s">
        <v>1162</v>
      </c>
      <c r="E413" s="30">
        <v>46094</v>
      </c>
      <c r="F413" s="31" t="s">
        <v>835</v>
      </c>
      <c r="G413" s="31" t="s">
        <v>230</v>
      </c>
      <c r="H413" s="31" t="s">
        <v>394</v>
      </c>
      <c r="I413" s="31">
        <v>180</v>
      </c>
      <c r="J413" s="31">
        <v>3.4791949999999998</v>
      </c>
      <c r="K413" s="31">
        <v>4.2</v>
      </c>
      <c r="L413" s="31">
        <v>129.7449</v>
      </c>
      <c r="M413" s="31">
        <v>0.1716202380952381</v>
      </c>
      <c r="N413" s="31" t="s">
        <v>401</v>
      </c>
      <c r="O413" s="31">
        <v>12980.52</v>
      </c>
      <c r="P413">
        <f t="shared" si="45"/>
        <v>2</v>
      </c>
      <c r="Q413">
        <f t="shared" si="46"/>
        <v>9</v>
      </c>
      <c r="R413" s="31" t="str">
        <f>VLOOKUP(G413,Catalogo!A:B,2,0)</f>
        <v>HIPOCLORITO DE CALCIO GRANULAR HTH</v>
      </c>
      <c r="S413" s="68">
        <f t="shared" si="47"/>
        <v>2227.7199330000012</v>
      </c>
      <c r="T413" s="68">
        <f t="shared" si="48"/>
        <v>10752.800067</v>
      </c>
      <c r="U413" s="69">
        <f t="shared" si="49"/>
        <v>17.170000000000002</v>
      </c>
    </row>
    <row r="414" spans="1:21" customFormat="1" x14ac:dyDescent="0.35">
      <c r="A414" s="31" t="s">
        <v>1501</v>
      </c>
      <c r="B414" s="31" t="s">
        <v>1274</v>
      </c>
      <c r="C414" s="30">
        <v>46079</v>
      </c>
      <c r="D414" s="31" t="s">
        <v>398</v>
      </c>
      <c r="E414" s="30">
        <v>46079</v>
      </c>
      <c r="F414" s="31" t="s">
        <v>397</v>
      </c>
      <c r="G414" s="31" t="s">
        <v>483</v>
      </c>
      <c r="H414" s="31" t="s">
        <v>394</v>
      </c>
      <c r="I414" s="31">
        <v>8400</v>
      </c>
      <c r="J414" s="31">
        <v>16.139800000000001</v>
      </c>
      <c r="K414" s="31">
        <v>19.642910000000001</v>
      </c>
      <c r="L414" s="31">
        <v>29426.12</v>
      </c>
      <c r="M414" s="31">
        <v>0.17833964563973281</v>
      </c>
      <c r="N414" s="31" t="s">
        <v>395</v>
      </c>
      <c r="O414" s="31">
        <v>165000.44</v>
      </c>
      <c r="P414">
        <f t="shared" si="45"/>
        <v>2</v>
      </c>
      <c r="Q414">
        <f t="shared" si="46"/>
        <v>9</v>
      </c>
      <c r="R414" s="31" t="str">
        <f>VLOOKUP(G414,Catalogo!A:B,2,0)</f>
        <v>ACIDO FOSFORICO 52% VERDE</v>
      </c>
      <c r="S414" s="68">
        <f t="shared" si="47"/>
        <v>29426.123999999996</v>
      </c>
      <c r="T414" s="68">
        <f t="shared" si="48"/>
        <v>135574.31599999999</v>
      </c>
      <c r="U414" s="69">
        <f t="shared" si="49"/>
        <v>1</v>
      </c>
    </row>
    <row r="415" spans="1:21" customFormat="1" x14ac:dyDescent="0.35">
      <c r="A415" s="31" t="s">
        <v>1502</v>
      </c>
      <c r="B415" s="31" t="s">
        <v>1503</v>
      </c>
      <c r="C415" s="30">
        <v>46079</v>
      </c>
      <c r="D415" s="31" t="s">
        <v>392</v>
      </c>
      <c r="E415" s="30">
        <v>46109</v>
      </c>
      <c r="F415" s="31" t="s">
        <v>835</v>
      </c>
      <c r="G415" s="31" t="s">
        <v>151</v>
      </c>
      <c r="H415" s="31" t="s">
        <v>394</v>
      </c>
      <c r="I415" s="31">
        <v>1000</v>
      </c>
      <c r="J415" s="31">
        <v>64.455299999999994</v>
      </c>
      <c r="K415" s="31">
        <v>77</v>
      </c>
      <c r="L415" s="31">
        <v>12544.7</v>
      </c>
      <c r="M415" s="31">
        <v>0.1629181818181818</v>
      </c>
      <c r="N415" s="31" t="s">
        <v>395</v>
      </c>
      <c r="O415" s="31">
        <v>77000</v>
      </c>
      <c r="P415">
        <f t="shared" si="45"/>
        <v>2</v>
      </c>
      <c r="Q415">
        <f t="shared" si="46"/>
        <v>9</v>
      </c>
      <c r="R415" s="31" t="str">
        <f>VLOOKUP(G415,Catalogo!A:B,2,0)</f>
        <v>SULFATO DE COBRE PEÑOLES</v>
      </c>
      <c r="S415" s="68">
        <f t="shared" si="47"/>
        <v>12544.700000000006</v>
      </c>
      <c r="T415" s="68">
        <f t="shared" si="48"/>
        <v>64455.299999999996</v>
      </c>
      <c r="U415" s="69">
        <f t="shared" si="49"/>
        <v>1</v>
      </c>
    </row>
    <row r="416" spans="1:21" customFormat="1" x14ac:dyDescent="0.35">
      <c r="A416" s="31" t="s">
        <v>1504</v>
      </c>
      <c r="B416" s="31" t="s">
        <v>794</v>
      </c>
      <c r="C416" s="30">
        <v>46079</v>
      </c>
      <c r="D416" s="31" t="s">
        <v>392</v>
      </c>
      <c r="E416" s="30">
        <v>46109</v>
      </c>
      <c r="F416" s="31" t="s">
        <v>397</v>
      </c>
      <c r="G416" s="31" t="s">
        <v>151</v>
      </c>
      <c r="H416" s="31" t="s">
        <v>394</v>
      </c>
      <c r="I416" s="31">
        <v>1000</v>
      </c>
      <c r="J416" s="31">
        <v>64.455299999999994</v>
      </c>
      <c r="K416" s="31">
        <v>69</v>
      </c>
      <c r="L416" s="31">
        <v>4544.7</v>
      </c>
      <c r="M416" s="31">
        <v>6.586521739130434E-2</v>
      </c>
      <c r="N416" s="31" t="s">
        <v>395</v>
      </c>
      <c r="O416" s="31">
        <v>69000</v>
      </c>
      <c r="P416">
        <f t="shared" si="45"/>
        <v>2</v>
      </c>
      <c r="Q416">
        <f t="shared" si="46"/>
        <v>9</v>
      </c>
      <c r="R416" s="31" t="str">
        <f>VLOOKUP(G416,Catalogo!A:B,2,0)</f>
        <v>SULFATO DE COBRE PEÑOLES</v>
      </c>
      <c r="S416" s="68">
        <f t="shared" si="47"/>
        <v>4544.7000000000062</v>
      </c>
      <c r="T416" s="68">
        <f t="shared" si="48"/>
        <v>64455.299999999996</v>
      </c>
      <c r="U416" s="69">
        <f t="shared" si="49"/>
        <v>1</v>
      </c>
    </row>
    <row r="417" spans="1:21" customFormat="1" x14ac:dyDescent="0.35">
      <c r="A417" s="31" t="s">
        <v>1505</v>
      </c>
      <c r="B417" s="31" t="s">
        <v>1274</v>
      </c>
      <c r="C417" s="30">
        <v>46079</v>
      </c>
      <c r="D417" s="31" t="s">
        <v>398</v>
      </c>
      <c r="E417" s="30">
        <v>46079</v>
      </c>
      <c r="F417" s="31" t="s">
        <v>397</v>
      </c>
      <c r="G417" s="31" t="s">
        <v>215</v>
      </c>
      <c r="H417" s="31" t="s">
        <v>394</v>
      </c>
      <c r="I417" s="31">
        <v>3244.8</v>
      </c>
      <c r="J417" s="31">
        <v>30.930150000000001</v>
      </c>
      <c r="K417" s="31">
        <v>37.51</v>
      </c>
      <c r="L417" s="31">
        <v>21350.299279999999</v>
      </c>
      <c r="M417" s="31">
        <v>0.1754159026459495</v>
      </c>
      <c r="N417" s="31" t="s">
        <v>395</v>
      </c>
      <c r="O417" s="31">
        <v>121712.45</v>
      </c>
      <c r="P417">
        <f t="shared" si="45"/>
        <v>2</v>
      </c>
      <c r="Q417">
        <f t="shared" si="46"/>
        <v>9</v>
      </c>
      <c r="R417" s="31" t="str">
        <f>VLOOKUP(G417,Catalogo!A:B,2,0)</f>
        <v>ACIDO FOSFORICO CLARIFICADO 85%</v>
      </c>
      <c r="S417" s="68">
        <f t="shared" si="47"/>
        <v>21350.297279999992</v>
      </c>
      <c r="T417" s="68">
        <f t="shared" si="48"/>
        <v>100362.15272000001</v>
      </c>
      <c r="U417" s="69">
        <f t="shared" si="49"/>
        <v>1</v>
      </c>
    </row>
    <row r="418" spans="1:21" customFormat="1" x14ac:dyDescent="0.35">
      <c r="A418" s="31" t="s">
        <v>1506</v>
      </c>
      <c r="B418" s="31" t="s">
        <v>790</v>
      </c>
      <c r="C418" s="30">
        <v>46079</v>
      </c>
      <c r="D418" s="31" t="s">
        <v>392</v>
      </c>
      <c r="E418" s="30">
        <v>46109</v>
      </c>
      <c r="F418" s="31" t="s">
        <v>397</v>
      </c>
      <c r="G418" s="31" t="s">
        <v>32</v>
      </c>
      <c r="H418" s="31" t="s">
        <v>394</v>
      </c>
      <c r="I418" s="31">
        <v>500</v>
      </c>
      <c r="J418" s="31">
        <v>82.657039999999995</v>
      </c>
      <c r="K418" s="31">
        <v>87</v>
      </c>
      <c r="L418" s="31">
        <v>2171.48</v>
      </c>
      <c r="M418" s="31">
        <v>4.9919080459770122E-2</v>
      </c>
      <c r="N418" s="31" t="s">
        <v>395</v>
      </c>
      <c r="O418" s="31">
        <v>43500</v>
      </c>
      <c r="P418">
        <f t="shared" si="45"/>
        <v>2</v>
      </c>
      <c r="Q418">
        <f t="shared" si="46"/>
        <v>9</v>
      </c>
      <c r="R418" s="31" t="str">
        <f>VLOOKUP(G418,Catalogo!A:B,2,0)</f>
        <v>BIOXIDO DE TITANIO</v>
      </c>
      <c r="S418" s="68">
        <f t="shared" si="47"/>
        <v>2171.4800000000023</v>
      </c>
      <c r="T418" s="68">
        <f t="shared" si="48"/>
        <v>41328.519999999997</v>
      </c>
      <c r="U418" s="69">
        <f t="shared" si="49"/>
        <v>1</v>
      </c>
    </row>
    <row r="419" spans="1:21" customFormat="1" x14ac:dyDescent="0.35">
      <c r="A419" s="31" t="s">
        <v>1507</v>
      </c>
      <c r="B419" s="31" t="s">
        <v>512</v>
      </c>
      <c r="C419" s="30">
        <v>46078</v>
      </c>
      <c r="D419" s="31" t="s">
        <v>392</v>
      </c>
      <c r="E419" s="30">
        <v>46108</v>
      </c>
      <c r="F419" s="31" t="s">
        <v>835</v>
      </c>
      <c r="G419" s="31" t="s">
        <v>587</v>
      </c>
      <c r="H419" s="31" t="s">
        <v>394</v>
      </c>
      <c r="I419" s="31">
        <v>50</v>
      </c>
      <c r="J419" s="31">
        <v>16.610800000000001</v>
      </c>
      <c r="K419" s="31">
        <v>22</v>
      </c>
      <c r="L419" s="31">
        <v>269.45999999999998</v>
      </c>
      <c r="M419" s="31">
        <v>0.24496363636363641</v>
      </c>
      <c r="N419" s="31" t="s">
        <v>395</v>
      </c>
      <c r="O419" s="31">
        <v>1100</v>
      </c>
      <c r="P419">
        <f t="shared" si="45"/>
        <v>2</v>
      </c>
      <c r="Q419">
        <f t="shared" si="46"/>
        <v>9</v>
      </c>
      <c r="R419" s="31" t="str">
        <f>VLOOKUP(G419,Catalogo!A:B,2,0)</f>
        <v>CLORURO DE CALCIO TEC. GRANULAR</v>
      </c>
      <c r="S419" s="68">
        <f t="shared" si="47"/>
        <v>269.45999999999992</v>
      </c>
      <c r="T419" s="68">
        <f t="shared" si="48"/>
        <v>830.54000000000008</v>
      </c>
      <c r="U419" s="69">
        <f t="shared" si="49"/>
        <v>1</v>
      </c>
    </row>
    <row r="420" spans="1:21" customFormat="1" x14ac:dyDescent="0.35">
      <c r="A420" s="31" t="s">
        <v>1508</v>
      </c>
      <c r="B420" s="31" t="s">
        <v>415</v>
      </c>
      <c r="C420" s="30">
        <v>46078</v>
      </c>
      <c r="D420" s="31" t="s">
        <v>1394</v>
      </c>
      <c r="E420" s="30">
        <v>46123</v>
      </c>
      <c r="F420" s="31" t="s">
        <v>397</v>
      </c>
      <c r="G420" s="31" t="s">
        <v>69</v>
      </c>
      <c r="H420" s="31" t="s">
        <v>394</v>
      </c>
      <c r="I420" s="31">
        <v>1020</v>
      </c>
      <c r="J420" s="31">
        <v>1.806662</v>
      </c>
      <c r="K420" s="31">
        <v>2.15</v>
      </c>
      <c r="L420" s="31">
        <v>350.20476000000002</v>
      </c>
      <c r="M420" s="31">
        <v>0.15969209302325579</v>
      </c>
      <c r="N420" s="31" t="s">
        <v>401</v>
      </c>
      <c r="O420" s="31">
        <v>37699.86</v>
      </c>
      <c r="P420">
        <f t="shared" si="45"/>
        <v>2</v>
      </c>
      <c r="Q420">
        <f t="shared" si="46"/>
        <v>9</v>
      </c>
      <c r="R420" s="31" t="str">
        <f>VLOOKUP(G420,Catalogo!A:B,2,0)</f>
        <v>ACIDO FOSFORICO CLARIFICADO 85%</v>
      </c>
      <c r="S420" s="68">
        <f t="shared" si="47"/>
        <v>6020.3695500837202</v>
      </c>
      <c r="T420" s="68">
        <f t="shared" si="48"/>
        <v>31679.49044991628</v>
      </c>
      <c r="U420" s="69">
        <f t="shared" si="49"/>
        <v>17.190998632010945</v>
      </c>
    </row>
    <row r="421" spans="1:21" customFormat="1" x14ac:dyDescent="0.35">
      <c r="A421" s="31" t="s">
        <v>1509</v>
      </c>
      <c r="B421" s="31" t="s">
        <v>1503</v>
      </c>
      <c r="C421" s="30">
        <v>46078</v>
      </c>
      <c r="D421" s="31" t="s">
        <v>392</v>
      </c>
      <c r="E421" s="30">
        <v>46108</v>
      </c>
      <c r="F421" s="31" t="s">
        <v>835</v>
      </c>
      <c r="G421" s="31" t="s">
        <v>230</v>
      </c>
      <c r="H421" s="31" t="s">
        <v>394</v>
      </c>
      <c r="I421" s="31">
        <v>630</v>
      </c>
      <c r="J421" s="31">
        <v>59.737777999999999</v>
      </c>
      <c r="K421" s="31">
        <v>82.63</v>
      </c>
      <c r="L421" s="31">
        <v>14422.09986</v>
      </c>
      <c r="M421" s="31">
        <v>0.27704492315139778</v>
      </c>
      <c r="N421" s="31" t="s">
        <v>395</v>
      </c>
      <c r="O421" s="31">
        <v>52056.9</v>
      </c>
      <c r="P421">
        <f t="shared" si="45"/>
        <v>2</v>
      </c>
      <c r="Q421">
        <f t="shared" si="46"/>
        <v>9</v>
      </c>
      <c r="R421" s="31" t="str">
        <f>VLOOKUP(G421,Catalogo!A:B,2,0)</f>
        <v>HIPOCLORITO DE CALCIO GRANULAR HTH</v>
      </c>
      <c r="S421" s="68">
        <f t="shared" si="47"/>
        <v>14422.099859999998</v>
      </c>
      <c r="T421" s="68">
        <f t="shared" si="48"/>
        <v>37634.800140000007</v>
      </c>
      <c r="U421" s="69">
        <f t="shared" si="49"/>
        <v>1</v>
      </c>
    </row>
    <row r="422" spans="1:21" customFormat="1" x14ac:dyDescent="0.35">
      <c r="A422" s="31" t="s">
        <v>1510</v>
      </c>
      <c r="B422" s="31" t="s">
        <v>794</v>
      </c>
      <c r="C422" s="30">
        <v>46078</v>
      </c>
      <c r="D422" s="31" t="s">
        <v>392</v>
      </c>
      <c r="E422" s="30">
        <v>46108</v>
      </c>
      <c r="F422" s="31" t="s">
        <v>397</v>
      </c>
      <c r="G422" s="31" t="s">
        <v>151</v>
      </c>
      <c r="H422" s="31" t="s">
        <v>394</v>
      </c>
      <c r="I422" s="31">
        <v>1000</v>
      </c>
      <c r="J422" s="31">
        <v>64.455299999999994</v>
      </c>
      <c r="K422" s="31">
        <v>69</v>
      </c>
      <c r="L422" s="31">
        <v>4544.7</v>
      </c>
      <c r="M422" s="31">
        <v>6.586521739130434E-2</v>
      </c>
      <c r="N422" s="31" t="s">
        <v>395</v>
      </c>
      <c r="O422" s="31">
        <v>69000</v>
      </c>
      <c r="P422">
        <f t="shared" si="45"/>
        <v>2</v>
      </c>
      <c r="Q422">
        <f t="shared" si="46"/>
        <v>9</v>
      </c>
      <c r="R422" s="31" t="str">
        <f>VLOOKUP(G422,Catalogo!A:B,2,0)</f>
        <v>SULFATO DE COBRE PEÑOLES</v>
      </c>
      <c r="S422" s="68">
        <f t="shared" si="47"/>
        <v>4544.7000000000062</v>
      </c>
      <c r="T422" s="68">
        <f t="shared" si="48"/>
        <v>64455.299999999996</v>
      </c>
      <c r="U422" s="69">
        <f t="shared" si="49"/>
        <v>1</v>
      </c>
    </row>
    <row r="423" spans="1:21" customFormat="1" x14ac:dyDescent="0.35">
      <c r="A423" s="31" t="s">
        <v>1511</v>
      </c>
      <c r="B423" s="31" t="s">
        <v>523</v>
      </c>
      <c r="C423" s="30">
        <v>46077</v>
      </c>
      <c r="D423" s="31" t="s">
        <v>392</v>
      </c>
      <c r="E423" s="30">
        <v>46107</v>
      </c>
      <c r="F423" s="31" t="s">
        <v>397</v>
      </c>
      <c r="G423" s="31" t="s">
        <v>155</v>
      </c>
      <c r="H423" s="31" t="s">
        <v>394</v>
      </c>
      <c r="I423" s="31">
        <v>100</v>
      </c>
      <c r="J423" s="31">
        <v>70.699600000000004</v>
      </c>
      <c r="K423" s="31">
        <v>90</v>
      </c>
      <c r="L423" s="31">
        <v>1930.04</v>
      </c>
      <c r="M423" s="31">
        <v>0.21444888888888891</v>
      </c>
      <c r="N423" s="31" t="s">
        <v>395</v>
      </c>
      <c r="O423" s="31">
        <v>9000</v>
      </c>
      <c r="P423">
        <f t="shared" si="45"/>
        <v>2</v>
      </c>
      <c r="Q423">
        <f t="shared" si="46"/>
        <v>9</v>
      </c>
      <c r="R423" s="31" t="str">
        <f>VLOOKUP(G423,Catalogo!A:B,2,0)</f>
        <v>ACIDO ASCORBICO</v>
      </c>
      <c r="S423" s="68">
        <f t="shared" si="47"/>
        <v>1930.0399999999995</v>
      </c>
      <c r="T423" s="68">
        <f t="shared" si="48"/>
        <v>7069.9600000000009</v>
      </c>
      <c r="U423" s="69">
        <f t="shared" si="49"/>
        <v>1</v>
      </c>
    </row>
    <row r="424" spans="1:21" customFormat="1" x14ac:dyDescent="0.35">
      <c r="A424" s="31" t="s">
        <v>1512</v>
      </c>
      <c r="B424" s="31" t="s">
        <v>1389</v>
      </c>
      <c r="C424" s="30">
        <v>46077</v>
      </c>
      <c r="D424" s="31" t="s">
        <v>398</v>
      </c>
      <c r="E424" s="30">
        <v>46077</v>
      </c>
      <c r="F424" s="31" t="s">
        <v>397</v>
      </c>
      <c r="G424" s="31" t="s">
        <v>230</v>
      </c>
      <c r="H424" s="31" t="s">
        <v>394</v>
      </c>
      <c r="I424" s="31">
        <v>90</v>
      </c>
      <c r="J424" s="31">
        <v>59.737777999999999</v>
      </c>
      <c r="K424" s="31">
        <v>79.12</v>
      </c>
      <c r="L424" s="31">
        <v>1744.3999799999999</v>
      </c>
      <c r="M424" s="31">
        <v>0.24497247219413551</v>
      </c>
      <c r="N424" s="31" t="s">
        <v>395</v>
      </c>
      <c r="O424" s="31">
        <v>7120.8</v>
      </c>
      <c r="P424">
        <f t="shared" si="45"/>
        <v>2</v>
      </c>
      <c r="Q424">
        <f t="shared" si="46"/>
        <v>9</v>
      </c>
      <c r="R424" s="31" t="str">
        <f>VLOOKUP(G424,Catalogo!A:B,2,0)</f>
        <v>HIPOCLORITO DE CALCIO GRANULAR HTH</v>
      </c>
      <c r="S424" s="68">
        <f t="shared" si="47"/>
        <v>1744.3999800000006</v>
      </c>
      <c r="T424" s="68">
        <f t="shared" si="48"/>
        <v>5376.4000199999991</v>
      </c>
      <c r="U424" s="69">
        <f t="shared" si="49"/>
        <v>1</v>
      </c>
    </row>
    <row r="425" spans="1:21" customFormat="1" x14ac:dyDescent="0.35">
      <c r="A425" s="31" t="s">
        <v>1513</v>
      </c>
      <c r="B425" s="31" t="s">
        <v>926</v>
      </c>
      <c r="C425" s="30">
        <v>46077</v>
      </c>
      <c r="D425" s="31" t="s">
        <v>392</v>
      </c>
      <c r="E425" s="30">
        <v>46107</v>
      </c>
      <c r="F425" s="31" t="s">
        <v>835</v>
      </c>
      <c r="G425" s="31" t="s">
        <v>369</v>
      </c>
      <c r="H425" s="31" t="s">
        <v>394</v>
      </c>
      <c r="I425" s="31">
        <v>150</v>
      </c>
      <c r="J425" s="31">
        <v>65.793467000000007</v>
      </c>
      <c r="K425" s="31">
        <v>85.5</v>
      </c>
      <c r="L425" s="31">
        <v>2955.9799499999999</v>
      </c>
      <c r="M425" s="31">
        <v>0.23048576608187141</v>
      </c>
      <c r="N425" s="31" t="s">
        <v>395</v>
      </c>
      <c r="O425" s="31">
        <v>12825</v>
      </c>
      <c r="P425">
        <f t="shared" si="45"/>
        <v>2</v>
      </c>
      <c r="Q425">
        <f t="shared" si="46"/>
        <v>9</v>
      </c>
      <c r="R425" s="31" t="str">
        <f>VLOOKUP(G425,Catalogo!A:B,2,0)</f>
        <v>PROTEINA VEGETAL PVH 11307</v>
      </c>
      <c r="S425" s="68">
        <f t="shared" si="47"/>
        <v>2955.979949999999</v>
      </c>
      <c r="T425" s="68">
        <f t="shared" si="48"/>
        <v>9869.020050000001</v>
      </c>
      <c r="U425" s="69">
        <f t="shared" si="49"/>
        <v>1</v>
      </c>
    </row>
    <row r="426" spans="1:21" customFormat="1" x14ac:dyDescent="0.35">
      <c r="A426" s="31" t="s">
        <v>1514</v>
      </c>
      <c r="B426" s="31" t="s">
        <v>1150</v>
      </c>
      <c r="C426" s="30">
        <v>46076</v>
      </c>
      <c r="D426" s="31" t="s">
        <v>398</v>
      </c>
      <c r="E426" s="30">
        <v>46076</v>
      </c>
      <c r="F426" s="31" t="s">
        <v>397</v>
      </c>
      <c r="G426" s="31" t="s">
        <v>613</v>
      </c>
      <c r="H426" s="31" t="s">
        <v>394</v>
      </c>
      <c r="I426" s="31">
        <v>340</v>
      </c>
      <c r="J426" s="31">
        <v>34.988793999999999</v>
      </c>
      <c r="K426" s="31">
        <v>45</v>
      </c>
      <c r="L426" s="31">
        <v>3403.8100399999998</v>
      </c>
      <c r="M426" s="31">
        <v>0.22247124444444441</v>
      </c>
      <c r="N426" s="31" t="s">
        <v>395</v>
      </c>
      <c r="O426" s="31">
        <v>15300</v>
      </c>
      <c r="P426">
        <f t="shared" si="45"/>
        <v>2</v>
      </c>
      <c r="Q426">
        <f t="shared" si="46"/>
        <v>9</v>
      </c>
      <c r="R426" s="31" t="str">
        <f>VLOOKUP(G426,Catalogo!A:B,2,0)</f>
        <v>LESS 70%</v>
      </c>
      <c r="S426" s="68">
        <f t="shared" si="47"/>
        <v>3403.8100400000003</v>
      </c>
      <c r="T426" s="68">
        <f t="shared" si="48"/>
        <v>11896.18996</v>
      </c>
      <c r="U426" s="69">
        <f t="shared" si="49"/>
        <v>1</v>
      </c>
    </row>
    <row r="427" spans="1:21" customFormat="1" x14ac:dyDescent="0.35">
      <c r="A427" s="31" t="s">
        <v>1515</v>
      </c>
      <c r="B427" s="31" t="s">
        <v>400</v>
      </c>
      <c r="C427" s="30">
        <v>46076</v>
      </c>
      <c r="D427" s="31" t="s">
        <v>392</v>
      </c>
      <c r="E427" s="30">
        <v>46106</v>
      </c>
      <c r="F427" s="31" t="s">
        <v>397</v>
      </c>
      <c r="G427" s="31" t="s">
        <v>230</v>
      </c>
      <c r="H427" s="31" t="s">
        <v>394</v>
      </c>
      <c r="I427" s="31">
        <v>1350</v>
      </c>
      <c r="J427" s="31">
        <v>3.4787499999999998</v>
      </c>
      <c r="K427" s="31">
        <v>4.4000000000000004</v>
      </c>
      <c r="L427" s="31">
        <v>1243.6875</v>
      </c>
      <c r="M427" s="31">
        <v>0.20937500000000001</v>
      </c>
      <c r="N427" s="31" t="s">
        <v>401</v>
      </c>
      <c r="O427" s="31">
        <v>102002.87</v>
      </c>
      <c r="P427">
        <f t="shared" si="45"/>
        <v>2</v>
      </c>
      <c r="Q427">
        <f t="shared" si="46"/>
        <v>9</v>
      </c>
      <c r="R427" s="31" t="str">
        <f>VLOOKUP(G427,Catalogo!A:B,2,0)</f>
        <v>HIPOCLORITO DE CALCIO GRANULAR HTH</v>
      </c>
      <c r="S427" s="68">
        <f t="shared" si="47"/>
        <v>21356.850906250009</v>
      </c>
      <c r="T427" s="68">
        <f t="shared" si="48"/>
        <v>80646.019093749986</v>
      </c>
      <c r="U427" s="69">
        <f t="shared" si="49"/>
        <v>17.172200336700335</v>
      </c>
    </row>
    <row r="428" spans="1:21" customFormat="1" x14ac:dyDescent="0.35">
      <c r="A428" s="31" t="s">
        <v>1516</v>
      </c>
      <c r="B428" s="31" t="s">
        <v>400</v>
      </c>
      <c r="C428" s="30">
        <v>46076</v>
      </c>
      <c r="D428" s="31" t="s">
        <v>392</v>
      </c>
      <c r="E428" s="30">
        <v>46106</v>
      </c>
      <c r="F428" s="31" t="s">
        <v>397</v>
      </c>
      <c r="G428" s="31" t="s">
        <v>230</v>
      </c>
      <c r="H428" s="31" t="s">
        <v>394</v>
      </c>
      <c r="I428" s="31">
        <v>1350</v>
      </c>
      <c r="J428" s="31">
        <v>3.4787499999999998</v>
      </c>
      <c r="K428" s="31">
        <v>4.4000000000000004</v>
      </c>
      <c r="L428" s="31">
        <v>1243.6875</v>
      </c>
      <c r="M428" s="31">
        <v>0.20937500000000001</v>
      </c>
      <c r="N428" s="31" t="s">
        <v>401</v>
      </c>
      <c r="O428" s="31">
        <v>102002.87</v>
      </c>
      <c r="P428">
        <f t="shared" si="45"/>
        <v>2</v>
      </c>
      <c r="Q428">
        <f t="shared" si="46"/>
        <v>9</v>
      </c>
      <c r="R428" s="31" t="str">
        <f>VLOOKUP(G428,Catalogo!A:B,2,0)</f>
        <v>HIPOCLORITO DE CALCIO GRANULAR HTH</v>
      </c>
      <c r="S428" s="68">
        <f t="shared" si="47"/>
        <v>21356.850906250009</v>
      </c>
      <c r="T428" s="68">
        <f t="shared" si="48"/>
        <v>80646.019093749986</v>
      </c>
      <c r="U428" s="69">
        <f t="shared" si="49"/>
        <v>17.172200336700335</v>
      </c>
    </row>
    <row r="429" spans="1:21" customFormat="1" x14ac:dyDescent="0.35">
      <c r="A429" s="31" t="s">
        <v>1517</v>
      </c>
      <c r="B429" s="31" t="s">
        <v>1518</v>
      </c>
      <c r="C429" s="30">
        <v>46076</v>
      </c>
      <c r="D429" s="31" t="s">
        <v>392</v>
      </c>
      <c r="E429" s="30">
        <v>46091</v>
      </c>
      <c r="F429" s="31" t="s">
        <v>397</v>
      </c>
      <c r="G429" s="31" t="s">
        <v>793</v>
      </c>
      <c r="H429" s="31" t="s">
        <v>394</v>
      </c>
      <c r="I429" s="31">
        <v>800</v>
      </c>
      <c r="J429" s="31">
        <v>2.5731570000000001</v>
      </c>
      <c r="K429" s="31">
        <v>2.87</v>
      </c>
      <c r="L429" s="31">
        <v>237.4744</v>
      </c>
      <c r="M429" s="31">
        <v>0.1034296167247387</v>
      </c>
      <c r="N429" s="31" t="s">
        <v>401</v>
      </c>
      <c r="O429" s="31">
        <v>39427.370000000003</v>
      </c>
      <c r="P429">
        <f t="shared" si="45"/>
        <v>2</v>
      </c>
      <c r="Q429">
        <f t="shared" si="46"/>
        <v>9</v>
      </c>
      <c r="R429" s="31" t="str">
        <f>VLOOKUP(G429,Catalogo!A:B,2,0)</f>
        <v>NONIL FENOL 10 MOLES</v>
      </c>
      <c r="S429" s="68">
        <f t="shared" si="47"/>
        <v>4077.9577675644596</v>
      </c>
      <c r="T429" s="68">
        <f t="shared" si="48"/>
        <v>35349.412232435541</v>
      </c>
      <c r="U429" s="69">
        <f t="shared" si="49"/>
        <v>17.172199477351917</v>
      </c>
    </row>
    <row r="430" spans="1:21" customFormat="1" x14ac:dyDescent="0.35">
      <c r="A430" s="31" t="s">
        <v>1517</v>
      </c>
      <c r="B430" s="31" t="s">
        <v>1518</v>
      </c>
      <c r="C430" s="30">
        <v>46076</v>
      </c>
      <c r="D430" s="31" t="s">
        <v>392</v>
      </c>
      <c r="E430" s="30">
        <v>46091</v>
      </c>
      <c r="F430" s="31" t="s">
        <v>397</v>
      </c>
      <c r="G430" s="31" t="s">
        <v>46</v>
      </c>
      <c r="H430" s="31" t="s">
        <v>394</v>
      </c>
      <c r="I430" s="31">
        <v>75</v>
      </c>
      <c r="J430" s="31">
        <v>2.1579679999999999</v>
      </c>
      <c r="K430" s="31">
        <v>2.77</v>
      </c>
      <c r="L430" s="31">
        <v>45.9024</v>
      </c>
      <c r="M430" s="31">
        <v>0.22095018050541521</v>
      </c>
      <c r="N430" s="31" t="s">
        <v>401</v>
      </c>
      <c r="O430" s="31">
        <v>3567.52</v>
      </c>
      <c r="P430">
        <f t="shared" si="45"/>
        <v>2</v>
      </c>
      <c r="Q430">
        <f t="shared" si="46"/>
        <v>9</v>
      </c>
      <c r="R430" s="31" t="str">
        <f>VLOOKUP(G430,Catalogo!A:B,2,0)</f>
        <v>POTASA CAUSTICA EN ESCAMA CHINA</v>
      </c>
      <c r="S430" s="68">
        <f t="shared" si="47"/>
        <v>788.24418795667884</v>
      </c>
      <c r="T430" s="68">
        <f t="shared" si="48"/>
        <v>2779.2758120433209</v>
      </c>
      <c r="U430" s="69">
        <f t="shared" si="49"/>
        <v>17.172178098676294</v>
      </c>
    </row>
    <row r="431" spans="1:21" customFormat="1" x14ac:dyDescent="0.35">
      <c r="A431" s="31" t="s">
        <v>1519</v>
      </c>
      <c r="B431" s="31" t="s">
        <v>926</v>
      </c>
      <c r="C431" s="30">
        <v>46076</v>
      </c>
      <c r="D431" s="31" t="s">
        <v>392</v>
      </c>
      <c r="E431" s="30">
        <v>46106</v>
      </c>
      <c r="F431" s="31" t="s">
        <v>835</v>
      </c>
      <c r="G431" s="31" t="s">
        <v>369</v>
      </c>
      <c r="H431" s="31" t="s">
        <v>394</v>
      </c>
      <c r="I431" s="31">
        <v>150</v>
      </c>
      <c r="J431" s="31">
        <v>65.793467000000007</v>
      </c>
      <c r="K431" s="31">
        <v>85.5</v>
      </c>
      <c r="L431" s="31">
        <v>2955.9799499999999</v>
      </c>
      <c r="M431" s="31">
        <v>0.23048576608187141</v>
      </c>
      <c r="N431" s="31" t="s">
        <v>395</v>
      </c>
      <c r="O431" s="31">
        <v>12825</v>
      </c>
      <c r="P431">
        <f t="shared" si="45"/>
        <v>2</v>
      </c>
      <c r="Q431">
        <f t="shared" si="46"/>
        <v>9</v>
      </c>
      <c r="R431" s="31" t="str">
        <f>VLOOKUP(G431,Catalogo!A:B,2,0)</f>
        <v>PROTEINA VEGETAL PVH 11307</v>
      </c>
      <c r="S431" s="68">
        <f t="shared" si="47"/>
        <v>2955.979949999999</v>
      </c>
      <c r="T431" s="68">
        <f t="shared" si="48"/>
        <v>9869.020050000001</v>
      </c>
      <c r="U431" s="69">
        <f t="shared" si="49"/>
        <v>1</v>
      </c>
    </row>
    <row r="432" spans="1:21" customFormat="1" x14ac:dyDescent="0.35">
      <c r="A432" s="31" t="s">
        <v>1520</v>
      </c>
      <c r="B432" s="31" t="s">
        <v>831</v>
      </c>
      <c r="C432" s="30">
        <v>46074</v>
      </c>
      <c r="D432" s="31" t="s">
        <v>392</v>
      </c>
      <c r="E432" s="30">
        <v>46104</v>
      </c>
      <c r="F432" s="31" t="s">
        <v>397</v>
      </c>
      <c r="G432" s="31" t="s">
        <v>1472</v>
      </c>
      <c r="H432" s="31" t="s">
        <v>394</v>
      </c>
      <c r="I432" s="31">
        <v>210</v>
      </c>
      <c r="J432" s="31">
        <v>4.1519779999999997</v>
      </c>
      <c r="K432" s="31">
        <v>4.5199999999999996</v>
      </c>
      <c r="L432" s="31">
        <v>77.284620000000004</v>
      </c>
      <c r="M432" s="31">
        <v>8.142079646017697E-2</v>
      </c>
      <c r="N432" s="31" t="s">
        <v>401</v>
      </c>
      <c r="O432" s="31">
        <v>16392.68</v>
      </c>
      <c r="P432">
        <f t="shared" si="45"/>
        <v>2</v>
      </c>
      <c r="Q432">
        <f t="shared" si="46"/>
        <v>8</v>
      </c>
      <c r="R432" s="31" t="str">
        <f>VLOOKUP(G432,Catalogo!A:B,2,0)</f>
        <v>ALCOHOL TRIDECILICO 9 MOLES</v>
      </c>
      <c r="S432" s="68">
        <f t="shared" si="47"/>
        <v>1334.7050617168136</v>
      </c>
      <c r="T432" s="68">
        <f t="shared" si="48"/>
        <v>15057.974938283187</v>
      </c>
      <c r="U432" s="69">
        <f t="shared" si="49"/>
        <v>17.269995785924991</v>
      </c>
    </row>
    <row r="433" spans="1:21" customFormat="1" x14ac:dyDescent="0.35">
      <c r="A433" s="31" t="s">
        <v>1520</v>
      </c>
      <c r="B433" s="31" t="s">
        <v>831</v>
      </c>
      <c r="C433" s="30">
        <v>46074</v>
      </c>
      <c r="D433" s="31" t="s">
        <v>392</v>
      </c>
      <c r="E433" s="30">
        <v>46104</v>
      </c>
      <c r="F433" s="31" t="s">
        <v>397</v>
      </c>
      <c r="G433" s="31" t="s">
        <v>1473</v>
      </c>
      <c r="H433" s="31" t="s">
        <v>394</v>
      </c>
      <c r="I433" s="31">
        <v>200</v>
      </c>
      <c r="J433" s="31">
        <v>3.8531930000000001</v>
      </c>
      <c r="K433" s="31">
        <v>4.2</v>
      </c>
      <c r="L433" s="31">
        <v>69.361400000000003</v>
      </c>
      <c r="M433" s="31">
        <v>8.2573095238095237E-2</v>
      </c>
      <c r="N433" s="31" t="s">
        <v>401</v>
      </c>
      <c r="O433" s="31">
        <v>14506.8</v>
      </c>
      <c r="P433">
        <f t="shared" si="45"/>
        <v>2</v>
      </c>
      <c r="Q433">
        <f t="shared" si="46"/>
        <v>8</v>
      </c>
      <c r="R433" s="31" t="str">
        <f>VLOOKUP(G433,Catalogo!A:B,2,0)</f>
        <v>ALCOHOL LAURICO ETOXILADO 9 MOLES</v>
      </c>
      <c r="S433" s="68">
        <f t="shared" si="47"/>
        <v>1197.871378</v>
      </c>
      <c r="T433" s="68">
        <f t="shared" si="48"/>
        <v>13308.928621999999</v>
      </c>
      <c r="U433" s="69">
        <f t="shared" si="49"/>
        <v>17.269999999999996</v>
      </c>
    </row>
    <row r="434" spans="1:21" customFormat="1" x14ac:dyDescent="0.35">
      <c r="A434" s="31" t="s">
        <v>1520</v>
      </c>
      <c r="B434" s="31" t="s">
        <v>831</v>
      </c>
      <c r="C434" s="30">
        <v>46074</v>
      </c>
      <c r="D434" s="31" t="s">
        <v>392</v>
      </c>
      <c r="E434" s="30">
        <v>46104</v>
      </c>
      <c r="F434" s="31" t="s">
        <v>397</v>
      </c>
      <c r="G434" s="31" t="s">
        <v>1474</v>
      </c>
      <c r="H434" s="31" t="s">
        <v>394</v>
      </c>
      <c r="I434" s="31">
        <v>100</v>
      </c>
      <c r="J434" s="31">
        <v>0.75753300000000001</v>
      </c>
      <c r="K434" s="31">
        <v>1.4</v>
      </c>
      <c r="L434" s="31">
        <v>64.246700000000004</v>
      </c>
      <c r="M434" s="31">
        <v>0.45890500000000001</v>
      </c>
      <c r="N434" s="31" t="s">
        <v>401</v>
      </c>
      <c r="O434" s="31">
        <v>2417.8000000000002</v>
      </c>
      <c r="P434">
        <f t="shared" si="45"/>
        <v>2</v>
      </c>
      <c r="Q434">
        <f t="shared" si="46"/>
        <v>8</v>
      </c>
      <c r="R434" s="31" t="str">
        <f>VLOOKUP(G434,Catalogo!A:B,2,0)</f>
        <v>SULFATO FERROSO HEPTAHIDRATADO</v>
      </c>
      <c r="S434" s="68">
        <f t="shared" si="47"/>
        <v>1109.5405089999999</v>
      </c>
      <c r="T434" s="68">
        <f t="shared" si="48"/>
        <v>1308.2594910000003</v>
      </c>
      <c r="U434" s="69">
        <f t="shared" si="49"/>
        <v>17.270000000000003</v>
      </c>
    </row>
    <row r="435" spans="1:21" customFormat="1" x14ac:dyDescent="0.35">
      <c r="A435" s="31" t="s">
        <v>1444</v>
      </c>
      <c r="B435" s="31" t="s">
        <v>1193</v>
      </c>
      <c r="C435" s="30">
        <v>46073</v>
      </c>
      <c r="D435" s="31" t="s">
        <v>398</v>
      </c>
      <c r="E435" s="30">
        <v>46073</v>
      </c>
      <c r="F435" s="31" t="s">
        <v>1146</v>
      </c>
      <c r="G435" s="31" t="s">
        <v>230</v>
      </c>
      <c r="H435" s="31" t="s">
        <v>394</v>
      </c>
      <c r="I435" s="31">
        <v>45</v>
      </c>
      <c r="J435" s="31">
        <v>59.737777999999999</v>
      </c>
      <c r="K435" s="31">
        <v>83</v>
      </c>
      <c r="L435" s="31">
        <v>1046.79999</v>
      </c>
      <c r="M435" s="31">
        <v>0.28026773493975898</v>
      </c>
      <c r="N435" s="31" t="s">
        <v>395</v>
      </c>
      <c r="O435" s="31">
        <v>3735</v>
      </c>
      <c r="P435">
        <f t="shared" si="45"/>
        <v>2</v>
      </c>
      <c r="Q435">
        <f t="shared" si="46"/>
        <v>8</v>
      </c>
      <c r="R435" s="31" t="str">
        <f>VLOOKUP(G435,Catalogo!A:B,2,0)</f>
        <v>HIPOCLORITO DE CALCIO GRANULAR HTH</v>
      </c>
      <c r="S435" s="68">
        <f t="shared" si="47"/>
        <v>1046.79999</v>
      </c>
      <c r="T435" s="68">
        <f t="shared" si="48"/>
        <v>2688.20001</v>
      </c>
      <c r="U435" s="69">
        <f t="shared" si="49"/>
        <v>1</v>
      </c>
    </row>
    <row r="436" spans="1:21" customFormat="1" x14ac:dyDescent="0.35">
      <c r="A436" s="31" t="s">
        <v>1445</v>
      </c>
      <c r="B436" s="31" t="s">
        <v>803</v>
      </c>
      <c r="C436" s="30">
        <v>46072</v>
      </c>
      <c r="D436" s="31" t="s">
        <v>392</v>
      </c>
      <c r="E436" s="30">
        <v>46102</v>
      </c>
      <c r="F436" s="31" t="s">
        <v>397</v>
      </c>
      <c r="G436" s="31" t="s">
        <v>155</v>
      </c>
      <c r="H436" s="31" t="s">
        <v>394</v>
      </c>
      <c r="I436" s="31">
        <v>100</v>
      </c>
      <c r="J436" s="31">
        <v>70.557000000000002</v>
      </c>
      <c r="K436" s="31">
        <v>90</v>
      </c>
      <c r="L436" s="31">
        <v>1944.3</v>
      </c>
      <c r="M436" s="31">
        <v>0.2160333333333333</v>
      </c>
      <c r="N436" s="31" t="s">
        <v>395</v>
      </c>
      <c r="O436" s="31">
        <v>9000</v>
      </c>
      <c r="P436">
        <f t="shared" si="45"/>
        <v>2</v>
      </c>
      <c r="Q436">
        <f t="shared" si="46"/>
        <v>8</v>
      </c>
      <c r="R436" s="31" t="str">
        <f>VLOOKUP(G436,Catalogo!A:B,2,0)</f>
        <v>ACIDO ASCORBICO</v>
      </c>
      <c r="S436" s="68">
        <f t="shared" si="47"/>
        <v>1944.2999999999997</v>
      </c>
      <c r="T436" s="68">
        <f t="shared" si="48"/>
        <v>7055.7000000000007</v>
      </c>
      <c r="U436" s="69">
        <f t="shared" si="49"/>
        <v>1</v>
      </c>
    </row>
    <row r="437" spans="1:21" customFormat="1" x14ac:dyDescent="0.35">
      <c r="A437" s="31" t="s">
        <v>1446</v>
      </c>
      <c r="B437" s="31" t="s">
        <v>794</v>
      </c>
      <c r="C437" s="30">
        <v>46072</v>
      </c>
      <c r="D437" s="31" t="s">
        <v>392</v>
      </c>
      <c r="E437" s="30">
        <v>46102</v>
      </c>
      <c r="F437" s="31" t="s">
        <v>397</v>
      </c>
      <c r="G437" s="31" t="s">
        <v>151</v>
      </c>
      <c r="H437" s="31" t="s">
        <v>394</v>
      </c>
      <c r="I437" s="31">
        <v>1000</v>
      </c>
      <c r="J437" s="31">
        <v>64.455299999999994</v>
      </c>
      <c r="K437" s="31">
        <v>69</v>
      </c>
      <c r="L437" s="31">
        <v>4544.7</v>
      </c>
      <c r="M437" s="31">
        <v>6.586521739130434E-2</v>
      </c>
      <c r="N437" s="31" t="s">
        <v>395</v>
      </c>
      <c r="O437" s="31">
        <v>69000</v>
      </c>
      <c r="P437">
        <f t="shared" si="45"/>
        <v>2</v>
      </c>
      <c r="Q437">
        <f t="shared" si="46"/>
        <v>8</v>
      </c>
      <c r="R437" s="31" t="str">
        <f>VLOOKUP(G437,Catalogo!A:B,2,0)</f>
        <v>SULFATO DE COBRE PEÑOLES</v>
      </c>
      <c r="S437" s="68">
        <f t="shared" si="47"/>
        <v>4544.7000000000062</v>
      </c>
      <c r="T437" s="68">
        <f t="shared" si="48"/>
        <v>64455.299999999996</v>
      </c>
      <c r="U437" s="69">
        <f t="shared" si="49"/>
        <v>1</v>
      </c>
    </row>
    <row r="438" spans="1:21" customFormat="1" x14ac:dyDescent="0.35">
      <c r="A438" s="31" t="s">
        <v>1447</v>
      </c>
      <c r="B438" s="31" t="s">
        <v>1448</v>
      </c>
      <c r="C438" s="30">
        <v>46072</v>
      </c>
      <c r="D438" s="31" t="s">
        <v>398</v>
      </c>
      <c r="E438" s="30">
        <v>46102</v>
      </c>
      <c r="F438" s="31" t="s">
        <v>1146</v>
      </c>
      <c r="G438" s="31" t="s">
        <v>230</v>
      </c>
      <c r="H438" s="31" t="s">
        <v>394</v>
      </c>
      <c r="I438" s="31">
        <v>225</v>
      </c>
      <c r="J438" s="31">
        <v>3.4854470000000002</v>
      </c>
      <c r="K438" s="31">
        <v>4.5999999999999996</v>
      </c>
      <c r="L438" s="31">
        <v>250.77442500000001</v>
      </c>
      <c r="M438" s="31">
        <v>0.2422941304347826</v>
      </c>
      <c r="N438" s="31" t="s">
        <v>401</v>
      </c>
      <c r="O438" s="31">
        <v>17739.07</v>
      </c>
      <c r="P438">
        <f t="shared" si="45"/>
        <v>2</v>
      </c>
      <c r="Q438">
        <f t="shared" si="46"/>
        <v>8</v>
      </c>
      <c r="R438" s="31" t="str">
        <f>VLOOKUP(G438,Catalogo!A:B,2,0)</f>
        <v>HIPOCLORITO DE CALCIO GRANULAR HTH</v>
      </c>
      <c r="S438" s="68">
        <f t="shared" si="47"/>
        <v>4298.072540371737</v>
      </c>
      <c r="T438" s="68">
        <f t="shared" si="48"/>
        <v>13440.997459628263</v>
      </c>
      <c r="U438" s="69">
        <f t="shared" si="49"/>
        <v>17.139198067632851</v>
      </c>
    </row>
    <row r="439" spans="1:21" customFormat="1" x14ac:dyDescent="0.35">
      <c r="A439" s="31" t="s">
        <v>1449</v>
      </c>
      <c r="B439" s="31" t="s">
        <v>1448</v>
      </c>
      <c r="C439" s="30">
        <v>46072</v>
      </c>
      <c r="D439" s="31" t="s">
        <v>398</v>
      </c>
      <c r="E439" s="30">
        <v>46102</v>
      </c>
      <c r="F439" s="31" t="s">
        <v>1146</v>
      </c>
      <c r="G439" s="31" t="s">
        <v>230</v>
      </c>
      <c r="H439" s="31" t="s">
        <v>394</v>
      </c>
      <c r="I439" s="31">
        <v>450</v>
      </c>
      <c r="J439" s="31">
        <v>3.4854470000000002</v>
      </c>
      <c r="K439" s="31">
        <v>4.5999999999999996</v>
      </c>
      <c r="L439" s="31">
        <v>501.54885000000002</v>
      </c>
      <c r="M439" s="31">
        <v>0.2422941304347826</v>
      </c>
      <c r="N439" s="31" t="s">
        <v>401</v>
      </c>
      <c r="O439" s="31">
        <v>35478.14</v>
      </c>
      <c r="P439">
        <f t="shared" si="45"/>
        <v>2</v>
      </c>
      <c r="Q439">
        <f t="shared" si="46"/>
        <v>8</v>
      </c>
      <c r="R439" s="31" t="str">
        <f>VLOOKUP(G439,Catalogo!A:B,2,0)</f>
        <v>HIPOCLORITO DE CALCIO GRANULAR HTH</v>
      </c>
      <c r="S439" s="68">
        <f t="shared" si="47"/>
        <v>8596.145080743474</v>
      </c>
      <c r="T439" s="68">
        <f t="shared" si="48"/>
        <v>26881.994919256525</v>
      </c>
      <c r="U439" s="69">
        <f t="shared" si="49"/>
        <v>17.139198067632851</v>
      </c>
    </row>
    <row r="440" spans="1:21" customFormat="1" x14ac:dyDescent="0.35">
      <c r="A440" s="31" t="s">
        <v>1450</v>
      </c>
      <c r="B440" s="31" t="s">
        <v>1448</v>
      </c>
      <c r="C440" s="30">
        <v>46072</v>
      </c>
      <c r="D440" s="31" t="s">
        <v>398</v>
      </c>
      <c r="E440" s="30">
        <v>46102</v>
      </c>
      <c r="F440" s="31" t="s">
        <v>1146</v>
      </c>
      <c r="G440" s="31" t="s">
        <v>230</v>
      </c>
      <c r="H440" s="31" t="s">
        <v>394</v>
      </c>
      <c r="I440" s="31">
        <v>675</v>
      </c>
      <c r="J440" s="31">
        <v>3.4854470000000002</v>
      </c>
      <c r="K440" s="31">
        <v>4.8</v>
      </c>
      <c r="L440" s="31">
        <v>887.32327499999997</v>
      </c>
      <c r="M440" s="31">
        <v>0.27386520833333328</v>
      </c>
      <c r="N440" s="31" t="s">
        <v>401</v>
      </c>
      <c r="O440" s="31">
        <v>55531.01</v>
      </c>
      <c r="P440">
        <f t="shared" si="45"/>
        <v>2</v>
      </c>
      <c r="Q440">
        <f t="shared" si="46"/>
        <v>8</v>
      </c>
      <c r="R440" s="31" t="str">
        <f>VLOOKUP(G440,Catalogo!A:B,2,0)</f>
        <v>HIPOCLORITO DE CALCIO GRANULAR HTH</v>
      </c>
      <c r="S440" s="68">
        <f t="shared" si="47"/>
        <v>15208.011622610413</v>
      </c>
      <c r="T440" s="68">
        <f t="shared" si="48"/>
        <v>40322.998377389587</v>
      </c>
      <c r="U440" s="69">
        <f t="shared" si="49"/>
        <v>17.139200617283951</v>
      </c>
    </row>
    <row r="441" spans="1:21" customFormat="1" x14ac:dyDescent="0.35">
      <c r="A441" s="31" t="s">
        <v>1451</v>
      </c>
      <c r="B441" s="31" t="s">
        <v>920</v>
      </c>
      <c r="C441" s="30">
        <v>46072</v>
      </c>
      <c r="D441" s="31" t="s">
        <v>392</v>
      </c>
      <c r="E441" s="30">
        <v>46102</v>
      </c>
      <c r="F441" s="31" t="s">
        <v>835</v>
      </c>
      <c r="G441" s="31" t="s">
        <v>230</v>
      </c>
      <c r="H441" s="31" t="s">
        <v>394</v>
      </c>
      <c r="I441" s="31">
        <v>450</v>
      </c>
      <c r="J441" s="31">
        <v>59.737777999999999</v>
      </c>
      <c r="K441" s="31">
        <v>78.840320000000006</v>
      </c>
      <c r="L441" s="31">
        <v>8596.1399000000001</v>
      </c>
      <c r="M441" s="31">
        <v>0.24229398440842731</v>
      </c>
      <c r="N441" s="31" t="s">
        <v>395</v>
      </c>
      <c r="O441" s="31">
        <v>35478.14</v>
      </c>
      <c r="P441">
        <f t="shared" si="45"/>
        <v>2</v>
      </c>
      <c r="Q441">
        <f t="shared" si="46"/>
        <v>8</v>
      </c>
      <c r="R441" s="31" t="str">
        <f>VLOOKUP(G441,Catalogo!A:B,2,0)</f>
        <v>HIPOCLORITO DE CALCIO GRANULAR HTH</v>
      </c>
      <c r="S441" s="68">
        <f t="shared" si="47"/>
        <v>8596.1439000000028</v>
      </c>
      <c r="T441" s="68">
        <f t="shared" si="48"/>
        <v>26881.996099999997</v>
      </c>
      <c r="U441" s="69">
        <f t="shared" si="49"/>
        <v>1</v>
      </c>
    </row>
    <row r="442" spans="1:21" customFormat="1" x14ac:dyDescent="0.35">
      <c r="A442" s="31" t="s">
        <v>1452</v>
      </c>
      <c r="B442" s="31" t="s">
        <v>831</v>
      </c>
      <c r="C442" s="30">
        <v>46071</v>
      </c>
      <c r="D442" s="31" t="s">
        <v>392</v>
      </c>
      <c r="E442" s="30">
        <v>46101</v>
      </c>
      <c r="F442" s="31" t="s">
        <v>397</v>
      </c>
      <c r="G442" s="31" t="s">
        <v>1453</v>
      </c>
      <c r="H442" s="31" t="s">
        <v>394</v>
      </c>
      <c r="I442" s="31">
        <v>300</v>
      </c>
      <c r="J442" s="31">
        <v>1.819526</v>
      </c>
      <c r="K442" s="31">
        <v>2.2999999999999998</v>
      </c>
      <c r="L442" s="31">
        <v>144.1422</v>
      </c>
      <c r="M442" s="31">
        <v>0.2089017391304348</v>
      </c>
      <c r="N442" s="31" t="s">
        <v>401</v>
      </c>
      <c r="O442" s="31">
        <v>11850.96</v>
      </c>
      <c r="P442">
        <f t="shared" si="45"/>
        <v>2</v>
      </c>
      <c r="Q442">
        <f t="shared" si="46"/>
        <v>8</v>
      </c>
      <c r="R442" s="31" t="str">
        <f>VLOOKUP(G442,Catalogo!A:B,2,0)</f>
        <v>LIGNOSULFONATO DE CALCIO</v>
      </c>
      <c r="S442" s="68">
        <f t="shared" si="47"/>
        <v>2475.6861543652167</v>
      </c>
      <c r="T442" s="68">
        <f t="shared" si="48"/>
        <v>9375.2738456347834</v>
      </c>
      <c r="U442" s="69">
        <f t="shared" si="49"/>
        <v>17.175304347826089</v>
      </c>
    </row>
    <row r="443" spans="1:21" customFormat="1" x14ac:dyDescent="0.35">
      <c r="A443" s="31" t="s">
        <v>1452</v>
      </c>
      <c r="B443" s="31" t="s">
        <v>831</v>
      </c>
      <c r="C443" s="30">
        <v>46071</v>
      </c>
      <c r="D443" s="31" t="s">
        <v>392</v>
      </c>
      <c r="E443" s="30">
        <v>46101</v>
      </c>
      <c r="F443" s="31" t="s">
        <v>397</v>
      </c>
      <c r="G443" s="31" t="s">
        <v>71</v>
      </c>
      <c r="H443" s="31" t="s">
        <v>394</v>
      </c>
      <c r="I443" s="31">
        <v>215</v>
      </c>
      <c r="J443" s="31">
        <v>1.8537300000000001</v>
      </c>
      <c r="K443" s="31">
        <v>2.4500000000000002</v>
      </c>
      <c r="L443" s="31">
        <v>128.19804999999999</v>
      </c>
      <c r="M443" s="31">
        <v>0.2433755102040816</v>
      </c>
      <c r="N443" s="31" t="s">
        <v>401</v>
      </c>
      <c r="O443" s="31">
        <v>9047.09</v>
      </c>
      <c r="P443">
        <f t="shared" si="45"/>
        <v>2</v>
      </c>
      <c r="Q443">
        <f t="shared" si="46"/>
        <v>8</v>
      </c>
      <c r="R443" s="31" t="str">
        <f>VLOOKUP(G443,Catalogo!A:B,2,0)</f>
        <v>MONOPROPILENGLICOL USP</v>
      </c>
      <c r="S443" s="68">
        <f t="shared" si="47"/>
        <v>2201.8401446122452</v>
      </c>
      <c r="T443" s="68">
        <f t="shared" si="48"/>
        <v>6845.2498553877549</v>
      </c>
      <c r="U443" s="69">
        <f t="shared" si="49"/>
        <v>17.175301376364498</v>
      </c>
    </row>
    <row r="444" spans="1:21" customFormat="1" x14ac:dyDescent="0.35">
      <c r="A444" s="31" t="s">
        <v>1454</v>
      </c>
      <c r="B444" s="31" t="s">
        <v>831</v>
      </c>
      <c r="C444" s="30">
        <v>46071</v>
      </c>
      <c r="D444" s="31" t="s">
        <v>392</v>
      </c>
      <c r="E444" s="30">
        <v>46101</v>
      </c>
      <c r="F444" s="31" t="s">
        <v>397</v>
      </c>
      <c r="G444" s="31" t="s">
        <v>617</v>
      </c>
      <c r="H444" s="31" t="s">
        <v>394</v>
      </c>
      <c r="I444" s="31">
        <v>300</v>
      </c>
      <c r="J444" s="31">
        <v>33.991967000000002</v>
      </c>
      <c r="K444" s="31">
        <v>45</v>
      </c>
      <c r="L444" s="31">
        <v>3302.4099000000001</v>
      </c>
      <c r="M444" s="31">
        <v>0.24462295555555549</v>
      </c>
      <c r="N444" s="31" t="s">
        <v>395</v>
      </c>
      <c r="O444" s="31">
        <v>13500</v>
      </c>
      <c r="P444">
        <f t="shared" si="45"/>
        <v>2</v>
      </c>
      <c r="Q444">
        <f t="shared" si="46"/>
        <v>8</v>
      </c>
      <c r="R444" s="31" t="str">
        <f>VLOOKUP(G444,Catalogo!A:B,2,0)</f>
        <v>POTASA CAUSTICA EN ESCAMAS COREANA</v>
      </c>
      <c r="S444" s="68">
        <f t="shared" si="47"/>
        <v>3302.4098999999992</v>
      </c>
      <c r="T444" s="68">
        <f t="shared" si="48"/>
        <v>10197.590100000001</v>
      </c>
      <c r="U444" s="69">
        <f t="shared" si="49"/>
        <v>1</v>
      </c>
    </row>
    <row r="445" spans="1:21" customFormat="1" x14ac:dyDescent="0.35">
      <c r="A445" s="31" t="s">
        <v>1455</v>
      </c>
      <c r="B445" s="31" t="s">
        <v>1136</v>
      </c>
      <c r="C445" s="30">
        <v>46071</v>
      </c>
      <c r="D445" s="31" t="s">
        <v>392</v>
      </c>
      <c r="E445" s="30">
        <v>46101</v>
      </c>
      <c r="F445" s="31" t="s">
        <v>397</v>
      </c>
      <c r="G445" s="31" t="s">
        <v>553</v>
      </c>
      <c r="H445" s="31" t="s">
        <v>403</v>
      </c>
      <c r="I445" s="31">
        <v>800</v>
      </c>
      <c r="J445" s="31">
        <v>34.497038000000003</v>
      </c>
      <c r="K445" s="31">
        <v>47.02</v>
      </c>
      <c r="L445" s="31">
        <v>10018.3696</v>
      </c>
      <c r="M445" s="31">
        <v>0.26633266695023389</v>
      </c>
      <c r="N445" s="31" t="s">
        <v>395</v>
      </c>
      <c r="O445" s="31">
        <v>37616</v>
      </c>
      <c r="P445">
        <f t="shared" si="45"/>
        <v>2</v>
      </c>
      <c r="Q445">
        <f t="shared" si="46"/>
        <v>8</v>
      </c>
      <c r="R445" s="31" t="str">
        <f>VLOOKUP(G445,Catalogo!A:B,2,0)</f>
        <v>ACEITE MINERAL</v>
      </c>
      <c r="S445" s="68">
        <f t="shared" si="47"/>
        <v>10018.3696</v>
      </c>
      <c r="T445" s="68">
        <f t="shared" si="48"/>
        <v>27597.630400000002</v>
      </c>
      <c r="U445" s="69">
        <f t="shared" si="49"/>
        <v>1</v>
      </c>
    </row>
    <row r="446" spans="1:21" customFormat="1" x14ac:dyDescent="0.35">
      <c r="A446" s="31" t="s">
        <v>1456</v>
      </c>
      <c r="B446" s="31" t="s">
        <v>400</v>
      </c>
      <c r="C446" s="30">
        <v>46071</v>
      </c>
      <c r="D446" s="31" t="s">
        <v>392</v>
      </c>
      <c r="E446" s="30">
        <v>46101</v>
      </c>
      <c r="F446" s="31" t="s">
        <v>397</v>
      </c>
      <c r="G446" s="31" t="s">
        <v>230</v>
      </c>
      <c r="H446" s="31" t="s">
        <v>394</v>
      </c>
      <c r="I446" s="31">
        <v>720</v>
      </c>
      <c r="J446" s="31">
        <v>3.4781219999999999</v>
      </c>
      <c r="K446" s="31">
        <v>4.4000000000000004</v>
      </c>
      <c r="L446" s="31">
        <v>663.75216</v>
      </c>
      <c r="M446" s="31">
        <v>0.2095177272727273</v>
      </c>
      <c r="N446" s="31" t="s">
        <v>401</v>
      </c>
      <c r="O446" s="31">
        <v>54411.35</v>
      </c>
      <c r="P446">
        <f t="shared" si="45"/>
        <v>2</v>
      </c>
      <c r="Q446">
        <f t="shared" si="46"/>
        <v>8</v>
      </c>
      <c r="R446" s="31" t="str">
        <f>VLOOKUP(G446,Catalogo!A:B,2,0)</f>
        <v>HIPOCLORITO DE CALCIO GRANULAR HTH</v>
      </c>
      <c r="S446" s="68">
        <f t="shared" si="47"/>
        <v>11400.142389840914</v>
      </c>
      <c r="T446" s="68">
        <f t="shared" si="48"/>
        <v>43011.207610159086</v>
      </c>
      <c r="U446" s="69">
        <f t="shared" si="49"/>
        <v>17.175299873737373</v>
      </c>
    </row>
    <row r="447" spans="1:21" customFormat="1" x14ac:dyDescent="0.35">
      <c r="A447" s="31" t="s">
        <v>1457</v>
      </c>
      <c r="B447" s="31" t="s">
        <v>411</v>
      </c>
      <c r="C447" s="30">
        <v>46071</v>
      </c>
      <c r="D447" s="31" t="s">
        <v>392</v>
      </c>
      <c r="E447" s="30">
        <v>46101</v>
      </c>
      <c r="F447" s="31" t="s">
        <v>835</v>
      </c>
      <c r="G447" s="31" t="s">
        <v>256</v>
      </c>
      <c r="H447" s="31" t="s">
        <v>394</v>
      </c>
      <c r="I447" s="31">
        <v>100</v>
      </c>
      <c r="J447" s="31">
        <v>45.686300000000003</v>
      </c>
      <c r="K447" s="31">
        <v>52</v>
      </c>
      <c r="L447" s="31">
        <v>631.37</v>
      </c>
      <c r="M447" s="31">
        <v>0.1214173076923077</v>
      </c>
      <c r="N447" s="31" t="s">
        <v>395</v>
      </c>
      <c r="O447" s="31">
        <v>5200</v>
      </c>
      <c r="P447">
        <f t="shared" si="45"/>
        <v>2</v>
      </c>
      <c r="Q447">
        <f t="shared" si="46"/>
        <v>8</v>
      </c>
      <c r="R447" s="31" t="str">
        <f>VLOOKUP(G447,Catalogo!A:B,2,0)</f>
        <v>TRICLORO TABLETA 1</v>
      </c>
      <c r="S447" s="68">
        <f t="shared" si="47"/>
        <v>631.36999999999966</v>
      </c>
      <c r="T447" s="68">
        <f t="shared" si="48"/>
        <v>4568.63</v>
      </c>
      <c r="U447" s="69">
        <f t="shared" si="49"/>
        <v>1</v>
      </c>
    </row>
    <row r="448" spans="1:21" customFormat="1" x14ac:dyDescent="0.35">
      <c r="A448" s="31" t="s">
        <v>1458</v>
      </c>
      <c r="B448" s="31" t="s">
        <v>926</v>
      </c>
      <c r="C448" s="30">
        <v>46071</v>
      </c>
      <c r="D448" s="31" t="s">
        <v>392</v>
      </c>
      <c r="E448" s="30">
        <v>46101</v>
      </c>
      <c r="F448" s="31" t="s">
        <v>835</v>
      </c>
      <c r="G448" s="31" t="s">
        <v>369</v>
      </c>
      <c r="H448" s="31" t="s">
        <v>394</v>
      </c>
      <c r="I448" s="31">
        <v>100</v>
      </c>
      <c r="J448" s="31">
        <v>65.793499999999995</v>
      </c>
      <c r="K448" s="31">
        <v>85.5</v>
      </c>
      <c r="L448" s="31">
        <v>1970.65</v>
      </c>
      <c r="M448" s="31">
        <v>0.23048538011695899</v>
      </c>
      <c r="N448" s="31" t="s">
        <v>395</v>
      </c>
      <c r="O448" s="31">
        <v>8550</v>
      </c>
      <c r="P448">
        <f t="shared" si="45"/>
        <v>2</v>
      </c>
      <c r="Q448">
        <f t="shared" si="46"/>
        <v>8</v>
      </c>
      <c r="R448" s="31" t="str">
        <f>VLOOKUP(G448,Catalogo!A:B,2,0)</f>
        <v>PROTEINA VEGETAL PVH 11307</v>
      </c>
      <c r="S448" s="68">
        <f t="shared" si="47"/>
        <v>1970.6500000000005</v>
      </c>
      <c r="T448" s="68">
        <f t="shared" si="48"/>
        <v>6579.3499999999995</v>
      </c>
      <c r="U448" s="69">
        <f t="shared" si="49"/>
        <v>1</v>
      </c>
    </row>
    <row r="449" spans="1:21" customFormat="1" x14ac:dyDescent="0.35">
      <c r="A449" s="31" t="s">
        <v>1459</v>
      </c>
      <c r="B449" s="31" t="s">
        <v>400</v>
      </c>
      <c r="C449" s="30">
        <v>46070</v>
      </c>
      <c r="D449" s="31" t="s">
        <v>392</v>
      </c>
      <c r="E449" s="30">
        <v>46100</v>
      </c>
      <c r="F449" s="31" t="s">
        <v>397</v>
      </c>
      <c r="G449" s="31" t="s">
        <v>230</v>
      </c>
      <c r="H449" s="31" t="s">
        <v>394</v>
      </c>
      <c r="I449" s="31">
        <v>360</v>
      </c>
      <c r="J449" s="31">
        <v>3.478729</v>
      </c>
      <c r="K449" s="31">
        <v>4.4000000000000004</v>
      </c>
      <c r="L449" s="31">
        <v>331.65755999999999</v>
      </c>
      <c r="M449" s="31">
        <v>0.20937977272727271</v>
      </c>
      <c r="N449" s="31" t="s">
        <v>401</v>
      </c>
      <c r="O449" s="31">
        <v>27200.92</v>
      </c>
      <c r="P449">
        <f t="shared" si="45"/>
        <v>2</v>
      </c>
      <c r="Q449">
        <f t="shared" si="46"/>
        <v>8</v>
      </c>
      <c r="R449" s="31" t="str">
        <f>VLOOKUP(G449,Catalogo!A:B,2,0)</f>
        <v>HIPOCLORITO DE CALCIO GRANULAR HTH</v>
      </c>
      <c r="S449" s="68">
        <f t="shared" si="47"/>
        <v>5695.3224475727293</v>
      </c>
      <c r="T449" s="68">
        <f t="shared" si="48"/>
        <v>21505.597552427269</v>
      </c>
      <c r="U449" s="69">
        <f t="shared" si="49"/>
        <v>17.172297979797978</v>
      </c>
    </row>
    <row r="450" spans="1:21" customFormat="1" x14ac:dyDescent="0.35">
      <c r="A450" s="31" t="s">
        <v>1460</v>
      </c>
      <c r="B450" s="31" t="s">
        <v>1161</v>
      </c>
      <c r="C450" s="30">
        <v>46070</v>
      </c>
      <c r="D450" s="31" t="s">
        <v>1162</v>
      </c>
      <c r="E450" s="30">
        <v>46085</v>
      </c>
      <c r="F450" s="31" t="s">
        <v>835</v>
      </c>
      <c r="G450" s="31" t="s">
        <v>230</v>
      </c>
      <c r="H450" s="31" t="s">
        <v>394</v>
      </c>
      <c r="I450" s="31">
        <v>720</v>
      </c>
      <c r="J450" s="31">
        <v>59.737791999999999</v>
      </c>
      <c r="K450" s="31">
        <v>82.71</v>
      </c>
      <c r="L450" s="31">
        <v>16539.98976</v>
      </c>
      <c r="M450" s="31">
        <v>0.2777440212791682</v>
      </c>
      <c r="N450" s="31" t="s">
        <v>395</v>
      </c>
      <c r="O450" s="31">
        <v>59551.199999999997</v>
      </c>
      <c r="P450">
        <f t="shared" si="45"/>
        <v>2</v>
      </c>
      <c r="Q450">
        <f t="shared" si="46"/>
        <v>8</v>
      </c>
      <c r="R450" s="31" t="str">
        <f>VLOOKUP(G450,Catalogo!A:B,2,0)</f>
        <v>HIPOCLORITO DE CALCIO GRANULAR HTH</v>
      </c>
      <c r="S450" s="68">
        <f t="shared" si="47"/>
        <v>16539.989759999997</v>
      </c>
      <c r="T450" s="68">
        <f t="shared" si="48"/>
        <v>43011.21024</v>
      </c>
      <c r="U450" s="69">
        <f t="shared" si="49"/>
        <v>1</v>
      </c>
    </row>
    <row r="451" spans="1:21" customFormat="1" x14ac:dyDescent="0.35">
      <c r="A451" s="31" t="s">
        <v>1461</v>
      </c>
      <c r="B451" s="31" t="s">
        <v>674</v>
      </c>
      <c r="C451" s="30">
        <v>46070</v>
      </c>
      <c r="D451" s="31" t="s">
        <v>392</v>
      </c>
      <c r="E451" s="30">
        <v>46100</v>
      </c>
      <c r="F451" s="31" t="s">
        <v>397</v>
      </c>
      <c r="G451" s="31" t="s">
        <v>230</v>
      </c>
      <c r="H451" s="31" t="s">
        <v>394</v>
      </c>
      <c r="I451" s="31">
        <v>1800</v>
      </c>
      <c r="J451" s="31">
        <v>3.478729</v>
      </c>
      <c r="K451" s="31">
        <v>4.5999999999999996</v>
      </c>
      <c r="L451" s="31">
        <v>2018.2878000000001</v>
      </c>
      <c r="M451" s="31">
        <v>0.24375456521739131</v>
      </c>
      <c r="N451" s="31" t="s">
        <v>401</v>
      </c>
      <c r="O451" s="31">
        <v>142186.64000000001</v>
      </c>
      <c r="P451">
        <f t="shared" si="45"/>
        <v>2</v>
      </c>
      <c r="Q451">
        <f t="shared" si="46"/>
        <v>8</v>
      </c>
      <c r="R451" s="31" t="str">
        <f>VLOOKUP(G451,Catalogo!A:B,2,0)</f>
        <v>HIPOCLORITO DE CALCIO GRANULAR HTH</v>
      </c>
      <c r="S451" s="68">
        <f t="shared" si="47"/>
        <v>34658.642612921736</v>
      </c>
      <c r="T451" s="68">
        <f t="shared" si="48"/>
        <v>107527.99738707827</v>
      </c>
      <c r="U451" s="69">
        <f t="shared" si="49"/>
        <v>17.172299516908215</v>
      </c>
    </row>
    <row r="452" spans="1:21" customFormat="1" x14ac:dyDescent="0.35">
      <c r="A452" s="31" t="s">
        <v>1462</v>
      </c>
      <c r="B452" s="31" t="s">
        <v>523</v>
      </c>
      <c r="C452" s="30">
        <v>46070</v>
      </c>
      <c r="D452" s="31" t="s">
        <v>392</v>
      </c>
      <c r="E452" s="30">
        <v>46100</v>
      </c>
      <c r="F452" s="31" t="s">
        <v>397</v>
      </c>
      <c r="G452" s="31" t="s">
        <v>155</v>
      </c>
      <c r="H452" s="31" t="s">
        <v>394</v>
      </c>
      <c r="I452" s="31">
        <v>100</v>
      </c>
      <c r="J452" s="31">
        <v>71.6113</v>
      </c>
      <c r="K452" s="31">
        <v>90</v>
      </c>
      <c r="L452" s="31">
        <v>1838.87</v>
      </c>
      <c r="M452" s="31">
        <v>0.20431888888888891</v>
      </c>
      <c r="N452" s="31" t="s">
        <v>395</v>
      </c>
      <c r="O452" s="31">
        <v>9000</v>
      </c>
      <c r="P452">
        <f t="shared" si="45"/>
        <v>2</v>
      </c>
      <c r="Q452">
        <f t="shared" si="46"/>
        <v>8</v>
      </c>
      <c r="R452" s="31" t="str">
        <f>VLOOKUP(G452,Catalogo!A:B,2,0)</f>
        <v>ACIDO ASCORBICO</v>
      </c>
      <c r="S452" s="68">
        <f t="shared" si="47"/>
        <v>1838.87</v>
      </c>
      <c r="T452" s="68">
        <f t="shared" si="48"/>
        <v>7161.13</v>
      </c>
      <c r="U452" s="69">
        <f t="shared" si="49"/>
        <v>1</v>
      </c>
    </row>
    <row r="453" spans="1:21" customFormat="1" x14ac:dyDescent="0.35">
      <c r="A453" s="31" t="s">
        <v>1463</v>
      </c>
      <c r="B453" s="31" t="s">
        <v>1464</v>
      </c>
      <c r="C453" s="30">
        <v>46070</v>
      </c>
      <c r="D453" s="31" t="s">
        <v>398</v>
      </c>
      <c r="E453" s="30">
        <v>46070</v>
      </c>
      <c r="F453" s="31" t="s">
        <v>397</v>
      </c>
      <c r="G453" s="31" t="s">
        <v>230</v>
      </c>
      <c r="H453" s="31" t="s">
        <v>394</v>
      </c>
      <c r="I453" s="31">
        <v>360</v>
      </c>
      <c r="J453" s="31">
        <v>59.737777999999999</v>
      </c>
      <c r="K453" s="31">
        <v>84.28</v>
      </c>
      <c r="L453" s="31">
        <v>8835.1999199999991</v>
      </c>
      <c r="M453" s="31">
        <v>0.2911986473659231</v>
      </c>
      <c r="N453" s="31" t="s">
        <v>395</v>
      </c>
      <c r="O453" s="31">
        <v>30340.799999999999</v>
      </c>
      <c r="P453">
        <f t="shared" si="45"/>
        <v>2</v>
      </c>
      <c r="Q453">
        <f t="shared" si="46"/>
        <v>8</v>
      </c>
      <c r="R453" s="31" t="str">
        <f>VLOOKUP(G453,Catalogo!A:B,2,0)</f>
        <v>HIPOCLORITO DE CALCIO GRANULAR HTH</v>
      </c>
      <c r="S453" s="68">
        <f t="shared" si="47"/>
        <v>8835.1999200000009</v>
      </c>
      <c r="T453" s="68">
        <f t="shared" si="48"/>
        <v>21505.600079999997</v>
      </c>
      <c r="U453" s="69">
        <f t="shared" si="49"/>
        <v>1</v>
      </c>
    </row>
    <row r="454" spans="1:21" customFormat="1" x14ac:dyDescent="0.35">
      <c r="A454" s="31" t="s">
        <v>1465</v>
      </c>
      <c r="B454" s="31" t="s">
        <v>1464</v>
      </c>
      <c r="C454" s="30">
        <v>46070</v>
      </c>
      <c r="D454" s="31" t="s">
        <v>398</v>
      </c>
      <c r="E454" s="30">
        <v>46070</v>
      </c>
      <c r="F454" s="31" t="s">
        <v>397</v>
      </c>
      <c r="G454" s="31" t="s">
        <v>151</v>
      </c>
      <c r="H454" s="31" t="s">
        <v>394</v>
      </c>
      <c r="I454" s="31">
        <v>1875</v>
      </c>
      <c r="J454" s="31">
        <v>63.767572999999999</v>
      </c>
      <c r="K454" s="31">
        <v>80</v>
      </c>
      <c r="L454" s="31">
        <v>30435.800625</v>
      </c>
      <c r="M454" s="31">
        <v>0.2029053375</v>
      </c>
      <c r="N454" s="31" t="s">
        <v>395</v>
      </c>
      <c r="O454" s="31">
        <v>150000</v>
      </c>
      <c r="P454">
        <f t="shared" si="45"/>
        <v>2</v>
      </c>
      <c r="Q454">
        <f t="shared" si="46"/>
        <v>8</v>
      </c>
      <c r="R454" s="31" t="str">
        <f>VLOOKUP(G454,Catalogo!A:B,2,0)</f>
        <v>SULFATO DE COBRE PEÑOLES</v>
      </c>
      <c r="S454" s="68">
        <f t="shared" si="47"/>
        <v>30435.800625000003</v>
      </c>
      <c r="T454" s="68">
        <f t="shared" si="48"/>
        <v>119564.199375</v>
      </c>
      <c r="U454" s="69">
        <f t="shared" si="49"/>
        <v>1</v>
      </c>
    </row>
    <row r="455" spans="1:21" customFormat="1" x14ac:dyDescent="0.35">
      <c r="A455" s="31" t="s">
        <v>1466</v>
      </c>
      <c r="B455" s="31" t="s">
        <v>1150</v>
      </c>
      <c r="C455" s="30">
        <v>46069</v>
      </c>
      <c r="D455" s="31" t="s">
        <v>398</v>
      </c>
      <c r="E455" s="30">
        <v>46069</v>
      </c>
      <c r="F455" s="31" t="s">
        <v>397</v>
      </c>
      <c r="G455" s="31" t="s">
        <v>613</v>
      </c>
      <c r="H455" s="31" t="s">
        <v>394</v>
      </c>
      <c r="I455" s="31">
        <v>340</v>
      </c>
      <c r="J455" s="31">
        <v>34.988793999999999</v>
      </c>
      <c r="K455" s="31">
        <v>45</v>
      </c>
      <c r="L455" s="31">
        <v>3403.8100399999998</v>
      </c>
      <c r="M455" s="31">
        <v>0.22247124444444441</v>
      </c>
      <c r="N455" s="31" t="s">
        <v>395</v>
      </c>
      <c r="O455" s="31">
        <v>15300</v>
      </c>
      <c r="P455">
        <f t="shared" si="45"/>
        <v>2</v>
      </c>
      <c r="Q455">
        <f t="shared" si="46"/>
        <v>8</v>
      </c>
      <c r="R455" s="31" t="str">
        <f>VLOOKUP(G455,Catalogo!A:B,2,0)</f>
        <v>LESS 70%</v>
      </c>
      <c r="S455" s="68">
        <f t="shared" si="47"/>
        <v>3403.8100400000003</v>
      </c>
      <c r="T455" s="68">
        <f t="shared" si="48"/>
        <v>11896.18996</v>
      </c>
      <c r="U455" s="69">
        <f t="shared" si="49"/>
        <v>1</v>
      </c>
    </row>
    <row r="456" spans="1:21" customFormat="1" x14ac:dyDescent="0.35">
      <c r="A456" s="31" t="s">
        <v>1467</v>
      </c>
      <c r="B456" s="31" t="s">
        <v>1468</v>
      </c>
      <c r="C456" s="30">
        <v>46069</v>
      </c>
      <c r="D456" s="31" t="s">
        <v>392</v>
      </c>
      <c r="E456" s="30">
        <v>46099</v>
      </c>
      <c r="F456" s="31" t="s">
        <v>397</v>
      </c>
      <c r="G456" s="31" t="s">
        <v>613</v>
      </c>
      <c r="H456" s="31" t="s">
        <v>394</v>
      </c>
      <c r="I456" s="31">
        <v>170</v>
      </c>
      <c r="J456" s="31">
        <v>34.988824000000001</v>
      </c>
      <c r="K456" s="31">
        <v>48</v>
      </c>
      <c r="L456" s="31">
        <v>2211.8999199999998</v>
      </c>
      <c r="M456" s="31">
        <v>0.27106616666666672</v>
      </c>
      <c r="N456" s="31" t="s">
        <v>395</v>
      </c>
      <c r="O456" s="31">
        <v>8160</v>
      </c>
      <c r="P456">
        <f t="shared" si="45"/>
        <v>2</v>
      </c>
      <c r="Q456">
        <f t="shared" si="46"/>
        <v>8</v>
      </c>
      <c r="R456" s="31" t="str">
        <f>VLOOKUP(G456,Catalogo!A:B,2,0)</f>
        <v>LESS 70%</v>
      </c>
      <c r="S456" s="68">
        <f t="shared" si="47"/>
        <v>2211.8999199999998</v>
      </c>
      <c r="T456" s="68">
        <f t="shared" si="48"/>
        <v>5948.1000800000002</v>
      </c>
      <c r="U456" s="69">
        <f t="shared" si="49"/>
        <v>1</v>
      </c>
    </row>
    <row r="457" spans="1:21" customFormat="1" x14ac:dyDescent="0.35">
      <c r="A457" s="31" t="s">
        <v>1469</v>
      </c>
      <c r="B457" s="31" t="s">
        <v>926</v>
      </c>
      <c r="C457" s="30">
        <v>46069</v>
      </c>
      <c r="D457" s="31" t="s">
        <v>392</v>
      </c>
      <c r="E457" s="30">
        <v>46099</v>
      </c>
      <c r="F457" s="31" t="s">
        <v>835</v>
      </c>
      <c r="G457" s="31" t="s">
        <v>369</v>
      </c>
      <c r="H457" s="31" t="s">
        <v>394</v>
      </c>
      <c r="I457" s="31">
        <v>100</v>
      </c>
      <c r="J457" s="31">
        <v>65.793499999999995</v>
      </c>
      <c r="K457" s="31">
        <v>85.5</v>
      </c>
      <c r="L457" s="31">
        <v>1970.65</v>
      </c>
      <c r="M457" s="31">
        <v>0.23048538011695899</v>
      </c>
      <c r="N457" s="31" t="s">
        <v>395</v>
      </c>
      <c r="O457" s="31">
        <v>8550</v>
      </c>
      <c r="P457">
        <f t="shared" si="45"/>
        <v>2</v>
      </c>
      <c r="Q457">
        <f t="shared" si="46"/>
        <v>8</v>
      </c>
      <c r="R457" s="31" t="str">
        <f>VLOOKUP(G457,Catalogo!A:B,2,0)</f>
        <v>PROTEINA VEGETAL PVH 11307</v>
      </c>
      <c r="S457" s="68">
        <f t="shared" si="47"/>
        <v>1970.6500000000005</v>
      </c>
      <c r="T457" s="68">
        <f t="shared" si="48"/>
        <v>6579.3499999999995</v>
      </c>
      <c r="U457" s="69">
        <f t="shared" si="49"/>
        <v>1</v>
      </c>
    </row>
    <row r="458" spans="1:21" customFormat="1" x14ac:dyDescent="0.35">
      <c r="A458" s="31" t="s">
        <v>1470</v>
      </c>
      <c r="B458" s="31" t="s">
        <v>920</v>
      </c>
      <c r="C458" s="30">
        <v>46069</v>
      </c>
      <c r="D458" s="31" t="s">
        <v>392</v>
      </c>
      <c r="E458" s="30">
        <v>46099</v>
      </c>
      <c r="F458" s="31" t="s">
        <v>835</v>
      </c>
      <c r="G458" s="31" t="s">
        <v>230</v>
      </c>
      <c r="H458" s="31" t="s">
        <v>394</v>
      </c>
      <c r="I458" s="31">
        <v>90</v>
      </c>
      <c r="J458" s="31">
        <v>59.737777999999999</v>
      </c>
      <c r="K458" s="31">
        <v>79.027079999999998</v>
      </c>
      <c r="L458" s="31">
        <v>1736.03998</v>
      </c>
      <c r="M458" s="31">
        <v>0.24408500880148021</v>
      </c>
      <c r="N458" s="31" t="s">
        <v>395</v>
      </c>
      <c r="O458" s="31">
        <v>7112.44</v>
      </c>
      <c r="P458">
        <f t="shared" si="45"/>
        <v>2</v>
      </c>
      <c r="Q458">
        <f t="shared" si="46"/>
        <v>8</v>
      </c>
      <c r="R458" s="31" t="str">
        <f>VLOOKUP(G458,Catalogo!A:B,2,0)</f>
        <v>HIPOCLORITO DE CALCIO GRANULAR HTH</v>
      </c>
      <c r="S458" s="68">
        <f t="shared" si="47"/>
        <v>1736.03718</v>
      </c>
      <c r="T458" s="68">
        <f t="shared" si="48"/>
        <v>5376.4028199999993</v>
      </c>
      <c r="U458" s="69">
        <f t="shared" si="49"/>
        <v>1</v>
      </c>
    </row>
    <row r="459" spans="1:21" customFormat="1" x14ac:dyDescent="0.35">
      <c r="A459" s="31" t="s">
        <v>1381</v>
      </c>
      <c r="B459" s="31" t="s">
        <v>1382</v>
      </c>
      <c r="C459" s="30">
        <v>46066</v>
      </c>
      <c r="D459" s="31" t="s">
        <v>398</v>
      </c>
      <c r="E459" s="30">
        <v>46066</v>
      </c>
      <c r="F459" s="31" t="s">
        <v>397</v>
      </c>
      <c r="G459" s="31" t="s">
        <v>620</v>
      </c>
      <c r="H459" s="31" t="s">
        <v>394</v>
      </c>
      <c r="I459" s="31">
        <v>10</v>
      </c>
      <c r="J459" s="31">
        <v>1788.991</v>
      </c>
      <c r="K459" s="31">
        <v>2100</v>
      </c>
      <c r="L459" s="31">
        <v>3110.09</v>
      </c>
      <c r="M459" s="31">
        <v>0.14809952380952379</v>
      </c>
      <c r="N459" s="31" t="s">
        <v>395</v>
      </c>
      <c r="O459" s="31">
        <v>21000</v>
      </c>
      <c r="P459">
        <f t="shared" si="45"/>
        <v>2</v>
      </c>
      <c r="Q459">
        <f t="shared" si="46"/>
        <v>7</v>
      </c>
      <c r="R459" s="31" t="str">
        <f>VLOOKUP(G459,Catalogo!A:B,2,0)</f>
        <v>CAROSEN C</v>
      </c>
      <c r="S459" s="68">
        <f t="shared" si="47"/>
        <v>3110.09</v>
      </c>
      <c r="T459" s="68">
        <f t="shared" si="48"/>
        <v>17889.91</v>
      </c>
      <c r="U459" s="69">
        <f t="shared" si="49"/>
        <v>1</v>
      </c>
    </row>
    <row r="460" spans="1:21" customFormat="1" x14ac:dyDescent="0.35">
      <c r="A460" s="31" t="s">
        <v>1383</v>
      </c>
      <c r="B460" s="31" t="s">
        <v>1382</v>
      </c>
      <c r="C460" s="30">
        <v>46066</v>
      </c>
      <c r="D460" s="31" t="s">
        <v>398</v>
      </c>
      <c r="E460" s="30">
        <v>46066</v>
      </c>
      <c r="F460" s="31" t="s">
        <v>397</v>
      </c>
      <c r="G460" s="31" t="s">
        <v>40</v>
      </c>
      <c r="H460" s="31" t="s">
        <v>403</v>
      </c>
      <c r="I460" s="31">
        <v>14</v>
      </c>
      <c r="J460" s="31">
        <v>437.15142900000001</v>
      </c>
      <c r="K460" s="31">
        <v>470</v>
      </c>
      <c r="L460" s="31">
        <v>459.87999400000001</v>
      </c>
      <c r="M460" s="31">
        <v>6.9890576595744672E-2</v>
      </c>
      <c r="N460" s="31" t="s">
        <v>395</v>
      </c>
      <c r="O460" s="31">
        <v>6580</v>
      </c>
      <c r="P460">
        <f t="shared" si="45"/>
        <v>2</v>
      </c>
      <c r="Q460">
        <f t="shared" si="46"/>
        <v>7</v>
      </c>
      <c r="R460" s="31" t="str">
        <f>VLOOKUP(G460,Catalogo!A:B,2,0)</f>
        <v>COMPLENAY B12</v>
      </c>
      <c r="S460" s="68">
        <f t="shared" si="47"/>
        <v>459.8799939999999</v>
      </c>
      <c r="T460" s="68">
        <f t="shared" si="48"/>
        <v>6120.1200060000001</v>
      </c>
      <c r="U460" s="69">
        <f t="shared" si="49"/>
        <v>1</v>
      </c>
    </row>
    <row r="461" spans="1:21" customFormat="1" x14ac:dyDescent="0.35">
      <c r="A461" s="31" t="s">
        <v>1384</v>
      </c>
      <c r="B461" s="31" t="s">
        <v>1154</v>
      </c>
      <c r="C461" s="30">
        <v>46066</v>
      </c>
      <c r="D461" s="31" t="s">
        <v>392</v>
      </c>
      <c r="E461" s="30">
        <v>46096</v>
      </c>
      <c r="F461" s="31" t="s">
        <v>397</v>
      </c>
      <c r="G461" s="31" t="s">
        <v>230</v>
      </c>
      <c r="H461" s="31" t="s">
        <v>394</v>
      </c>
      <c r="I461" s="31">
        <v>450</v>
      </c>
      <c r="J461" s="31">
        <v>3.4731269999999999</v>
      </c>
      <c r="K461" s="31">
        <v>4.8</v>
      </c>
      <c r="L461" s="31">
        <v>597.09285</v>
      </c>
      <c r="M461" s="31">
        <v>0.27643187499999999</v>
      </c>
      <c r="N461" s="31" t="s">
        <v>401</v>
      </c>
      <c r="O461" s="31">
        <v>37152</v>
      </c>
      <c r="P461">
        <f t="shared" si="45"/>
        <v>2</v>
      </c>
      <c r="Q461">
        <f t="shared" si="46"/>
        <v>7</v>
      </c>
      <c r="R461" s="31" t="str">
        <f>VLOOKUP(G461,Catalogo!A:B,2,0)</f>
        <v>HIPOCLORITO DE CALCIO GRANULAR HTH</v>
      </c>
      <c r="S461" s="68">
        <f t="shared" si="47"/>
        <v>10269.997020000003</v>
      </c>
      <c r="T461" s="68">
        <f t="shared" si="48"/>
        <v>26882.002979999997</v>
      </c>
      <c r="U461" s="69">
        <f t="shared" si="49"/>
        <v>17.200000000000003</v>
      </c>
    </row>
    <row r="462" spans="1:21" customFormat="1" x14ac:dyDescent="0.35">
      <c r="A462" s="31" t="s">
        <v>1385</v>
      </c>
      <c r="B462" s="31" t="s">
        <v>402</v>
      </c>
      <c r="C462" s="30">
        <v>46066</v>
      </c>
      <c r="D462" s="31" t="s">
        <v>392</v>
      </c>
      <c r="E462" s="30">
        <v>46096</v>
      </c>
      <c r="F462" s="31" t="s">
        <v>397</v>
      </c>
      <c r="G462" s="31" t="s">
        <v>87</v>
      </c>
      <c r="H462" s="31" t="s">
        <v>394</v>
      </c>
      <c r="I462" s="31">
        <v>1800</v>
      </c>
      <c r="J462" s="31">
        <v>31.033660999999999</v>
      </c>
      <c r="K462" s="31">
        <v>38</v>
      </c>
      <c r="L462" s="31">
        <v>12539.4102</v>
      </c>
      <c r="M462" s="31">
        <v>0.1833247105263158</v>
      </c>
      <c r="N462" s="31" t="s">
        <v>395</v>
      </c>
      <c r="O462" s="31">
        <v>68400</v>
      </c>
      <c r="P462">
        <f t="shared" si="45"/>
        <v>2</v>
      </c>
      <c r="Q462">
        <f t="shared" si="46"/>
        <v>7</v>
      </c>
      <c r="R462" s="31" t="str">
        <f>VLOOKUP(G462,Catalogo!A:B,2,0)</f>
        <v>ESTIREN ACRILICA</v>
      </c>
      <c r="S462" s="68">
        <f t="shared" si="47"/>
        <v>12539.410200000002</v>
      </c>
      <c r="T462" s="68">
        <f t="shared" si="48"/>
        <v>55860.589800000002</v>
      </c>
      <c r="U462" s="69">
        <f t="shared" si="49"/>
        <v>1</v>
      </c>
    </row>
    <row r="463" spans="1:21" customFormat="1" x14ac:dyDescent="0.35">
      <c r="A463" s="31" t="s">
        <v>1386</v>
      </c>
      <c r="B463" s="31" t="s">
        <v>523</v>
      </c>
      <c r="C463" s="30">
        <v>46066</v>
      </c>
      <c r="D463" s="31" t="s">
        <v>392</v>
      </c>
      <c r="E463" s="30">
        <v>46096</v>
      </c>
      <c r="F463" s="31" t="s">
        <v>397</v>
      </c>
      <c r="G463" s="31" t="s">
        <v>151</v>
      </c>
      <c r="H463" s="31" t="s">
        <v>394</v>
      </c>
      <c r="I463" s="31">
        <v>2150</v>
      </c>
      <c r="J463" s="31">
        <v>63.767572000000001</v>
      </c>
      <c r="K463" s="31">
        <v>76</v>
      </c>
      <c r="L463" s="31">
        <v>26299.7202</v>
      </c>
      <c r="M463" s="31">
        <v>0.16095300000000001</v>
      </c>
      <c r="N463" s="31" t="s">
        <v>395</v>
      </c>
      <c r="O463" s="31">
        <v>163400</v>
      </c>
      <c r="P463">
        <f t="shared" si="45"/>
        <v>2</v>
      </c>
      <c r="Q463">
        <f t="shared" si="46"/>
        <v>7</v>
      </c>
      <c r="R463" s="31" t="str">
        <f>VLOOKUP(G463,Catalogo!A:B,2,0)</f>
        <v>SULFATO DE COBRE PEÑOLES</v>
      </c>
      <c r="S463" s="68">
        <f t="shared" si="47"/>
        <v>26299.720199999996</v>
      </c>
      <c r="T463" s="68">
        <f t="shared" si="48"/>
        <v>137100.27980000002</v>
      </c>
      <c r="U463" s="69">
        <f t="shared" si="49"/>
        <v>1</v>
      </c>
    </row>
    <row r="464" spans="1:21" customFormat="1" x14ac:dyDescent="0.35">
      <c r="A464" s="31" t="s">
        <v>1387</v>
      </c>
      <c r="B464" s="31" t="s">
        <v>523</v>
      </c>
      <c r="C464" s="30">
        <v>46066</v>
      </c>
      <c r="D464" s="31" t="s">
        <v>392</v>
      </c>
      <c r="E464" s="30">
        <v>46096</v>
      </c>
      <c r="F464" s="31" t="s">
        <v>397</v>
      </c>
      <c r="G464" s="31" t="s">
        <v>151</v>
      </c>
      <c r="H464" s="31" t="s">
        <v>394</v>
      </c>
      <c r="I464" s="31">
        <v>2150</v>
      </c>
      <c r="J464" s="31">
        <v>63.767572000000001</v>
      </c>
      <c r="K464" s="31">
        <v>76</v>
      </c>
      <c r="L464" s="31">
        <v>26299.7202</v>
      </c>
      <c r="M464" s="31">
        <v>0.16095300000000001</v>
      </c>
      <c r="N464" s="31" t="s">
        <v>395</v>
      </c>
      <c r="O464" s="31">
        <v>163400</v>
      </c>
      <c r="P464">
        <f t="shared" si="45"/>
        <v>2</v>
      </c>
      <c r="Q464">
        <f t="shared" si="46"/>
        <v>7</v>
      </c>
      <c r="R464" s="31" t="str">
        <f>VLOOKUP(G464,Catalogo!A:B,2,0)</f>
        <v>SULFATO DE COBRE PEÑOLES</v>
      </c>
      <c r="S464" s="68">
        <f t="shared" si="47"/>
        <v>26299.720199999996</v>
      </c>
      <c r="T464" s="68">
        <f t="shared" si="48"/>
        <v>137100.27980000002</v>
      </c>
      <c r="U464" s="69">
        <f t="shared" si="49"/>
        <v>1</v>
      </c>
    </row>
    <row r="465" spans="1:21" customFormat="1" x14ac:dyDescent="0.35">
      <c r="A465" s="31" t="s">
        <v>1388</v>
      </c>
      <c r="B465" s="31" t="s">
        <v>1389</v>
      </c>
      <c r="C465" s="30">
        <v>46066</v>
      </c>
      <c r="D465" s="31" t="s">
        <v>398</v>
      </c>
      <c r="E465" s="30">
        <v>46066</v>
      </c>
      <c r="F465" s="31" t="s">
        <v>397</v>
      </c>
      <c r="G465" s="31" t="s">
        <v>230</v>
      </c>
      <c r="H465" s="31" t="s">
        <v>394</v>
      </c>
      <c r="I465" s="31">
        <v>135</v>
      </c>
      <c r="J465" s="31">
        <v>59.737777999999999</v>
      </c>
      <c r="K465" s="31">
        <v>79.12</v>
      </c>
      <c r="L465" s="31">
        <v>2616.5999700000002</v>
      </c>
      <c r="M465" s="31">
        <v>0.24497247219413551</v>
      </c>
      <c r="N465" s="31" t="s">
        <v>395</v>
      </c>
      <c r="O465" s="31">
        <v>10681.2</v>
      </c>
      <c r="P465">
        <f t="shared" si="45"/>
        <v>2</v>
      </c>
      <c r="Q465">
        <f t="shared" si="46"/>
        <v>7</v>
      </c>
      <c r="R465" s="31" t="str">
        <f>VLOOKUP(G465,Catalogo!A:B,2,0)</f>
        <v>HIPOCLORITO DE CALCIO GRANULAR HTH</v>
      </c>
      <c r="S465" s="68">
        <f t="shared" si="47"/>
        <v>2616.5999700000007</v>
      </c>
      <c r="T465" s="68">
        <f t="shared" si="48"/>
        <v>8064.6000299999996</v>
      </c>
      <c r="U465" s="69">
        <f t="shared" si="49"/>
        <v>1</v>
      </c>
    </row>
    <row r="466" spans="1:21" customFormat="1" x14ac:dyDescent="0.35">
      <c r="A466" s="31" t="s">
        <v>1390</v>
      </c>
      <c r="B466" s="31" t="s">
        <v>1382</v>
      </c>
      <c r="C466" s="30">
        <v>46066</v>
      </c>
      <c r="D466" s="31" t="s">
        <v>398</v>
      </c>
      <c r="E466" s="30">
        <v>46066</v>
      </c>
      <c r="F466" s="31" t="s">
        <v>397</v>
      </c>
      <c r="G466" s="31" t="s">
        <v>230</v>
      </c>
      <c r="H466" s="31" t="s">
        <v>394</v>
      </c>
      <c r="I466" s="31">
        <v>135</v>
      </c>
      <c r="J466" s="31">
        <v>59.737777999999999</v>
      </c>
      <c r="K466" s="31">
        <v>82.56</v>
      </c>
      <c r="L466" s="31">
        <v>3080.9999699999998</v>
      </c>
      <c r="M466" s="31">
        <v>0.2764319525193798</v>
      </c>
      <c r="N466" s="31" t="s">
        <v>395</v>
      </c>
      <c r="O466" s="31">
        <v>11145.6</v>
      </c>
      <c r="P466">
        <f t="shared" si="45"/>
        <v>2</v>
      </c>
      <c r="Q466">
        <f t="shared" si="46"/>
        <v>7</v>
      </c>
      <c r="R466" s="31" t="str">
        <f>VLOOKUP(G466,Catalogo!A:B,2,0)</f>
        <v>HIPOCLORITO DE CALCIO GRANULAR HTH</v>
      </c>
      <c r="S466" s="68">
        <f t="shared" si="47"/>
        <v>3080.9999700000003</v>
      </c>
      <c r="T466" s="68">
        <f t="shared" si="48"/>
        <v>8064.6000299999996</v>
      </c>
      <c r="U466" s="69">
        <f t="shared" si="49"/>
        <v>1</v>
      </c>
    </row>
    <row r="467" spans="1:21" customFormat="1" x14ac:dyDescent="0.35">
      <c r="A467" s="31" t="s">
        <v>1391</v>
      </c>
      <c r="B467" s="31" t="s">
        <v>966</v>
      </c>
      <c r="C467" s="30">
        <v>46066</v>
      </c>
      <c r="D467" s="31" t="s">
        <v>392</v>
      </c>
      <c r="E467" s="30">
        <v>46096</v>
      </c>
      <c r="F467" s="31" t="s">
        <v>397</v>
      </c>
      <c r="G467" s="31" t="s">
        <v>230</v>
      </c>
      <c r="H467" s="31" t="s">
        <v>394</v>
      </c>
      <c r="I467" s="31">
        <v>900</v>
      </c>
      <c r="J467" s="31">
        <v>3.4731269999999999</v>
      </c>
      <c r="K467" s="31">
        <v>4.8</v>
      </c>
      <c r="L467" s="31">
        <v>1194.1857</v>
      </c>
      <c r="M467" s="31">
        <v>0.27643187499999999</v>
      </c>
      <c r="N467" s="31" t="s">
        <v>401</v>
      </c>
      <c r="O467" s="31">
        <v>74304</v>
      </c>
      <c r="P467">
        <f t="shared" si="45"/>
        <v>2</v>
      </c>
      <c r="Q467">
        <f t="shared" si="46"/>
        <v>7</v>
      </c>
      <c r="R467" s="31" t="str">
        <f>VLOOKUP(G467,Catalogo!A:B,2,0)</f>
        <v>HIPOCLORITO DE CALCIO GRANULAR HTH</v>
      </c>
      <c r="S467" s="68">
        <f t="shared" si="47"/>
        <v>20539.994040000005</v>
      </c>
      <c r="T467" s="68">
        <f t="shared" si="48"/>
        <v>53764.005959999995</v>
      </c>
      <c r="U467" s="69">
        <f t="shared" si="49"/>
        <v>17.200000000000003</v>
      </c>
    </row>
    <row r="468" spans="1:21" customFormat="1" x14ac:dyDescent="0.35">
      <c r="A468" s="31" t="s">
        <v>1392</v>
      </c>
      <c r="B468" s="31" t="s">
        <v>1393</v>
      </c>
      <c r="C468" s="30">
        <v>46066</v>
      </c>
      <c r="D468" s="31" t="s">
        <v>1394</v>
      </c>
      <c r="E468" s="30">
        <v>46111</v>
      </c>
      <c r="F468" s="31" t="s">
        <v>835</v>
      </c>
      <c r="G468" s="31" t="s">
        <v>230</v>
      </c>
      <c r="H468" s="31" t="s">
        <v>394</v>
      </c>
      <c r="I468" s="31">
        <v>225</v>
      </c>
      <c r="J468" s="31">
        <v>3.47</v>
      </c>
      <c r="K468" s="31">
        <v>4.5999999999999996</v>
      </c>
      <c r="L468" s="31">
        <v>254.25</v>
      </c>
      <c r="M468" s="31">
        <v>0.2456521739130435</v>
      </c>
      <c r="N468" s="31" t="s">
        <v>401</v>
      </c>
      <c r="O468" s="31">
        <v>17802</v>
      </c>
      <c r="P468">
        <f t="shared" si="45"/>
        <v>2</v>
      </c>
      <c r="Q468">
        <f t="shared" si="46"/>
        <v>7</v>
      </c>
      <c r="R468" s="31" t="str">
        <f>VLOOKUP(G468,Catalogo!A:B,2,0)</f>
        <v>HIPOCLORITO DE CALCIO GRANULAR HTH</v>
      </c>
      <c r="S468" s="68">
        <f t="shared" si="47"/>
        <v>4373.0999999999985</v>
      </c>
      <c r="T468" s="68">
        <f t="shared" si="48"/>
        <v>13428.900000000001</v>
      </c>
      <c r="U468" s="69">
        <f t="shared" si="49"/>
        <v>17.200000000000003</v>
      </c>
    </row>
    <row r="469" spans="1:21" customFormat="1" x14ac:dyDescent="0.35">
      <c r="A469" s="31" t="s">
        <v>1395</v>
      </c>
      <c r="B469" s="31" t="s">
        <v>523</v>
      </c>
      <c r="C469" s="30">
        <v>46065</v>
      </c>
      <c r="D469" s="31" t="s">
        <v>392</v>
      </c>
      <c r="E469" s="30">
        <v>46095</v>
      </c>
      <c r="F469" s="31" t="s">
        <v>397</v>
      </c>
      <c r="G469" s="31" t="s">
        <v>230</v>
      </c>
      <c r="H469" s="31" t="s">
        <v>394</v>
      </c>
      <c r="I469" s="31">
        <v>450</v>
      </c>
      <c r="J469" s="31">
        <v>3.47</v>
      </c>
      <c r="K469" s="31">
        <v>4.8</v>
      </c>
      <c r="L469" s="31">
        <v>598.5</v>
      </c>
      <c r="M469" s="31">
        <v>0.27708333333333329</v>
      </c>
      <c r="N469" s="31" t="s">
        <v>401</v>
      </c>
      <c r="O469" s="31">
        <v>37185.480000000003</v>
      </c>
      <c r="P469">
        <f t="shared" si="45"/>
        <v>2</v>
      </c>
      <c r="Q469">
        <f t="shared" si="46"/>
        <v>7</v>
      </c>
      <c r="R469" s="31" t="str">
        <f>VLOOKUP(G469,Catalogo!A:B,2,0)</f>
        <v>HIPOCLORITO DE CALCIO GRANULAR HTH</v>
      </c>
      <c r="S469" s="68">
        <f t="shared" si="47"/>
        <v>10303.47675</v>
      </c>
      <c r="T469" s="68">
        <f t="shared" si="48"/>
        <v>26882.003250000002</v>
      </c>
      <c r="U469" s="69">
        <f t="shared" si="49"/>
        <v>17.215500000000002</v>
      </c>
    </row>
    <row r="470" spans="1:21" customFormat="1" x14ac:dyDescent="0.35">
      <c r="A470" s="31" t="s">
        <v>1396</v>
      </c>
      <c r="B470" s="31" t="s">
        <v>1397</v>
      </c>
      <c r="C470" s="30">
        <v>46065</v>
      </c>
      <c r="D470" s="31" t="s">
        <v>398</v>
      </c>
      <c r="E470" s="30">
        <v>46065</v>
      </c>
      <c r="F470" s="31" t="s">
        <v>835</v>
      </c>
      <c r="G470" s="31" t="s">
        <v>230</v>
      </c>
      <c r="H470" s="31" t="s">
        <v>394</v>
      </c>
      <c r="I470" s="31">
        <v>90</v>
      </c>
      <c r="J470" s="31">
        <v>59.737777999999999</v>
      </c>
      <c r="K470" s="31">
        <v>96</v>
      </c>
      <c r="L470" s="31">
        <v>3263.59998</v>
      </c>
      <c r="M470" s="31">
        <v>0.37773147916666672</v>
      </c>
      <c r="N470" s="31" t="s">
        <v>395</v>
      </c>
      <c r="O470" s="31">
        <v>8640</v>
      </c>
      <c r="P470">
        <f t="shared" ref="P470:P495" si="50">MONTH(C470)</f>
        <v>2</v>
      </c>
      <c r="Q470">
        <f t="shared" ref="Q470:Q495" si="51">WEEKNUM(C470)</f>
        <v>7</v>
      </c>
      <c r="R470" s="31" t="str">
        <f>VLOOKUP(G470,Catalogo!A:B,2,0)</f>
        <v>HIPOCLORITO DE CALCIO GRANULAR HTH</v>
      </c>
      <c r="S470" s="68">
        <f t="shared" ref="S470:S495" si="52">(K470-J470)*I470*U470</f>
        <v>3263.59998</v>
      </c>
      <c r="T470" s="68">
        <f t="shared" ref="T470:T495" si="53">O470-S470</f>
        <v>5376.40002</v>
      </c>
      <c r="U470" s="69">
        <f t="shared" ref="U470:U495" si="54">IF(N470="USD",(O470/I470/K470),1)</f>
        <v>1</v>
      </c>
    </row>
    <row r="471" spans="1:21" customFormat="1" x14ac:dyDescent="0.35">
      <c r="A471" s="31" t="s">
        <v>1398</v>
      </c>
      <c r="B471" s="31" t="s">
        <v>414</v>
      </c>
      <c r="C471" s="30">
        <v>46065</v>
      </c>
      <c r="D471" s="31" t="s">
        <v>392</v>
      </c>
      <c r="E471" s="30">
        <v>46095</v>
      </c>
      <c r="F471" s="31" t="s">
        <v>835</v>
      </c>
      <c r="G471" s="31" t="s">
        <v>230</v>
      </c>
      <c r="H471" s="31" t="s">
        <v>394</v>
      </c>
      <c r="I471" s="31">
        <v>2250</v>
      </c>
      <c r="J471" s="31">
        <v>3.4545490000000001</v>
      </c>
      <c r="K471" s="31">
        <v>4.5</v>
      </c>
      <c r="L471" s="31">
        <v>2352.2647499999998</v>
      </c>
      <c r="M471" s="31">
        <v>0.23232244444444439</v>
      </c>
      <c r="N471" s="31" t="s">
        <v>401</v>
      </c>
      <c r="O471" s="31">
        <v>174306.94</v>
      </c>
      <c r="P471">
        <f t="shared" si="50"/>
        <v>2</v>
      </c>
      <c r="Q471">
        <f t="shared" si="51"/>
        <v>7</v>
      </c>
      <c r="R471" s="31" t="str">
        <f>VLOOKUP(G471,Catalogo!A:B,2,0)</f>
        <v>HIPOCLORITO DE CALCIO GRANULAR HTH</v>
      </c>
      <c r="S471" s="68">
        <f t="shared" si="52"/>
        <v>40495.414384431104</v>
      </c>
      <c r="T471" s="68">
        <f t="shared" si="53"/>
        <v>133811.52561556891</v>
      </c>
      <c r="U471" s="69">
        <f t="shared" si="54"/>
        <v>17.215500246913578</v>
      </c>
    </row>
    <row r="472" spans="1:21" customFormat="1" x14ac:dyDescent="0.35">
      <c r="A472" s="31" t="s">
        <v>1399</v>
      </c>
      <c r="B472" s="31" t="s">
        <v>1400</v>
      </c>
      <c r="C472" s="30">
        <v>46065</v>
      </c>
      <c r="D472" s="31" t="s">
        <v>392</v>
      </c>
      <c r="E472" s="30">
        <v>46065</v>
      </c>
      <c r="F472" s="31" t="s">
        <v>1146</v>
      </c>
      <c r="G472" s="31" t="s">
        <v>157</v>
      </c>
      <c r="H472" s="31" t="s">
        <v>394</v>
      </c>
      <c r="I472" s="31">
        <v>1000</v>
      </c>
      <c r="J472" s="31">
        <v>32.064129999999999</v>
      </c>
      <c r="K472" s="31">
        <v>41.39</v>
      </c>
      <c r="L472" s="31">
        <v>9325.8700000000008</v>
      </c>
      <c r="M472" s="31">
        <v>0.22531698477893211</v>
      </c>
      <c r="N472" s="31" t="s">
        <v>395</v>
      </c>
      <c r="O472" s="31">
        <v>41390</v>
      </c>
      <c r="P472">
        <f t="shared" si="50"/>
        <v>2</v>
      </c>
      <c r="Q472">
        <f t="shared" si="51"/>
        <v>7</v>
      </c>
      <c r="R472" s="31" t="str">
        <f>VLOOKUP(G472,Catalogo!A:B,2,0)</f>
        <v>SULFATO DE ZINC</v>
      </c>
      <c r="S472" s="68">
        <f t="shared" si="52"/>
        <v>9325.8700000000026</v>
      </c>
      <c r="T472" s="68">
        <f t="shared" si="53"/>
        <v>32064.129999999997</v>
      </c>
      <c r="U472" s="69">
        <f t="shared" si="54"/>
        <v>1</v>
      </c>
    </row>
    <row r="473" spans="1:21" customFormat="1" x14ac:dyDescent="0.35">
      <c r="A473" s="31" t="s">
        <v>1401</v>
      </c>
      <c r="B473" s="31" t="s">
        <v>1402</v>
      </c>
      <c r="C473" s="30">
        <v>46064</v>
      </c>
      <c r="D473" s="31" t="s">
        <v>398</v>
      </c>
      <c r="E473" s="30">
        <v>46064</v>
      </c>
      <c r="F473" s="31" t="s">
        <v>397</v>
      </c>
      <c r="G473" s="31" t="s">
        <v>115</v>
      </c>
      <c r="H473" s="31" t="s">
        <v>394</v>
      </c>
      <c r="I473" s="31">
        <v>25</v>
      </c>
      <c r="J473" s="31">
        <v>145.89599999999999</v>
      </c>
      <c r="K473" s="31">
        <v>197</v>
      </c>
      <c r="L473" s="31">
        <v>1277.5999999999999</v>
      </c>
      <c r="M473" s="31">
        <v>0.25941116751269028</v>
      </c>
      <c r="N473" s="31" t="s">
        <v>395</v>
      </c>
      <c r="O473" s="31">
        <v>4925</v>
      </c>
      <c r="P473">
        <f t="shared" si="50"/>
        <v>2</v>
      </c>
      <c r="Q473">
        <f t="shared" si="51"/>
        <v>7</v>
      </c>
      <c r="R473" s="31" t="str">
        <f>VLOOKUP(G473,Catalogo!A:B,2,0)</f>
        <v>ARBOCEL CE 30MST</v>
      </c>
      <c r="S473" s="68">
        <f t="shared" si="52"/>
        <v>1277.6000000000004</v>
      </c>
      <c r="T473" s="68">
        <f t="shared" si="53"/>
        <v>3647.3999999999996</v>
      </c>
      <c r="U473" s="69">
        <f t="shared" si="54"/>
        <v>1</v>
      </c>
    </row>
    <row r="474" spans="1:21" customFormat="1" x14ac:dyDescent="0.35">
      <c r="A474" s="31" t="s">
        <v>1404</v>
      </c>
      <c r="B474" s="31" t="s">
        <v>512</v>
      </c>
      <c r="C474" s="30">
        <v>46064</v>
      </c>
      <c r="D474" s="31" t="s">
        <v>392</v>
      </c>
      <c r="E474" s="30">
        <v>46094</v>
      </c>
      <c r="F474" s="31" t="s">
        <v>835</v>
      </c>
      <c r="G474" s="31" t="s">
        <v>945</v>
      </c>
      <c r="H474" s="31" t="s">
        <v>394</v>
      </c>
      <c r="I474" s="31">
        <v>90</v>
      </c>
      <c r="J474" s="31">
        <v>61.059888999999998</v>
      </c>
      <c r="K474" s="31">
        <v>78</v>
      </c>
      <c r="L474" s="31">
        <v>1524.6099899999999</v>
      </c>
      <c r="M474" s="31">
        <v>0.21718091025641029</v>
      </c>
      <c r="N474" s="31" t="s">
        <v>395</v>
      </c>
      <c r="O474" s="31">
        <v>7020</v>
      </c>
      <c r="P474">
        <f t="shared" si="50"/>
        <v>2</v>
      </c>
      <c r="Q474">
        <f t="shared" si="51"/>
        <v>7</v>
      </c>
      <c r="R474" s="31" t="str">
        <f>VLOOKUP(G474,Catalogo!A:B,2,0)</f>
        <v>HIPOCLORITO DE CALCIO GRANULAR AQUALIFE 65%</v>
      </c>
      <c r="S474" s="68">
        <f t="shared" si="52"/>
        <v>1524.6099900000002</v>
      </c>
      <c r="T474" s="68">
        <f t="shared" si="53"/>
        <v>5495.3900100000001</v>
      </c>
      <c r="U474" s="69">
        <f t="shared" si="54"/>
        <v>1</v>
      </c>
    </row>
    <row r="475" spans="1:21" customFormat="1" x14ac:dyDescent="0.35">
      <c r="A475" s="31" t="s">
        <v>1406</v>
      </c>
      <c r="B475" s="31" t="s">
        <v>415</v>
      </c>
      <c r="C475" s="30">
        <v>46063</v>
      </c>
      <c r="D475" s="31" t="s">
        <v>1394</v>
      </c>
      <c r="E475" s="30">
        <v>46093</v>
      </c>
      <c r="F475" s="31" t="s">
        <v>397</v>
      </c>
      <c r="G475" s="31" t="s">
        <v>69</v>
      </c>
      <c r="H475" s="31" t="s">
        <v>394</v>
      </c>
      <c r="I475" s="31">
        <v>540</v>
      </c>
      <c r="J475" s="31">
        <v>1.7946949999999999</v>
      </c>
      <c r="K475" s="31">
        <v>2.78</v>
      </c>
      <c r="L475" s="31">
        <v>532.06470000000002</v>
      </c>
      <c r="M475" s="31">
        <v>0.35442625899280578</v>
      </c>
      <c r="N475" s="31" t="s">
        <v>401</v>
      </c>
      <c r="O475" s="31">
        <v>25806.68</v>
      </c>
      <c r="P475">
        <f t="shared" si="50"/>
        <v>2</v>
      </c>
      <c r="Q475">
        <f t="shared" si="51"/>
        <v>7</v>
      </c>
      <c r="R475" s="31" t="str">
        <f>VLOOKUP(G475,Catalogo!A:B,2,0)</f>
        <v>ACIDO FOSFORICO CLARIFICADO 85%</v>
      </c>
      <c r="S475" s="68">
        <f t="shared" si="52"/>
        <v>9146.5650494244583</v>
      </c>
      <c r="T475" s="68">
        <f t="shared" si="53"/>
        <v>16660.114950575542</v>
      </c>
      <c r="U475" s="69">
        <f t="shared" si="54"/>
        <v>17.190700772715161</v>
      </c>
    </row>
    <row r="476" spans="1:21" customFormat="1" x14ac:dyDescent="0.35">
      <c r="A476" s="31" t="s">
        <v>1407</v>
      </c>
      <c r="B476" s="31" t="s">
        <v>402</v>
      </c>
      <c r="C476" s="30">
        <v>46063</v>
      </c>
      <c r="D476" s="31" t="s">
        <v>392</v>
      </c>
      <c r="E476" s="30">
        <v>46093</v>
      </c>
      <c r="F476" s="31" t="s">
        <v>397</v>
      </c>
      <c r="G476" s="31" t="s">
        <v>32</v>
      </c>
      <c r="H476" s="31" t="s">
        <v>394</v>
      </c>
      <c r="I476" s="31">
        <v>500</v>
      </c>
      <c r="J476" s="31">
        <v>63.128140000000002</v>
      </c>
      <c r="K476" s="31">
        <v>87</v>
      </c>
      <c r="L476" s="31">
        <v>11935.93</v>
      </c>
      <c r="M476" s="31">
        <v>0.27438919540229878</v>
      </c>
      <c r="N476" s="31" t="s">
        <v>395</v>
      </c>
      <c r="O476" s="31">
        <v>43500</v>
      </c>
      <c r="P476">
        <f t="shared" si="50"/>
        <v>2</v>
      </c>
      <c r="Q476">
        <f t="shared" si="51"/>
        <v>7</v>
      </c>
      <c r="R476" s="31" t="str">
        <f>VLOOKUP(G476,Catalogo!A:B,2,0)</f>
        <v>BIOXIDO DE TITANIO</v>
      </c>
      <c r="S476" s="68">
        <f t="shared" si="52"/>
        <v>11935.929999999998</v>
      </c>
      <c r="T476" s="68">
        <f t="shared" si="53"/>
        <v>31564.07</v>
      </c>
      <c r="U476" s="69">
        <f t="shared" si="54"/>
        <v>1</v>
      </c>
    </row>
    <row r="477" spans="1:21" customFormat="1" x14ac:dyDescent="0.35">
      <c r="A477" s="31" t="s">
        <v>1408</v>
      </c>
      <c r="B477" s="31" t="s">
        <v>523</v>
      </c>
      <c r="C477" s="30">
        <v>46063</v>
      </c>
      <c r="D477" s="31" t="s">
        <v>392</v>
      </c>
      <c r="E477" s="30">
        <v>46093</v>
      </c>
      <c r="F477" s="31" t="s">
        <v>397</v>
      </c>
      <c r="G477" s="31" t="s">
        <v>155</v>
      </c>
      <c r="H477" s="31" t="s">
        <v>394</v>
      </c>
      <c r="I477" s="31">
        <v>100</v>
      </c>
      <c r="J477" s="31">
        <v>70.757000000000005</v>
      </c>
      <c r="K477" s="31">
        <v>90</v>
      </c>
      <c r="L477" s="31">
        <v>1924.3</v>
      </c>
      <c r="M477" s="31">
        <v>0.21381111111111109</v>
      </c>
      <c r="N477" s="31" t="s">
        <v>395</v>
      </c>
      <c r="O477" s="31">
        <v>9000</v>
      </c>
      <c r="P477">
        <f t="shared" si="50"/>
        <v>2</v>
      </c>
      <c r="Q477">
        <f t="shared" si="51"/>
        <v>7</v>
      </c>
      <c r="R477" s="31" t="str">
        <f>VLOOKUP(G477,Catalogo!A:B,2,0)</f>
        <v>ACIDO ASCORBICO</v>
      </c>
      <c r="S477" s="68">
        <f t="shared" si="52"/>
        <v>1924.2999999999995</v>
      </c>
      <c r="T477" s="68">
        <f t="shared" si="53"/>
        <v>7075.7000000000007</v>
      </c>
      <c r="U477" s="69">
        <f t="shared" si="54"/>
        <v>1</v>
      </c>
    </row>
    <row r="478" spans="1:21" customFormat="1" x14ac:dyDescent="0.35">
      <c r="A478" s="31" t="s">
        <v>1409</v>
      </c>
      <c r="B478" s="31" t="s">
        <v>402</v>
      </c>
      <c r="C478" s="30">
        <v>46063</v>
      </c>
      <c r="D478" s="31" t="s">
        <v>392</v>
      </c>
      <c r="E478" s="30">
        <v>46093</v>
      </c>
      <c r="F478" s="31" t="s">
        <v>397</v>
      </c>
      <c r="G478" s="31" t="s">
        <v>87</v>
      </c>
      <c r="H478" s="31" t="s">
        <v>394</v>
      </c>
      <c r="I478" s="31">
        <v>720</v>
      </c>
      <c r="J478" s="31">
        <v>31.138916999999999</v>
      </c>
      <c r="K478" s="31">
        <v>35.5</v>
      </c>
      <c r="L478" s="31">
        <v>3139.9797600000002</v>
      </c>
      <c r="M478" s="31">
        <v>0.1228474084507042</v>
      </c>
      <c r="N478" s="31" t="s">
        <v>395</v>
      </c>
      <c r="O478" s="31">
        <v>25560</v>
      </c>
      <c r="P478">
        <f t="shared" si="50"/>
        <v>2</v>
      </c>
      <c r="Q478">
        <f t="shared" si="51"/>
        <v>7</v>
      </c>
      <c r="R478" s="31" t="str">
        <f>VLOOKUP(G478,Catalogo!A:B,2,0)</f>
        <v>ESTIREN ACRILICA</v>
      </c>
      <c r="S478" s="68">
        <f t="shared" si="52"/>
        <v>3139.9797600000006</v>
      </c>
      <c r="T478" s="68">
        <f t="shared" si="53"/>
        <v>22420.020239999998</v>
      </c>
      <c r="U478" s="69">
        <f t="shared" si="54"/>
        <v>1</v>
      </c>
    </row>
    <row r="479" spans="1:21" customFormat="1" x14ac:dyDescent="0.35">
      <c r="A479" s="31" t="s">
        <v>1410</v>
      </c>
      <c r="B479" s="31" t="s">
        <v>1411</v>
      </c>
      <c r="C479" s="30">
        <v>46063</v>
      </c>
      <c r="D479" s="31" t="s">
        <v>392</v>
      </c>
      <c r="E479" s="30">
        <v>46093</v>
      </c>
      <c r="F479" s="31" t="s">
        <v>397</v>
      </c>
      <c r="G479" s="31" t="s">
        <v>617</v>
      </c>
      <c r="H479" s="31" t="s">
        <v>394</v>
      </c>
      <c r="I479" s="31">
        <v>1000</v>
      </c>
      <c r="J479" s="31">
        <v>1.9773449999999999</v>
      </c>
      <c r="K479" s="31">
        <v>2.4</v>
      </c>
      <c r="L479" s="31">
        <v>422.65499999999997</v>
      </c>
      <c r="M479" s="31">
        <v>0.17610624999999999</v>
      </c>
      <c r="N479" s="31" t="s">
        <v>401</v>
      </c>
      <c r="O479" s="31">
        <v>41257.68</v>
      </c>
      <c r="P479">
        <f t="shared" si="50"/>
        <v>2</v>
      </c>
      <c r="Q479">
        <f t="shared" si="51"/>
        <v>7</v>
      </c>
      <c r="R479" s="31" t="str">
        <f>VLOOKUP(G479,Catalogo!A:B,2,0)</f>
        <v>POTASA CAUSTICA EN ESCAMAS COREANA</v>
      </c>
      <c r="S479" s="68">
        <f t="shared" si="52"/>
        <v>7265.7353085000004</v>
      </c>
      <c r="T479" s="68">
        <f t="shared" si="53"/>
        <v>33991.944691500001</v>
      </c>
      <c r="U479" s="69">
        <f t="shared" si="54"/>
        <v>17.1907</v>
      </c>
    </row>
    <row r="480" spans="1:21" customFormat="1" x14ac:dyDescent="0.35">
      <c r="A480" s="31" t="s">
        <v>1412</v>
      </c>
      <c r="B480" s="31" t="s">
        <v>1413</v>
      </c>
      <c r="C480" s="30">
        <v>46062</v>
      </c>
      <c r="D480" s="31" t="s">
        <v>398</v>
      </c>
      <c r="E480" s="30">
        <v>46062</v>
      </c>
      <c r="F480" s="31" t="s">
        <v>835</v>
      </c>
      <c r="G480" s="31" t="s">
        <v>173</v>
      </c>
      <c r="H480" s="31" t="s">
        <v>394</v>
      </c>
      <c r="I480" s="31">
        <v>50</v>
      </c>
      <c r="J480" s="31">
        <v>36.861199999999997</v>
      </c>
      <c r="K480" s="31">
        <v>50</v>
      </c>
      <c r="L480" s="31">
        <v>656.94</v>
      </c>
      <c r="M480" s="31">
        <v>0.26277600000000001</v>
      </c>
      <c r="N480" s="31" t="s">
        <v>395</v>
      </c>
      <c r="O480" s="31">
        <v>2500</v>
      </c>
      <c r="P480">
        <f t="shared" si="50"/>
        <v>2</v>
      </c>
      <c r="Q480">
        <f t="shared" si="51"/>
        <v>7</v>
      </c>
      <c r="R480" s="31" t="str">
        <f>VLOOKUP(G480,Catalogo!A:B,2,0)</f>
        <v>TRICLORO GRANULAR</v>
      </c>
      <c r="S480" s="68">
        <f t="shared" si="52"/>
        <v>656.94000000000017</v>
      </c>
      <c r="T480" s="68">
        <f t="shared" si="53"/>
        <v>1843.06</v>
      </c>
      <c r="U480" s="69">
        <f t="shared" si="54"/>
        <v>1</v>
      </c>
    </row>
    <row r="481" spans="1:21" customFormat="1" x14ac:dyDescent="0.35">
      <c r="A481" s="31" t="s">
        <v>1320</v>
      </c>
      <c r="B481" s="31" t="s">
        <v>1136</v>
      </c>
      <c r="C481" s="30">
        <v>46059</v>
      </c>
      <c r="D481" s="31" t="s">
        <v>392</v>
      </c>
      <c r="E481" s="30">
        <v>46059</v>
      </c>
      <c r="F481" s="31" t="s">
        <v>397</v>
      </c>
      <c r="G481" s="31" t="s">
        <v>488</v>
      </c>
      <c r="H481" s="31" t="s">
        <v>394</v>
      </c>
      <c r="I481" s="31">
        <v>660</v>
      </c>
      <c r="J481" s="31">
        <v>2.3278850000000002</v>
      </c>
      <c r="K481" s="31">
        <v>2.85</v>
      </c>
      <c r="L481" s="31">
        <v>344.59589999999997</v>
      </c>
      <c r="M481" s="31">
        <v>0.18319824561403511</v>
      </c>
      <c r="N481" s="31" t="s">
        <v>401</v>
      </c>
      <c r="O481" s="31">
        <v>32742.57</v>
      </c>
      <c r="P481">
        <f t="shared" si="50"/>
        <v>2</v>
      </c>
      <c r="Q481">
        <f t="shared" si="51"/>
        <v>6</v>
      </c>
      <c r="R481" s="31" t="str">
        <f>VLOOKUP(G481,Catalogo!A:B,2,0)</f>
        <v>NONIL FENOL 10 MOLES</v>
      </c>
      <c r="S481" s="68">
        <f t="shared" si="52"/>
        <v>5998.3813808947343</v>
      </c>
      <c r="T481" s="68">
        <f t="shared" si="53"/>
        <v>26744.188619105265</v>
      </c>
      <c r="U481" s="69">
        <f t="shared" si="54"/>
        <v>17.407001594896329</v>
      </c>
    </row>
    <row r="482" spans="1:21" customFormat="1" x14ac:dyDescent="0.35">
      <c r="A482" s="31" t="s">
        <v>1320</v>
      </c>
      <c r="B482" s="31" t="s">
        <v>1136</v>
      </c>
      <c r="C482" s="30">
        <v>46059</v>
      </c>
      <c r="D482" s="31" t="s">
        <v>392</v>
      </c>
      <c r="E482" s="30">
        <v>46059</v>
      </c>
      <c r="F482" s="31" t="s">
        <v>397</v>
      </c>
      <c r="G482" s="31" t="s">
        <v>621</v>
      </c>
      <c r="H482" s="31" t="s">
        <v>394</v>
      </c>
      <c r="I482" s="31">
        <v>50</v>
      </c>
      <c r="J482" s="31">
        <v>1.9000170000000001</v>
      </c>
      <c r="K482" s="31">
        <v>2.5</v>
      </c>
      <c r="L482" s="31">
        <v>29.99915</v>
      </c>
      <c r="M482" s="31">
        <v>0.23999319999999999</v>
      </c>
      <c r="N482" s="31" t="s">
        <v>401</v>
      </c>
      <c r="O482" s="31">
        <v>2175.88</v>
      </c>
      <c r="P482">
        <f t="shared" si="50"/>
        <v>2</v>
      </c>
      <c r="Q482">
        <f t="shared" si="51"/>
        <v>6</v>
      </c>
      <c r="R482" s="31" t="str">
        <f>VLOOKUP(G482,Catalogo!A:B,2,0)</f>
        <v>ACIDO BORICO POLVO</v>
      </c>
      <c r="S482" s="68">
        <f t="shared" si="52"/>
        <v>522.19640401599997</v>
      </c>
      <c r="T482" s="68">
        <f t="shared" si="53"/>
        <v>1653.683595984</v>
      </c>
      <c r="U482" s="69">
        <f t="shared" si="54"/>
        <v>17.407040000000002</v>
      </c>
    </row>
    <row r="483" spans="1:21" customFormat="1" x14ac:dyDescent="0.35">
      <c r="A483" s="31" t="s">
        <v>1321</v>
      </c>
      <c r="B483" s="31" t="s">
        <v>1136</v>
      </c>
      <c r="C483" s="30">
        <v>46059</v>
      </c>
      <c r="D483" s="31" t="s">
        <v>392</v>
      </c>
      <c r="E483" s="30">
        <v>46059</v>
      </c>
      <c r="F483" s="31" t="s">
        <v>397</v>
      </c>
      <c r="G483" s="31" t="s">
        <v>1322</v>
      </c>
      <c r="H483" s="31" t="s">
        <v>394</v>
      </c>
      <c r="I483" s="31">
        <v>380</v>
      </c>
      <c r="J483" s="31">
        <v>91.983158000000003</v>
      </c>
      <c r="K483" s="31">
        <v>105</v>
      </c>
      <c r="L483" s="31">
        <v>4946.3999599999997</v>
      </c>
      <c r="M483" s="31">
        <v>0.1239699238095238</v>
      </c>
      <c r="N483" s="31" t="s">
        <v>395</v>
      </c>
      <c r="O483" s="31">
        <v>39900</v>
      </c>
      <c r="P483">
        <f t="shared" si="50"/>
        <v>2</v>
      </c>
      <c r="Q483">
        <f t="shared" si="51"/>
        <v>6</v>
      </c>
      <c r="R483" s="31" t="str">
        <f>VLOOKUP(G483,Catalogo!A:B,2,0)</f>
        <v>CLORURO DE BENZALCONIO</v>
      </c>
      <c r="S483" s="68">
        <f t="shared" si="52"/>
        <v>4946.3999599999988</v>
      </c>
      <c r="T483" s="68">
        <f t="shared" si="53"/>
        <v>34953.600040000005</v>
      </c>
      <c r="U483" s="69">
        <f t="shared" si="54"/>
        <v>1</v>
      </c>
    </row>
    <row r="484" spans="1:21" customFormat="1" x14ac:dyDescent="0.35">
      <c r="A484" s="31" t="s">
        <v>1321</v>
      </c>
      <c r="B484" s="31" t="s">
        <v>1136</v>
      </c>
      <c r="C484" s="30">
        <v>46059</v>
      </c>
      <c r="D484" s="31" t="s">
        <v>392</v>
      </c>
      <c r="E484" s="30">
        <v>46059</v>
      </c>
      <c r="F484" s="31" t="s">
        <v>397</v>
      </c>
      <c r="G484" s="31" t="s">
        <v>553</v>
      </c>
      <c r="H484" s="31" t="s">
        <v>403</v>
      </c>
      <c r="I484" s="31">
        <v>400</v>
      </c>
      <c r="J484" s="31">
        <v>35.233224999999997</v>
      </c>
      <c r="K484" s="31">
        <v>47.02</v>
      </c>
      <c r="L484" s="31">
        <v>4714.71</v>
      </c>
      <c r="M484" s="31">
        <v>0.25067577626541898</v>
      </c>
      <c r="N484" s="31" t="s">
        <v>395</v>
      </c>
      <c r="O484" s="31">
        <v>18808</v>
      </c>
      <c r="P484">
        <f t="shared" si="50"/>
        <v>2</v>
      </c>
      <c r="Q484">
        <f t="shared" si="51"/>
        <v>6</v>
      </c>
      <c r="R484" s="31" t="str">
        <f>VLOOKUP(G484,Catalogo!A:B,2,0)</f>
        <v>ACEITE MINERAL</v>
      </c>
      <c r="S484" s="68">
        <f t="shared" si="52"/>
        <v>4714.7100000000028</v>
      </c>
      <c r="T484" s="68">
        <f t="shared" si="53"/>
        <v>14093.289999999997</v>
      </c>
      <c r="U484" s="69">
        <f t="shared" si="54"/>
        <v>1</v>
      </c>
    </row>
    <row r="485" spans="1:21" customFormat="1" x14ac:dyDescent="0.35">
      <c r="A485" s="31" t="s">
        <v>1309</v>
      </c>
      <c r="B485" s="31" t="s">
        <v>1150</v>
      </c>
      <c r="C485" s="30">
        <v>46059</v>
      </c>
      <c r="D485" s="31" t="s">
        <v>398</v>
      </c>
      <c r="E485" s="30">
        <v>46059</v>
      </c>
      <c r="F485" s="31" t="s">
        <v>397</v>
      </c>
      <c r="G485" s="31" t="s">
        <v>613</v>
      </c>
      <c r="H485" s="31" t="s">
        <v>394</v>
      </c>
      <c r="I485" s="31">
        <v>340</v>
      </c>
      <c r="J485" s="31">
        <v>34.988793999999999</v>
      </c>
      <c r="K485" s="31">
        <v>45</v>
      </c>
      <c r="L485" s="31">
        <v>3403.8100399999998</v>
      </c>
      <c r="M485" s="31">
        <v>0.22247124444444441</v>
      </c>
      <c r="N485" s="31" t="s">
        <v>395</v>
      </c>
      <c r="O485" s="31">
        <v>15300</v>
      </c>
      <c r="P485">
        <f t="shared" si="50"/>
        <v>2</v>
      </c>
      <c r="Q485">
        <f t="shared" si="51"/>
        <v>6</v>
      </c>
      <c r="R485" s="31" t="str">
        <f>VLOOKUP(G485,Catalogo!A:B,2,0)</f>
        <v>LESS 70%</v>
      </c>
      <c r="S485" s="68">
        <f t="shared" si="52"/>
        <v>3403.8100400000003</v>
      </c>
      <c r="T485" s="68">
        <f t="shared" si="53"/>
        <v>11896.18996</v>
      </c>
      <c r="U485" s="69">
        <f t="shared" si="54"/>
        <v>1</v>
      </c>
    </row>
    <row r="486" spans="1:21" customFormat="1" x14ac:dyDescent="0.35">
      <c r="A486" s="31" t="s">
        <v>1312</v>
      </c>
      <c r="B486" s="31" t="s">
        <v>790</v>
      </c>
      <c r="C486" s="30">
        <v>46059</v>
      </c>
      <c r="D486" s="31" t="s">
        <v>392</v>
      </c>
      <c r="E486" s="30">
        <v>46089</v>
      </c>
      <c r="F486" s="31" t="s">
        <v>397</v>
      </c>
      <c r="G486" s="31" t="s">
        <v>42</v>
      </c>
      <c r="H486" s="31" t="s">
        <v>394</v>
      </c>
      <c r="I486" s="31">
        <v>1000</v>
      </c>
      <c r="J486" s="31">
        <v>34.591560000000001</v>
      </c>
      <c r="K486" s="31">
        <v>48.7</v>
      </c>
      <c r="L486" s="31">
        <v>14108.44</v>
      </c>
      <c r="M486" s="31">
        <v>0.28970102669404513</v>
      </c>
      <c r="N486" s="31" t="s">
        <v>395</v>
      </c>
      <c r="O486" s="31">
        <v>48700</v>
      </c>
      <c r="P486">
        <f t="shared" si="50"/>
        <v>2</v>
      </c>
      <c r="Q486">
        <f t="shared" si="51"/>
        <v>6</v>
      </c>
      <c r="R486" s="31" t="str">
        <f>VLOOKUP(G486,Catalogo!A:B,2,0)</f>
        <v>ALCOHOL POLIVINILICO PVOH 08850</v>
      </c>
      <c r="S486" s="68">
        <f t="shared" si="52"/>
        <v>14108.440000000002</v>
      </c>
      <c r="T486" s="68">
        <f t="shared" si="53"/>
        <v>34591.56</v>
      </c>
      <c r="U486" s="69">
        <f t="shared" si="54"/>
        <v>1</v>
      </c>
    </row>
    <row r="487" spans="1:21" customFormat="1" x14ac:dyDescent="0.35">
      <c r="A487" s="31" t="s">
        <v>1313</v>
      </c>
      <c r="B487" s="31" t="s">
        <v>790</v>
      </c>
      <c r="C487" s="30">
        <v>46059</v>
      </c>
      <c r="D487" s="31" t="s">
        <v>392</v>
      </c>
      <c r="E487" s="30">
        <v>46089</v>
      </c>
      <c r="F487" s="31" t="s">
        <v>397</v>
      </c>
      <c r="G487" s="31" t="s">
        <v>87</v>
      </c>
      <c r="H487" s="31" t="s">
        <v>394</v>
      </c>
      <c r="I487" s="31">
        <v>1800</v>
      </c>
      <c r="J487" s="31">
        <v>31.092172000000001</v>
      </c>
      <c r="K487" s="31">
        <v>35.5</v>
      </c>
      <c r="L487" s="31">
        <v>7934.0904</v>
      </c>
      <c r="M487" s="31">
        <v>0.1241641690140845</v>
      </c>
      <c r="N487" s="31" t="s">
        <v>395</v>
      </c>
      <c r="O487" s="31">
        <v>63900</v>
      </c>
      <c r="P487">
        <f t="shared" si="50"/>
        <v>2</v>
      </c>
      <c r="Q487">
        <f t="shared" si="51"/>
        <v>6</v>
      </c>
      <c r="R487" s="31" t="str">
        <f>VLOOKUP(G487,Catalogo!A:B,2,0)</f>
        <v>ESTIREN ACRILICA</v>
      </c>
      <c r="S487" s="68">
        <f t="shared" si="52"/>
        <v>7934.0903999999973</v>
      </c>
      <c r="T487" s="68">
        <f t="shared" si="53"/>
        <v>55965.909599999999</v>
      </c>
      <c r="U487" s="69">
        <f t="shared" si="54"/>
        <v>1</v>
      </c>
    </row>
    <row r="488" spans="1:21" customFormat="1" x14ac:dyDescent="0.35">
      <c r="A488" s="31" t="s">
        <v>1314</v>
      </c>
      <c r="B488" s="31" t="s">
        <v>563</v>
      </c>
      <c r="C488" s="30">
        <v>46059</v>
      </c>
      <c r="D488" s="31" t="s">
        <v>392</v>
      </c>
      <c r="E488" s="30">
        <v>46089</v>
      </c>
      <c r="F488" s="31" t="s">
        <v>397</v>
      </c>
      <c r="G488" s="31" t="s">
        <v>87</v>
      </c>
      <c r="H488" s="31" t="s">
        <v>394</v>
      </c>
      <c r="I488" s="31">
        <v>720</v>
      </c>
      <c r="J488" s="31">
        <v>31.246403000000001</v>
      </c>
      <c r="K488" s="31">
        <v>38</v>
      </c>
      <c r="L488" s="31">
        <v>4862.5898399999996</v>
      </c>
      <c r="M488" s="31">
        <v>0.17772623684210531</v>
      </c>
      <c r="N488" s="31" t="s">
        <v>395</v>
      </c>
      <c r="O488" s="31">
        <v>27360</v>
      </c>
      <c r="P488">
        <f t="shared" si="50"/>
        <v>2</v>
      </c>
      <c r="Q488">
        <f t="shared" si="51"/>
        <v>6</v>
      </c>
      <c r="R488" s="31" t="str">
        <f>VLOOKUP(G488,Catalogo!A:B,2,0)</f>
        <v>ESTIREN ACRILICA</v>
      </c>
      <c r="S488" s="68">
        <f t="shared" si="52"/>
        <v>4862.5898399999996</v>
      </c>
      <c r="T488" s="68">
        <f t="shared" si="53"/>
        <v>22497.410159999999</v>
      </c>
      <c r="U488" s="69">
        <f t="shared" si="54"/>
        <v>1</v>
      </c>
    </row>
    <row r="489" spans="1:21" customFormat="1" x14ac:dyDescent="0.35">
      <c r="A489" s="31" t="s">
        <v>1315</v>
      </c>
      <c r="B489" s="31" t="s">
        <v>411</v>
      </c>
      <c r="C489" s="30">
        <v>46059</v>
      </c>
      <c r="D489" s="31" t="s">
        <v>392</v>
      </c>
      <c r="E489" s="30">
        <v>46089</v>
      </c>
      <c r="F489" s="31" t="s">
        <v>835</v>
      </c>
      <c r="G489" s="31" t="s">
        <v>613</v>
      </c>
      <c r="H489" s="31" t="s">
        <v>394</v>
      </c>
      <c r="I489" s="31">
        <v>680</v>
      </c>
      <c r="J489" s="31">
        <v>34.988793999999999</v>
      </c>
      <c r="K489" s="31">
        <v>41.5</v>
      </c>
      <c r="L489" s="31">
        <v>4427.6200799999997</v>
      </c>
      <c r="M489" s="31">
        <v>0.15689653012048191</v>
      </c>
      <c r="N489" s="31" t="s">
        <v>395</v>
      </c>
      <c r="O489" s="31">
        <v>28220</v>
      </c>
      <c r="P489">
        <f t="shared" si="50"/>
        <v>2</v>
      </c>
      <c r="Q489">
        <f t="shared" si="51"/>
        <v>6</v>
      </c>
      <c r="R489" s="31" t="str">
        <f>VLOOKUP(G489,Catalogo!A:B,2,0)</f>
        <v>LESS 70%</v>
      </c>
      <c r="S489" s="68">
        <f t="shared" si="52"/>
        <v>4427.6200800000006</v>
      </c>
      <c r="T489" s="68">
        <f t="shared" si="53"/>
        <v>23792.379919999999</v>
      </c>
      <c r="U489" s="69">
        <f t="shared" si="54"/>
        <v>1</v>
      </c>
    </row>
    <row r="490" spans="1:21" customFormat="1" x14ac:dyDescent="0.35">
      <c r="A490" s="31" t="s">
        <v>1315</v>
      </c>
      <c r="B490" s="31" t="s">
        <v>411</v>
      </c>
      <c r="C490" s="30">
        <v>46059</v>
      </c>
      <c r="D490" s="31" t="s">
        <v>392</v>
      </c>
      <c r="E490" s="30">
        <v>46089</v>
      </c>
      <c r="F490" s="31" t="s">
        <v>835</v>
      </c>
      <c r="G490" s="31" t="s">
        <v>602</v>
      </c>
      <c r="H490" s="31" t="s">
        <v>394</v>
      </c>
      <c r="I490" s="31">
        <v>200</v>
      </c>
      <c r="J490" s="31">
        <v>35.236550000000001</v>
      </c>
      <c r="K490" s="31">
        <v>44</v>
      </c>
      <c r="L490" s="31">
        <v>1752.69</v>
      </c>
      <c r="M490" s="31">
        <v>0.19916931818181821</v>
      </c>
      <c r="N490" s="31" t="s">
        <v>395</v>
      </c>
      <c r="O490" s="31">
        <v>8800</v>
      </c>
      <c r="P490">
        <f t="shared" si="50"/>
        <v>2</v>
      </c>
      <c r="Q490">
        <f t="shared" si="51"/>
        <v>6</v>
      </c>
      <c r="R490" s="31" t="str">
        <f>VLOOKUP(G490,Catalogo!A:B,2,0)</f>
        <v>ADBS</v>
      </c>
      <c r="S490" s="68">
        <f t="shared" si="52"/>
        <v>1752.6899999999998</v>
      </c>
      <c r="T490" s="68">
        <f t="shared" si="53"/>
        <v>7047.31</v>
      </c>
      <c r="U490" s="69">
        <f t="shared" si="54"/>
        <v>1</v>
      </c>
    </row>
    <row r="491" spans="1:21" customFormat="1" x14ac:dyDescent="0.35">
      <c r="A491" s="31" t="s">
        <v>1316</v>
      </c>
      <c r="B491" s="31" t="s">
        <v>1145</v>
      </c>
      <c r="C491" s="30">
        <v>46059</v>
      </c>
      <c r="D491" s="31" t="s">
        <v>398</v>
      </c>
      <c r="E491" s="30">
        <v>46059</v>
      </c>
      <c r="F491" s="31" t="s">
        <v>1146</v>
      </c>
      <c r="G491" s="31" t="s">
        <v>79</v>
      </c>
      <c r="H491" s="31" t="s">
        <v>394</v>
      </c>
      <c r="I491" s="31">
        <v>100</v>
      </c>
      <c r="J491" s="31">
        <v>51.002499999999998</v>
      </c>
      <c r="K491" s="31">
        <v>62</v>
      </c>
      <c r="L491" s="31">
        <v>1099.75</v>
      </c>
      <c r="M491" s="31">
        <v>0.17737903225806451</v>
      </c>
      <c r="N491" s="31" t="s">
        <v>395</v>
      </c>
      <c r="O491" s="31">
        <v>6200</v>
      </c>
      <c r="P491">
        <f t="shared" si="50"/>
        <v>2</v>
      </c>
      <c r="Q491">
        <f t="shared" si="51"/>
        <v>6</v>
      </c>
      <c r="R491" s="31" t="str">
        <f>VLOOKUP(G491,Catalogo!A:B,2,0)</f>
        <v>EDTA</v>
      </c>
      <c r="S491" s="68">
        <f t="shared" si="52"/>
        <v>1099.7500000000002</v>
      </c>
      <c r="T491" s="68">
        <f t="shared" si="53"/>
        <v>5100.25</v>
      </c>
      <c r="U491" s="69">
        <f t="shared" si="54"/>
        <v>1</v>
      </c>
    </row>
    <row r="492" spans="1:21" customFormat="1" x14ac:dyDescent="0.35">
      <c r="A492" s="31" t="s">
        <v>1310</v>
      </c>
      <c r="B492" s="31" t="s">
        <v>1311</v>
      </c>
      <c r="C492" s="30">
        <v>46058</v>
      </c>
      <c r="D492" s="31" t="s">
        <v>398</v>
      </c>
      <c r="E492" s="30">
        <v>46058</v>
      </c>
      <c r="F492" s="31" t="s">
        <v>835</v>
      </c>
      <c r="G492" s="31" t="s">
        <v>945</v>
      </c>
      <c r="H492" s="31" t="s">
        <v>394</v>
      </c>
      <c r="I492" s="31">
        <v>45</v>
      </c>
      <c r="J492" s="31">
        <v>61.059778000000001</v>
      </c>
      <c r="K492" s="31">
        <v>78</v>
      </c>
      <c r="L492" s="31">
        <v>762.30998999999997</v>
      </c>
      <c r="M492" s="31">
        <v>0.21718233333333331</v>
      </c>
      <c r="N492" s="31" t="s">
        <v>395</v>
      </c>
      <c r="O492" s="31">
        <v>3510</v>
      </c>
      <c r="P492">
        <f t="shared" si="50"/>
        <v>2</v>
      </c>
      <c r="Q492">
        <f t="shared" si="51"/>
        <v>6</v>
      </c>
      <c r="R492" s="31" t="str">
        <f>VLOOKUP(G492,Catalogo!A:B,2,0)</f>
        <v>HIPOCLORITO DE CALCIO GRANULAR AQUALIFE 65%</v>
      </c>
      <c r="S492" s="68">
        <f t="shared" si="52"/>
        <v>762.30998999999997</v>
      </c>
      <c r="T492" s="68">
        <f t="shared" si="53"/>
        <v>2747.6900100000003</v>
      </c>
      <c r="U492" s="69">
        <f t="shared" si="54"/>
        <v>1</v>
      </c>
    </row>
    <row r="493" spans="1:21" customFormat="1" x14ac:dyDescent="0.35">
      <c r="A493" s="31" t="s">
        <v>1317</v>
      </c>
      <c r="B493" s="31" t="s">
        <v>512</v>
      </c>
      <c r="C493" s="30">
        <v>46057</v>
      </c>
      <c r="D493" s="31" t="s">
        <v>392</v>
      </c>
      <c r="E493" s="30">
        <v>46087</v>
      </c>
      <c r="F493" s="31" t="s">
        <v>835</v>
      </c>
      <c r="G493" s="31" t="s">
        <v>121</v>
      </c>
      <c r="H493" s="31" t="s">
        <v>394</v>
      </c>
      <c r="I493" s="31">
        <v>240</v>
      </c>
      <c r="J493" s="31">
        <v>33.565249999999999</v>
      </c>
      <c r="K493" s="31">
        <v>43</v>
      </c>
      <c r="L493" s="31">
        <v>2264.34</v>
      </c>
      <c r="M493" s="31">
        <v>0.21941279069767439</v>
      </c>
      <c r="N493" s="31" t="s">
        <v>395</v>
      </c>
      <c r="O493" s="31">
        <v>10320</v>
      </c>
      <c r="P493">
        <f t="shared" si="50"/>
        <v>2</v>
      </c>
      <c r="Q493">
        <f t="shared" si="51"/>
        <v>6</v>
      </c>
      <c r="R493" s="31" t="str">
        <f>VLOOKUP(G493,Catalogo!A:B,2,0)</f>
        <v>ACIDO ACETICO GLACIAL ALIMENTICIO</v>
      </c>
      <c r="S493" s="68">
        <f t="shared" si="52"/>
        <v>2264.34</v>
      </c>
      <c r="T493" s="68">
        <f t="shared" si="53"/>
        <v>8055.66</v>
      </c>
      <c r="U493" s="69">
        <f t="shared" si="54"/>
        <v>1</v>
      </c>
    </row>
    <row r="494" spans="1:21" customFormat="1" x14ac:dyDescent="0.35">
      <c r="A494" s="31" t="s">
        <v>1318</v>
      </c>
      <c r="B494" s="31" t="s">
        <v>410</v>
      </c>
      <c r="C494" s="30">
        <v>46057</v>
      </c>
      <c r="D494" s="31" t="s">
        <v>392</v>
      </c>
      <c r="E494" s="30">
        <v>46087</v>
      </c>
      <c r="F494" s="31" t="s">
        <v>397</v>
      </c>
      <c r="G494" s="31" t="s">
        <v>77</v>
      </c>
      <c r="H494" s="31" t="s">
        <v>394</v>
      </c>
      <c r="I494" s="31">
        <v>200</v>
      </c>
      <c r="J494" s="31">
        <v>60.204549999999998</v>
      </c>
      <c r="K494" s="31">
        <v>68</v>
      </c>
      <c r="L494" s="31">
        <v>1559.09</v>
      </c>
      <c r="M494" s="31">
        <v>0.1146389705882353</v>
      </c>
      <c r="N494" s="31" t="s">
        <v>395</v>
      </c>
      <c r="O494" s="31">
        <v>13600</v>
      </c>
      <c r="P494">
        <f t="shared" si="50"/>
        <v>2</v>
      </c>
      <c r="Q494">
        <f t="shared" si="51"/>
        <v>6</v>
      </c>
      <c r="R494" s="31" t="str">
        <f>VLOOKUP(G494,Catalogo!A:B,2,0)</f>
        <v>DESPUMAROL</v>
      </c>
      <c r="S494" s="68">
        <f t="shared" si="52"/>
        <v>1559.0900000000006</v>
      </c>
      <c r="T494" s="68">
        <f t="shared" si="53"/>
        <v>12040.91</v>
      </c>
      <c r="U494" s="69">
        <f t="shared" si="54"/>
        <v>1</v>
      </c>
    </row>
    <row r="495" spans="1:21" customFormat="1" x14ac:dyDescent="0.35">
      <c r="A495" s="31" t="s">
        <v>1319</v>
      </c>
      <c r="B495" s="31" t="s">
        <v>523</v>
      </c>
      <c r="C495" s="30">
        <v>46056</v>
      </c>
      <c r="D495" s="31" t="s">
        <v>392</v>
      </c>
      <c r="E495" s="30">
        <v>46086</v>
      </c>
      <c r="F495" s="31" t="s">
        <v>397</v>
      </c>
      <c r="G495" s="31" t="s">
        <v>155</v>
      </c>
      <c r="H495" s="31" t="s">
        <v>394</v>
      </c>
      <c r="I495" s="31">
        <v>75</v>
      </c>
      <c r="J495" s="31">
        <v>71.872133000000005</v>
      </c>
      <c r="K495" s="31">
        <v>90</v>
      </c>
      <c r="L495" s="31">
        <v>1359.590025</v>
      </c>
      <c r="M495" s="31">
        <v>0.20142074444444441</v>
      </c>
      <c r="N495" s="31" t="s">
        <v>395</v>
      </c>
      <c r="O495" s="31">
        <v>6750</v>
      </c>
      <c r="P495">
        <f t="shared" si="50"/>
        <v>2</v>
      </c>
      <c r="Q495">
        <f t="shared" si="51"/>
        <v>6</v>
      </c>
      <c r="R495" s="31" t="str">
        <f>VLOOKUP(G495,Catalogo!A:B,2,0)</f>
        <v>ACIDO ASCORBICO</v>
      </c>
      <c r="S495" s="68">
        <f t="shared" si="52"/>
        <v>1359.5900249999995</v>
      </c>
      <c r="T495" s="68">
        <f t="shared" si="53"/>
        <v>5390.4099750000005</v>
      </c>
      <c r="U495" s="69">
        <f t="shared" si="54"/>
        <v>1</v>
      </c>
    </row>
    <row r="496" spans="1:21" customFormat="1" x14ac:dyDescent="0.35">
      <c r="A496" s="31" t="s">
        <v>1280</v>
      </c>
      <c r="B496" s="31" t="s">
        <v>402</v>
      </c>
      <c r="C496" s="30">
        <v>46053</v>
      </c>
      <c r="D496" s="31" t="s">
        <v>392</v>
      </c>
      <c r="E496" s="30">
        <v>46083</v>
      </c>
      <c r="F496" s="31" t="s">
        <v>397</v>
      </c>
      <c r="G496" s="31" t="s">
        <v>87</v>
      </c>
      <c r="H496" s="31" t="s">
        <v>394</v>
      </c>
      <c r="I496" s="31">
        <v>1800</v>
      </c>
      <c r="J496" s="31">
        <v>31.226706</v>
      </c>
      <c r="K496" s="31">
        <v>35.5</v>
      </c>
      <c r="L496" s="31">
        <v>7691.9291999999996</v>
      </c>
      <c r="M496" s="31">
        <v>0.1203744788732394</v>
      </c>
      <c r="N496" s="31" t="s">
        <v>395</v>
      </c>
      <c r="O496" s="31">
        <v>63900</v>
      </c>
      <c r="P496">
        <f t="shared" ref="P496:P498" si="55">MONTH(C496)</f>
        <v>1</v>
      </c>
      <c r="Q496">
        <f t="shared" ref="Q496:Q498" si="56">WEEKNUM(C496)</f>
        <v>5</v>
      </c>
      <c r="R496" s="31" t="str">
        <f>VLOOKUP(G496,Catalogo!A:B,2,0)</f>
        <v>ESTIREN ACRILICA</v>
      </c>
      <c r="S496" s="68">
        <f t="shared" ref="S496:S498" si="57">(K496-J496)*I496*U496</f>
        <v>7691.9291999999996</v>
      </c>
      <c r="T496" s="68">
        <f t="shared" ref="T496:T498" si="58">O496-S496</f>
        <v>56208.070800000001</v>
      </c>
      <c r="U496" s="69">
        <f t="shared" ref="U496:U498" si="59">IF(N496="USD",(O496/I496/K496),1)</f>
        <v>1</v>
      </c>
    </row>
    <row r="497" spans="1:21" customFormat="1" x14ac:dyDescent="0.35">
      <c r="A497" s="31" t="s">
        <v>1281</v>
      </c>
      <c r="B497" s="31" t="s">
        <v>523</v>
      </c>
      <c r="C497" s="30">
        <v>46053</v>
      </c>
      <c r="D497" s="31" t="s">
        <v>392</v>
      </c>
      <c r="E497" s="30">
        <v>46083</v>
      </c>
      <c r="F497" s="31" t="s">
        <v>397</v>
      </c>
      <c r="G497" s="31" t="s">
        <v>137</v>
      </c>
      <c r="H497" s="31" t="s">
        <v>394</v>
      </c>
      <c r="I497" s="31">
        <v>200</v>
      </c>
      <c r="J497" s="31">
        <v>26.876650000000001</v>
      </c>
      <c r="K497" s="31">
        <v>46</v>
      </c>
      <c r="L497" s="31">
        <v>3824.67</v>
      </c>
      <c r="M497" s="31">
        <v>0.41572500000000001</v>
      </c>
      <c r="N497" s="31" t="s">
        <v>395</v>
      </c>
      <c r="O497" s="31">
        <v>9200</v>
      </c>
      <c r="P497">
        <f t="shared" si="55"/>
        <v>1</v>
      </c>
      <c r="Q497">
        <f t="shared" si="56"/>
        <v>5</v>
      </c>
      <c r="R497" s="31" t="str">
        <f>VLOOKUP(G497,Catalogo!A:B,2,0)</f>
        <v>METASILICATO DE SODIO PENTASIL</v>
      </c>
      <c r="S497" s="68">
        <f t="shared" si="57"/>
        <v>3824.6699999999996</v>
      </c>
      <c r="T497" s="68">
        <f t="shared" si="58"/>
        <v>5375.33</v>
      </c>
      <c r="U497" s="69">
        <f t="shared" si="59"/>
        <v>1</v>
      </c>
    </row>
    <row r="498" spans="1:21" customFormat="1" x14ac:dyDescent="0.35">
      <c r="A498" s="31" t="s">
        <v>1281</v>
      </c>
      <c r="B498" s="31" t="s">
        <v>523</v>
      </c>
      <c r="C498" s="30">
        <v>46053</v>
      </c>
      <c r="D498" s="31" t="s">
        <v>392</v>
      </c>
      <c r="E498" s="30">
        <v>46083</v>
      </c>
      <c r="F498" s="31" t="s">
        <v>397</v>
      </c>
      <c r="G498" s="31" t="s">
        <v>18</v>
      </c>
      <c r="H498" s="31" t="s">
        <v>394</v>
      </c>
      <c r="I498" s="31">
        <v>400</v>
      </c>
      <c r="J498" s="31">
        <v>47.431849999999997</v>
      </c>
      <c r="K498" s="31">
        <v>68</v>
      </c>
      <c r="L498" s="31">
        <v>8227.26</v>
      </c>
      <c r="M498" s="31">
        <v>0.30247279411764699</v>
      </c>
      <c r="N498" s="31" t="s">
        <v>395</v>
      </c>
      <c r="O498" s="31">
        <v>27200</v>
      </c>
      <c r="P498">
        <f t="shared" si="55"/>
        <v>1</v>
      </c>
      <c r="Q498">
        <f t="shared" si="56"/>
        <v>5</v>
      </c>
      <c r="R498" s="31" t="str">
        <f>VLOOKUP(G498,Catalogo!A:B,2,0)</f>
        <v>NITRATO DE SODIO CHILENO SACO 25 KG</v>
      </c>
      <c r="S498" s="68">
        <f t="shared" si="57"/>
        <v>8227.260000000002</v>
      </c>
      <c r="T498" s="68">
        <f t="shared" si="58"/>
        <v>18972.739999999998</v>
      </c>
      <c r="U498" s="69">
        <f t="shared" si="59"/>
        <v>1</v>
      </c>
    </row>
    <row r="499" spans="1:21" customFormat="1" x14ac:dyDescent="0.35">
      <c r="A499" s="31" t="s">
        <v>1259</v>
      </c>
      <c r="B499" s="31" t="s">
        <v>1150</v>
      </c>
      <c r="C499" s="30">
        <v>46052</v>
      </c>
      <c r="D499" s="31" t="s">
        <v>398</v>
      </c>
      <c r="E499" s="30">
        <v>46052</v>
      </c>
      <c r="F499" s="31" t="s">
        <v>397</v>
      </c>
      <c r="G499" s="31" t="s">
        <v>613</v>
      </c>
      <c r="H499" s="31" t="s">
        <v>394</v>
      </c>
      <c r="I499" s="31">
        <v>340</v>
      </c>
      <c r="J499" s="31">
        <v>34.988793999999999</v>
      </c>
      <c r="K499" s="31">
        <v>45</v>
      </c>
      <c r="L499" s="31">
        <v>3403.8100399999998</v>
      </c>
      <c r="M499" s="31">
        <v>0.22247124444444441</v>
      </c>
      <c r="N499" s="31" t="s">
        <v>395</v>
      </c>
      <c r="O499" s="31">
        <v>15300</v>
      </c>
      <c r="P499">
        <f t="shared" ref="P499:P558" si="60">MONTH(C499)</f>
        <v>1</v>
      </c>
      <c r="Q499">
        <f t="shared" ref="Q499:Q558" si="61">WEEKNUM(C499)</f>
        <v>5</v>
      </c>
      <c r="R499" s="31" t="str">
        <f>VLOOKUP(G499,Catalogo!A:B,2,0)</f>
        <v>LESS 70%</v>
      </c>
      <c r="S499" s="68">
        <f t="shared" ref="S499:S558" si="62">(K499-J499)*I499*U499</f>
        <v>3403.8100400000003</v>
      </c>
      <c r="T499" s="68">
        <f t="shared" ref="T499:T558" si="63">O499-S499</f>
        <v>11896.18996</v>
      </c>
      <c r="U499" s="69">
        <f t="shared" ref="U499:U558" si="64">IF(N499="USD",(O499/I499/K499),1)</f>
        <v>1</v>
      </c>
    </row>
    <row r="500" spans="1:21" customFormat="1" x14ac:dyDescent="0.35">
      <c r="A500" s="31" t="s">
        <v>1260</v>
      </c>
      <c r="B500" s="31" t="s">
        <v>788</v>
      </c>
      <c r="C500" s="30">
        <v>46052</v>
      </c>
      <c r="D500" s="31" t="s">
        <v>398</v>
      </c>
      <c r="E500" s="30">
        <v>46052</v>
      </c>
      <c r="F500" s="31" t="s">
        <v>397</v>
      </c>
      <c r="G500" s="31" t="s">
        <v>222</v>
      </c>
      <c r="H500" s="31" t="s">
        <v>394</v>
      </c>
      <c r="I500" s="31">
        <v>2000</v>
      </c>
      <c r="J500" s="31">
        <v>26.79888</v>
      </c>
      <c r="K500" s="31">
        <v>33.520000000000003</v>
      </c>
      <c r="L500" s="31">
        <v>13442.24</v>
      </c>
      <c r="M500" s="31">
        <v>0.2005107398568019</v>
      </c>
      <c r="N500" s="31" t="s">
        <v>395</v>
      </c>
      <c r="O500" s="31">
        <v>67040</v>
      </c>
      <c r="P500">
        <f t="shared" si="60"/>
        <v>1</v>
      </c>
      <c r="Q500">
        <f t="shared" si="61"/>
        <v>5</v>
      </c>
      <c r="R500" s="31" t="str">
        <f>VLOOKUP(G500,Catalogo!A:B,2,0)</f>
        <v>LIGNOSULFONATO DE SODIO S10 DOMSJO</v>
      </c>
      <c r="S500" s="68">
        <f t="shared" si="62"/>
        <v>13442.240000000005</v>
      </c>
      <c r="T500" s="68">
        <f t="shared" si="63"/>
        <v>53597.759999999995</v>
      </c>
      <c r="U500" s="69">
        <f t="shared" si="64"/>
        <v>1</v>
      </c>
    </row>
    <row r="501" spans="1:21" customFormat="1" x14ac:dyDescent="0.35">
      <c r="A501" s="31" t="s">
        <v>1260</v>
      </c>
      <c r="B501" s="31" t="s">
        <v>788</v>
      </c>
      <c r="C501" s="30">
        <v>46052</v>
      </c>
      <c r="D501" s="31" t="s">
        <v>398</v>
      </c>
      <c r="E501" s="30">
        <v>46052</v>
      </c>
      <c r="F501" s="31" t="s">
        <v>397</v>
      </c>
      <c r="G501" s="31" t="s">
        <v>162</v>
      </c>
      <c r="H501" s="31" t="s">
        <v>394</v>
      </c>
      <c r="I501" s="31">
        <v>1400</v>
      </c>
      <c r="J501" s="31">
        <v>60.056386000000003</v>
      </c>
      <c r="K501" s="31">
        <v>72.58</v>
      </c>
      <c r="L501" s="31">
        <v>17533.059600000001</v>
      </c>
      <c r="M501" s="31">
        <v>0.17254910443648391</v>
      </c>
      <c r="N501" s="31" t="s">
        <v>395</v>
      </c>
      <c r="O501" s="31">
        <v>101612</v>
      </c>
      <c r="P501">
        <f t="shared" si="60"/>
        <v>1</v>
      </c>
      <c r="Q501">
        <f t="shared" si="61"/>
        <v>5</v>
      </c>
      <c r="R501" s="31" t="str">
        <f>VLOOKUP(G501,Catalogo!A:B,2,0)</f>
        <v>ALCOHOL TRIDECILICO 8 MOLES</v>
      </c>
      <c r="S501" s="68">
        <f t="shared" si="62"/>
        <v>17533.059599999993</v>
      </c>
      <c r="T501" s="68">
        <f t="shared" si="63"/>
        <v>84078.940400000007</v>
      </c>
      <c r="U501" s="69">
        <f t="shared" si="64"/>
        <v>1</v>
      </c>
    </row>
    <row r="502" spans="1:21" customFormat="1" x14ac:dyDescent="0.35">
      <c r="A502" s="31" t="s">
        <v>1260</v>
      </c>
      <c r="B502" s="31" t="s">
        <v>788</v>
      </c>
      <c r="C502" s="30">
        <v>46052</v>
      </c>
      <c r="D502" s="31" t="s">
        <v>398</v>
      </c>
      <c r="E502" s="30">
        <v>46052</v>
      </c>
      <c r="F502" s="31" t="s">
        <v>397</v>
      </c>
      <c r="G502" s="31" t="s">
        <v>79</v>
      </c>
      <c r="H502" s="31" t="s">
        <v>394</v>
      </c>
      <c r="I502" s="31">
        <v>500</v>
      </c>
      <c r="J502" s="31">
        <v>47.004840000000002</v>
      </c>
      <c r="K502" s="31">
        <v>54.44</v>
      </c>
      <c r="L502" s="31">
        <v>3717.58</v>
      </c>
      <c r="M502" s="31">
        <v>0.13657531227038941</v>
      </c>
      <c r="N502" s="31" t="s">
        <v>395</v>
      </c>
      <c r="O502" s="31">
        <v>27220</v>
      </c>
      <c r="P502">
        <f t="shared" si="60"/>
        <v>1</v>
      </c>
      <c r="Q502">
        <f t="shared" si="61"/>
        <v>5</v>
      </c>
      <c r="R502" s="31" t="str">
        <f>VLOOKUP(G502,Catalogo!A:B,2,0)</f>
        <v>EDTA</v>
      </c>
      <c r="S502" s="68">
        <f t="shared" si="62"/>
        <v>3717.5799999999981</v>
      </c>
      <c r="T502" s="68">
        <f t="shared" si="63"/>
        <v>23502.420000000002</v>
      </c>
      <c r="U502" s="69">
        <f t="shared" si="64"/>
        <v>1</v>
      </c>
    </row>
    <row r="503" spans="1:21" customFormat="1" x14ac:dyDescent="0.35">
      <c r="A503" s="31" t="s">
        <v>1261</v>
      </c>
      <c r="B503" s="31" t="s">
        <v>790</v>
      </c>
      <c r="C503" s="30">
        <v>46052</v>
      </c>
      <c r="D503" s="31" t="s">
        <v>392</v>
      </c>
      <c r="E503" s="30">
        <v>46082</v>
      </c>
      <c r="F503" s="31" t="s">
        <v>397</v>
      </c>
      <c r="G503" s="31" t="s">
        <v>87</v>
      </c>
      <c r="H503" s="31" t="s">
        <v>394</v>
      </c>
      <c r="I503" s="31">
        <v>1800</v>
      </c>
      <c r="J503" s="31">
        <v>31.085939</v>
      </c>
      <c r="K503" s="31">
        <v>35.5</v>
      </c>
      <c r="L503" s="31">
        <v>7945.3098</v>
      </c>
      <c r="M503" s="31">
        <v>0.12433974647887321</v>
      </c>
      <c r="N503" s="31" t="s">
        <v>395</v>
      </c>
      <c r="O503" s="31">
        <v>63900</v>
      </c>
      <c r="P503">
        <f t="shared" si="60"/>
        <v>1</v>
      </c>
      <c r="Q503">
        <f t="shared" si="61"/>
        <v>5</v>
      </c>
      <c r="R503" s="31" t="str">
        <f>VLOOKUP(G503,Catalogo!A:B,2,0)</f>
        <v>ESTIREN ACRILICA</v>
      </c>
      <c r="S503" s="68">
        <f t="shared" si="62"/>
        <v>7945.3098</v>
      </c>
      <c r="T503" s="68">
        <f t="shared" si="63"/>
        <v>55954.690199999997</v>
      </c>
      <c r="U503" s="69">
        <f t="shared" si="64"/>
        <v>1</v>
      </c>
    </row>
    <row r="504" spans="1:21" customFormat="1" x14ac:dyDescent="0.35">
      <c r="A504" s="31" t="s">
        <v>1262</v>
      </c>
      <c r="B504" s="31" t="s">
        <v>831</v>
      </c>
      <c r="C504" s="30">
        <v>46050</v>
      </c>
      <c r="D504" s="31" t="s">
        <v>392</v>
      </c>
      <c r="E504" s="30">
        <v>46080</v>
      </c>
      <c r="F504" s="31" t="s">
        <v>397</v>
      </c>
      <c r="G504" s="31" t="s">
        <v>69</v>
      </c>
      <c r="H504" s="31" t="s">
        <v>394</v>
      </c>
      <c r="I504" s="31">
        <v>510</v>
      </c>
      <c r="J504" s="31">
        <v>1.7819959999999999</v>
      </c>
      <c r="K504" s="31">
        <v>2.2999999999999998</v>
      </c>
      <c r="L504" s="31">
        <v>264.18203999999997</v>
      </c>
      <c r="M504" s="31">
        <v>0.22521913043478259</v>
      </c>
      <c r="N504" s="31" t="s">
        <v>401</v>
      </c>
      <c r="O504" s="31">
        <v>20217.48</v>
      </c>
      <c r="P504">
        <f t="shared" si="60"/>
        <v>1</v>
      </c>
      <c r="Q504">
        <f t="shared" si="61"/>
        <v>5</v>
      </c>
      <c r="R504" s="31" t="str">
        <f>VLOOKUP(G504,Catalogo!A:B,2,0)</f>
        <v>ACIDO FOSFORICO CLARIFICADO 85%</v>
      </c>
      <c r="S504" s="68">
        <f t="shared" si="62"/>
        <v>4553.3632651826083</v>
      </c>
      <c r="T504" s="68">
        <f t="shared" si="63"/>
        <v>15664.116734817391</v>
      </c>
      <c r="U504" s="69">
        <f t="shared" si="64"/>
        <v>17.235703324808185</v>
      </c>
    </row>
    <row r="505" spans="1:21" customFormat="1" x14ac:dyDescent="0.35">
      <c r="A505" s="31" t="s">
        <v>1263</v>
      </c>
      <c r="B505" s="31" t="s">
        <v>522</v>
      </c>
      <c r="C505" s="30">
        <v>46050</v>
      </c>
      <c r="D505" s="31" t="s">
        <v>392</v>
      </c>
      <c r="E505" s="30">
        <v>46080</v>
      </c>
      <c r="F505" s="31" t="s">
        <v>397</v>
      </c>
      <c r="G505" s="31" t="s">
        <v>617</v>
      </c>
      <c r="H505" s="31" t="s">
        <v>394</v>
      </c>
      <c r="I505" s="31">
        <v>2000</v>
      </c>
      <c r="J505" s="31">
        <v>1.972183</v>
      </c>
      <c r="K505" s="31">
        <v>2.38</v>
      </c>
      <c r="L505" s="31">
        <v>815.63400000000001</v>
      </c>
      <c r="M505" s="31">
        <v>0.17135168067226891</v>
      </c>
      <c r="N505" s="31" t="s">
        <v>401</v>
      </c>
      <c r="O505" s="31">
        <v>82041.929999999993</v>
      </c>
      <c r="P505">
        <f t="shared" si="60"/>
        <v>1</v>
      </c>
      <c r="Q505">
        <f t="shared" si="61"/>
        <v>5</v>
      </c>
      <c r="R505" s="31" t="str">
        <f>VLOOKUP(G505,Catalogo!A:B,2,0)</f>
        <v>POTASA CAUSTICA EN ESCAMAS COREANA</v>
      </c>
      <c r="S505" s="68">
        <f t="shared" si="62"/>
        <v>14058.022591096636</v>
      </c>
      <c r="T505" s="68">
        <f t="shared" si="63"/>
        <v>67983.907408903353</v>
      </c>
      <c r="U505" s="69">
        <f t="shared" si="64"/>
        <v>17.235699579831934</v>
      </c>
    </row>
    <row r="506" spans="1:21" customFormat="1" x14ac:dyDescent="0.35">
      <c r="A506" s="31" t="s">
        <v>1264</v>
      </c>
      <c r="B506" s="31" t="s">
        <v>522</v>
      </c>
      <c r="C506" s="30">
        <v>46050</v>
      </c>
      <c r="D506" s="31" t="s">
        <v>392</v>
      </c>
      <c r="E506" s="30">
        <v>46080</v>
      </c>
      <c r="F506" s="31" t="s">
        <v>397</v>
      </c>
      <c r="G506" s="31" t="s">
        <v>617</v>
      </c>
      <c r="H506" s="31" t="s">
        <v>394</v>
      </c>
      <c r="I506" s="31">
        <v>1000</v>
      </c>
      <c r="J506" s="31">
        <v>1.972183</v>
      </c>
      <c r="K506" s="31">
        <v>2.38</v>
      </c>
      <c r="L506" s="31">
        <v>407.81700000000001</v>
      </c>
      <c r="M506" s="31">
        <v>0.17135168067226891</v>
      </c>
      <c r="N506" s="31" t="s">
        <v>401</v>
      </c>
      <c r="O506" s="31">
        <v>41020.97</v>
      </c>
      <c r="P506">
        <f t="shared" si="60"/>
        <v>1</v>
      </c>
      <c r="Q506">
        <f t="shared" si="61"/>
        <v>5</v>
      </c>
      <c r="R506" s="31" t="str">
        <f>VLOOKUP(G506,Catalogo!A:B,2,0)</f>
        <v>POTASA CAUSTICA EN ESCAMAS COREANA</v>
      </c>
      <c r="S506" s="68">
        <f t="shared" si="62"/>
        <v>7029.0121523067201</v>
      </c>
      <c r="T506" s="68">
        <f t="shared" si="63"/>
        <v>33991.95784769328</v>
      </c>
      <c r="U506" s="69">
        <f t="shared" si="64"/>
        <v>17.235701680672268</v>
      </c>
    </row>
    <row r="507" spans="1:21" customFormat="1" x14ac:dyDescent="0.35">
      <c r="A507" s="31" t="s">
        <v>1265</v>
      </c>
      <c r="B507" s="31" t="s">
        <v>522</v>
      </c>
      <c r="C507" s="30">
        <v>46050</v>
      </c>
      <c r="D507" s="31" t="s">
        <v>392</v>
      </c>
      <c r="E507" s="30">
        <v>46080</v>
      </c>
      <c r="F507" s="31" t="s">
        <v>397</v>
      </c>
      <c r="G507" s="31" t="s">
        <v>617</v>
      </c>
      <c r="H507" s="31" t="s">
        <v>394</v>
      </c>
      <c r="I507" s="31">
        <v>1000</v>
      </c>
      <c r="J507" s="31">
        <v>1.972183</v>
      </c>
      <c r="K507" s="31">
        <v>2.38</v>
      </c>
      <c r="L507" s="31">
        <v>407.81700000000001</v>
      </c>
      <c r="M507" s="31">
        <v>0.17135168067226891</v>
      </c>
      <c r="N507" s="31" t="s">
        <v>401</v>
      </c>
      <c r="O507" s="31">
        <v>41020.97</v>
      </c>
      <c r="P507">
        <f t="shared" si="60"/>
        <v>1</v>
      </c>
      <c r="Q507">
        <f t="shared" si="61"/>
        <v>5</v>
      </c>
      <c r="R507" s="31" t="str">
        <f>VLOOKUP(G507,Catalogo!A:B,2,0)</f>
        <v>POTASA CAUSTICA EN ESCAMAS COREANA</v>
      </c>
      <c r="S507" s="68">
        <f t="shared" si="62"/>
        <v>7029.0121523067201</v>
      </c>
      <c r="T507" s="68">
        <f t="shared" si="63"/>
        <v>33991.95784769328</v>
      </c>
      <c r="U507" s="69">
        <f t="shared" si="64"/>
        <v>17.235701680672268</v>
      </c>
    </row>
    <row r="508" spans="1:21" customFormat="1" x14ac:dyDescent="0.35">
      <c r="A508" s="31" t="s">
        <v>1266</v>
      </c>
      <c r="B508" s="31" t="s">
        <v>586</v>
      </c>
      <c r="C508" s="30">
        <v>46050</v>
      </c>
      <c r="D508" s="31" t="s">
        <v>392</v>
      </c>
      <c r="E508" s="30">
        <v>46080</v>
      </c>
      <c r="F508" s="31" t="s">
        <v>397</v>
      </c>
      <c r="G508" s="31" t="s">
        <v>617</v>
      </c>
      <c r="H508" s="31" t="s">
        <v>394</v>
      </c>
      <c r="I508" s="31">
        <v>500</v>
      </c>
      <c r="J508" s="31">
        <v>33.99194</v>
      </c>
      <c r="K508" s="31">
        <v>65</v>
      </c>
      <c r="L508" s="31">
        <v>15504.03</v>
      </c>
      <c r="M508" s="31">
        <v>0.47704707692307691</v>
      </c>
      <c r="N508" s="31" t="s">
        <v>395</v>
      </c>
      <c r="O508" s="31">
        <v>32500</v>
      </c>
      <c r="P508">
        <f t="shared" si="60"/>
        <v>1</v>
      </c>
      <c r="Q508">
        <f t="shared" si="61"/>
        <v>5</v>
      </c>
      <c r="R508" s="31" t="str">
        <f>VLOOKUP(G508,Catalogo!A:B,2,0)</f>
        <v>POTASA CAUSTICA EN ESCAMAS COREANA</v>
      </c>
      <c r="S508" s="68">
        <f t="shared" si="62"/>
        <v>15504.03</v>
      </c>
      <c r="T508" s="68">
        <f t="shared" si="63"/>
        <v>16995.97</v>
      </c>
      <c r="U508" s="69">
        <f t="shared" si="64"/>
        <v>1</v>
      </c>
    </row>
    <row r="509" spans="1:21" customFormat="1" x14ac:dyDescent="0.35">
      <c r="A509" s="31" t="s">
        <v>1267</v>
      </c>
      <c r="B509" s="31" t="s">
        <v>1154</v>
      </c>
      <c r="C509" s="30">
        <v>46050</v>
      </c>
      <c r="D509" s="31" t="s">
        <v>398</v>
      </c>
      <c r="E509" s="30">
        <v>46050</v>
      </c>
      <c r="F509" s="31" t="s">
        <v>397</v>
      </c>
      <c r="G509" s="31" t="s">
        <v>173</v>
      </c>
      <c r="H509" s="31" t="s">
        <v>394</v>
      </c>
      <c r="I509" s="31">
        <v>50</v>
      </c>
      <c r="J509" s="31">
        <v>36.861199999999997</v>
      </c>
      <c r="K509" s="31">
        <v>50</v>
      </c>
      <c r="L509" s="31">
        <v>656.94</v>
      </c>
      <c r="M509" s="31">
        <v>0.26277600000000001</v>
      </c>
      <c r="N509" s="31" t="s">
        <v>395</v>
      </c>
      <c r="O509" s="31">
        <v>2500</v>
      </c>
      <c r="P509">
        <f t="shared" si="60"/>
        <v>1</v>
      </c>
      <c r="Q509">
        <f t="shared" si="61"/>
        <v>5</v>
      </c>
      <c r="R509" s="31" t="str">
        <f>VLOOKUP(G509,Catalogo!A:B,2,0)</f>
        <v>TRICLORO GRANULAR</v>
      </c>
      <c r="S509" s="68">
        <f t="shared" si="62"/>
        <v>656.94000000000017</v>
      </c>
      <c r="T509" s="68">
        <f t="shared" si="63"/>
        <v>1843.06</v>
      </c>
      <c r="U509" s="69">
        <f t="shared" si="64"/>
        <v>1</v>
      </c>
    </row>
    <row r="510" spans="1:21" customFormat="1" x14ac:dyDescent="0.35">
      <c r="A510" s="31" t="s">
        <v>1268</v>
      </c>
      <c r="B510" s="31" t="s">
        <v>409</v>
      </c>
      <c r="C510" s="30">
        <v>46049</v>
      </c>
      <c r="D510" s="31" t="s">
        <v>392</v>
      </c>
      <c r="E510" s="30">
        <v>46079</v>
      </c>
      <c r="F510" s="31" t="s">
        <v>397</v>
      </c>
      <c r="G510" s="31" t="s">
        <v>52</v>
      </c>
      <c r="H510" s="31" t="s">
        <v>403</v>
      </c>
      <c r="I510" s="31">
        <v>400</v>
      </c>
      <c r="J510" s="31">
        <v>2.096047</v>
      </c>
      <c r="K510" s="31">
        <v>2.37</v>
      </c>
      <c r="L510" s="31">
        <v>109.5812</v>
      </c>
      <c r="M510" s="31">
        <v>0.11559198312236291</v>
      </c>
      <c r="N510" s="31" t="s">
        <v>401</v>
      </c>
      <c r="O510" s="31">
        <v>16384.28</v>
      </c>
      <c r="P510">
        <f t="shared" si="60"/>
        <v>1</v>
      </c>
      <c r="Q510">
        <f t="shared" si="61"/>
        <v>5</v>
      </c>
      <c r="R510" s="31" t="str">
        <f>VLOOKUP(G510,Catalogo!A:B,2,0)</f>
        <v>ACETATO N PROPILO</v>
      </c>
      <c r="S510" s="68">
        <f t="shared" si="62"/>
        <v>1893.8914172320681</v>
      </c>
      <c r="T510" s="68">
        <f t="shared" si="63"/>
        <v>14490.388582767931</v>
      </c>
      <c r="U510" s="69">
        <f t="shared" si="64"/>
        <v>17.282995780590714</v>
      </c>
    </row>
    <row r="511" spans="1:21" customFormat="1" x14ac:dyDescent="0.35">
      <c r="A511" s="31" t="s">
        <v>1269</v>
      </c>
      <c r="B511" s="31" t="s">
        <v>1270</v>
      </c>
      <c r="C511" s="30">
        <v>46049</v>
      </c>
      <c r="D511" s="31" t="s">
        <v>392</v>
      </c>
      <c r="E511" s="30">
        <v>46049</v>
      </c>
      <c r="F511" s="31" t="s">
        <v>835</v>
      </c>
      <c r="G511" s="31" t="s">
        <v>945</v>
      </c>
      <c r="H511" s="31" t="s">
        <v>394</v>
      </c>
      <c r="I511" s="31">
        <v>45</v>
      </c>
      <c r="J511" s="31">
        <v>61.059778000000001</v>
      </c>
      <c r="K511" s="31">
        <v>78</v>
      </c>
      <c r="L511" s="31">
        <v>762.30998999999997</v>
      </c>
      <c r="M511" s="31">
        <v>0.21718233333333331</v>
      </c>
      <c r="N511" s="31" t="s">
        <v>395</v>
      </c>
      <c r="O511" s="31">
        <v>3510</v>
      </c>
      <c r="P511">
        <f t="shared" si="60"/>
        <v>1</v>
      </c>
      <c r="Q511">
        <f t="shared" si="61"/>
        <v>5</v>
      </c>
      <c r="R511" s="31" t="str">
        <f>VLOOKUP(G511,Catalogo!A:B,2,0)</f>
        <v>HIPOCLORITO DE CALCIO GRANULAR AQUALIFE 65%</v>
      </c>
      <c r="S511" s="68">
        <f t="shared" si="62"/>
        <v>762.30998999999997</v>
      </c>
      <c r="T511" s="68">
        <f t="shared" si="63"/>
        <v>2747.6900100000003</v>
      </c>
      <c r="U511" s="69">
        <f t="shared" si="64"/>
        <v>1</v>
      </c>
    </row>
    <row r="512" spans="1:21" customFormat="1" x14ac:dyDescent="0.35">
      <c r="A512" s="31" t="s">
        <v>1271</v>
      </c>
      <c r="B512" s="31" t="s">
        <v>1272</v>
      </c>
      <c r="C512" s="30">
        <v>46049</v>
      </c>
      <c r="D512" s="31" t="s">
        <v>398</v>
      </c>
      <c r="E512" s="30">
        <v>46049</v>
      </c>
      <c r="F512" s="31" t="s">
        <v>397</v>
      </c>
      <c r="G512" s="31" t="s">
        <v>215</v>
      </c>
      <c r="H512" s="31" t="s">
        <v>394</v>
      </c>
      <c r="I512" s="31">
        <v>3244.8</v>
      </c>
      <c r="J512" s="31">
        <v>30.930147000000002</v>
      </c>
      <c r="K512" s="31">
        <v>37.5</v>
      </c>
      <c r="L512" s="31">
        <v>21317.859014000001</v>
      </c>
      <c r="M512" s="31">
        <v>0.17519607999671269</v>
      </c>
      <c r="N512" s="31" t="s">
        <v>395</v>
      </c>
      <c r="O512" s="31">
        <v>121680</v>
      </c>
      <c r="P512">
        <f t="shared" si="60"/>
        <v>1</v>
      </c>
      <c r="Q512">
        <f t="shared" si="61"/>
        <v>5</v>
      </c>
      <c r="R512" s="31" t="str">
        <f>VLOOKUP(G512,Catalogo!A:B,2,0)</f>
        <v>ACIDO FOSFORICO CLARIFICADO 85%</v>
      </c>
      <c r="S512" s="68">
        <f t="shared" si="62"/>
        <v>21317.859014399997</v>
      </c>
      <c r="T512" s="68">
        <f t="shared" si="63"/>
        <v>100362.14098560001</v>
      </c>
      <c r="U512" s="69">
        <f t="shared" si="64"/>
        <v>1</v>
      </c>
    </row>
    <row r="513" spans="1:21" customFormat="1" x14ac:dyDescent="0.35">
      <c r="A513" s="31" t="s">
        <v>1273</v>
      </c>
      <c r="B513" s="31" t="s">
        <v>1274</v>
      </c>
      <c r="C513" s="30">
        <v>46048</v>
      </c>
      <c r="D513" s="31" t="s">
        <v>398</v>
      </c>
      <c r="E513" s="30">
        <v>46048</v>
      </c>
      <c r="F513" s="31" t="s">
        <v>397</v>
      </c>
      <c r="G513" s="31" t="s">
        <v>162</v>
      </c>
      <c r="H513" s="31" t="s">
        <v>394</v>
      </c>
      <c r="I513" s="31">
        <v>1000</v>
      </c>
      <c r="J513" s="31">
        <v>56.552579999999999</v>
      </c>
      <c r="K513" s="31">
        <v>80</v>
      </c>
      <c r="L513" s="31">
        <v>23447.42</v>
      </c>
      <c r="M513" s="31">
        <v>0.29309275000000001</v>
      </c>
      <c r="N513" s="31" t="s">
        <v>395</v>
      </c>
      <c r="O513" s="31">
        <v>80000</v>
      </c>
      <c r="P513">
        <f t="shared" si="60"/>
        <v>1</v>
      </c>
      <c r="Q513">
        <f t="shared" si="61"/>
        <v>5</v>
      </c>
      <c r="R513" s="31" t="str">
        <f>VLOOKUP(G513,Catalogo!A:B,2,0)</f>
        <v>ALCOHOL TRIDECILICO 8 MOLES</v>
      </c>
      <c r="S513" s="68">
        <f t="shared" si="62"/>
        <v>23447.420000000002</v>
      </c>
      <c r="T513" s="68">
        <f t="shared" si="63"/>
        <v>56552.58</v>
      </c>
      <c r="U513" s="69">
        <f t="shared" si="64"/>
        <v>1</v>
      </c>
    </row>
    <row r="514" spans="1:21" customFormat="1" x14ac:dyDescent="0.35">
      <c r="A514" s="31" t="s">
        <v>1273</v>
      </c>
      <c r="B514" s="31" t="s">
        <v>1274</v>
      </c>
      <c r="C514" s="30">
        <v>46048</v>
      </c>
      <c r="D514" s="31" t="s">
        <v>398</v>
      </c>
      <c r="E514" s="30">
        <v>46048</v>
      </c>
      <c r="F514" s="31" t="s">
        <v>397</v>
      </c>
      <c r="G514" s="31" t="s">
        <v>222</v>
      </c>
      <c r="H514" s="31" t="s">
        <v>394</v>
      </c>
      <c r="I514" s="31">
        <v>1000</v>
      </c>
      <c r="J514" s="31">
        <v>23.912680000000002</v>
      </c>
      <c r="K514" s="31">
        <v>39</v>
      </c>
      <c r="L514" s="31">
        <v>15087.32</v>
      </c>
      <c r="M514" s="31">
        <v>0.38685435897435899</v>
      </c>
      <c r="N514" s="31" t="s">
        <v>395</v>
      </c>
      <c r="O514" s="31">
        <v>39000</v>
      </c>
      <c r="P514">
        <f t="shared" si="60"/>
        <v>1</v>
      </c>
      <c r="Q514">
        <f t="shared" si="61"/>
        <v>5</v>
      </c>
      <c r="R514" s="31" t="str">
        <f>VLOOKUP(G514,Catalogo!A:B,2,0)</f>
        <v>LIGNOSULFONATO DE SODIO S10 DOMSJO</v>
      </c>
      <c r="S514" s="68">
        <f t="shared" si="62"/>
        <v>15087.319999999998</v>
      </c>
      <c r="T514" s="68">
        <f t="shared" si="63"/>
        <v>23912.68</v>
      </c>
      <c r="U514" s="69">
        <f t="shared" si="64"/>
        <v>1</v>
      </c>
    </row>
    <row r="515" spans="1:21" customFormat="1" x14ac:dyDescent="0.35">
      <c r="A515" s="31" t="s">
        <v>1273</v>
      </c>
      <c r="B515" s="31" t="s">
        <v>1274</v>
      </c>
      <c r="C515" s="30">
        <v>46048</v>
      </c>
      <c r="D515" s="31" t="s">
        <v>398</v>
      </c>
      <c r="E515" s="30">
        <v>46048</v>
      </c>
      <c r="F515" s="31" t="s">
        <v>397</v>
      </c>
      <c r="G515" s="31" t="s">
        <v>123</v>
      </c>
      <c r="H515" s="31" t="s">
        <v>394</v>
      </c>
      <c r="I515" s="31">
        <v>500</v>
      </c>
      <c r="J515" s="31">
        <v>18.130759999999999</v>
      </c>
      <c r="K515" s="31">
        <v>33</v>
      </c>
      <c r="L515" s="31">
        <v>7434.62</v>
      </c>
      <c r="M515" s="31">
        <v>0.45058303030303032</v>
      </c>
      <c r="N515" s="31" t="s">
        <v>395</v>
      </c>
      <c r="O515" s="31">
        <v>16500</v>
      </c>
      <c r="P515">
        <f t="shared" si="60"/>
        <v>1</v>
      </c>
      <c r="Q515">
        <f t="shared" si="61"/>
        <v>5</v>
      </c>
      <c r="R515" s="31" t="str">
        <f>VLOOKUP(G515,Catalogo!A:B,2,0)</f>
        <v>ACIDO CITRICO WEIFANG</v>
      </c>
      <c r="S515" s="68">
        <f t="shared" si="62"/>
        <v>7434.6200000000008</v>
      </c>
      <c r="T515" s="68">
        <f t="shared" si="63"/>
        <v>9065.3799999999992</v>
      </c>
      <c r="U515" s="69">
        <f t="shared" si="64"/>
        <v>1</v>
      </c>
    </row>
    <row r="516" spans="1:21" customFormat="1" x14ac:dyDescent="0.35">
      <c r="A516" s="31" t="s">
        <v>1275</v>
      </c>
      <c r="B516" s="31" t="s">
        <v>1274</v>
      </c>
      <c r="C516" s="30">
        <v>46048</v>
      </c>
      <c r="D516" s="31" t="s">
        <v>398</v>
      </c>
      <c r="E516" s="30">
        <v>46048</v>
      </c>
      <c r="F516" s="31" t="s">
        <v>397</v>
      </c>
      <c r="G516" s="31" t="s">
        <v>30</v>
      </c>
      <c r="H516" s="31" t="s">
        <v>394</v>
      </c>
      <c r="I516" s="31">
        <v>600</v>
      </c>
      <c r="J516" s="31">
        <v>41.160733</v>
      </c>
      <c r="K516" s="31">
        <v>55</v>
      </c>
      <c r="L516" s="31">
        <v>8303.5601999999999</v>
      </c>
      <c r="M516" s="31">
        <v>0.25162303636363642</v>
      </c>
      <c r="N516" s="31" t="s">
        <v>395</v>
      </c>
      <c r="O516" s="31">
        <v>33000</v>
      </c>
      <c r="P516">
        <f t="shared" si="60"/>
        <v>1</v>
      </c>
      <c r="Q516">
        <f t="shared" si="61"/>
        <v>5</v>
      </c>
      <c r="R516" s="31" t="str">
        <f>VLOOKUP(G516,Catalogo!A:B,2,0)</f>
        <v>CARBONATO DE POTASIO LIGERO ROT</v>
      </c>
      <c r="S516" s="68">
        <f t="shared" si="62"/>
        <v>8303.5601999999999</v>
      </c>
      <c r="T516" s="68">
        <f t="shared" si="63"/>
        <v>24696.4398</v>
      </c>
      <c r="U516" s="69">
        <f t="shared" si="64"/>
        <v>1</v>
      </c>
    </row>
    <row r="517" spans="1:21" customFormat="1" x14ac:dyDescent="0.35">
      <c r="A517" s="31" t="s">
        <v>1276</v>
      </c>
      <c r="B517" s="31" t="s">
        <v>402</v>
      </c>
      <c r="C517" s="30">
        <v>46048</v>
      </c>
      <c r="D517" s="31" t="s">
        <v>392</v>
      </c>
      <c r="E517" s="30">
        <v>46078</v>
      </c>
      <c r="F517" s="31" t="s">
        <v>397</v>
      </c>
      <c r="G517" s="31" t="s">
        <v>87</v>
      </c>
      <c r="H517" s="31" t="s">
        <v>394</v>
      </c>
      <c r="I517" s="31">
        <v>540</v>
      </c>
      <c r="J517" s="31">
        <v>31.170684999999999</v>
      </c>
      <c r="K517" s="31">
        <v>35.5</v>
      </c>
      <c r="L517" s="31">
        <v>2337.8301000000001</v>
      </c>
      <c r="M517" s="31">
        <v>0.1219525352112676</v>
      </c>
      <c r="N517" s="31" t="s">
        <v>395</v>
      </c>
      <c r="O517" s="31">
        <v>19170</v>
      </c>
      <c r="P517">
        <f t="shared" si="60"/>
        <v>1</v>
      </c>
      <c r="Q517">
        <f t="shared" si="61"/>
        <v>5</v>
      </c>
      <c r="R517" s="31" t="str">
        <f>VLOOKUP(G517,Catalogo!A:B,2,0)</f>
        <v>ESTIREN ACRILICA</v>
      </c>
      <c r="S517" s="68">
        <f t="shared" si="62"/>
        <v>2337.8301000000006</v>
      </c>
      <c r="T517" s="68">
        <f t="shared" si="63"/>
        <v>16832.169900000001</v>
      </c>
      <c r="U517" s="69">
        <f t="shared" si="64"/>
        <v>1</v>
      </c>
    </row>
    <row r="518" spans="1:21" customFormat="1" x14ac:dyDescent="0.35">
      <c r="A518" s="31" t="s">
        <v>1277</v>
      </c>
      <c r="B518" s="31" t="s">
        <v>1156</v>
      </c>
      <c r="C518" s="30">
        <v>46048</v>
      </c>
      <c r="D518" s="31" t="s">
        <v>398</v>
      </c>
      <c r="E518" s="30">
        <v>46048</v>
      </c>
      <c r="F518" s="31" t="s">
        <v>1146</v>
      </c>
      <c r="G518" s="31" t="s">
        <v>565</v>
      </c>
      <c r="H518" s="31" t="s">
        <v>394</v>
      </c>
      <c r="I518" s="31">
        <v>1500</v>
      </c>
      <c r="J518" s="31">
        <v>25.97344</v>
      </c>
      <c r="K518" s="31">
        <v>32.299999999999997</v>
      </c>
      <c r="L518" s="31">
        <v>9489.84</v>
      </c>
      <c r="M518" s="31">
        <v>0.19586873065015481</v>
      </c>
      <c r="N518" s="31" t="s">
        <v>395</v>
      </c>
      <c r="O518" s="31">
        <v>48450</v>
      </c>
      <c r="P518">
        <f t="shared" si="60"/>
        <v>1</v>
      </c>
      <c r="Q518">
        <f t="shared" si="61"/>
        <v>5</v>
      </c>
      <c r="R518" s="31" t="str">
        <f>VLOOKUP(G518,Catalogo!A:B,2,0)</f>
        <v>PERCARBONATO DE SODIO PROVOX</v>
      </c>
      <c r="S518" s="68">
        <f t="shared" si="62"/>
        <v>9489.8399999999965</v>
      </c>
      <c r="T518" s="68">
        <f t="shared" si="63"/>
        <v>38960.160000000003</v>
      </c>
      <c r="U518" s="69">
        <f t="shared" si="64"/>
        <v>1</v>
      </c>
    </row>
    <row r="519" spans="1:21" customFormat="1" x14ac:dyDescent="0.35">
      <c r="A519" s="31" t="s">
        <v>1278</v>
      </c>
      <c r="B519" s="31" t="s">
        <v>788</v>
      </c>
      <c r="C519" s="30">
        <v>46048</v>
      </c>
      <c r="D519" s="31" t="s">
        <v>398</v>
      </c>
      <c r="E519" s="30">
        <v>46048</v>
      </c>
      <c r="F519" s="31" t="s">
        <v>397</v>
      </c>
      <c r="G519" s="31" t="s">
        <v>30</v>
      </c>
      <c r="H519" s="31" t="s">
        <v>394</v>
      </c>
      <c r="I519" s="31">
        <v>9000</v>
      </c>
      <c r="J519" s="31">
        <v>38.939836999999997</v>
      </c>
      <c r="K519" s="31">
        <v>45.99</v>
      </c>
      <c r="L519" s="31">
        <v>63451.466999999997</v>
      </c>
      <c r="M519" s="31">
        <v>0.1532977386388345</v>
      </c>
      <c r="N519" s="31" t="s">
        <v>395</v>
      </c>
      <c r="O519" s="31">
        <v>413910</v>
      </c>
      <c r="P519">
        <f t="shared" si="60"/>
        <v>1</v>
      </c>
      <c r="Q519">
        <f t="shared" si="61"/>
        <v>5</v>
      </c>
      <c r="R519" s="31" t="str">
        <f>VLOOKUP(G519,Catalogo!A:B,2,0)</f>
        <v>CARBONATO DE POTASIO LIGERO ROT</v>
      </c>
      <c r="S519" s="68">
        <f t="shared" si="62"/>
        <v>63451.467000000041</v>
      </c>
      <c r="T519" s="68">
        <f t="shared" si="63"/>
        <v>350458.53299999994</v>
      </c>
      <c r="U519" s="69">
        <f t="shared" si="64"/>
        <v>1</v>
      </c>
    </row>
    <row r="520" spans="1:21" customFormat="1" x14ac:dyDescent="0.35">
      <c r="A520" s="31" t="s">
        <v>1278</v>
      </c>
      <c r="B520" s="31" t="s">
        <v>788</v>
      </c>
      <c r="C520" s="30">
        <v>46048</v>
      </c>
      <c r="D520" s="31" t="s">
        <v>398</v>
      </c>
      <c r="E520" s="30">
        <v>46048</v>
      </c>
      <c r="F520" s="31" t="s">
        <v>397</v>
      </c>
      <c r="G520" s="31" t="s">
        <v>688</v>
      </c>
      <c r="H520" s="31" t="s">
        <v>394</v>
      </c>
      <c r="I520" s="31">
        <v>1000</v>
      </c>
      <c r="J520" s="31">
        <v>40.600729999999999</v>
      </c>
      <c r="K520" s="31">
        <v>48.64</v>
      </c>
      <c r="L520" s="31">
        <v>8039.27</v>
      </c>
      <c r="M520" s="31">
        <v>0.16528104440789471</v>
      </c>
      <c r="N520" s="31" t="s">
        <v>395</v>
      </c>
      <c r="O520" s="31">
        <v>48640</v>
      </c>
      <c r="P520">
        <f t="shared" si="60"/>
        <v>1</v>
      </c>
      <c r="Q520">
        <f t="shared" si="61"/>
        <v>5</v>
      </c>
      <c r="R520" s="31" t="str">
        <f>VLOOKUP(G520,Catalogo!A:B,2,0)</f>
        <v>HEXAMETAFOSFATO DE SODIO POLVO TECNICO</v>
      </c>
      <c r="S520" s="68">
        <f t="shared" si="62"/>
        <v>8039.2700000000023</v>
      </c>
      <c r="T520" s="68">
        <f t="shared" si="63"/>
        <v>40600.729999999996</v>
      </c>
      <c r="U520" s="69">
        <f t="shared" si="64"/>
        <v>1</v>
      </c>
    </row>
    <row r="521" spans="1:21" customFormat="1" x14ac:dyDescent="0.35">
      <c r="A521" s="31" t="s">
        <v>1279</v>
      </c>
      <c r="B521" s="31" t="s">
        <v>586</v>
      </c>
      <c r="C521" s="30">
        <v>46048</v>
      </c>
      <c r="D521" s="31" t="s">
        <v>392</v>
      </c>
      <c r="E521" s="30">
        <v>46078</v>
      </c>
      <c r="F521" s="31" t="s">
        <v>397</v>
      </c>
      <c r="G521" s="31" t="s">
        <v>617</v>
      </c>
      <c r="H521" s="31" t="s">
        <v>394</v>
      </c>
      <c r="I521" s="31">
        <v>300</v>
      </c>
      <c r="J521" s="31">
        <v>33.991933000000003</v>
      </c>
      <c r="K521" s="31">
        <v>65</v>
      </c>
      <c r="L521" s="31">
        <v>9302.4200999999994</v>
      </c>
      <c r="M521" s="31">
        <v>0.47704718461538459</v>
      </c>
      <c r="N521" s="31" t="s">
        <v>395</v>
      </c>
      <c r="O521" s="31">
        <v>19500</v>
      </c>
      <c r="P521">
        <f t="shared" si="60"/>
        <v>1</v>
      </c>
      <c r="Q521">
        <f t="shared" si="61"/>
        <v>5</v>
      </c>
      <c r="R521" s="31" t="str">
        <f>VLOOKUP(G521,Catalogo!A:B,2,0)</f>
        <v>POTASA CAUSTICA EN ESCAMAS COREANA</v>
      </c>
      <c r="S521" s="68">
        <f t="shared" si="62"/>
        <v>9302.4200999999994</v>
      </c>
      <c r="T521" s="68">
        <f t="shared" si="63"/>
        <v>10197.579900000001</v>
      </c>
      <c r="U521" s="69">
        <f t="shared" si="64"/>
        <v>1</v>
      </c>
    </row>
    <row r="522" spans="1:21" customFormat="1" x14ac:dyDescent="0.35">
      <c r="A522" s="31" t="s">
        <v>1190</v>
      </c>
      <c r="B522" s="31" t="s">
        <v>788</v>
      </c>
      <c r="C522" s="30">
        <v>46044</v>
      </c>
      <c r="D522" s="31" t="s">
        <v>398</v>
      </c>
      <c r="E522" s="30">
        <v>46044</v>
      </c>
      <c r="F522" s="31" t="s">
        <v>397</v>
      </c>
      <c r="G522" s="31" t="s">
        <v>1068</v>
      </c>
      <c r="H522" s="31" t="s">
        <v>394</v>
      </c>
      <c r="I522" s="31">
        <v>25</v>
      </c>
      <c r="J522" s="31">
        <v>42.664000000000001</v>
      </c>
      <c r="K522" s="31">
        <v>50.610799999999998</v>
      </c>
      <c r="L522" s="31">
        <v>198.67</v>
      </c>
      <c r="M522" s="31">
        <v>0.1570178697036996</v>
      </c>
      <c r="N522" s="31" t="s">
        <v>395</v>
      </c>
      <c r="O522" s="31">
        <v>1265.27</v>
      </c>
      <c r="P522">
        <f t="shared" si="60"/>
        <v>1</v>
      </c>
      <c r="Q522">
        <f t="shared" si="61"/>
        <v>4</v>
      </c>
      <c r="R522" s="31" t="str">
        <f>VLOOKUP(G522,Catalogo!A:B,2,0)</f>
        <v>ACIDO MALICO</v>
      </c>
      <c r="S522" s="68">
        <f t="shared" si="62"/>
        <v>198.6699999999999</v>
      </c>
      <c r="T522" s="68">
        <f t="shared" si="63"/>
        <v>1066.6000000000001</v>
      </c>
      <c r="U522" s="69">
        <f t="shared" si="64"/>
        <v>1</v>
      </c>
    </row>
    <row r="523" spans="1:21" customFormat="1" x14ac:dyDescent="0.35">
      <c r="A523" s="31" t="s">
        <v>1191</v>
      </c>
      <c r="B523" s="31" t="s">
        <v>1136</v>
      </c>
      <c r="C523" s="30">
        <v>46044</v>
      </c>
      <c r="D523" s="31" t="s">
        <v>392</v>
      </c>
      <c r="E523" s="30">
        <v>46074</v>
      </c>
      <c r="F523" s="31" t="s">
        <v>397</v>
      </c>
      <c r="G523" s="31" t="s">
        <v>793</v>
      </c>
      <c r="H523" s="31" t="s">
        <v>394</v>
      </c>
      <c r="I523" s="31">
        <v>400</v>
      </c>
      <c r="J523" s="31">
        <v>2.7318799999999999</v>
      </c>
      <c r="K523" s="31">
        <v>3</v>
      </c>
      <c r="L523" s="31">
        <v>107.248</v>
      </c>
      <c r="M523" s="31">
        <v>8.9373333333333319E-2</v>
      </c>
      <c r="N523" s="31" t="s">
        <v>401</v>
      </c>
      <c r="O523" s="31">
        <v>20942.400000000001</v>
      </c>
      <c r="P523">
        <f t="shared" si="60"/>
        <v>1</v>
      </c>
      <c r="Q523">
        <f t="shared" si="61"/>
        <v>4</v>
      </c>
      <c r="R523" s="31" t="str">
        <f>VLOOKUP(G523,Catalogo!A:B,2,0)</f>
        <v>NONIL FENOL 10 MOLES</v>
      </c>
      <c r="S523" s="68">
        <f t="shared" si="62"/>
        <v>1871.6920960000009</v>
      </c>
      <c r="T523" s="68">
        <f t="shared" si="63"/>
        <v>19070.707903999999</v>
      </c>
      <c r="U523" s="69">
        <f t="shared" si="64"/>
        <v>17.452000000000002</v>
      </c>
    </row>
    <row r="524" spans="1:21" customFormat="1" x14ac:dyDescent="0.35">
      <c r="A524" s="31" t="s">
        <v>1192</v>
      </c>
      <c r="B524" s="31" t="s">
        <v>1193</v>
      </c>
      <c r="C524" s="30">
        <v>46044</v>
      </c>
      <c r="D524" s="31" t="s">
        <v>398</v>
      </c>
      <c r="E524" s="30">
        <v>46044</v>
      </c>
      <c r="F524" s="31" t="s">
        <v>397</v>
      </c>
      <c r="G524" s="31" t="s">
        <v>602</v>
      </c>
      <c r="H524" s="31" t="s">
        <v>394</v>
      </c>
      <c r="I524" s="31">
        <v>400</v>
      </c>
      <c r="J524" s="31">
        <v>36.629325000000001</v>
      </c>
      <c r="K524" s="31">
        <v>42.5</v>
      </c>
      <c r="L524" s="31">
        <v>2348.27</v>
      </c>
      <c r="M524" s="31">
        <v>0.13813352941176471</v>
      </c>
      <c r="N524" s="31" t="s">
        <v>395</v>
      </c>
      <c r="O524" s="31">
        <v>17000</v>
      </c>
      <c r="P524">
        <f t="shared" si="60"/>
        <v>1</v>
      </c>
      <c r="Q524">
        <f t="shared" si="61"/>
        <v>4</v>
      </c>
      <c r="R524" s="31" t="str">
        <f>VLOOKUP(G524,Catalogo!A:B,2,0)</f>
        <v>ADBS</v>
      </c>
      <c r="S524" s="68">
        <f t="shared" si="62"/>
        <v>2348.2699999999995</v>
      </c>
      <c r="T524" s="68">
        <f t="shared" si="63"/>
        <v>14651.73</v>
      </c>
      <c r="U524" s="69">
        <f t="shared" si="64"/>
        <v>1</v>
      </c>
    </row>
    <row r="525" spans="1:21" customFormat="1" x14ac:dyDescent="0.35">
      <c r="A525" s="31" t="s">
        <v>1194</v>
      </c>
      <c r="B525" s="31" t="s">
        <v>563</v>
      </c>
      <c r="C525" s="30">
        <v>46044</v>
      </c>
      <c r="D525" s="31" t="s">
        <v>392</v>
      </c>
      <c r="E525" s="30">
        <v>46074</v>
      </c>
      <c r="F525" s="31" t="s">
        <v>397</v>
      </c>
      <c r="G525" s="31" t="s">
        <v>32</v>
      </c>
      <c r="H525" s="31" t="s">
        <v>394</v>
      </c>
      <c r="I525" s="31">
        <v>500</v>
      </c>
      <c r="J525" s="31">
        <v>67.339179999999999</v>
      </c>
      <c r="K525" s="31">
        <v>85.5</v>
      </c>
      <c r="L525" s="31">
        <v>9080.41</v>
      </c>
      <c r="M525" s="31">
        <v>0.2124072514619883</v>
      </c>
      <c r="N525" s="31" t="s">
        <v>395</v>
      </c>
      <c r="O525" s="31">
        <v>42750</v>
      </c>
      <c r="P525">
        <f t="shared" si="60"/>
        <v>1</v>
      </c>
      <c r="Q525">
        <f t="shared" si="61"/>
        <v>4</v>
      </c>
      <c r="R525" s="31" t="str">
        <f>VLOOKUP(G525,Catalogo!A:B,2,0)</f>
        <v>BIOXIDO DE TITANIO</v>
      </c>
      <c r="S525" s="68">
        <f t="shared" si="62"/>
        <v>9080.41</v>
      </c>
      <c r="T525" s="68">
        <f t="shared" si="63"/>
        <v>33669.589999999997</v>
      </c>
      <c r="U525" s="69">
        <f t="shared" si="64"/>
        <v>1</v>
      </c>
    </row>
    <row r="526" spans="1:21" customFormat="1" x14ac:dyDescent="0.35">
      <c r="A526" s="31" t="s">
        <v>1195</v>
      </c>
      <c r="B526" s="31" t="s">
        <v>1145</v>
      </c>
      <c r="C526" s="30">
        <v>46044</v>
      </c>
      <c r="D526" s="31" t="s">
        <v>398</v>
      </c>
      <c r="E526" s="30">
        <v>46059</v>
      </c>
      <c r="F526" s="31" t="s">
        <v>1146</v>
      </c>
      <c r="G526" s="31" t="s">
        <v>230</v>
      </c>
      <c r="H526" s="31" t="s">
        <v>394</v>
      </c>
      <c r="I526" s="31">
        <v>495</v>
      </c>
      <c r="J526" s="31">
        <v>62.688909000000002</v>
      </c>
      <c r="K526" s="31">
        <v>83</v>
      </c>
      <c r="L526" s="31">
        <v>10053.990045</v>
      </c>
      <c r="M526" s="31">
        <v>0.2447119397590361</v>
      </c>
      <c r="N526" s="31" t="s">
        <v>395</v>
      </c>
      <c r="O526" s="31">
        <v>41085</v>
      </c>
      <c r="P526">
        <f t="shared" si="60"/>
        <v>1</v>
      </c>
      <c r="Q526">
        <f t="shared" si="61"/>
        <v>4</v>
      </c>
      <c r="R526" s="31" t="str">
        <f>VLOOKUP(G526,Catalogo!A:B,2,0)</f>
        <v>HIPOCLORITO DE CALCIO GRANULAR HTH</v>
      </c>
      <c r="S526" s="68">
        <f t="shared" si="62"/>
        <v>10053.990044999999</v>
      </c>
      <c r="T526" s="68">
        <f t="shared" si="63"/>
        <v>31031.009955000001</v>
      </c>
      <c r="U526" s="69">
        <f t="shared" si="64"/>
        <v>1</v>
      </c>
    </row>
    <row r="527" spans="1:21" customFormat="1" x14ac:dyDescent="0.35">
      <c r="A527" s="31" t="s">
        <v>1196</v>
      </c>
      <c r="B527" s="31" t="s">
        <v>792</v>
      </c>
      <c r="C527" s="30">
        <v>46042</v>
      </c>
      <c r="D527" s="31" t="s">
        <v>392</v>
      </c>
      <c r="E527" s="30">
        <v>46072</v>
      </c>
      <c r="F527" s="31" t="s">
        <v>397</v>
      </c>
      <c r="G527" s="31" t="s">
        <v>668</v>
      </c>
      <c r="H527" s="31" t="s">
        <v>394</v>
      </c>
      <c r="I527" s="31">
        <v>150</v>
      </c>
      <c r="J527" s="31">
        <v>18.771933000000001</v>
      </c>
      <c r="K527" s="31">
        <v>31</v>
      </c>
      <c r="L527" s="31">
        <v>1834.2100499999999</v>
      </c>
      <c r="M527" s="31">
        <v>0.39445377419354838</v>
      </c>
      <c r="N527" s="31" t="s">
        <v>395</v>
      </c>
      <c r="O527" s="31">
        <v>4650</v>
      </c>
      <c r="P527">
        <f t="shared" si="60"/>
        <v>1</v>
      </c>
      <c r="Q527">
        <f t="shared" si="61"/>
        <v>4</v>
      </c>
      <c r="R527" s="31" t="str">
        <f>VLOOKUP(G527,Catalogo!A:B,2,0)</f>
        <v>BICARBONATO DE SODIO USP</v>
      </c>
      <c r="S527" s="68">
        <f t="shared" si="62"/>
        <v>1834.2100499999999</v>
      </c>
      <c r="T527" s="68">
        <f t="shared" si="63"/>
        <v>2815.7899500000003</v>
      </c>
      <c r="U527" s="69">
        <f t="shared" si="64"/>
        <v>1</v>
      </c>
    </row>
    <row r="528" spans="1:21" customFormat="1" x14ac:dyDescent="0.35">
      <c r="A528" s="31" t="s">
        <v>1197</v>
      </c>
      <c r="B528" s="31" t="s">
        <v>792</v>
      </c>
      <c r="C528" s="30">
        <v>46042</v>
      </c>
      <c r="D528" s="31" t="s">
        <v>392</v>
      </c>
      <c r="E528" s="30">
        <v>46072</v>
      </c>
      <c r="F528" s="31" t="s">
        <v>397</v>
      </c>
      <c r="G528" s="31" t="s">
        <v>369</v>
      </c>
      <c r="H528" s="31" t="s">
        <v>394</v>
      </c>
      <c r="I528" s="31">
        <v>1000</v>
      </c>
      <c r="J528" s="31">
        <v>65.793490000000006</v>
      </c>
      <c r="K528" s="31">
        <v>82</v>
      </c>
      <c r="L528" s="31">
        <v>16206.51</v>
      </c>
      <c r="M528" s="31">
        <v>0.19764036585365849</v>
      </c>
      <c r="N528" s="31" t="s">
        <v>395</v>
      </c>
      <c r="O528" s="31">
        <v>82000</v>
      </c>
      <c r="P528">
        <f t="shared" si="60"/>
        <v>1</v>
      </c>
      <c r="Q528">
        <f t="shared" si="61"/>
        <v>4</v>
      </c>
      <c r="R528" s="31" t="str">
        <f>VLOOKUP(G528,Catalogo!A:B,2,0)</f>
        <v>PROTEINA VEGETAL PVH 11307</v>
      </c>
      <c r="S528" s="68">
        <f t="shared" si="62"/>
        <v>16206.509999999995</v>
      </c>
      <c r="T528" s="68">
        <f t="shared" si="63"/>
        <v>65793.490000000005</v>
      </c>
      <c r="U528" s="69">
        <f t="shared" si="64"/>
        <v>1</v>
      </c>
    </row>
    <row r="529" spans="1:21" customFormat="1" x14ac:dyDescent="0.35">
      <c r="A529" s="31" t="s">
        <v>1198</v>
      </c>
      <c r="B529" s="31" t="s">
        <v>1150</v>
      </c>
      <c r="C529" s="30">
        <v>46042</v>
      </c>
      <c r="D529" s="31" t="s">
        <v>398</v>
      </c>
      <c r="E529" s="30">
        <v>46042</v>
      </c>
      <c r="F529" s="31" t="s">
        <v>397</v>
      </c>
      <c r="G529" s="31" t="s">
        <v>613</v>
      </c>
      <c r="H529" s="31" t="s">
        <v>394</v>
      </c>
      <c r="I529" s="31">
        <v>340</v>
      </c>
      <c r="J529" s="31">
        <v>34.988793999999999</v>
      </c>
      <c r="K529" s="31">
        <v>45</v>
      </c>
      <c r="L529" s="31">
        <v>3403.8100399999998</v>
      </c>
      <c r="M529" s="31">
        <v>0.22247124444444441</v>
      </c>
      <c r="N529" s="31" t="s">
        <v>395</v>
      </c>
      <c r="O529" s="31">
        <v>15300</v>
      </c>
      <c r="P529">
        <f t="shared" si="60"/>
        <v>1</v>
      </c>
      <c r="Q529">
        <f t="shared" si="61"/>
        <v>4</v>
      </c>
      <c r="R529" s="31" t="str">
        <f>VLOOKUP(G529,Catalogo!A:B,2,0)</f>
        <v>LESS 70%</v>
      </c>
      <c r="S529" s="68">
        <f t="shared" si="62"/>
        <v>3403.8100400000003</v>
      </c>
      <c r="T529" s="68">
        <f t="shared" si="63"/>
        <v>11896.18996</v>
      </c>
      <c r="U529" s="69">
        <f t="shared" si="64"/>
        <v>1</v>
      </c>
    </row>
    <row r="530" spans="1:21" customFormat="1" x14ac:dyDescent="0.35">
      <c r="A530" s="31" t="s">
        <v>1199</v>
      </c>
      <c r="B530" s="31" t="s">
        <v>1200</v>
      </c>
      <c r="C530" s="30">
        <v>46042</v>
      </c>
      <c r="D530" s="31" t="s">
        <v>398</v>
      </c>
      <c r="E530" s="30">
        <v>46042</v>
      </c>
      <c r="F530" s="31" t="s">
        <v>397</v>
      </c>
      <c r="G530" s="31" t="s">
        <v>617</v>
      </c>
      <c r="H530" s="31" t="s">
        <v>394</v>
      </c>
      <c r="I530" s="31">
        <v>25</v>
      </c>
      <c r="J530" s="31">
        <v>33.991999999999997</v>
      </c>
      <c r="K530" s="31">
        <v>42.44</v>
      </c>
      <c r="L530" s="31">
        <v>211.2</v>
      </c>
      <c r="M530" s="31">
        <v>0.19905749293119701</v>
      </c>
      <c r="N530" s="31" t="s">
        <v>395</v>
      </c>
      <c r="O530" s="31">
        <v>1061</v>
      </c>
      <c r="P530">
        <f t="shared" si="60"/>
        <v>1</v>
      </c>
      <c r="Q530">
        <f t="shared" si="61"/>
        <v>4</v>
      </c>
      <c r="R530" s="31" t="str">
        <f>VLOOKUP(G530,Catalogo!A:B,2,0)</f>
        <v>POTASA CAUSTICA EN ESCAMAS COREANA</v>
      </c>
      <c r="S530" s="68">
        <f t="shared" si="62"/>
        <v>211.20000000000002</v>
      </c>
      <c r="T530" s="68">
        <f t="shared" si="63"/>
        <v>849.8</v>
      </c>
      <c r="U530" s="69">
        <f t="shared" si="64"/>
        <v>1</v>
      </c>
    </row>
    <row r="531" spans="1:21" customFormat="1" x14ac:dyDescent="0.35">
      <c r="A531" s="31" t="s">
        <v>1201</v>
      </c>
      <c r="B531" s="31" t="s">
        <v>523</v>
      </c>
      <c r="C531" s="30">
        <v>46042</v>
      </c>
      <c r="D531" s="31" t="s">
        <v>392</v>
      </c>
      <c r="E531" s="30">
        <v>46072</v>
      </c>
      <c r="F531" s="31" t="s">
        <v>397</v>
      </c>
      <c r="G531" s="31" t="s">
        <v>62</v>
      </c>
      <c r="H531" s="31" t="s">
        <v>394</v>
      </c>
      <c r="I531" s="31">
        <v>200</v>
      </c>
      <c r="J531" s="31">
        <v>63.73</v>
      </c>
      <c r="K531" s="31">
        <v>65</v>
      </c>
      <c r="L531" s="31">
        <v>254</v>
      </c>
      <c r="M531" s="31">
        <v>1.9538461538461539E-2</v>
      </c>
      <c r="N531" s="31" t="s">
        <v>395</v>
      </c>
      <c r="O531" s="31">
        <v>13000</v>
      </c>
      <c r="P531">
        <f t="shared" si="60"/>
        <v>1</v>
      </c>
      <c r="Q531">
        <f t="shared" si="61"/>
        <v>4</v>
      </c>
      <c r="R531" s="31" t="str">
        <f>VLOOKUP(G531,Catalogo!A:B,2,0)</f>
        <v>CARBON ACTIVADO DE COCO</v>
      </c>
      <c r="S531" s="68">
        <f t="shared" si="62"/>
        <v>254.00000000000063</v>
      </c>
      <c r="T531" s="68">
        <f t="shared" si="63"/>
        <v>12746</v>
      </c>
      <c r="U531" s="69">
        <f t="shared" si="64"/>
        <v>1</v>
      </c>
    </row>
    <row r="532" spans="1:21" customFormat="1" x14ac:dyDescent="0.35">
      <c r="A532" s="31" t="s">
        <v>1202</v>
      </c>
      <c r="B532" s="31" t="s">
        <v>790</v>
      </c>
      <c r="C532" s="30">
        <v>46042</v>
      </c>
      <c r="D532" s="31" t="s">
        <v>392</v>
      </c>
      <c r="E532" s="30">
        <v>46072</v>
      </c>
      <c r="F532" s="31" t="s">
        <v>397</v>
      </c>
      <c r="G532" s="31" t="s">
        <v>32</v>
      </c>
      <c r="H532" s="31" t="s">
        <v>394</v>
      </c>
      <c r="I532" s="31">
        <v>500</v>
      </c>
      <c r="J532" s="31">
        <v>65.482939999999999</v>
      </c>
      <c r="K532" s="31">
        <v>87</v>
      </c>
      <c r="L532" s="31">
        <v>10758.53</v>
      </c>
      <c r="M532" s="31">
        <v>0.24732252873563221</v>
      </c>
      <c r="N532" s="31" t="s">
        <v>395</v>
      </c>
      <c r="O532" s="31">
        <v>43500</v>
      </c>
      <c r="P532">
        <f t="shared" si="60"/>
        <v>1</v>
      </c>
      <c r="Q532">
        <f t="shared" si="61"/>
        <v>4</v>
      </c>
      <c r="R532" s="31" t="str">
        <f>VLOOKUP(G532,Catalogo!A:B,2,0)</f>
        <v>BIOXIDO DE TITANIO</v>
      </c>
      <c r="S532" s="68">
        <f t="shared" si="62"/>
        <v>10758.53</v>
      </c>
      <c r="T532" s="68">
        <f t="shared" si="63"/>
        <v>32741.47</v>
      </c>
      <c r="U532" s="69">
        <f t="shared" si="64"/>
        <v>1</v>
      </c>
    </row>
    <row r="533" spans="1:21" customFormat="1" x14ac:dyDescent="0.35">
      <c r="A533" s="31" t="s">
        <v>1203</v>
      </c>
      <c r="B533" s="31" t="s">
        <v>1204</v>
      </c>
      <c r="C533" s="30">
        <v>46042</v>
      </c>
      <c r="D533" s="31" t="s">
        <v>398</v>
      </c>
      <c r="E533" s="30">
        <v>46072</v>
      </c>
      <c r="F533" s="31" t="s">
        <v>397</v>
      </c>
      <c r="G533" s="31" t="s">
        <v>87</v>
      </c>
      <c r="H533" s="31" t="s">
        <v>394</v>
      </c>
      <c r="I533" s="31">
        <v>180</v>
      </c>
      <c r="J533" s="31">
        <v>31.170667000000002</v>
      </c>
      <c r="K533" s="31">
        <v>43</v>
      </c>
      <c r="L533" s="31">
        <v>2129.2799399999999</v>
      </c>
      <c r="M533" s="31">
        <v>0.27510076744186052</v>
      </c>
      <c r="N533" s="31" t="s">
        <v>395</v>
      </c>
      <c r="O533" s="31">
        <v>7740</v>
      </c>
      <c r="P533">
        <f t="shared" si="60"/>
        <v>1</v>
      </c>
      <c r="Q533">
        <f t="shared" si="61"/>
        <v>4</v>
      </c>
      <c r="R533" s="31" t="str">
        <f>VLOOKUP(G533,Catalogo!A:B,2,0)</f>
        <v>ESTIREN ACRILICA</v>
      </c>
      <c r="S533" s="68">
        <f t="shared" si="62"/>
        <v>2129.2799399999999</v>
      </c>
      <c r="T533" s="68">
        <f t="shared" si="63"/>
        <v>5610.7200599999996</v>
      </c>
      <c r="U533" s="69">
        <f t="shared" si="64"/>
        <v>1</v>
      </c>
    </row>
    <row r="534" spans="1:21" customFormat="1" x14ac:dyDescent="0.35">
      <c r="A534" s="31" t="s">
        <v>1205</v>
      </c>
      <c r="B534" s="31" t="s">
        <v>402</v>
      </c>
      <c r="C534" s="30">
        <v>46041</v>
      </c>
      <c r="D534" s="31" t="s">
        <v>392</v>
      </c>
      <c r="E534" s="30">
        <v>46071</v>
      </c>
      <c r="F534" s="31" t="s">
        <v>397</v>
      </c>
      <c r="G534" s="31" t="s">
        <v>42</v>
      </c>
      <c r="H534" s="31" t="s">
        <v>394</v>
      </c>
      <c r="I534" s="31">
        <v>1000</v>
      </c>
      <c r="J534" s="31">
        <v>34.546059999999997</v>
      </c>
      <c r="K534" s="31">
        <v>48.7</v>
      </c>
      <c r="L534" s="31">
        <v>14153.94</v>
      </c>
      <c r="M534" s="31">
        <v>0.29063531827515399</v>
      </c>
      <c r="N534" s="31" t="s">
        <v>395</v>
      </c>
      <c r="O534" s="31">
        <v>48700</v>
      </c>
      <c r="P534">
        <f t="shared" si="60"/>
        <v>1</v>
      </c>
      <c r="Q534">
        <f t="shared" si="61"/>
        <v>4</v>
      </c>
      <c r="R534" s="31" t="str">
        <f>VLOOKUP(G534,Catalogo!A:B,2,0)</f>
        <v>ALCOHOL POLIVINILICO PVOH 08850</v>
      </c>
      <c r="S534" s="68">
        <f t="shared" si="62"/>
        <v>14153.940000000006</v>
      </c>
      <c r="T534" s="68">
        <f t="shared" si="63"/>
        <v>34546.06</v>
      </c>
      <c r="U534" s="69">
        <f t="shared" si="64"/>
        <v>1</v>
      </c>
    </row>
    <row r="535" spans="1:21" customFormat="1" x14ac:dyDescent="0.35">
      <c r="A535" s="31" t="s">
        <v>1206</v>
      </c>
      <c r="B535" s="31" t="s">
        <v>1193</v>
      </c>
      <c r="C535" s="30">
        <v>46041</v>
      </c>
      <c r="D535" s="31" t="s">
        <v>398</v>
      </c>
      <c r="E535" s="30">
        <v>46041</v>
      </c>
      <c r="F535" s="31" t="s">
        <v>397</v>
      </c>
      <c r="G535" s="31" t="s">
        <v>602</v>
      </c>
      <c r="H535" s="31" t="s">
        <v>394</v>
      </c>
      <c r="I535" s="31">
        <v>200</v>
      </c>
      <c r="J535" s="31">
        <v>39.177100000000003</v>
      </c>
      <c r="K535" s="31">
        <v>42.5</v>
      </c>
      <c r="L535" s="31">
        <v>664.58</v>
      </c>
      <c r="M535" s="31">
        <v>7.8185882352941175E-2</v>
      </c>
      <c r="N535" s="31" t="s">
        <v>395</v>
      </c>
      <c r="O535" s="31">
        <v>8500</v>
      </c>
      <c r="P535">
        <f t="shared" si="60"/>
        <v>1</v>
      </c>
      <c r="Q535">
        <f t="shared" si="61"/>
        <v>4</v>
      </c>
      <c r="R535" s="31" t="str">
        <f>VLOOKUP(G535,Catalogo!A:B,2,0)</f>
        <v>ADBS</v>
      </c>
      <c r="S535" s="68">
        <f t="shared" si="62"/>
        <v>664.57999999999947</v>
      </c>
      <c r="T535" s="68">
        <f t="shared" si="63"/>
        <v>7835.42</v>
      </c>
      <c r="U535" s="69">
        <f t="shared" si="64"/>
        <v>1</v>
      </c>
    </row>
    <row r="536" spans="1:21" customFormat="1" x14ac:dyDescent="0.35">
      <c r="A536" s="31" t="s">
        <v>1207</v>
      </c>
      <c r="B536" s="31" t="s">
        <v>1193</v>
      </c>
      <c r="C536" s="30">
        <v>46041</v>
      </c>
      <c r="D536" s="31" t="s">
        <v>398</v>
      </c>
      <c r="E536" s="30">
        <v>46041</v>
      </c>
      <c r="F536" s="31" t="s">
        <v>397</v>
      </c>
      <c r="G536" s="31" t="s">
        <v>613</v>
      </c>
      <c r="H536" s="31" t="s">
        <v>394</v>
      </c>
      <c r="I536" s="31">
        <v>340</v>
      </c>
      <c r="J536" s="31">
        <v>35.494</v>
      </c>
      <c r="K536" s="31">
        <v>41</v>
      </c>
      <c r="L536" s="31">
        <v>1872.04</v>
      </c>
      <c r="M536" s="31">
        <v>0.1342926829268293</v>
      </c>
      <c r="N536" s="31" t="s">
        <v>395</v>
      </c>
      <c r="O536" s="31">
        <v>13940</v>
      </c>
      <c r="P536">
        <f t="shared" si="60"/>
        <v>1</v>
      </c>
      <c r="Q536">
        <f t="shared" si="61"/>
        <v>4</v>
      </c>
      <c r="R536" s="31" t="str">
        <f>VLOOKUP(G536,Catalogo!A:B,2,0)</f>
        <v>LESS 70%</v>
      </c>
      <c r="S536" s="68">
        <f t="shared" si="62"/>
        <v>1872.04</v>
      </c>
      <c r="T536" s="68">
        <f t="shared" si="63"/>
        <v>12067.96</v>
      </c>
      <c r="U536" s="69">
        <f t="shared" si="64"/>
        <v>1</v>
      </c>
    </row>
    <row r="537" spans="1:21" customFormat="1" x14ac:dyDescent="0.35">
      <c r="A537" s="31" t="s">
        <v>1207</v>
      </c>
      <c r="B537" s="31" t="s">
        <v>1193</v>
      </c>
      <c r="C537" s="30">
        <v>46041</v>
      </c>
      <c r="D537" s="31" t="s">
        <v>398</v>
      </c>
      <c r="E537" s="30">
        <v>46041</v>
      </c>
      <c r="F537" s="31" t="s">
        <v>397</v>
      </c>
      <c r="G537" s="31" t="s">
        <v>602</v>
      </c>
      <c r="H537" s="31" t="s">
        <v>394</v>
      </c>
      <c r="I537" s="31">
        <v>400</v>
      </c>
      <c r="J537" s="31">
        <v>39.177075000000002</v>
      </c>
      <c r="K537" s="31">
        <v>42.5</v>
      </c>
      <c r="L537" s="31">
        <v>1329.17</v>
      </c>
      <c r="M537" s="31">
        <v>7.8186470588235288E-2</v>
      </c>
      <c r="N537" s="31" t="s">
        <v>395</v>
      </c>
      <c r="O537" s="31">
        <v>17000</v>
      </c>
      <c r="P537">
        <f t="shared" si="60"/>
        <v>1</v>
      </c>
      <c r="Q537">
        <f t="shared" si="61"/>
        <v>4</v>
      </c>
      <c r="R537" s="31" t="str">
        <f>VLOOKUP(G537,Catalogo!A:B,2,0)</f>
        <v>ADBS</v>
      </c>
      <c r="S537" s="68">
        <f t="shared" si="62"/>
        <v>1329.1699999999992</v>
      </c>
      <c r="T537" s="68">
        <f t="shared" si="63"/>
        <v>15670.830000000002</v>
      </c>
      <c r="U537" s="69">
        <f t="shared" si="64"/>
        <v>1</v>
      </c>
    </row>
    <row r="538" spans="1:21" customFormat="1" x14ac:dyDescent="0.35">
      <c r="A538" s="31" t="s">
        <v>1208</v>
      </c>
      <c r="B538" s="31" t="s">
        <v>1193</v>
      </c>
      <c r="C538" s="30">
        <v>46041</v>
      </c>
      <c r="D538" s="31" t="s">
        <v>398</v>
      </c>
      <c r="E538" s="30">
        <v>46041</v>
      </c>
      <c r="F538" s="31" t="s">
        <v>397</v>
      </c>
      <c r="G538" s="31" t="s">
        <v>613</v>
      </c>
      <c r="H538" s="31" t="s">
        <v>394</v>
      </c>
      <c r="I538" s="31">
        <v>850</v>
      </c>
      <c r="J538" s="31">
        <v>35.494</v>
      </c>
      <c r="K538" s="31">
        <v>41</v>
      </c>
      <c r="L538" s="31">
        <v>4680.1000000000004</v>
      </c>
      <c r="M538" s="31">
        <v>0.13429268292682919</v>
      </c>
      <c r="N538" s="31" t="s">
        <v>395</v>
      </c>
      <c r="O538" s="31">
        <v>34850</v>
      </c>
      <c r="P538">
        <f t="shared" si="60"/>
        <v>1</v>
      </c>
      <c r="Q538">
        <f t="shared" si="61"/>
        <v>4</v>
      </c>
      <c r="R538" s="31" t="str">
        <f>VLOOKUP(G538,Catalogo!A:B,2,0)</f>
        <v>LESS 70%</v>
      </c>
      <c r="S538" s="68">
        <f t="shared" si="62"/>
        <v>4680.1000000000004</v>
      </c>
      <c r="T538" s="68">
        <f t="shared" si="63"/>
        <v>30169.9</v>
      </c>
      <c r="U538" s="69">
        <f t="shared" si="64"/>
        <v>1</v>
      </c>
    </row>
    <row r="539" spans="1:21" customFormat="1" x14ac:dyDescent="0.35">
      <c r="A539" s="31" t="s">
        <v>1209</v>
      </c>
      <c r="B539" s="31" t="s">
        <v>644</v>
      </c>
      <c r="C539" s="30">
        <v>46041</v>
      </c>
      <c r="D539" s="31" t="s">
        <v>392</v>
      </c>
      <c r="E539" s="30">
        <v>46071</v>
      </c>
      <c r="F539" s="31" t="s">
        <v>835</v>
      </c>
      <c r="G539" s="31" t="s">
        <v>668</v>
      </c>
      <c r="H539" s="31" t="s">
        <v>394</v>
      </c>
      <c r="I539" s="31">
        <v>500</v>
      </c>
      <c r="J539" s="31">
        <v>1.0287630000000001</v>
      </c>
      <c r="K539" s="31">
        <v>1.1025</v>
      </c>
      <c r="L539" s="31">
        <v>36.868499999999997</v>
      </c>
      <c r="M539" s="31">
        <v>6.6881632653061227E-2</v>
      </c>
      <c r="N539" s="31" t="s">
        <v>401</v>
      </c>
      <c r="O539" s="31">
        <v>9749.7900000000009</v>
      </c>
      <c r="P539">
        <f t="shared" si="60"/>
        <v>1</v>
      </c>
      <c r="Q539">
        <f t="shared" si="61"/>
        <v>4</v>
      </c>
      <c r="R539" s="31" t="str">
        <f>VLOOKUP(G539,Catalogo!A:B,2,0)</f>
        <v>BICARBONATO DE SODIO USP</v>
      </c>
      <c r="S539" s="68">
        <f t="shared" si="62"/>
        <v>652.0818732244893</v>
      </c>
      <c r="T539" s="68">
        <f t="shared" si="63"/>
        <v>9097.7081267755111</v>
      </c>
      <c r="U539" s="69">
        <f t="shared" si="64"/>
        <v>17.686693877551022</v>
      </c>
    </row>
    <row r="540" spans="1:21" customFormat="1" x14ac:dyDescent="0.35">
      <c r="A540" s="31" t="s">
        <v>1187</v>
      </c>
      <c r="B540" s="31" t="s">
        <v>1166</v>
      </c>
      <c r="C540" s="30">
        <v>46039</v>
      </c>
      <c r="D540" s="31" t="s">
        <v>392</v>
      </c>
      <c r="E540" s="30">
        <v>46069</v>
      </c>
      <c r="F540" s="31" t="s">
        <v>397</v>
      </c>
      <c r="G540" s="31" t="s">
        <v>553</v>
      </c>
      <c r="H540" s="31" t="s">
        <v>403</v>
      </c>
      <c r="I540" s="31">
        <v>200</v>
      </c>
      <c r="J540" s="31">
        <v>2.100257</v>
      </c>
      <c r="K540" s="31">
        <v>2.8</v>
      </c>
      <c r="L540" s="31">
        <v>139.9486</v>
      </c>
      <c r="M540" s="31">
        <v>0.2499082142857143</v>
      </c>
      <c r="N540" s="31" t="s">
        <v>401</v>
      </c>
      <c r="O540" s="31">
        <v>9906.23</v>
      </c>
      <c r="P540">
        <f t="shared" si="60"/>
        <v>1</v>
      </c>
      <c r="Q540">
        <f t="shared" si="61"/>
        <v>3</v>
      </c>
      <c r="R540" s="31" t="str">
        <f>VLOOKUP(G540,Catalogo!A:B,2,0)</f>
        <v>ACEITE MINERAL</v>
      </c>
      <c r="S540" s="68">
        <f t="shared" si="62"/>
        <v>2475.6482496035701</v>
      </c>
      <c r="T540" s="68">
        <f t="shared" si="63"/>
        <v>7430.5817503964299</v>
      </c>
      <c r="U540" s="69">
        <f t="shared" si="64"/>
        <v>17.689696428571427</v>
      </c>
    </row>
    <row r="541" spans="1:21" customFormat="1" x14ac:dyDescent="0.35">
      <c r="A541" s="31" t="s">
        <v>1135</v>
      </c>
      <c r="B541" s="31" t="s">
        <v>1136</v>
      </c>
      <c r="C541" s="30">
        <v>46038</v>
      </c>
      <c r="D541" s="31" t="s">
        <v>392</v>
      </c>
      <c r="E541" s="30">
        <v>46068</v>
      </c>
      <c r="F541" s="31" t="s">
        <v>397</v>
      </c>
      <c r="G541" s="31" t="s">
        <v>621</v>
      </c>
      <c r="H541" s="31" t="s">
        <v>394</v>
      </c>
      <c r="I541" s="31">
        <v>25</v>
      </c>
      <c r="J541" s="31">
        <v>1.92001</v>
      </c>
      <c r="K541" s="31">
        <v>2.5</v>
      </c>
      <c r="L541" s="31">
        <v>14.499750000000001</v>
      </c>
      <c r="M541" s="31">
        <v>0.23199600000000001</v>
      </c>
      <c r="N541" s="31" t="s">
        <v>401</v>
      </c>
      <c r="O541" s="31">
        <v>1105.6099999999999</v>
      </c>
      <c r="P541">
        <f t="shared" si="60"/>
        <v>1</v>
      </c>
      <c r="Q541">
        <f t="shared" si="61"/>
        <v>3</v>
      </c>
      <c r="R541" s="31" t="str">
        <f>VLOOKUP(G541,Catalogo!A:B,2,0)</f>
        <v>ACIDO BORICO POLVO</v>
      </c>
      <c r="S541" s="68">
        <f t="shared" si="62"/>
        <v>256.49709755999999</v>
      </c>
      <c r="T541" s="68">
        <f t="shared" si="63"/>
        <v>849.11290243999997</v>
      </c>
      <c r="U541" s="69">
        <f t="shared" si="64"/>
        <v>17.68976</v>
      </c>
    </row>
    <row r="542" spans="1:21" customFormat="1" x14ac:dyDescent="0.35">
      <c r="A542" s="31" t="s">
        <v>1137</v>
      </c>
      <c r="B542" s="31" t="s">
        <v>1136</v>
      </c>
      <c r="C542" s="30">
        <v>46038</v>
      </c>
      <c r="D542" s="31" t="s">
        <v>392</v>
      </c>
      <c r="E542" s="30">
        <v>46068</v>
      </c>
      <c r="F542" s="31" t="s">
        <v>397</v>
      </c>
      <c r="G542" s="31" t="s">
        <v>793</v>
      </c>
      <c r="H542" s="31" t="s">
        <v>394</v>
      </c>
      <c r="I542" s="31">
        <v>200</v>
      </c>
      <c r="J542" s="31">
        <v>2.9376820000000001</v>
      </c>
      <c r="K542" s="31">
        <v>2.85</v>
      </c>
      <c r="L542" s="31">
        <v>-17.5364</v>
      </c>
      <c r="M542" s="31">
        <v>-3.0765614035087721E-2</v>
      </c>
      <c r="N542" s="31" t="s">
        <v>401</v>
      </c>
      <c r="O542" s="31">
        <v>10083.129999999999</v>
      </c>
      <c r="P542">
        <f t="shared" si="60"/>
        <v>1</v>
      </c>
      <c r="Q542">
        <f t="shared" si="61"/>
        <v>3</v>
      </c>
      <c r="R542" s="31" t="str">
        <f>VLOOKUP(G542,Catalogo!A:B,2,0)</f>
        <v>NONIL FENOL 10 MOLES</v>
      </c>
      <c r="S542" s="68">
        <f t="shared" si="62"/>
        <v>-310.21368584561418</v>
      </c>
      <c r="T542" s="68">
        <f t="shared" si="63"/>
        <v>10393.343685845613</v>
      </c>
      <c r="U542" s="69">
        <f t="shared" si="64"/>
        <v>17.689701754385965</v>
      </c>
    </row>
    <row r="543" spans="1:21" customFormat="1" x14ac:dyDescent="0.35">
      <c r="A543" s="31" t="s">
        <v>1138</v>
      </c>
      <c r="B543" s="31" t="s">
        <v>790</v>
      </c>
      <c r="C543" s="30">
        <v>46038</v>
      </c>
      <c r="D543" s="31" t="s">
        <v>392</v>
      </c>
      <c r="E543" s="30">
        <v>46068</v>
      </c>
      <c r="F543" s="31" t="s">
        <v>397</v>
      </c>
      <c r="G543" s="31" t="s">
        <v>42</v>
      </c>
      <c r="H543" s="31" t="s">
        <v>394</v>
      </c>
      <c r="I543" s="31">
        <v>1000</v>
      </c>
      <c r="J543" s="31">
        <v>34.83146</v>
      </c>
      <c r="K543" s="31">
        <v>49.75</v>
      </c>
      <c r="L543" s="31">
        <v>14918.54</v>
      </c>
      <c r="M543" s="31">
        <v>0.29987015075376883</v>
      </c>
      <c r="N543" s="31" t="s">
        <v>395</v>
      </c>
      <c r="O543" s="31">
        <v>49750</v>
      </c>
      <c r="P543">
        <f t="shared" si="60"/>
        <v>1</v>
      </c>
      <c r="Q543">
        <f t="shared" si="61"/>
        <v>3</v>
      </c>
      <c r="R543" s="31" t="str">
        <f>VLOOKUP(G543,Catalogo!A:B,2,0)</f>
        <v>ALCOHOL POLIVINILICO PVOH 08850</v>
      </c>
      <c r="S543" s="68">
        <f t="shared" si="62"/>
        <v>14918.54</v>
      </c>
      <c r="T543" s="68">
        <f t="shared" si="63"/>
        <v>34831.46</v>
      </c>
      <c r="U543" s="69">
        <f t="shared" si="64"/>
        <v>1</v>
      </c>
    </row>
    <row r="544" spans="1:21" customFormat="1" x14ac:dyDescent="0.35">
      <c r="A544" s="31" t="s">
        <v>1139</v>
      </c>
      <c r="B544" s="31" t="s">
        <v>745</v>
      </c>
      <c r="C544" s="30">
        <v>46038</v>
      </c>
      <c r="D544" s="31" t="s">
        <v>392</v>
      </c>
      <c r="E544" s="30">
        <v>46068</v>
      </c>
      <c r="F544" s="31" t="s">
        <v>835</v>
      </c>
      <c r="G544" s="31" t="s">
        <v>230</v>
      </c>
      <c r="H544" s="31" t="s">
        <v>394</v>
      </c>
      <c r="I544" s="31">
        <v>405</v>
      </c>
      <c r="J544" s="31">
        <v>3.511199</v>
      </c>
      <c r="K544" s="31">
        <v>4.2</v>
      </c>
      <c r="L544" s="31">
        <v>278.964405</v>
      </c>
      <c r="M544" s="31">
        <v>0.16400023809523809</v>
      </c>
      <c r="N544" s="31" t="s">
        <v>401</v>
      </c>
      <c r="O544" s="31">
        <v>30090.18</v>
      </c>
      <c r="P544">
        <f t="shared" si="60"/>
        <v>1</v>
      </c>
      <c r="Q544">
        <f t="shared" si="61"/>
        <v>3</v>
      </c>
      <c r="R544" s="31" t="str">
        <f>VLOOKUP(G544,Catalogo!A:B,2,0)</f>
        <v>HIPOCLORITO DE CALCIO GRANULAR HTH</v>
      </c>
      <c r="S544" s="68">
        <f t="shared" si="62"/>
        <v>4934.796684328574</v>
      </c>
      <c r="T544" s="68">
        <f t="shared" si="63"/>
        <v>25155.383315671424</v>
      </c>
      <c r="U544" s="69">
        <f t="shared" si="64"/>
        <v>17.689700176366845</v>
      </c>
    </row>
    <row r="545" spans="1:21" customFormat="1" x14ac:dyDescent="0.35">
      <c r="A545" s="31" t="s">
        <v>1140</v>
      </c>
      <c r="B545" s="31" t="s">
        <v>410</v>
      </c>
      <c r="C545" s="30">
        <v>46037</v>
      </c>
      <c r="D545" s="31" t="s">
        <v>392</v>
      </c>
      <c r="E545" s="30">
        <v>46067</v>
      </c>
      <c r="F545" s="31" t="s">
        <v>397</v>
      </c>
      <c r="G545" s="31" t="s">
        <v>77</v>
      </c>
      <c r="H545" s="31" t="s">
        <v>394</v>
      </c>
      <c r="I545" s="31">
        <v>100</v>
      </c>
      <c r="J545" s="31">
        <v>60.294899999999998</v>
      </c>
      <c r="K545" s="31">
        <v>72</v>
      </c>
      <c r="L545" s="31">
        <v>1170.51</v>
      </c>
      <c r="M545" s="31">
        <v>0.1625708333333333</v>
      </c>
      <c r="N545" s="31" t="s">
        <v>395</v>
      </c>
      <c r="O545" s="31">
        <v>7200</v>
      </c>
      <c r="P545">
        <f t="shared" si="60"/>
        <v>1</v>
      </c>
      <c r="Q545">
        <f t="shared" si="61"/>
        <v>3</v>
      </c>
      <c r="R545" s="31" t="str">
        <f>VLOOKUP(G545,Catalogo!A:B,2,0)</f>
        <v>DESPUMAROL</v>
      </c>
      <c r="S545" s="68">
        <f t="shared" si="62"/>
        <v>1170.5100000000002</v>
      </c>
      <c r="T545" s="68">
        <f t="shared" si="63"/>
        <v>6029.49</v>
      </c>
      <c r="U545" s="69">
        <f t="shared" si="64"/>
        <v>1</v>
      </c>
    </row>
    <row r="546" spans="1:21" customFormat="1" x14ac:dyDescent="0.35">
      <c r="A546" s="31" t="s">
        <v>1141</v>
      </c>
      <c r="B546" s="31" t="s">
        <v>407</v>
      </c>
      <c r="C546" s="30">
        <v>46037</v>
      </c>
      <c r="D546" s="31" t="s">
        <v>392</v>
      </c>
      <c r="E546" s="30">
        <v>46067</v>
      </c>
      <c r="F546" s="31" t="s">
        <v>835</v>
      </c>
      <c r="G546" s="31" t="s">
        <v>617</v>
      </c>
      <c r="H546" s="31" t="s">
        <v>394</v>
      </c>
      <c r="I546" s="31">
        <v>500</v>
      </c>
      <c r="J546" s="31">
        <v>1.9054329999999999</v>
      </c>
      <c r="K546" s="31">
        <v>2.2000000000000002</v>
      </c>
      <c r="L546" s="31">
        <v>147.2835</v>
      </c>
      <c r="M546" s="31">
        <v>0.13389409090909091</v>
      </c>
      <c r="N546" s="31" t="s">
        <v>401</v>
      </c>
      <c r="O546" s="31">
        <v>19598.37</v>
      </c>
      <c r="P546">
        <f t="shared" si="60"/>
        <v>1</v>
      </c>
      <c r="Q546">
        <f t="shared" si="61"/>
        <v>3</v>
      </c>
      <c r="R546" s="31" t="str">
        <f>VLOOKUP(G546,Catalogo!A:B,2,0)</f>
        <v>POTASA CAUSTICA EN ESCAMAS COREANA</v>
      </c>
      <c r="S546" s="68">
        <f t="shared" si="62"/>
        <v>2624.1059344500018</v>
      </c>
      <c r="T546" s="68">
        <f t="shared" si="63"/>
        <v>16974.264065549996</v>
      </c>
      <c r="U546" s="69">
        <f t="shared" si="64"/>
        <v>17.816699999999997</v>
      </c>
    </row>
    <row r="547" spans="1:21" customFormat="1" x14ac:dyDescent="0.35">
      <c r="A547" s="31" t="s">
        <v>1142</v>
      </c>
      <c r="B547" s="31" t="s">
        <v>926</v>
      </c>
      <c r="C547" s="30">
        <v>46037</v>
      </c>
      <c r="D547" s="31" t="s">
        <v>392</v>
      </c>
      <c r="E547" s="30">
        <v>46067</v>
      </c>
      <c r="F547" s="31" t="s">
        <v>835</v>
      </c>
      <c r="G547" s="31" t="s">
        <v>369</v>
      </c>
      <c r="H547" s="31" t="s">
        <v>394</v>
      </c>
      <c r="I547" s="31">
        <v>500</v>
      </c>
      <c r="J547" s="31">
        <v>65.548360000000002</v>
      </c>
      <c r="K547" s="31">
        <v>88.78</v>
      </c>
      <c r="L547" s="31">
        <v>11615.82</v>
      </c>
      <c r="M547" s="31">
        <v>0.26167650371705342</v>
      </c>
      <c r="N547" s="31" t="s">
        <v>395</v>
      </c>
      <c r="O547" s="31">
        <v>44390</v>
      </c>
      <c r="P547">
        <f t="shared" si="60"/>
        <v>1</v>
      </c>
      <c r="Q547">
        <f t="shared" si="61"/>
        <v>3</v>
      </c>
      <c r="R547" s="31" t="str">
        <f>VLOOKUP(G547,Catalogo!A:B,2,0)</f>
        <v>PROTEINA VEGETAL PVH 11307</v>
      </c>
      <c r="S547" s="68">
        <f t="shared" si="62"/>
        <v>11615.82</v>
      </c>
      <c r="T547" s="68">
        <f t="shared" si="63"/>
        <v>32774.18</v>
      </c>
      <c r="U547" s="69">
        <f t="shared" si="64"/>
        <v>1</v>
      </c>
    </row>
    <row r="548" spans="1:21" customFormat="1" x14ac:dyDescent="0.35">
      <c r="A548" s="31" t="s">
        <v>1143</v>
      </c>
      <c r="B548" s="31" t="s">
        <v>920</v>
      </c>
      <c r="C548" s="30">
        <v>46037</v>
      </c>
      <c r="D548" s="31" t="s">
        <v>392</v>
      </c>
      <c r="E548" s="30">
        <v>46067</v>
      </c>
      <c r="F548" s="31" t="s">
        <v>835</v>
      </c>
      <c r="G548" s="31" t="s">
        <v>230</v>
      </c>
      <c r="H548" s="31" t="s">
        <v>394</v>
      </c>
      <c r="I548" s="31">
        <v>225</v>
      </c>
      <c r="J548" s="31">
        <v>62.688932999999999</v>
      </c>
      <c r="K548" s="31">
        <v>78.393479999999997</v>
      </c>
      <c r="L548" s="31">
        <v>3533.5200749999999</v>
      </c>
      <c r="M548" s="31">
        <v>0.2003296235570651</v>
      </c>
      <c r="N548" s="31" t="s">
        <v>395</v>
      </c>
      <c r="O548" s="31">
        <v>17638.53</v>
      </c>
      <c r="P548">
        <f t="shared" si="60"/>
        <v>1</v>
      </c>
      <c r="Q548">
        <f t="shared" si="61"/>
        <v>3</v>
      </c>
      <c r="R548" s="31" t="str">
        <f>VLOOKUP(G548,Catalogo!A:B,2,0)</f>
        <v>HIPOCLORITO DE CALCIO GRANULAR HTH</v>
      </c>
      <c r="S548" s="68">
        <f t="shared" si="62"/>
        <v>3533.5230749999996</v>
      </c>
      <c r="T548" s="68">
        <f t="shared" si="63"/>
        <v>14105.006925</v>
      </c>
      <c r="U548" s="69">
        <f t="shared" si="64"/>
        <v>1</v>
      </c>
    </row>
    <row r="549" spans="1:21" customFormat="1" x14ac:dyDescent="0.35">
      <c r="A549" s="31" t="s">
        <v>1144</v>
      </c>
      <c r="B549" s="31" t="s">
        <v>1145</v>
      </c>
      <c r="C549" s="30">
        <v>46037</v>
      </c>
      <c r="D549" s="31" t="s">
        <v>398</v>
      </c>
      <c r="E549" s="30">
        <v>46052</v>
      </c>
      <c r="F549" s="31" t="s">
        <v>1146</v>
      </c>
      <c r="G549" s="31" t="s">
        <v>230</v>
      </c>
      <c r="H549" s="31" t="s">
        <v>394</v>
      </c>
      <c r="I549" s="31">
        <v>450</v>
      </c>
      <c r="J549" s="31">
        <v>62.688932999999999</v>
      </c>
      <c r="K549" s="31">
        <v>80</v>
      </c>
      <c r="L549" s="31">
        <v>7789.9801500000003</v>
      </c>
      <c r="M549" s="31">
        <v>0.2163883375</v>
      </c>
      <c r="N549" s="31" t="s">
        <v>395</v>
      </c>
      <c r="O549" s="31">
        <v>36000</v>
      </c>
      <c r="P549">
        <f t="shared" si="60"/>
        <v>1</v>
      </c>
      <c r="Q549">
        <f t="shared" si="61"/>
        <v>3</v>
      </c>
      <c r="R549" s="31" t="str">
        <f>VLOOKUP(G549,Catalogo!A:B,2,0)</f>
        <v>HIPOCLORITO DE CALCIO GRANULAR HTH</v>
      </c>
      <c r="S549" s="68">
        <f t="shared" si="62"/>
        <v>7789.9801500000003</v>
      </c>
      <c r="T549" s="68">
        <f t="shared" si="63"/>
        <v>28210.019850000001</v>
      </c>
      <c r="U549" s="69">
        <f t="shared" si="64"/>
        <v>1</v>
      </c>
    </row>
    <row r="550" spans="1:21" customFormat="1" x14ac:dyDescent="0.35">
      <c r="A550" s="31" t="s">
        <v>1147</v>
      </c>
      <c r="B550" s="31" t="s">
        <v>1145</v>
      </c>
      <c r="C550" s="30">
        <v>46037</v>
      </c>
      <c r="D550" s="31" t="s">
        <v>398</v>
      </c>
      <c r="E550" s="30">
        <v>46037</v>
      </c>
      <c r="F550" s="31" t="s">
        <v>1146</v>
      </c>
      <c r="G550" s="31" t="s">
        <v>79</v>
      </c>
      <c r="H550" s="31" t="s">
        <v>394</v>
      </c>
      <c r="I550" s="31">
        <v>100</v>
      </c>
      <c r="J550" s="31">
        <v>51.776600000000002</v>
      </c>
      <c r="K550" s="31">
        <v>60</v>
      </c>
      <c r="L550" s="31">
        <v>822.34</v>
      </c>
      <c r="M550" s="31">
        <v>0.13705666666666669</v>
      </c>
      <c r="N550" s="31" t="s">
        <v>395</v>
      </c>
      <c r="O550" s="31">
        <v>6000</v>
      </c>
      <c r="P550">
        <f t="shared" si="60"/>
        <v>1</v>
      </c>
      <c r="Q550">
        <f t="shared" si="61"/>
        <v>3</v>
      </c>
      <c r="R550" s="31" t="str">
        <f>VLOOKUP(G550,Catalogo!A:B,2,0)</f>
        <v>EDTA</v>
      </c>
      <c r="S550" s="68">
        <f t="shared" si="62"/>
        <v>822.3399999999998</v>
      </c>
      <c r="T550" s="68">
        <f t="shared" si="63"/>
        <v>5177.66</v>
      </c>
      <c r="U550" s="69">
        <f t="shared" si="64"/>
        <v>1</v>
      </c>
    </row>
    <row r="551" spans="1:21" customFormat="1" x14ac:dyDescent="0.35">
      <c r="A551" s="31" t="s">
        <v>1148</v>
      </c>
      <c r="B551" s="31" t="s">
        <v>523</v>
      </c>
      <c r="C551" s="30">
        <v>46036</v>
      </c>
      <c r="D551" s="31" t="s">
        <v>392</v>
      </c>
      <c r="E551" s="30">
        <v>46066</v>
      </c>
      <c r="F551" s="31" t="s">
        <v>397</v>
      </c>
      <c r="G551" s="31" t="s">
        <v>613</v>
      </c>
      <c r="H551" s="31" t="s">
        <v>394</v>
      </c>
      <c r="I551" s="31">
        <v>170</v>
      </c>
      <c r="J551" s="31">
        <v>35.627412</v>
      </c>
      <c r="K551" s="31">
        <v>44</v>
      </c>
      <c r="L551" s="31">
        <v>1423.33996</v>
      </c>
      <c r="M551" s="31">
        <v>0.1902860909090909</v>
      </c>
      <c r="N551" s="31" t="s">
        <v>395</v>
      </c>
      <c r="O551" s="31">
        <v>7480</v>
      </c>
      <c r="P551">
        <f t="shared" si="60"/>
        <v>1</v>
      </c>
      <c r="Q551">
        <f t="shared" si="61"/>
        <v>3</v>
      </c>
      <c r="R551" s="31" t="str">
        <f>VLOOKUP(G551,Catalogo!A:B,2,0)</f>
        <v>LESS 70%</v>
      </c>
      <c r="S551" s="68">
        <f t="shared" si="62"/>
        <v>1423.33996</v>
      </c>
      <c r="T551" s="68">
        <f t="shared" si="63"/>
        <v>6056.6600399999998</v>
      </c>
      <c r="U551" s="69">
        <f t="shared" si="64"/>
        <v>1</v>
      </c>
    </row>
    <row r="552" spans="1:21" customFormat="1" x14ac:dyDescent="0.35">
      <c r="A552" s="31" t="s">
        <v>1149</v>
      </c>
      <c r="B552" s="31" t="s">
        <v>1150</v>
      </c>
      <c r="C552" s="30">
        <v>46036</v>
      </c>
      <c r="D552" s="31" t="s">
        <v>398</v>
      </c>
      <c r="E552" s="30">
        <v>46036</v>
      </c>
      <c r="F552" s="31" t="s">
        <v>397</v>
      </c>
      <c r="G552" s="31" t="s">
        <v>613</v>
      </c>
      <c r="H552" s="31" t="s">
        <v>394</v>
      </c>
      <c r="I552" s="31">
        <v>340</v>
      </c>
      <c r="J552" s="31">
        <v>35.627412</v>
      </c>
      <c r="K552" s="31">
        <v>45</v>
      </c>
      <c r="L552" s="31">
        <v>3186.67992</v>
      </c>
      <c r="M552" s="31">
        <v>0.2082797333333333</v>
      </c>
      <c r="N552" s="31" t="s">
        <v>395</v>
      </c>
      <c r="O552" s="31">
        <v>15300</v>
      </c>
      <c r="P552">
        <f t="shared" si="60"/>
        <v>1</v>
      </c>
      <c r="Q552">
        <f t="shared" si="61"/>
        <v>3</v>
      </c>
      <c r="R552" s="31" t="str">
        <f>VLOOKUP(G552,Catalogo!A:B,2,0)</f>
        <v>LESS 70%</v>
      </c>
      <c r="S552" s="68">
        <f t="shared" si="62"/>
        <v>3186.67992</v>
      </c>
      <c r="T552" s="68">
        <f t="shared" si="63"/>
        <v>12113.32008</v>
      </c>
      <c r="U552" s="69">
        <f t="shared" si="64"/>
        <v>1</v>
      </c>
    </row>
    <row r="553" spans="1:21" customFormat="1" x14ac:dyDescent="0.35">
      <c r="A553" s="31" t="s">
        <v>1151</v>
      </c>
      <c r="B553" s="31" t="s">
        <v>674</v>
      </c>
      <c r="C553" s="30">
        <v>46036</v>
      </c>
      <c r="D553" s="31" t="s">
        <v>392</v>
      </c>
      <c r="E553" s="30">
        <v>46066</v>
      </c>
      <c r="F553" s="31" t="s">
        <v>397</v>
      </c>
      <c r="G553" s="31" t="s">
        <v>230</v>
      </c>
      <c r="H553" s="31" t="s">
        <v>394</v>
      </c>
      <c r="I553" s="31">
        <v>1440</v>
      </c>
      <c r="J553" s="31">
        <v>3.5007079999999999</v>
      </c>
      <c r="K553" s="31">
        <v>4.25</v>
      </c>
      <c r="L553" s="31">
        <v>1078.9804799999999</v>
      </c>
      <c r="M553" s="31">
        <v>0.17630399999999999</v>
      </c>
      <c r="N553" s="31" t="s">
        <v>401</v>
      </c>
      <c r="O553" s="31">
        <v>109266.48</v>
      </c>
      <c r="P553">
        <f t="shared" si="60"/>
        <v>1</v>
      </c>
      <c r="Q553">
        <f t="shared" si="61"/>
        <v>3</v>
      </c>
      <c r="R553" s="31" t="str">
        <f>VLOOKUP(G553,Catalogo!A:B,2,0)</f>
        <v>HIPOCLORITO DE CALCIO GRANULAR HTH</v>
      </c>
      <c r="S553" s="68">
        <f t="shared" si="62"/>
        <v>19264.117489920001</v>
      </c>
      <c r="T553" s="68">
        <f t="shared" si="63"/>
        <v>90002.362510079998</v>
      </c>
      <c r="U553" s="69">
        <f t="shared" si="64"/>
        <v>17.853999999999999</v>
      </c>
    </row>
    <row r="554" spans="1:21" customFormat="1" x14ac:dyDescent="0.35">
      <c r="A554" s="31" t="s">
        <v>1152</v>
      </c>
      <c r="B554" s="31" t="s">
        <v>523</v>
      </c>
      <c r="C554" s="30">
        <v>46036</v>
      </c>
      <c r="D554" s="31" t="s">
        <v>392</v>
      </c>
      <c r="E554" s="30">
        <v>46066</v>
      </c>
      <c r="F554" s="31" t="s">
        <v>397</v>
      </c>
      <c r="G554" s="31" t="s">
        <v>137</v>
      </c>
      <c r="H554" s="31" t="s">
        <v>394</v>
      </c>
      <c r="I554" s="31">
        <v>200</v>
      </c>
      <c r="J554" s="31">
        <v>27.378699999999998</v>
      </c>
      <c r="K554" s="31">
        <v>42</v>
      </c>
      <c r="L554" s="31">
        <v>2924.26</v>
      </c>
      <c r="M554" s="31">
        <v>0.34812619047619042</v>
      </c>
      <c r="N554" s="31" t="s">
        <v>395</v>
      </c>
      <c r="O554" s="31">
        <v>8400</v>
      </c>
      <c r="P554">
        <f t="shared" si="60"/>
        <v>1</v>
      </c>
      <c r="Q554">
        <f t="shared" si="61"/>
        <v>3</v>
      </c>
      <c r="R554" s="31" t="str">
        <f>VLOOKUP(G554,Catalogo!A:B,2,0)</f>
        <v>METASILICATO DE SODIO PENTASIL</v>
      </c>
      <c r="S554" s="68">
        <f t="shared" si="62"/>
        <v>2924.26</v>
      </c>
      <c r="T554" s="68">
        <f t="shared" si="63"/>
        <v>5475.74</v>
      </c>
      <c r="U554" s="69">
        <f t="shared" si="64"/>
        <v>1</v>
      </c>
    </row>
    <row r="555" spans="1:21" customFormat="1" x14ac:dyDescent="0.35">
      <c r="A555" s="31" t="s">
        <v>1153</v>
      </c>
      <c r="B555" s="31" t="s">
        <v>1154</v>
      </c>
      <c r="C555" s="30">
        <v>46036</v>
      </c>
      <c r="D555" s="31" t="s">
        <v>398</v>
      </c>
      <c r="E555" s="30">
        <v>46036</v>
      </c>
      <c r="F555" s="31" t="s">
        <v>397</v>
      </c>
      <c r="G555" s="31" t="s">
        <v>173</v>
      </c>
      <c r="H555" s="31" t="s">
        <v>394</v>
      </c>
      <c r="I555" s="31">
        <v>50</v>
      </c>
      <c r="J555" s="31">
        <v>36.861199999999997</v>
      </c>
      <c r="K555" s="31">
        <v>50</v>
      </c>
      <c r="L555" s="31">
        <v>656.94</v>
      </c>
      <c r="M555" s="31">
        <v>0.26277600000000001</v>
      </c>
      <c r="N555" s="31" t="s">
        <v>395</v>
      </c>
      <c r="O555" s="31">
        <v>2500</v>
      </c>
      <c r="P555">
        <f t="shared" si="60"/>
        <v>1</v>
      </c>
      <c r="Q555">
        <f t="shared" si="61"/>
        <v>3</v>
      </c>
      <c r="R555" s="31" t="str">
        <f>VLOOKUP(G555,Catalogo!A:B,2,0)</f>
        <v>TRICLORO GRANULAR</v>
      </c>
      <c r="S555" s="68">
        <f t="shared" si="62"/>
        <v>656.94000000000017</v>
      </c>
      <c r="T555" s="68">
        <f t="shared" si="63"/>
        <v>1843.06</v>
      </c>
      <c r="U555" s="69">
        <f t="shared" si="64"/>
        <v>1</v>
      </c>
    </row>
    <row r="556" spans="1:21" customFormat="1" x14ac:dyDescent="0.35">
      <c r="A556" s="31" t="s">
        <v>1155</v>
      </c>
      <c r="B556" s="31" t="s">
        <v>1156</v>
      </c>
      <c r="C556" s="30">
        <v>46036</v>
      </c>
      <c r="D556" s="31" t="s">
        <v>398</v>
      </c>
      <c r="E556" s="30">
        <v>46036</v>
      </c>
      <c r="F556" s="31" t="s">
        <v>1146</v>
      </c>
      <c r="G556" s="31" t="s">
        <v>230</v>
      </c>
      <c r="H556" s="31" t="s">
        <v>394</v>
      </c>
      <c r="I556" s="31">
        <v>675</v>
      </c>
      <c r="J556" s="31">
        <v>62.688932999999999</v>
      </c>
      <c r="K556" s="31">
        <v>80</v>
      </c>
      <c r="L556" s="31">
        <v>11684.970224999999</v>
      </c>
      <c r="M556" s="31">
        <v>0.2163883375</v>
      </c>
      <c r="N556" s="31" t="s">
        <v>395</v>
      </c>
      <c r="O556" s="31">
        <v>54000</v>
      </c>
      <c r="P556">
        <f t="shared" si="60"/>
        <v>1</v>
      </c>
      <c r="Q556">
        <f t="shared" si="61"/>
        <v>3</v>
      </c>
      <c r="R556" s="31" t="str">
        <f>VLOOKUP(G556,Catalogo!A:B,2,0)</f>
        <v>HIPOCLORITO DE CALCIO GRANULAR HTH</v>
      </c>
      <c r="S556" s="68">
        <f t="shared" si="62"/>
        <v>11684.970225000001</v>
      </c>
      <c r="T556" s="68">
        <f t="shared" si="63"/>
        <v>42315.029775000003</v>
      </c>
      <c r="U556" s="69">
        <f t="shared" si="64"/>
        <v>1</v>
      </c>
    </row>
    <row r="557" spans="1:21" customFormat="1" x14ac:dyDescent="0.35">
      <c r="A557" s="31" t="s">
        <v>1157</v>
      </c>
      <c r="B557" s="31" t="s">
        <v>966</v>
      </c>
      <c r="C557" s="30">
        <v>46035</v>
      </c>
      <c r="D557" s="31" t="s">
        <v>392</v>
      </c>
      <c r="E557" s="30">
        <v>46065</v>
      </c>
      <c r="F557" s="31" t="s">
        <v>397</v>
      </c>
      <c r="G557" s="31" t="s">
        <v>230</v>
      </c>
      <c r="H557" s="31" t="s">
        <v>394</v>
      </c>
      <c r="I557" s="31">
        <v>225</v>
      </c>
      <c r="J557" s="31">
        <v>62.688932999999999</v>
      </c>
      <c r="K557" s="31">
        <v>80</v>
      </c>
      <c r="L557" s="31">
        <v>3894.9900750000002</v>
      </c>
      <c r="M557" s="31">
        <v>0.2163883375</v>
      </c>
      <c r="N557" s="31" t="s">
        <v>395</v>
      </c>
      <c r="O557" s="31">
        <v>18000</v>
      </c>
      <c r="P557">
        <f t="shared" si="60"/>
        <v>1</v>
      </c>
      <c r="Q557">
        <f t="shared" si="61"/>
        <v>3</v>
      </c>
      <c r="R557" s="31" t="str">
        <f>VLOOKUP(G557,Catalogo!A:B,2,0)</f>
        <v>HIPOCLORITO DE CALCIO GRANULAR HTH</v>
      </c>
      <c r="S557" s="68">
        <f t="shared" si="62"/>
        <v>3894.9900750000002</v>
      </c>
      <c r="T557" s="68">
        <f t="shared" si="63"/>
        <v>14105.009925</v>
      </c>
      <c r="U557" s="69">
        <f t="shared" si="64"/>
        <v>1</v>
      </c>
    </row>
    <row r="558" spans="1:21" customFormat="1" x14ac:dyDescent="0.35">
      <c r="A558" s="31" t="s">
        <v>1158</v>
      </c>
      <c r="B558" s="31" t="s">
        <v>400</v>
      </c>
      <c r="C558" s="30">
        <v>46035</v>
      </c>
      <c r="D558" s="31" t="s">
        <v>392</v>
      </c>
      <c r="E558" s="30">
        <v>46065</v>
      </c>
      <c r="F558" s="31" t="s">
        <v>397</v>
      </c>
      <c r="G558" s="31" t="s">
        <v>230</v>
      </c>
      <c r="H558" s="31" t="s">
        <v>394</v>
      </c>
      <c r="I558" s="31">
        <v>1215</v>
      </c>
      <c r="J558" s="31">
        <v>3.5007079999999999</v>
      </c>
      <c r="K558" s="31">
        <v>4.2</v>
      </c>
      <c r="L558" s="31">
        <v>849.63977999999997</v>
      </c>
      <c r="M558" s="31">
        <v>0.1664980952380952</v>
      </c>
      <c r="N558" s="31" t="s">
        <v>401</v>
      </c>
      <c r="O558" s="31">
        <v>91381.97</v>
      </c>
      <c r="P558">
        <f t="shared" si="60"/>
        <v>1</v>
      </c>
      <c r="Q558">
        <f t="shared" si="61"/>
        <v>3</v>
      </c>
      <c r="R558" s="31" t="str">
        <f>VLOOKUP(G558,Catalogo!A:B,2,0)</f>
        <v>HIPOCLORITO DE CALCIO GRANULAR HTH</v>
      </c>
      <c r="S558" s="68">
        <f t="shared" si="62"/>
        <v>15214.923944104767</v>
      </c>
      <c r="T558" s="68">
        <f t="shared" si="63"/>
        <v>76167.046055895233</v>
      </c>
      <c r="U558" s="69">
        <f t="shared" si="64"/>
        <v>17.907499510092102</v>
      </c>
    </row>
    <row r="559" spans="1:21" customFormat="1" x14ac:dyDescent="0.35">
      <c r="A559" s="31" t="s">
        <v>1159</v>
      </c>
      <c r="B559" s="31" t="s">
        <v>414</v>
      </c>
      <c r="C559" s="30">
        <v>46035</v>
      </c>
      <c r="D559" s="31" t="s">
        <v>392</v>
      </c>
      <c r="E559" s="30">
        <v>46065</v>
      </c>
      <c r="F559" s="31" t="s">
        <v>835</v>
      </c>
      <c r="G559" s="31" t="s">
        <v>230</v>
      </c>
      <c r="H559" s="31" t="s">
        <v>394</v>
      </c>
      <c r="I559" s="31">
        <v>1575</v>
      </c>
      <c r="J559" s="31">
        <v>3.5007079999999999</v>
      </c>
      <c r="K559" s="31">
        <v>4.1500000000000004</v>
      </c>
      <c r="L559" s="31">
        <v>1022.6349</v>
      </c>
      <c r="M559" s="31">
        <v>0.1564559036144578</v>
      </c>
      <c r="N559" s="31" t="s">
        <v>401</v>
      </c>
      <c r="O559" s="31">
        <v>117047.9</v>
      </c>
      <c r="P559">
        <f t="shared" ref="P559:P590" si="65">MONTH(C559)</f>
        <v>1</v>
      </c>
      <c r="Q559">
        <f t="shared" ref="Q559:Q590" si="66">WEEKNUM(C559)</f>
        <v>3</v>
      </c>
      <c r="R559" s="31" t="str">
        <f>VLOOKUP(G559,Catalogo!A:B,2,0)</f>
        <v>HIPOCLORITO DE CALCIO GRANULAR HTH</v>
      </c>
      <c r="S559" s="68">
        <f t="shared" ref="S559:S590" si="67">(K559-J559)*I559*U559</f>
        <v>18312.834960674711</v>
      </c>
      <c r="T559" s="68">
        <f t="shared" ref="T559:T590" si="68">O559-S559</f>
        <v>98735.065039325287</v>
      </c>
      <c r="U559" s="69">
        <f t="shared" ref="U559:U590" si="69">IF(N559="USD",(O559/I559/K559),1)</f>
        <v>17.907500478102886</v>
      </c>
    </row>
    <row r="560" spans="1:21" customFormat="1" x14ac:dyDescent="0.35">
      <c r="A560" s="31" t="s">
        <v>1160</v>
      </c>
      <c r="B560" s="31" t="s">
        <v>1161</v>
      </c>
      <c r="C560" s="30">
        <v>46034</v>
      </c>
      <c r="D560" s="31" t="s">
        <v>1162</v>
      </c>
      <c r="E560" s="30">
        <v>46049</v>
      </c>
      <c r="F560" s="31" t="s">
        <v>835</v>
      </c>
      <c r="G560" s="31" t="s">
        <v>230</v>
      </c>
      <c r="H560" s="31" t="s">
        <v>394</v>
      </c>
      <c r="I560" s="31">
        <v>720</v>
      </c>
      <c r="J560" s="31">
        <v>62.688930999999997</v>
      </c>
      <c r="K560" s="31">
        <v>81.5</v>
      </c>
      <c r="L560" s="31">
        <v>13543.96968</v>
      </c>
      <c r="M560" s="31">
        <v>0.23081066257668709</v>
      </c>
      <c r="N560" s="31" t="s">
        <v>395</v>
      </c>
      <c r="O560" s="31">
        <v>58680</v>
      </c>
      <c r="P560">
        <f t="shared" si="65"/>
        <v>1</v>
      </c>
      <c r="Q560">
        <f t="shared" si="66"/>
        <v>3</v>
      </c>
      <c r="R560" s="31" t="str">
        <f>VLOOKUP(G560,Catalogo!A:B,2,0)</f>
        <v>HIPOCLORITO DE CALCIO GRANULAR HTH</v>
      </c>
      <c r="S560" s="68">
        <f t="shared" si="67"/>
        <v>13543.969680000002</v>
      </c>
      <c r="T560" s="68">
        <f t="shared" si="68"/>
        <v>45136.030319999998</v>
      </c>
      <c r="U560" s="69">
        <f t="shared" si="69"/>
        <v>1</v>
      </c>
    </row>
    <row r="561" spans="1:21" customFormat="1" x14ac:dyDescent="0.35">
      <c r="A561" s="31" t="s">
        <v>1163</v>
      </c>
      <c r="B561" s="31" t="s">
        <v>1164</v>
      </c>
      <c r="C561" s="30">
        <v>46034</v>
      </c>
      <c r="D561" s="31" t="s">
        <v>392</v>
      </c>
      <c r="E561" s="30">
        <v>46034</v>
      </c>
      <c r="F561" s="31" t="s">
        <v>397</v>
      </c>
      <c r="G561" s="31" t="s">
        <v>230</v>
      </c>
      <c r="H561" s="31" t="s">
        <v>394</v>
      </c>
      <c r="I561" s="31">
        <v>135</v>
      </c>
      <c r="J561" s="31">
        <v>62.688963000000001</v>
      </c>
      <c r="K561" s="31">
        <v>75.599999999999994</v>
      </c>
      <c r="L561" s="31">
        <v>1742.9899949999999</v>
      </c>
      <c r="M561" s="31">
        <v>0.1707809126984127</v>
      </c>
      <c r="N561" s="31" t="s">
        <v>395</v>
      </c>
      <c r="O561" s="31">
        <v>10206</v>
      </c>
      <c r="P561">
        <f t="shared" si="65"/>
        <v>1</v>
      </c>
      <c r="Q561">
        <f t="shared" si="66"/>
        <v>3</v>
      </c>
      <c r="R561" s="31" t="str">
        <f>VLOOKUP(G561,Catalogo!A:B,2,0)</f>
        <v>HIPOCLORITO DE CALCIO GRANULAR HTH</v>
      </c>
      <c r="S561" s="68">
        <f t="shared" si="67"/>
        <v>1742.989994999999</v>
      </c>
      <c r="T561" s="68">
        <f t="shared" si="68"/>
        <v>8463.0100050000001</v>
      </c>
      <c r="U561" s="69">
        <f t="shared" si="69"/>
        <v>1</v>
      </c>
    </row>
    <row r="562" spans="1:21" customFormat="1" x14ac:dyDescent="0.35">
      <c r="A562" s="31" t="s">
        <v>1165</v>
      </c>
      <c r="B562" s="31" t="s">
        <v>1166</v>
      </c>
      <c r="C562" s="30">
        <v>46034</v>
      </c>
      <c r="D562" s="31" t="s">
        <v>392</v>
      </c>
      <c r="E562" s="30">
        <v>46064</v>
      </c>
      <c r="F562" s="31" t="s">
        <v>397</v>
      </c>
      <c r="G562" s="31" t="s">
        <v>553</v>
      </c>
      <c r="H562" s="31" t="s">
        <v>403</v>
      </c>
      <c r="I562" s="31">
        <v>200</v>
      </c>
      <c r="J562" s="31">
        <v>2.2585519999999999</v>
      </c>
      <c r="K562" s="31">
        <v>2.8</v>
      </c>
      <c r="L562" s="31">
        <v>108.28959999999999</v>
      </c>
      <c r="M562" s="31">
        <v>0.19337428571428569</v>
      </c>
      <c r="N562" s="31" t="s">
        <v>401</v>
      </c>
      <c r="O562" s="31">
        <v>10071.15</v>
      </c>
      <c r="P562">
        <f t="shared" si="65"/>
        <v>1</v>
      </c>
      <c r="Q562">
        <f t="shared" si="66"/>
        <v>3</v>
      </c>
      <c r="R562" s="31" t="str">
        <f>VLOOKUP(G562,Catalogo!A:B,2,0)</f>
        <v>ACEITE MINERAL</v>
      </c>
      <c r="S562" s="68">
        <f t="shared" si="67"/>
        <v>1947.5014375714284</v>
      </c>
      <c r="T562" s="68">
        <f t="shared" si="68"/>
        <v>8123.6485624285715</v>
      </c>
      <c r="U562" s="69">
        <f t="shared" si="69"/>
        <v>17.98419642857143</v>
      </c>
    </row>
    <row r="563" spans="1:21" customFormat="1" x14ac:dyDescent="0.35">
      <c r="A563" s="31" t="s">
        <v>1083</v>
      </c>
      <c r="B563" s="31" t="s">
        <v>674</v>
      </c>
      <c r="C563" s="30">
        <v>46031</v>
      </c>
      <c r="D563" s="31" t="s">
        <v>392</v>
      </c>
      <c r="E563" s="30">
        <v>46061</v>
      </c>
      <c r="F563" s="31" t="s">
        <v>397</v>
      </c>
      <c r="G563" s="31" t="s">
        <v>230</v>
      </c>
      <c r="H563" s="31" t="s">
        <v>394</v>
      </c>
      <c r="I563" s="31">
        <v>450</v>
      </c>
      <c r="J563" s="31">
        <v>3.4864570000000001</v>
      </c>
      <c r="K563" s="31">
        <v>4.25</v>
      </c>
      <c r="L563" s="31">
        <v>343.59435000000002</v>
      </c>
      <c r="M563" s="31">
        <v>0.17965717647058821</v>
      </c>
      <c r="N563" s="31" t="s">
        <v>401</v>
      </c>
      <c r="O563" s="31">
        <v>34388.089999999997</v>
      </c>
      <c r="P563">
        <f t="shared" si="65"/>
        <v>1</v>
      </c>
      <c r="Q563">
        <f t="shared" si="66"/>
        <v>2</v>
      </c>
      <c r="R563" s="31" t="str">
        <f>VLOOKUP(G563,Catalogo!A:B,2,0)</f>
        <v>HIPOCLORITO DE CALCIO GRANULAR HTH</v>
      </c>
      <c r="S563" s="68">
        <f t="shared" si="67"/>
        <v>6178.0671536164682</v>
      </c>
      <c r="T563" s="68">
        <f t="shared" si="68"/>
        <v>28210.02284638353</v>
      </c>
      <c r="U563" s="69">
        <f t="shared" si="69"/>
        <v>17.980700653594766</v>
      </c>
    </row>
    <row r="564" spans="1:21" customFormat="1" x14ac:dyDescent="0.35">
      <c r="A564" s="31" t="s">
        <v>1084</v>
      </c>
      <c r="B564" s="31" t="s">
        <v>408</v>
      </c>
      <c r="C564" s="30">
        <v>46031</v>
      </c>
      <c r="D564" s="31" t="s">
        <v>392</v>
      </c>
      <c r="E564" s="30">
        <v>46061</v>
      </c>
      <c r="F564" s="31" t="s">
        <v>397</v>
      </c>
      <c r="G564" s="31" t="s">
        <v>131</v>
      </c>
      <c r="H564" s="31" t="s">
        <v>403</v>
      </c>
      <c r="I564" s="31">
        <v>400</v>
      </c>
      <c r="J564" s="31">
        <v>28.834174999999998</v>
      </c>
      <c r="K564" s="31">
        <v>31</v>
      </c>
      <c r="L564" s="31">
        <v>866.33</v>
      </c>
      <c r="M564" s="31">
        <v>6.9865322580645151E-2</v>
      </c>
      <c r="N564" s="31" t="s">
        <v>395</v>
      </c>
      <c r="O564" s="31">
        <v>12400</v>
      </c>
      <c r="P564">
        <f t="shared" si="65"/>
        <v>1</v>
      </c>
      <c r="Q564">
        <f t="shared" si="66"/>
        <v>2</v>
      </c>
      <c r="R564" s="31" t="str">
        <f>VLOOKUP(G564,Catalogo!A:B,2,0)</f>
        <v>THINNER AMERICANO</v>
      </c>
      <c r="S564" s="68">
        <f t="shared" si="67"/>
        <v>866.33000000000061</v>
      </c>
      <c r="T564" s="68">
        <f t="shared" si="68"/>
        <v>11533.67</v>
      </c>
      <c r="U564" s="69">
        <f t="shared" si="69"/>
        <v>1</v>
      </c>
    </row>
    <row r="565" spans="1:21" customFormat="1" x14ac:dyDescent="0.35">
      <c r="A565" s="31" t="s">
        <v>1085</v>
      </c>
      <c r="B565" s="31" t="s">
        <v>409</v>
      </c>
      <c r="C565" s="30">
        <v>46031</v>
      </c>
      <c r="D565" s="31" t="s">
        <v>392</v>
      </c>
      <c r="E565" s="30">
        <v>46061</v>
      </c>
      <c r="F565" s="31" t="s">
        <v>397</v>
      </c>
      <c r="G565" s="31" t="s">
        <v>145</v>
      </c>
      <c r="H565" s="31" t="s">
        <v>403</v>
      </c>
      <c r="I565" s="31">
        <v>200</v>
      </c>
      <c r="J565" s="31">
        <v>1.8169839999999999</v>
      </c>
      <c r="K565" s="31">
        <v>2.06</v>
      </c>
      <c r="L565" s="31">
        <v>48.603200000000001</v>
      </c>
      <c r="M565" s="31">
        <v>0.11796893203883491</v>
      </c>
      <c r="N565" s="31" t="s">
        <v>401</v>
      </c>
      <c r="O565" s="31">
        <v>7408.05</v>
      </c>
      <c r="P565">
        <f t="shared" si="65"/>
        <v>1</v>
      </c>
      <c r="Q565">
        <f t="shared" si="66"/>
        <v>2</v>
      </c>
      <c r="R565" s="31" t="str">
        <f>VLOOKUP(G565,Catalogo!A:B,2,0)</f>
        <v>ALCOHOL N PROPILICO</v>
      </c>
      <c r="S565" s="68">
        <f t="shared" si="67"/>
        <v>873.91974699029163</v>
      </c>
      <c r="T565" s="68">
        <f t="shared" si="68"/>
        <v>6534.1302530097082</v>
      </c>
      <c r="U565" s="69">
        <f t="shared" si="69"/>
        <v>17.980703883495146</v>
      </c>
    </row>
    <row r="566" spans="1:21" customFormat="1" x14ac:dyDescent="0.35">
      <c r="A566" s="31" t="s">
        <v>1085</v>
      </c>
      <c r="B566" s="31" t="s">
        <v>409</v>
      </c>
      <c r="C566" s="30">
        <v>46031</v>
      </c>
      <c r="D566" s="31" t="s">
        <v>392</v>
      </c>
      <c r="E566" s="30">
        <v>46061</v>
      </c>
      <c r="F566" s="31" t="s">
        <v>397</v>
      </c>
      <c r="G566" s="31" t="s">
        <v>52</v>
      </c>
      <c r="H566" s="31" t="s">
        <v>403</v>
      </c>
      <c r="I566" s="31">
        <v>200</v>
      </c>
      <c r="J566" s="31">
        <v>2.014716</v>
      </c>
      <c r="K566" s="31">
        <v>2.37</v>
      </c>
      <c r="L566" s="31">
        <v>71.056799999999996</v>
      </c>
      <c r="M566" s="31">
        <v>0.1499088607594937</v>
      </c>
      <c r="N566" s="31" t="s">
        <v>401</v>
      </c>
      <c r="O566" s="31">
        <v>8522.85</v>
      </c>
      <c r="P566">
        <f t="shared" si="65"/>
        <v>1</v>
      </c>
      <c r="Q566">
        <f t="shared" si="66"/>
        <v>2</v>
      </c>
      <c r="R566" s="31" t="str">
        <f>VLOOKUP(G566,Catalogo!A:B,2,0)</f>
        <v>ACETATO N PROPILO</v>
      </c>
      <c r="S566" s="68">
        <f t="shared" si="67"/>
        <v>1277.6507339240511</v>
      </c>
      <c r="T566" s="68">
        <f t="shared" si="68"/>
        <v>7245.1992660759497</v>
      </c>
      <c r="U566" s="69">
        <f t="shared" si="69"/>
        <v>17.980696202531643</v>
      </c>
    </row>
    <row r="567" spans="1:21" customFormat="1" x14ac:dyDescent="0.35">
      <c r="A567" s="31" t="s">
        <v>1086</v>
      </c>
      <c r="B567" s="31" t="s">
        <v>966</v>
      </c>
      <c r="C567" s="30">
        <v>46031</v>
      </c>
      <c r="D567" s="31" t="s">
        <v>392</v>
      </c>
      <c r="E567" s="30">
        <v>46061</v>
      </c>
      <c r="F567" s="31" t="s">
        <v>397</v>
      </c>
      <c r="G567" s="31" t="s">
        <v>230</v>
      </c>
      <c r="H567" s="31" t="s">
        <v>394</v>
      </c>
      <c r="I567" s="31">
        <v>900</v>
      </c>
      <c r="J567" s="31">
        <v>62.688932999999999</v>
      </c>
      <c r="K567" s="31">
        <v>80</v>
      </c>
      <c r="L567" s="31">
        <v>15579.960300000001</v>
      </c>
      <c r="M567" s="31">
        <v>0.2163883375</v>
      </c>
      <c r="N567" s="31" t="s">
        <v>395</v>
      </c>
      <c r="O567" s="31">
        <v>72000</v>
      </c>
      <c r="P567">
        <f t="shared" si="65"/>
        <v>1</v>
      </c>
      <c r="Q567">
        <f t="shared" si="66"/>
        <v>2</v>
      </c>
      <c r="R567" s="31" t="str">
        <f>VLOOKUP(G567,Catalogo!A:B,2,0)</f>
        <v>HIPOCLORITO DE CALCIO GRANULAR HTH</v>
      </c>
      <c r="S567" s="68">
        <f t="shared" si="67"/>
        <v>15579.960300000001</v>
      </c>
      <c r="T567" s="68">
        <f t="shared" si="68"/>
        <v>56420.039700000001</v>
      </c>
      <c r="U567" s="69">
        <f t="shared" si="69"/>
        <v>1</v>
      </c>
    </row>
    <row r="568" spans="1:21" customFormat="1" x14ac:dyDescent="0.35">
      <c r="A568" s="31" t="s">
        <v>1087</v>
      </c>
      <c r="B568" s="31" t="s">
        <v>790</v>
      </c>
      <c r="C568" s="30">
        <v>46030</v>
      </c>
      <c r="D568" s="31" t="s">
        <v>392</v>
      </c>
      <c r="E568" s="30">
        <v>46060</v>
      </c>
      <c r="F568" s="31" t="s">
        <v>397</v>
      </c>
      <c r="G568" s="31" t="s">
        <v>42</v>
      </c>
      <c r="H568" s="31" t="s">
        <v>394</v>
      </c>
      <c r="I568" s="31">
        <v>1000</v>
      </c>
      <c r="J568" s="31">
        <v>35.454659999999997</v>
      </c>
      <c r="K568" s="31">
        <v>48.7</v>
      </c>
      <c r="L568" s="31">
        <v>13245.34</v>
      </c>
      <c r="M568" s="31">
        <v>0.27197823408624228</v>
      </c>
      <c r="N568" s="31" t="s">
        <v>395</v>
      </c>
      <c r="O568" s="31">
        <v>48700</v>
      </c>
      <c r="P568">
        <f t="shared" si="65"/>
        <v>1</v>
      </c>
      <c r="Q568">
        <f t="shared" si="66"/>
        <v>2</v>
      </c>
      <c r="R568" s="31" t="str">
        <f>VLOOKUP(G568,Catalogo!A:B,2,0)</f>
        <v>ALCOHOL POLIVINILICO PVOH 08850</v>
      </c>
      <c r="S568" s="68">
        <f t="shared" si="67"/>
        <v>13245.340000000006</v>
      </c>
      <c r="T568" s="68">
        <f t="shared" si="68"/>
        <v>35454.659999999996</v>
      </c>
      <c r="U568" s="69">
        <f t="shared" si="69"/>
        <v>1</v>
      </c>
    </row>
    <row r="569" spans="1:21" customFormat="1" x14ac:dyDescent="0.35">
      <c r="A569" s="31" t="s">
        <v>1088</v>
      </c>
      <c r="B569" s="31" t="s">
        <v>790</v>
      </c>
      <c r="C569" s="30">
        <v>46030</v>
      </c>
      <c r="D569" s="31" t="s">
        <v>392</v>
      </c>
      <c r="E569" s="30">
        <v>46060</v>
      </c>
      <c r="F569" s="31" t="s">
        <v>397</v>
      </c>
      <c r="G569" s="31" t="s">
        <v>42</v>
      </c>
      <c r="H569" s="31" t="s">
        <v>394</v>
      </c>
      <c r="I569" s="31">
        <v>1000</v>
      </c>
      <c r="J569" s="31">
        <v>35.454659999999997</v>
      </c>
      <c r="K569" s="31">
        <v>48.7</v>
      </c>
      <c r="L569" s="31">
        <v>13245.34</v>
      </c>
      <c r="M569" s="31">
        <v>0.27197823408624228</v>
      </c>
      <c r="N569" s="31" t="s">
        <v>395</v>
      </c>
      <c r="O569" s="31">
        <v>48700</v>
      </c>
      <c r="P569">
        <f t="shared" si="65"/>
        <v>1</v>
      </c>
      <c r="Q569">
        <f t="shared" si="66"/>
        <v>2</v>
      </c>
      <c r="R569" s="31" t="str">
        <f>VLOOKUP(G569,Catalogo!A:B,2,0)</f>
        <v>ALCOHOL POLIVINILICO PVOH 08850</v>
      </c>
      <c r="S569" s="68">
        <f t="shared" si="67"/>
        <v>13245.340000000006</v>
      </c>
      <c r="T569" s="68">
        <f t="shared" si="68"/>
        <v>35454.659999999996</v>
      </c>
      <c r="U569" s="69">
        <f t="shared" si="69"/>
        <v>1</v>
      </c>
    </row>
    <row r="570" spans="1:21" customFormat="1" x14ac:dyDescent="0.35">
      <c r="A570" s="31" t="s">
        <v>1089</v>
      </c>
      <c r="B570" s="31" t="s">
        <v>790</v>
      </c>
      <c r="C570" s="30">
        <v>46030</v>
      </c>
      <c r="D570" s="31" t="s">
        <v>392</v>
      </c>
      <c r="E570" s="30">
        <v>46060</v>
      </c>
      <c r="F570" s="31" t="s">
        <v>397</v>
      </c>
      <c r="G570" s="31" t="s">
        <v>42</v>
      </c>
      <c r="H570" s="31" t="s">
        <v>394</v>
      </c>
      <c r="I570" s="31">
        <v>520</v>
      </c>
      <c r="J570" s="31">
        <v>35.771538</v>
      </c>
      <c r="K570" s="31">
        <v>48.7</v>
      </c>
      <c r="L570" s="31">
        <v>6722.8002399999996</v>
      </c>
      <c r="M570" s="31">
        <v>0.26547149897330602</v>
      </c>
      <c r="N570" s="31" t="s">
        <v>395</v>
      </c>
      <c r="O570" s="31">
        <v>25324</v>
      </c>
      <c r="P570">
        <f t="shared" si="65"/>
        <v>1</v>
      </c>
      <c r="Q570">
        <f t="shared" si="66"/>
        <v>2</v>
      </c>
      <c r="R570" s="31" t="str">
        <f>VLOOKUP(G570,Catalogo!A:B,2,0)</f>
        <v>ALCOHOL POLIVINILICO PVOH 08850</v>
      </c>
      <c r="S570" s="68">
        <f t="shared" si="67"/>
        <v>6722.8002400000014</v>
      </c>
      <c r="T570" s="68">
        <f t="shared" si="68"/>
        <v>18601.19976</v>
      </c>
      <c r="U570" s="69">
        <f t="shared" si="69"/>
        <v>1</v>
      </c>
    </row>
    <row r="571" spans="1:21" customFormat="1" x14ac:dyDescent="0.35">
      <c r="A571" s="31" t="s">
        <v>1090</v>
      </c>
      <c r="B571" s="31" t="s">
        <v>790</v>
      </c>
      <c r="C571" s="30">
        <v>46030</v>
      </c>
      <c r="D571" s="31" t="s">
        <v>392</v>
      </c>
      <c r="E571" s="30">
        <v>46060</v>
      </c>
      <c r="F571" s="31" t="s">
        <v>397</v>
      </c>
      <c r="G571" s="31" t="s">
        <v>42</v>
      </c>
      <c r="H571" s="31" t="s">
        <v>394</v>
      </c>
      <c r="I571" s="31">
        <v>60</v>
      </c>
      <c r="J571" s="31">
        <v>35.771500000000003</v>
      </c>
      <c r="K571" s="31">
        <v>48.7</v>
      </c>
      <c r="L571" s="31">
        <v>775.71</v>
      </c>
      <c r="M571" s="31">
        <v>0.26547227926078032</v>
      </c>
      <c r="N571" s="31" t="s">
        <v>395</v>
      </c>
      <c r="O571" s="31">
        <v>2922</v>
      </c>
      <c r="P571">
        <f t="shared" si="65"/>
        <v>1</v>
      </c>
      <c r="Q571">
        <f t="shared" si="66"/>
        <v>2</v>
      </c>
      <c r="R571" s="31" t="str">
        <f>VLOOKUP(G571,Catalogo!A:B,2,0)</f>
        <v>ALCOHOL POLIVINILICO PVOH 08850</v>
      </c>
      <c r="S571" s="68">
        <f t="shared" si="67"/>
        <v>775.71</v>
      </c>
      <c r="T571" s="68">
        <f t="shared" si="68"/>
        <v>2146.29</v>
      </c>
      <c r="U571" s="69">
        <f t="shared" si="69"/>
        <v>1</v>
      </c>
    </row>
    <row r="572" spans="1:21" customFormat="1" x14ac:dyDescent="0.35">
      <c r="A572" s="31" t="s">
        <v>1091</v>
      </c>
      <c r="B572" s="31" t="s">
        <v>831</v>
      </c>
      <c r="C572" s="30">
        <v>46030</v>
      </c>
      <c r="D572" s="31" t="s">
        <v>392</v>
      </c>
      <c r="E572" s="30">
        <v>46060</v>
      </c>
      <c r="F572" s="31" t="s">
        <v>397</v>
      </c>
      <c r="G572" s="31" t="s">
        <v>617</v>
      </c>
      <c r="H572" s="31" t="s">
        <v>394</v>
      </c>
      <c r="I572" s="31">
        <v>1000</v>
      </c>
      <c r="J572" s="31">
        <v>34.12153</v>
      </c>
      <c r="K572" s="31">
        <v>45</v>
      </c>
      <c r="L572" s="31">
        <v>10878.47</v>
      </c>
      <c r="M572" s="31">
        <v>0.24174377777777781</v>
      </c>
      <c r="N572" s="31" t="s">
        <v>395</v>
      </c>
      <c r="O572" s="31">
        <v>45000</v>
      </c>
      <c r="P572">
        <f t="shared" si="65"/>
        <v>1</v>
      </c>
      <c r="Q572">
        <f t="shared" si="66"/>
        <v>2</v>
      </c>
      <c r="R572" s="31" t="str">
        <f>VLOOKUP(G572,Catalogo!A:B,2,0)</f>
        <v>POTASA CAUSTICA EN ESCAMAS COREANA</v>
      </c>
      <c r="S572" s="68">
        <f t="shared" si="67"/>
        <v>10878.47</v>
      </c>
      <c r="T572" s="68">
        <f t="shared" si="68"/>
        <v>34121.53</v>
      </c>
      <c r="U572" s="69">
        <f t="shared" si="69"/>
        <v>1</v>
      </c>
    </row>
    <row r="573" spans="1:21" customFormat="1" x14ac:dyDescent="0.35">
      <c r="A573" s="31" t="s">
        <v>1092</v>
      </c>
      <c r="B573" s="31" t="s">
        <v>562</v>
      </c>
      <c r="C573" s="30">
        <v>46030</v>
      </c>
      <c r="D573" s="31" t="s">
        <v>392</v>
      </c>
      <c r="E573" s="30">
        <v>46060</v>
      </c>
      <c r="F573" s="31" t="s">
        <v>397</v>
      </c>
      <c r="G573" s="31" t="s">
        <v>230</v>
      </c>
      <c r="H573" s="31" t="s">
        <v>394</v>
      </c>
      <c r="I573" s="31">
        <v>5760</v>
      </c>
      <c r="J573" s="31">
        <v>3.504035</v>
      </c>
      <c r="K573" s="31">
        <v>3.97</v>
      </c>
      <c r="L573" s="31">
        <v>2683.9584</v>
      </c>
      <c r="M573" s="31">
        <v>0.1173715365239295</v>
      </c>
      <c r="N573" s="31" t="s">
        <v>401</v>
      </c>
      <c r="O573" s="31">
        <v>410665.18</v>
      </c>
      <c r="P573">
        <f t="shared" si="65"/>
        <v>1</v>
      </c>
      <c r="Q573">
        <f t="shared" si="66"/>
        <v>2</v>
      </c>
      <c r="R573" s="31" t="str">
        <f>VLOOKUP(G573,Catalogo!A:B,2,0)</f>
        <v>HIPOCLORITO DE CALCIO GRANULAR HTH</v>
      </c>
      <c r="S573" s="68">
        <f t="shared" si="67"/>
        <v>48200.403173476087</v>
      </c>
      <c r="T573" s="68">
        <f t="shared" si="68"/>
        <v>362464.77682652388</v>
      </c>
      <c r="U573" s="69">
        <f t="shared" si="69"/>
        <v>17.958699797089281</v>
      </c>
    </row>
    <row r="574" spans="1:21" customFormat="1" x14ac:dyDescent="0.35">
      <c r="A574" s="31" t="s">
        <v>1093</v>
      </c>
      <c r="B574" s="31" t="s">
        <v>402</v>
      </c>
      <c r="C574" s="30">
        <v>46030</v>
      </c>
      <c r="D574" s="31" t="s">
        <v>392</v>
      </c>
      <c r="E574" s="30">
        <v>46060</v>
      </c>
      <c r="F574" s="31" t="s">
        <v>397</v>
      </c>
      <c r="G574" s="31" t="s">
        <v>87</v>
      </c>
      <c r="H574" s="31" t="s">
        <v>394</v>
      </c>
      <c r="I574" s="31">
        <v>1800</v>
      </c>
      <c r="J574" s="31">
        <v>31.170688999999999</v>
      </c>
      <c r="K574" s="31">
        <v>35.5</v>
      </c>
      <c r="L574" s="31">
        <v>7792.7597999999998</v>
      </c>
      <c r="M574" s="31">
        <v>0.1219524225352113</v>
      </c>
      <c r="N574" s="31" t="s">
        <v>395</v>
      </c>
      <c r="O574" s="31">
        <v>63900</v>
      </c>
      <c r="P574">
        <f t="shared" si="65"/>
        <v>1</v>
      </c>
      <c r="Q574">
        <f t="shared" si="66"/>
        <v>2</v>
      </c>
      <c r="R574" s="31" t="str">
        <f>VLOOKUP(G574,Catalogo!A:B,2,0)</f>
        <v>ESTIREN ACRILICA</v>
      </c>
      <c r="S574" s="68">
        <f t="shared" si="67"/>
        <v>7792.7598000000007</v>
      </c>
      <c r="T574" s="68">
        <f t="shared" si="68"/>
        <v>56107.2402</v>
      </c>
      <c r="U574" s="69">
        <f t="shared" si="69"/>
        <v>1</v>
      </c>
    </row>
    <row r="575" spans="1:21" customFormat="1" x14ac:dyDescent="0.35">
      <c r="A575" s="31" t="s">
        <v>1103</v>
      </c>
      <c r="B575" s="31" t="s">
        <v>966</v>
      </c>
      <c r="C575" s="30">
        <v>46030</v>
      </c>
      <c r="D575" s="31" t="s">
        <v>392</v>
      </c>
      <c r="E575" s="30">
        <v>46030</v>
      </c>
      <c r="F575" s="31" t="s">
        <v>397</v>
      </c>
      <c r="G575" s="31" t="s">
        <v>230</v>
      </c>
      <c r="H575" s="31" t="s">
        <v>394</v>
      </c>
      <c r="I575" s="31">
        <v>225</v>
      </c>
      <c r="J575" s="31">
        <v>62.688932999999999</v>
      </c>
      <c r="K575" s="31">
        <v>80</v>
      </c>
      <c r="L575" s="31">
        <v>3894.9900750000002</v>
      </c>
      <c r="M575" s="31">
        <v>0.2163883375</v>
      </c>
      <c r="N575" s="31" t="s">
        <v>395</v>
      </c>
      <c r="O575" s="31">
        <v>18000</v>
      </c>
      <c r="P575">
        <f t="shared" si="65"/>
        <v>1</v>
      </c>
      <c r="Q575">
        <f t="shared" si="66"/>
        <v>2</v>
      </c>
      <c r="R575" s="31" t="str">
        <f>VLOOKUP(G575,Catalogo!A:B,2,0)</f>
        <v>HIPOCLORITO DE CALCIO GRANULAR HTH</v>
      </c>
      <c r="S575" s="68">
        <f t="shared" si="67"/>
        <v>3894.9900750000002</v>
      </c>
      <c r="T575" s="68">
        <f t="shared" si="68"/>
        <v>14105.009925</v>
      </c>
      <c r="U575" s="69">
        <f t="shared" si="69"/>
        <v>1</v>
      </c>
    </row>
    <row r="576" spans="1:21" customFormat="1" x14ac:dyDescent="0.35">
      <c r="A576" s="31" t="s">
        <v>1106</v>
      </c>
      <c r="B576" s="31" t="s">
        <v>788</v>
      </c>
      <c r="C576" s="30">
        <v>46029</v>
      </c>
      <c r="D576" s="31" t="s">
        <v>398</v>
      </c>
      <c r="E576" s="30">
        <v>46029</v>
      </c>
      <c r="F576" s="31" t="s">
        <v>397</v>
      </c>
      <c r="G576" s="31" t="s">
        <v>688</v>
      </c>
      <c r="H576" s="31" t="s">
        <v>394</v>
      </c>
      <c r="I576" s="31">
        <v>1000</v>
      </c>
      <c r="J576" s="31">
        <v>41.18197</v>
      </c>
      <c r="K576" s="31">
        <v>48.68</v>
      </c>
      <c r="L576" s="31">
        <v>7498.03</v>
      </c>
      <c r="M576" s="31">
        <v>0.1540269104354971</v>
      </c>
      <c r="N576" s="31" t="s">
        <v>395</v>
      </c>
      <c r="O576" s="31">
        <v>48680</v>
      </c>
      <c r="P576">
        <f t="shared" si="65"/>
        <v>1</v>
      </c>
      <c r="Q576">
        <f t="shared" si="66"/>
        <v>2</v>
      </c>
      <c r="R576" s="31" t="str">
        <f>VLOOKUP(G576,Catalogo!A:B,2,0)</f>
        <v>HEXAMETAFOSFATO DE SODIO POLVO TECNICO</v>
      </c>
      <c r="S576" s="68">
        <f t="shared" si="67"/>
        <v>7498.03</v>
      </c>
      <c r="T576" s="68">
        <f t="shared" si="68"/>
        <v>41181.97</v>
      </c>
      <c r="U576" s="69">
        <f t="shared" si="69"/>
        <v>1</v>
      </c>
    </row>
    <row r="577" spans="1:21" customFormat="1" x14ac:dyDescent="0.35">
      <c r="A577" s="31" t="s">
        <v>1094</v>
      </c>
      <c r="B577" s="31" t="s">
        <v>831</v>
      </c>
      <c r="C577" s="30">
        <v>46029</v>
      </c>
      <c r="D577" s="31" t="s">
        <v>392</v>
      </c>
      <c r="E577" s="30">
        <v>46059</v>
      </c>
      <c r="F577" s="31" t="s">
        <v>397</v>
      </c>
      <c r="G577" s="31" t="s">
        <v>121</v>
      </c>
      <c r="H577" s="31" t="s">
        <v>394</v>
      </c>
      <c r="I577" s="31">
        <v>300</v>
      </c>
      <c r="J577" s="31">
        <v>1.8761479999999999</v>
      </c>
      <c r="K577" s="31">
        <v>2.2999999999999998</v>
      </c>
      <c r="L577" s="31">
        <v>127.15560000000001</v>
      </c>
      <c r="M577" s="31">
        <v>0.18428347826086949</v>
      </c>
      <c r="N577" s="31" t="s">
        <v>401</v>
      </c>
      <c r="O577" s="31">
        <v>12399.09</v>
      </c>
      <c r="P577">
        <f t="shared" si="65"/>
        <v>1</v>
      </c>
      <c r="Q577">
        <f t="shared" si="66"/>
        <v>2</v>
      </c>
      <c r="R577" s="31" t="str">
        <f>VLOOKUP(G577,Catalogo!A:B,2,0)</f>
        <v>ACIDO ACETICO GLACIAL ALIMENTICIO</v>
      </c>
      <c r="S577" s="68">
        <f t="shared" si="67"/>
        <v>2284.9474324695648</v>
      </c>
      <c r="T577" s="68">
        <f t="shared" si="68"/>
        <v>10114.142567530434</v>
      </c>
      <c r="U577" s="69">
        <f t="shared" si="69"/>
        <v>17.969695652173915</v>
      </c>
    </row>
    <row r="578" spans="1:21" customFormat="1" x14ac:dyDescent="0.35">
      <c r="A578" s="31" t="s">
        <v>1095</v>
      </c>
      <c r="B578" s="31" t="s">
        <v>400</v>
      </c>
      <c r="C578" s="30">
        <v>46029</v>
      </c>
      <c r="D578" s="31" t="s">
        <v>392</v>
      </c>
      <c r="E578" s="30">
        <v>46059</v>
      </c>
      <c r="F578" s="31" t="s">
        <v>397</v>
      </c>
      <c r="G578" s="31" t="s">
        <v>69</v>
      </c>
      <c r="H578" s="31" t="s">
        <v>394</v>
      </c>
      <c r="I578" s="31">
        <v>870</v>
      </c>
      <c r="J578" s="31">
        <v>1.7696369999999999</v>
      </c>
      <c r="K578" s="31">
        <v>2.2999999999999998</v>
      </c>
      <c r="L578" s="31">
        <v>461.41581000000002</v>
      </c>
      <c r="M578" s="31">
        <v>0.23059260869565221</v>
      </c>
      <c r="N578" s="31" t="s">
        <v>401</v>
      </c>
      <c r="O578" s="31">
        <v>35957.370000000003</v>
      </c>
      <c r="P578">
        <f t="shared" si="65"/>
        <v>1</v>
      </c>
      <c r="Q578">
        <f t="shared" si="66"/>
        <v>2</v>
      </c>
      <c r="R578" s="31" t="str">
        <f>VLOOKUP(G578,Catalogo!A:B,2,0)</f>
        <v>ACIDO FOSFORICO CLARIFICADO 85%</v>
      </c>
      <c r="S578" s="68">
        <f t="shared" si="67"/>
        <v>8291.5037501347815</v>
      </c>
      <c r="T578" s="68">
        <f t="shared" si="68"/>
        <v>27665.866249865219</v>
      </c>
      <c r="U578" s="69">
        <f t="shared" si="69"/>
        <v>17.969700149925039</v>
      </c>
    </row>
    <row r="579" spans="1:21" customFormat="1" x14ac:dyDescent="0.35">
      <c r="A579" s="31" t="s">
        <v>1096</v>
      </c>
      <c r="B579" s="31" t="s">
        <v>761</v>
      </c>
      <c r="C579" s="30">
        <v>46029</v>
      </c>
      <c r="D579" s="31" t="s">
        <v>398</v>
      </c>
      <c r="E579" s="30">
        <v>46029</v>
      </c>
      <c r="F579" s="31" t="s">
        <v>835</v>
      </c>
      <c r="G579" s="31" t="s">
        <v>162</v>
      </c>
      <c r="H579" s="31" t="s">
        <v>394</v>
      </c>
      <c r="I579" s="31">
        <v>200</v>
      </c>
      <c r="J579" s="31">
        <v>66.5458</v>
      </c>
      <c r="K579" s="31">
        <v>77</v>
      </c>
      <c r="L579" s="31">
        <v>2090.84</v>
      </c>
      <c r="M579" s="31">
        <v>0.13576883116883109</v>
      </c>
      <c r="N579" s="31" t="s">
        <v>395</v>
      </c>
      <c r="O579" s="31">
        <v>15400</v>
      </c>
      <c r="P579">
        <f t="shared" si="65"/>
        <v>1</v>
      </c>
      <c r="Q579">
        <f t="shared" si="66"/>
        <v>2</v>
      </c>
      <c r="R579" s="31" t="str">
        <f>VLOOKUP(G579,Catalogo!A:B,2,0)</f>
        <v>ALCOHOL TRIDECILICO 8 MOLES</v>
      </c>
      <c r="S579" s="68">
        <f t="shared" si="67"/>
        <v>2090.84</v>
      </c>
      <c r="T579" s="68">
        <f t="shared" si="68"/>
        <v>13309.16</v>
      </c>
      <c r="U579" s="69">
        <f t="shared" si="69"/>
        <v>1</v>
      </c>
    </row>
    <row r="580" spans="1:21" customFormat="1" x14ac:dyDescent="0.35">
      <c r="A580" s="31" t="s">
        <v>1096</v>
      </c>
      <c r="B580" s="31" t="s">
        <v>761</v>
      </c>
      <c r="C580" s="30">
        <v>46029</v>
      </c>
      <c r="D580" s="31" t="s">
        <v>398</v>
      </c>
      <c r="E580" s="30">
        <v>46029</v>
      </c>
      <c r="F580" s="31" t="s">
        <v>835</v>
      </c>
      <c r="G580" s="31" t="s">
        <v>141</v>
      </c>
      <c r="H580" s="31" t="s">
        <v>394</v>
      </c>
      <c r="I580" s="31">
        <v>189</v>
      </c>
      <c r="J580" s="31">
        <v>48.233756999999997</v>
      </c>
      <c r="K580" s="31">
        <v>41</v>
      </c>
      <c r="L580" s="31">
        <v>-1367.180073</v>
      </c>
      <c r="M580" s="31">
        <v>-0.17643309756097561</v>
      </c>
      <c r="N580" s="31" t="s">
        <v>395</v>
      </c>
      <c r="O580" s="31">
        <v>7749</v>
      </c>
      <c r="P580">
        <f t="shared" si="65"/>
        <v>1</v>
      </c>
      <c r="Q580">
        <f t="shared" si="66"/>
        <v>2</v>
      </c>
      <c r="R580" s="31" t="str">
        <f>VLOOKUP(G580,Catalogo!A:B,2,0)</f>
        <v>CICLOHEXANONA</v>
      </c>
      <c r="S580" s="68">
        <f t="shared" si="67"/>
        <v>-1367.1800729999995</v>
      </c>
      <c r="T580" s="68">
        <f t="shared" si="68"/>
        <v>9116.1800729999995</v>
      </c>
      <c r="U580" s="69">
        <f t="shared" si="69"/>
        <v>1</v>
      </c>
    </row>
    <row r="581" spans="1:21" customFormat="1" x14ac:dyDescent="0.35">
      <c r="A581" s="31" t="s">
        <v>1097</v>
      </c>
      <c r="B581" s="31" t="s">
        <v>484</v>
      </c>
      <c r="C581" s="30">
        <v>46029</v>
      </c>
      <c r="D581" s="31" t="s">
        <v>392</v>
      </c>
      <c r="E581" s="30">
        <v>46059</v>
      </c>
      <c r="F581" s="31" t="s">
        <v>397</v>
      </c>
      <c r="G581" s="31" t="s">
        <v>221</v>
      </c>
      <c r="H581" s="31" t="s">
        <v>394</v>
      </c>
      <c r="I581" s="31">
        <v>400</v>
      </c>
      <c r="J581" s="31">
        <v>18.902225000000001</v>
      </c>
      <c r="K581" s="31">
        <v>27</v>
      </c>
      <c r="L581" s="31">
        <v>3239.11</v>
      </c>
      <c r="M581" s="31">
        <v>0.29991759259259249</v>
      </c>
      <c r="N581" s="31" t="s">
        <v>395</v>
      </c>
      <c r="O581" s="31">
        <v>10800</v>
      </c>
      <c r="P581">
        <f t="shared" si="65"/>
        <v>1</v>
      </c>
      <c r="Q581">
        <f t="shared" si="66"/>
        <v>2</v>
      </c>
      <c r="R581" s="31" t="str">
        <f>VLOOKUP(G581,Catalogo!A:B,2,0)</f>
        <v>LESS 28%</v>
      </c>
      <c r="S581" s="68">
        <f t="shared" si="67"/>
        <v>3239.1099999999997</v>
      </c>
      <c r="T581" s="68">
        <f t="shared" si="68"/>
        <v>7560.89</v>
      </c>
      <c r="U581" s="69">
        <f t="shared" si="69"/>
        <v>1</v>
      </c>
    </row>
    <row r="582" spans="1:21" customFormat="1" x14ac:dyDescent="0.35">
      <c r="A582" s="31" t="s">
        <v>1098</v>
      </c>
      <c r="B582" s="31" t="s">
        <v>794</v>
      </c>
      <c r="C582" s="30">
        <v>46029</v>
      </c>
      <c r="D582" s="31" t="s">
        <v>392</v>
      </c>
      <c r="E582" s="30">
        <v>46059</v>
      </c>
      <c r="F582" s="31" t="s">
        <v>397</v>
      </c>
      <c r="G582" s="31" t="s">
        <v>230</v>
      </c>
      <c r="H582" s="31" t="s">
        <v>394</v>
      </c>
      <c r="I582" s="31">
        <v>90</v>
      </c>
      <c r="J582" s="31">
        <v>3.4885890000000002</v>
      </c>
      <c r="K582" s="31">
        <v>4.5</v>
      </c>
      <c r="L582" s="31">
        <v>91.026989999999998</v>
      </c>
      <c r="M582" s="31">
        <v>0.22475800000000001</v>
      </c>
      <c r="N582" s="31" t="s">
        <v>401</v>
      </c>
      <c r="O582" s="31">
        <v>7277.73</v>
      </c>
      <c r="P582">
        <f t="shared" si="65"/>
        <v>1</v>
      </c>
      <c r="Q582">
        <f t="shared" si="66"/>
        <v>2</v>
      </c>
      <c r="R582" s="31" t="str">
        <f>VLOOKUP(G582,Catalogo!A:B,2,0)</f>
        <v>HIPOCLORITO DE CALCIO GRANULAR HTH</v>
      </c>
      <c r="S582" s="68">
        <f t="shared" si="67"/>
        <v>1635.7280393399994</v>
      </c>
      <c r="T582" s="68">
        <f t="shared" si="68"/>
        <v>5642.0019606599999</v>
      </c>
      <c r="U582" s="69">
        <f t="shared" si="69"/>
        <v>17.969703703703701</v>
      </c>
    </row>
    <row r="583" spans="1:21" customFormat="1" x14ac:dyDescent="0.35">
      <c r="A583" s="31" t="s">
        <v>1099</v>
      </c>
      <c r="B583" s="31" t="s">
        <v>745</v>
      </c>
      <c r="C583" s="30">
        <v>46029</v>
      </c>
      <c r="D583" s="31" t="s">
        <v>392</v>
      </c>
      <c r="E583" s="30">
        <v>46059</v>
      </c>
      <c r="F583" s="31" t="s">
        <v>835</v>
      </c>
      <c r="G583" s="31" t="s">
        <v>230</v>
      </c>
      <c r="H583" s="31" t="s">
        <v>394</v>
      </c>
      <c r="I583" s="31">
        <v>675</v>
      </c>
      <c r="J583" s="31">
        <v>62.688932999999999</v>
      </c>
      <c r="K583" s="31">
        <v>80</v>
      </c>
      <c r="L583" s="31">
        <v>11684.970224999999</v>
      </c>
      <c r="M583" s="31">
        <v>0.2163883375</v>
      </c>
      <c r="N583" s="31" t="s">
        <v>395</v>
      </c>
      <c r="O583" s="31">
        <v>54000</v>
      </c>
      <c r="P583">
        <f t="shared" si="65"/>
        <v>1</v>
      </c>
      <c r="Q583">
        <f t="shared" si="66"/>
        <v>2</v>
      </c>
      <c r="R583" s="31" t="str">
        <f>VLOOKUP(G583,Catalogo!A:B,2,0)</f>
        <v>HIPOCLORITO DE CALCIO GRANULAR HTH</v>
      </c>
      <c r="S583" s="68">
        <f t="shared" si="67"/>
        <v>11684.970225000001</v>
      </c>
      <c r="T583" s="68">
        <f t="shared" si="68"/>
        <v>42315.029775000003</v>
      </c>
      <c r="U583" s="69">
        <f t="shared" si="69"/>
        <v>1</v>
      </c>
    </row>
    <row r="584" spans="1:21" customFormat="1" x14ac:dyDescent="0.35">
      <c r="A584" s="31" t="s">
        <v>1104</v>
      </c>
      <c r="B584" s="31" t="s">
        <v>789</v>
      </c>
      <c r="C584" s="30">
        <v>46029</v>
      </c>
      <c r="D584" s="31" t="s">
        <v>392</v>
      </c>
      <c r="E584" s="30">
        <v>46029</v>
      </c>
      <c r="F584" s="31" t="s">
        <v>397</v>
      </c>
      <c r="G584" s="31" t="s">
        <v>740</v>
      </c>
      <c r="H584" s="31" t="s">
        <v>394</v>
      </c>
      <c r="I584" s="31">
        <v>610.79999999999995</v>
      </c>
      <c r="J584" s="31">
        <v>41.394973999999998</v>
      </c>
      <c r="K584" s="31">
        <v>52</v>
      </c>
      <c r="L584" s="31">
        <v>6477.5498809999999</v>
      </c>
      <c r="M584" s="31">
        <v>0.20394280769860459</v>
      </c>
      <c r="N584" s="31" t="s">
        <v>395</v>
      </c>
      <c r="O584" s="31">
        <v>31761.599999999999</v>
      </c>
      <c r="P584">
        <f t="shared" si="65"/>
        <v>1</v>
      </c>
      <c r="Q584">
        <f t="shared" si="66"/>
        <v>2</v>
      </c>
      <c r="R584" s="31" t="str">
        <f>VLOOKUP(G584,Catalogo!A:B,2,0)</f>
        <v>MONOETANOLAMINA</v>
      </c>
      <c r="S584" s="68">
        <f t="shared" si="67"/>
        <v>6477.5498808000011</v>
      </c>
      <c r="T584" s="68">
        <f t="shared" si="68"/>
        <v>25284.050119199997</v>
      </c>
      <c r="U584" s="69">
        <f t="shared" si="69"/>
        <v>1</v>
      </c>
    </row>
    <row r="585" spans="1:21" customFormat="1" x14ac:dyDescent="0.35">
      <c r="A585" s="31" t="s">
        <v>1105</v>
      </c>
      <c r="B585" s="31" t="s">
        <v>920</v>
      </c>
      <c r="C585" s="30">
        <v>46029</v>
      </c>
      <c r="D585" s="31" t="s">
        <v>392</v>
      </c>
      <c r="E585" s="30">
        <v>46029</v>
      </c>
      <c r="F585" s="31" t="s">
        <v>835</v>
      </c>
      <c r="G585" s="31" t="s">
        <v>230</v>
      </c>
      <c r="H585" s="31" t="s">
        <v>394</v>
      </c>
      <c r="I585" s="31">
        <v>45</v>
      </c>
      <c r="J585" s="31">
        <v>62.688889000000003</v>
      </c>
      <c r="K585" s="31">
        <v>75</v>
      </c>
      <c r="L585" s="31">
        <v>553.99999500000001</v>
      </c>
      <c r="M585" s="31">
        <v>0.16414814666666669</v>
      </c>
      <c r="N585" s="31" t="s">
        <v>395</v>
      </c>
      <c r="O585" s="31">
        <v>3375</v>
      </c>
      <c r="P585">
        <f t="shared" si="65"/>
        <v>1</v>
      </c>
      <c r="Q585">
        <f t="shared" si="66"/>
        <v>2</v>
      </c>
      <c r="R585" s="31" t="str">
        <f>VLOOKUP(G585,Catalogo!A:B,2,0)</f>
        <v>HIPOCLORITO DE CALCIO GRANULAR HTH</v>
      </c>
      <c r="S585" s="68">
        <f t="shared" si="67"/>
        <v>553.9999949999999</v>
      </c>
      <c r="T585" s="68">
        <f t="shared" si="68"/>
        <v>2821.0000049999999</v>
      </c>
      <c r="U585" s="69">
        <f t="shared" si="69"/>
        <v>1</v>
      </c>
    </row>
    <row r="586" spans="1:21" customFormat="1" x14ac:dyDescent="0.35">
      <c r="A586" s="31" t="s">
        <v>1107</v>
      </c>
      <c r="B586" s="31" t="s">
        <v>788</v>
      </c>
      <c r="C586" s="30">
        <v>46027</v>
      </c>
      <c r="D586" s="31" t="s">
        <v>398</v>
      </c>
      <c r="E586" s="30">
        <v>46027</v>
      </c>
      <c r="F586" s="31" t="s">
        <v>397</v>
      </c>
      <c r="G586" s="31" t="s">
        <v>30</v>
      </c>
      <c r="H586" s="31" t="s">
        <v>394</v>
      </c>
      <c r="I586" s="31">
        <v>3000</v>
      </c>
      <c r="J586" s="31">
        <v>35.590733</v>
      </c>
      <c r="K586" s="31">
        <v>43.01</v>
      </c>
      <c r="L586" s="31">
        <v>22257.800999999999</v>
      </c>
      <c r="M586" s="31">
        <v>0.17250097651708901</v>
      </c>
      <c r="N586" s="31" t="s">
        <v>395</v>
      </c>
      <c r="O586" s="31">
        <v>129030</v>
      </c>
      <c r="P586">
        <f t="shared" si="65"/>
        <v>1</v>
      </c>
      <c r="Q586">
        <f t="shared" si="66"/>
        <v>2</v>
      </c>
      <c r="R586" s="31" t="str">
        <f>VLOOKUP(G586,Catalogo!A:B,2,0)</f>
        <v>CARBONATO DE POTASIO LIGERO ROT</v>
      </c>
      <c r="S586" s="68">
        <f t="shared" si="67"/>
        <v>22257.800999999992</v>
      </c>
      <c r="T586" s="68">
        <f t="shared" si="68"/>
        <v>106772.19900000001</v>
      </c>
      <c r="U586" s="69">
        <f t="shared" si="69"/>
        <v>1</v>
      </c>
    </row>
    <row r="587" spans="1:21" customFormat="1" x14ac:dyDescent="0.35">
      <c r="A587" s="31" t="s">
        <v>1100</v>
      </c>
      <c r="B587" s="31" t="s">
        <v>674</v>
      </c>
      <c r="C587" s="30">
        <v>46027</v>
      </c>
      <c r="D587" s="31" t="s">
        <v>392</v>
      </c>
      <c r="E587" s="30">
        <v>46057</v>
      </c>
      <c r="F587" s="31" t="s">
        <v>397</v>
      </c>
      <c r="G587" s="31" t="s">
        <v>230</v>
      </c>
      <c r="H587" s="31" t="s">
        <v>394</v>
      </c>
      <c r="I587" s="31">
        <v>450</v>
      </c>
      <c r="J587" s="31">
        <v>3.5060340000000001</v>
      </c>
      <c r="K587" s="31">
        <v>4.25</v>
      </c>
      <c r="L587" s="31">
        <v>334.78469999999999</v>
      </c>
      <c r="M587" s="31">
        <v>0.17505082352941179</v>
      </c>
      <c r="N587" s="31" t="s">
        <v>401</v>
      </c>
      <c r="O587" s="31">
        <v>34196.07</v>
      </c>
      <c r="P587">
        <f t="shared" si="65"/>
        <v>1</v>
      </c>
      <c r="Q587">
        <f t="shared" si="66"/>
        <v>2</v>
      </c>
      <c r="R587" s="31" t="str">
        <f>VLOOKUP(G587,Catalogo!A:B,2,0)</f>
        <v>HIPOCLORITO DE CALCIO GRANULAR HTH</v>
      </c>
      <c r="S587" s="68">
        <f t="shared" si="67"/>
        <v>5986.0502149694103</v>
      </c>
      <c r="T587" s="68">
        <f t="shared" si="68"/>
        <v>28210.019785030589</v>
      </c>
      <c r="U587" s="69">
        <f t="shared" si="69"/>
        <v>17.880298039215685</v>
      </c>
    </row>
    <row r="588" spans="1:21" customFormat="1" x14ac:dyDescent="0.35">
      <c r="A588" s="31" t="s">
        <v>1108</v>
      </c>
      <c r="B588" s="31" t="s">
        <v>697</v>
      </c>
      <c r="C588" s="30">
        <v>46027</v>
      </c>
      <c r="D588" s="31" t="s">
        <v>398</v>
      </c>
      <c r="E588" s="30">
        <v>46027</v>
      </c>
      <c r="F588" s="31" t="s">
        <v>835</v>
      </c>
      <c r="G588" s="31" t="s">
        <v>1109</v>
      </c>
      <c r="H588" s="31" t="s">
        <v>394</v>
      </c>
      <c r="I588" s="31">
        <v>212</v>
      </c>
      <c r="J588" s="31">
        <v>44.490895999999999</v>
      </c>
      <c r="K588" s="31">
        <v>61</v>
      </c>
      <c r="L588" s="31">
        <v>3499.9300480000002</v>
      </c>
      <c r="M588" s="31">
        <v>0.27064104918032778</v>
      </c>
      <c r="N588" s="31" t="s">
        <v>395</v>
      </c>
      <c r="O588" s="31">
        <v>12932</v>
      </c>
      <c r="P588">
        <f t="shared" si="65"/>
        <v>1</v>
      </c>
      <c r="Q588">
        <f t="shared" si="66"/>
        <v>2</v>
      </c>
      <c r="R588" s="31" t="str">
        <f>VLOOKUP(G588,Catalogo!A:B,2,0)</f>
        <v>MONOPROPILENGLICOL USP</v>
      </c>
      <c r="S588" s="68">
        <f t="shared" si="67"/>
        <v>3499.9300480000002</v>
      </c>
      <c r="T588" s="68">
        <f t="shared" si="68"/>
        <v>9432.0699519999998</v>
      </c>
      <c r="U588" s="69">
        <f t="shared" si="69"/>
        <v>1</v>
      </c>
    </row>
    <row r="589" spans="1:21" customFormat="1" x14ac:dyDescent="0.35">
      <c r="A589" s="31" t="s">
        <v>1101</v>
      </c>
      <c r="B589" s="31" t="s">
        <v>792</v>
      </c>
      <c r="C589" s="30">
        <v>46024</v>
      </c>
      <c r="D589" s="31" t="s">
        <v>392</v>
      </c>
      <c r="E589" s="30">
        <v>46054</v>
      </c>
      <c r="F589" s="31" t="s">
        <v>397</v>
      </c>
      <c r="G589" s="31" t="s">
        <v>93</v>
      </c>
      <c r="H589" s="31" t="s">
        <v>394</v>
      </c>
      <c r="I589" s="31">
        <v>850</v>
      </c>
      <c r="J589" s="31">
        <v>23.006224</v>
      </c>
      <c r="K589" s="31">
        <v>31</v>
      </c>
      <c r="L589" s="31">
        <v>6794.7096000000001</v>
      </c>
      <c r="M589" s="31">
        <v>0.25786374193548389</v>
      </c>
      <c r="N589" s="31" t="s">
        <v>395</v>
      </c>
      <c r="O589" s="31">
        <v>26350</v>
      </c>
      <c r="P589">
        <f t="shared" si="65"/>
        <v>1</v>
      </c>
      <c r="Q589">
        <f t="shared" si="66"/>
        <v>1</v>
      </c>
      <c r="R589" s="31" t="str">
        <f>VLOOKUP(G589,Catalogo!A:B,2,0)</f>
        <v>BICARBONATO DE SODIO USP</v>
      </c>
      <c r="S589" s="68">
        <f t="shared" si="67"/>
        <v>6794.7096000000001</v>
      </c>
      <c r="T589" s="68">
        <f t="shared" si="68"/>
        <v>19555.290399999998</v>
      </c>
      <c r="U589" s="69">
        <f t="shared" si="69"/>
        <v>1</v>
      </c>
    </row>
    <row r="590" spans="1:21" customFormat="1" x14ac:dyDescent="0.35">
      <c r="A590" s="31" t="s">
        <v>1102</v>
      </c>
      <c r="B590" s="31" t="s">
        <v>674</v>
      </c>
      <c r="C590" s="30">
        <v>46024</v>
      </c>
      <c r="D590" s="31" t="s">
        <v>392</v>
      </c>
      <c r="E590" s="30">
        <v>46054</v>
      </c>
      <c r="F590" s="31" t="s">
        <v>397</v>
      </c>
      <c r="G590" s="31" t="s">
        <v>230</v>
      </c>
      <c r="H590" s="31" t="s">
        <v>394</v>
      </c>
      <c r="I590" s="31">
        <v>1350</v>
      </c>
      <c r="J590" s="31">
        <v>3.5551029999999999</v>
      </c>
      <c r="K590" s="31">
        <v>4.2</v>
      </c>
      <c r="L590" s="31">
        <v>870.61095</v>
      </c>
      <c r="M590" s="31">
        <v>0.1535469047619048</v>
      </c>
      <c r="N590" s="31" t="s">
        <v>401</v>
      </c>
      <c r="O590" s="31">
        <v>102066.8</v>
      </c>
      <c r="P590">
        <f t="shared" si="65"/>
        <v>1</v>
      </c>
      <c r="Q590">
        <f t="shared" si="66"/>
        <v>1</v>
      </c>
      <c r="R590" s="31" t="str">
        <f>VLOOKUP(G590,Catalogo!A:B,2,0)</f>
        <v>HIPOCLORITO DE CALCIO GRANULAR HTH</v>
      </c>
      <c r="S590" s="68">
        <f t="shared" si="67"/>
        <v>15672.041218952385</v>
      </c>
      <c r="T590" s="68">
        <f t="shared" si="68"/>
        <v>86394.758781047625</v>
      </c>
      <c r="U590" s="69">
        <f t="shared" si="69"/>
        <v>18.001199294532626</v>
      </c>
    </row>
  </sheetData>
  <autoFilter ref="A1:U590" xr:uid="{BD80BB11-D4B7-40F5-B77A-156FF176E827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5596C-1F40-4968-AF9E-33C28086AFC1}">
  <sheetPr>
    <tabColor theme="7" tint="0.59999389629810485"/>
  </sheetPr>
  <dimension ref="A1:AC78"/>
  <sheetViews>
    <sheetView showGridLines="0" tabSelected="1" zoomScaleNormal="100" workbookViewId="0">
      <pane ySplit="3" topLeftCell="A4" activePane="bottomLeft" state="frozen"/>
      <selection pane="bottomLeft" activeCell="E12" sqref="E12"/>
    </sheetView>
  </sheetViews>
  <sheetFormatPr baseColWidth="10" defaultRowHeight="14.5" x14ac:dyDescent="0.35"/>
  <cols>
    <col min="1" max="1" width="39.81640625" customWidth="1"/>
    <col min="2" max="2" width="8.36328125" bestFit="1" customWidth="1"/>
    <col min="3" max="3" width="11.1796875" bestFit="1" customWidth="1"/>
    <col min="4" max="4" width="12.453125" bestFit="1" customWidth="1"/>
    <col min="5" max="8" width="12.36328125" customWidth="1"/>
    <col min="9" max="9" width="12.81640625" customWidth="1"/>
    <col min="10" max="10" width="37.54296875" customWidth="1"/>
    <col min="12" max="12" width="11.453125" customWidth="1"/>
    <col min="13" max="13" width="13.08984375" customWidth="1"/>
    <col min="14" max="14" width="11.81640625" bestFit="1" customWidth="1"/>
    <col min="15" max="15" width="9.6328125" customWidth="1"/>
    <col min="17" max="17" width="46.81640625" bestFit="1" customWidth="1"/>
    <col min="20" max="20" width="12.1796875" bestFit="1" customWidth="1"/>
    <col min="21" max="21" width="11.81640625" bestFit="1" customWidth="1"/>
    <col min="23" max="23" width="45.26953125" bestFit="1" customWidth="1"/>
    <col min="26" max="26" width="11.1796875" bestFit="1" customWidth="1"/>
    <col min="27" max="27" width="11.90625" bestFit="1" customWidth="1"/>
  </cols>
  <sheetData>
    <row r="1" spans="1:29" x14ac:dyDescent="0.35">
      <c r="D1" s="9" t="s">
        <v>425</v>
      </c>
      <c r="E1" s="10">
        <v>46199</v>
      </c>
      <c r="F1" s="10"/>
      <c r="J1" s="4" t="s">
        <v>501</v>
      </c>
      <c r="K1" t="s">
        <v>1980</v>
      </c>
    </row>
    <row r="2" spans="1:29" x14ac:dyDescent="0.35">
      <c r="D2" s="9" t="s">
        <v>366</v>
      </c>
      <c r="E2" s="11">
        <f>WEEKNUM(E1)</f>
        <v>26</v>
      </c>
      <c r="F2" s="11"/>
    </row>
    <row r="3" spans="1:29" x14ac:dyDescent="0.35">
      <c r="A3" s="29" t="s">
        <v>416</v>
      </c>
      <c r="B3" t="s">
        <v>417</v>
      </c>
      <c r="C3" t="s">
        <v>418</v>
      </c>
      <c r="D3" t="s">
        <v>419</v>
      </c>
      <c r="E3" t="s">
        <v>420</v>
      </c>
      <c r="F3" t="s">
        <v>567</v>
      </c>
      <c r="G3" s="45">
        <f>GETPIVOTDATA("Ut Bruta MN.",$A$3)/GETPIVOTDATA("Venta MN",$A$3)</f>
        <v>0.20952054891720304</v>
      </c>
      <c r="J3" s="29" t="s">
        <v>421</v>
      </c>
      <c r="K3" t="s">
        <v>417</v>
      </c>
      <c r="L3" t="s">
        <v>422</v>
      </c>
      <c r="M3" t="s">
        <v>419</v>
      </c>
      <c r="N3" t="s">
        <v>423</v>
      </c>
      <c r="O3" t="s">
        <v>748</v>
      </c>
      <c r="Q3" s="29" t="s">
        <v>424</v>
      </c>
      <c r="R3" t="s">
        <v>417</v>
      </c>
      <c r="S3" t="s">
        <v>422</v>
      </c>
      <c r="T3" t="s">
        <v>419</v>
      </c>
      <c r="U3" t="s">
        <v>423</v>
      </c>
      <c r="W3" s="29" t="s">
        <v>691</v>
      </c>
      <c r="X3" t="s">
        <v>417</v>
      </c>
      <c r="Y3" t="s">
        <v>418</v>
      </c>
      <c r="Z3" t="s">
        <v>419</v>
      </c>
      <c r="AA3" t="s">
        <v>420</v>
      </c>
      <c r="AB3" t="s">
        <v>567</v>
      </c>
      <c r="AC3" s="45">
        <f>GETPIVOTDATA("Ut Bruta MN.",$A$3)/GETPIVOTDATA("Venta MN",$A$3)</f>
        <v>0.20952054891720304</v>
      </c>
    </row>
    <row r="4" spans="1:29" x14ac:dyDescent="0.35">
      <c r="A4" s="43" t="s">
        <v>397</v>
      </c>
      <c r="B4" s="71">
        <v>63255</v>
      </c>
      <c r="C4" s="72">
        <v>10.036366680684774</v>
      </c>
      <c r="D4" s="44">
        <v>3070157.35</v>
      </c>
      <c r="E4" s="44">
        <v>634850.37438671535</v>
      </c>
      <c r="F4" s="47">
        <v>0.20678105452370879</v>
      </c>
      <c r="G4" s="5"/>
      <c r="H4" s="5"/>
      <c r="J4" s="18" t="s">
        <v>355</v>
      </c>
      <c r="K4" s="19">
        <v>21015</v>
      </c>
      <c r="L4" s="6">
        <v>17.782981932225887</v>
      </c>
      <c r="M4" s="5">
        <v>1651308.39</v>
      </c>
      <c r="N4" s="5">
        <v>373709.365305727</v>
      </c>
      <c r="O4" s="46">
        <v>0.22631106798029835</v>
      </c>
      <c r="Q4" s="18" t="s">
        <v>1880</v>
      </c>
      <c r="R4" s="19">
        <v>12350</v>
      </c>
      <c r="S4" s="6">
        <v>7.4655939372495403</v>
      </c>
      <c r="T4" s="5">
        <v>520526.67</v>
      </c>
      <c r="U4" s="20">
        <v>92200.085125031823</v>
      </c>
      <c r="W4" s="43" t="s">
        <v>397</v>
      </c>
      <c r="X4" s="19">
        <v>63255</v>
      </c>
      <c r="Y4" s="6">
        <v>10.036366680684774</v>
      </c>
      <c r="Z4" s="44">
        <v>3070157.35</v>
      </c>
      <c r="AA4" s="44">
        <v>634850.37438671535</v>
      </c>
      <c r="AB4" s="47">
        <v>0.20678105452370879</v>
      </c>
      <c r="AC4" s="5"/>
    </row>
    <row r="5" spans="1:29" x14ac:dyDescent="0.35">
      <c r="A5" s="43" t="s">
        <v>835</v>
      </c>
      <c r="B5" s="71">
        <v>8890</v>
      </c>
      <c r="C5" s="72">
        <v>14.96404232471107</v>
      </c>
      <c r="D5" s="44">
        <v>618700.63</v>
      </c>
      <c r="E5" s="44">
        <v>133030.33626668141</v>
      </c>
      <c r="F5" s="47">
        <v>0.21501567933861876</v>
      </c>
      <c r="G5" s="5"/>
      <c r="H5" s="5"/>
      <c r="J5" s="18" t="s">
        <v>301</v>
      </c>
      <c r="K5" s="19">
        <v>10980</v>
      </c>
      <c r="L5" s="6">
        <v>7.4537110819672128</v>
      </c>
      <c r="M5" s="5">
        <v>423990</v>
      </c>
      <c r="N5" s="5">
        <v>81841.74768</v>
      </c>
      <c r="O5" s="46">
        <v>0.19302754234769687</v>
      </c>
      <c r="Q5" s="18" t="s">
        <v>1272</v>
      </c>
      <c r="R5" s="19">
        <v>12000</v>
      </c>
      <c r="S5" s="6">
        <v>6.554085999999999</v>
      </c>
      <c r="T5" s="5">
        <v>361401.2</v>
      </c>
      <c r="U5" s="20">
        <v>78649.031999999992</v>
      </c>
      <c r="W5" s="43" t="s">
        <v>835</v>
      </c>
      <c r="X5" s="19">
        <v>8890</v>
      </c>
      <c r="Y5" s="6">
        <v>14.96404232471107</v>
      </c>
      <c r="Z5" s="5">
        <v>618700.63</v>
      </c>
      <c r="AA5" s="5">
        <v>133030.33626668141</v>
      </c>
      <c r="AB5" s="46">
        <v>0.21501567933861876</v>
      </c>
      <c r="AC5" s="5"/>
    </row>
    <row r="6" spans="1:29" x14ac:dyDescent="0.35">
      <c r="A6" s="43" t="s">
        <v>1146</v>
      </c>
      <c r="B6" s="71">
        <v>8497</v>
      </c>
      <c r="C6" s="72">
        <v>14.654595502233269</v>
      </c>
      <c r="D6" s="44">
        <v>570393.98</v>
      </c>
      <c r="E6" s="44">
        <v>124520.09798247609</v>
      </c>
      <c r="F6" s="47">
        <v>0.21830542107487896</v>
      </c>
      <c r="G6" s="5"/>
      <c r="H6" s="5"/>
      <c r="J6" s="18" t="s">
        <v>1904</v>
      </c>
      <c r="K6" s="19">
        <v>10350</v>
      </c>
      <c r="L6" s="6">
        <v>7.5925921972591128</v>
      </c>
      <c r="M6" s="5">
        <v>427256.25</v>
      </c>
      <c r="N6" s="5">
        <v>78583.329241631815</v>
      </c>
      <c r="O6" s="46">
        <v>0.18392552301255233</v>
      </c>
      <c r="Q6" s="18" t="s">
        <v>790</v>
      </c>
      <c r="R6" s="19">
        <v>7500</v>
      </c>
      <c r="S6" s="6">
        <v>8.5601745173333335</v>
      </c>
      <c r="T6" s="5">
        <v>322630</v>
      </c>
      <c r="U6" s="20">
        <v>64201.308879999997</v>
      </c>
      <c r="W6" s="18" t="s">
        <v>1146</v>
      </c>
      <c r="X6" s="19">
        <v>8497</v>
      </c>
      <c r="Y6" s="6">
        <v>14.654595502233269</v>
      </c>
      <c r="Z6" s="5">
        <v>570393.98</v>
      </c>
      <c r="AA6" s="5">
        <v>124520.09798247609</v>
      </c>
      <c r="AB6" s="46">
        <v>0.21830542107487896</v>
      </c>
      <c r="AC6" s="5"/>
    </row>
    <row r="7" spans="1:29" x14ac:dyDescent="0.35">
      <c r="A7" s="18" t="s">
        <v>363</v>
      </c>
      <c r="B7" s="19">
        <v>80642</v>
      </c>
      <c r="C7" s="6">
        <v>11.066203822274657</v>
      </c>
      <c r="D7" s="5">
        <v>4259251.96</v>
      </c>
      <c r="E7" s="5">
        <v>892400.80863587291</v>
      </c>
      <c r="F7" s="46">
        <v>0.20952054891720309</v>
      </c>
      <c r="G7" s="5"/>
      <c r="H7" s="5"/>
      <c r="J7" s="18" t="s">
        <v>269</v>
      </c>
      <c r="K7" s="19">
        <v>3400</v>
      </c>
      <c r="L7" s="6">
        <v>12.783292906882354</v>
      </c>
      <c r="M7" s="5">
        <v>178270.41999999998</v>
      </c>
      <c r="N7" s="5">
        <v>43463.195883400003</v>
      </c>
      <c r="O7" s="46">
        <v>0.24380486613202576</v>
      </c>
      <c r="Q7" s="18" t="s">
        <v>400</v>
      </c>
      <c r="R7" s="19">
        <v>4500</v>
      </c>
      <c r="S7" s="6">
        <v>12.671851000000004</v>
      </c>
      <c r="T7" s="5">
        <v>328079.43</v>
      </c>
      <c r="U7" s="20">
        <v>57023.329500000014</v>
      </c>
      <c r="W7" s="18" t="s">
        <v>363</v>
      </c>
      <c r="X7" s="19">
        <v>80642</v>
      </c>
      <c r="Y7" s="6">
        <v>11.066203822274657</v>
      </c>
      <c r="Z7" s="5">
        <v>4259251.96</v>
      </c>
      <c r="AA7" s="5">
        <v>892400.80863587291</v>
      </c>
      <c r="AB7" s="46">
        <v>0.20952054891720309</v>
      </c>
      <c r="AC7" s="5"/>
    </row>
    <row r="8" spans="1:29" x14ac:dyDescent="0.35">
      <c r="G8" s="5"/>
      <c r="H8" s="5"/>
      <c r="J8" s="18" t="s">
        <v>319</v>
      </c>
      <c r="K8" s="19">
        <v>3230</v>
      </c>
      <c r="L8" s="6">
        <v>9.290228842105261</v>
      </c>
      <c r="M8" s="5">
        <v>149260</v>
      </c>
      <c r="N8" s="5">
        <v>30007.439159999994</v>
      </c>
      <c r="O8" s="46">
        <v>0.20104139863325737</v>
      </c>
      <c r="Q8" s="18" t="s">
        <v>674</v>
      </c>
      <c r="R8" s="19">
        <v>2700</v>
      </c>
      <c r="S8" s="6">
        <v>19.69394575742351</v>
      </c>
      <c r="T8" s="5">
        <v>219428.7</v>
      </c>
      <c r="U8" s="20">
        <v>53173.653545043475</v>
      </c>
      <c r="AC8" s="5"/>
    </row>
    <row r="9" spans="1:29" x14ac:dyDescent="0.35">
      <c r="G9" s="5"/>
      <c r="H9" s="5"/>
      <c r="J9" s="18" t="s">
        <v>297</v>
      </c>
      <c r="K9" s="19">
        <v>3000</v>
      </c>
      <c r="L9" s="6">
        <v>9.7107733333333339</v>
      </c>
      <c r="M9" s="5">
        <v>147310</v>
      </c>
      <c r="N9" s="5">
        <v>29132.32</v>
      </c>
      <c r="O9" s="46">
        <v>0.1977619985065508</v>
      </c>
      <c r="Q9" s="18" t="s">
        <v>523</v>
      </c>
      <c r="R9" s="19">
        <v>2250</v>
      </c>
      <c r="S9" s="6">
        <v>21.4208720482</v>
      </c>
      <c r="T9" s="5">
        <v>176140.45</v>
      </c>
      <c r="U9" s="20">
        <v>48196.962108449996</v>
      </c>
      <c r="AC9" s="5"/>
    </row>
    <row r="10" spans="1:29" x14ac:dyDescent="0.35">
      <c r="G10" s="5"/>
      <c r="H10" s="5"/>
      <c r="J10" s="18" t="s">
        <v>739</v>
      </c>
      <c r="K10" s="19">
        <v>2800</v>
      </c>
      <c r="L10" s="6">
        <v>10.31453557142857</v>
      </c>
      <c r="M10" s="5">
        <v>209450</v>
      </c>
      <c r="N10" s="5">
        <v>28880.699599999993</v>
      </c>
      <c r="O10" s="46">
        <v>0.13788827691573163</v>
      </c>
      <c r="Q10" s="18" t="s">
        <v>1448</v>
      </c>
      <c r="R10" s="19">
        <v>2425</v>
      </c>
      <c r="S10" s="6">
        <v>18.50501260516808</v>
      </c>
      <c r="T10" s="5">
        <v>187414.58000000002</v>
      </c>
      <c r="U10" s="20">
        <v>44874.655567532594</v>
      </c>
      <c r="AC10" s="5"/>
    </row>
    <row r="11" spans="1:29" x14ac:dyDescent="0.35">
      <c r="G11" s="5"/>
      <c r="H11" s="5"/>
      <c r="J11" s="18" t="s">
        <v>485</v>
      </c>
      <c r="K11" s="19">
        <v>8400</v>
      </c>
      <c r="L11" s="6">
        <v>3.2841799999999992</v>
      </c>
      <c r="M11" s="5">
        <v>165001.20000000001</v>
      </c>
      <c r="N11" s="5">
        <v>27587.111999999994</v>
      </c>
      <c r="O11" s="46">
        <v>0.16719340222980192</v>
      </c>
      <c r="Q11" s="18" t="s">
        <v>1156</v>
      </c>
      <c r="R11" s="19">
        <v>2070</v>
      </c>
      <c r="S11" s="6">
        <v>18.030589500000005</v>
      </c>
      <c r="T11" s="5">
        <v>163809.45000000001</v>
      </c>
      <c r="U11" s="20">
        <v>37323.320265000009</v>
      </c>
      <c r="AC11" s="5"/>
    </row>
    <row r="12" spans="1:29" x14ac:dyDescent="0.35">
      <c r="G12" s="5"/>
      <c r="H12" s="5"/>
      <c r="J12" s="18" t="s">
        <v>690</v>
      </c>
      <c r="K12" s="19">
        <v>1000</v>
      </c>
      <c r="L12" s="6">
        <v>22.613239999999998</v>
      </c>
      <c r="M12" s="5">
        <v>60000</v>
      </c>
      <c r="N12" s="5">
        <v>22613.239999999998</v>
      </c>
      <c r="O12" s="46">
        <v>0.3768873333333333</v>
      </c>
      <c r="Q12" s="18" t="s">
        <v>402</v>
      </c>
      <c r="R12" s="19">
        <v>5220</v>
      </c>
      <c r="S12" s="6">
        <v>6.8928733103448288</v>
      </c>
      <c r="T12" s="5">
        <v>198360</v>
      </c>
      <c r="U12" s="20">
        <v>35980.798680000007</v>
      </c>
      <c r="AC12" s="5"/>
    </row>
    <row r="13" spans="1:29" x14ac:dyDescent="0.35">
      <c r="G13" s="5"/>
      <c r="H13" s="5"/>
      <c r="J13" s="18" t="s">
        <v>275</v>
      </c>
      <c r="K13" s="19">
        <v>850</v>
      </c>
      <c r="L13" s="6">
        <v>23.418070529411764</v>
      </c>
      <c r="M13" s="5">
        <v>73350</v>
      </c>
      <c r="N13" s="5">
        <v>19905.359949999998</v>
      </c>
      <c r="O13" s="46">
        <v>0.27137505044308108</v>
      </c>
      <c r="Q13" s="18" t="s">
        <v>414</v>
      </c>
      <c r="R13" s="19">
        <v>2250</v>
      </c>
      <c r="S13" s="6">
        <v>15.934661686800005</v>
      </c>
      <c r="T13" s="5">
        <v>171851.13</v>
      </c>
      <c r="U13" s="20">
        <v>35852.988795300014</v>
      </c>
      <c r="AC13" s="5"/>
    </row>
    <row r="14" spans="1:29" x14ac:dyDescent="0.35">
      <c r="G14" s="5"/>
      <c r="H14" s="5"/>
      <c r="J14" s="18" t="s">
        <v>278</v>
      </c>
      <c r="K14" s="19">
        <v>2000</v>
      </c>
      <c r="L14" s="6">
        <v>8.5557099999999977</v>
      </c>
      <c r="M14" s="5">
        <v>110000</v>
      </c>
      <c r="N14" s="5">
        <v>17111.419999999995</v>
      </c>
      <c r="O14" s="46">
        <v>0.15555836363636358</v>
      </c>
      <c r="Q14" s="18" t="s">
        <v>1830</v>
      </c>
      <c r="R14" s="19">
        <v>1440</v>
      </c>
      <c r="S14" s="6">
        <v>19.959684014462557</v>
      </c>
      <c r="T14" s="5">
        <v>117984.7</v>
      </c>
      <c r="U14" s="20">
        <v>28741.94498082608</v>
      </c>
      <c r="AC14" s="5"/>
    </row>
    <row r="15" spans="1:29" x14ac:dyDescent="0.35">
      <c r="G15" s="5"/>
      <c r="H15" s="5"/>
      <c r="J15" s="18" t="s">
        <v>270</v>
      </c>
      <c r="K15" s="19">
        <v>1150</v>
      </c>
      <c r="L15" s="6">
        <v>13.71964741663448</v>
      </c>
      <c r="M15" s="5">
        <v>49516.83</v>
      </c>
      <c r="N15" s="5">
        <v>15777.594529129652</v>
      </c>
      <c r="O15" s="46">
        <v>0.31863094889413662</v>
      </c>
      <c r="Q15" s="18" t="s">
        <v>586</v>
      </c>
      <c r="R15" s="19">
        <v>1000</v>
      </c>
      <c r="S15" s="6">
        <v>25.779170000000001</v>
      </c>
      <c r="T15" s="5">
        <v>65000</v>
      </c>
      <c r="U15" s="20">
        <v>25779.170000000002</v>
      </c>
      <c r="AC15" s="5"/>
    </row>
    <row r="16" spans="1:29" x14ac:dyDescent="0.35">
      <c r="G16" s="5"/>
      <c r="H16" s="5"/>
      <c r="J16" s="18" t="s">
        <v>336</v>
      </c>
      <c r="K16" s="19">
        <v>800</v>
      </c>
      <c r="L16" s="6">
        <v>16.083494483999999</v>
      </c>
      <c r="M16" s="5">
        <v>55983.360000000001</v>
      </c>
      <c r="N16" s="5">
        <v>12866.7955872</v>
      </c>
      <c r="O16" s="46">
        <v>0.2298325</v>
      </c>
      <c r="Q16" s="18" t="s">
        <v>1136</v>
      </c>
      <c r="R16" s="19">
        <v>3220</v>
      </c>
      <c r="S16" s="6">
        <v>7.0291893788819877</v>
      </c>
      <c r="T16" s="5">
        <v>115400</v>
      </c>
      <c r="U16" s="20">
        <v>22633.989799999999</v>
      </c>
      <c r="AC16" s="5"/>
    </row>
    <row r="17" spans="7:29" x14ac:dyDescent="0.35">
      <c r="H17" s="5"/>
      <c r="J17" s="18" t="s">
        <v>292</v>
      </c>
      <c r="K17" s="19">
        <v>2500</v>
      </c>
      <c r="L17" s="6">
        <v>4.4690679759999998</v>
      </c>
      <c r="M17" s="5">
        <v>45990</v>
      </c>
      <c r="N17" s="5">
        <v>11172.66994</v>
      </c>
      <c r="O17" s="46">
        <v>0.2429369415090237</v>
      </c>
      <c r="Q17" s="18" t="s">
        <v>407</v>
      </c>
      <c r="R17" s="19">
        <v>1440</v>
      </c>
      <c r="S17" s="6">
        <v>13.637488078847037</v>
      </c>
      <c r="T17" s="5">
        <v>106986.18000000001</v>
      </c>
      <c r="U17" s="20">
        <v>19637.982833539732</v>
      </c>
    </row>
    <row r="18" spans="7:29" x14ac:dyDescent="0.35">
      <c r="G18" s="5"/>
      <c r="H18" s="5"/>
      <c r="J18" s="18" t="s">
        <v>271</v>
      </c>
      <c r="K18" s="19">
        <v>880</v>
      </c>
      <c r="L18" s="6">
        <v>11.9552725</v>
      </c>
      <c r="M18" s="5">
        <v>53680</v>
      </c>
      <c r="N18" s="5">
        <v>10520.639799999999</v>
      </c>
      <c r="O18" s="46">
        <v>0.19598807377049179</v>
      </c>
      <c r="Q18" s="18" t="s">
        <v>1164</v>
      </c>
      <c r="R18" s="19">
        <v>1710</v>
      </c>
      <c r="S18" s="6">
        <v>9.6712238153508761</v>
      </c>
      <c r="T18" s="5">
        <v>126239.7</v>
      </c>
      <c r="U18" s="20">
        <v>16537.792724249997</v>
      </c>
      <c r="AC18" s="5"/>
    </row>
    <row r="19" spans="7:29" x14ac:dyDescent="0.35">
      <c r="G19" s="5"/>
      <c r="H19" s="5"/>
      <c r="J19" s="18" t="s">
        <v>313</v>
      </c>
      <c r="K19" s="19">
        <v>475</v>
      </c>
      <c r="L19" s="6">
        <v>19.844273684210528</v>
      </c>
      <c r="M19" s="5">
        <v>32650</v>
      </c>
      <c r="N19" s="5">
        <v>9426.0300000000007</v>
      </c>
      <c r="O19" s="46">
        <v>0.28869923430321592</v>
      </c>
      <c r="Q19" s="18" t="s">
        <v>1161</v>
      </c>
      <c r="R19" s="19">
        <v>720</v>
      </c>
      <c r="S19" s="6">
        <v>22.815306</v>
      </c>
      <c r="T19" s="5">
        <v>59796</v>
      </c>
      <c r="U19" s="20">
        <v>16427.02032</v>
      </c>
      <c r="AC19" s="5"/>
    </row>
    <row r="20" spans="7:29" x14ac:dyDescent="0.35">
      <c r="G20" s="5"/>
      <c r="H20" s="5"/>
      <c r="J20" s="18" t="s">
        <v>305</v>
      </c>
      <c r="K20" s="19">
        <v>1000</v>
      </c>
      <c r="L20" s="6">
        <v>8.8730400000000031</v>
      </c>
      <c r="M20" s="5">
        <v>41000</v>
      </c>
      <c r="N20" s="5">
        <v>8873.0400000000027</v>
      </c>
      <c r="O20" s="46">
        <v>0.21641560975609764</v>
      </c>
      <c r="Q20" s="18" t="s">
        <v>745</v>
      </c>
      <c r="R20" s="19">
        <v>675</v>
      </c>
      <c r="S20" s="6">
        <v>23.148916820987647</v>
      </c>
      <c r="T20" s="5">
        <v>56392.85</v>
      </c>
      <c r="U20" s="20">
        <v>15625.518854166661</v>
      </c>
      <c r="AC20" s="5"/>
    </row>
    <row r="21" spans="7:29" x14ac:dyDescent="0.35">
      <c r="G21" s="5"/>
      <c r="H21" s="5"/>
      <c r="J21" s="18" t="s">
        <v>283</v>
      </c>
      <c r="K21" s="19">
        <v>825</v>
      </c>
      <c r="L21" s="6">
        <v>10.698038149188138</v>
      </c>
      <c r="M21" s="5">
        <v>27238.23</v>
      </c>
      <c r="N21" s="5">
        <v>8825.8814730802133</v>
      </c>
      <c r="O21" s="46">
        <v>0.32402551388545486</v>
      </c>
      <c r="Q21" s="18" t="s">
        <v>1837</v>
      </c>
      <c r="R21" s="19">
        <v>1150</v>
      </c>
      <c r="S21" s="6">
        <v>12.510964999999999</v>
      </c>
      <c r="T21" s="5">
        <v>88550</v>
      </c>
      <c r="U21" s="20">
        <v>14387.609749999998</v>
      </c>
      <c r="AC21" s="5"/>
    </row>
    <row r="22" spans="7:29" x14ac:dyDescent="0.35">
      <c r="G22" s="5"/>
      <c r="H22" s="5"/>
      <c r="J22" s="18" t="s">
        <v>294</v>
      </c>
      <c r="K22" s="19">
        <v>427</v>
      </c>
      <c r="L22" s="6">
        <v>15.190796491803281</v>
      </c>
      <c r="M22" s="5">
        <v>36220</v>
      </c>
      <c r="N22" s="5">
        <v>6486.4701020000011</v>
      </c>
      <c r="O22" s="46">
        <v>0.17908531479845394</v>
      </c>
      <c r="Q22" s="18" t="s">
        <v>508</v>
      </c>
      <c r="R22" s="19">
        <v>800</v>
      </c>
      <c r="S22" s="6">
        <v>16.083494483999999</v>
      </c>
      <c r="T22" s="5">
        <v>55983.360000000001</v>
      </c>
      <c r="U22" s="20">
        <v>12866.7955872</v>
      </c>
      <c r="AC22" s="5"/>
    </row>
    <row r="23" spans="7:29" x14ac:dyDescent="0.35">
      <c r="G23" s="5"/>
      <c r="H23" s="5"/>
      <c r="J23" s="18" t="s">
        <v>286</v>
      </c>
      <c r="K23" s="19">
        <v>300</v>
      </c>
      <c r="L23" s="6">
        <v>18.188600000000001</v>
      </c>
      <c r="M23" s="5">
        <v>13800</v>
      </c>
      <c r="N23" s="5">
        <v>5456.58</v>
      </c>
      <c r="O23" s="46">
        <v>0.39540434782608697</v>
      </c>
      <c r="Q23" s="18" t="s">
        <v>831</v>
      </c>
      <c r="R23" s="19">
        <v>1100</v>
      </c>
      <c r="S23" s="6">
        <v>10.975551445474306</v>
      </c>
      <c r="T23" s="5">
        <v>47800.350000000006</v>
      </c>
      <c r="U23" s="20">
        <v>12073.106590021736</v>
      </c>
      <c r="AC23" s="5"/>
    </row>
    <row r="24" spans="7:29" x14ac:dyDescent="0.35">
      <c r="G24" s="5"/>
      <c r="H24" s="5"/>
      <c r="J24" s="18" t="s">
        <v>1069</v>
      </c>
      <c r="K24" s="19">
        <v>100</v>
      </c>
      <c r="L24" s="6">
        <v>54.375399999999999</v>
      </c>
      <c r="M24" s="5">
        <v>9900</v>
      </c>
      <c r="N24" s="5">
        <v>5437.54</v>
      </c>
      <c r="O24" s="46">
        <v>0.54924646464646465</v>
      </c>
      <c r="Q24" s="18" t="s">
        <v>411</v>
      </c>
      <c r="R24" s="19">
        <v>1530</v>
      </c>
      <c r="S24" s="6">
        <v>7.5734048888888896</v>
      </c>
      <c r="T24" s="5">
        <v>68255</v>
      </c>
      <c r="U24" s="20">
        <v>11587.309480000002</v>
      </c>
      <c r="AC24" s="5"/>
    </row>
    <row r="25" spans="7:29" x14ac:dyDescent="0.35">
      <c r="G25" s="5"/>
      <c r="H25" s="5"/>
      <c r="J25" s="18" t="s">
        <v>560</v>
      </c>
      <c r="K25" s="19">
        <v>600</v>
      </c>
      <c r="L25" s="6">
        <v>9</v>
      </c>
      <c r="M25" s="5">
        <v>34200</v>
      </c>
      <c r="N25" s="5">
        <v>5400</v>
      </c>
      <c r="O25" s="46">
        <v>0.15789473684210525</v>
      </c>
      <c r="Q25" s="18" t="s">
        <v>1150</v>
      </c>
      <c r="R25" s="19">
        <v>1020</v>
      </c>
      <c r="S25" s="6">
        <v>10.721343000000001</v>
      </c>
      <c r="T25" s="5">
        <v>48960</v>
      </c>
      <c r="U25" s="20">
        <v>10935.76986</v>
      </c>
      <c r="AC25" s="5"/>
    </row>
    <row r="26" spans="7:29" x14ac:dyDescent="0.35">
      <c r="G26" s="5"/>
      <c r="H26" s="5"/>
      <c r="J26" s="18" t="s">
        <v>296</v>
      </c>
      <c r="K26" s="19">
        <v>400</v>
      </c>
      <c r="L26" s="6">
        <v>11.55545</v>
      </c>
      <c r="M26" s="5">
        <v>26000</v>
      </c>
      <c r="N26" s="5">
        <v>4622.18</v>
      </c>
      <c r="O26" s="46">
        <v>0.17777615384615386</v>
      </c>
      <c r="Q26" s="18" t="s">
        <v>2042</v>
      </c>
      <c r="R26" s="19">
        <v>360</v>
      </c>
      <c r="S26" s="6">
        <v>29.765305875000003</v>
      </c>
      <c r="T26" s="5">
        <v>32400</v>
      </c>
      <c r="U26" s="20">
        <v>10715.510115000001</v>
      </c>
      <c r="AC26" s="5"/>
    </row>
    <row r="27" spans="7:29" x14ac:dyDescent="0.35">
      <c r="G27" s="5"/>
      <c r="H27" s="5"/>
      <c r="J27" s="18" t="s">
        <v>946</v>
      </c>
      <c r="K27" s="19">
        <v>450</v>
      </c>
      <c r="L27" s="6">
        <v>9.9401107999999994</v>
      </c>
      <c r="M27" s="5">
        <v>31950</v>
      </c>
      <c r="N27" s="5">
        <v>4473.0498600000001</v>
      </c>
      <c r="O27" s="46">
        <v>0.14000156056338028</v>
      </c>
      <c r="Q27" s="18" t="s">
        <v>547</v>
      </c>
      <c r="R27" s="19">
        <v>540</v>
      </c>
      <c r="S27" s="6">
        <v>19.450078903599032</v>
      </c>
      <c r="T27" s="5">
        <v>43089.95</v>
      </c>
      <c r="U27" s="20">
        <v>10503.042607943476</v>
      </c>
      <c r="AC27" s="5"/>
    </row>
    <row r="28" spans="7:29" x14ac:dyDescent="0.35">
      <c r="G28" s="5"/>
      <c r="H28" s="5"/>
      <c r="J28" s="18" t="s">
        <v>306</v>
      </c>
      <c r="K28" s="19">
        <v>500</v>
      </c>
      <c r="L28" s="6">
        <v>8.5399799999999999</v>
      </c>
      <c r="M28" s="5">
        <v>27000</v>
      </c>
      <c r="N28" s="5">
        <v>4269.99</v>
      </c>
      <c r="O28" s="46">
        <v>0.15814777777777778</v>
      </c>
      <c r="Q28" s="18" t="s">
        <v>1400</v>
      </c>
      <c r="R28" s="19">
        <v>1000</v>
      </c>
      <c r="S28" s="6">
        <v>8.8730400000000031</v>
      </c>
      <c r="T28" s="5">
        <v>41000</v>
      </c>
      <c r="U28" s="20">
        <v>8873.0400000000027</v>
      </c>
      <c r="AC28" s="5"/>
    </row>
    <row r="29" spans="7:29" x14ac:dyDescent="0.35">
      <c r="G29" s="5"/>
      <c r="H29" s="5"/>
      <c r="J29" s="18" t="s">
        <v>265</v>
      </c>
      <c r="K29" s="19">
        <v>220</v>
      </c>
      <c r="L29" s="6">
        <v>16.749227000000001</v>
      </c>
      <c r="M29" s="5">
        <v>9460</v>
      </c>
      <c r="N29" s="5">
        <v>3684.8299400000001</v>
      </c>
      <c r="O29" s="46">
        <v>0.38951690697674418</v>
      </c>
      <c r="Q29" s="18" t="s">
        <v>415</v>
      </c>
      <c r="R29" s="19">
        <v>450</v>
      </c>
      <c r="S29" s="6">
        <v>17.270573198017587</v>
      </c>
      <c r="T29" s="5">
        <v>21716.48</v>
      </c>
      <c r="U29" s="20">
        <v>7771.7579391079134</v>
      </c>
      <c r="AC29" s="5"/>
    </row>
    <row r="30" spans="7:29" x14ac:dyDescent="0.35">
      <c r="G30" s="5"/>
      <c r="H30" s="5"/>
      <c r="J30" s="18" t="s">
        <v>268</v>
      </c>
      <c r="K30" s="19">
        <v>400</v>
      </c>
      <c r="L30" s="6">
        <v>9.0775000000000006</v>
      </c>
      <c r="M30" s="5">
        <v>16400</v>
      </c>
      <c r="N30" s="5">
        <v>3631</v>
      </c>
      <c r="O30" s="46">
        <v>0.22140243902439025</v>
      </c>
      <c r="Q30" s="18" t="s">
        <v>484</v>
      </c>
      <c r="R30" s="19">
        <v>690</v>
      </c>
      <c r="S30" s="6">
        <v>11.181680927536231</v>
      </c>
      <c r="T30" s="5">
        <v>30030</v>
      </c>
      <c r="U30" s="20">
        <v>7715.3598399999992</v>
      </c>
      <c r="AC30" s="5"/>
    </row>
    <row r="31" spans="7:29" x14ac:dyDescent="0.35">
      <c r="G31" s="5"/>
      <c r="H31" s="5"/>
      <c r="J31" s="18" t="s">
        <v>267</v>
      </c>
      <c r="K31" s="19">
        <v>800</v>
      </c>
      <c r="L31" s="6">
        <v>4.4749999999999996</v>
      </c>
      <c r="M31" s="5">
        <v>24800</v>
      </c>
      <c r="N31" s="5">
        <v>3579.9999999999995</v>
      </c>
      <c r="O31" s="46">
        <v>0.14435483870967741</v>
      </c>
      <c r="Q31" s="18" t="s">
        <v>920</v>
      </c>
      <c r="R31" s="19">
        <v>375</v>
      </c>
      <c r="S31" s="6">
        <v>16.414959839999998</v>
      </c>
      <c r="T31" s="5">
        <v>28597.05</v>
      </c>
      <c r="U31" s="20">
        <v>6155.6099399999994</v>
      </c>
      <c r="AC31" s="5"/>
    </row>
    <row r="32" spans="7:29" x14ac:dyDescent="0.35">
      <c r="H32" s="5"/>
      <c r="J32" s="18" t="s">
        <v>279</v>
      </c>
      <c r="K32" s="19">
        <v>325</v>
      </c>
      <c r="L32" s="6">
        <v>9.8199077692307704</v>
      </c>
      <c r="M32" s="5">
        <v>22100</v>
      </c>
      <c r="N32" s="5">
        <v>3191.4700250000001</v>
      </c>
      <c r="O32" s="46">
        <v>0.14441040837104072</v>
      </c>
      <c r="Q32" s="18" t="s">
        <v>697</v>
      </c>
      <c r="R32" s="19">
        <v>485</v>
      </c>
      <c r="S32" s="6">
        <v>10.380268103092783</v>
      </c>
      <c r="T32" s="5">
        <v>27690</v>
      </c>
      <c r="U32" s="20">
        <v>5034.4300299999995</v>
      </c>
    </row>
    <row r="33" spans="7:29" x14ac:dyDescent="0.35">
      <c r="G33" s="5"/>
      <c r="H33" s="5"/>
      <c r="J33" s="18" t="s">
        <v>276</v>
      </c>
      <c r="K33" s="19">
        <v>400</v>
      </c>
      <c r="L33" s="6">
        <v>7.7997000000000014</v>
      </c>
      <c r="M33" s="5">
        <v>27200</v>
      </c>
      <c r="N33" s="5">
        <v>3119.8800000000006</v>
      </c>
      <c r="O33" s="46">
        <v>0.11470147058823532</v>
      </c>
      <c r="Q33" s="18" t="s">
        <v>1500</v>
      </c>
      <c r="R33" s="19">
        <v>405</v>
      </c>
      <c r="S33" s="6">
        <v>12.398367</v>
      </c>
      <c r="T33" s="5">
        <v>29374.23</v>
      </c>
      <c r="U33" s="20">
        <v>5021.3386350000001</v>
      </c>
      <c r="AC33" s="5"/>
    </row>
    <row r="34" spans="7:29" x14ac:dyDescent="0.35">
      <c r="G34" s="5"/>
      <c r="H34" s="5"/>
      <c r="J34" s="18" t="s">
        <v>291</v>
      </c>
      <c r="K34" s="19">
        <v>75</v>
      </c>
      <c r="L34" s="6">
        <v>32.521410249386662</v>
      </c>
      <c r="M34" s="5">
        <v>13318.08</v>
      </c>
      <c r="N34" s="5">
        <v>2439.1057687039997</v>
      </c>
      <c r="O34" s="46">
        <v>0.1831424476128691</v>
      </c>
      <c r="Q34" s="18" t="s">
        <v>803</v>
      </c>
      <c r="R34" s="19">
        <v>200</v>
      </c>
      <c r="S34" s="6">
        <v>24.812749999999998</v>
      </c>
      <c r="T34" s="5">
        <v>18000</v>
      </c>
      <c r="U34" s="20">
        <v>4962.5499999999993</v>
      </c>
      <c r="AC34" s="5"/>
    </row>
    <row r="35" spans="7:29" x14ac:dyDescent="0.35">
      <c r="G35" s="5"/>
      <c r="H35" s="5"/>
      <c r="J35" s="18" t="s">
        <v>299</v>
      </c>
      <c r="K35" s="19">
        <v>220</v>
      </c>
      <c r="L35" s="6">
        <v>10.230545000000001</v>
      </c>
      <c r="M35" s="5">
        <v>13200</v>
      </c>
      <c r="N35" s="5">
        <v>2250.7199000000001</v>
      </c>
      <c r="O35" s="46">
        <v>0.17050908333333334</v>
      </c>
      <c r="Q35" s="18" t="s">
        <v>1204</v>
      </c>
      <c r="R35" s="19">
        <v>385</v>
      </c>
      <c r="S35" s="6">
        <v>12.885937165464934</v>
      </c>
      <c r="T35" s="5">
        <v>19798.080000000002</v>
      </c>
      <c r="U35" s="20">
        <v>4961.0858087039996</v>
      </c>
      <c r="AC35" s="5"/>
    </row>
    <row r="36" spans="7:29" x14ac:dyDescent="0.35">
      <c r="G36" s="5"/>
      <c r="H36" s="5"/>
      <c r="J36" s="18" t="s">
        <v>315</v>
      </c>
      <c r="K36" s="19">
        <v>70</v>
      </c>
      <c r="L36" s="6">
        <v>31.922142999999991</v>
      </c>
      <c r="M36" s="5">
        <v>32550</v>
      </c>
      <c r="N36" s="5">
        <v>2234.5500099999995</v>
      </c>
      <c r="O36" s="46">
        <v>6.8649769892473109E-2</v>
      </c>
      <c r="Q36" s="18" t="s">
        <v>408</v>
      </c>
      <c r="R36" s="19">
        <v>1000</v>
      </c>
      <c r="S36" s="6">
        <v>4.7954999999999997</v>
      </c>
      <c r="T36" s="5">
        <v>32400</v>
      </c>
      <c r="U36" s="20">
        <v>4795.5</v>
      </c>
      <c r="AC36" s="5"/>
    </row>
    <row r="37" spans="7:29" x14ac:dyDescent="0.35">
      <c r="G37" s="5"/>
      <c r="H37" s="5"/>
      <c r="J37" s="18" t="s">
        <v>350</v>
      </c>
      <c r="K37" s="19">
        <v>50</v>
      </c>
      <c r="L37" s="6">
        <v>11.6586</v>
      </c>
      <c r="M37" s="5">
        <v>2850</v>
      </c>
      <c r="N37" s="5">
        <v>582.92999999999995</v>
      </c>
      <c r="O37" s="46">
        <v>0.20453684210526313</v>
      </c>
      <c r="Q37" s="18" t="s">
        <v>563</v>
      </c>
      <c r="R37" s="19">
        <v>720</v>
      </c>
      <c r="S37" s="6">
        <v>6.4275139999999986</v>
      </c>
      <c r="T37" s="5">
        <v>27360</v>
      </c>
      <c r="U37" s="20">
        <v>4627.8100799999993</v>
      </c>
      <c r="AC37" s="5"/>
    </row>
    <row r="38" spans="7:29" x14ac:dyDescent="0.35">
      <c r="G38" s="5"/>
      <c r="H38" s="5"/>
      <c r="J38" s="18" t="s">
        <v>302</v>
      </c>
      <c r="K38" s="19">
        <v>500</v>
      </c>
      <c r="L38" s="6">
        <v>1.0906057600000021</v>
      </c>
      <c r="M38" s="5">
        <v>9699.2000000000007</v>
      </c>
      <c r="N38" s="5">
        <v>545.3028800000011</v>
      </c>
      <c r="O38" s="46">
        <v>5.6221428571428679E-2</v>
      </c>
      <c r="Q38" s="18" t="s">
        <v>2036</v>
      </c>
      <c r="R38" s="19">
        <v>212</v>
      </c>
      <c r="S38" s="6">
        <v>20.727406000000002</v>
      </c>
      <c r="T38" s="5">
        <v>23320</v>
      </c>
      <c r="U38" s="20">
        <v>4394.2100720000008</v>
      </c>
      <c r="AC38" s="5"/>
    </row>
    <row r="39" spans="7:29" x14ac:dyDescent="0.35">
      <c r="G39" s="5"/>
      <c r="H39" s="5"/>
      <c r="J39" s="18" t="s">
        <v>312</v>
      </c>
      <c r="K39" s="19">
        <v>50</v>
      </c>
      <c r="L39" s="6">
        <v>7.6691999999999965</v>
      </c>
      <c r="M39" s="5">
        <v>3350</v>
      </c>
      <c r="N39" s="5">
        <v>383.45999999999981</v>
      </c>
      <c r="O39" s="46">
        <v>0.11446567164179099</v>
      </c>
      <c r="Q39" s="18" t="s">
        <v>1643</v>
      </c>
      <c r="R39" s="19">
        <v>500</v>
      </c>
      <c r="S39" s="6">
        <v>8.5399799999999999</v>
      </c>
      <c r="T39" s="5">
        <v>27000</v>
      </c>
      <c r="U39" s="20">
        <v>4269.99</v>
      </c>
      <c r="AC39" s="5"/>
    </row>
    <row r="40" spans="7:29" x14ac:dyDescent="0.35">
      <c r="G40" s="5"/>
      <c r="H40" s="5"/>
      <c r="J40" s="18" t="s">
        <v>282</v>
      </c>
      <c r="K40" s="19">
        <v>100</v>
      </c>
      <c r="L40" s="6">
        <v>3.1387</v>
      </c>
      <c r="M40" s="5">
        <v>4000</v>
      </c>
      <c r="N40" s="5">
        <v>313.87</v>
      </c>
      <c r="O40" s="46">
        <v>7.8467499999999996E-2</v>
      </c>
      <c r="Q40" s="18" t="s">
        <v>1885</v>
      </c>
      <c r="R40" s="19">
        <v>410</v>
      </c>
      <c r="S40" s="6">
        <v>10.149658243902442</v>
      </c>
      <c r="T40" s="5">
        <v>28410</v>
      </c>
      <c r="U40" s="20">
        <v>4161.3598800000009</v>
      </c>
      <c r="AC40" s="5"/>
    </row>
    <row r="41" spans="7:29" x14ac:dyDescent="0.35">
      <c r="G41" s="5"/>
      <c r="H41" s="5"/>
      <c r="J41" s="18" t="s">
        <v>363</v>
      </c>
      <c r="K41" s="19">
        <v>80642</v>
      </c>
      <c r="L41" s="6">
        <v>11.066203822274653</v>
      </c>
      <c r="M41" s="5">
        <v>4259251.96</v>
      </c>
      <c r="N41" s="5">
        <v>892400.80863587267</v>
      </c>
      <c r="O41" s="46">
        <v>0.20952054891720293</v>
      </c>
      <c r="Q41" s="18" t="s">
        <v>1896</v>
      </c>
      <c r="R41" s="19">
        <v>340</v>
      </c>
      <c r="S41" s="6">
        <v>12.011175999999999</v>
      </c>
      <c r="T41" s="5">
        <v>15980</v>
      </c>
      <c r="U41" s="20">
        <v>4083.7998399999997</v>
      </c>
      <c r="AC41" s="5"/>
    </row>
    <row r="42" spans="7:29" x14ac:dyDescent="0.35">
      <c r="G42" s="5"/>
      <c r="H42" s="5"/>
      <c r="Q42" s="18" t="s">
        <v>512</v>
      </c>
      <c r="R42" s="19">
        <v>220</v>
      </c>
      <c r="S42" s="6">
        <v>16.749227000000001</v>
      </c>
      <c r="T42" s="5">
        <v>9460</v>
      </c>
      <c r="U42" s="20">
        <v>3684.8299400000001</v>
      </c>
      <c r="AC42" s="5"/>
    </row>
    <row r="43" spans="7:29" x14ac:dyDescent="0.35">
      <c r="G43" s="5"/>
      <c r="H43" s="5"/>
      <c r="Q43" s="18" t="s">
        <v>1397</v>
      </c>
      <c r="R43" s="19">
        <v>90</v>
      </c>
      <c r="S43" s="6">
        <v>35.869444000000001</v>
      </c>
      <c r="T43" s="5">
        <v>8640</v>
      </c>
      <c r="U43" s="20">
        <v>3228.2499600000001</v>
      </c>
      <c r="AC43" s="5"/>
    </row>
    <row r="44" spans="7:29" x14ac:dyDescent="0.35">
      <c r="G44" s="5"/>
      <c r="H44" s="5"/>
      <c r="Q44" s="18" t="s">
        <v>406</v>
      </c>
      <c r="R44" s="19">
        <v>135</v>
      </c>
      <c r="S44" s="6">
        <v>23.775071000000004</v>
      </c>
      <c r="T44" s="5">
        <v>11327.26</v>
      </c>
      <c r="U44" s="20">
        <v>3209.6345850000007</v>
      </c>
      <c r="AC44" s="5"/>
    </row>
    <row r="45" spans="7:29" x14ac:dyDescent="0.35">
      <c r="G45" s="5"/>
      <c r="H45" s="5"/>
      <c r="Q45" s="18" t="s">
        <v>1679</v>
      </c>
      <c r="R45" s="19">
        <v>400</v>
      </c>
      <c r="S45" s="6">
        <v>7.7997000000000014</v>
      </c>
      <c r="T45" s="5">
        <v>27200</v>
      </c>
      <c r="U45" s="20">
        <v>3119.8800000000006</v>
      </c>
      <c r="AC45" s="5"/>
    </row>
    <row r="46" spans="7:29" x14ac:dyDescent="0.35">
      <c r="G46" s="5"/>
      <c r="H46" s="5"/>
      <c r="Q46" s="18" t="s">
        <v>412</v>
      </c>
      <c r="R46" s="19">
        <v>300</v>
      </c>
      <c r="S46" s="6">
        <v>8.7894382436007117</v>
      </c>
      <c r="T46" s="5">
        <v>9738.23</v>
      </c>
      <c r="U46" s="20">
        <v>2636.8314730802135</v>
      </c>
      <c r="AC46" s="5"/>
    </row>
    <row r="47" spans="7:29" x14ac:dyDescent="0.35">
      <c r="G47" s="5"/>
      <c r="H47" s="5"/>
      <c r="Q47" s="18" t="s">
        <v>410</v>
      </c>
      <c r="R47" s="19">
        <v>200</v>
      </c>
      <c r="S47" s="6">
        <v>12.077500000000001</v>
      </c>
      <c r="T47" s="5">
        <v>8800</v>
      </c>
      <c r="U47" s="20">
        <v>2415.5</v>
      </c>
      <c r="AC47" s="5"/>
    </row>
    <row r="48" spans="7:29" x14ac:dyDescent="0.35">
      <c r="G48" s="5"/>
      <c r="H48" s="5"/>
      <c r="Q48" s="18" t="s">
        <v>1803</v>
      </c>
      <c r="R48" s="19">
        <v>220</v>
      </c>
      <c r="S48" s="6">
        <v>10.230545000000001</v>
      </c>
      <c r="T48" s="5">
        <v>13200</v>
      </c>
      <c r="U48" s="20">
        <v>2250.7199000000001</v>
      </c>
      <c r="AC48" s="5"/>
    </row>
    <row r="49" spans="7:29" x14ac:dyDescent="0.35">
      <c r="G49" s="5"/>
      <c r="H49" s="5"/>
      <c r="Q49" s="18" t="s">
        <v>1675</v>
      </c>
      <c r="R49" s="19">
        <v>100</v>
      </c>
      <c r="S49" s="6">
        <v>21.1492</v>
      </c>
      <c r="T49" s="5">
        <v>6400</v>
      </c>
      <c r="U49" s="20">
        <v>2114.92</v>
      </c>
      <c r="AC49" s="5"/>
    </row>
    <row r="50" spans="7:29" x14ac:dyDescent="0.35">
      <c r="G50" s="5"/>
      <c r="H50" s="5"/>
      <c r="Q50" s="18" t="s">
        <v>1503</v>
      </c>
      <c r="R50" s="19">
        <v>90</v>
      </c>
      <c r="S50" s="6">
        <v>23.255889000000003</v>
      </c>
      <c r="T50" s="5">
        <v>7670.7</v>
      </c>
      <c r="U50" s="20">
        <v>2093.0300100000004</v>
      </c>
      <c r="AC50" s="5"/>
    </row>
    <row r="51" spans="7:29" x14ac:dyDescent="0.35">
      <c r="G51" s="5"/>
      <c r="H51" s="5"/>
      <c r="Q51" s="18" t="s">
        <v>1821</v>
      </c>
      <c r="R51" s="19">
        <v>42</v>
      </c>
      <c r="S51" s="6">
        <v>48.257142999999985</v>
      </c>
      <c r="T51" s="5">
        <v>18270</v>
      </c>
      <c r="U51" s="20">
        <v>2026.8000059999995</v>
      </c>
      <c r="AC51" s="5"/>
    </row>
    <row r="52" spans="7:29" x14ac:dyDescent="0.35">
      <c r="G52" s="5"/>
      <c r="H52" s="5"/>
      <c r="Q52" s="18" t="s">
        <v>1402</v>
      </c>
      <c r="R52" s="19">
        <v>180</v>
      </c>
      <c r="S52" s="6">
        <v>10.690000000000001</v>
      </c>
      <c r="T52" s="5">
        <v>7470</v>
      </c>
      <c r="U52" s="20">
        <v>1924.2000000000003</v>
      </c>
      <c r="AC52" s="5"/>
    </row>
    <row r="53" spans="7:29" x14ac:dyDescent="0.35">
      <c r="G53" s="5"/>
      <c r="H53" s="5"/>
      <c r="Q53" s="18" t="s">
        <v>2045</v>
      </c>
      <c r="R53" s="19">
        <v>170</v>
      </c>
      <c r="S53" s="6">
        <v>10.751646999999998</v>
      </c>
      <c r="T53" s="5">
        <v>8160</v>
      </c>
      <c r="U53" s="20">
        <v>1827.7799899999998</v>
      </c>
      <c r="AC53" s="5"/>
    </row>
    <row r="54" spans="7:29" x14ac:dyDescent="0.35">
      <c r="G54" s="5"/>
      <c r="H54" s="5"/>
      <c r="Q54" s="18" t="s">
        <v>1555</v>
      </c>
      <c r="R54" s="19">
        <v>50</v>
      </c>
      <c r="S54" s="6">
        <v>34.359399999999994</v>
      </c>
      <c r="T54" s="5">
        <v>9000</v>
      </c>
      <c r="U54" s="20">
        <v>1717.9699999999998</v>
      </c>
      <c r="AC54" s="5"/>
    </row>
    <row r="55" spans="7:29" x14ac:dyDescent="0.35">
      <c r="H55" s="5"/>
      <c r="Q55" s="18" t="s">
        <v>1968</v>
      </c>
      <c r="R55" s="19">
        <v>170</v>
      </c>
      <c r="S55" s="6">
        <v>9.2516469999999984</v>
      </c>
      <c r="T55" s="5">
        <v>7905</v>
      </c>
      <c r="U55" s="20">
        <v>1572.7799899999998</v>
      </c>
    </row>
    <row r="56" spans="7:29" x14ac:dyDescent="0.35">
      <c r="G56" s="5"/>
      <c r="H56" s="5"/>
      <c r="Q56" s="18" t="s">
        <v>1270</v>
      </c>
      <c r="R56" s="19">
        <v>90</v>
      </c>
      <c r="S56" s="6">
        <v>16.565664318611113</v>
      </c>
      <c r="T56" s="5">
        <v>6944.48</v>
      </c>
      <c r="U56" s="20">
        <v>1490.9097886750001</v>
      </c>
      <c r="AC56" s="5"/>
    </row>
    <row r="57" spans="7:29" x14ac:dyDescent="0.35">
      <c r="G57" s="5"/>
      <c r="H57" s="5"/>
      <c r="Q57" s="18" t="s">
        <v>1311</v>
      </c>
      <c r="R57" s="19">
        <v>90</v>
      </c>
      <c r="S57" s="6">
        <v>15.778000000000002</v>
      </c>
      <c r="T57" s="5">
        <v>6956.55</v>
      </c>
      <c r="U57" s="20">
        <v>1420.0200000000002</v>
      </c>
      <c r="AC57" s="5"/>
    </row>
    <row r="58" spans="7:29" x14ac:dyDescent="0.35">
      <c r="G58" s="5"/>
      <c r="H58" s="5"/>
      <c r="Q58" s="18" t="s">
        <v>1893</v>
      </c>
      <c r="R58" s="19">
        <v>75</v>
      </c>
      <c r="S58" s="6">
        <v>14.510932999999996</v>
      </c>
      <c r="T58" s="5">
        <v>5925</v>
      </c>
      <c r="U58" s="20">
        <v>1088.3199749999997</v>
      </c>
      <c r="AC58" s="5"/>
    </row>
    <row r="59" spans="7:29" x14ac:dyDescent="0.35">
      <c r="G59" s="5"/>
      <c r="H59" s="5"/>
      <c r="Q59" s="18" t="s">
        <v>1645</v>
      </c>
      <c r="R59" s="19">
        <v>300</v>
      </c>
      <c r="S59" s="6">
        <v>3.0396670000000015</v>
      </c>
      <c r="T59" s="5">
        <v>7050</v>
      </c>
      <c r="U59" s="20">
        <v>911.90010000000041</v>
      </c>
      <c r="AC59" s="5"/>
    </row>
    <row r="60" spans="7:29" x14ac:dyDescent="0.35">
      <c r="G60" s="5"/>
      <c r="H60" s="5"/>
      <c r="Q60" s="18" t="s">
        <v>644</v>
      </c>
      <c r="R60" s="19">
        <v>500</v>
      </c>
      <c r="S60" s="6">
        <v>1.0906057600000021</v>
      </c>
      <c r="T60" s="5">
        <v>9699.2000000000007</v>
      </c>
      <c r="U60" s="20">
        <v>545.3028800000011</v>
      </c>
      <c r="AC60" s="5"/>
    </row>
    <row r="61" spans="7:29" x14ac:dyDescent="0.35">
      <c r="G61" s="5"/>
      <c r="H61" s="5"/>
      <c r="Q61" s="18" t="s">
        <v>1382</v>
      </c>
      <c r="R61" s="19">
        <v>28</v>
      </c>
      <c r="S61" s="6">
        <v>7.4196430000000078</v>
      </c>
      <c r="T61" s="5">
        <v>14280</v>
      </c>
      <c r="U61" s="20">
        <v>207.75000400000022</v>
      </c>
      <c r="AC61" s="5"/>
    </row>
    <row r="62" spans="7:29" x14ac:dyDescent="0.35">
      <c r="G62" s="5"/>
      <c r="H62" s="5"/>
      <c r="Q62" s="18" t="s">
        <v>1695</v>
      </c>
      <c r="R62" s="19">
        <v>50</v>
      </c>
      <c r="S62" s="6">
        <v>3.1388000000000034</v>
      </c>
      <c r="T62" s="5">
        <v>2000</v>
      </c>
      <c r="U62" s="20">
        <v>156.94000000000017</v>
      </c>
      <c r="AC62" s="5"/>
    </row>
    <row r="63" spans="7:29" x14ac:dyDescent="0.35">
      <c r="G63" s="5"/>
      <c r="H63" s="5"/>
      <c r="Q63" s="18" t="s">
        <v>363</v>
      </c>
      <c r="R63" s="19">
        <v>80642</v>
      </c>
      <c r="S63" s="6">
        <v>11.066203822274655</v>
      </c>
      <c r="T63" s="5">
        <v>4259251.9600000009</v>
      </c>
      <c r="U63" s="20">
        <v>892400.80863587302</v>
      </c>
      <c r="AC63" s="5"/>
    </row>
    <row r="64" spans="7:29" x14ac:dyDescent="0.35">
      <c r="G64" s="5"/>
      <c r="H64" s="5"/>
      <c r="AC64" s="5"/>
    </row>
    <row r="65" spans="7:29" x14ac:dyDescent="0.35">
      <c r="G65" s="5"/>
      <c r="H65" s="5"/>
      <c r="AC65" s="5"/>
    </row>
    <row r="66" spans="7:29" x14ac:dyDescent="0.35">
      <c r="H66" s="5"/>
    </row>
    <row r="67" spans="7:29" x14ac:dyDescent="0.35">
      <c r="G67" s="5"/>
      <c r="H67" s="5"/>
      <c r="AC67" s="5"/>
    </row>
    <row r="68" spans="7:29" x14ac:dyDescent="0.35">
      <c r="G68" s="5"/>
      <c r="H68" s="5"/>
      <c r="AC68" s="5"/>
    </row>
    <row r="69" spans="7:29" x14ac:dyDescent="0.35">
      <c r="G69" s="5"/>
      <c r="H69" s="5"/>
      <c r="AC69" s="5"/>
    </row>
    <row r="70" spans="7:29" x14ac:dyDescent="0.35">
      <c r="G70" s="5"/>
      <c r="H70" s="5"/>
      <c r="AC70" s="5"/>
    </row>
    <row r="71" spans="7:29" x14ac:dyDescent="0.35">
      <c r="G71" s="5"/>
      <c r="H71" s="5"/>
      <c r="AC71" s="5"/>
    </row>
    <row r="72" spans="7:29" x14ac:dyDescent="0.35">
      <c r="G72" s="5"/>
      <c r="H72" s="5"/>
      <c r="AC72" s="5"/>
    </row>
    <row r="73" spans="7:29" x14ac:dyDescent="0.35">
      <c r="G73" s="5"/>
      <c r="H73" s="5"/>
      <c r="AC73" s="5"/>
    </row>
    <row r="74" spans="7:29" x14ac:dyDescent="0.35">
      <c r="G74" s="5"/>
      <c r="H74" s="5"/>
      <c r="AC74" s="5"/>
    </row>
    <row r="75" spans="7:29" x14ac:dyDescent="0.35">
      <c r="G75" s="5"/>
      <c r="H75" s="5"/>
      <c r="AC75" s="5"/>
    </row>
    <row r="76" spans="7:29" x14ac:dyDescent="0.35">
      <c r="G76" s="5"/>
      <c r="H76" s="5"/>
      <c r="AC76" s="5"/>
    </row>
    <row r="77" spans="7:29" x14ac:dyDescent="0.35">
      <c r="G77" s="5"/>
      <c r="H77" s="5"/>
      <c r="AC77" s="5"/>
    </row>
    <row r="78" spans="7:29" x14ac:dyDescent="0.35">
      <c r="H78" s="5"/>
    </row>
  </sheetData>
  <autoFilter ref="A3:E42" xr:uid="{CDDAC293-1919-4CB9-9992-3F59836ABEDF}"/>
  <pageMargins left="0.7" right="0.7" top="0.75" bottom="0.75" header="0.3" footer="0.3"/>
  <pageSetup orientation="portrait" r:id="rId5"/>
  <drawing r:id="rId6"/>
  <extLst>
    <ext xmlns:x14="http://schemas.microsoft.com/office/spreadsheetml/2009/9/main" uri="{A8765BA9-456A-4dab-B4F3-ACF838C121DE}">
      <x14:slicerList>
        <x14:slicer r:id="rId7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DF8B8-A05C-4235-BA60-3228898C25BB}">
  <sheetPr>
    <tabColor theme="9" tint="0.39997558519241921"/>
  </sheetPr>
  <dimension ref="A1:U526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8.7265625" defaultRowHeight="14.5" x14ac:dyDescent="0.35"/>
  <cols>
    <col min="1" max="1" width="15.26953125" customWidth="1"/>
    <col min="2" max="2" width="17.453125" customWidth="1"/>
    <col min="3" max="3" width="27.1796875" customWidth="1"/>
    <col min="4" max="4" width="11.26953125" bestFit="1" customWidth="1"/>
    <col min="5" max="5" width="10.36328125" customWidth="1"/>
    <col min="6" max="6" width="12.7265625" customWidth="1"/>
    <col min="7" max="7" width="21" customWidth="1"/>
    <col min="8" max="8" width="9.08984375" customWidth="1"/>
    <col min="9" max="9" width="14.08984375" customWidth="1"/>
    <col min="10" max="10" width="16.7265625" customWidth="1"/>
    <col min="11" max="11" width="10" customWidth="1"/>
    <col min="12" max="12" width="18.36328125" customWidth="1"/>
    <col min="13" max="13" width="17.1796875" customWidth="1"/>
  </cols>
  <sheetData>
    <row r="1" spans="1:21" x14ac:dyDescent="0.35">
      <c r="A1" s="12" t="s">
        <v>490</v>
      </c>
      <c r="B1" s="12" t="s">
        <v>491</v>
      </c>
      <c r="C1" s="12" t="s">
        <v>517</v>
      </c>
      <c r="D1" s="12" t="s">
        <v>493</v>
      </c>
      <c r="E1" s="12" t="s">
        <v>494</v>
      </c>
      <c r="F1" s="12" t="s">
        <v>495</v>
      </c>
      <c r="G1" s="12" t="s">
        <v>498</v>
      </c>
      <c r="H1" s="12" t="s">
        <v>499</v>
      </c>
      <c r="I1" s="12" t="s">
        <v>500</v>
      </c>
      <c r="J1" s="12" t="s">
        <v>518</v>
      </c>
      <c r="K1" s="12" t="s">
        <v>519</v>
      </c>
      <c r="L1" s="12" t="s">
        <v>501</v>
      </c>
      <c r="M1" s="12" t="s">
        <v>502</v>
      </c>
      <c r="N1" s="15" t="s">
        <v>365</v>
      </c>
      <c r="O1" s="15" t="s">
        <v>366</v>
      </c>
      <c r="Q1" s="54" t="s">
        <v>585</v>
      </c>
      <c r="S1" s="15" t="s">
        <v>507</v>
      </c>
      <c r="U1" s="15" t="s">
        <v>641</v>
      </c>
    </row>
    <row r="2" spans="1:21" x14ac:dyDescent="0.35">
      <c r="A2" s="30">
        <v>46199</v>
      </c>
      <c r="B2" s="31" t="s">
        <v>2466</v>
      </c>
      <c r="C2" s="31" t="s">
        <v>1193</v>
      </c>
      <c r="D2" s="31">
        <v>70200</v>
      </c>
      <c r="E2" s="31">
        <v>11232</v>
      </c>
      <c r="F2" s="31">
        <v>81432</v>
      </c>
      <c r="G2" s="30">
        <v>46199</v>
      </c>
      <c r="H2" s="30" t="s">
        <v>503</v>
      </c>
      <c r="I2" s="31" t="s">
        <v>520</v>
      </c>
      <c r="J2" s="30">
        <v>46199</v>
      </c>
      <c r="K2" s="30" t="s">
        <v>1301</v>
      </c>
      <c r="L2" s="31" t="s">
        <v>397</v>
      </c>
      <c r="M2" s="31" t="s">
        <v>511</v>
      </c>
      <c r="N2">
        <f t="shared" ref="N2:N65" si="0">MONTH(J2)</f>
        <v>6</v>
      </c>
      <c r="O2">
        <f t="shared" ref="O2:O65" si="1">WEEKNUM(J2)</f>
        <v>26</v>
      </c>
    </row>
    <row r="3" spans="1:21" x14ac:dyDescent="0.35">
      <c r="A3" s="30">
        <v>46199</v>
      </c>
      <c r="B3" s="31" t="s">
        <v>2467</v>
      </c>
      <c r="C3" s="31" t="s">
        <v>1193</v>
      </c>
      <c r="D3" s="31">
        <v>70200</v>
      </c>
      <c r="E3" s="31">
        <v>11232</v>
      </c>
      <c r="F3" s="31">
        <v>81432</v>
      </c>
      <c r="G3" s="30">
        <v>46199</v>
      </c>
      <c r="H3" s="30" t="s">
        <v>503</v>
      </c>
      <c r="I3" s="31" t="s">
        <v>520</v>
      </c>
      <c r="J3" s="30">
        <v>46199</v>
      </c>
      <c r="K3" s="30" t="s">
        <v>1301</v>
      </c>
      <c r="L3" s="31" t="s">
        <v>397</v>
      </c>
      <c r="M3" s="31" t="s">
        <v>511</v>
      </c>
      <c r="N3">
        <f t="shared" si="0"/>
        <v>6</v>
      </c>
      <c r="O3">
        <f t="shared" si="1"/>
        <v>26</v>
      </c>
    </row>
    <row r="4" spans="1:21" x14ac:dyDescent="0.35">
      <c r="A4" s="30">
        <v>46199</v>
      </c>
      <c r="B4" s="31" t="s">
        <v>2468</v>
      </c>
      <c r="C4" s="31" t="s">
        <v>1193</v>
      </c>
      <c r="D4" s="31">
        <v>35100</v>
      </c>
      <c r="E4" s="31">
        <v>5616</v>
      </c>
      <c r="F4" s="31">
        <v>40716</v>
      </c>
      <c r="G4" s="30">
        <v>46199</v>
      </c>
      <c r="H4" s="30" t="s">
        <v>503</v>
      </c>
      <c r="I4" s="31" t="s">
        <v>520</v>
      </c>
      <c r="J4" s="30">
        <v>46199</v>
      </c>
      <c r="K4" s="30" t="s">
        <v>1301</v>
      </c>
      <c r="L4" s="31" t="s">
        <v>397</v>
      </c>
      <c r="M4" s="31" t="s">
        <v>511</v>
      </c>
      <c r="N4">
        <f t="shared" si="0"/>
        <v>6</v>
      </c>
      <c r="O4">
        <f t="shared" si="1"/>
        <v>26</v>
      </c>
    </row>
    <row r="5" spans="1:21" x14ac:dyDescent="0.35">
      <c r="A5" s="30">
        <v>46199</v>
      </c>
      <c r="B5" s="31" t="s">
        <v>2469</v>
      </c>
      <c r="C5" s="31" t="s">
        <v>1193</v>
      </c>
      <c r="D5" s="31">
        <v>58000</v>
      </c>
      <c r="E5" s="31">
        <v>9280</v>
      </c>
      <c r="F5" s="31">
        <v>67280</v>
      </c>
      <c r="G5" s="30">
        <v>46199</v>
      </c>
      <c r="H5" s="30" t="s">
        <v>503</v>
      </c>
      <c r="I5" s="31" t="s">
        <v>520</v>
      </c>
      <c r="J5" s="30">
        <v>46199</v>
      </c>
      <c r="K5" s="30" t="s">
        <v>1301</v>
      </c>
      <c r="L5" s="31" t="s">
        <v>397</v>
      </c>
      <c r="M5" s="31" t="s">
        <v>511</v>
      </c>
      <c r="N5">
        <f t="shared" si="0"/>
        <v>6</v>
      </c>
      <c r="O5">
        <f t="shared" si="1"/>
        <v>26</v>
      </c>
    </row>
    <row r="6" spans="1:21" x14ac:dyDescent="0.35">
      <c r="A6" s="30">
        <v>46198</v>
      </c>
      <c r="B6" s="31" t="s">
        <v>2474</v>
      </c>
      <c r="C6" s="31" t="s">
        <v>402</v>
      </c>
      <c r="D6" s="31">
        <v>70200</v>
      </c>
      <c r="E6" s="31">
        <v>11232</v>
      </c>
      <c r="F6" s="31">
        <v>81432</v>
      </c>
      <c r="G6" s="30">
        <v>46198</v>
      </c>
      <c r="H6" s="30" t="s">
        <v>503</v>
      </c>
      <c r="I6" s="31" t="s">
        <v>520</v>
      </c>
      <c r="J6" s="30">
        <v>46198</v>
      </c>
      <c r="K6" s="30" t="s">
        <v>1301</v>
      </c>
      <c r="L6" s="31" t="s">
        <v>397</v>
      </c>
      <c r="M6" s="31" t="s">
        <v>511</v>
      </c>
      <c r="N6">
        <f t="shared" si="0"/>
        <v>6</v>
      </c>
      <c r="O6">
        <f t="shared" si="1"/>
        <v>26</v>
      </c>
    </row>
    <row r="7" spans="1:21" x14ac:dyDescent="0.35">
      <c r="A7" s="30">
        <v>46198</v>
      </c>
      <c r="B7" s="31" t="s">
        <v>2496</v>
      </c>
      <c r="C7" s="31" t="s">
        <v>788</v>
      </c>
      <c r="D7" s="31">
        <v>59910</v>
      </c>
      <c r="E7" s="31"/>
      <c r="F7" s="31">
        <v>59910</v>
      </c>
      <c r="G7" s="30">
        <v>46198</v>
      </c>
      <c r="H7" s="30" t="s">
        <v>503</v>
      </c>
      <c r="I7" s="31" t="s">
        <v>520</v>
      </c>
      <c r="J7" s="30">
        <v>46198</v>
      </c>
      <c r="K7" s="30" t="s">
        <v>1301</v>
      </c>
      <c r="L7" s="31" t="s">
        <v>397</v>
      </c>
      <c r="M7" s="31" t="s">
        <v>511</v>
      </c>
      <c r="N7">
        <f t="shared" si="0"/>
        <v>6</v>
      </c>
      <c r="O7">
        <f t="shared" si="1"/>
        <v>26</v>
      </c>
    </row>
    <row r="8" spans="1:21" x14ac:dyDescent="0.35">
      <c r="A8" s="30">
        <v>46198</v>
      </c>
      <c r="B8" s="31" t="s">
        <v>2476</v>
      </c>
      <c r="C8" s="31" t="s">
        <v>406</v>
      </c>
      <c r="D8" s="31">
        <v>11893.5</v>
      </c>
      <c r="E8" s="31">
        <v>1902.96</v>
      </c>
      <c r="F8" s="31">
        <v>13796.46</v>
      </c>
      <c r="G8" s="30">
        <v>46228</v>
      </c>
      <c r="H8" s="30" t="s">
        <v>503</v>
      </c>
      <c r="I8" s="31" t="s">
        <v>520</v>
      </c>
      <c r="J8" s="30">
        <v>46198</v>
      </c>
      <c r="K8" s="30" t="s">
        <v>1301</v>
      </c>
      <c r="L8" s="31" t="s">
        <v>835</v>
      </c>
      <c r="M8" s="31" t="s">
        <v>388</v>
      </c>
      <c r="N8">
        <f t="shared" si="0"/>
        <v>6</v>
      </c>
      <c r="O8">
        <f t="shared" si="1"/>
        <v>26</v>
      </c>
    </row>
    <row r="9" spans="1:21" x14ac:dyDescent="0.35">
      <c r="A9" s="30">
        <v>46198</v>
      </c>
      <c r="B9" s="31" t="s">
        <v>2479</v>
      </c>
      <c r="C9" s="31" t="s">
        <v>1389</v>
      </c>
      <c r="D9" s="31">
        <v>14866.2</v>
      </c>
      <c r="E9" s="31">
        <v>2378.59</v>
      </c>
      <c r="F9" s="31">
        <v>17244.79</v>
      </c>
      <c r="G9" s="30">
        <v>46198</v>
      </c>
      <c r="H9" s="30" t="s">
        <v>503</v>
      </c>
      <c r="I9" s="31" t="s">
        <v>520</v>
      </c>
      <c r="J9" s="30">
        <v>46198</v>
      </c>
      <c r="K9" s="30" t="s">
        <v>1301</v>
      </c>
      <c r="L9" s="31" t="s">
        <v>397</v>
      </c>
      <c r="M9" s="31" t="s">
        <v>511</v>
      </c>
      <c r="N9">
        <f t="shared" si="0"/>
        <v>6</v>
      </c>
      <c r="O9">
        <f t="shared" si="1"/>
        <v>26</v>
      </c>
    </row>
    <row r="10" spans="1:21" x14ac:dyDescent="0.35">
      <c r="A10" s="30">
        <v>46197</v>
      </c>
      <c r="B10" s="31" t="s">
        <v>2481</v>
      </c>
      <c r="C10" s="31" t="s">
        <v>1193</v>
      </c>
      <c r="D10" s="31">
        <v>2500</v>
      </c>
      <c r="E10" s="31">
        <v>400</v>
      </c>
      <c r="F10" s="31">
        <v>2900</v>
      </c>
      <c r="G10" s="30">
        <v>46197</v>
      </c>
      <c r="H10" s="30" t="s">
        <v>503</v>
      </c>
      <c r="I10" s="31" t="s">
        <v>520</v>
      </c>
      <c r="J10" s="30">
        <v>46196</v>
      </c>
      <c r="K10" s="30" t="s">
        <v>1301</v>
      </c>
      <c r="L10" s="31" t="s">
        <v>1146</v>
      </c>
      <c r="M10" s="31" t="s">
        <v>511</v>
      </c>
      <c r="N10">
        <f t="shared" si="0"/>
        <v>6</v>
      </c>
      <c r="O10">
        <f t="shared" si="1"/>
        <v>26</v>
      </c>
    </row>
    <row r="11" spans="1:21" x14ac:dyDescent="0.35">
      <c r="A11" s="30">
        <v>46197</v>
      </c>
      <c r="B11" s="31" t="s">
        <v>2482</v>
      </c>
      <c r="C11" s="31" t="s">
        <v>1193</v>
      </c>
      <c r="D11" s="31">
        <v>2750</v>
      </c>
      <c r="E11" s="31">
        <v>440</v>
      </c>
      <c r="F11" s="31">
        <v>3190</v>
      </c>
      <c r="G11" s="30">
        <v>46197</v>
      </c>
      <c r="H11" s="30" t="s">
        <v>503</v>
      </c>
      <c r="I11" s="31" t="s">
        <v>520</v>
      </c>
      <c r="J11" s="30">
        <v>46195</v>
      </c>
      <c r="K11" s="30" t="s">
        <v>1301</v>
      </c>
      <c r="L11" s="31" t="s">
        <v>835</v>
      </c>
      <c r="M11" s="31" t="s">
        <v>511</v>
      </c>
      <c r="N11">
        <f t="shared" si="0"/>
        <v>6</v>
      </c>
      <c r="O11">
        <f t="shared" si="1"/>
        <v>26</v>
      </c>
    </row>
    <row r="12" spans="1:21" x14ac:dyDescent="0.35">
      <c r="A12" s="30">
        <v>46196</v>
      </c>
      <c r="B12" s="31" t="s">
        <v>2489</v>
      </c>
      <c r="C12" s="31" t="s">
        <v>2490</v>
      </c>
      <c r="D12" s="31">
        <v>11407.5</v>
      </c>
      <c r="E12" s="31">
        <v>1825.2</v>
      </c>
      <c r="F12" s="31">
        <v>13232.7</v>
      </c>
      <c r="G12" s="30">
        <v>46196</v>
      </c>
      <c r="H12" s="30" t="s">
        <v>503</v>
      </c>
      <c r="I12" s="31" t="s">
        <v>520</v>
      </c>
      <c r="J12" s="30">
        <v>46196</v>
      </c>
      <c r="K12" s="30" t="s">
        <v>1301</v>
      </c>
      <c r="L12" s="31" t="s">
        <v>1146</v>
      </c>
      <c r="M12" s="31" t="s">
        <v>511</v>
      </c>
      <c r="N12">
        <f t="shared" si="0"/>
        <v>6</v>
      </c>
      <c r="O12">
        <f t="shared" si="1"/>
        <v>26</v>
      </c>
    </row>
    <row r="13" spans="1:21" x14ac:dyDescent="0.35">
      <c r="A13" s="30">
        <v>46196</v>
      </c>
      <c r="B13" s="31" t="s">
        <v>2491</v>
      </c>
      <c r="C13" s="31" t="s">
        <v>2492</v>
      </c>
      <c r="D13" s="31">
        <v>11407.5</v>
      </c>
      <c r="E13" s="31">
        <v>1825.2</v>
      </c>
      <c r="F13" s="31">
        <v>13232.7</v>
      </c>
      <c r="G13" s="30">
        <v>46196</v>
      </c>
      <c r="H13" s="30" t="s">
        <v>503</v>
      </c>
      <c r="I13" s="31" t="s">
        <v>520</v>
      </c>
      <c r="J13" s="30">
        <v>46196</v>
      </c>
      <c r="K13" s="30" t="s">
        <v>1301</v>
      </c>
      <c r="L13" s="31" t="s">
        <v>1146</v>
      </c>
      <c r="M13" s="31" t="s">
        <v>511</v>
      </c>
      <c r="N13">
        <f t="shared" si="0"/>
        <v>6</v>
      </c>
      <c r="O13">
        <f t="shared" si="1"/>
        <v>26</v>
      </c>
    </row>
    <row r="14" spans="1:21" x14ac:dyDescent="0.35">
      <c r="A14" s="30">
        <v>46195</v>
      </c>
      <c r="B14" s="31" t="s">
        <v>2494</v>
      </c>
      <c r="C14" s="31" t="s">
        <v>1150</v>
      </c>
      <c r="D14" s="31">
        <v>16320</v>
      </c>
      <c r="E14" s="31">
        <v>2611.1999999999998</v>
      </c>
      <c r="F14" s="31">
        <v>18931.2</v>
      </c>
      <c r="G14" s="30">
        <v>46195</v>
      </c>
      <c r="H14" s="30" t="s">
        <v>503</v>
      </c>
      <c r="I14" s="31" t="s">
        <v>520</v>
      </c>
      <c r="J14" s="30">
        <v>46195</v>
      </c>
      <c r="K14" s="30" t="s">
        <v>1301</v>
      </c>
      <c r="L14" s="31" t="s">
        <v>397</v>
      </c>
      <c r="M14" s="31" t="s">
        <v>511</v>
      </c>
      <c r="N14">
        <f t="shared" si="0"/>
        <v>6</v>
      </c>
      <c r="O14">
        <f t="shared" si="1"/>
        <v>26</v>
      </c>
    </row>
    <row r="15" spans="1:21" x14ac:dyDescent="0.35">
      <c r="A15" s="30">
        <v>46192</v>
      </c>
      <c r="B15" s="31" t="s">
        <v>2445</v>
      </c>
      <c r="C15" s="31" t="s">
        <v>402</v>
      </c>
      <c r="D15" s="31">
        <v>35100</v>
      </c>
      <c r="E15" s="31">
        <v>5616</v>
      </c>
      <c r="F15" s="31">
        <v>40716</v>
      </c>
      <c r="G15" s="30">
        <v>46222</v>
      </c>
      <c r="H15" s="30" t="s">
        <v>503</v>
      </c>
      <c r="I15" s="31" t="s">
        <v>520</v>
      </c>
      <c r="J15" s="30">
        <v>46192</v>
      </c>
      <c r="K15" s="30" t="s">
        <v>1258</v>
      </c>
      <c r="L15" s="31" t="s">
        <v>397</v>
      </c>
      <c r="M15" s="31" t="s">
        <v>388</v>
      </c>
      <c r="N15">
        <f t="shared" si="0"/>
        <v>6</v>
      </c>
      <c r="O15">
        <f t="shared" si="1"/>
        <v>25</v>
      </c>
    </row>
    <row r="16" spans="1:21" x14ac:dyDescent="0.35">
      <c r="A16" s="30">
        <v>46192</v>
      </c>
      <c r="B16" s="31" t="s">
        <v>2446</v>
      </c>
      <c r="C16" s="31" t="s">
        <v>1193</v>
      </c>
      <c r="D16" s="31">
        <v>70200</v>
      </c>
      <c r="E16" s="31">
        <v>11232</v>
      </c>
      <c r="F16" s="31">
        <v>81432</v>
      </c>
      <c r="G16" s="30">
        <v>46192</v>
      </c>
      <c r="H16" s="30" t="s">
        <v>503</v>
      </c>
      <c r="I16" s="31" t="s">
        <v>520</v>
      </c>
      <c r="J16" s="30">
        <v>46192</v>
      </c>
      <c r="K16" s="30" t="s">
        <v>1258</v>
      </c>
      <c r="L16" s="31" t="s">
        <v>397</v>
      </c>
      <c r="M16" s="31" t="s">
        <v>511</v>
      </c>
      <c r="N16">
        <f t="shared" si="0"/>
        <v>6</v>
      </c>
      <c r="O16">
        <f t="shared" si="1"/>
        <v>25</v>
      </c>
    </row>
    <row r="17" spans="1:15" x14ac:dyDescent="0.35">
      <c r="A17" s="30">
        <v>46192</v>
      </c>
      <c r="B17" s="31" t="s">
        <v>2447</v>
      </c>
      <c r="C17" s="31" t="s">
        <v>1193</v>
      </c>
      <c r="D17" s="31">
        <v>70200</v>
      </c>
      <c r="E17" s="31">
        <v>11232</v>
      </c>
      <c r="F17" s="31">
        <v>81432</v>
      </c>
      <c r="G17" s="30">
        <v>46192</v>
      </c>
      <c r="H17" s="30" t="s">
        <v>503</v>
      </c>
      <c r="I17" s="31" t="s">
        <v>520</v>
      </c>
      <c r="J17" s="30">
        <v>46192</v>
      </c>
      <c r="K17" s="30" t="s">
        <v>1258</v>
      </c>
      <c r="L17" s="31" t="s">
        <v>397</v>
      </c>
      <c r="M17" s="31" t="s">
        <v>511</v>
      </c>
      <c r="N17">
        <f t="shared" si="0"/>
        <v>6</v>
      </c>
      <c r="O17">
        <f t="shared" si="1"/>
        <v>25</v>
      </c>
    </row>
    <row r="18" spans="1:15" x14ac:dyDescent="0.35">
      <c r="A18" s="30">
        <v>46192</v>
      </c>
      <c r="B18" s="31" t="s">
        <v>2448</v>
      </c>
      <c r="C18" s="31" t="s">
        <v>402</v>
      </c>
      <c r="D18" s="31">
        <v>63180</v>
      </c>
      <c r="E18" s="31">
        <v>10108.799999999999</v>
      </c>
      <c r="F18" s="31">
        <v>73288.800000000003</v>
      </c>
      <c r="G18" s="30">
        <v>46192</v>
      </c>
      <c r="H18" s="30" t="s">
        <v>503</v>
      </c>
      <c r="I18" s="31" t="s">
        <v>520</v>
      </c>
      <c r="J18" s="30">
        <v>46192</v>
      </c>
      <c r="K18" s="30" t="s">
        <v>1258</v>
      </c>
      <c r="L18" s="31" t="s">
        <v>397</v>
      </c>
      <c r="M18" s="31" t="s">
        <v>511</v>
      </c>
      <c r="N18">
        <f t="shared" si="0"/>
        <v>6</v>
      </c>
      <c r="O18">
        <f t="shared" si="1"/>
        <v>25</v>
      </c>
    </row>
    <row r="19" spans="1:15" x14ac:dyDescent="0.35">
      <c r="A19" s="30">
        <v>46190</v>
      </c>
      <c r="B19" s="31" t="s">
        <v>2449</v>
      </c>
      <c r="C19" s="31" t="s">
        <v>1389</v>
      </c>
      <c r="D19" s="31">
        <v>7433.1</v>
      </c>
      <c r="E19" s="31">
        <v>1189.3</v>
      </c>
      <c r="F19" s="31">
        <v>8622.4</v>
      </c>
      <c r="G19" s="30">
        <v>46190</v>
      </c>
      <c r="H19" s="30" t="s">
        <v>503</v>
      </c>
      <c r="I19" s="31" t="s">
        <v>520</v>
      </c>
      <c r="J19" s="30">
        <v>46190</v>
      </c>
      <c r="K19" s="30" t="s">
        <v>1258</v>
      </c>
      <c r="L19" s="31" t="s">
        <v>397</v>
      </c>
      <c r="M19" s="31" t="s">
        <v>511</v>
      </c>
      <c r="N19">
        <f t="shared" si="0"/>
        <v>6</v>
      </c>
      <c r="O19">
        <f t="shared" si="1"/>
        <v>25</v>
      </c>
    </row>
    <row r="20" spans="1:15" x14ac:dyDescent="0.35">
      <c r="A20" s="30">
        <v>46190</v>
      </c>
      <c r="B20" s="31" t="s">
        <v>2450</v>
      </c>
      <c r="C20" s="31" t="s">
        <v>402</v>
      </c>
      <c r="D20" s="31">
        <v>56160</v>
      </c>
      <c r="E20" s="31">
        <v>8985.6</v>
      </c>
      <c r="F20" s="31">
        <v>65145.599999999999</v>
      </c>
      <c r="G20" s="30">
        <v>46220</v>
      </c>
      <c r="H20" s="30" t="s">
        <v>503</v>
      </c>
      <c r="I20" s="31" t="s">
        <v>520</v>
      </c>
      <c r="J20" s="30">
        <v>46190</v>
      </c>
      <c r="K20" s="30" t="s">
        <v>1258</v>
      </c>
      <c r="L20" s="31" t="s">
        <v>397</v>
      </c>
      <c r="M20" s="31" t="s">
        <v>388</v>
      </c>
      <c r="N20">
        <f t="shared" si="0"/>
        <v>6</v>
      </c>
      <c r="O20">
        <f t="shared" si="1"/>
        <v>25</v>
      </c>
    </row>
    <row r="21" spans="1:15" x14ac:dyDescent="0.35">
      <c r="A21" s="30">
        <v>46189</v>
      </c>
      <c r="B21" s="31" t="s">
        <v>2451</v>
      </c>
      <c r="C21" s="31" t="s">
        <v>1193</v>
      </c>
      <c r="D21" s="31">
        <v>60480</v>
      </c>
      <c r="E21" s="31">
        <v>9676.7999999999993</v>
      </c>
      <c r="F21" s="31">
        <v>70156.800000000003</v>
      </c>
      <c r="G21" s="30">
        <v>46189</v>
      </c>
      <c r="H21" s="30" t="s">
        <v>503</v>
      </c>
      <c r="I21" s="31" t="s">
        <v>520</v>
      </c>
      <c r="J21" s="30">
        <v>46192</v>
      </c>
      <c r="K21" s="30" t="s">
        <v>1258</v>
      </c>
      <c r="L21" s="31" t="s">
        <v>397</v>
      </c>
      <c r="M21" s="31" t="s">
        <v>511</v>
      </c>
      <c r="N21">
        <f t="shared" si="0"/>
        <v>6</v>
      </c>
      <c r="O21">
        <f t="shared" si="1"/>
        <v>25</v>
      </c>
    </row>
    <row r="22" spans="1:15" x14ac:dyDescent="0.35">
      <c r="A22" s="30">
        <v>46189</v>
      </c>
      <c r="B22" s="31" t="s">
        <v>2452</v>
      </c>
      <c r="C22" s="31" t="s">
        <v>407</v>
      </c>
      <c r="D22" s="31">
        <v>21363.39</v>
      </c>
      <c r="E22" s="31">
        <v>3418.14</v>
      </c>
      <c r="F22" s="31">
        <v>24781.53</v>
      </c>
      <c r="G22" s="30">
        <v>46219</v>
      </c>
      <c r="H22" s="30" t="s">
        <v>503</v>
      </c>
      <c r="I22" s="31" t="s">
        <v>520</v>
      </c>
      <c r="J22" s="30">
        <v>46189</v>
      </c>
      <c r="K22" s="30" t="s">
        <v>1258</v>
      </c>
      <c r="L22" s="31" t="s">
        <v>835</v>
      </c>
      <c r="M22" s="31" t="s">
        <v>388</v>
      </c>
      <c r="N22">
        <f t="shared" si="0"/>
        <v>6</v>
      </c>
      <c r="O22">
        <f t="shared" si="1"/>
        <v>25</v>
      </c>
    </row>
    <row r="23" spans="1:15" x14ac:dyDescent="0.35">
      <c r="A23" s="30">
        <v>46189</v>
      </c>
      <c r="B23" s="31" t="s">
        <v>2453</v>
      </c>
      <c r="C23" s="31" t="s">
        <v>407</v>
      </c>
      <c r="D23" s="31">
        <v>21363.39</v>
      </c>
      <c r="E23" s="31">
        <v>3418.14</v>
      </c>
      <c r="F23" s="31">
        <v>24781.53</v>
      </c>
      <c r="G23" s="30">
        <v>46219</v>
      </c>
      <c r="H23" s="30" t="s">
        <v>503</v>
      </c>
      <c r="I23" s="31" t="s">
        <v>520</v>
      </c>
      <c r="J23" s="30">
        <v>46189</v>
      </c>
      <c r="K23" s="30" t="s">
        <v>1258</v>
      </c>
      <c r="L23" s="31" t="s">
        <v>835</v>
      </c>
      <c r="M23" s="31" t="s">
        <v>388</v>
      </c>
      <c r="N23">
        <f t="shared" si="0"/>
        <v>6</v>
      </c>
      <c r="O23">
        <f t="shared" si="1"/>
        <v>25</v>
      </c>
    </row>
    <row r="24" spans="1:15" x14ac:dyDescent="0.35">
      <c r="A24" s="30">
        <v>46189</v>
      </c>
      <c r="B24" s="31" t="s">
        <v>2454</v>
      </c>
      <c r="C24" s="31" t="s">
        <v>1150</v>
      </c>
      <c r="D24" s="31">
        <v>16320</v>
      </c>
      <c r="E24" s="31">
        <v>2611.1999999999998</v>
      </c>
      <c r="F24" s="31">
        <v>18931.2</v>
      </c>
      <c r="G24" s="30">
        <v>46189</v>
      </c>
      <c r="H24" s="30" t="s">
        <v>503</v>
      </c>
      <c r="I24" s="31" t="s">
        <v>520</v>
      </c>
      <c r="J24" s="30">
        <v>46188</v>
      </c>
      <c r="K24" s="30" t="s">
        <v>1258</v>
      </c>
      <c r="L24" s="31" t="s">
        <v>397</v>
      </c>
      <c r="M24" s="31" t="s">
        <v>511</v>
      </c>
      <c r="N24">
        <f t="shared" si="0"/>
        <v>6</v>
      </c>
      <c r="O24">
        <f t="shared" si="1"/>
        <v>25</v>
      </c>
    </row>
    <row r="25" spans="1:15" x14ac:dyDescent="0.35">
      <c r="A25" s="30">
        <v>46188</v>
      </c>
      <c r="B25" s="31" t="s">
        <v>2455</v>
      </c>
      <c r="C25" s="31" t="s">
        <v>2456</v>
      </c>
      <c r="D25" s="31">
        <v>18787.5</v>
      </c>
      <c r="E25" s="31">
        <v>3006</v>
      </c>
      <c r="F25" s="31">
        <v>21793.5</v>
      </c>
      <c r="G25" s="30">
        <v>46188</v>
      </c>
      <c r="H25" s="30" t="s">
        <v>503</v>
      </c>
      <c r="I25" s="31" t="s">
        <v>520</v>
      </c>
      <c r="J25" s="30">
        <v>46188</v>
      </c>
      <c r="K25" s="30" t="s">
        <v>1258</v>
      </c>
      <c r="L25" s="31" t="s">
        <v>1146</v>
      </c>
      <c r="M25" s="31" t="s">
        <v>511</v>
      </c>
      <c r="N25">
        <f t="shared" si="0"/>
        <v>6</v>
      </c>
      <c r="O25">
        <f t="shared" si="1"/>
        <v>25</v>
      </c>
    </row>
    <row r="26" spans="1:15" x14ac:dyDescent="0.35">
      <c r="A26" s="30">
        <v>46185</v>
      </c>
      <c r="B26" s="31" t="s">
        <v>2344</v>
      </c>
      <c r="C26" s="31" t="s">
        <v>1193</v>
      </c>
      <c r="D26" s="31">
        <v>70200</v>
      </c>
      <c r="E26" s="31">
        <v>11232</v>
      </c>
      <c r="F26" s="31">
        <v>81432</v>
      </c>
      <c r="G26" s="30">
        <v>46185</v>
      </c>
      <c r="H26" s="30" t="s">
        <v>503</v>
      </c>
      <c r="I26" s="31" t="s">
        <v>520</v>
      </c>
      <c r="J26" s="30">
        <v>46189</v>
      </c>
      <c r="K26" s="30" t="s">
        <v>1258</v>
      </c>
      <c r="L26" s="31" t="s">
        <v>397</v>
      </c>
      <c r="M26" s="31" t="s">
        <v>511</v>
      </c>
      <c r="N26">
        <f t="shared" si="0"/>
        <v>6</v>
      </c>
      <c r="O26">
        <f t="shared" si="1"/>
        <v>25</v>
      </c>
    </row>
    <row r="27" spans="1:15" x14ac:dyDescent="0.35">
      <c r="A27" s="30">
        <v>46185</v>
      </c>
      <c r="B27" s="31" t="s">
        <v>2346</v>
      </c>
      <c r="C27" s="31" t="s">
        <v>790</v>
      </c>
      <c r="D27" s="31">
        <v>58000</v>
      </c>
      <c r="E27" s="31">
        <v>9280</v>
      </c>
      <c r="F27" s="31">
        <v>67280</v>
      </c>
      <c r="G27" s="30">
        <v>46215</v>
      </c>
      <c r="H27" s="30" t="s">
        <v>503</v>
      </c>
      <c r="I27" s="31" t="s">
        <v>520</v>
      </c>
      <c r="J27" s="30">
        <v>46198</v>
      </c>
      <c r="K27" s="30" t="s">
        <v>1301</v>
      </c>
      <c r="L27" s="31" t="s">
        <v>397</v>
      </c>
      <c r="M27" s="31" t="s">
        <v>388</v>
      </c>
      <c r="N27">
        <f t="shared" si="0"/>
        <v>6</v>
      </c>
      <c r="O27">
        <f t="shared" si="1"/>
        <v>26</v>
      </c>
    </row>
    <row r="28" spans="1:15" x14ac:dyDescent="0.35">
      <c r="A28" s="30">
        <v>46185</v>
      </c>
      <c r="B28" s="31" t="s">
        <v>2347</v>
      </c>
      <c r="C28" s="31" t="s">
        <v>790</v>
      </c>
      <c r="D28" s="31">
        <v>58000</v>
      </c>
      <c r="E28" s="31">
        <v>9280</v>
      </c>
      <c r="F28" s="31">
        <v>67280</v>
      </c>
      <c r="G28" s="30">
        <v>46215</v>
      </c>
      <c r="H28" s="30" t="s">
        <v>503</v>
      </c>
      <c r="I28" s="31" t="s">
        <v>520</v>
      </c>
      <c r="J28" s="30">
        <v>46196</v>
      </c>
      <c r="K28" s="30" t="s">
        <v>1301</v>
      </c>
      <c r="L28" s="31" t="s">
        <v>397</v>
      </c>
      <c r="M28" s="31" t="s">
        <v>388</v>
      </c>
      <c r="N28">
        <f t="shared" si="0"/>
        <v>6</v>
      </c>
      <c r="O28">
        <f t="shared" si="1"/>
        <v>26</v>
      </c>
    </row>
    <row r="29" spans="1:15" x14ac:dyDescent="0.35">
      <c r="A29" s="30">
        <v>46185</v>
      </c>
      <c r="B29" s="31" t="s">
        <v>2348</v>
      </c>
      <c r="C29" s="31" t="s">
        <v>790</v>
      </c>
      <c r="D29" s="31">
        <v>58000</v>
      </c>
      <c r="E29" s="31">
        <v>9280</v>
      </c>
      <c r="F29" s="31">
        <v>67280</v>
      </c>
      <c r="G29" s="30">
        <v>46215</v>
      </c>
      <c r="H29" s="30" t="s">
        <v>503</v>
      </c>
      <c r="I29" s="31" t="s">
        <v>520</v>
      </c>
      <c r="J29" s="30">
        <v>46196</v>
      </c>
      <c r="K29" s="30" t="s">
        <v>1301</v>
      </c>
      <c r="L29" s="31" t="s">
        <v>397</v>
      </c>
      <c r="M29" s="31" t="s">
        <v>388</v>
      </c>
      <c r="N29">
        <f t="shared" si="0"/>
        <v>6</v>
      </c>
      <c r="O29">
        <f t="shared" si="1"/>
        <v>26</v>
      </c>
    </row>
    <row r="30" spans="1:15" x14ac:dyDescent="0.35">
      <c r="A30" s="30">
        <v>46185</v>
      </c>
      <c r="B30" s="31" t="s">
        <v>2349</v>
      </c>
      <c r="C30" s="31" t="s">
        <v>768</v>
      </c>
      <c r="D30" s="31">
        <v>15810</v>
      </c>
      <c r="E30" s="31">
        <v>2529.6</v>
      </c>
      <c r="F30" s="31">
        <v>18339.599999999999</v>
      </c>
      <c r="G30" s="30">
        <v>46185</v>
      </c>
      <c r="H30" s="30" t="s">
        <v>503</v>
      </c>
      <c r="I30" s="31" t="s">
        <v>520</v>
      </c>
      <c r="J30" s="30">
        <v>46186</v>
      </c>
      <c r="K30" s="30" t="s">
        <v>1258</v>
      </c>
      <c r="L30" s="31" t="s">
        <v>1146</v>
      </c>
      <c r="M30" s="31" t="s">
        <v>511</v>
      </c>
      <c r="N30">
        <f t="shared" si="0"/>
        <v>6</v>
      </c>
      <c r="O30">
        <f t="shared" si="1"/>
        <v>24</v>
      </c>
    </row>
    <row r="31" spans="1:15" x14ac:dyDescent="0.35">
      <c r="A31" s="30">
        <v>46185</v>
      </c>
      <c r="B31" s="31" t="s">
        <v>2350</v>
      </c>
      <c r="C31" s="31" t="s">
        <v>1193</v>
      </c>
      <c r="D31" s="31">
        <v>84240</v>
      </c>
      <c r="E31" s="31">
        <v>13478.4</v>
      </c>
      <c r="F31" s="31">
        <v>97718.399999999994</v>
      </c>
      <c r="G31" s="30">
        <v>46185</v>
      </c>
      <c r="H31" s="30" t="s">
        <v>503</v>
      </c>
      <c r="I31" s="31" t="s">
        <v>520</v>
      </c>
      <c r="J31" s="30">
        <v>46185</v>
      </c>
      <c r="K31" s="30" t="s">
        <v>1186</v>
      </c>
      <c r="L31" s="31" t="s">
        <v>397</v>
      </c>
      <c r="M31" s="31" t="s">
        <v>511</v>
      </c>
      <c r="N31">
        <f t="shared" si="0"/>
        <v>6</v>
      </c>
      <c r="O31">
        <f t="shared" si="1"/>
        <v>24</v>
      </c>
    </row>
    <row r="32" spans="1:15" x14ac:dyDescent="0.35">
      <c r="A32" s="30">
        <v>46185</v>
      </c>
      <c r="B32" s="31" t="s">
        <v>2351</v>
      </c>
      <c r="C32" s="31" t="s">
        <v>1880</v>
      </c>
      <c r="D32" s="31">
        <v>99084.81</v>
      </c>
      <c r="E32" s="31">
        <v>15853.57</v>
      </c>
      <c r="F32" s="31">
        <v>114938.38</v>
      </c>
      <c r="G32" s="30">
        <v>46185</v>
      </c>
      <c r="H32" s="30" t="s">
        <v>503</v>
      </c>
      <c r="I32" s="31" t="s">
        <v>520</v>
      </c>
      <c r="J32" s="30">
        <v>46184</v>
      </c>
      <c r="K32" s="30" t="s">
        <v>1186</v>
      </c>
      <c r="L32" s="31" t="s">
        <v>397</v>
      </c>
      <c r="M32" s="31" t="s">
        <v>511</v>
      </c>
      <c r="N32">
        <f t="shared" si="0"/>
        <v>6</v>
      </c>
      <c r="O32">
        <f t="shared" si="1"/>
        <v>24</v>
      </c>
    </row>
    <row r="33" spans="1:15" x14ac:dyDescent="0.35">
      <c r="A33" s="30">
        <v>46185</v>
      </c>
      <c r="B33" s="31" t="s">
        <v>2352</v>
      </c>
      <c r="C33" s="31" t="s">
        <v>768</v>
      </c>
      <c r="D33" s="31">
        <v>15810</v>
      </c>
      <c r="E33" s="31">
        <v>2529.6</v>
      </c>
      <c r="F33" s="31">
        <v>18339.599999999999</v>
      </c>
      <c r="G33" s="30">
        <v>46185</v>
      </c>
      <c r="H33" s="30" t="s">
        <v>503</v>
      </c>
      <c r="I33" s="31" t="s">
        <v>520</v>
      </c>
      <c r="J33" s="30">
        <v>46185</v>
      </c>
      <c r="K33" s="30" t="s">
        <v>1186</v>
      </c>
      <c r="L33" s="31" t="s">
        <v>1146</v>
      </c>
      <c r="M33" s="31" t="s">
        <v>511</v>
      </c>
      <c r="N33">
        <f t="shared" si="0"/>
        <v>6</v>
      </c>
      <c r="O33">
        <f t="shared" si="1"/>
        <v>24</v>
      </c>
    </row>
    <row r="34" spans="1:15" x14ac:dyDescent="0.35">
      <c r="A34" s="30">
        <v>46184</v>
      </c>
      <c r="B34" s="31" t="s">
        <v>2357</v>
      </c>
      <c r="C34" s="31" t="s">
        <v>406</v>
      </c>
      <c r="D34" s="31">
        <v>19575</v>
      </c>
      <c r="E34" s="31">
        <v>3132</v>
      </c>
      <c r="F34" s="31">
        <v>22707</v>
      </c>
      <c r="G34" s="30">
        <v>46214</v>
      </c>
      <c r="H34" s="30" t="s">
        <v>503</v>
      </c>
      <c r="I34" s="31" t="s">
        <v>520</v>
      </c>
      <c r="J34" s="30">
        <v>46183</v>
      </c>
      <c r="K34" s="30" t="s">
        <v>1186</v>
      </c>
      <c r="L34" s="31" t="s">
        <v>835</v>
      </c>
      <c r="M34" s="31" t="s">
        <v>388</v>
      </c>
      <c r="N34">
        <f t="shared" si="0"/>
        <v>6</v>
      </c>
      <c r="O34">
        <f t="shared" si="1"/>
        <v>24</v>
      </c>
    </row>
    <row r="35" spans="1:15" x14ac:dyDescent="0.35">
      <c r="A35" s="30">
        <v>46184</v>
      </c>
      <c r="B35" s="31" t="s">
        <v>2358</v>
      </c>
      <c r="C35" s="31" t="s">
        <v>547</v>
      </c>
      <c r="D35" s="31">
        <v>39127.050000000003</v>
      </c>
      <c r="E35" s="31">
        <v>6260.33</v>
      </c>
      <c r="F35" s="31">
        <v>45387.38</v>
      </c>
      <c r="G35" s="30">
        <v>46184</v>
      </c>
      <c r="H35" s="30" t="s">
        <v>503</v>
      </c>
      <c r="I35" s="31" t="s">
        <v>520</v>
      </c>
      <c r="J35" s="30">
        <v>46184</v>
      </c>
      <c r="K35" s="30" t="s">
        <v>1186</v>
      </c>
      <c r="L35" s="31" t="s">
        <v>1146</v>
      </c>
      <c r="M35" s="31" t="s">
        <v>511</v>
      </c>
      <c r="N35">
        <f t="shared" si="0"/>
        <v>6</v>
      </c>
      <c r="O35">
        <f t="shared" si="1"/>
        <v>24</v>
      </c>
    </row>
    <row r="36" spans="1:15" x14ac:dyDescent="0.35">
      <c r="A36" s="30">
        <v>46183</v>
      </c>
      <c r="B36" s="31" t="s">
        <v>2363</v>
      </c>
      <c r="C36" s="31" t="s">
        <v>1311</v>
      </c>
      <c r="D36" s="31">
        <v>3925.19</v>
      </c>
      <c r="E36" s="31">
        <v>628.03</v>
      </c>
      <c r="F36" s="31">
        <v>4553.22</v>
      </c>
      <c r="G36" s="30">
        <v>46183</v>
      </c>
      <c r="H36" s="30" t="s">
        <v>503</v>
      </c>
      <c r="I36" s="31" t="s">
        <v>520</v>
      </c>
      <c r="J36" s="30">
        <v>46182</v>
      </c>
      <c r="K36" s="30" t="s">
        <v>1186</v>
      </c>
      <c r="L36" s="31" t="s">
        <v>835</v>
      </c>
      <c r="M36" s="31" t="s">
        <v>511</v>
      </c>
      <c r="N36">
        <f t="shared" si="0"/>
        <v>6</v>
      </c>
      <c r="O36">
        <f t="shared" si="1"/>
        <v>24</v>
      </c>
    </row>
    <row r="37" spans="1:15" x14ac:dyDescent="0.35">
      <c r="A37" s="30">
        <v>46183</v>
      </c>
      <c r="B37" s="31" t="s">
        <v>2364</v>
      </c>
      <c r="C37" s="31" t="s">
        <v>407</v>
      </c>
      <c r="D37" s="31">
        <v>7530.28</v>
      </c>
      <c r="E37" s="31">
        <v>1204.8399999999999</v>
      </c>
      <c r="F37" s="31">
        <v>8735.1200000000008</v>
      </c>
      <c r="G37" s="30">
        <v>46213</v>
      </c>
      <c r="H37" s="30" t="s">
        <v>503</v>
      </c>
      <c r="I37" s="31" t="s">
        <v>520</v>
      </c>
      <c r="J37" s="30">
        <v>46182</v>
      </c>
      <c r="K37" s="30" t="s">
        <v>1186</v>
      </c>
      <c r="L37" s="31" t="s">
        <v>835</v>
      </c>
      <c r="M37" s="31" t="s">
        <v>388</v>
      </c>
      <c r="N37">
        <f t="shared" si="0"/>
        <v>6</v>
      </c>
      <c r="O37">
        <f t="shared" si="1"/>
        <v>24</v>
      </c>
    </row>
    <row r="38" spans="1:15" x14ac:dyDescent="0.35">
      <c r="A38" s="30">
        <v>46183</v>
      </c>
      <c r="B38" s="31" t="s">
        <v>2365</v>
      </c>
      <c r="C38" s="31" t="s">
        <v>407</v>
      </c>
      <c r="D38" s="31">
        <v>61340.39</v>
      </c>
      <c r="E38" s="31">
        <v>9814.4599999999991</v>
      </c>
      <c r="F38" s="31">
        <v>71154.850000000006</v>
      </c>
      <c r="G38" s="30">
        <v>46213</v>
      </c>
      <c r="H38" s="30" t="s">
        <v>503</v>
      </c>
      <c r="I38" s="31" t="s">
        <v>520</v>
      </c>
      <c r="J38" s="30">
        <v>46183</v>
      </c>
      <c r="K38" s="30" t="s">
        <v>1186</v>
      </c>
      <c r="L38" s="31" t="s">
        <v>835</v>
      </c>
      <c r="M38" s="31" t="s">
        <v>388</v>
      </c>
      <c r="N38">
        <f t="shared" si="0"/>
        <v>6</v>
      </c>
      <c r="O38">
        <f t="shared" si="1"/>
        <v>24</v>
      </c>
    </row>
    <row r="39" spans="1:15" x14ac:dyDescent="0.35">
      <c r="A39" s="30">
        <v>46183</v>
      </c>
      <c r="B39" s="31" t="s">
        <v>2367</v>
      </c>
      <c r="C39" s="31" t="s">
        <v>1311</v>
      </c>
      <c r="D39" s="31">
        <v>3925.19</v>
      </c>
      <c r="E39" s="31">
        <v>628.03</v>
      </c>
      <c r="F39" s="31">
        <v>4553.22</v>
      </c>
      <c r="G39" s="30">
        <v>46183</v>
      </c>
      <c r="H39" s="30" t="s">
        <v>503</v>
      </c>
      <c r="I39" s="31" t="s">
        <v>520</v>
      </c>
      <c r="J39" s="30">
        <v>46182</v>
      </c>
      <c r="K39" s="30" t="s">
        <v>1186</v>
      </c>
      <c r="L39" s="31" t="s">
        <v>835</v>
      </c>
      <c r="M39" s="31" t="s">
        <v>511</v>
      </c>
      <c r="N39">
        <f t="shared" si="0"/>
        <v>6</v>
      </c>
      <c r="O39">
        <f t="shared" si="1"/>
        <v>24</v>
      </c>
    </row>
    <row r="40" spans="1:15" x14ac:dyDescent="0.35">
      <c r="A40" s="30">
        <v>46183</v>
      </c>
      <c r="B40" s="31" t="s">
        <v>2368</v>
      </c>
      <c r="C40" s="31" t="s">
        <v>1193</v>
      </c>
      <c r="D40" s="31">
        <v>98280</v>
      </c>
      <c r="E40" s="31">
        <v>15724.8</v>
      </c>
      <c r="F40" s="31">
        <v>114004.8</v>
      </c>
      <c r="G40" s="30">
        <v>46183</v>
      </c>
      <c r="H40" s="30" t="s">
        <v>503</v>
      </c>
      <c r="I40" s="31" t="s">
        <v>520</v>
      </c>
      <c r="J40" s="30">
        <v>46183</v>
      </c>
      <c r="K40" s="30" t="s">
        <v>1186</v>
      </c>
      <c r="L40" s="31" t="s">
        <v>397</v>
      </c>
      <c r="M40" s="31" t="s">
        <v>511</v>
      </c>
      <c r="N40">
        <f t="shared" si="0"/>
        <v>6</v>
      </c>
      <c r="O40">
        <f t="shared" si="1"/>
        <v>24</v>
      </c>
    </row>
    <row r="41" spans="1:15" x14ac:dyDescent="0.35">
      <c r="A41" s="30">
        <v>46182</v>
      </c>
      <c r="B41" s="31" t="s">
        <v>2369</v>
      </c>
      <c r="C41" s="31" t="s">
        <v>1150</v>
      </c>
      <c r="D41" s="31">
        <v>16320</v>
      </c>
      <c r="E41" s="31">
        <v>2611.1999999999998</v>
      </c>
      <c r="F41" s="31">
        <v>18931.2</v>
      </c>
      <c r="G41" s="30">
        <v>46182</v>
      </c>
      <c r="H41" s="30" t="s">
        <v>503</v>
      </c>
      <c r="I41" s="31" t="s">
        <v>520</v>
      </c>
      <c r="J41" s="30">
        <v>46181</v>
      </c>
      <c r="K41" s="30" t="s">
        <v>1186</v>
      </c>
      <c r="L41" s="31" t="s">
        <v>397</v>
      </c>
      <c r="M41" s="31" t="s">
        <v>511</v>
      </c>
      <c r="N41">
        <f t="shared" si="0"/>
        <v>6</v>
      </c>
      <c r="O41">
        <f t="shared" si="1"/>
        <v>24</v>
      </c>
    </row>
    <row r="42" spans="1:15" x14ac:dyDescent="0.35">
      <c r="A42" s="30">
        <v>46182</v>
      </c>
      <c r="B42" s="31" t="s">
        <v>2370</v>
      </c>
      <c r="C42" s="31" t="s">
        <v>1193</v>
      </c>
      <c r="D42" s="31">
        <v>6243.5</v>
      </c>
      <c r="E42" s="31">
        <v>998.96</v>
      </c>
      <c r="F42" s="31">
        <v>7242.46</v>
      </c>
      <c r="G42" s="30">
        <v>46182</v>
      </c>
      <c r="H42" s="30" t="s">
        <v>503</v>
      </c>
      <c r="I42" s="31" t="s">
        <v>520</v>
      </c>
      <c r="J42" s="30">
        <v>46177</v>
      </c>
      <c r="K42" s="30" t="s">
        <v>521</v>
      </c>
      <c r="L42" s="31" t="s">
        <v>1146</v>
      </c>
      <c r="M42" s="31" t="s">
        <v>511</v>
      </c>
      <c r="N42">
        <f t="shared" si="0"/>
        <v>6</v>
      </c>
      <c r="O42">
        <f t="shared" si="1"/>
        <v>23</v>
      </c>
    </row>
    <row r="43" spans="1:15" x14ac:dyDescent="0.35">
      <c r="A43" s="30">
        <v>46181</v>
      </c>
      <c r="B43" s="31" t="s">
        <v>2372</v>
      </c>
      <c r="C43" s="31" t="s">
        <v>1675</v>
      </c>
      <c r="D43" s="31">
        <v>2200</v>
      </c>
      <c r="E43" s="31">
        <v>352</v>
      </c>
      <c r="F43" s="31">
        <v>2552</v>
      </c>
      <c r="G43" s="30">
        <v>46181</v>
      </c>
      <c r="H43" s="30" t="s">
        <v>503</v>
      </c>
      <c r="I43" s="31" t="s">
        <v>520</v>
      </c>
      <c r="J43" s="30">
        <v>46198</v>
      </c>
      <c r="K43" s="30" t="s">
        <v>1301</v>
      </c>
      <c r="L43" s="31" t="s">
        <v>1146</v>
      </c>
      <c r="M43" s="31" t="s">
        <v>511</v>
      </c>
      <c r="N43">
        <f t="shared" si="0"/>
        <v>6</v>
      </c>
      <c r="O43">
        <f t="shared" si="1"/>
        <v>26</v>
      </c>
    </row>
    <row r="44" spans="1:15" x14ac:dyDescent="0.35">
      <c r="A44" s="30">
        <v>46178</v>
      </c>
      <c r="B44" s="31" t="s">
        <v>2309</v>
      </c>
      <c r="C44" s="31" t="s">
        <v>790</v>
      </c>
      <c r="D44" s="31">
        <v>58000</v>
      </c>
      <c r="E44" s="31">
        <v>9280</v>
      </c>
      <c r="F44" s="31">
        <v>67280</v>
      </c>
      <c r="G44" s="30">
        <v>46208</v>
      </c>
      <c r="H44" s="30" t="s">
        <v>503</v>
      </c>
      <c r="I44" s="31" t="s">
        <v>520</v>
      </c>
      <c r="J44" s="30">
        <v>46191</v>
      </c>
      <c r="K44" s="30" t="s">
        <v>1258</v>
      </c>
      <c r="L44" s="31" t="s">
        <v>397</v>
      </c>
      <c r="M44" s="31" t="s">
        <v>388</v>
      </c>
      <c r="N44">
        <f t="shared" si="0"/>
        <v>6</v>
      </c>
      <c r="O44">
        <f t="shared" si="1"/>
        <v>25</v>
      </c>
    </row>
    <row r="45" spans="1:15" x14ac:dyDescent="0.35">
      <c r="A45" s="30">
        <v>46178</v>
      </c>
      <c r="B45" s="31" t="s">
        <v>2310</v>
      </c>
      <c r="C45" s="31" t="s">
        <v>790</v>
      </c>
      <c r="D45" s="31">
        <v>58000</v>
      </c>
      <c r="E45" s="31">
        <v>9280</v>
      </c>
      <c r="F45" s="31">
        <v>67280</v>
      </c>
      <c r="G45" s="30">
        <v>46208</v>
      </c>
      <c r="H45" s="30" t="s">
        <v>503</v>
      </c>
      <c r="I45" s="31" t="s">
        <v>520</v>
      </c>
      <c r="J45" s="30">
        <v>46189</v>
      </c>
      <c r="K45" s="30" t="s">
        <v>1258</v>
      </c>
      <c r="L45" s="31" t="s">
        <v>397</v>
      </c>
      <c r="M45" s="31" t="s">
        <v>388</v>
      </c>
      <c r="N45">
        <f t="shared" si="0"/>
        <v>6</v>
      </c>
      <c r="O45">
        <f t="shared" si="1"/>
        <v>25</v>
      </c>
    </row>
    <row r="46" spans="1:15" x14ac:dyDescent="0.35">
      <c r="A46" s="30">
        <v>46178</v>
      </c>
      <c r="B46" s="31" t="s">
        <v>2311</v>
      </c>
      <c r="C46" s="31" t="s">
        <v>790</v>
      </c>
      <c r="D46" s="31">
        <v>58000</v>
      </c>
      <c r="E46" s="31">
        <v>9280</v>
      </c>
      <c r="F46" s="31">
        <v>67280</v>
      </c>
      <c r="G46" s="30">
        <v>46208</v>
      </c>
      <c r="H46" s="30" t="s">
        <v>503</v>
      </c>
      <c r="I46" s="31" t="s">
        <v>520</v>
      </c>
      <c r="J46" s="30">
        <v>46185</v>
      </c>
      <c r="K46" s="30" t="s">
        <v>1186</v>
      </c>
      <c r="L46" s="31" t="s">
        <v>397</v>
      </c>
      <c r="M46" s="31" t="s">
        <v>388</v>
      </c>
      <c r="N46">
        <f t="shared" si="0"/>
        <v>6</v>
      </c>
      <c r="O46">
        <f t="shared" si="1"/>
        <v>24</v>
      </c>
    </row>
    <row r="47" spans="1:15" x14ac:dyDescent="0.35">
      <c r="A47" s="30">
        <v>46178</v>
      </c>
      <c r="B47" s="31" t="s">
        <v>2312</v>
      </c>
      <c r="C47" s="31" t="s">
        <v>790</v>
      </c>
      <c r="D47" s="31">
        <v>58500</v>
      </c>
      <c r="E47" s="31">
        <v>9360</v>
      </c>
      <c r="F47" s="31">
        <v>67860</v>
      </c>
      <c r="G47" s="30">
        <v>46208</v>
      </c>
      <c r="H47" s="30" t="s">
        <v>503</v>
      </c>
      <c r="I47" s="31" t="s">
        <v>520</v>
      </c>
      <c r="J47" s="30">
        <v>46183</v>
      </c>
      <c r="K47" s="30" t="s">
        <v>1186</v>
      </c>
      <c r="L47" s="31" t="s">
        <v>397</v>
      </c>
      <c r="M47" s="31" t="s">
        <v>388</v>
      </c>
      <c r="N47">
        <f t="shared" si="0"/>
        <v>6</v>
      </c>
      <c r="O47">
        <f t="shared" si="1"/>
        <v>24</v>
      </c>
    </row>
    <row r="48" spans="1:15" x14ac:dyDescent="0.35">
      <c r="A48" s="30">
        <v>46178</v>
      </c>
      <c r="B48" s="31" t="s">
        <v>2313</v>
      </c>
      <c r="C48" s="31" t="s">
        <v>1193</v>
      </c>
      <c r="D48" s="31">
        <v>56160</v>
      </c>
      <c r="E48" s="31">
        <v>8985.6</v>
      </c>
      <c r="F48" s="31">
        <v>65145.599999999999</v>
      </c>
      <c r="G48" s="30">
        <v>46178</v>
      </c>
      <c r="H48" s="30" t="s">
        <v>503</v>
      </c>
      <c r="I48" s="31" t="s">
        <v>520</v>
      </c>
      <c r="J48" s="30">
        <v>46176</v>
      </c>
      <c r="K48" s="30" t="s">
        <v>521</v>
      </c>
      <c r="L48" s="31" t="s">
        <v>397</v>
      </c>
      <c r="M48" s="31" t="s">
        <v>511</v>
      </c>
      <c r="N48">
        <f t="shared" si="0"/>
        <v>6</v>
      </c>
      <c r="O48">
        <f t="shared" si="1"/>
        <v>23</v>
      </c>
    </row>
    <row r="49" spans="1:15" x14ac:dyDescent="0.35">
      <c r="A49" s="30">
        <v>46178</v>
      </c>
      <c r="B49" s="31" t="s">
        <v>2314</v>
      </c>
      <c r="C49" s="31" t="s">
        <v>1193</v>
      </c>
      <c r="D49" s="31">
        <v>56160</v>
      </c>
      <c r="E49" s="31">
        <v>8985.6</v>
      </c>
      <c r="F49" s="31">
        <v>65145.599999999999</v>
      </c>
      <c r="G49" s="30">
        <v>46178</v>
      </c>
      <c r="H49" s="30" t="s">
        <v>503</v>
      </c>
      <c r="I49" s="31" t="s">
        <v>520</v>
      </c>
      <c r="J49" s="30">
        <v>46177</v>
      </c>
      <c r="K49" s="30" t="s">
        <v>521</v>
      </c>
      <c r="L49" s="31" t="s">
        <v>397</v>
      </c>
      <c r="M49" s="31" t="s">
        <v>511</v>
      </c>
      <c r="N49">
        <f t="shared" si="0"/>
        <v>6</v>
      </c>
      <c r="O49">
        <f t="shared" si="1"/>
        <v>23</v>
      </c>
    </row>
    <row r="50" spans="1:15" x14ac:dyDescent="0.35">
      <c r="A50" s="30">
        <v>46177</v>
      </c>
      <c r="B50" s="31" t="s">
        <v>2318</v>
      </c>
      <c r="C50" s="31" t="s">
        <v>2319</v>
      </c>
      <c r="D50" s="31">
        <v>2950</v>
      </c>
      <c r="E50" s="31">
        <v>472</v>
      </c>
      <c r="F50" s="31">
        <v>3422</v>
      </c>
      <c r="G50" s="30">
        <v>46177</v>
      </c>
      <c r="H50" s="30" t="s">
        <v>503</v>
      </c>
      <c r="I50" s="31" t="s">
        <v>520</v>
      </c>
      <c r="J50" s="30">
        <v>46189</v>
      </c>
      <c r="K50" s="30" t="s">
        <v>1258</v>
      </c>
      <c r="L50" s="31" t="s">
        <v>835</v>
      </c>
      <c r="M50" s="31" t="s">
        <v>511</v>
      </c>
      <c r="N50">
        <f t="shared" si="0"/>
        <v>6</v>
      </c>
      <c r="O50">
        <f t="shared" si="1"/>
        <v>25</v>
      </c>
    </row>
    <row r="51" spans="1:15" x14ac:dyDescent="0.35">
      <c r="A51" s="30">
        <v>46177</v>
      </c>
      <c r="B51" s="31" t="s">
        <v>2320</v>
      </c>
      <c r="C51" s="31" t="s">
        <v>1973</v>
      </c>
      <c r="D51" s="31">
        <v>2050</v>
      </c>
      <c r="E51" s="31">
        <v>328</v>
      </c>
      <c r="F51" s="31">
        <v>2378</v>
      </c>
      <c r="G51" s="30">
        <v>46177</v>
      </c>
      <c r="H51" s="30" t="s">
        <v>503</v>
      </c>
      <c r="I51" s="31" t="s">
        <v>520</v>
      </c>
      <c r="J51" s="30">
        <v>46183</v>
      </c>
      <c r="K51" s="30" t="s">
        <v>1186</v>
      </c>
      <c r="L51" s="31" t="s">
        <v>1146</v>
      </c>
      <c r="M51" s="31" t="s">
        <v>511</v>
      </c>
      <c r="N51">
        <f t="shared" si="0"/>
        <v>6</v>
      </c>
      <c r="O51">
        <f t="shared" si="1"/>
        <v>24</v>
      </c>
    </row>
    <row r="52" spans="1:15" x14ac:dyDescent="0.35">
      <c r="A52" s="30">
        <v>46176</v>
      </c>
      <c r="B52" s="31" t="s">
        <v>2321</v>
      </c>
      <c r="C52" s="31" t="s">
        <v>1311</v>
      </c>
      <c r="D52" s="31">
        <v>3195</v>
      </c>
      <c r="E52" s="31">
        <v>511.2</v>
      </c>
      <c r="F52" s="31">
        <v>3706.2</v>
      </c>
      <c r="G52" s="30">
        <v>46176</v>
      </c>
      <c r="H52" s="30" t="s">
        <v>503</v>
      </c>
      <c r="I52" s="31" t="s">
        <v>520</v>
      </c>
      <c r="J52" s="30">
        <v>46174</v>
      </c>
      <c r="K52" s="30" t="s">
        <v>521</v>
      </c>
      <c r="L52" s="31" t="s">
        <v>835</v>
      </c>
      <c r="M52" s="31" t="s">
        <v>511</v>
      </c>
      <c r="N52">
        <f t="shared" si="0"/>
        <v>6</v>
      </c>
      <c r="O52">
        <f t="shared" si="1"/>
        <v>23</v>
      </c>
    </row>
    <row r="53" spans="1:15" x14ac:dyDescent="0.35">
      <c r="A53" s="30">
        <v>46176</v>
      </c>
      <c r="B53" s="31" t="s">
        <v>2322</v>
      </c>
      <c r="C53" s="31" t="s">
        <v>1136</v>
      </c>
      <c r="D53" s="31">
        <v>875</v>
      </c>
      <c r="E53" s="31">
        <v>140</v>
      </c>
      <c r="F53" s="31">
        <v>1015</v>
      </c>
      <c r="G53" s="30">
        <v>46206</v>
      </c>
      <c r="H53" s="30" t="s">
        <v>503</v>
      </c>
      <c r="I53" s="31" t="s">
        <v>520</v>
      </c>
      <c r="J53" s="30">
        <v>46177</v>
      </c>
      <c r="K53" s="30" t="s">
        <v>521</v>
      </c>
      <c r="L53" s="31" t="s">
        <v>397</v>
      </c>
      <c r="M53" s="31" t="s">
        <v>388</v>
      </c>
      <c r="N53">
        <f t="shared" si="0"/>
        <v>6</v>
      </c>
      <c r="O53">
        <f t="shared" si="1"/>
        <v>23</v>
      </c>
    </row>
    <row r="54" spans="1:15" x14ac:dyDescent="0.35">
      <c r="A54" s="30">
        <v>46176</v>
      </c>
      <c r="B54" s="31" t="s">
        <v>2323</v>
      </c>
      <c r="C54" s="31" t="s">
        <v>1193</v>
      </c>
      <c r="D54" s="31">
        <v>21552.7</v>
      </c>
      <c r="E54" s="31">
        <v>3448.43</v>
      </c>
      <c r="F54" s="31">
        <v>25001.13</v>
      </c>
      <c r="G54" s="30">
        <v>46176</v>
      </c>
      <c r="H54" s="30" t="s">
        <v>503</v>
      </c>
      <c r="I54" s="31" t="s">
        <v>520</v>
      </c>
      <c r="J54" s="30">
        <v>46174</v>
      </c>
      <c r="K54" s="30" t="s">
        <v>521</v>
      </c>
      <c r="L54" s="31" t="s">
        <v>397</v>
      </c>
      <c r="M54" s="31" t="s">
        <v>511</v>
      </c>
      <c r="N54">
        <f t="shared" si="0"/>
        <v>6</v>
      </c>
      <c r="O54">
        <f t="shared" si="1"/>
        <v>23</v>
      </c>
    </row>
    <row r="55" spans="1:15" x14ac:dyDescent="0.35">
      <c r="A55" s="30">
        <v>46176</v>
      </c>
      <c r="B55" s="31" t="s">
        <v>2324</v>
      </c>
      <c r="C55" s="31" t="s">
        <v>1150</v>
      </c>
      <c r="D55" s="31">
        <v>32820</v>
      </c>
      <c r="E55" s="31">
        <v>5251.2</v>
      </c>
      <c r="F55" s="31">
        <v>38071.199999999997</v>
      </c>
      <c r="G55" s="30">
        <v>46176</v>
      </c>
      <c r="H55" s="30" t="s">
        <v>503</v>
      </c>
      <c r="I55" s="31" t="s">
        <v>520</v>
      </c>
      <c r="J55" s="30">
        <v>46174</v>
      </c>
      <c r="K55" s="30" t="s">
        <v>521</v>
      </c>
      <c r="L55" s="31" t="s">
        <v>397</v>
      </c>
      <c r="M55" s="31" t="s">
        <v>511</v>
      </c>
      <c r="N55">
        <f t="shared" si="0"/>
        <v>6</v>
      </c>
      <c r="O55">
        <f t="shared" si="1"/>
        <v>23</v>
      </c>
    </row>
    <row r="56" spans="1:15" x14ac:dyDescent="0.35">
      <c r="A56" s="30">
        <v>46168</v>
      </c>
      <c r="B56" s="31" t="s">
        <v>2256</v>
      </c>
      <c r="C56" s="31" t="s">
        <v>790</v>
      </c>
      <c r="D56" s="31">
        <v>58000</v>
      </c>
      <c r="E56" s="31">
        <v>9280</v>
      </c>
      <c r="F56" s="31">
        <v>67280</v>
      </c>
      <c r="G56" s="30">
        <v>46198</v>
      </c>
      <c r="H56" s="30" t="s">
        <v>503</v>
      </c>
      <c r="I56" s="31" t="s">
        <v>520</v>
      </c>
      <c r="J56" s="30">
        <v>46182</v>
      </c>
      <c r="K56" s="30" t="s">
        <v>1186</v>
      </c>
      <c r="L56" s="31" t="s">
        <v>397</v>
      </c>
      <c r="M56" s="31" t="s">
        <v>388</v>
      </c>
      <c r="N56">
        <f t="shared" si="0"/>
        <v>6</v>
      </c>
      <c r="O56">
        <f t="shared" si="1"/>
        <v>24</v>
      </c>
    </row>
    <row r="57" spans="1:15" x14ac:dyDescent="0.35">
      <c r="A57" s="30">
        <v>46168</v>
      </c>
      <c r="B57" s="31" t="s">
        <v>2257</v>
      </c>
      <c r="C57" s="31" t="s">
        <v>1136</v>
      </c>
      <c r="D57" s="31">
        <v>17099.28</v>
      </c>
      <c r="E57" s="31">
        <v>2735.88</v>
      </c>
      <c r="F57" s="31">
        <v>19835.16</v>
      </c>
      <c r="G57" s="30">
        <v>46198</v>
      </c>
      <c r="H57" s="30" t="s">
        <v>503</v>
      </c>
      <c r="I57" s="31" t="s">
        <v>520</v>
      </c>
      <c r="J57" s="30">
        <v>46198</v>
      </c>
      <c r="K57" s="30" t="s">
        <v>1301</v>
      </c>
      <c r="L57" s="31" t="s">
        <v>397</v>
      </c>
      <c r="M57" s="31" t="s">
        <v>388</v>
      </c>
      <c r="N57">
        <f t="shared" si="0"/>
        <v>6</v>
      </c>
      <c r="O57">
        <f t="shared" si="1"/>
        <v>26</v>
      </c>
    </row>
    <row r="58" spans="1:15" x14ac:dyDescent="0.35">
      <c r="A58" s="30">
        <v>46168</v>
      </c>
      <c r="B58" s="31" t="s">
        <v>2258</v>
      </c>
      <c r="C58" s="31" t="s">
        <v>412</v>
      </c>
      <c r="D58" s="31">
        <v>9689.59</v>
      </c>
      <c r="E58" s="31">
        <v>1550.33</v>
      </c>
      <c r="F58" s="31">
        <v>11239.92</v>
      </c>
      <c r="G58" s="30">
        <v>46198</v>
      </c>
      <c r="H58" s="30" t="s">
        <v>503</v>
      </c>
      <c r="I58" s="31" t="s">
        <v>520</v>
      </c>
      <c r="J58" s="30">
        <v>46198</v>
      </c>
      <c r="K58" s="30" t="s">
        <v>1301</v>
      </c>
      <c r="L58" s="31" t="s">
        <v>397</v>
      </c>
      <c r="M58" s="31" t="s">
        <v>388</v>
      </c>
      <c r="N58">
        <f t="shared" si="0"/>
        <v>6</v>
      </c>
      <c r="O58">
        <f t="shared" si="1"/>
        <v>26</v>
      </c>
    </row>
    <row r="59" spans="1:15" x14ac:dyDescent="0.35">
      <c r="A59" s="30">
        <v>46164</v>
      </c>
      <c r="B59" s="31" t="s">
        <v>2170</v>
      </c>
      <c r="C59" s="31" t="s">
        <v>2171</v>
      </c>
      <c r="D59" s="31">
        <v>27000</v>
      </c>
      <c r="E59" s="31">
        <v>4320</v>
      </c>
      <c r="F59" s="31">
        <v>31320</v>
      </c>
      <c r="G59" s="30">
        <v>46194</v>
      </c>
      <c r="H59" s="30" t="s">
        <v>503</v>
      </c>
      <c r="I59" s="31" t="s">
        <v>520</v>
      </c>
      <c r="J59" s="30">
        <v>46195</v>
      </c>
      <c r="K59" s="30" t="s">
        <v>1301</v>
      </c>
      <c r="L59" s="31" t="s">
        <v>1146</v>
      </c>
      <c r="M59" s="31" t="s">
        <v>388</v>
      </c>
      <c r="N59">
        <f t="shared" si="0"/>
        <v>6</v>
      </c>
      <c r="O59">
        <f t="shared" si="1"/>
        <v>26</v>
      </c>
    </row>
    <row r="60" spans="1:15" x14ac:dyDescent="0.35">
      <c r="A60" s="30">
        <v>46163</v>
      </c>
      <c r="B60" s="31" t="s">
        <v>2175</v>
      </c>
      <c r="C60" s="31" t="s">
        <v>745</v>
      </c>
      <c r="D60" s="31">
        <v>46693.26</v>
      </c>
      <c r="E60" s="31">
        <v>7470.92</v>
      </c>
      <c r="F60" s="31">
        <v>54164.18</v>
      </c>
      <c r="G60" s="30">
        <v>46193</v>
      </c>
      <c r="H60" s="30" t="s">
        <v>503</v>
      </c>
      <c r="I60" s="31" t="s">
        <v>520</v>
      </c>
      <c r="J60" s="30">
        <v>46189</v>
      </c>
      <c r="K60" s="30" t="s">
        <v>1258</v>
      </c>
      <c r="L60" s="31" t="s">
        <v>835</v>
      </c>
      <c r="M60" s="31" t="s">
        <v>388</v>
      </c>
      <c r="N60">
        <f t="shared" si="0"/>
        <v>6</v>
      </c>
      <c r="O60">
        <f t="shared" si="1"/>
        <v>25</v>
      </c>
    </row>
    <row r="61" spans="1:15" x14ac:dyDescent="0.35">
      <c r="A61" s="30">
        <v>46161</v>
      </c>
      <c r="B61" s="31" t="s">
        <v>2181</v>
      </c>
      <c r="C61" s="31" t="s">
        <v>1968</v>
      </c>
      <c r="D61" s="31">
        <v>7905</v>
      </c>
      <c r="E61" s="31">
        <v>1264.8</v>
      </c>
      <c r="F61" s="31">
        <v>9169.7999999999993</v>
      </c>
      <c r="G61" s="30">
        <v>46191</v>
      </c>
      <c r="H61" s="30" t="s">
        <v>503</v>
      </c>
      <c r="I61" s="31" t="s">
        <v>520</v>
      </c>
      <c r="J61" s="30">
        <v>46195</v>
      </c>
      <c r="K61" s="30" t="s">
        <v>1301</v>
      </c>
      <c r="L61" s="31" t="s">
        <v>1146</v>
      </c>
      <c r="M61" s="31" t="s">
        <v>388</v>
      </c>
      <c r="N61">
        <f t="shared" si="0"/>
        <v>6</v>
      </c>
      <c r="O61">
        <f t="shared" si="1"/>
        <v>26</v>
      </c>
    </row>
    <row r="62" spans="1:15" x14ac:dyDescent="0.35">
      <c r="A62" s="30">
        <v>46160</v>
      </c>
      <c r="B62" s="31" t="s">
        <v>2187</v>
      </c>
      <c r="C62" s="31" t="s">
        <v>792</v>
      </c>
      <c r="D62" s="31">
        <v>82000</v>
      </c>
      <c r="E62" s="31">
        <v>13120</v>
      </c>
      <c r="F62" s="31">
        <v>95120</v>
      </c>
      <c r="G62" s="30">
        <v>46205</v>
      </c>
      <c r="H62" s="30" t="s">
        <v>503</v>
      </c>
      <c r="I62" s="31" t="s">
        <v>520</v>
      </c>
      <c r="J62" s="30">
        <v>46197</v>
      </c>
      <c r="K62" s="30" t="s">
        <v>1301</v>
      </c>
      <c r="L62" s="31" t="s">
        <v>397</v>
      </c>
      <c r="M62" s="31" t="s">
        <v>388</v>
      </c>
      <c r="N62">
        <f t="shared" si="0"/>
        <v>6</v>
      </c>
      <c r="O62">
        <f t="shared" si="1"/>
        <v>26</v>
      </c>
    </row>
    <row r="63" spans="1:15" x14ac:dyDescent="0.35">
      <c r="A63" s="30">
        <v>46160</v>
      </c>
      <c r="B63" s="31" t="s">
        <v>2188</v>
      </c>
      <c r="C63" s="31" t="s">
        <v>402</v>
      </c>
      <c r="D63" s="31">
        <v>73800</v>
      </c>
      <c r="E63" s="31">
        <v>11808</v>
      </c>
      <c r="F63" s="31">
        <v>85608</v>
      </c>
      <c r="G63" s="30">
        <v>46190</v>
      </c>
      <c r="H63" s="30" t="s">
        <v>503</v>
      </c>
      <c r="I63" s="31" t="s">
        <v>520</v>
      </c>
      <c r="J63" s="30">
        <v>46182</v>
      </c>
      <c r="K63" s="30" t="s">
        <v>1186</v>
      </c>
      <c r="L63" s="31" t="s">
        <v>397</v>
      </c>
      <c r="M63" s="31" t="s">
        <v>388</v>
      </c>
      <c r="N63">
        <f t="shared" si="0"/>
        <v>6</v>
      </c>
      <c r="O63">
        <f t="shared" si="1"/>
        <v>24</v>
      </c>
    </row>
    <row r="64" spans="1:15" x14ac:dyDescent="0.35">
      <c r="A64" s="30">
        <v>46160</v>
      </c>
      <c r="B64" s="31" t="s">
        <v>2190</v>
      </c>
      <c r="C64" s="31" t="s">
        <v>966</v>
      </c>
      <c r="D64" s="31">
        <v>69134.05</v>
      </c>
      <c r="E64" s="31">
        <v>11061.45</v>
      </c>
      <c r="F64" s="31">
        <v>80195.5</v>
      </c>
      <c r="G64" s="30">
        <v>46190</v>
      </c>
      <c r="H64" s="30" t="s">
        <v>503</v>
      </c>
      <c r="I64" s="31" t="s">
        <v>520</v>
      </c>
      <c r="J64" s="30">
        <v>46189</v>
      </c>
      <c r="K64" s="30" t="s">
        <v>1258</v>
      </c>
      <c r="L64" s="31" t="s">
        <v>397</v>
      </c>
      <c r="M64" s="31" t="s">
        <v>388</v>
      </c>
      <c r="N64">
        <f t="shared" si="0"/>
        <v>6</v>
      </c>
      <c r="O64">
        <f t="shared" si="1"/>
        <v>25</v>
      </c>
    </row>
    <row r="65" spans="1:15" x14ac:dyDescent="0.35">
      <c r="A65" s="30">
        <v>46158</v>
      </c>
      <c r="B65" s="31" t="s">
        <v>2192</v>
      </c>
      <c r="C65" s="31" t="s">
        <v>402</v>
      </c>
      <c r="D65" s="31">
        <v>29000</v>
      </c>
      <c r="E65" s="31">
        <v>4640</v>
      </c>
      <c r="F65" s="31">
        <v>33640</v>
      </c>
      <c r="G65" s="30">
        <v>46188</v>
      </c>
      <c r="H65" s="30" t="s">
        <v>503</v>
      </c>
      <c r="I65" s="31" t="s">
        <v>520</v>
      </c>
      <c r="J65" s="30">
        <v>46189</v>
      </c>
      <c r="K65" s="30" t="s">
        <v>1258</v>
      </c>
      <c r="L65" s="31" t="s">
        <v>397</v>
      </c>
      <c r="M65" s="31" t="s">
        <v>388</v>
      </c>
      <c r="N65">
        <f t="shared" si="0"/>
        <v>6</v>
      </c>
      <c r="O65">
        <f t="shared" si="1"/>
        <v>25</v>
      </c>
    </row>
    <row r="66" spans="1:15" x14ac:dyDescent="0.35">
      <c r="A66" s="30">
        <v>46157</v>
      </c>
      <c r="B66" s="31" t="s">
        <v>2110</v>
      </c>
      <c r="C66" s="31" t="s">
        <v>402</v>
      </c>
      <c r="D66" s="31">
        <v>73800</v>
      </c>
      <c r="E66" s="31">
        <v>11808</v>
      </c>
      <c r="F66" s="31">
        <v>85608</v>
      </c>
      <c r="G66" s="30">
        <v>46187</v>
      </c>
      <c r="H66" s="30" t="s">
        <v>503</v>
      </c>
      <c r="I66" s="31" t="s">
        <v>520</v>
      </c>
      <c r="J66" s="30">
        <v>46174</v>
      </c>
      <c r="K66" s="30" t="s">
        <v>521</v>
      </c>
      <c r="L66" s="31" t="s">
        <v>397</v>
      </c>
      <c r="M66" s="31" t="s">
        <v>388</v>
      </c>
      <c r="N66">
        <f t="shared" ref="N66:N93" si="2">MONTH(J66)</f>
        <v>6</v>
      </c>
      <c r="O66">
        <f t="shared" ref="O66:O93" si="3">WEEKNUM(J66)</f>
        <v>23</v>
      </c>
    </row>
    <row r="67" spans="1:15" x14ac:dyDescent="0.35">
      <c r="A67" s="30">
        <v>46157</v>
      </c>
      <c r="B67" s="31" t="s">
        <v>2112</v>
      </c>
      <c r="C67" s="31" t="s">
        <v>410</v>
      </c>
      <c r="D67" s="31">
        <v>13600</v>
      </c>
      <c r="E67" s="31">
        <v>2176</v>
      </c>
      <c r="F67" s="31">
        <v>15776</v>
      </c>
      <c r="G67" s="30">
        <v>46187</v>
      </c>
      <c r="H67" s="30" t="s">
        <v>503</v>
      </c>
      <c r="I67" s="31" t="s">
        <v>520</v>
      </c>
      <c r="J67" s="30">
        <v>46185</v>
      </c>
      <c r="K67" s="30" t="s">
        <v>1186</v>
      </c>
      <c r="L67" s="31" t="s">
        <v>397</v>
      </c>
      <c r="M67" s="31" t="s">
        <v>388</v>
      </c>
      <c r="N67">
        <f t="shared" si="2"/>
        <v>6</v>
      </c>
      <c r="O67">
        <f t="shared" si="3"/>
        <v>24</v>
      </c>
    </row>
    <row r="68" spans="1:15" x14ac:dyDescent="0.35">
      <c r="A68" s="30">
        <v>46157</v>
      </c>
      <c r="B68" s="31" t="s">
        <v>2113</v>
      </c>
      <c r="C68" s="31" t="s">
        <v>410</v>
      </c>
      <c r="D68" s="31">
        <v>78000</v>
      </c>
      <c r="E68" s="31">
        <v>12480</v>
      </c>
      <c r="F68" s="31">
        <v>90480</v>
      </c>
      <c r="G68" s="30">
        <v>46187</v>
      </c>
      <c r="H68" s="30" t="s">
        <v>503</v>
      </c>
      <c r="I68" s="31" t="s">
        <v>520</v>
      </c>
      <c r="J68" s="30">
        <v>46185</v>
      </c>
      <c r="K68" s="30" t="s">
        <v>1186</v>
      </c>
      <c r="L68" s="31" t="s">
        <v>397</v>
      </c>
      <c r="M68" s="31" t="s">
        <v>388</v>
      </c>
      <c r="N68">
        <f t="shared" si="2"/>
        <v>6</v>
      </c>
      <c r="O68">
        <f t="shared" si="3"/>
        <v>24</v>
      </c>
    </row>
    <row r="69" spans="1:15" x14ac:dyDescent="0.35">
      <c r="A69" s="30">
        <v>46156</v>
      </c>
      <c r="B69" s="31" t="s">
        <v>2118</v>
      </c>
      <c r="C69" s="31" t="s">
        <v>1166</v>
      </c>
      <c r="D69" s="31">
        <v>11600</v>
      </c>
      <c r="E69" s="31">
        <v>1856</v>
      </c>
      <c r="F69" s="31">
        <v>13456</v>
      </c>
      <c r="G69" s="30">
        <v>46186</v>
      </c>
      <c r="H69" s="30" t="s">
        <v>503</v>
      </c>
      <c r="I69" s="31" t="s">
        <v>520</v>
      </c>
      <c r="J69" s="30">
        <v>46191</v>
      </c>
      <c r="K69" s="30" t="s">
        <v>1258</v>
      </c>
      <c r="L69" s="31" t="s">
        <v>397</v>
      </c>
      <c r="M69" s="31" t="s">
        <v>388</v>
      </c>
      <c r="N69">
        <f t="shared" si="2"/>
        <v>6</v>
      </c>
      <c r="O69">
        <f t="shared" si="3"/>
        <v>25</v>
      </c>
    </row>
    <row r="70" spans="1:15" x14ac:dyDescent="0.35">
      <c r="A70" s="30">
        <v>46156</v>
      </c>
      <c r="B70" s="31" t="s">
        <v>2119</v>
      </c>
      <c r="C70" s="31" t="s">
        <v>1643</v>
      </c>
      <c r="D70" s="31">
        <v>13500</v>
      </c>
      <c r="E70" s="31">
        <v>2160</v>
      </c>
      <c r="F70" s="31">
        <v>15660</v>
      </c>
      <c r="G70" s="30">
        <v>46186</v>
      </c>
      <c r="H70" s="30" t="s">
        <v>503</v>
      </c>
      <c r="I70" s="31" t="s">
        <v>520</v>
      </c>
      <c r="J70" s="30">
        <v>46188</v>
      </c>
      <c r="K70" s="30" t="s">
        <v>1258</v>
      </c>
      <c r="L70" s="31" t="s">
        <v>835</v>
      </c>
      <c r="M70" s="31" t="s">
        <v>388</v>
      </c>
      <c r="N70">
        <f t="shared" si="2"/>
        <v>6</v>
      </c>
      <c r="O70">
        <f t="shared" si="3"/>
        <v>25</v>
      </c>
    </row>
    <row r="71" spans="1:15" x14ac:dyDescent="0.35">
      <c r="A71" s="30">
        <v>46155</v>
      </c>
      <c r="B71" s="31" t="s">
        <v>2122</v>
      </c>
      <c r="C71" s="31" t="s">
        <v>415</v>
      </c>
      <c r="D71" s="31">
        <v>27275.41</v>
      </c>
      <c r="E71" s="31">
        <v>4364.07</v>
      </c>
      <c r="F71" s="31">
        <v>31639.48</v>
      </c>
      <c r="G71" s="30">
        <v>46185</v>
      </c>
      <c r="H71" s="30" t="s">
        <v>503</v>
      </c>
      <c r="I71" s="31" t="s">
        <v>520</v>
      </c>
      <c r="J71" s="30">
        <v>46185</v>
      </c>
      <c r="K71" s="30" t="s">
        <v>1186</v>
      </c>
      <c r="L71" s="31" t="s">
        <v>397</v>
      </c>
      <c r="M71" s="31" t="s">
        <v>388</v>
      </c>
      <c r="N71">
        <f t="shared" si="2"/>
        <v>6</v>
      </c>
      <c r="O71">
        <f t="shared" si="3"/>
        <v>24</v>
      </c>
    </row>
    <row r="72" spans="1:15" x14ac:dyDescent="0.35">
      <c r="A72" s="30">
        <v>46150</v>
      </c>
      <c r="B72" s="31" t="s">
        <v>2057</v>
      </c>
      <c r="C72" s="31" t="s">
        <v>407</v>
      </c>
      <c r="D72" s="31">
        <v>103840</v>
      </c>
      <c r="E72" s="31">
        <v>16614.400000000001</v>
      </c>
      <c r="F72" s="31">
        <v>120454.39999999999</v>
      </c>
      <c r="G72" s="30">
        <v>46180</v>
      </c>
      <c r="H72" s="30" t="s">
        <v>503</v>
      </c>
      <c r="I72" s="31" t="s">
        <v>520</v>
      </c>
      <c r="J72" s="30">
        <v>46199</v>
      </c>
      <c r="K72" s="30" t="s">
        <v>1301</v>
      </c>
      <c r="L72" s="31" t="s">
        <v>835</v>
      </c>
      <c r="M72" s="31" t="s">
        <v>388</v>
      </c>
      <c r="N72">
        <f t="shared" si="2"/>
        <v>6</v>
      </c>
      <c r="O72">
        <f t="shared" si="3"/>
        <v>26</v>
      </c>
    </row>
    <row r="73" spans="1:15" x14ac:dyDescent="0.35">
      <c r="A73" s="30">
        <v>46150</v>
      </c>
      <c r="B73" s="31" t="s">
        <v>2058</v>
      </c>
      <c r="C73" s="31" t="s">
        <v>2059</v>
      </c>
      <c r="D73" s="31">
        <v>19250</v>
      </c>
      <c r="E73" s="31">
        <v>3080</v>
      </c>
      <c r="F73" s="31">
        <v>22330</v>
      </c>
      <c r="G73" s="30">
        <v>46180</v>
      </c>
      <c r="H73" s="30" t="s">
        <v>503</v>
      </c>
      <c r="I73" s="31" t="s">
        <v>520</v>
      </c>
      <c r="J73" s="30">
        <v>46188</v>
      </c>
      <c r="K73" s="30" t="s">
        <v>1258</v>
      </c>
      <c r="L73" s="31" t="s">
        <v>397</v>
      </c>
      <c r="M73" s="31" t="s">
        <v>388</v>
      </c>
      <c r="N73">
        <f t="shared" si="2"/>
        <v>6</v>
      </c>
      <c r="O73">
        <f t="shared" si="3"/>
        <v>25</v>
      </c>
    </row>
    <row r="74" spans="1:15" x14ac:dyDescent="0.35">
      <c r="A74" s="30">
        <v>46150</v>
      </c>
      <c r="B74" s="31" t="s">
        <v>2060</v>
      </c>
      <c r="C74" s="31" t="s">
        <v>522</v>
      </c>
      <c r="D74" s="31">
        <v>112200</v>
      </c>
      <c r="E74" s="31">
        <v>17952</v>
      </c>
      <c r="F74" s="31">
        <v>130152</v>
      </c>
      <c r="G74" s="30">
        <v>46180</v>
      </c>
      <c r="H74" s="30" t="s">
        <v>503</v>
      </c>
      <c r="I74" s="31" t="s">
        <v>520</v>
      </c>
      <c r="J74" s="30">
        <v>46192</v>
      </c>
      <c r="K74" s="30" t="s">
        <v>1258</v>
      </c>
      <c r="L74" s="31" t="s">
        <v>397</v>
      </c>
      <c r="M74" s="31" t="s">
        <v>388</v>
      </c>
      <c r="N74">
        <f t="shared" si="2"/>
        <v>6</v>
      </c>
      <c r="O74">
        <f t="shared" si="3"/>
        <v>25</v>
      </c>
    </row>
    <row r="75" spans="1:15" x14ac:dyDescent="0.35">
      <c r="A75" s="30">
        <v>46149</v>
      </c>
      <c r="B75" s="31" t="s">
        <v>2061</v>
      </c>
      <c r="C75" s="31" t="s">
        <v>831</v>
      </c>
      <c r="D75" s="31">
        <v>20000</v>
      </c>
      <c r="E75" s="31"/>
      <c r="F75" s="31">
        <v>20000</v>
      </c>
      <c r="G75" s="30">
        <v>46179</v>
      </c>
      <c r="H75" s="30" t="s">
        <v>503</v>
      </c>
      <c r="I75" s="31" t="s">
        <v>520</v>
      </c>
      <c r="J75" s="30">
        <v>46188</v>
      </c>
      <c r="K75" s="30" t="s">
        <v>1258</v>
      </c>
      <c r="L75" s="31" t="s">
        <v>397</v>
      </c>
      <c r="M75" s="31" t="s">
        <v>388</v>
      </c>
      <c r="N75">
        <f t="shared" si="2"/>
        <v>6</v>
      </c>
      <c r="O75">
        <f t="shared" si="3"/>
        <v>25</v>
      </c>
    </row>
    <row r="76" spans="1:15" x14ac:dyDescent="0.35">
      <c r="A76" s="30">
        <v>46149</v>
      </c>
      <c r="B76" s="31" t="s">
        <v>2062</v>
      </c>
      <c r="C76" s="31" t="s">
        <v>831</v>
      </c>
      <c r="D76" s="31">
        <v>4600</v>
      </c>
      <c r="E76" s="31"/>
      <c r="F76" s="31">
        <v>4600</v>
      </c>
      <c r="G76" s="30">
        <v>46179</v>
      </c>
      <c r="H76" s="30" t="s">
        <v>503</v>
      </c>
      <c r="I76" s="31" t="s">
        <v>520</v>
      </c>
      <c r="J76" s="30">
        <v>46188</v>
      </c>
      <c r="K76" s="30" t="s">
        <v>1258</v>
      </c>
      <c r="L76" s="31" t="s">
        <v>397</v>
      </c>
      <c r="M76" s="31" t="s">
        <v>388</v>
      </c>
      <c r="N76">
        <f t="shared" si="2"/>
        <v>6</v>
      </c>
      <c r="O76">
        <f t="shared" si="3"/>
        <v>25</v>
      </c>
    </row>
    <row r="77" spans="1:15" x14ac:dyDescent="0.35">
      <c r="A77" s="30">
        <v>46149</v>
      </c>
      <c r="B77" s="31" t="s">
        <v>2064</v>
      </c>
      <c r="C77" s="31" t="s">
        <v>411</v>
      </c>
      <c r="D77" s="31">
        <v>30600</v>
      </c>
      <c r="E77" s="31">
        <v>4896</v>
      </c>
      <c r="F77" s="31">
        <v>35496</v>
      </c>
      <c r="G77" s="30">
        <v>46179</v>
      </c>
      <c r="H77" s="30" t="s">
        <v>503</v>
      </c>
      <c r="I77" s="31" t="s">
        <v>520</v>
      </c>
      <c r="J77" s="30">
        <v>46188</v>
      </c>
      <c r="K77" s="30" t="s">
        <v>1258</v>
      </c>
      <c r="L77" s="31" t="s">
        <v>1146</v>
      </c>
      <c r="M77" s="31" t="s">
        <v>388</v>
      </c>
      <c r="N77">
        <f t="shared" si="2"/>
        <v>6</v>
      </c>
      <c r="O77">
        <f t="shared" si="3"/>
        <v>25</v>
      </c>
    </row>
    <row r="78" spans="1:15" x14ac:dyDescent="0.35">
      <c r="A78" s="30">
        <v>46148</v>
      </c>
      <c r="B78" s="31" t="s">
        <v>2066</v>
      </c>
      <c r="C78" s="31" t="s">
        <v>407</v>
      </c>
      <c r="D78" s="31">
        <v>38940</v>
      </c>
      <c r="E78" s="31">
        <v>6230.4</v>
      </c>
      <c r="F78" s="31">
        <v>45170.400000000001</v>
      </c>
      <c r="G78" s="30">
        <v>46178</v>
      </c>
      <c r="H78" s="30" t="s">
        <v>503</v>
      </c>
      <c r="I78" s="31" t="s">
        <v>520</v>
      </c>
      <c r="J78" s="30">
        <v>46192</v>
      </c>
      <c r="K78" s="30" t="s">
        <v>1258</v>
      </c>
      <c r="L78" s="31" t="s">
        <v>835</v>
      </c>
      <c r="M78" s="31" t="s">
        <v>388</v>
      </c>
      <c r="N78">
        <f t="shared" si="2"/>
        <v>6</v>
      </c>
      <c r="O78">
        <f t="shared" si="3"/>
        <v>25</v>
      </c>
    </row>
    <row r="79" spans="1:15" x14ac:dyDescent="0.35">
      <c r="A79" s="30">
        <v>46147</v>
      </c>
      <c r="B79" s="31" t="s">
        <v>2072</v>
      </c>
      <c r="C79" s="31" t="s">
        <v>790</v>
      </c>
      <c r="D79" s="31">
        <v>68400</v>
      </c>
      <c r="E79" s="31">
        <v>10944</v>
      </c>
      <c r="F79" s="31">
        <v>79344</v>
      </c>
      <c r="G79" s="30">
        <v>46177</v>
      </c>
      <c r="H79" s="30" t="s">
        <v>503</v>
      </c>
      <c r="I79" s="31" t="s">
        <v>520</v>
      </c>
      <c r="J79" s="30">
        <v>46177</v>
      </c>
      <c r="K79" s="30" t="s">
        <v>521</v>
      </c>
      <c r="L79" s="31" t="s">
        <v>397</v>
      </c>
      <c r="M79" s="31" t="s">
        <v>388</v>
      </c>
      <c r="N79">
        <f t="shared" si="2"/>
        <v>6</v>
      </c>
      <c r="O79">
        <f t="shared" si="3"/>
        <v>23</v>
      </c>
    </row>
    <row r="80" spans="1:15" x14ac:dyDescent="0.35">
      <c r="A80" s="30">
        <v>46147</v>
      </c>
      <c r="B80" s="31" t="s">
        <v>2076</v>
      </c>
      <c r="C80" s="31" t="s">
        <v>484</v>
      </c>
      <c r="D80" s="31">
        <v>17050</v>
      </c>
      <c r="E80" s="31">
        <v>2728</v>
      </c>
      <c r="F80" s="31">
        <v>19778</v>
      </c>
      <c r="G80" s="30">
        <v>46177</v>
      </c>
      <c r="H80" s="30" t="s">
        <v>503</v>
      </c>
      <c r="I80" s="31" t="s">
        <v>520</v>
      </c>
      <c r="J80" s="30">
        <v>46192</v>
      </c>
      <c r="K80" s="30" t="s">
        <v>1258</v>
      </c>
      <c r="L80" s="31" t="s">
        <v>397</v>
      </c>
      <c r="M80" s="31" t="s">
        <v>388</v>
      </c>
      <c r="N80">
        <f t="shared" si="2"/>
        <v>6</v>
      </c>
      <c r="O80">
        <f t="shared" si="3"/>
        <v>25</v>
      </c>
    </row>
    <row r="81" spans="1:15" x14ac:dyDescent="0.35">
      <c r="A81" s="30">
        <v>46146</v>
      </c>
      <c r="B81" s="31" t="s">
        <v>2080</v>
      </c>
      <c r="C81" s="31" t="s">
        <v>831</v>
      </c>
      <c r="D81" s="31">
        <v>12608.5</v>
      </c>
      <c r="E81" s="31"/>
      <c r="F81" s="31">
        <v>12608.5</v>
      </c>
      <c r="G81" s="30">
        <v>46176</v>
      </c>
      <c r="H81" s="30" t="s">
        <v>503</v>
      </c>
      <c r="I81" s="31" t="s">
        <v>520</v>
      </c>
      <c r="J81" s="30">
        <v>46189</v>
      </c>
      <c r="K81" s="30" t="s">
        <v>1258</v>
      </c>
      <c r="L81" s="31" t="s">
        <v>397</v>
      </c>
      <c r="M81" s="31" t="s">
        <v>388</v>
      </c>
      <c r="N81">
        <f t="shared" si="2"/>
        <v>6</v>
      </c>
      <c r="O81">
        <f t="shared" si="3"/>
        <v>25</v>
      </c>
    </row>
    <row r="82" spans="1:15" x14ac:dyDescent="0.35">
      <c r="A82" s="30">
        <v>46141</v>
      </c>
      <c r="B82" s="31" t="s">
        <v>2022</v>
      </c>
      <c r="C82" s="31" t="s">
        <v>803</v>
      </c>
      <c r="D82" s="31">
        <v>9000</v>
      </c>
      <c r="E82" s="31">
        <v>1440</v>
      </c>
      <c r="F82" s="31">
        <v>10440</v>
      </c>
      <c r="G82" s="30">
        <v>46171</v>
      </c>
      <c r="H82" s="30" t="s">
        <v>2497</v>
      </c>
      <c r="I82" s="31" t="s">
        <v>520</v>
      </c>
      <c r="J82" s="30">
        <v>46189</v>
      </c>
      <c r="K82" s="30" t="s">
        <v>1258</v>
      </c>
      <c r="L82" s="31" t="s">
        <v>397</v>
      </c>
      <c r="M82" s="31" t="s">
        <v>388</v>
      </c>
      <c r="N82">
        <f t="shared" si="2"/>
        <v>6</v>
      </c>
      <c r="O82">
        <f t="shared" si="3"/>
        <v>25</v>
      </c>
    </row>
    <row r="83" spans="1:15" x14ac:dyDescent="0.35">
      <c r="A83" s="30">
        <v>46140</v>
      </c>
      <c r="B83" s="31" t="s">
        <v>2033</v>
      </c>
      <c r="C83" s="31" t="s">
        <v>1164</v>
      </c>
      <c r="D83" s="31">
        <v>11264.7</v>
      </c>
      <c r="E83" s="31">
        <v>1802.35</v>
      </c>
      <c r="F83" s="31">
        <v>13067.05</v>
      </c>
      <c r="G83" s="30">
        <v>46170</v>
      </c>
      <c r="H83" s="30" t="s">
        <v>2497</v>
      </c>
      <c r="I83" s="31" t="s">
        <v>520</v>
      </c>
      <c r="J83" s="30">
        <v>46178</v>
      </c>
      <c r="K83" s="30" t="s">
        <v>521</v>
      </c>
      <c r="L83" s="31" t="s">
        <v>397</v>
      </c>
      <c r="M83" s="31" t="s">
        <v>388</v>
      </c>
      <c r="N83">
        <f t="shared" si="2"/>
        <v>6</v>
      </c>
      <c r="O83">
        <f t="shared" si="3"/>
        <v>23</v>
      </c>
    </row>
    <row r="84" spans="1:15" x14ac:dyDescent="0.35">
      <c r="A84" s="30">
        <v>46140</v>
      </c>
      <c r="B84" s="31" t="s">
        <v>2037</v>
      </c>
      <c r="C84" s="31" t="s">
        <v>411</v>
      </c>
      <c r="D84" s="31">
        <v>30600</v>
      </c>
      <c r="E84" s="31">
        <v>4896</v>
      </c>
      <c r="F84" s="31">
        <v>35496</v>
      </c>
      <c r="G84" s="30">
        <v>46170</v>
      </c>
      <c r="H84" s="30" t="s">
        <v>2497</v>
      </c>
      <c r="I84" s="31" t="s">
        <v>520</v>
      </c>
      <c r="J84" s="30">
        <v>46181</v>
      </c>
      <c r="K84" s="30" t="s">
        <v>1186</v>
      </c>
      <c r="L84" s="31" t="s">
        <v>1146</v>
      </c>
      <c r="M84" s="31" t="s">
        <v>388</v>
      </c>
      <c r="N84">
        <f t="shared" si="2"/>
        <v>6</v>
      </c>
      <c r="O84">
        <f t="shared" si="3"/>
        <v>24</v>
      </c>
    </row>
    <row r="85" spans="1:15" x14ac:dyDescent="0.35">
      <c r="A85" s="30">
        <v>46139</v>
      </c>
      <c r="B85" s="31" t="s">
        <v>2044</v>
      </c>
      <c r="C85" s="31" t="s">
        <v>2045</v>
      </c>
      <c r="D85" s="31">
        <v>8160</v>
      </c>
      <c r="E85" s="31">
        <v>1305.5999999999999</v>
      </c>
      <c r="F85" s="31">
        <v>9465.6</v>
      </c>
      <c r="G85" s="30">
        <v>46169</v>
      </c>
      <c r="H85" s="30" t="s">
        <v>2497</v>
      </c>
      <c r="I85" s="31" t="s">
        <v>520</v>
      </c>
      <c r="J85" s="30">
        <v>46175</v>
      </c>
      <c r="K85" s="30" t="s">
        <v>521</v>
      </c>
      <c r="L85" s="31" t="s">
        <v>397</v>
      </c>
      <c r="M85" s="31" t="s">
        <v>388</v>
      </c>
      <c r="N85">
        <f t="shared" si="2"/>
        <v>6</v>
      </c>
      <c r="O85">
        <f t="shared" si="3"/>
        <v>23</v>
      </c>
    </row>
    <row r="86" spans="1:15" x14ac:dyDescent="0.35">
      <c r="A86" s="30">
        <v>46136</v>
      </c>
      <c r="B86" s="31" t="s">
        <v>1948</v>
      </c>
      <c r="C86" s="31" t="s">
        <v>1270</v>
      </c>
      <c r="D86" s="31">
        <v>3749.48</v>
      </c>
      <c r="E86" s="31">
        <v>599.91999999999996</v>
      </c>
      <c r="F86" s="31">
        <v>4349.3999999999996</v>
      </c>
      <c r="G86" s="30">
        <v>46166</v>
      </c>
      <c r="H86" s="30" t="s">
        <v>2497</v>
      </c>
      <c r="I86" s="31" t="s">
        <v>520</v>
      </c>
      <c r="J86" s="30">
        <v>46177</v>
      </c>
      <c r="K86" s="30" t="s">
        <v>521</v>
      </c>
      <c r="L86" s="31" t="s">
        <v>835</v>
      </c>
      <c r="M86" s="31" t="s">
        <v>388</v>
      </c>
      <c r="N86">
        <f t="shared" si="2"/>
        <v>6</v>
      </c>
      <c r="O86">
        <f t="shared" si="3"/>
        <v>23</v>
      </c>
    </row>
    <row r="87" spans="1:15" x14ac:dyDescent="0.35">
      <c r="A87" s="30">
        <v>46136</v>
      </c>
      <c r="B87" s="31" t="s">
        <v>1953</v>
      </c>
      <c r="C87" s="31" t="s">
        <v>1270</v>
      </c>
      <c r="D87" s="31">
        <v>3195</v>
      </c>
      <c r="E87" s="31">
        <v>511.2</v>
      </c>
      <c r="F87" s="31">
        <v>3706.2</v>
      </c>
      <c r="G87" s="30">
        <v>46166</v>
      </c>
      <c r="H87" s="30" t="s">
        <v>2497</v>
      </c>
      <c r="I87" s="31" t="s">
        <v>520</v>
      </c>
      <c r="J87" s="30">
        <v>46177</v>
      </c>
      <c r="K87" s="30" t="s">
        <v>521</v>
      </c>
      <c r="L87" s="31" t="s">
        <v>835</v>
      </c>
      <c r="M87" s="31" t="s">
        <v>388</v>
      </c>
      <c r="N87">
        <f t="shared" si="2"/>
        <v>6</v>
      </c>
      <c r="O87">
        <f t="shared" si="3"/>
        <v>23</v>
      </c>
    </row>
    <row r="88" spans="1:15" x14ac:dyDescent="0.35">
      <c r="A88" s="30">
        <v>46134</v>
      </c>
      <c r="B88" s="31" t="s">
        <v>1965</v>
      </c>
      <c r="C88" s="31" t="s">
        <v>408</v>
      </c>
      <c r="D88" s="31">
        <v>12400</v>
      </c>
      <c r="E88" s="31">
        <v>1984</v>
      </c>
      <c r="F88" s="31">
        <v>14384</v>
      </c>
      <c r="G88" s="30">
        <v>46164</v>
      </c>
      <c r="H88" s="30" t="s">
        <v>2497</v>
      </c>
      <c r="I88" s="31" t="s">
        <v>520</v>
      </c>
      <c r="J88" s="30">
        <v>46177</v>
      </c>
      <c r="K88" s="30" t="s">
        <v>521</v>
      </c>
      <c r="L88" s="31" t="s">
        <v>397</v>
      </c>
      <c r="M88" s="31" t="s">
        <v>388</v>
      </c>
      <c r="N88">
        <f t="shared" si="2"/>
        <v>6</v>
      </c>
      <c r="O88">
        <f t="shared" si="3"/>
        <v>23</v>
      </c>
    </row>
    <row r="89" spans="1:15" x14ac:dyDescent="0.35">
      <c r="A89" s="30">
        <v>46132</v>
      </c>
      <c r="B89" s="31" t="s">
        <v>1976</v>
      </c>
      <c r="C89" s="31" t="s">
        <v>563</v>
      </c>
      <c r="D89" s="31">
        <v>27360</v>
      </c>
      <c r="E89" s="31">
        <v>4377.6000000000004</v>
      </c>
      <c r="F89" s="31">
        <v>31737.599999999999</v>
      </c>
      <c r="G89" s="30">
        <v>46162</v>
      </c>
      <c r="H89" s="30" t="s">
        <v>2497</v>
      </c>
      <c r="I89" s="31" t="s">
        <v>520</v>
      </c>
      <c r="J89" s="30">
        <v>46183</v>
      </c>
      <c r="K89" s="30" t="s">
        <v>1186</v>
      </c>
      <c r="L89" s="31" t="s">
        <v>397</v>
      </c>
      <c r="M89" s="31" t="s">
        <v>388</v>
      </c>
      <c r="N89">
        <f t="shared" si="2"/>
        <v>6</v>
      </c>
      <c r="O89">
        <f t="shared" si="3"/>
        <v>24</v>
      </c>
    </row>
    <row r="90" spans="1:15" x14ac:dyDescent="0.35">
      <c r="A90" s="30">
        <v>46121</v>
      </c>
      <c r="B90" s="31" t="s">
        <v>1818</v>
      </c>
      <c r="C90" s="31" t="s">
        <v>1448</v>
      </c>
      <c r="D90" s="31">
        <v>36050.5</v>
      </c>
      <c r="E90" s="31">
        <v>5768.08</v>
      </c>
      <c r="F90" s="31">
        <v>41818.58</v>
      </c>
      <c r="G90" s="30">
        <v>46151</v>
      </c>
      <c r="H90" s="30" t="s">
        <v>2497</v>
      </c>
      <c r="I90" s="31" t="s">
        <v>520</v>
      </c>
      <c r="J90" s="30">
        <v>46178</v>
      </c>
      <c r="K90" s="30" t="s">
        <v>521</v>
      </c>
      <c r="L90" s="31" t="s">
        <v>1146</v>
      </c>
      <c r="M90" s="31" t="s">
        <v>388</v>
      </c>
      <c r="N90">
        <f t="shared" si="2"/>
        <v>6</v>
      </c>
      <c r="O90">
        <f t="shared" si="3"/>
        <v>23</v>
      </c>
    </row>
    <row r="91" spans="1:15" x14ac:dyDescent="0.35">
      <c r="A91" s="30">
        <v>46108</v>
      </c>
      <c r="B91" s="31" t="s">
        <v>1668</v>
      </c>
      <c r="C91" s="31" t="s">
        <v>563</v>
      </c>
      <c r="D91" s="31">
        <v>4750</v>
      </c>
      <c r="E91" s="31">
        <v>760</v>
      </c>
      <c r="F91" s="31">
        <v>5510</v>
      </c>
      <c r="G91" s="30">
        <v>46138</v>
      </c>
      <c r="H91" s="30" t="s">
        <v>2497</v>
      </c>
      <c r="I91" s="31" t="s">
        <v>520</v>
      </c>
      <c r="J91" s="30">
        <v>46183</v>
      </c>
      <c r="K91" s="30" t="s">
        <v>1186</v>
      </c>
      <c r="L91" s="31" t="s">
        <v>397</v>
      </c>
      <c r="M91" s="31" t="s">
        <v>388</v>
      </c>
      <c r="N91">
        <f t="shared" si="2"/>
        <v>6</v>
      </c>
      <c r="O91">
        <f t="shared" si="3"/>
        <v>24</v>
      </c>
    </row>
    <row r="92" spans="1:15" x14ac:dyDescent="0.35">
      <c r="A92" s="30">
        <v>46094</v>
      </c>
      <c r="B92" s="31" t="s">
        <v>1568</v>
      </c>
      <c r="C92" s="31" t="s">
        <v>563</v>
      </c>
      <c r="D92" s="31">
        <v>27360</v>
      </c>
      <c r="E92" s="31">
        <v>4377.6000000000004</v>
      </c>
      <c r="F92" s="31">
        <v>31737.599999999999</v>
      </c>
      <c r="G92" s="30">
        <v>46124</v>
      </c>
      <c r="H92" s="30" t="s">
        <v>2497</v>
      </c>
      <c r="I92" s="31" t="s">
        <v>520</v>
      </c>
      <c r="J92" s="30">
        <v>46183</v>
      </c>
      <c r="K92" s="30" t="s">
        <v>1186</v>
      </c>
      <c r="L92" s="31" t="s">
        <v>397</v>
      </c>
      <c r="M92" s="31" t="s">
        <v>388</v>
      </c>
      <c r="N92">
        <f t="shared" si="2"/>
        <v>6</v>
      </c>
      <c r="O92">
        <f t="shared" si="3"/>
        <v>24</v>
      </c>
    </row>
    <row r="93" spans="1:15" x14ac:dyDescent="0.35">
      <c r="A93" s="30">
        <v>45814</v>
      </c>
      <c r="B93" s="31" t="s">
        <v>845</v>
      </c>
      <c r="C93" s="31" t="s">
        <v>406</v>
      </c>
      <c r="D93" s="31">
        <v>19012.5</v>
      </c>
      <c r="E93" s="31">
        <v>3042</v>
      </c>
      <c r="F93" s="31">
        <v>22054.5</v>
      </c>
      <c r="G93" s="30">
        <v>45844</v>
      </c>
      <c r="H93" s="30" t="s">
        <v>2497</v>
      </c>
      <c r="I93" s="31" t="s">
        <v>520</v>
      </c>
      <c r="J93" s="30">
        <v>46198</v>
      </c>
      <c r="K93" s="30" t="s">
        <v>1301</v>
      </c>
      <c r="L93" s="31" t="s">
        <v>835</v>
      </c>
      <c r="M93" s="31" t="s">
        <v>388</v>
      </c>
      <c r="N93">
        <f t="shared" si="2"/>
        <v>6</v>
      </c>
      <c r="O93">
        <f t="shared" si="3"/>
        <v>26</v>
      </c>
    </row>
    <row r="94" spans="1:15" x14ac:dyDescent="0.35">
      <c r="A94" s="30">
        <v>46171</v>
      </c>
      <c r="B94" s="31" t="s">
        <v>2245</v>
      </c>
      <c r="C94" s="31" t="s">
        <v>523</v>
      </c>
      <c r="D94" s="31">
        <v>13800</v>
      </c>
      <c r="E94" s="31">
        <v>2208</v>
      </c>
      <c r="F94" s="31">
        <v>16008</v>
      </c>
      <c r="G94" s="30">
        <v>46201</v>
      </c>
      <c r="H94" s="30" t="s">
        <v>503</v>
      </c>
      <c r="I94" s="31" t="s">
        <v>520</v>
      </c>
      <c r="J94" s="30">
        <v>46167</v>
      </c>
      <c r="K94" s="30" t="s">
        <v>1301</v>
      </c>
      <c r="L94" s="31" t="s">
        <v>397</v>
      </c>
      <c r="M94" s="31" t="s">
        <v>388</v>
      </c>
      <c r="N94">
        <f t="shared" ref="N94:N157" si="4">MONTH(J94)</f>
        <v>5</v>
      </c>
      <c r="O94">
        <f t="shared" ref="O94:O157" si="5">WEEKNUM(J94)</f>
        <v>22</v>
      </c>
    </row>
    <row r="95" spans="1:15" x14ac:dyDescent="0.35">
      <c r="A95" s="30">
        <v>46171</v>
      </c>
      <c r="B95" s="31" t="s">
        <v>2264</v>
      </c>
      <c r="C95" s="31" t="s">
        <v>523</v>
      </c>
      <c r="D95" s="31">
        <v>4600</v>
      </c>
      <c r="E95" s="31">
        <v>736</v>
      </c>
      <c r="F95" s="31">
        <v>5336</v>
      </c>
      <c r="G95" s="30">
        <v>46201</v>
      </c>
      <c r="H95" s="30" t="s">
        <v>503</v>
      </c>
      <c r="I95" s="31" t="s">
        <v>520</v>
      </c>
      <c r="J95" s="30">
        <v>46167</v>
      </c>
      <c r="K95" s="30" t="s">
        <v>1301</v>
      </c>
      <c r="L95" s="31" t="s">
        <v>397</v>
      </c>
      <c r="M95" s="31" t="s">
        <v>388</v>
      </c>
      <c r="N95">
        <f t="shared" si="4"/>
        <v>5</v>
      </c>
      <c r="O95">
        <f t="shared" si="5"/>
        <v>22</v>
      </c>
    </row>
    <row r="96" spans="1:15" x14ac:dyDescent="0.35">
      <c r="A96" s="30">
        <v>46171</v>
      </c>
      <c r="B96" s="31" t="s">
        <v>2265</v>
      </c>
      <c r="C96" s="31" t="s">
        <v>523</v>
      </c>
      <c r="D96" s="31">
        <v>10200</v>
      </c>
      <c r="E96" s="31">
        <v>1632</v>
      </c>
      <c r="F96" s="31">
        <v>11832</v>
      </c>
      <c r="G96" s="30">
        <v>46201</v>
      </c>
      <c r="H96" s="30" t="s">
        <v>503</v>
      </c>
      <c r="I96" s="31" t="s">
        <v>520</v>
      </c>
      <c r="J96" s="30">
        <v>46167</v>
      </c>
      <c r="K96" s="30" t="s">
        <v>1301</v>
      </c>
      <c r="L96" s="31" t="s">
        <v>397</v>
      </c>
      <c r="M96" s="31" t="s">
        <v>388</v>
      </c>
      <c r="N96">
        <f t="shared" si="4"/>
        <v>5</v>
      </c>
      <c r="O96">
        <f t="shared" si="5"/>
        <v>22</v>
      </c>
    </row>
    <row r="97" spans="1:15" x14ac:dyDescent="0.35">
      <c r="A97" s="30">
        <v>46171</v>
      </c>
      <c r="B97" s="31" t="s">
        <v>2266</v>
      </c>
      <c r="C97" s="31" t="s">
        <v>523</v>
      </c>
      <c r="D97" s="31">
        <v>9200</v>
      </c>
      <c r="E97" s="31">
        <v>1472</v>
      </c>
      <c r="F97" s="31">
        <v>10672</v>
      </c>
      <c r="G97" s="30">
        <v>46201</v>
      </c>
      <c r="H97" s="30" t="s">
        <v>503</v>
      </c>
      <c r="I97" s="31" t="s">
        <v>520</v>
      </c>
      <c r="J97" s="30">
        <v>46167</v>
      </c>
      <c r="K97" s="30" t="s">
        <v>1301</v>
      </c>
      <c r="L97" s="31" t="s">
        <v>397</v>
      </c>
      <c r="M97" s="31" t="s">
        <v>388</v>
      </c>
      <c r="N97">
        <f t="shared" si="4"/>
        <v>5</v>
      </c>
      <c r="O97">
        <f t="shared" si="5"/>
        <v>22</v>
      </c>
    </row>
    <row r="98" spans="1:15" x14ac:dyDescent="0.35">
      <c r="A98" s="30">
        <v>46171</v>
      </c>
      <c r="B98" s="31" t="s">
        <v>2267</v>
      </c>
      <c r="C98" s="31" t="s">
        <v>523</v>
      </c>
      <c r="D98" s="31">
        <v>37414.01</v>
      </c>
      <c r="E98" s="31">
        <v>5986.24</v>
      </c>
      <c r="F98" s="31">
        <v>43400.25</v>
      </c>
      <c r="G98" s="30">
        <v>46201</v>
      </c>
      <c r="H98" s="30" t="s">
        <v>503</v>
      </c>
      <c r="I98" s="31" t="s">
        <v>520</v>
      </c>
      <c r="J98" s="30">
        <v>46167</v>
      </c>
      <c r="K98" s="30" t="s">
        <v>1301</v>
      </c>
      <c r="L98" s="31" t="s">
        <v>397</v>
      </c>
      <c r="M98" s="31" t="s">
        <v>388</v>
      </c>
      <c r="N98">
        <f t="shared" si="4"/>
        <v>5</v>
      </c>
      <c r="O98">
        <f t="shared" si="5"/>
        <v>22</v>
      </c>
    </row>
    <row r="99" spans="1:15" x14ac:dyDescent="0.35">
      <c r="A99" s="30">
        <v>46171</v>
      </c>
      <c r="B99" s="31" t="s">
        <v>2246</v>
      </c>
      <c r="C99" s="31" t="s">
        <v>562</v>
      </c>
      <c r="D99" s="31">
        <v>97865.35</v>
      </c>
      <c r="E99" s="31">
        <v>15658.46</v>
      </c>
      <c r="F99" s="31">
        <v>113523.81</v>
      </c>
      <c r="G99" s="30">
        <v>46171</v>
      </c>
      <c r="H99" s="30" t="s">
        <v>503</v>
      </c>
      <c r="I99" s="31" t="s">
        <v>520</v>
      </c>
      <c r="J99" s="30">
        <v>46169</v>
      </c>
      <c r="K99" s="30" t="s">
        <v>1301</v>
      </c>
      <c r="L99" s="31" t="s">
        <v>397</v>
      </c>
      <c r="M99" s="31" t="s">
        <v>511</v>
      </c>
      <c r="N99">
        <f t="shared" si="4"/>
        <v>5</v>
      </c>
      <c r="O99">
        <f t="shared" si="5"/>
        <v>22</v>
      </c>
    </row>
    <row r="100" spans="1:15" x14ac:dyDescent="0.35">
      <c r="A100" s="30">
        <v>46169</v>
      </c>
      <c r="B100" s="31" t="s">
        <v>2251</v>
      </c>
      <c r="C100" s="31" t="s">
        <v>1193</v>
      </c>
      <c r="D100" s="31">
        <v>14760</v>
      </c>
      <c r="E100" s="31">
        <v>2361.6</v>
      </c>
      <c r="F100" s="31">
        <v>17121.599999999999</v>
      </c>
      <c r="G100" s="30">
        <v>46169</v>
      </c>
      <c r="H100" s="30" t="s">
        <v>503</v>
      </c>
      <c r="I100" s="31" t="s">
        <v>520</v>
      </c>
      <c r="J100" s="30">
        <v>46171</v>
      </c>
      <c r="K100" s="30" t="s">
        <v>1301</v>
      </c>
      <c r="L100" s="31" t="s">
        <v>397</v>
      </c>
      <c r="M100" s="31" t="s">
        <v>511</v>
      </c>
      <c r="N100">
        <f t="shared" si="4"/>
        <v>5</v>
      </c>
      <c r="O100">
        <f t="shared" si="5"/>
        <v>22</v>
      </c>
    </row>
    <row r="101" spans="1:15" x14ac:dyDescent="0.35">
      <c r="A101" s="30">
        <v>46169</v>
      </c>
      <c r="B101" s="31" t="s">
        <v>2255</v>
      </c>
      <c r="C101" s="31" t="s">
        <v>1193</v>
      </c>
      <c r="D101" s="31">
        <v>63360</v>
      </c>
      <c r="E101" s="31">
        <v>10137.6</v>
      </c>
      <c r="F101" s="31">
        <v>73497.600000000006</v>
      </c>
      <c r="G101" s="30">
        <v>46169</v>
      </c>
      <c r="H101" s="30" t="s">
        <v>503</v>
      </c>
      <c r="I101" s="31" t="s">
        <v>520</v>
      </c>
      <c r="J101" s="30">
        <v>46168</v>
      </c>
      <c r="K101" s="30" t="s">
        <v>1301</v>
      </c>
      <c r="L101" s="31" t="s">
        <v>397</v>
      </c>
      <c r="M101" s="31" t="s">
        <v>511</v>
      </c>
      <c r="N101">
        <f t="shared" si="4"/>
        <v>5</v>
      </c>
      <c r="O101">
        <f t="shared" si="5"/>
        <v>22</v>
      </c>
    </row>
    <row r="102" spans="1:15" x14ac:dyDescent="0.35">
      <c r="A102" s="30">
        <v>46167</v>
      </c>
      <c r="B102" s="31" t="s">
        <v>2259</v>
      </c>
      <c r="C102" s="31" t="s">
        <v>1150</v>
      </c>
      <c r="D102" s="31">
        <v>16320</v>
      </c>
      <c r="E102" s="31">
        <v>2611.1999999999998</v>
      </c>
      <c r="F102" s="31">
        <v>18931.2</v>
      </c>
      <c r="G102" s="30">
        <v>46167</v>
      </c>
      <c r="H102" s="30" t="s">
        <v>503</v>
      </c>
      <c r="I102" s="31" t="s">
        <v>520</v>
      </c>
      <c r="J102" s="30">
        <v>46167</v>
      </c>
      <c r="K102" s="30" t="s">
        <v>1301</v>
      </c>
      <c r="L102" s="31" t="s">
        <v>397</v>
      </c>
      <c r="M102" s="31" t="s">
        <v>511</v>
      </c>
      <c r="N102">
        <f t="shared" si="4"/>
        <v>5</v>
      </c>
      <c r="O102">
        <f t="shared" si="5"/>
        <v>22</v>
      </c>
    </row>
    <row r="103" spans="1:15" x14ac:dyDescent="0.35">
      <c r="A103" s="30">
        <v>46167</v>
      </c>
      <c r="B103" s="31" t="s">
        <v>2261</v>
      </c>
      <c r="C103" s="31" t="s">
        <v>406</v>
      </c>
      <c r="D103" s="31">
        <v>15660</v>
      </c>
      <c r="E103" s="31">
        <v>2505.6</v>
      </c>
      <c r="F103" s="31">
        <v>18165.599999999999</v>
      </c>
      <c r="G103" s="30">
        <v>46167</v>
      </c>
      <c r="H103" s="30" t="s">
        <v>503</v>
      </c>
      <c r="I103" s="31" t="s">
        <v>520</v>
      </c>
      <c r="J103" s="30">
        <v>46167</v>
      </c>
      <c r="K103" s="30" t="s">
        <v>1301</v>
      </c>
      <c r="L103" s="31" t="s">
        <v>835</v>
      </c>
      <c r="M103" s="31" t="s">
        <v>511</v>
      </c>
      <c r="N103">
        <f t="shared" si="4"/>
        <v>5</v>
      </c>
      <c r="O103">
        <f t="shared" si="5"/>
        <v>22</v>
      </c>
    </row>
    <row r="104" spans="1:15" x14ac:dyDescent="0.35">
      <c r="A104" s="30">
        <v>46165</v>
      </c>
      <c r="B104" s="31" t="s">
        <v>2262</v>
      </c>
      <c r="C104" s="31" t="s">
        <v>1675</v>
      </c>
      <c r="D104" s="31">
        <v>2200</v>
      </c>
      <c r="E104" s="31">
        <v>352</v>
      </c>
      <c r="F104" s="31">
        <v>2552</v>
      </c>
      <c r="G104" s="30">
        <v>46165</v>
      </c>
      <c r="H104" s="30" t="s">
        <v>503</v>
      </c>
      <c r="I104" s="31" t="s">
        <v>520</v>
      </c>
      <c r="J104" s="30">
        <v>46170</v>
      </c>
      <c r="K104" s="30" t="s">
        <v>1301</v>
      </c>
      <c r="L104" s="31" t="s">
        <v>1146</v>
      </c>
      <c r="M104" s="31" t="s">
        <v>511</v>
      </c>
      <c r="N104">
        <f t="shared" si="4"/>
        <v>5</v>
      </c>
      <c r="O104">
        <f t="shared" si="5"/>
        <v>22</v>
      </c>
    </row>
    <row r="105" spans="1:15" x14ac:dyDescent="0.35">
      <c r="A105" s="30">
        <v>46164</v>
      </c>
      <c r="B105" s="31" t="s">
        <v>2168</v>
      </c>
      <c r="C105" s="31" t="s">
        <v>2169</v>
      </c>
      <c r="D105" s="31">
        <v>6820</v>
      </c>
      <c r="E105" s="31">
        <v>1091.2</v>
      </c>
      <c r="F105" s="31">
        <v>7911.2</v>
      </c>
      <c r="G105" s="30">
        <v>46164</v>
      </c>
      <c r="H105" s="30" t="s">
        <v>503</v>
      </c>
      <c r="I105" s="31" t="s">
        <v>520</v>
      </c>
      <c r="J105" s="30">
        <v>46161</v>
      </c>
      <c r="K105" s="30" t="s">
        <v>1258</v>
      </c>
      <c r="L105" s="31" t="s">
        <v>397</v>
      </c>
      <c r="M105" s="31" t="s">
        <v>511</v>
      </c>
      <c r="N105">
        <f t="shared" si="4"/>
        <v>5</v>
      </c>
      <c r="O105">
        <f t="shared" si="5"/>
        <v>21</v>
      </c>
    </row>
    <row r="106" spans="1:15" x14ac:dyDescent="0.35">
      <c r="A106" s="30">
        <v>46163</v>
      </c>
      <c r="B106" s="31" t="s">
        <v>2176</v>
      </c>
      <c r="C106" s="31" t="s">
        <v>407</v>
      </c>
      <c r="D106" s="31">
        <v>82180.14</v>
      </c>
      <c r="E106" s="31">
        <v>13148.82</v>
      </c>
      <c r="F106" s="31">
        <v>95328.960000000006</v>
      </c>
      <c r="G106" s="30">
        <v>46193</v>
      </c>
      <c r="H106" s="30" t="s">
        <v>503</v>
      </c>
      <c r="I106" s="31" t="s">
        <v>520</v>
      </c>
      <c r="J106" s="30">
        <v>46163</v>
      </c>
      <c r="K106" s="30" t="s">
        <v>1258</v>
      </c>
      <c r="L106" s="31" t="s">
        <v>835</v>
      </c>
      <c r="M106" s="31" t="s">
        <v>388</v>
      </c>
      <c r="N106">
        <f t="shared" si="4"/>
        <v>5</v>
      </c>
      <c r="O106">
        <f t="shared" si="5"/>
        <v>21</v>
      </c>
    </row>
    <row r="107" spans="1:15" x14ac:dyDescent="0.35">
      <c r="A107" s="30">
        <v>46162</v>
      </c>
      <c r="B107" s="31" t="s">
        <v>2177</v>
      </c>
      <c r="C107" s="31" t="s">
        <v>2178</v>
      </c>
      <c r="D107" s="31">
        <v>8330</v>
      </c>
      <c r="E107" s="31">
        <v>1332.8</v>
      </c>
      <c r="F107" s="31">
        <v>9662.7999999999993</v>
      </c>
      <c r="G107" s="30">
        <v>46162</v>
      </c>
      <c r="H107" s="30" t="s">
        <v>503</v>
      </c>
      <c r="I107" s="31" t="s">
        <v>520</v>
      </c>
      <c r="J107" s="30">
        <v>46161</v>
      </c>
      <c r="K107" s="30" t="s">
        <v>1258</v>
      </c>
      <c r="L107" s="31" t="s">
        <v>397</v>
      </c>
      <c r="M107" s="31" t="s">
        <v>511</v>
      </c>
      <c r="N107">
        <f t="shared" si="4"/>
        <v>5</v>
      </c>
      <c r="O107">
        <f t="shared" si="5"/>
        <v>21</v>
      </c>
    </row>
    <row r="108" spans="1:15" x14ac:dyDescent="0.35">
      <c r="A108" s="30">
        <v>46162</v>
      </c>
      <c r="B108" s="31" t="s">
        <v>2179</v>
      </c>
      <c r="C108" s="31" t="s">
        <v>1272</v>
      </c>
      <c r="D108" s="31">
        <v>75264</v>
      </c>
      <c r="E108" s="31"/>
      <c r="F108" s="31">
        <v>75264</v>
      </c>
      <c r="G108" s="30">
        <v>46162</v>
      </c>
      <c r="H108" s="30" t="s">
        <v>503</v>
      </c>
      <c r="I108" s="31" t="s">
        <v>520</v>
      </c>
      <c r="J108" s="30">
        <v>46170</v>
      </c>
      <c r="K108" s="30" t="s">
        <v>1301</v>
      </c>
      <c r="L108" s="31" t="s">
        <v>397</v>
      </c>
      <c r="M108" s="31" t="s">
        <v>511</v>
      </c>
      <c r="N108">
        <f t="shared" si="4"/>
        <v>5</v>
      </c>
      <c r="O108">
        <f t="shared" si="5"/>
        <v>22</v>
      </c>
    </row>
    <row r="109" spans="1:15" x14ac:dyDescent="0.35">
      <c r="A109" s="30">
        <v>46161</v>
      </c>
      <c r="B109" s="31" t="s">
        <v>2182</v>
      </c>
      <c r="C109" s="31" t="s">
        <v>1272</v>
      </c>
      <c r="D109" s="31">
        <v>57000</v>
      </c>
      <c r="E109" s="31"/>
      <c r="F109" s="31">
        <v>57000</v>
      </c>
      <c r="G109" s="30">
        <v>46161</v>
      </c>
      <c r="H109" s="30" t="s">
        <v>503</v>
      </c>
      <c r="I109" s="31" t="s">
        <v>520</v>
      </c>
      <c r="J109" s="30">
        <v>46170</v>
      </c>
      <c r="K109" s="30" t="s">
        <v>1301</v>
      </c>
      <c r="L109" s="31" t="s">
        <v>397</v>
      </c>
      <c r="M109" s="31" t="s">
        <v>511</v>
      </c>
      <c r="N109">
        <f t="shared" si="4"/>
        <v>5</v>
      </c>
      <c r="O109">
        <f t="shared" si="5"/>
        <v>22</v>
      </c>
    </row>
    <row r="110" spans="1:15" x14ac:dyDescent="0.35">
      <c r="A110" s="30">
        <v>46161</v>
      </c>
      <c r="B110" s="31" t="s">
        <v>2183</v>
      </c>
      <c r="C110" s="31" t="s">
        <v>2184</v>
      </c>
      <c r="D110" s="31">
        <v>10200</v>
      </c>
      <c r="E110" s="31">
        <v>1632</v>
      </c>
      <c r="F110" s="31">
        <v>11832</v>
      </c>
      <c r="G110" s="30">
        <v>46191</v>
      </c>
      <c r="H110" s="30" t="s">
        <v>503</v>
      </c>
      <c r="I110" s="31" t="s">
        <v>520</v>
      </c>
      <c r="J110" s="30">
        <v>46163</v>
      </c>
      <c r="K110" s="30" t="s">
        <v>1258</v>
      </c>
      <c r="L110" s="31" t="s">
        <v>397</v>
      </c>
      <c r="M110" s="31" t="s">
        <v>388</v>
      </c>
      <c r="N110">
        <f t="shared" si="4"/>
        <v>5</v>
      </c>
      <c r="O110">
        <f t="shared" si="5"/>
        <v>21</v>
      </c>
    </row>
    <row r="111" spans="1:15" x14ac:dyDescent="0.35">
      <c r="A111" s="30">
        <v>46161</v>
      </c>
      <c r="B111" s="31" t="s">
        <v>2185</v>
      </c>
      <c r="C111" s="31" t="s">
        <v>547</v>
      </c>
      <c r="D111" s="31">
        <v>38908.800000000003</v>
      </c>
      <c r="E111" s="31">
        <v>6225.41</v>
      </c>
      <c r="F111" s="31">
        <v>45134.21</v>
      </c>
      <c r="G111" s="30">
        <v>46161</v>
      </c>
      <c r="H111" s="30" t="s">
        <v>503</v>
      </c>
      <c r="I111" s="31" t="s">
        <v>520</v>
      </c>
      <c r="J111" s="30">
        <v>46162</v>
      </c>
      <c r="K111" s="30" t="s">
        <v>1258</v>
      </c>
      <c r="L111" s="31" t="s">
        <v>1146</v>
      </c>
      <c r="M111" s="31" t="s">
        <v>511</v>
      </c>
      <c r="N111">
        <f t="shared" si="4"/>
        <v>5</v>
      </c>
      <c r="O111">
        <f t="shared" si="5"/>
        <v>21</v>
      </c>
    </row>
    <row r="112" spans="1:15" x14ac:dyDescent="0.35">
      <c r="A112" s="30">
        <v>46160</v>
      </c>
      <c r="B112" s="31" t="s">
        <v>2186</v>
      </c>
      <c r="C112" s="31" t="s">
        <v>1150</v>
      </c>
      <c r="D112" s="31">
        <v>16320</v>
      </c>
      <c r="E112" s="31">
        <v>2611.1999999999998</v>
      </c>
      <c r="F112" s="31">
        <v>18931.2</v>
      </c>
      <c r="G112" s="30">
        <v>46160</v>
      </c>
      <c r="H112" s="30" t="s">
        <v>503</v>
      </c>
      <c r="I112" s="31" t="s">
        <v>520</v>
      </c>
      <c r="J112" s="30">
        <v>46160</v>
      </c>
      <c r="K112" s="30" t="s">
        <v>1258</v>
      </c>
      <c r="L112" s="31" t="s">
        <v>397</v>
      </c>
      <c r="M112" s="31" t="s">
        <v>511</v>
      </c>
      <c r="N112">
        <f t="shared" si="4"/>
        <v>5</v>
      </c>
      <c r="O112">
        <f t="shared" si="5"/>
        <v>21</v>
      </c>
    </row>
    <row r="113" spans="1:15" x14ac:dyDescent="0.35">
      <c r="A113" s="30">
        <v>46160</v>
      </c>
      <c r="B113" s="31" t="s">
        <v>2189</v>
      </c>
      <c r="C113" s="31" t="s">
        <v>1402</v>
      </c>
      <c r="D113" s="31">
        <v>16200</v>
      </c>
      <c r="E113" s="31">
        <v>2592</v>
      </c>
      <c r="F113" s="31">
        <v>18792</v>
      </c>
      <c r="G113" s="30">
        <v>46160</v>
      </c>
      <c r="H113" s="30" t="s">
        <v>503</v>
      </c>
      <c r="I113" s="31" t="s">
        <v>520</v>
      </c>
      <c r="J113" s="30">
        <v>46171</v>
      </c>
      <c r="K113" s="30" t="s">
        <v>1301</v>
      </c>
      <c r="L113" s="31" t="s">
        <v>397</v>
      </c>
      <c r="M113" s="31" t="s">
        <v>511</v>
      </c>
      <c r="N113">
        <f t="shared" si="4"/>
        <v>5</v>
      </c>
      <c r="O113">
        <f t="shared" si="5"/>
        <v>22</v>
      </c>
    </row>
    <row r="114" spans="1:15" x14ac:dyDescent="0.35">
      <c r="A114" s="30">
        <v>46160</v>
      </c>
      <c r="B114" s="31" t="s">
        <v>2191</v>
      </c>
      <c r="C114" s="31" t="s">
        <v>406</v>
      </c>
      <c r="D114" s="31">
        <v>15660</v>
      </c>
      <c r="E114" s="31">
        <v>2505.6</v>
      </c>
      <c r="F114" s="31">
        <v>18165.599999999999</v>
      </c>
      <c r="G114" s="30">
        <v>46190</v>
      </c>
      <c r="H114" s="30" t="s">
        <v>503</v>
      </c>
      <c r="I114" s="31" t="s">
        <v>520</v>
      </c>
      <c r="J114" s="30">
        <v>46160</v>
      </c>
      <c r="K114" s="30" t="s">
        <v>1258</v>
      </c>
      <c r="L114" s="31" t="s">
        <v>835</v>
      </c>
      <c r="M114" s="31" t="s">
        <v>388</v>
      </c>
      <c r="N114">
        <f t="shared" si="4"/>
        <v>5</v>
      </c>
      <c r="O114">
        <f t="shared" si="5"/>
        <v>21</v>
      </c>
    </row>
    <row r="115" spans="1:15" x14ac:dyDescent="0.35">
      <c r="A115" s="30">
        <v>46157</v>
      </c>
      <c r="B115" s="31" t="s">
        <v>2115</v>
      </c>
      <c r="C115" s="31" t="s">
        <v>2116</v>
      </c>
      <c r="D115" s="31">
        <v>3622.5</v>
      </c>
      <c r="E115" s="31">
        <v>579.6</v>
      </c>
      <c r="F115" s="31">
        <v>4202.1000000000004</v>
      </c>
      <c r="G115" s="30">
        <v>46157</v>
      </c>
      <c r="H115" s="30" t="s">
        <v>503</v>
      </c>
      <c r="I115" s="31" t="s">
        <v>520</v>
      </c>
      <c r="J115" s="30">
        <v>46155</v>
      </c>
      <c r="K115" s="30" t="s">
        <v>1186</v>
      </c>
      <c r="L115" s="31" t="s">
        <v>397</v>
      </c>
      <c r="M115" s="31" t="s">
        <v>511</v>
      </c>
      <c r="N115">
        <f t="shared" si="4"/>
        <v>5</v>
      </c>
      <c r="O115">
        <f t="shared" si="5"/>
        <v>20</v>
      </c>
    </row>
    <row r="116" spans="1:15" x14ac:dyDescent="0.35">
      <c r="A116" s="30">
        <v>46155</v>
      </c>
      <c r="B116" s="31" t="s">
        <v>2120</v>
      </c>
      <c r="C116" s="31" t="s">
        <v>1136</v>
      </c>
      <c r="D116" s="31">
        <v>12809.61</v>
      </c>
      <c r="E116" s="31">
        <v>2049.54</v>
      </c>
      <c r="F116" s="31">
        <v>14859.15</v>
      </c>
      <c r="G116" s="30">
        <v>46185</v>
      </c>
      <c r="H116" s="30" t="s">
        <v>503</v>
      </c>
      <c r="I116" s="31" t="s">
        <v>520</v>
      </c>
      <c r="J116" s="30">
        <v>46168</v>
      </c>
      <c r="K116" s="30" t="s">
        <v>1301</v>
      </c>
      <c r="L116" s="31" t="s">
        <v>397</v>
      </c>
      <c r="M116" s="31" t="s">
        <v>388</v>
      </c>
      <c r="N116">
        <f t="shared" si="4"/>
        <v>5</v>
      </c>
      <c r="O116">
        <f t="shared" si="5"/>
        <v>22</v>
      </c>
    </row>
    <row r="117" spans="1:15" x14ac:dyDescent="0.35">
      <c r="A117" s="30">
        <v>46155</v>
      </c>
      <c r="B117" s="31" t="s">
        <v>2121</v>
      </c>
      <c r="C117" s="31" t="s">
        <v>408</v>
      </c>
      <c r="D117" s="31">
        <v>40000</v>
      </c>
      <c r="E117" s="31">
        <v>6400</v>
      </c>
      <c r="F117" s="31">
        <v>46400</v>
      </c>
      <c r="G117" s="30">
        <v>46185</v>
      </c>
      <c r="H117" s="30" t="s">
        <v>503</v>
      </c>
      <c r="I117" s="31" t="s">
        <v>520</v>
      </c>
      <c r="J117" s="30">
        <v>46155</v>
      </c>
      <c r="K117" s="30" t="s">
        <v>1186</v>
      </c>
      <c r="L117" s="31" t="s">
        <v>397</v>
      </c>
      <c r="M117" s="31" t="s">
        <v>388</v>
      </c>
      <c r="N117">
        <f t="shared" si="4"/>
        <v>5</v>
      </c>
      <c r="O117">
        <f t="shared" si="5"/>
        <v>20</v>
      </c>
    </row>
    <row r="118" spans="1:15" x14ac:dyDescent="0.35">
      <c r="A118" s="30">
        <v>46155</v>
      </c>
      <c r="B118" s="31" t="s">
        <v>2123</v>
      </c>
      <c r="C118" s="31" t="s">
        <v>1150</v>
      </c>
      <c r="D118" s="31">
        <v>16320</v>
      </c>
      <c r="E118" s="31">
        <v>2611.1999999999998</v>
      </c>
      <c r="F118" s="31">
        <v>18931.2</v>
      </c>
      <c r="G118" s="30">
        <v>46155</v>
      </c>
      <c r="H118" s="30" t="s">
        <v>503</v>
      </c>
      <c r="I118" s="31" t="s">
        <v>520</v>
      </c>
      <c r="J118" s="30">
        <v>46153</v>
      </c>
      <c r="K118" s="30" t="s">
        <v>1186</v>
      </c>
      <c r="L118" s="31" t="s">
        <v>397</v>
      </c>
      <c r="M118" s="31" t="s">
        <v>511</v>
      </c>
      <c r="N118">
        <f t="shared" si="4"/>
        <v>5</v>
      </c>
      <c r="O118">
        <f t="shared" si="5"/>
        <v>20</v>
      </c>
    </row>
    <row r="119" spans="1:15" x14ac:dyDescent="0.35">
      <c r="A119" s="30">
        <v>46154</v>
      </c>
      <c r="B119" s="31" t="s">
        <v>2124</v>
      </c>
      <c r="C119" s="31" t="s">
        <v>547</v>
      </c>
      <c r="D119" s="31">
        <v>38679.300000000003</v>
      </c>
      <c r="E119" s="31">
        <v>6188.69</v>
      </c>
      <c r="F119" s="31">
        <v>44867.99</v>
      </c>
      <c r="G119" s="30">
        <v>46154</v>
      </c>
      <c r="H119" s="30" t="s">
        <v>503</v>
      </c>
      <c r="I119" s="31" t="s">
        <v>520</v>
      </c>
      <c r="J119" s="30">
        <v>46154</v>
      </c>
      <c r="K119" s="30" t="s">
        <v>1186</v>
      </c>
      <c r="L119" s="31" t="s">
        <v>1146</v>
      </c>
      <c r="M119" s="31" t="s">
        <v>511</v>
      </c>
      <c r="N119">
        <f t="shared" si="4"/>
        <v>5</v>
      </c>
      <c r="O119">
        <f t="shared" si="5"/>
        <v>20</v>
      </c>
    </row>
    <row r="120" spans="1:15" x14ac:dyDescent="0.35">
      <c r="A120" s="30">
        <v>46150</v>
      </c>
      <c r="B120" s="31" t="s">
        <v>2055</v>
      </c>
      <c r="C120" s="31" t="s">
        <v>402</v>
      </c>
      <c r="D120" s="31">
        <v>59040</v>
      </c>
      <c r="E120" s="31">
        <v>9446.4</v>
      </c>
      <c r="F120" s="31">
        <v>68486.399999999994</v>
      </c>
      <c r="G120" s="30">
        <v>46180</v>
      </c>
      <c r="H120" s="30" t="s">
        <v>503</v>
      </c>
      <c r="I120" s="31" t="s">
        <v>520</v>
      </c>
      <c r="J120" s="30">
        <v>46169</v>
      </c>
      <c r="K120" s="30" t="s">
        <v>1301</v>
      </c>
      <c r="L120" s="31" t="s">
        <v>397</v>
      </c>
      <c r="M120" s="31" t="s">
        <v>388</v>
      </c>
      <c r="N120">
        <f t="shared" si="4"/>
        <v>5</v>
      </c>
      <c r="O120">
        <f t="shared" si="5"/>
        <v>22</v>
      </c>
    </row>
    <row r="121" spans="1:15" x14ac:dyDescent="0.35">
      <c r="A121" s="30">
        <v>46150</v>
      </c>
      <c r="B121" s="31" t="s">
        <v>2056</v>
      </c>
      <c r="C121" s="31" t="s">
        <v>1136</v>
      </c>
      <c r="D121" s="31">
        <v>12980</v>
      </c>
      <c r="E121" s="31">
        <v>2076.8000000000002</v>
      </c>
      <c r="F121" s="31">
        <v>15056.8</v>
      </c>
      <c r="G121" s="30">
        <v>46180</v>
      </c>
      <c r="H121" s="30" t="s">
        <v>503</v>
      </c>
      <c r="I121" s="31" t="s">
        <v>520</v>
      </c>
      <c r="J121" s="30">
        <v>46168</v>
      </c>
      <c r="K121" s="30" t="s">
        <v>1301</v>
      </c>
      <c r="L121" s="31" t="s">
        <v>397</v>
      </c>
      <c r="M121" s="31" t="s">
        <v>388</v>
      </c>
      <c r="N121">
        <f t="shared" si="4"/>
        <v>5</v>
      </c>
      <c r="O121">
        <f t="shared" si="5"/>
        <v>22</v>
      </c>
    </row>
    <row r="122" spans="1:15" x14ac:dyDescent="0.35">
      <c r="A122" s="30">
        <v>46149</v>
      </c>
      <c r="B122" s="31" t="s">
        <v>2063</v>
      </c>
      <c r="C122" s="31" t="s">
        <v>1150</v>
      </c>
      <c r="D122" s="31">
        <v>16320</v>
      </c>
      <c r="E122" s="31">
        <v>2611.1999999999998</v>
      </c>
      <c r="F122" s="31">
        <v>18931.2</v>
      </c>
      <c r="G122" s="30">
        <v>46149</v>
      </c>
      <c r="H122" s="30" t="s">
        <v>503</v>
      </c>
      <c r="I122" s="31" t="s">
        <v>520</v>
      </c>
      <c r="J122" s="30">
        <v>46148</v>
      </c>
      <c r="K122" s="30" t="s">
        <v>521</v>
      </c>
      <c r="L122" s="31" t="s">
        <v>397</v>
      </c>
      <c r="M122" s="31" t="s">
        <v>511</v>
      </c>
      <c r="N122">
        <f t="shared" si="4"/>
        <v>5</v>
      </c>
      <c r="O122">
        <f t="shared" si="5"/>
        <v>19</v>
      </c>
    </row>
    <row r="123" spans="1:15" x14ac:dyDescent="0.35">
      <c r="A123" s="30">
        <v>46148</v>
      </c>
      <c r="B123" s="31" t="s">
        <v>2065</v>
      </c>
      <c r="C123" s="31" t="s">
        <v>400</v>
      </c>
      <c r="D123" s="31">
        <v>295552.15000000002</v>
      </c>
      <c r="E123" s="31">
        <v>47288.34</v>
      </c>
      <c r="F123" s="31">
        <v>342840.49</v>
      </c>
      <c r="G123" s="30">
        <v>46178</v>
      </c>
      <c r="H123" s="30" t="s">
        <v>503</v>
      </c>
      <c r="I123" s="31" t="s">
        <v>520</v>
      </c>
      <c r="J123" s="30">
        <v>46148</v>
      </c>
      <c r="K123" s="30" t="s">
        <v>521</v>
      </c>
      <c r="L123" s="31" t="s">
        <v>397</v>
      </c>
      <c r="M123" s="31" t="s">
        <v>388</v>
      </c>
      <c r="N123">
        <f t="shared" si="4"/>
        <v>5</v>
      </c>
      <c r="O123">
        <f t="shared" si="5"/>
        <v>19</v>
      </c>
    </row>
    <row r="124" spans="1:15" x14ac:dyDescent="0.35">
      <c r="A124" s="30">
        <v>46148</v>
      </c>
      <c r="B124" s="31" t="s">
        <v>2067</v>
      </c>
      <c r="C124" s="31" t="s">
        <v>792</v>
      </c>
      <c r="D124" s="31">
        <v>31000</v>
      </c>
      <c r="E124" s="31">
        <v>4960</v>
      </c>
      <c r="F124" s="31">
        <v>35960</v>
      </c>
      <c r="G124" s="30">
        <v>46193</v>
      </c>
      <c r="H124" s="30" t="s">
        <v>503</v>
      </c>
      <c r="I124" s="31" t="s">
        <v>520</v>
      </c>
      <c r="J124" s="30">
        <v>46164</v>
      </c>
      <c r="K124" s="30" t="s">
        <v>1258</v>
      </c>
      <c r="L124" s="31" t="s">
        <v>397</v>
      </c>
      <c r="M124" s="31" t="s">
        <v>388</v>
      </c>
      <c r="N124">
        <f t="shared" si="4"/>
        <v>5</v>
      </c>
      <c r="O124">
        <f t="shared" si="5"/>
        <v>21</v>
      </c>
    </row>
    <row r="125" spans="1:15" x14ac:dyDescent="0.35">
      <c r="A125" s="30">
        <v>46147</v>
      </c>
      <c r="B125" s="31" t="s">
        <v>2073</v>
      </c>
      <c r="C125" s="31" t="s">
        <v>790</v>
      </c>
      <c r="D125" s="31">
        <v>68400</v>
      </c>
      <c r="E125" s="31">
        <v>10944</v>
      </c>
      <c r="F125" s="31">
        <v>79344</v>
      </c>
      <c r="G125" s="30">
        <v>46177</v>
      </c>
      <c r="H125" s="30" t="s">
        <v>503</v>
      </c>
      <c r="I125" s="31" t="s">
        <v>520</v>
      </c>
      <c r="J125" s="30">
        <v>46171</v>
      </c>
      <c r="K125" s="30" t="s">
        <v>1301</v>
      </c>
      <c r="L125" s="31" t="s">
        <v>397</v>
      </c>
      <c r="M125" s="31" t="s">
        <v>388</v>
      </c>
      <c r="N125">
        <f t="shared" si="4"/>
        <v>5</v>
      </c>
      <c r="O125">
        <f t="shared" si="5"/>
        <v>22</v>
      </c>
    </row>
    <row r="126" spans="1:15" x14ac:dyDescent="0.35">
      <c r="A126" s="30">
        <v>46147</v>
      </c>
      <c r="B126" s="31" t="s">
        <v>2074</v>
      </c>
      <c r="C126" s="31" t="s">
        <v>790</v>
      </c>
      <c r="D126" s="31">
        <v>68400</v>
      </c>
      <c r="E126" s="31">
        <v>10944</v>
      </c>
      <c r="F126" s="31">
        <v>79344</v>
      </c>
      <c r="G126" s="30">
        <v>46177</v>
      </c>
      <c r="H126" s="30" t="s">
        <v>503</v>
      </c>
      <c r="I126" s="31" t="s">
        <v>520</v>
      </c>
      <c r="J126" s="30">
        <v>46170</v>
      </c>
      <c r="K126" s="30" t="s">
        <v>1301</v>
      </c>
      <c r="L126" s="31" t="s">
        <v>397</v>
      </c>
      <c r="M126" s="31" t="s">
        <v>388</v>
      </c>
      <c r="N126">
        <f t="shared" si="4"/>
        <v>5</v>
      </c>
      <c r="O126">
        <f t="shared" si="5"/>
        <v>22</v>
      </c>
    </row>
    <row r="127" spans="1:15" x14ac:dyDescent="0.35">
      <c r="A127" s="30">
        <v>46147</v>
      </c>
      <c r="B127" s="31" t="s">
        <v>2075</v>
      </c>
      <c r="C127" s="31" t="s">
        <v>790</v>
      </c>
      <c r="D127" s="31">
        <v>68400</v>
      </c>
      <c r="E127" s="31">
        <v>10944</v>
      </c>
      <c r="F127" s="31">
        <v>79344</v>
      </c>
      <c r="G127" s="30">
        <v>46177</v>
      </c>
      <c r="H127" s="30" t="s">
        <v>503</v>
      </c>
      <c r="I127" s="31" t="s">
        <v>520</v>
      </c>
      <c r="J127" s="30">
        <v>46163</v>
      </c>
      <c r="K127" s="30" t="s">
        <v>1258</v>
      </c>
      <c r="L127" s="31" t="s">
        <v>397</v>
      </c>
      <c r="M127" s="31" t="s">
        <v>388</v>
      </c>
      <c r="N127">
        <f t="shared" si="4"/>
        <v>5</v>
      </c>
      <c r="O127">
        <f t="shared" si="5"/>
        <v>21</v>
      </c>
    </row>
    <row r="128" spans="1:15" x14ac:dyDescent="0.35">
      <c r="A128" s="30">
        <v>46146</v>
      </c>
      <c r="B128" s="31" t="s">
        <v>2081</v>
      </c>
      <c r="C128" s="31" t="s">
        <v>1675</v>
      </c>
      <c r="D128" s="31">
        <v>3150</v>
      </c>
      <c r="E128" s="31">
        <v>504</v>
      </c>
      <c r="F128" s="31">
        <v>3654</v>
      </c>
      <c r="G128" s="30">
        <v>46146</v>
      </c>
      <c r="H128" s="30" t="s">
        <v>503</v>
      </c>
      <c r="I128" s="31" t="s">
        <v>520</v>
      </c>
      <c r="J128" s="30">
        <v>46154</v>
      </c>
      <c r="K128" s="30" t="s">
        <v>1186</v>
      </c>
      <c r="L128" s="31" t="s">
        <v>1146</v>
      </c>
      <c r="M128" s="31" t="s">
        <v>511</v>
      </c>
      <c r="N128">
        <f t="shared" si="4"/>
        <v>5</v>
      </c>
      <c r="O128">
        <f t="shared" si="5"/>
        <v>20</v>
      </c>
    </row>
    <row r="129" spans="1:15" x14ac:dyDescent="0.35">
      <c r="A129" s="30">
        <v>46146</v>
      </c>
      <c r="B129" s="31" t="s">
        <v>2082</v>
      </c>
      <c r="C129" s="31" t="s">
        <v>788</v>
      </c>
      <c r="D129" s="31">
        <v>709944</v>
      </c>
      <c r="E129" s="31"/>
      <c r="F129" s="31">
        <v>709944</v>
      </c>
      <c r="G129" s="30">
        <v>46146</v>
      </c>
      <c r="H129" s="30" t="s">
        <v>503</v>
      </c>
      <c r="I129" s="31" t="s">
        <v>2268</v>
      </c>
      <c r="J129" s="30">
        <v>46146</v>
      </c>
      <c r="K129" s="30" t="s">
        <v>521</v>
      </c>
      <c r="L129" s="31" t="s">
        <v>397</v>
      </c>
      <c r="M129" s="31" t="s">
        <v>511</v>
      </c>
      <c r="N129">
        <f t="shared" si="4"/>
        <v>5</v>
      </c>
      <c r="O129">
        <f t="shared" si="5"/>
        <v>19</v>
      </c>
    </row>
    <row r="130" spans="1:15" x14ac:dyDescent="0.35">
      <c r="A130" s="30">
        <v>46142</v>
      </c>
      <c r="B130" s="31" t="s">
        <v>2017</v>
      </c>
      <c r="C130" s="31" t="s">
        <v>402</v>
      </c>
      <c r="D130" s="31">
        <v>54720</v>
      </c>
      <c r="E130" s="31">
        <v>8755.2000000000007</v>
      </c>
      <c r="F130" s="31">
        <v>63475.199999999997</v>
      </c>
      <c r="G130" s="30">
        <v>46172</v>
      </c>
      <c r="H130" s="30" t="s">
        <v>503</v>
      </c>
      <c r="I130" s="31" t="s">
        <v>520</v>
      </c>
      <c r="J130" s="30">
        <v>46165</v>
      </c>
      <c r="K130" s="30" t="s">
        <v>1301</v>
      </c>
      <c r="L130" s="31" t="s">
        <v>397</v>
      </c>
      <c r="M130" s="31" t="s">
        <v>388</v>
      </c>
      <c r="N130">
        <f t="shared" si="4"/>
        <v>5</v>
      </c>
      <c r="O130">
        <f t="shared" si="5"/>
        <v>21</v>
      </c>
    </row>
    <row r="131" spans="1:15" x14ac:dyDescent="0.35">
      <c r="A131" s="30">
        <v>46142</v>
      </c>
      <c r="B131" s="31" t="s">
        <v>2018</v>
      </c>
      <c r="C131" s="31" t="s">
        <v>508</v>
      </c>
      <c r="D131" s="31">
        <v>55983.360000000001</v>
      </c>
      <c r="E131" s="31">
        <v>8957.34</v>
      </c>
      <c r="F131" s="31">
        <v>64940.7</v>
      </c>
      <c r="G131" s="30">
        <v>46172</v>
      </c>
      <c r="H131" s="30" t="s">
        <v>503</v>
      </c>
      <c r="I131" s="31" t="s">
        <v>520</v>
      </c>
      <c r="J131" s="30">
        <v>46171</v>
      </c>
      <c r="K131" s="30" t="s">
        <v>1301</v>
      </c>
      <c r="L131" s="31" t="s">
        <v>397</v>
      </c>
      <c r="M131" s="31" t="s">
        <v>388</v>
      </c>
      <c r="N131">
        <f t="shared" si="4"/>
        <v>5</v>
      </c>
      <c r="O131">
        <f t="shared" si="5"/>
        <v>22</v>
      </c>
    </row>
    <row r="132" spans="1:15" x14ac:dyDescent="0.35">
      <c r="A132" s="30">
        <v>46141</v>
      </c>
      <c r="B132" s="31" t="s">
        <v>2019</v>
      </c>
      <c r="C132" s="31" t="s">
        <v>790</v>
      </c>
      <c r="D132" s="31">
        <v>48780</v>
      </c>
      <c r="E132" s="31">
        <v>7804.8</v>
      </c>
      <c r="F132" s="31">
        <v>56584.800000000003</v>
      </c>
      <c r="G132" s="30">
        <v>46171</v>
      </c>
      <c r="H132" s="30" t="s">
        <v>503</v>
      </c>
      <c r="I132" s="31" t="s">
        <v>520</v>
      </c>
      <c r="J132" s="30">
        <v>46157</v>
      </c>
      <c r="K132" s="30" t="s">
        <v>1186</v>
      </c>
      <c r="L132" s="31" t="s">
        <v>397</v>
      </c>
      <c r="M132" s="31" t="s">
        <v>388</v>
      </c>
      <c r="N132">
        <f t="shared" si="4"/>
        <v>5</v>
      </c>
      <c r="O132">
        <f t="shared" si="5"/>
        <v>20</v>
      </c>
    </row>
    <row r="133" spans="1:15" x14ac:dyDescent="0.35">
      <c r="A133" s="30">
        <v>46141</v>
      </c>
      <c r="B133" s="31" t="s">
        <v>2025</v>
      </c>
      <c r="C133" s="31" t="s">
        <v>1136</v>
      </c>
      <c r="D133" s="31">
        <v>55240</v>
      </c>
      <c r="E133" s="31">
        <v>8838.4</v>
      </c>
      <c r="F133" s="31">
        <v>64078.400000000001</v>
      </c>
      <c r="G133" s="30">
        <v>46171</v>
      </c>
      <c r="H133" s="30" t="s">
        <v>503</v>
      </c>
      <c r="I133" s="31" t="s">
        <v>520</v>
      </c>
      <c r="J133" s="30">
        <v>46168</v>
      </c>
      <c r="K133" s="30" t="s">
        <v>1301</v>
      </c>
      <c r="L133" s="31" t="s">
        <v>397</v>
      </c>
      <c r="M133" s="31" t="s">
        <v>388</v>
      </c>
      <c r="N133">
        <f t="shared" si="4"/>
        <v>5</v>
      </c>
      <c r="O133">
        <f t="shared" si="5"/>
        <v>22</v>
      </c>
    </row>
    <row r="134" spans="1:15" x14ac:dyDescent="0.35">
      <c r="A134" s="30">
        <v>46140</v>
      </c>
      <c r="B134" s="31" t="s">
        <v>2032</v>
      </c>
      <c r="C134" s="31" t="s">
        <v>1643</v>
      </c>
      <c r="D134" s="31">
        <v>13500</v>
      </c>
      <c r="E134" s="31">
        <v>2160</v>
      </c>
      <c r="F134" s="31">
        <v>15660</v>
      </c>
      <c r="G134" s="30">
        <v>46170</v>
      </c>
      <c r="H134" s="30" t="s">
        <v>503</v>
      </c>
      <c r="I134" s="31" t="s">
        <v>520</v>
      </c>
      <c r="J134" s="30">
        <v>46169</v>
      </c>
      <c r="K134" s="30" t="s">
        <v>1301</v>
      </c>
      <c r="L134" s="31" t="s">
        <v>835</v>
      </c>
      <c r="M134" s="31" t="s">
        <v>388</v>
      </c>
      <c r="N134">
        <f t="shared" si="4"/>
        <v>5</v>
      </c>
      <c r="O134">
        <f t="shared" si="5"/>
        <v>22</v>
      </c>
    </row>
    <row r="135" spans="1:15" x14ac:dyDescent="0.35">
      <c r="A135" s="30">
        <v>46140</v>
      </c>
      <c r="B135" s="31" t="s">
        <v>2034</v>
      </c>
      <c r="C135" s="31" t="s">
        <v>1161</v>
      </c>
      <c r="D135" s="31">
        <v>59796</v>
      </c>
      <c r="E135" s="31">
        <v>9567.36</v>
      </c>
      <c r="F135" s="31">
        <v>69363.360000000001</v>
      </c>
      <c r="G135" s="30">
        <v>46155</v>
      </c>
      <c r="H135" s="30" t="s">
        <v>503</v>
      </c>
      <c r="I135" s="31" t="s">
        <v>520</v>
      </c>
      <c r="J135" s="30">
        <v>46171</v>
      </c>
      <c r="K135" s="30" t="s">
        <v>1301</v>
      </c>
      <c r="L135" s="31" t="s">
        <v>835</v>
      </c>
      <c r="M135" s="31" t="s">
        <v>388</v>
      </c>
      <c r="N135">
        <f t="shared" si="4"/>
        <v>5</v>
      </c>
      <c r="O135">
        <f t="shared" si="5"/>
        <v>22</v>
      </c>
    </row>
    <row r="136" spans="1:15" x14ac:dyDescent="0.35">
      <c r="A136" s="30">
        <v>46139</v>
      </c>
      <c r="B136" s="31" t="s">
        <v>2038</v>
      </c>
      <c r="C136" s="31" t="s">
        <v>1136</v>
      </c>
      <c r="D136" s="31">
        <v>34200</v>
      </c>
      <c r="E136" s="31">
        <v>5472</v>
      </c>
      <c r="F136" s="31">
        <v>39672</v>
      </c>
      <c r="G136" s="30">
        <v>46169</v>
      </c>
      <c r="H136" s="30" t="s">
        <v>503</v>
      </c>
      <c r="I136" s="31" t="s">
        <v>520</v>
      </c>
      <c r="J136" s="30">
        <v>46168</v>
      </c>
      <c r="K136" s="30" t="s">
        <v>1301</v>
      </c>
      <c r="L136" s="31" t="s">
        <v>397</v>
      </c>
      <c r="M136" s="31" t="s">
        <v>388</v>
      </c>
      <c r="N136">
        <f t="shared" si="4"/>
        <v>5</v>
      </c>
      <c r="O136">
        <f t="shared" si="5"/>
        <v>22</v>
      </c>
    </row>
    <row r="137" spans="1:15" x14ac:dyDescent="0.35">
      <c r="A137" s="30">
        <v>46139</v>
      </c>
      <c r="B137" s="31" t="s">
        <v>2047</v>
      </c>
      <c r="C137" s="31" t="s">
        <v>745</v>
      </c>
      <c r="D137" s="31">
        <v>56392.85</v>
      </c>
      <c r="E137" s="31">
        <v>9022.86</v>
      </c>
      <c r="F137" s="31">
        <v>65415.71</v>
      </c>
      <c r="G137" s="30">
        <v>46169</v>
      </c>
      <c r="H137" s="30" t="s">
        <v>503</v>
      </c>
      <c r="I137" s="31" t="s">
        <v>520</v>
      </c>
      <c r="J137" s="30">
        <v>46171</v>
      </c>
      <c r="K137" s="30" t="s">
        <v>1301</v>
      </c>
      <c r="L137" s="31" t="s">
        <v>835</v>
      </c>
      <c r="M137" s="31" t="s">
        <v>388</v>
      </c>
      <c r="N137">
        <f t="shared" si="4"/>
        <v>5</v>
      </c>
      <c r="O137">
        <f t="shared" si="5"/>
        <v>22</v>
      </c>
    </row>
    <row r="138" spans="1:15" x14ac:dyDescent="0.35">
      <c r="A138" s="30">
        <v>46137</v>
      </c>
      <c r="B138" s="31" t="s">
        <v>2048</v>
      </c>
      <c r="C138" s="31" t="s">
        <v>402</v>
      </c>
      <c r="D138" s="31">
        <v>6840</v>
      </c>
      <c r="E138" s="31">
        <v>1094.4000000000001</v>
      </c>
      <c r="F138" s="31">
        <v>7934.4</v>
      </c>
      <c r="G138" s="30">
        <v>46167</v>
      </c>
      <c r="H138" s="30" t="s">
        <v>503</v>
      </c>
      <c r="I138" s="31" t="s">
        <v>520</v>
      </c>
      <c r="J138" s="30">
        <v>46160</v>
      </c>
      <c r="K138" s="30" t="s">
        <v>1258</v>
      </c>
      <c r="L138" s="31" t="s">
        <v>397</v>
      </c>
      <c r="M138" s="31" t="s">
        <v>388</v>
      </c>
      <c r="N138">
        <f t="shared" si="4"/>
        <v>5</v>
      </c>
      <c r="O138">
        <f t="shared" si="5"/>
        <v>21</v>
      </c>
    </row>
    <row r="139" spans="1:15" x14ac:dyDescent="0.35">
      <c r="A139" s="30">
        <v>46137</v>
      </c>
      <c r="B139" s="31" t="s">
        <v>2049</v>
      </c>
      <c r="C139" s="31" t="s">
        <v>2042</v>
      </c>
      <c r="D139" s="31">
        <v>4050</v>
      </c>
      <c r="E139" s="31">
        <v>648</v>
      </c>
      <c r="F139" s="31">
        <v>4698</v>
      </c>
      <c r="G139" s="30">
        <v>46167</v>
      </c>
      <c r="H139" s="30" t="s">
        <v>503</v>
      </c>
      <c r="I139" s="31" t="s">
        <v>520</v>
      </c>
      <c r="J139" s="30">
        <v>46170</v>
      </c>
      <c r="K139" s="30" t="s">
        <v>1301</v>
      </c>
      <c r="L139" s="31" t="s">
        <v>397</v>
      </c>
      <c r="M139" s="31" t="s">
        <v>388</v>
      </c>
      <c r="N139">
        <f t="shared" si="4"/>
        <v>5</v>
      </c>
      <c r="O139">
        <f t="shared" si="5"/>
        <v>22</v>
      </c>
    </row>
    <row r="140" spans="1:15" x14ac:dyDescent="0.35">
      <c r="A140" s="30">
        <v>46137</v>
      </c>
      <c r="B140" s="31" t="s">
        <v>2050</v>
      </c>
      <c r="C140" s="31" t="s">
        <v>412</v>
      </c>
      <c r="D140" s="31">
        <v>9738.23</v>
      </c>
      <c r="E140" s="31">
        <v>1558.12</v>
      </c>
      <c r="F140" s="31">
        <v>11296.35</v>
      </c>
      <c r="G140" s="30">
        <v>46167</v>
      </c>
      <c r="H140" s="30" t="s">
        <v>503</v>
      </c>
      <c r="I140" s="31" t="s">
        <v>520</v>
      </c>
      <c r="J140" s="30">
        <v>46169</v>
      </c>
      <c r="K140" s="30" t="s">
        <v>1301</v>
      </c>
      <c r="L140" s="31" t="s">
        <v>397</v>
      </c>
      <c r="M140" s="31" t="s">
        <v>388</v>
      </c>
      <c r="N140">
        <f t="shared" si="4"/>
        <v>5</v>
      </c>
      <c r="O140">
        <f t="shared" si="5"/>
        <v>22</v>
      </c>
    </row>
    <row r="141" spans="1:15" x14ac:dyDescent="0.35">
      <c r="A141" s="30">
        <v>46136</v>
      </c>
      <c r="B141" s="31" t="s">
        <v>1957</v>
      </c>
      <c r="C141" s="31" t="s">
        <v>1448</v>
      </c>
      <c r="D141" s="31">
        <v>12600</v>
      </c>
      <c r="E141" s="31">
        <v>2016</v>
      </c>
      <c r="F141" s="31">
        <v>14616</v>
      </c>
      <c r="G141" s="30">
        <v>46166</v>
      </c>
      <c r="H141" s="30" t="s">
        <v>503</v>
      </c>
      <c r="I141" s="31" t="s">
        <v>520</v>
      </c>
      <c r="J141" s="30">
        <v>46171</v>
      </c>
      <c r="K141" s="30" t="s">
        <v>1301</v>
      </c>
      <c r="L141" s="31" t="s">
        <v>1146</v>
      </c>
      <c r="M141" s="31" t="s">
        <v>388</v>
      </c>
      <c r="N141">
        <f t="shared" si="4"/>
        <v>5</v>
      </c>
      <c r="O141">
        <f t="shared" si="5"/>
        <v>22</v>
      </c>
    </row>
    <row r="142" spans="1:15" x14ac:dyDescent="0.35">
      <c r="A142" s="30">
        <v>46134</v>
      </c>
      <c r="B142" s="31" t="s">
        <v>1964</v>
      </c>
      <c r="C142" s="31" t="s">
        <v>1885</v>
      </c>
      <c r="D142" s="31">
        <v>2850</v>
      </c>
      <c r="E142" s="31">
        <v>456</v>
      </c>
      <c r="F142" s="31">
        <v>3306</v>
      </c>
      <c r="G142" s="30">
        <v>46164</v>
      </c>
      <c r="H142" s="30" t="s">
        <v>503</v>
      </c>
      <c r="I142" s="31" t="s">
        <v>520</v>
      </c>
      <c r="J142" s="30">
        <v>46160</v>
      </c>
      <c r="K142" s="30" t="s">
        <v>1258</v>
      </c>
      <c r="L142" s="31" t="s">
        <v>835</v>
      </c>
      <c r="M142" s="31" t="s">
        <v>388</v>
      </c>
      <c r="N142">
        <f t="shared" si="4"/>
        <v>5</v>
      </c>
      <c r="O142">
        <f t="shared" si="5"/>
        <v>21</v>
      </c>
    </row>
    <row r="143" spans="1:15" x14ac:dyDescent="0.35">
      <c r="A143" s="30">
        <v>46134</v>
      </c>
      <c r="B143" s="31" t="s">
        <v>1966</v>
      </c>
      <c r="C143" s="31" t="s">
        <v>410</v>
      </c>
      <c r="D143" s="31">
        <v>8800</v>
      </c>
      <c r="E143" s="31">
        <v>1408</v>
      </c>
      <c r="F143" s="31">
        <v>10208</v>
      </c>
      <c r="G143" s="30">
        <v>46164</v>
      </c>
      <c r="H143" s="30" t="s">
        <v>503</v>
      </c>
      <c r="I143" s="31" t="s">
        <v>520</v>
      </c>
      <c r="J143" s="30">
        <v>46168</v>
      </c>
      <c r="K143" s="30" t="s">
        <v>1301</v>
      </c>
      <c r="L143" s="31" t="s">
        <v>397</v>
      </c>
      <c r="M143" s="31" t="s">
        <v>388</v>
      </c>
      <c r="N143">
        <f t="shared" si="4"/>
        <v>5</v>
      </c>
      <c r="O143">
        <f t="shared" si="5"/>
        <v>22</v>
      </c>
    </row>
    <row r="144" spans="1:15" x14ac:dyDescent="0.35">
      <c r="A144" s="30">
        <v>46134</v>
      </c>
      <c r="B144" s="31" t="s">
        <v>1967</v>
      </c>
      <c r="C144" s="31" t="s">
        <v>1968</v>
      </c>
      <c r="D144" s="31">
        <v>7905</v>
      </c>
      <c r="E144" s="31">
        <v>1264.8</v>
      </c>
      <c r="F144" s="31">
        <v>9169.7999999999993</v>
      </c>
      <c r="G144" s="30">
        <v>46164</v>
      </c>
      <c r="H144" s="30" t="s">
        <v>503</v>
      </c>
      <c r="I144" s="31" t="s">
        <v>520</v>
      </c>
      <c r="J144" s="30">
        <v>46163</v>
      </c>
      <c r="K144" s="30" t="s">
        <v>1258</v>
      </c>
      <c r="L144" s="31" t="s">
        <v>1146</v>
      </c>
      <c r="M144" s="31" t="s">
        <v>388</v>
      </c>
      <c r="N144">
        <f t="shared" si="4"/>
        <v>5</v>
      </c>
      <c r="O144">
        <f t="shared" si="5"/>
        <v>21</v>
      </c>
    </row>
    <row r="145" spans="1:15" x14ac:dyDescent="0.35">
      <c r="A145" s="30">
        <v>46133</v>
      </c>
      <c r="B145" s="31" t="s">
        <v>1969</v>
      </c>
      <c r="C145" s="31" t="s">
        <v>790</v>
      </c>
      <c r="D145" s="31">
        <v>49750</v>
      </c>
      <c r="E145" s="31">
        <v>7960</v>
      </c>
      <c r="F145" s="31">
        <v>57710</v>
      </c>
      <c r="G145" s="30">
        <v>46163</v>
      </c>
      <c r="H145" s="30" t="s">
        <v>503</v>
      </c>
      <c r="I145" s="31" t="s">
        <v>520</v>
      </c>
      <c r="J145" s="30">
        <v>46147</v>
      </c>
      <c r="K145" s="30" t="s">
        <v>521</v>
      </c>
      <c r="L145" s="31" t="s">
        <v>397</v>
      </c>
      <c r="M145" s="31" t="s">
        <v>388</v>
      </c>
      <c r="N145">
        <f t="shared" si="4"/>
        <v>5</v>
      </c>
      <c r="O145">
        <f t="shared" si="5"/>
        <v>19</v>
      </c>
    </row>
    <row r="146" spans="1:15" x14ac:dyDescent="0.35">
      <c r="A146" s="30">
        <v>46133</v>
      </c>
      <c r="B146" s="31" t="s">
        <v>1974</v>
      </c>
      <c r="C146" s="31" t="s">
        <v>1679</v>
      </c>
      <c r="D146" s="31">
        <v>27200</v>
      </c>
      <c r="E146" s="31">
        <v>4352</v>
      </c>
      <c r="F146" s="31">
        <v>31552</v>
      </c>
      <c r="G146" s="30">
        <v>46163</v>
      </c>
      <c r="H146" s="30" t="s">
        <v>503</v>
      </c>
      <c r="I146" s="31" t="s">
        <v>520</v>
      </c>
      <c r="J146" s="30">
        <v>46171</v>
      </c>
      <c r="K146" s="30" t="s">
        <v>1301</v>
      </c>
      <c r="L146" s="31" t="s">
        <v>1146</v>
      </c>
      <c r="M146" s="31" t="s">
        <v>388</v>
      </c>
      <c r="N146">
        <f t="shared" si="4"/>
        <v>5</v>
      </c>
      <c r="O146">
        <f t="shared" si="5"/>
        <v>22</v>
      </c>
    </row>
    <row r="147" spans="1:15" x14ac:dyDescent="0.35">
      <c r="A147" s="30">
        <v>46133</v>
      </c>
      <c r="B147" s="31" t="s">
        <v>1975</v>
      </c>
      <c r="C147" s="31" t="s">
        <v>644</v>
      </c>
      <c r="D147" s="31">
        <v>9699.2000000000007</v>
      </c>
      <c r="E147" s="31">
        <v>1551.87</v>
      </c>
      <c r="F147" s="31">
        <v>11251.07</v>
      </c>
      <c r="G147" s="30">
        <v>46163</v>
      </c>
      <c r="H147" s="30" t="s">
        <v>503</v>
      </c>
      <c r="I147" s="31" t="s">
        <v>520</v>
      </c>
      <c r="J147" s="30">
        <v>46172</v>
      </c>
      <c r="K147" s="30" t="s">
        <v>1301</v>
      </c>
      <c r="L147" s="31" t="s">
        <v>835</v>
      </c>
      <c r="M147" s="31" t="s">
        <v>388</v>
      </c>
      <c r="N147">
        <f t="shared" si="4"/>
        <v>5</v>
      </c>
      <c r="O147">
        <f t="shared" si="5"/>
        <v>22</v>
      </c>
    </row>
    <row r="148" spans="1:15" x14ac:dyDescent="0.35">
      <c r="A148" s="30">
        <v>46132</v>
      </c>
      <c r="B148" s="31" t="s">
        <v>1977</v>
      </c>
      <c r="C148" s="31" t="s">
        <v>1448</v>
      </c>
      <c r="D148" s="31">
        <v>12600</v>
      </c>
      <c r="E148" s="31">
        <v>2016</v>
      </c>
      <c r="F148" s="31">
        <v>14616</v>
      </c>
      <c r="G148" s="30">
        <v>46162</v>
      </c>
      <c r="H148" s="30" t="s">
        <v>503</v>
      </c>
      <c r="I148" s="31" t="s">
        <v>520</v>
      </c>
      <c r="J148" s="30">
        <v>46169</v>
      </c>
      <c r="K148" s="30" t="s">
        <v>1301</v>
      </c>
      <c r="L148" s="31" t="s">
        <v>1146</v>
      </c>
      <c r="M148" s="31" t="s">
        <v>388</v>
      </c>
      <c r="N148">
        <f t="shared" si="4"/>
        <v>5</v>
      </c>
      <c r="O148">
        <f t="shared" si="5"/>
        <v>22</v>
      </c>
    </row>
    <row r="149" spans="1:15" x14ac:dyDescent="0.35">
      <c r="A149" s="30">
        <v>46130</v>
      </c>
      <c r="B149" s="31" t="s">
        <v>1978</v>
      </c>
      <c r="C149" s="31" t="s">
        <v>831</v>
      </c>
      <c r="D149" s="31">
        <v>13904.2</v>
      </c>
      <c r="E149" s="31"/>
      <c r="F149" s="31">
        <v>13904.2</v>
      </c>
      <c r="G149" s="30">
        <v>46160</v>
      </c>
      <c r="H149" s="30" t="s">
        <v>503</v>
      </c>
      <c r="I149" s="31" t="s">
        <v>520</v>
      </c>
      <c r="J149" s="30">
        <v>46162</v>
      </c>
      <c r="K149" s="30" t="s">
        <v>1258</v>
      </c>
      <c r="L149" s="31" t="s">
        <v>397</v>
      </c>
      <c r="M149" s="31" t="s">
        <v>388</v>
      </c>
      <c r="N149">
        <f t="shared" si="4"/>
        <v>5</v>
      </c>
      <c r="O149">
        <f t="shared" si="5"/>
        <v>21</v>
      </c>
    </row>
    <row r="150" spans="1:15" x14ac:dyDescent="0.35">
      <c r="A150" s="30">
        <v>46129</v>
      </c>
      <c r="B150" s="31" t="s">
        <v>1882</v>
      </c>
      <c r="C150" s="31" t="s">
        <v>790</v>
      </c>
      <c r="D150" s="31">
        <v>48780</v>
      </c>
      <c r="E150" s="31">
        <v>7804.8</v>
      </c>
      <c r="F150" s="31">
        <v>56584.800000000003</v>
      </c>
      <c r="G150" s="30">
        <v>46159</v>
      </c>
      <c r="H150" s="30" t="s">
        <v>503</v>
      </c>
      <c r="I150" s="31" t="s">
        <v>520</v>
      </c>
      <c r="J150" s="30">
        <v>46147</v>
      </c>
      <c r="K150" s="30" t="s">
        <v>521</v>
      </c>
      <c r="L150" s="31" t="s">
        <v>397</v>
      </c>
      <c r="M150" s="31" t="s">
        <v>388</v>
      </c>
      <c r="N150">
        <f t="shared" si="4"/>
        <v>5</v>
      </c>
      <c r="O150">
        <f t="shared" si="5"/>
        <v>19</v>
      </c>
    </row>
    <row r="151" spans="1:15" x14ac:dyDescent="0.35">
      <c r="A151" s="30">
        <v>46129</v>
      </c>
      <c r="B151" s="31" t="s">
        <v>1883</v>
      </c>
      <c r="C151" s="31" t="s">
        <v>1204</v>
      </c>
      <c r="D151" s="31">
        <v>4318.08</v>
      </c>
      <c r="E151" s="31">
        <v>690.89</v>
      </c>
      <c r="F151" s="31">
        <v>5008.97</v>
      </c>
      <c r="G151" s="30">
        <v>46159</v>
      </c>
      <c r="H151" s="30" t="s">
        <v>503</v>
      </c>
      <c r="I151" s="31" t="s">
        <v>520</v>
      </c>
      <c r="J151" s="30">
        <v>46167</v>
      </c>
      <c r="K151" s="30" t="s">
        <v>1301</v>
      </c>
      <c r="L151" s="31" t="s">
        <v>397</v>
      </c>
      <c r="M151" s="31" t="s">
        <v>388</v>
      </c>
      <c r="N151">
        <f t="shared" si="4"/>
        <v>5</v>
      </c>
      <c r="O151">
        <f t="shared" si="5"/>
        <v>22</v>
      </c>
    </row>
    <row r="152" spans="1:15" x14ac:dyDescent="0.35">
      <c r="A152" s="30">
        <v>46129</v>
      </c>
      <c r="B152" s="31" t="s">
        <v>1884</v>
      </c>
      <c r="C152" s="31" t="s">
        <v>1885</v>
      </c>
      <c r="D152" s="31">
        <v>25560</v>
      </c>
      <c r="E152" s="31">
        <v>4089.6</v>
      </c>
      <c r="F152" s="31">
        <v>29649.599999999999</v>
      </c>
      <c r="G152" s="30">
        <v>46159</v>
      </c>
      <c r="H152" s="30" t="s">
        <v>503</v>
      </c>
      <c r="I152" s="31" t="s">
        <v>520</v>
      </c>
      <c r="J152" s="30">
        <v>46160</v>
      </c>
      <c r="K152" s="30" t="s">
        <v>1258</v>
      </c>
      <c r="L152" s="31" t="s">
        <v>835</v>
      </c>
      <c r="M152" s="31" t="s">
        <v>388</v>
      </c>
      <c r="N152">
        <f t="shared" si="4"/>
        <v>5</v>
      </c>
      <c r="O152">
        <f t="shared" si="5"/>
        <v>21</v>
      </c>
    </row>
    <row r="153" spans="1:15" x14ac:dyDescent="0.35">
      <c r="A153" s="30">
        <v>46128</v>
      </c>
      <c r="B153" s="31" t="s">
        <v>1886</v>
      </c>
      <c r="C153" s="31" t="s">
        <v>586</v>
      </c>
      <c r="D153" s="31">
        <v>65000</v>
      </c>
      <c r="E153" s="31"/>
      <c r="F153" s="31">
        <v>65000</v>
      </c>
      <c r="G153" s="30">
        <v>46158</v>
      </c>
      <c r="H153" s="30" t="s">
        <v>503</v>
      </c>
      <c r="I153" s="31" t="s">
        <v>520</v>
      </c>
      <c r="J153" s="30">
        <v>46165</v>
      </c>
      <c r="K153" s="30" t="s">
        <v>1301</v>
      </c>
      <c r="L153" s="31" t="s">
        <v>397</v>
      </c>
      <c r="M153" s="31" t="s">
        <v>388</v>
      </c>
      <c r="N153">
        <f t="shared" si="4"/>
        <v>5</v>
      </c>
      <c r="O153">
        <f t="shared" si="5"/>
        <v>21</v>
      </c>
    </row>
    <row r="154" spans="1:15" x14ac:dyDescent="0.35">
      <c r="A154" s="30">
        <v>46128</v>
      </c>
      <c r="B154" s="31" t="s">
        <v>1887</v>
      </c>
      <c r="C154" s="31" t="s">
        <v>1204</v>
      </c>
      <c r="D154" s="31">
        <v>7740</v>
      </c>
      <c r="E154" s="31">
        <v>1238.4000000000001</v>
      </c>
      <c r="F154" s="31">
        <v>8978.4</v>
      </c>
      <c r="G154" s="30">
        <v>46158</v>
      </c>
      <c r="H154" s="30" t="s">
        <v>503</v>
      </c>
      <c r="I154" s="31" t="s">
        <v>520</v>
      </c>
      <c r="J154" s="30">
        <v>46167</v>
      </c>
      <c r="K154" s="30" t="s">
        <v>1301</v>
      </c>
      <c r="L154" s="31" t="s">
        <v>397</v>
      </c>
      <c r="M154" s="31" t="s">
        <v>388</v>
      </c>
      <c r="N154">
        <f t="shared" si="4"/>
        <v>5</v>
      </c>
      <c r="O154">
        <f t="shared" si="5"/>
        <v>22</v>
      </c>
    </row>
    <row r="155" spans="1:15" x14ac:dyDescent="0.35">
      <c r="A155" s="30">
        <v>46128</v>
      </c>
      <c r="B155" s="31" t="s">
        <v>1888</v>
      </c>
      <c r="C155" s="31" t="s">
        <v>402</v>
      </c>
      <c r="D155" s="31">
        <v>61560</v>
      </c>
      <c r="E155" s="31">
        <v>9849.6</v>
      </c>
      <c r="F155" s="31">
        <v>71409.600000000006</v>
      </c>
      <c r="G155" s="30">
        <v>46158</v>
      </c>
      <c r="H155" s="30" t="s">
        <v>503</v>
      </c>
      <c r="I155" s="31" t="s">
        <v>520</v>
      </c>
      <c r="J155" s="30">
        <v>46160</v>
      </c>
      <c r="K155" s="30" t="s">
        <v>1258</v>
      </c>
      <c r="L155" s="31" t="s">
        <v>397</v>
      </c>
      <c r="M155" s="31" t="s">
        <v>388</v>
      </c>
      <c r="N155">
        <f t="shared" si="4"/>
        <v>5</v>
      </c>
      <c r="O155">
        <f t="shared" si="5"/>
        <v>21</v>
      </c>
    </row>
    <row r="156" spans="1:15" x14ac:dyDescent="0.35">
      <c r="A156" s="30">
        <v>46128</v>
      </c>
      <c r="B156" s="31" t="s">
        <v>1889</v>
      </c>
      <c r="C156" s="31" t="s">
        <v>831</v>
      </c>
      <c r="D156" s="31">
        <v>13896.15</v>
      </c>
      <c r="E156" s="31"/>
      <c r="F156" s="31">
        <v>13896.15</v>
      </c>
      <c r="G156" s="30">
        <v>46158</v>
      </c>
      <c r="H156" s="30" t="s">
        <v>503</v>
      </c>
      <c r="I156" s="31" t="s">
        <v>520</v>
      </c>
      <c r="J156" s="30">
        <v>46162</v>
      </c>
      <c r="K156" s="30" t="s">
        <v>1258</v>
      </c>
      <c r="L156" s="31" t="s">
        <v>397</v>
      </c>
      <c r="M156" s="31" t="s">
        <v>388</v>
      </c>
      <c r="N156">
        <f t="shared" si="4"/>
        <v>5</v>
      </c>
      <c r="O156">
        <f t="shared" si="5"/>
        <v>21</v>
      </c>
    </row>
    <row r="157" spans="1:15" x14ac:dyDescent="0.35">
      <c r="A157" s="30">
        <v>46126</v>
      </c>
      <c r="B157" s="31" t="s">
        <v>1895</v>
      </c>
      <c r="C157" s="31" t="s">
        <v>1896</v>
      </c>
      <c r="D157" s="31">
        <v>15980</v>
      </c>
      <c r="E157" s="31">
        <v>2556.8000000000002</v>
      </c>
      <c r="F157" s="31">
        <v>18536.8</v>
      </c>
      <c r="G157" s="30">
        <v>46156</v>
      </c>
      <c r="H157" s="30" t="s">
        <v>503</v>
      </c>
      <c r="I157" s="31" t="s">
        <v>520</v>
      </c>
      <c r="J157" s="30">
        <v>46156</v>
      </c>
      <c r="K157" s="30" t="s">
        <v>1186</v>
      </c>
      <c r="L157" s="31" t="s">
        <v>835</v>
      </c>
      <c r="M157" s="31" t="s">
        <v>388</v>
      </c>
      <c r="N157">
        <f t="shared" si="4"/>
        <v>5</v>
      </c>
      <c r="O157">
        <f t="shared" si="5"/>
        <v>20</v>
      </c>
    </row>
    <row r="158" spans="1:15" x14ac:dyDescent="0.35">
      <c r="A158" s="30">
        <v>46126</v>
      </c>
      <c r="B158" s="31" t="s">
        <v>1898</v>
      </c>
      <c r="C158" s="31" t="s">
        <v>411</v>
      </c>
      <c r="D158" s="31">
        <v>30600</v>
      </c>
      <c r="E158" s="31">
        <v>4896</v>
      </c>
      <c r="F158" s="31">
        <v>35496</v>
      </c>
      <c r="G158" s="30">
        <v>46156</v>
      </c>
      <c r="H158" s="30" t="s">
        <v>503</v>
      </c>
      <c r="I158" s="31" t="s">
        <v>520</v>
      </c>
      <c r="J158" s="30">
        <v>46154</v>
      </c>
      <c r="K158" s="30" t="s">
        <v>1186</v>
      </c>
      <c r="L158" s="31" t="s">
        <v>1146</v>
      </c>
      <c r="M158" s="31" t="s">
        <v>388</v>
      </c>
      <c r="N158">
        <f t="shared" ref="N158:N191" si="6">MONTH(J158)</f>
        <v>5</v>
      </c>
      <c r="O158">
        <f t="shared" ref="O158:O191" si="7">WEEKNUM(J158)</f>
        <v>20</v>
      </c>
    </row>
    <row r="159" spans="1:15" x14ac:dyDescent="0.35">
      <c r="A159" s="30">
        <v>46125</v>
      </c>
      <c r="B159" s="31" t="s">
        <v>1902</v>
      </c>
      <c r="C159" s="31" t="s">
        <v>1164</v>
      </c>
      <c r="D159" s="31">
        <v>114975</v>
      </c>
      <c r="E159" s="31">
        <v>18396</v>
      </c>
      <c r="F159" s="31">
        <v>133371</v>
      </c>
      <c r="G159" s="30">
        <v>46155</v>
      </c>
      <c r="H159" s="30" t="s">
        <v>503</v>
      </c>
      <c r="I159" s="31" t="s">
        <v>520</v>
      </c>
      <c r="J159" s="30">
        <v>46155</v>
      </c>
      <c r="K159" s="30" t="s">
        <v>1186</v>
      </c>
      <c r="L159" s="31" t="s">
        <v>397</v>
      </c>
      <c r="M159" s="31" t="s">
        <v>388</v>
      </c>
      <c r="N159">
        <f t="shared" si="6"/>
        <v>5</v>
      </c>
      <c r="O159">
        <f t="shared" si="7"/>
        <v>20</v>
      </c>
    </row>
    <row r="160" spans="1:15" x14ac:dyDescent="0.35">
      <c r="A160" s="30">
        <v>46122</v>
      </c>
      <c r="B160" s="31" t="s">
        <v>1801</v>
      </c>
      <c r="C160" s="31" t="s">
        <v>415</v>
      </c>
      <c r="D160" s="31">
        <v>21716.48</v>
      </c>
      <c r="E160" s="31">
        <v>3474.64</v>
      </c>
      <c r="F160" s="31">
        <v>25191.119999999999</v>
      </c>
      <c r="G160" s="30">
        <v>46152</v>
      </c>
      <c r="H160" s="30" t="s">
        <v>503</v>
      </c>
      <c r="I160" s="31" t="s">
        <v>520</v>
      </c>
      <c r="J160" s="30">
        <v>46157</v>
      </c>
      <c r="K160" s="30" t="s">
        <v>1186</v>
      </c>
      <c r="L160" s="31" t="s">
        <v>397</v>
      </c>
      <c r="M160" s="31" t="s">
        <v>388</v>
      </c>
      <c r="N160">
        <f t="shared" si="6"/>
        <v>5</v>
      </c>
      <c r="O160">
        <f t="shared" si="7"/>
        <v>20</v>
      </c>
    </row>
    <row r="161" spans="1:15" x14ac:dyDescent="0.35">
      <c r="A161" s="30">
        <v>46122</v>
      </c>
      <c r="B161" s="31" t="s">
        <v>1802</v>
      </c>
      <c r="C161" s="31" t="s">
        <v>1803</v>
      </c>
      <c r="D161" s="31">
        <v>13200</v>
      </c>
      <c r="E161" s="31">
        <v>2112</v>
      </c>
      <c r="F161" s="31">
        <v>15312</v>
      </c>
      <c r="G161" s="30">
        <v>46152</v>
      </c>
      <c r="H161" s="30" t="s">
        <v>503</v>
      </c>
      <c r="I161" s="31" t="s">
        <v>520</v>
      </c>
      <c r="J161" s="30">
        <v>46162</v>
      </c>
      <c r="K161" s="30" t="s">
        <v>1258</v>
      </c>
      <c r="L161" s="31" t="s">
        <v>397</v>
      </c>
      <c r="M161" s="31" t="s">
        <v>388</v>
      </c>
      <c r="N161">
        <f t="shared" si="6"/>
        <v>5</v>
      </c>
      <c r="O161">
        <f t="shared" si="7"/>
        <v>21</v>
      </c>
    </row>
    <row r="162" spans="1:15" x14ac:dyDescent="0.35">
      <c r="A162" s="30">
        <v>46121</v>
      </c>
      <c r="B162" s="31" t="s">
        <v>1809</v>
      </c>
      <c r="C162" s="31" t="s">
        <v>1503</v>
      </c>
      <c r="D162" s="31">
        <v>7670.7</v>
      </c>
      <c r="E162" s="31">
        <v>1227.31</v>
      </c>
      <c r="F162" s="31">
        <v>8898.01</v>
      </c>
      <c r="G162" s="30">
        <v>46151</v>
      </c>
      <c r="H162" s="30" t="s">
        <v>503</v>
      </c>
      <c r="I162" s="31" t="s">
        <v>520</v>
      </c>
      <c r="J162" s="30">
        <v>46150</v>
      </c>
      <c r="K162" s="30" t="s">
        <v>521</v>
      </c>
      <c r="L162" s="31" t="s">
        <v>835</v>
      </c>
      <c r="M162" s="31" t="s">
        <v>388</v>
      </c>
      <c r="N162">
        <f t="shared" si="6"/>
        <v>5</v>
      </c>
      <c r="O162">
        <f t="shared" si="7"/>
        <v>19</v>
      </c>
    </row>
    <row r="163" spans="1:15" x14ac:dyDescent="0.35">
      <c r="A163" s="30">
        <v>46121</v>
      </c>
      <c r="B163" s="31" t="s">
        <v>1811</v>
      </c>
      <c r="C163" s="31" t="s">
        <v>674</v>
      </c>
      <c r="D163" s="31">
        <v>72101</v>
      </c>
      <c r="E163" s="31">
        <v>11536.16</v>
      </c>
      <c r="F163" s="31">
        <v>83637.16</v>
      </c>
      <c r="G163" s="30">
        <v>46151</v>
      </c>
      <c r="H163" s="30" t="s">
        <v>503</v>
      </c>
      <c r="I163" s="31" t="s">
        <v>520</v>
      </c>
      <c r="J163" s="30">
        <v>46157</v>
      </c>
      <c r="K163" s="30" t="s">
        <v>1186</v>
      </c>
      <c r="L163" s="31" t="s">
        <v>835</v>
      </c>
      <c r="M163" s="31" t="s">
        <v>388</v>
      </c>
      <c r="N163">
        <f t="shared" si="6"/>
        <v>5</v>
      </c>
      <c r="O163">
        <f t="shared" si="7"/>
        <v>20</v>
      </c>
    </row>
    <row r="164" spans="1:15" x14ac:dyDescent="0.35">
      <c r="A164" s="30">
        <v>46121</v>
      </c>
      <c r="B164" s="31" t="s">
        <v>1814</v>
      </c>
      <c r="C164" s="31" t="s">
        <v>402</v>
      </c>
      <c r="D164" s="31">
        <v>61560</v>
      </c>
      <c r="E164" s="31">
        <v>9849.6</v>
      </c>
      <c r="F164" s="31">
        <v>71409.600000000006</v>
      </c>
      <c r="G164" s="30">
        <v>46151</v>
      </c>
      <c r="H164" s="30" t="s">
        <v>503</v>
      </c>
      <c r="I164" s="31" t="s">
        <v>520</v>
      </c>
      <c r="J164" s="30">
        <v>46151</v>
      </c>
      <c r="K164" s="30" t="s">
        <v>1186</v>
      </c>
      <c r="L164" s="31" t="s">
        <v>397</v>
      </c>
      <c r="M164" s="31" t="s">
        <v>388</v>
      </c>
      <c r="N164">
        <f t="shared" si="6"/>
        <v>5</v>
      </c>
      <c r="O164">
        <f t="shared" si="7"/>
        <v>19</v>
      </c>
    </row>
    <row r="165" spans="1:15" x14ac:dyDescent="0.35">
      <c r="A165" s="30">
        <v>46121</v>
      </c>
      <c r="B165" s="31" t="s">
        <v>1817</v>
      </c>
      <c r="C165" s="31" t="s">
        <v>484</v>
      </c>
      <c r="D165" s="31">
        <v>12980</v>
      </c>
      <c r="E165" s="31">
        <v>2076.8000000000002</v>
      </c>
      <c r="F165" s="31">
        <v>15056.8</v>
      </c>
      <c r="G165" s="30">
        <v>46151</v>
      </c>
      <c r="H165" s="30" t="s">
        <v>503</v>
      </c>
      <c r="I165" s="31" t="s">
        <v>520</v>
      </c>
      <c r="J165" s="30">
        <v>46164</v>
      </c>
      <c r="K165" s="30" t="s">
        <v>1258</v>
      </c>
      <c r="L165" s="31" t="s">
        <v>397</v>
      </c>
      <c r="M165" s="31" t="s">
        <v>388</v>
      </c>
      <c r="N165">
        <f t="shared" si="6"/>
        <v>5</v>
      </c>
      <c r="O165">
        <f t="shared" si="7"/>
        <v>21</v>
      </c>
    </row>
    <row r="166" spans="1:15" x14ac:dyDescent="0.35">
      <c r="A166" s="30">
        <v>46120</v>
      </c>
      <c r="B166" s="31" t="s">
        <v>1820</v>
      </c>
      <c r="C166" s="31" t="s">
        <v>1821</v>
      </c>
      <c r="D166" s="31">
        <v>18270</v>
      </c>
      <c r="E166" s="31"/>
      <c r="F166" s="31">
        <v>18270</v>
      </c>
      <c r="G166" s="30">
        <v>46150</v>
      </c>
      <c r="H166" s="30" t="s">
        <v>503</v>
      </c>
      <c r="I166" s="31" t="s">
        <v>520</v>
      </c>
      <c r="J166" s="30">
        <v>46163</v>
      </c>
      <c r="K166" s="30" t="s">
        <v>1258</v>
      </c>
      <c r="L166" s="31" t="s">
        <v>397</v>
      </c>
      <c r="M166" s="31" t="s">
        <v>388</v>
      </c>
      <c r="N166">
        <f t="shared" si="6"/>
        <v>5</v>
      </c>
      <c r="O166">
        <f t="shared" si="7"/>
        <v>21</v>
      </c>
    </row>
    <row r="167" spans="1:15" x14ac:dyDescent="0.35">
      <c r="A167" s="30">
        <v>46120</v>
      </c>
      <c r="B167" s="31" t="s">
        <v>1822</v>
      </c>
      <c r="C167" s="31" t="s">
        <v>1695</v>
      </c>
      <c r="D167" s="31">
        <v>2000</v>
      </c>
      <c r="E167" s="31">
        <v>320</v>
      </c>
      <c r="F167" s="31">
        <v>2320</v>
      </c>
      <c r="G167" s="30">
        <v>46150</v>
      </c>
      <c r="H167" s="30" t="s">
        <v>503</v>
      </c>
      <c r="I167" s="31" t="s">
        <v>520</v>
      </c>
      <c r="J167" s="30">
        <v>46150</v>
      </c>
      <c r="K167" s="30" t="s">
        <v>521</v>
      </c>
      <c r="L167" s="31" t="s">
        <v>1146</v>
      </c>
      <c r="M167" s="31" t="s">
        <v>388</v>
      </c>
      <c r="N167">
        <f t="shared" si="6"/>
        <v>5</v>
      </c>
      <c r="O167">
        <f t="shared" si="7"/>
        <v>19</v>
      </c>
    </row>
    <row r="168" spans="1:15" x14ac:dyDescent="0.35">
      <c r="A168" s="30">
        <v>46119</v>
      </c>
      <c r="B168" s="31" t="s">
        <v>1823</v>
      </c>
      <c r="C168" s="31" t="s">
        <v>523</v>
      </c>
      <c r="D168" s="31">
        <v>27000</v>
      </c>
      <c r="E168" s="31">
        <v>4320</v>
      </c>
      <c r="F168" s="31">
        <v>31320</v>
      </c>
      <c r="G168" s="30">
        <v>46149</v>
      </c>
      <c r="H168" s="30" t="s">
        <v>503</v>
      </c>
      <c r="I168" s="31" t="s">
        <v>520</v>
      </c>
      <c r="J168" s="30">
        <v>46155</v>
      </c>
      <c r="K168" s="30" t="s">
        <v>1186</v>
      </c>
      <c r="L168" s="31" t="s">
        <v>397</v>
      </c>
      <c r="M168" s="31" t="s">
        <v>388</v>
      </c>
      <c r="N168">
        <f t="shared" si="6"/>
        <v>5</v>
      </c>
      <c r="O168">
        <f t="shared" si="7"/>
        <v>20</v>
      </c>
    </row>
    <row r="169" spans="1:15" x14ac:dyDescent="0.35">
      <c r="A169" s="30">
        <v>46119</v>
      </c>
      <c r="B169" s="31" t="s">
        <v>1824</v>
      </c>
      <c r="C169" s="31" t="s">
        <v>523</v>
      </c>
      <c r="D169" s="31">
        <v>57649.97</v>
      </c>
      <c r="E169" s="31">
        <v>9224</v>
      </c>
      <c r="F169" s="31">
        <v>66873.97</v>
      </c>
      <c r="G169" s="30">
        <v>46149</v>
      </c>
      <c r="H169" s="30" t="s">
        <v>503</v>
      </c>
      <c r="I169" s="31" t="s">
        <v>520</v>
      </c>
      <c r="J169" s="30">
        <v>46156</v>
      </c>
      <c r="K169" s="30" t="s">
        <v>1186</v>
      </c>
      <c r="L169" s="31" t="s">
        <v>397</v>
      </c>
      <c r="M169" s="31" t="s">
        <v>388</v>
      </c>
      <c r="N169">
        <f t="shared" si="6"/>
        <v>5</v>
      </c>
      <c r="O169">
        <f t="shared" si="7"/>
        <v>20</v>
      </c>
    </row>
    <row r="170" spans="1:15" x14ac:dyDescent="0.35">
      <c r="A170" s="30">
        <v>46118</v>
      </c>
      <c r="B170" s="31" t="s">
        <v>1826</v>
      </c>
      <c r="C170" s="31" t="s">
        <v>523</v>
      </c>
      <c r="D170" s="31">
        <v>11900</v>
      </c>
      <c r="E170" s="31">
        <v>1904</v>
      </c>
      <c r="F170" s="31">
        <v>13804</v>
      </c>
      <c r="G170" s="30">
        <v>46148</v>
      </c>
      <c r="H170" s="30" t="s">
        <v>503</v>
      </c>
      <c r="I170" s="31" t="s">
        <v>520</v>
      </c>
      <c r="J170" s="30">
        <v>46155</v>
      </c>
      <c r="K170" s="30" t="s">
        <v>1186</v>
      </c>
      <c r="L170" s="31" t="s">
        <v>397</v>
      </c>
      <c r="M170" s="31" t="s">
        <v>388</v>
      </c>
      <c r="N170">
        <f t="shared" si="6"/>
        <v>5</v>
      </c>
      <c r="O170">
        <f t="shared" si="7"/>
        <v>20</v>
      </c>
    </row>
    <row r="171" spans="1:15" x14ac:dyDescent="0.35">
      <c r="A171" s="30">
        <v>46118</v>
      </c>
      <c r="B171" s="31" t="s">
        <v>1828</v>
      </c>
      <c r="C171" s="31" t="s">
        <v>512</v>
      </c>
      <c r="D171" s="31">
        <v>9460</v>
      </c>
      <c r="E171" s="31">
        <v>1513.6</v>
      </c>
      <c r="F171" s="31">
        <v>10973.6</v>
      </c>
      <c r="G171" s="30">
        <v>46148</v>
      </c>
      <c r="H171" s="30" t="s">
        <v>503</v>
      </c>
      <c r="I171" s="31" t="s">
        <v>520</v>
      </c>
      <c r="J171" s="30">
        <v>46156</v>
      </c>
      <c r="K171" s="30" t="s">
        <v>1186</v>
      </c>
      <c r="L171" s="31" t="s">
        <v>835</v>
      </c>
      <c r="M171" s="31" t="s">
        <v>388</v>
      </c>
      <c r="N171">
        <f t="shared" si="6"/>
        <v>5</v>
      </c>
      <c r="O171">
        <f t="shared" si="7"/>
        <v>20</v>
      </c>
    </row>
    <row r="172" spans="1:15" x14ac:dyDescent="0.35">
      <c r="A172" s="30">
        <v>46118</v>
      </c>
      <c r="B172" s="31" t="s">
        <v>1829</v>
      </c>
      <c r="C172" s="31" t="s">
        <v>1830</v>
      </c>
      <c r="D172" s="31">
        <v>117984.7</v>
      </c>
      <c r="E172" s="31">
        <v>18877.55</v>
      </c>
      <c r="F172" s="31">
        <v>136862.25</v>
      </c>
      <c r="G172" s="30">
        <v>46148</v>
      </c>
      <c r="H172" s="30" t="s">
        <v>503</v>
      </c>
      <c r="I172" s="31" t="s">
        <v>520</v>
      </c>
      <c r="J172" s="30">
        <v>46156</v>
      </c>
      <c r="K172" s="30" t="s">
        <v>1186</v>
      </c>
      <c r="L172" s="31" t="s">
        <v>397</v>
      </c>
      <c r="M172" s="31" t="s">
        <v>388</v>
      </c>
      <c r="N172">
        <f t="shared" si="6"/>
        <v>5</v>
      </c>
      <c r="O172">
        <f t="shared" si="7"/>
        <v>20</v>
      </c>
    </row>
    <row r="173" spans="1:15" x14ac:dyDescent="0.35">
      <c r="A173" s="30">
        <v>46118</v>
      </c>
      <c r="B173" s="31" t="s">
        <v>1831</v>
      </c>
      <c r="C173" s="31" t="s">
        <v>402</v>
      </c>
      <c r="D173" s="31">
        <v>13680</v>
      </c>
      <c r="E173" s="31">
        <v>2188.8000000000002</v>
      </c>
      <c r="F173" s="31">
        <v>15868.8</v>
      </c>
      <c r="G173" s="30">
        <v>46148</v>
      </c>
      <c r="H173" s="30" t="s">
        <v>503</v>
      </c>
      <c r="I173" s="31" t="s">
        <v>520</v>
      </c>
      <c r="J173" s="30">
        <v>46148</v>
      </c>
      <c r="K173" s="30" t="s">
        <v>521</v>
      </c>
      <c r="L173" s="31" t="s">
        <v>397</v>
      </c>
      <c r="M173" s="31" t="s">
        <v>388</v>
      </c>
      <c r="N173">
        <f t="shared" si="6"/>
        <v>5</v>
      </c>
      <c r="O173">
        <f t="shared" si="7"/>
        <v>19</v>
      </c>
    </row>
    <row r="174" spans="1:15" x14ac:dyDescent="0.35">
      <c r="A174" s="30">
        <v>46118</v>
      </c>
      <c r="B174" s="31" t="s">
        <v>1833</v>
      </c>
      <c r="C174" s="31" t="s">
        <v>1643</v>
      </c>
      <c r="D174" s="31">
        <v>13500</v>
      </c>
      <c r="E174" s="31">
        <v>2160</v>
      </c>
      <c r="F174" s="31">
        <v>15660</v>
      </c>
      <c r="G174" s="30">
        <v>46148</v>
      </c>
      <c r="H174" s="30" t="s">
        <v>503</v>
      </c>
      <c r="I174" s="31" t="s">
        <v>520</v>
      </c>
      <c r="J174" s="30">
        <v>46153</v>
      </c>
      <c r="K174" s="30" t="s">
        <v>1186</v>
      </c>
      <c r="L174" s="31" t="s">
        <v>835</v>
      </c>
      <c r="M174" s="31" t="s">
        <v>388</v>
      </c>
      <c r="N174">
        <f t="shared" si="6"/>
        <v>5</v>
      </c>
      <c r="O174">
        <f t="shared" si="7"/>
        <v>20</v>
      </c>
    </row>
    <row r="175" spans="1:15" x14ac:dyDescent="0.35">
      <c r="A175" s="30">
        <v>46118</v>
      </c>
      <c r="B175" s="31" t="s">
        <v>1834</v>
      </c>
      <c r="C175" s="31" t="s">
        <v>411</v>
      </c>
      <c r="D175" s="31">
        <v>7055</v>
      </c>
      <c r="E175" s="31">
        <v>1128.8</v>
      </c>
      <c r="F175" s="31">
        <v>8183.8</v>
      </c>
      <c r="G175" s="30">
        <v>46148</v>
      </c>
      <c r="H175" s="30" t="s">
        <v>503</v>
      </c>
      <c r="I175" s="31" t="s">
        <v>520</v>
      </c>
      <c r="J175" s="30">
        <v>46154</v>
      </c>
      <c r="K175" s="30" t="s">
        <v>1186</v>
      </c>
      <c r="L175" s="31" t="s">
        <v>1146</v>
      </c>
      <c r="M175" s="31" t="s">
        <v>388</v>
      </c>
      <c r="N175">
        <f t="shared" si="6"/>
        <v>5</v>
      </c>
      <c r="O175">
        <f t="shared" si="7"/>
        <v>20</v>
      </c>
    </row>
    <row r="176" spans="1:15" x14ac:dyDescent="0.35">
      <c r="A176" s="30">
        <v>46113</v>
      </c>
      <c r="B176" s="31" t="s">
        <v>1835</v>
      </c>
      <c r="C176" s="31" t="s">
        <v>1448</v>
      </c>
      <c r="D176" s="31">
        <v>11180.05</v>
      </c>
      <c r="E176" s="31">
        <v>1788.81</v>
      </c>
      <c r="F176" s="31">
        <v>12968.86</v>
      </c>
      <c r="G176" s="30">
        <v>46143</v>
      </c>
      <c r="H176" s="30" t="s">
        <v>503</v>
      </c>
      <c r="I176" s="31" t="s">
        <v>520</v>
      </c>
      <c r="J176" s="30">
        <v>46170</v>
      </c>
      <c r="K176" s="30" t="s">
        <v>1301</v>
      </c>
      <c r="L176" s="31" t="s">
        <v>1146</v>
      </c>
      <c r="M176" s="31" t="s">
        <v>388</v>
      </c>
      <c r="N176">
        <f t="shared" si="6"/>
        <v>5</v>
      </c>
      <c r="O176">
        <f t="shared" si="7"/>
        <v>22</v>
      </c>
    </row>
    <row r="177" spans="1:15" x14ac:dyDescent="0.35">
      <c r="A177" s="30">
        <v>46113</v>
      </c>
      <c r="B177" s="31" t="s">
        <v>1836</v>
      </c>
      <c r="C177" s="31" t="s">
        <v>1837</v>
      </c>
      <c r="D177" s="31">
        <v>88550</v>
      </c>
      <c r="E177" s="31"/>
      <c r="F177" s="31">
        <v>88550</v>
      </c>
      <c r="G177" s="30">
        <v>46143</v>
      </c>
      <c r="H177" s="30" t="s">
        <v>503</v>
      </c>
      <c r="I177" s="31" t="s">
        <v>520</v>
      </c>
      <c r="J177" s="30">
        <v>46162</v>
      </c>
      <c r="K177" s="30" t="s">
        <v>1258</v>
      </c>
      <c r="L177" s="31" t="s">
        <v>397</v>
      </c>
      <c r="M177" s="31" t="s">
        <v>388</v>
      </c>
      <c r="N177">
        <f t="shared" si="6"/>
        <v>5</v>
      </c>
      <c r="O177">
        <f t="shared" si="7"/>
        <v>21</v>
      </c>
    </row>
    <row r="178" spans="1:15" x14ac:dyDescent="0.35">
      <c r="A178" s="30">
        <v>46112</v>
      </c>
      <c r="B178" s="31" t="s">
        <v>1701</v>
      </c>
      <c r="C178" s="31" t="s">
        <v>562</v>
      </c>
      <c r="D178" s="31">
        <v>12600</v>
      </c>
      <c r="E178" s="31">
        <v>2016</v>
      </c>
      <c r="F178" s="31">
        <v>14616</v>
      </c>
      <c r="G178" s="30">
        <v>46142</v>
      </c>
      <c r="H178" s="30" t="s">
        <v>506</v>
      </c>
      <c r="I178" s="31" t="s">
        <v>520</v>
      </c>
      <c r="J178" s="30">
        <v>46146</v>
      </c>
      <c r="K178" s="30" t="s">
        <v>521</v>
      </c>
      <c r="L178" s="31" t="s">
        <v>397</v>
      </c>
      <c r="M178" s="31" t="s">
        <v>388</v>
      </c>
      <c r="N178">
        <f t="shared" si="6"/>
        <v>5</v>
      </c>
      <c r="O178">
        <f t="shared" si="7"/>
        <v>19</v>
      </c>
    </row>
    <row r="179" spans="1:15" x14ac:dyDescent="0.35">
      <c r="A179" s="30">
        <v>46112</v>
      </c>
      <c r="B179" s="31" t="s">
        <v>1702</v>
      </c>
      <c r="C179" s="31" t="s">
        <v>523</v>
      </c>
      <c r="D179" s="31">
        <v>9000</v>
      </c>
      <c r="E179" s="31">
        <v>1440</v>
      </c>
      <c r="F179" s="31">
        <v>10440</v>
      </c>
      <c r="G179" s="30">
        <v>46142</v>
      </c>
      <c r="H179" s="30" t="s">
        <v>506</v>
      </c>
      <c r="I179" s="31" t="s">
        <v>520</v>
      </c>
      <c r="J179" s="30">
        <v>46155</v>
      </c>
      <c r="K179" s="30" t="s">
        <v>1186</v>
      </c>
      <c r="L179" s="31" t="s">
        <v>397</v>
      </c>
      <c r="M179" s="31" t="s">
        <v>388</v>
      </c>
      <c r="N179">
        <f t="shared" si="6"/>
        <v>5</v>
      </c>
      <c r="O179">
        <f t="shared" si="7"/>
        <v>20</v>
      </c>
    </row>
    <row r="180" spans="1:15" x14ac:dyDescent="0.35">
      <c r="A180" s="30">
        <v>46112</v>
      </c>
      <c r="B180" s="31" t="s">
        <v>1704</v>
      </c>
      <c r="C180" s="31" t="s">
        <v>400</v>
      </c>
      <c r="D180" s="31">
        <v>179222.67</v>
      </c>
      <c r="E180" s="31">
        <v>28675.63</v>
      </c>
      <c r="F180" s="31">
        <v>207898.3</v>
      </c>
      <c r="G180" s="30">
        <v>46142</v>
      </c>
      <c r="H180" s="30" t="s">
        <v>506</v>
      </c>
      <c r="I180" s="31" t="s">
        <v>520</v>
      </c>
      <c r="J180" s="30">
        <v>46150</v>
      </c>
      <c r="K180" s="30" t="s">
        <v>521</v>
      </c>
      <c r="L180" s="31" t="s">
        <v>835</v>
      </c>
      <c r="M180" s="31" t="s">
        <v>388</v>
      </c>
      <c r="N180">
        <f t="shared" si="6"/>
        <v>5</v>
      </c>
      <c r="O180">
        <f t="shared" si="7"/>
        <v>19</v>
      </c>
    </row>
    <row r="181" spans="1:15" x14ac:dyDescent="0.35">
      <c r="A181" s="30">
        <v>46112</v>
      </c>
      <c r="B181" s="31" t="s">
        <v>1707</v>
      </c>
      <c r="C181" s="31" t="s">
        <v>745</v>
      </c>
      <c r="D181" s="31">
        <v>50834.07</v>
      </c>
      <c r="E181" s="31">
        <v>8133.45</v>
      </c>
      <c r="F181" s="31">
        <v>58967.519999999997</v>
      </c>
      <c r="G181" s="30">
        <v>46142</v>
      </c>
      <c r="H181" s="30" t="s">
        <v>506</v>
      </c>
      <c r="I181" s="31" t="s">
        <v>520</v>
      </c>
      <c r="J181" s="30">
        <v>46150</v>
      </c>
      <c r="K181" s="30" t="s">
        <v>521</v>
      </c>
      <c r="L181" s="31" t="s">
        <v>835</v>
      </c>
      <c r="M181" s="31" t="s">
        <v>388</v>
      </c>
      <c r="N181">
        <f t="shared" si="6"/>
        <v>5</v>
      </c>
      <c r="O181">
        <f t="shared" si="7"/>
        <v>19</v>
      </c>
    </row>
    <row r="182" spans="1:15" x14ac:dyDescent="0.35">
      <c r="A182" s="30">
        <v>46111</v>
      </c>
      <c r="B182" s="31" t="s">
        <v>1710</v>
      </c>
      <c r="C182" s="31" t="s">
        <v>831</v>
      </c>
      <c r="D182" s="31">
        <v>12466.02</v>
      </c>
      <c r="E182" s="31"/>
      <c r="F182" s="31">
        <v>12466.02</v>
      </c>
      <c r="G182" s="30">
        <v>46141</v>
      </c>
      <c r="H182" s="30" t="s">
        <v>506</v>
      </c>
      <c r="I182" s="31" t="s">
        <v>520</v>
      </c>
      <c r="J182" s="30">
        <v>46163</v>
      </c>
      <c r="K182" s="30" t="s">
        <v>1258</v>
      </c>
      <c r="L182" s="31" t="s">
        <v>397</v>
      </c>
      <c r="M182" s="31" t="s">
        <v>388</v>
      </c>
      <c r="N182">
        <f t="shared" si="6"/>
        <v>5</v>
      </c>
      <c r="O182">
        <f t="shared" si="7"/>
        <v>21</v>
      </c>
    </row>
    <row r="183" spans="1:15" x14ac:dyDescent="0.35">
      <c r="A183" s="30">
        <v>46111</v>
      </c>
      <c r="B183" s="31" t="s">
        <v>1711</v>
      </c>
      <c r="C183" s="31" t="s">
        <v>402</v>
      </c>
      <c r="D183" s="31">
        <v>13680</v>
      </c>
      <c r="E183" s="31">
        <v>2188.8000000000002</v>
      </c>
      <c r="F183" s="31">
        <v>15868.8</v>
      </c>
      <c r="G183" s="30">
        <v>46141</v>
      </c>
      <c r="H183" s="30" t="s">
        <v>506</v>
      </c>
      <c r="I183" s="31" t="s">
        <v>520</v>
      </c>
      <c r="J183" s="30">
        <v>46146</v>
      </c>
      <c r="K183" s="30" t="s">
        <v>521</v>
      </c>
      <c r="L183" s="31" t="s">
        <v>397</v>
      </c>
      <c r="M183" s="31" t="s">
        <v>388</v>
      </c>
      <c r="N183">
        <f t="shared" si="6"/>
        <v>5</v>
      </c>
      <c r="O183">
        <f t="shared" si="7"/>
        <v>19</v>
      </c>
    </row>
    <row r="184" spans="1:15" x14ac:dyDescent="0.35">
      <c r="A184" s="30">
        <v>46109</v>
      </c>
      <c r="B184" s="31" t="s">
        <v>1717</v>
      </c>
      <c r="C184" s="31" t="s">
        <v>1448</v>
      </c>
      <c r="D184" s="31">
        <v>18418.55</v>
      </c>
      <c r="E184" s="31">
        <v>2946.97</v>
      </c>
      <c r="F184" s="31">
        <v>21365.52</v>
      </c>
      <c r="G184" s="30">
        <v>46139</v>
      </c>
      <c r="H184" s="30" t="s">
        <v>506</v>
      </c>
      <c r="I184" s="31" t="s">
        <v>520</v>
      </c>
      <c r="J184" s="30">
        <v>46157</v>
      </c>
      <c r="K184" s="30" t="s">
        <v>1186</v>
      </c>
      <c r="L184" s="31" t="s">
        <v>1146</v>
      </c>
      <c r="M184" s="31" t="s">
        <v>388</v>
      </c>
      <c r="N184">
        <f t="shared" si="6"/>
        <v>5</v>
      </c>
      <c r="O184">
        <f t="shared" si="7"/>
        <v>20</v>
      </c>
    </row>
    <row r="185" spans="1:15" x14ac:dyDescent="0.35">
      <c r="A185" s="30">
        <v>46109</v>
      </c>
      <c r="B185" s="31" t="s">
        <v>1718</v>
      </c>
      <c r="C185" s="31" t="s">
        <v>523</v>
      </c>
      <c r="D185" s="31">
        <v>30750.97</v>
      </c>
      <c r="E185" s="31">
        <v>4920.16</v>
      </c>
      <c r="F185" s="31">
        <v>35671.129999999997</v>
      </c>
      <c r="G185" s="30">
        <v>46139</v>
      </c>
      <c r="H185" s="30" t="s">
        <v>506</v>
      </c>
      <c r="I185" s="31" t="s">
        <v>520</v>
      </c>
      <c r="J185" s="30">
        <v>46156</v>
      </c>
      <c r="K185" s="30" t="s">
        <v>1186</v>
      </c>
      <c r="L185" s="31" t="s">
        <v>397</v>
      </c>
      <c r="M185" s="31" t="s">
        <v>388</v>
      </c>
      <c r="N185">
        <f t="shared" si="6"/>
        <v>5</v>
      </c>
      <c r="O185">
        <f t="shared" si="7"/>
        <v>20</v>
      </c>
    </row>
    <row r="186" spans="1:15" x14ac:dyDescent="0.35">
      <c r="A186" s="30">
        <v>46108</v>
      </c>
      <c r="B186" s="31" t="s">
        <v>1670</v>
      </c>
      <c r="C186" s="31" t="s">
        <v>1671</v>
      </c>
      <c r="D186" s="31">
        <v>6380</v>
      </c>
      <c r="E186" s="31">
        <v>1020.8</v>
      </c>
      <c r="F186" s="31">
        <v>7400.8</v>
      </c>
      <c r="G186" s="30">
        <v>46138</v>
      </c>
      <c r="H186" s="30" t="s">
        <v>506</v>
      </c>
      <c r="I186" s="31" t="s">
        <v>520</v>
      </c>
      <c r="J186" s="30">
        <v>46149</v>
      </c>
      <c r="K186" s="30" t="s">
        <v>521</v>
      </c>
      <c r="L186" s="31" t="s">
        <v>835</v>
      </c>
      <c r="M186" s="31" t="s">
        <v>388</v>
      </c>
      <c r="N186">
        <f t="shared" si="6"/>
        <v>5</v>
      </c>
      <c r="O186">
        <f t="shared" si="7"/>
        <v>19</v>
      </c>
    </row>
    <row r="187" spans="1:15" x14ac:dyDescent="0.35">
      <c r="A187" s="30">
        <v>46107</v>
      </c>
      <c r="B187" s="31" t="s">
        <v>1678</v>
      </c>
      <c r="C187" s="31" t="s">
        <v>1679</v>
      </c>
      <c r="D187" s="31">
        <v>16000</v>
      </c>
      <c r="E187" s="31">
        <v>2560</v>
      </c>
      <c r="F187" s="31">
        <v>18560</v>
      </c>
      <c r="G187" s="30">
        <v>46137</v>
      </c>
      <c r="H187" s="30" t="s">
        <v>506</v>
      </c>
      <c r="I187" s="31" t="s">
        <v>520</v>
      </c>
      <c r="J187" s="30">
        <v>46156</v>
      </c>
      <c r="K187" s="30" t="s">
        <v>1186</v>
      </c>
      <c r="L187" s="31" t="s">
        <v>1146</v>
      </c>
      <c r="M187" s="31" t="s">
        <v>388</v>
      </c>
      <c r="N187">
        <f t="shared" si="6"/>
        <v>5</v>
      </c>
      <c r="O187">
        <f t="shared" si="7"/>
        <v>20</v>
      </c>
    </row>
    <row r="188" spans="1:15" x14ac:dyDescent="0.35">
      <c r="A188" s="30">
        <v>46104</v>
      </c>
      <c r="B188" s="31" t="s">
        <v>1694</v>
      </c>
      <c r="C188" s="31" t="s">
        <v>1695</v>
      </c>
      <c r="D188" s="31">
        <v>4779.75</v>
      </c>
      <c r="E188" s="31">
        <v>764.76</v>
      </c>
      <c r="F188" s="31">
        <v>5544.51</v>
      </c>
      <c r="G188" s="30">
        <v>46134</v>
      </c>
      <c r="H188" s="30" t="s">
        <v>506</v>
      </c>
      <c r="I188" s="31" t="s">
        <v>520</v>
      </c>
      <c r="J188" s="30">
        <v>46150</v>
      </c>
      <c r="K188" s="30" t="s">
        <v>521</v>
      </c>
      <c r="L188" s="31" t="s">
        <v>1146</v>
      </c>
      <c r="M188" s="31" t="s">
        <v>388</v>
      </c>
      <c r="N188">
        <f t="shared" si="6"/>
        <v>5</v>
      </c>
      <c r="O188">
        <f t="shared" si="7"/>
        <v>19</v>
      </c>
    </row>
    <row r="189" spans="1:15" x14ac:dyDescent="0.35">
      <c r="A189" s="30">
        <v>46101</v>
      </c>
      <c r="B189" s="31" t="s">
        <v>1641</v>
      </c>
      <c r="C189" s="31" t="s">
        <v>767</v>
      </c>
      <c r="D189" s="31">
        <v>26000</v>
      </c>
      <c r="E189" s="31">
        <v>4160</v>
      </c>
      <c r="F189" s="31">
        <v>30160</v>
      </c>
      <c r="G189" s="30">
        <v>46131</v>
      </c>
      <c r="H189" s="30" t="s">
        <v>506</v>
      </c>
      <c r="I189" s="31" t="s">
        <v>520</v>
      </c>
      <c r="J189" s="30">
        <v>46155</v>
      </c>
      <c r="K189" s="30" t="s">
        <v>1186</v>
      </c>
      <c r="L189" s="31" t="s">
        <v>397</v>
      </c>
      <c r="M189" s="31" t="s">
        <v>388</v>
      </c>
      <c r="N189">
        <f t="shared" si="6"/>
        <v>5</v>
      </c>
      <c r="O189">
        <f t="shared" si="7"/>
        <v>20</v>
      </c>
    </row>
    <row r="190" spans="1:15" x14ac:dyDescent="0.35">
      <c r="A190" s="30">
        <v>45933</v>
      </c>
      <c r="B190" s="31" t="s">
        <v>953</v>
      </c>
      <c r="C190" s="31" t="s">
        <v>920</v>
      </c>
      <c r="D190" s="31">
        <v>24043.32</v>
      </c>
      <c r="E190" s="31">
        <v>3846.93</v>
      </c>
      <c r="F190" s="31">
        <v>27890.25</v>
      </c>
      <c r="G190" s="30">
        <v>45963</v>
      </c>
      <c r="H190" s="30" t="s">
        <v>506</v>
      </c>
      <c r="I190" s="31" t="s">
        <v>520</v>
      </c>
      <c r="J190" s="30">
        <v>46147</v>
      </c>
      <c r="K190" s="30" t="s">
        <v>521</v>
      </c>
      <c r="L190" s="31" t="s">
        <v>835</v>
      </c>
      <c r="M190" s="31" t="s">
        <v>388</v>
      </c>
      <c r="N190">
        <f t="shared" si="6"/>
        <v>5</v>
      </c>
      <c r="O190">
        <f t="shared" si="7"/>
        <v>19</v>
      </c>
    </row>
    <row r="191" spans="1:15" x14ac:dyDescent="0.35">
      <c r="A191" s="30">
        <v>45931</v>
      </c>
      <c r="B191" s="31" t="s">
        <v>954</v>
      </c>
      <c r="C191" s="31" t="s">
        <v>768</v>
      </c>
      <c r="D191" s="31">
        <v>21675</v>
      </c>
      <c r="E191" s="31">
        <v>3468</v>
      </c>
      <c r="F191" s="31">
        <v>25143</v>
      </c>
      <c r="G191" s="30">
        <v>45961</v>
      </c>
      <c r="H191" s="30" t="s">
        <v>506</v>
      </c>
      <c r="I191" s="31" t="s">
        <v>520</v>
      </c>
      <c r="J191" s="30">
        <v>46151</v>
      </c>
      <c r="K191" s="30" t="s">
        <v>1186</v>
      </c>
      <c r="L191" s="31" t="s">
        <v>1146</v>
      </c>
      <c r="M191" s="31" t="s">
        <v>388</v>
      </c>
      <c r="N191">
        <f t="shared" si="6"/>
        <v>5</v>
      </c>
      <c r="O191">
        <f t="shared" si="7"/>
        <v>19</v>
      </c>
    </row>
    <row r="192" spans="1:15" x14ac:dyDescent="0.35">
      <c r="A192" s="30">
        <v>46141</v>
      </c>
      <c r="B192" s="31" t="s">
        <v>2021</v>
      </c>
      <c r="C192" s="31" t="s">
        <v>400</v>
      </c>
      <c r="D192" s="31">
        <v>328079.43</v>
      </c>
      <c r="E192" s="31">
        <v>52492.71</v>
      </c>
      <c r="F192" s="31">
        <v>380572.14</v>
      </c>
      <c r="G192" s="30">
        <v>46141</v>
      </c>
      <c r="H192" s="30" t="s">
        <v>503</v>
      </c>
      <c r="I192" s="31" t="s">
        <v>520</v>
      </c>
      <c r="J192" s="30">
        <v>46136</v>
      </c>
      <c r="K192" s="30" t="s">
        <v>1258</v>
      </c>
      <c r="L192" s="31" t="s">
        <v>835</v>
      </c>
      <c r="M192" s="31" t="s">
        <v>511</v>
      </c>
      <c r="N192">
        <f t="shared" ref="N192:N257" si="8">MONTH(J192)</f>
        <v>4</v>
      </c>
      <c r="O192">
        <f t="shared" ref="O192:O257" si="9">WEEKNUM(J192)</f>
        <v>17</v>
      </c>
    </row>
    <row r="193" spans="1:15" x14ac:dyDescent="0.35">
      <c r="A193" s="30">
        <v>46141</v>
      </c>
      <c r="B193" s="31" t="s">
        <v>2023</v>
      </c>
      <c r="C193" s="31" t="s">
        <v>1272</v>
      </c>
      <c r="D193" s="31">
        <v>196400</v>
      </c>
      <c r="E193" s="31"/>
      <c r="F193" s="31">
        <v>196400</v>
      </c>
      <c r="G193" s="30">
        <v>46141</v>
      </c>
      <c r="H193" s="30" t="s">
        <v>503</v>
      </c>
      <c r="I193" s="31" t="s">
        <v>520</v>
      </c>
      <c r="J193" s="30">
        <v>46142</v>
      </c>
      <c r="K193" s="30" t="s">
        <v>1301</v>
      </c>
      <c r="L193" s="31" t="s">
        <v>397</v>
      </c>
      <c r="M193" s="31" t="s">
        <v>511</v>
      </c>
      <c r="N193">
        <f t="shared" si="8"/>
        <v>4</v>
      </c>
      <c r="O193">
        <f t="shared" si="9"/>
        <v>18</v>
      </c>
    </row>
    <row r="194" spans="1:15" x14ac:dyDescent="0.35">
      <c r="A194" s="30">
        <v>46141</v>
      </c>
      <c r="B194" s="31" t="s">
        <v>2024</v>
      </c>
      <c r="C194" s="31" t="s">
        <v>1272</v>
      </c>
      <c r="D194" s="31">
        <v>165001.20000000001</v>
      </c>
      <c r="E194" s="31"/>
      <c r="F194" s="31">
        <v>165001.20000000001</v>
      </c>
      <c r="G194" s="30">
        <v>46141</v>
      </c>
      <c r="H194" s="30" t="s">
        <v>503</v>
      </c>
      <c r="I194" s="31" t="s">
        <v>520</v>
      </c>
      <c r="J194" s="30">
        <v>46142</v>
      </c>
      <c r="K194" s="30" t="s">
        <v>1301</v>
      </c>
      <c r="L194" s="31" t="s">
        <v>397</v>
      </c>
      <c r="M194" s="31" t="s">
        <v>511</v>
      </c>
      <c r="N194">
        <f t="shared" si="8"/>
        <v>4</v>
      </c>
      <c r="O194">
        <f t="shared" si="9"/>
        <v>18</v>
      </c>
    </row>
    <row r="195" spans="1:15" x14ac:dyDescent="0.35">
      <c r="A195" s="30">
        <v>46141</v>
      </c>
      <c r="B195" s="31" t="s">
        <v>2028</v>
      </c>
      <c r="C195" s="31" t="s">
        <v>1675</v>
      </c>
      <c r="D195" s="31">
        <v>2200</v>
      </c>
      <c r="E195" s="31">
        <v>352</v>
      </c>
      <c r="F195" s="31">
        <v>2552</v>
      </c>
      <c r="G195" s="30">
        <v>46141</v>
      </c>
      <c r="H195" s="30" t="s">
        <v>503</v>
      </c>
      <c r="I195" s="31" t="s">
        <v>520</v>
      </c>
      <c r="J195" s="30">
        <v>46141</v>
      </c>
      <c r="K195" s="30" t="s">
        <v>1301</v>
      </c>
      <c r="L195" s="31" t="s">
        <v>1146</v>
      </c>
      <c r="M195" s="31" t="s">
        <v>511</v>
      </c>
      <c r="N195">
        <f t="shared" si="8"/>
        <v>4</v>
      </c>
      <c r="O195">
        <f t="shared" si="9"/>
        <v>18</v>
      </c>
    </row>
    <row r="196" spans="1:15" x14ac:dyDescent="0.35">
      <c r="A196" s="30">
        <v>46140</v>
      </c>
      <c r="B196" s="31" t="s">
        <v>2029</v>
      </c>
      <c r="C196" s="31" t="s">
        <v>1402</v>
      </c>
      <c r="D196" s="31">
        <v>7470</v>
      </c>
      <c r="E196" s="31">
        <v>1195.2</v>
      </c>
      <c r="F196" s="31">
        <v>8665.2000000000007</v>
      </c>
      <c r="G196" s="30">
        <v>46140</v>
      </c>
      <c r="H196" s="30" t="s">
        <v>503</v>
      </c>
      <c r="I196" s="31" t="s">
        <v>520</v>
      </c>
      <c r="J196" s="30">
        <v>46142</v>
      </c>
      <c r="K196" s="30" t="s">
        <v>1301</v>
      </c>
      <c r="L196" s="31" t="s">
        <v>397</v>
      </c>
      <c r="M196" s="31" t="s">
        <v>511</v>
      </c>
      <c r="N196">
        <f t="shared" si="8"/>
        <v>4</v>
      </c>
      <c r="O196">
        <f t="shared" si="9"/>
        <v>18</v>
      </c>
    </row>
    <row r="197" spans="1:15" x14ac:dyDescent="0.35">
      <c r="A197" s="30">
        <v>46140</v>
      </c>
      <c r="B197" s="31" t="s">
        <v>2035</v>
      </c>
      <c r="C197" s="31" t="s">
        <v>2036</v>
      </c>
      <c r="D197" s="31">
        <v>23320</v>
      </c>
      <c r="E197" s="31">
        <v>3731.2</v>
      </c>
      <c r="F197" s="31">
        <v>27051.200000000001</v>
      </c>
      <c r="G197" s="30">
        <v>46140</v>
      </c>
      <c r="H197" s="30" t="s">
        <v>503</v>
      </c>
      <c r="I197" s="31" t="s">
        <v>520</v>
      </c>
      <c r="J197" s="30">
        <v>46139</v>
      </c>
      <c r="K197" s="30" t="s">
        <v>1301</v>
      </c>
      <c r="L197" s="31" t="s">
        <v>1146</v>
      </c>
      <c r="M197" s="31" t="s">
        <v>511</v>
      </c>
      <c r="N197">
        <f t="shared" si="8"/>
        <v>4</v>
      </c>
      <c r="O197">
        <f t="shared" si="9"/>
        <v>18</v>
      </c>
    </row>
    <row r="198" spans="1:15" x14ac:dyDescent="0.35">
      <c r="A198" s="30">
        <v>46139</v>
      </c>
      <c r="B198" s="31" t="s">
        <v>2040</v>
      </c>
      <c r="C198" s="31" t="s">
        <v>1136</v>
      </c>
      <c r="D198" s="31">
        <v>12980</v>
      </c>
      <c r="E198" s="31">
        <v>2076.8000000000002</v>
      </c>
      <c r="F198" s="31">
        <v>15056.8</v>
      </c>
      <c r="G198" s="30">
        <v>46169</v>
      </c>
      <c r="H198" s="30" t="s">
        <v>503</v>
      </c>
      <c r="I198" s="31" t="s">
        <v>520</v>
      </c>
      <c r="J198" s="30">
        <v>46136</v>
      </c>
      <c r="K198" s="30" t="s">
        <v>1258</v>
      </c>
      <c r="L198" s="31" t="s">
        <v>397</v>
      </c>
      <c r="M198" s="31" t="s">
        <v>388</v>
      </c>
      <c r="N198">
        <f t="shared" si="8"/>
        <v>4</v>
      </c>
      <c r="O198">
        <f t="shared" si="9"/>
        <v>17</v>
      </c>
    </row>
    <row r="199" spans="1:15" x14ac:dyDescent="0.35">
      <c r="A199" s="30">
        <v>46139</v>
      </c>
      <c r="B199" s="31" t="s">
        <v>2041</v>
      </c>
      <c r="C199" s="31" t="s">
        <v>2042</v>
      </c>
      <c r="D199" s="31">
        <v>28350</v>
      </c>
      <c r="E199" s="31">
        <v>4536</v>
      </c>
      <c r="F199" s="31">
        <v>32886</v>
      </c>
      <c r="G199" s="30">
        <v>46169</v>
      </c>
      <c r="H199" s="30" t="s">
        <v>503</v>
      </c>
      <c r="I199" s="31" t="s">
        <v>520</v>
      </c>
      <c r="J199" s="30">
        <v>46140</v>
      </c>
      <c r="K199" s="30" t="s">
        <v>1301</v>
      </c>
      <c r="L199" s="31" t="s">
        <v>397</v>
      </c>
      <c r="M199" s="31" t="s">
        <v>388</v>
      </c>
      <c r="N199">
        <f t="shared" si="8"/>
        <v>4</v>
      </c>
      <c r="O199">
        <f t="shared" si="9"/>
        <v>18</v>
      </c>
    </row>
    <row r="200" spans="1:15" x14ac:dyDescent="0.35">
      <c r="A200" s="30">
        <v>46139</v>
      </c>
      <c r="B200" s="31" t="s">
        <v>2043</v>
      </c>
      <c r="C200" s="31" t="s">
        <v>1150</v>
      </c>
      <c r="D200" s="31">
        <v>16320</v>
      </c>
      <c r="E200" s="31">
        <v>2611.1999999999998</v>
      </c>
      <c r="F200" s="31">
        <v>18931.2</v>
      </c>
      <c r="G200" s="30">
        <v>46139</v>
      </c>
      <c r="H200" s="30" t="s">
        <v>503</v>
      </c>
      <c r="I200" s="31" t="s">
        <v>520</v>
      </c>
      <c r="J200" s="30">
        <v>46139</v>
      </c>
      <c r="K200" s="30" t="s">
        <v>1301</v>
      </c>
      <c r="L200" s="31" t="s">
        <v>397</v>
      </c>
      <c r="M200" s="31" t="s">
        <v>511</v>
      </c>
      <c r="N200">
        <f t="shared" si="8"/>
        <v>4</v>
      </c>
      <c r="O200">
        <f t="shared" si="9"/>
        <v>18</v>
      </c>
    </row>
    <row r="201" spans="1:15" x14ac:dyDescent="0.35">
      <c r="A201" s="30">
        <v>46139</v>
      </c>
      <c r="B201" s="31" t="s">
        <v>2046</v>
      </c>
      <c r="C201" s="31" t="s">
        <v>1156</v>
      </c>
      <c r="D201" s="31">
        <v>82696.5</v>
      </c>
      <c r="E201" s="31">
        <v>13231.44</v>
      </c>
      <c r="F201" s="31">
        <v>95927.94</v>
      </c>
      <c r="G201" s="30">
        <v>46139</v>
      </c>
      <c r="H201" s="30" t="s">
        <v>503</v>
      </c>
      <c r="I201" s="31" t="s">
        <v>520</v>
      </c>
      <c r="J201" s="30">
        <v>46136</v>
      </c>
      <c r="K201" s="30" t="s">
        <v>1258</v>
      </c>
      <c r="L201" s="31" t="s">
        <v>1146</v>
      </c>
      <c r="M201" s="31" t="s">
        <v>511</v>
      </c>
      <c r="N201">
        <f t="shared" si="8"/>
        <v>4</v>
      </c>
      <c r="O201">
        <f t="shared" si="9"/>
        <v>17</v>
      </c>
    </row>
    <row r="202" spans="1:15" x14ac:dyDescent="0.35">
      <c r="A202" s="30">
        <v>46136</v>
      </c>
      <c r="B202" s="31" t="s">
        <v>1947</v>
      </c>
      <c r="C202" s="31" t="s">
        <v>406</v>
      </c>
      <c r="D202" s="31">
        <v>11327.26</v>
      </c>
      <c r="E202" s="31">
        <v>1812.36</v>
      </c>
      <c r="F202" s="31">
        <v>13139.62</v>
      </c>
      <c r="G202" s="30">
        <v>46136</v>
      </c>
      <c r="H202" s="30" t="s">
        <v>503</v>
      </c>
      <c r="I202" s="31" t="s">
        <v>520</v>
      </c>
      <c r="J202" s="30">
        <v>46136</v>
      </c>
      <c r="K202" s="30" t="s">
        <v>1258</v>
      </c>
      <c r="L202" s="31" t="s">
        <v>835</v>
      </c>
      <c r="M202" s="31" t="s">
        <v>511</v>
      </c>
      <c r="N202">
        <f t="shared" si="8"/>
        <v>4</v>
      </c>
      <c r="O202">
        <f t="shared" si="9"/>
        <v>17</v>
      </c>
    </row>
    <row r="203" spans="1:15" x14ac:dyDescent="0.35">
      <c r="A203" s="30">
        <v>46136</v>
      </c>
      <c r="B203" s="31" t="s">
        <v>1949</v>
      </c>
      <c r="C203" s="31" t="s">
        <v>1397</v>
      </c>
      <c r="D203" s="31">
        <v>8640</v>
      </c>
      <c r="E203" s="31">
        <v>1382.4</v>
      </c>
      <c r="F203" s="31">
        <v>10022.4</v>
      </c>
      <c r="G203" s="30">
        <v>46136</v>
      </c>
      <c r="H203" s="30" t="s">
        <v>503</v>
      </c>
      <c r="I203" s="31" t="s">
        <v>520</v>
      </c>
      <c r="J203" s="30">
        <v>46142</v>
      </c>
      <c r="K203" s="30" t="s">
        <v>1301</v>
      </c>
      <c r="L203" s="31" t="s">
        <v>835</v>
      </c>
      <c r="M203" s="31" t="s">
        <v>511</v>
      </c>
      <c r="N203">
        <f t="shared" si="8"/>
        <v>4</v>
      </c>
      <c r="O203">
        <f t="shared" si="9"/>
        <v>18</v>
      </c>
    </row>
    <row r="204" spans="1:15" x14ac:dyDescent="0.35">
      <c r="A204" s="30">
        <v>46136</v>
      </c>
      <c r="B204" s="31" t="s">
        <v>1950</v>
      </c>
      <c r="C204" s="31" t="s">
        <v>407</v>
      </c>
      <c r="D204" s="31">
        <v>76895.570000000007</v>
      </c>
      <c r="E204" s="31">
        <v>12303.29</v>
      </c>
      <c r="F204" s="31">
        <v>89198.86</v>
      </c>
      <c r="G204" s="30">
        <v>46166</v>
      </c>
      <c r="H204" s="30" t="s">
        <v>503</v>
      </c>
      <c r="I204" s="31" t="s">
        <v>520</v>
      </c>
      <c r="J204" s="30">
        <v>46136</v>
      </c>
      <c r="K204" s="30" t="s">
        <v>1258</v>
      </c>
      <c r="L204" s="31" t="s">
        <v>835</v>
      </c>
      <c r="M204" s="31" t="s">
        <v>388</v>
      </c>
      <c r="N204">
        <f t="shared" si="8"/>
        <v>4</v>
      </c>
      <c r="O204">
        <f t="shared" si="9"/>
        <v>17</v>
      </c>
    </row>
    <row r="205" spans="1:15" x14ac:dyDescent="0.35">
      <c r="A205" s="30">
        <v>46136</v>
      </c>
      <c r="B205" s="31" t="s">
        <v>1951</v>
      </c>
      <c r="C205" s="31" t="s">
        <v>414</v>
      </c>
      <c r="D205" s="31">
        <v>171851.13</v>
      </c>
      <c r="E205" s="31">
        <v>27496.18</v>
      </c>
      <c r="F205" s="31">
        <v>199347.31</v>
      </c>
      <c r="G205" s="30">
        <v>46166</v>
      </c>
      <c r="H205" s="30" t="s">
        <v>503</v>
      </c>
      <c r="I205" s="31" t="s">
        <v>520</v>
      </c>
      <c r="J205" s="30">
        <v>46141</v>
      </c>
      <c r="K205" s="30" t="s">
        <v>1301</v>
      </c>
      <c r="L205" s="31" t="s">
        <v>835</v>
      </c>
      <c r="M205" s="31" t="s">
        <v>388</v>
      </c>
      <c r="N205">
        <f t="shared" si="8"/>
        <v>4</v>
      </c>
      <c r="O205">
        <f t="shared" si="9"/>
        <v>18</v>
      </c>
    </row>
    <row r="206" spans="1:15" x14ac:dyDescent="0.35">
      <c r="A206" s="30">
        <v>46136</v>
      </c>
      <c r="B206" s="31" t="s">
        <v>1952</v>
      </c>
      <c r="C206" s="31" t="s">
        <v>1311</v>
      </c>
      <c r="D206" s="31">
        <v>3195</v>
      </c>
      <c r="E206" s="31">
        <v>511.2</v>
      </c>
      <c r="F206" s="31">
        <v>3706.2</v>
      </c>
      <c r="G206" s="30">
        <v>46136</v>
      </c>
      <c r="H206" s="30" t="s">
        <v>503</v>
      </c>
      <c r="I206" s="31" t="s">
        <v>520</v>
      </c>
      <c r="J206" s="30">
        <v>46139</v>
      </c>
      <c r="K206" s="30" t="s">
        <v>1301</v>
      </c>
      <c r="L206" s="31" t="s">
        <v>835</v>
      </c>
      <c r="M206" s="31" t="s">
        <v>511</v>
      </c>
      <c r="N206">
        <f t="shared" si="8"/>
        <v>4</v>
      </c>
      <c r="O206">
        <f t="shared" si="9"/>
        <v>18</v>
      </c>
    </row>
    <row r="207" spans="1:15" x14ac:dyDescent="0.35">
      <c r="A207" s="30">
        <v>46136</v>
      </c>
      <c r="B207" s="31" t="s">
        <v>1954</v>
      </c>
      <c r="C207" s="31" t="s">
        <v>1500</v>
      </c>
      <c r="D207" s="31">
        <v>29374.23</v>
      </c>
      <c r="E207" s="31">
        <v>4699.88</v>
      </c>
      <c r="F207" s="31">
        <v>34074.11</v>
      </c>
      <c r="G207" s="30">
        <v>46136</v>
      </c>
      <c r="H207" s="30" t="s">
        <v>503</v>
      </c>
      <c r="I207" s="31" t="s">
        <v>520</v>
      </c>
      <c r="J207" s="30">
        <v>46127</v>
      </c>
      <c r="K207" s="30" t="s">
        <v>1186</v>
      </c>
      <c r="L207" s="31" t="s">
        <v>835</v>
      </c>
      <c r="M207" s="31" t="s">
        <v>511</v>
      </c>
      <c r="N207">
        <f t="shared" si="8"/>
        <v>4</v>
      </c>
      <c r="O207">
        <f t="shared" si="9"/>
        <v>16</v>
      </c>
    </row>
    <row r="208" spans="1:15" x14ac:dyDescent="0.35">
      <c r="A208" s="30">
        <v>46136</v>
      </c>
      <c r="B208" s="31" t="s">
        <v>1956</v>
      </c>
      <c r="C208" s="31" t="s">
        <v>1675</v>
      </c>
      <c r="D208" s="31">
        <v>2000</v>
      </c>
      <c r="E208" s="31">
        <v>320</v>
      </c>
      <c r="F208" s="31">
        <v>2320</v>
      </c>
      <c r="G208" s="30">
        <v>46136</v>
      </c>
      <c r="H208" s="30" t="s">
        <v>503</v>
      </c>
      <c r="I208" s="31" t="s">
        <v>520</v>
      </c>
      <c r="J208" s="30">
        <v>46136</v>
      </c>
      <c r="K208" s="30" t="s">
        <v>1258</v>
      </c>
      <c r="L208" s="31" t="s">
        <v>1146</v>
      </c>
      <c r="M208" s="31" t="s">
        <v>511</v>
      </c>
      <c r="N208">
        <f t="shared" si="8"/>
        <v>4</v>
      </c>
      <c r="O208">
        <f t="shared" si="9"/>
        <v>17</v>
      </c>
    </row>
    <row r="209" spans="1:15" x14ac:dyDescent="0.35">
      <c r="A209" s="30">
        <v>46135</v>
      </c>
      <c r="B209" s="31" t="s">
        <v>1959</v>
      </c>
      <c r="C209" s="31" t="s">
        <v>1382</v>
      </c>
      <c r="D209" s="31">
        <v>7140</v>
      </c>
      <c r="E209" s="31"/>
      <c r="F209" s="31">
        <v>7140</v>
      </c>
      <c r="G209" s="30">
        <v>46165</v>
      </c>
      <c r="H209" s="30" t="s">
        <v>503</v>
      </c>
      <c r="I209" s="31" t="s">
        <v>520</v>
      </c>
      <c r="J209" s="30">
        <v>46135</v>
      </c>
      <c r="K209" s="30" t="s">
        <v>1258</v>
      </c>
      <c r="L209" s="31" t="s">
        <v>397</v>
      </c>
      <c r="M209" s="31" t="s">
        <v>388</v>
      </c>
      <c r="N209">
        <f t="shared" si="8"/>
        <v>4</v>
      </c>
      <c r="O209">
        <f t="shared" si="9"/>
        <v>17</v>
      </c>
    </row>
    <row r="210" spans="1:15" x14ac:dyDescent="0.35">
      <c r="A210" s="30">
        <v>46135</v>
      </c>
      <c r="B210" s="31" t="s">
        <v>1960</v>
      </c>
      <c r="C210" s="31" t="s">
        <v>1382</v>
      </c>
      <c r="D210" s="31">
        <v>7140</v>
      </c>
      <c r="E210" s="31"/>
      <c r="F210" s="31">
        <v>7140</v>
      </c>
      <c r="G210" s="30">
        <v>46165</v>
      </c>
      <c r="H210" s="30" t="s">
        <v>503</v>
      </c>
      <c r="I210" s="31" t="s">
        <v>520</v>
      </c>
      <c r="J210" s="30">
        <v>46135</v>
      </c>
      <c r="K210" s="30" t="s">
        <v>1258</v>
      </c>
      <c r="L210" s="31" t="s">
        <v>397</v>
      </c>
      <c r="M210" s="31" t="s">
        <v>388</v>
      </c>
      <c r="N210">
        <f t="shared" si="8"/>
        <v>4</v>
      </c>
      <c r="O210">
        <f t="shared" si="9"/>
        <v>17</v>
      </c>
    </row>
    <row r="211" spans="1:15" x14ac:dyDescent="0.35">
      <c r="A211" s="30">
        <v>46135</v>
      </c>
      <c r="B211" s="31" t="s">
        <v>1961</v>
      </c>
      <c r="C211" s="31" t="s">
        <v>408</v>
      </c>
      <c r="D211" s="31">
        <v>20000</v>
      </c>
      <c r="E211" s="31">
        <v>3200</v>
      </c>
      <c r="F211" s="31">
        <v>23200</v>
      </c>
      <c r="G211" s="30">
        <v>46165</v>
      </c>
      <c r="H211" s="30" t="s">
        <v>503</v>
      </c>
      <c r="I211" s="31" t="s">
        <v>520</v>
      </c>
      <c r="J211" s="30">
        <v>46134</v>
      </c>
      <c r="K211" s="30" t="s">
        <v>1258</v>
      </c>
      <c r="L211" s="31" t="s">
        <v>397</v>
      </c>
      <c r="M211" s="31" t="s">
        <v>388</v>
      </c>
      <c r="N211">
        <f t="shared" si="8"/>
        <v>4</v>
      </c>
      <c r="O211">
        <f t="shared" si="9"/>
        <v>17</v>
      </c>
    </row>
    <row r="212" spans="1:15" x14ac:dyDescent="0.35">
      <c r="A212" s="30">
        <v>46135</v>
      </c>
      <c r="B212" s="31" t="s">
        <v>1962</v>
      </c>
      <c r="C212" s="31" t="s">
        <v>1136</v>
      </c>
      <c r="D212" s="31">
        <v>12980</v>
      </c>
      <c r="E212" s="31">
        <v>2076.8000000000002</v>
      </c>
      <c r="F212" s="31">
        <v>15056.8</v>
      </c>
      <c r="G212" s="30">
        <v>46165</v>
      </c>
      <c r="H212" s="30" t="s">
        <v>503</v>
      </c>
      <c r="I212" s="31" t="s">
        <v>520</v>
      </c>
      <c r="J212" s="30">
        <v>46136</v>
      </c>
      <c r="K212" s="30" t="s">
        <v>1258</v>
      </c>
      <c r="L212" s="31" t="s">
        <v>397</v>
      </c>
      <c r="M212" s="31" t="s">
        <v>388</v>
      </c>
      <c r="N212">
        <f t="shared" si="8"/>
        <v>4</v>
      </c>
      <c r="O212">
        <f t="shared" si="9"/>
        <v>17</v>
      </c>
    </row>
    <row r="213" spans="1:15" x14ac:dyDescent="0.35">
      <c r="A213" s="30">
        <v>46135</v>
      </c>
      <c r="B213" s="31" t="s">
        <v>1963</v>
      </c>
      <c r="C213" s="31" t="s">
        <v>1400</v>
      </c>
      <c r="D213" s="31">
        <v>41000</v>
      </c>
      <c r="E213" s="31"/>
      <c r="F213" s="31">
        <v>41000</v>
      </c>
      <c r="G213" s="30">
        <v>46135</v>
      </c>
      <c r="H213" s="30" t="s">
        <v>503</v>
      </c>
      <c r="I213" s="31" t="s">
        <v>520</v>
      </c>
      <c r="J213" s="30">
        <v>46134</v>
      </c>
      <c r="K213" s="30" t="s">
        <v>1258</v>
      </c>
      <c r="L213" s="31" t="s">
        <v>1146</v>
      </c>
      <c r="M213" s="31" t="s">
        <v>511</v>
      </c>
      <c r="N213">
        <f t="shared" si="8"/>
        <v>4</v>
      </c>
      <c r="O213">
        <f t="shared" si="9"/>
        <v>17</v>
      </c>
    </row>
    <row r="214" spans="1:15" x14ac:dyDescent="0.35">
      <c r="A214" s="30">
        <v>46133</v>
      </c>
      <c r="B214" s="31" t="s">
        <v>1971</v>
      </c>
      <c r="C214" s="31" t="s">
        <v>1150</v>
      </c>
      <c r="D214" s="31">
        <v>16320</v>
      </c>
      <c r="E214" s="31">
        <v>2611.1999999999998</v>
      </c>
      <c r="F214" s="31">
        <v>18931.2</v>
      </c>
      <c r="G214" s="30">
        <v>46133</v>
      </c>
      <c r="H214" s="30" t="s">
        <v>503</v>
      </c>
      <c r="I214" s="31" t="s">
        <v>520</v>
      </c>
      <c r="J214" s="30">
        <v>46133</v>
      </c>
      <c r="K214" s="30" t="s">
        <v>1258</v>
      </c>
      <c r="L214" s="31" t="s">
        <v>397</v>
      </c>
      <c r="M214" s="31" t="s">
        <v>511</v>
      </c>
      <c r="N214">
        <f t="shared" si="8"/>
        <v>4</v>
      </c>
      <c r="O214">
        <f t="shared" si="9"/>
        <v>17</v>
      </c>
    </row>
    <row r="215" spans="1:15" x14ac:dyDescent="0.35">
      <c r="A215" s="30">
        <v>46130</v>
      </c>
      <c r="B215" s="31" t="s">
        <v>1979</v>
      </c>
      <c r="C215" s="31" t="s">
        <v>831</v>
      </c>
      <c r="D215" s="31">
        <v>20000</v>
      </c>
      <c r="E215" s="31"/>
      <c r="F215" s="31">
        <v>20000</v>
      </c>
      <c r="G215" s="30">
        <v>46160</v>
      </c>
      <c r="H215" s="30" t="s">
        <v>503</v>
      </c>
      <c r="I215" s="31" t="s">
        <v>520</v>
      </c>
      <c r="J215" s="30">
        <v>46140</v>
      </c>
      <c r="K215" s="30" t="s">
        <v>1301</v>
      </c>
      <c r="L215" s="31" t="s">
        <v>397</v>
      </c>
      <c r="M215" s="31" t="s">
        <v>388</v>
      </c>
      <c r="N215">
        <f t="shared" si="8"/>
        <v>4</v>
      </c>
      <c r="O215">
        <f t="shared" si="9"/>
        <v>18</v>
      </c>
    </row>
    <row r="216" spans="1:15" x14ac:dyDescent="0.35">
      <c r="A216" s="30">
        <v>46130</v>
      </c>
      <c r="B216" s="31" t="s">
        <v>1905</v>
      </c>
      <c r="C216" s="31" t="s">
        <v>803</v>
      </c>
      <c r="D216" s="31">
        <v>9000</v>
      </c>
      <c r="E216" s="31">
        <v>1440</v>
      </c>
      <c r="F216" s="31">
        <v>10440</v>
      </c>
      <c r="G216" s="30">
        <v>46160</v>
      </c>
      <c r="H216" s="30" t="s">
        <v>503</v>
      </c>
      <c r="I216" s="31" t="s">
        <v>520</v>
      </c>
      <c r="J216" s="30">
        <v>46129</v>
      </c>
      <c r="K216" s="30" t="s">
        <v>1186</v>
      </c>
      <c r="L216" s="31" t="s">
        <v>397</v>
      </c>
      <c r="M216" s="31" t="s">
        <v>388</v>
      </c>
      <c r="N216">
        <f t="shared" si="8"/>
        <v>4</v>
      </c>
      <c r="O216">
        <f t="shared" si="9"/>
        <v>16</v>
      </c>
    </row>
    <row r="217" spans="1:15" x14ac:dyDescent="0.35">
      <c r="A217" s="30">
        <v>46129</v>
      </c>
      <c r="B217" s="31" t="s">
        <v>1879</v>
      </c>
      <c r="C217" s="31" t="s">
        <v>1880</v>
      </c>
      <c r="D217" s="31">
        <v>520526.67</v>
      </c>
      <c r="E217" s="31">
        <v>83284.27</v>
      </c>
      <c r="F217" s="31">
        <v>603810.93999999994</v>
      </c>
      <c r="G217" s="30">
        <v>46129</v>
      </c>
      <c r="H217" s="30" t="s">
        <v>503</v>
      </c>
      <c r="I217" s="31" t="s">
        <v>520</v>
      </c>
      <c r="J217" s="30">
        <v>46125</v>
      </c>
      <c r="K217" s="30" t="s">
        <v>1186</v>
      </c>
      <c r="L217" s="31" t="s">
        <v>397</v>
      </c>
      <c r="M217" s="31" t="s">
        <v>511</v>
      </c>
      <c r="N217">
        <f t="shared" si="8"/>
        <v>4</v>
      </c>
      <c r="O217">
        <f t="shared" si="9"/>
        <v>16</v>
      </c>
    </row>
    <row r="218" spans="1:15" x14ac:dyDescent="0.35">
      <c r="A218" s="30">
        <v>46127</v>
      </c>
      <c r="B218" s="31" t="s">
        <v>1890</v>
      </c>
      <c r="C218" s="31" t="s">
        <v>523</v>
      </c>
      <c r="D218" s="31">
        <v>18000</v>
      </c>
      <c r="E218" s="31">
        <v>2880</v>
      </c>
      <c r="F218" s="31">
        <v>20880</v>
      </c>
      <c r="G218" s="30">
        <v>46157</v>
      </c>
      <c r="H218" s="30" t="s">
        <v>503</v>
      </c>
      <c r="I218" s="31" t="s">
        <v>520</v>
      </c>
      <c r="J218" s="30">
        <v>46127</v>
      </c>
      <c r="K218" s="30" t="s">
        <v>1186</v>
      </c>
      <c r="L218" s="31" t="s">
        <v>397</v>
      </c>
      <c r="M218" s="31" t="s">
        <v>388</v>
      </c>
      <c r="N218">
        <f t="shared" si="8"/>
        <v>4</v>
      </c>
      <c r="O218">
        <f t="shared" si="9"/>
        <v>16</v>
      </c>
    </row>
    <row r="219" spans="1:15" x14ac:dyDescent="0.35">
      <c r="A219" s="30">
        <v>46126</v>
      </c>
      <c r="B219" s="31" t="s">
        <v>1891</v>
      </c>
      <c r="C219" s="31" t="s">
        <v>1150</v>
      </c>
      <c r="D219" s="31">
        <v>16320</v>
      </c>
      <c r="E219" s="31">
        <v>2611.1999999999998</v>
      </c>
      <c r="F219" s="31">
        <v>18931.2</v>
      </c>
      <c r="G219" s="30">
        <v>46126</v>
      </c>
      <c r="H219" s="30" t="s">
        <v>503</v>
      </c>
      <c r="I219" s="31" t="s">
        <v>520</v>
      </c>
      <c r="J219" s="30">
        <v>46125</v>
      </c>
      <c r="K219" s="30" t="s">
        <v>1186</v>
      </c>
      <c r="L219" s="31" t="s">
        <v>397</v>
      </c>
      <c r="M219" s="31" t="s">
        <v>511</v>
      </c>
      <c r="N219">
        <f t="shared" si="8"/>
        <v>4</v>
      </c>
      <c r="O219">
        <f t="shared" si="9"/>
        <v>16</v>
      </c>
    </row>
    <row r="220" spans="1:15" x14ac:dyDescent="0.35">
      <c r="A220" s="30">
        <v>46126</v>
      </c>
      <c r="B220" s="31" t="s">
        <v>1892</v>
      </c>
      <c r="C220" s="31" t="s">
        <v>1893</v>
      </c>
      <c r="D220" s="31">
        <v>5925</v>
      </c>
      <c r="E220" s="31">
        <v>948</v>
      </c>
      <c r="F220" s="31">
        <v>6873</v>
      </c>
      <c r="G220" s="30">
        <v>46126</v>
      </c>
      <c r="H220" s="30" t="s">
        <v>503</v>
      </c>
      <c r="I220" s="31" t="s">
        <v>520</v>
      </c>
      <c r="J220" s="30">
        <v>46125</v>
      </c>
      <c r="K220" s="30" t="s">
        <v>1186</v>
      </c>
      <c r="L220" s="31" t="s">
        <v>835</v>
      </c>
      <c r="M220" s="31" t="s">
        <v>511</v>
      </c>
      <c r="N220">
        <f t="shared" si="8"/>
        <v>4</v>
      </c>
      <c r="O220">
        <f t="shared" si="9"/>
        <v>16</v>
      </c>
    </row>
    <row r="221" spans="1:15" x14ac:dyDescent="0.35">
      <c r="A221" s="30">
        <v>46126</v>
      </c>
      <c r="B221" s="31" t="s">
        <v>1894</v>
      </c>
      <c r="C221" s="31" t="s">
        <v>697</v>
      </c>
      <c r="D221" s="31">
        <v>11440</v>
      </c>
      <c r="E221" s="31">
        <v>1830.4</v>
      </c>
      <c r="F221" s="31">
        <v>13270.4</v>
      </c>
      <c r="G221" s="30">
        <v>46126</v>
      </c>
      <c r="H221" s="30" t="s">
        <v>503</v>
      </c>
      <c r="I221" s="31" t="s">
        <v>520</v>
      </c>
      <c r="J221" s="30">
        <v>46128</v>
      </c>
      <c r="K221" s="30" t="s">
        <v>1186</v>
      </c>
      <c r="L221" s="31" t="s">
        <v>835</v>
      </c>
      <c r="M221" s="31" t="s">
        <v>511</v>
      </c>
      <c r="N221">
        <f t="shared" si="8"/>
        <v>4</v>
      </c>
      <c r="O221">
        <f t="shared" si="9"/>
        <v>16</v>
      </c>
    </row>
    <row r="222" spans="1:15" x14ac:dyDescent="0.35">
      <c r="A222" s="30">
        <v>46126</v>
      </c>
      <c r="B222" s="31" t="s">
        <v>1899</v>
      </c>
      <c r="C222" s="31" t="s">
        <v>697</v>
      </c>
      <c r="D222" s="31">
        <v>12900</v>
      </c>
      <c r="E222" s="31">
        <v>2064</v>
      </c>
      <c r="F222" s="31">
        <v>14964</v>
      </c>
      <c r="G222" s="30">
        <v>46126</v>
      </c>
      <c r="H222" s="30" t="s">
        <v>503</v>
      </c>
      <c r="I222" s="31" t="s">
        <v>520</v>
      </c>
      <c r="J222" s="30">
        <v>46128</v>
      </c>
      <c r="K222" s="30" t="s">
        <v>1186</v>
      </c>
      <c r="L222" s="31" t="s">
        <v>835</v>
      </c>
      <c r="M222" s="31" t="s">
        <v>511</v>
      </c>
      <c r="N222">
        <f t="shared" si="8"/>
        <v>4</v>
      </c>
      <c r="O222">
        <f t="shared" si="9"/>
        <v>16</v>
      </c>
    </row>
    <row r="223" spans="1:15" x14ac:dyDescent="0.35">
      <c r="A223" s="30">
        <v>46126</v>
      </c>
      <c r="B223" s="31" t="s">
        <v>1900</v>
      </c>
      <c r="C223" s="31" t="s">
        <v>547</v>
      </c>
      <c r="D223" s="31">
        <v>35908.29</v>
      </c>
      <c r="E223" s="31">
        <v>5745.33</v>
      </c>
      <c r="F223" s="31">
        <v>41653.620000000003</v>
      </c>
      <c r="G223" s="30">
        <v>46126</v>
      </c>
      <c r="H223" s="30" t="s">
        <v>503</v>
      </c>
      <c r="I223" s="31" t="s">
        <v>520</v>
      </c>
      <c r="J223" s="30">
        <v>46126</v>
      </c>
      <c r="K223" s="30" t="s">
        <v>1186</v>
      </c>
      <c r="L223" s="31" t="s">
        <v>1146</v>
      </c>
      <c r="M223" s="31" t="s">
        <v>511</v>
      </c>
      <c r="N223">
        <f t="shared" si="8"/>
        <v>4</v>
      </c>
      <c r="O223">
        <f t="shared" si="9"/>
        <v>16</v>
      </c>
    </row>
    <row r="224" spans="1:15" x14ac:dyDescent="0.35">
      <c r="A224" s="30">
        <v>46126</v>
      </c>
      <c r="B224" s="31" t="s">
        <v>1901</v>
      </c>
      <c r="C224" s="31" t="s">
        <v>547</v>
      </c>
      <c r="D224" s="31">
        <v>7181.66</v>
      </c>
      <c r="E224" s="31">
        <v>1149.07</v>
      </c>
      <c r="F224" s="31">
        <v>8330.73</v>
      </c>
      <c r="G224" s="30">
        <v>46126</v>
      </c>
      <c r="H224" s="30" t="s">
        <v>503</v>
      </c>
      <c r="I224" s="31" t="s">
        <v>520</v>
      </c>
      <c r="J224" s="30">
        <v>46128</v>
      </c>
      <c r="K224" s="30" t="s">
        <v>1186</v>
      </c>
      <c r="L224" s="31" t="s">
        <v>1146</v>
      </c>
      <c r="M224" s="31" t="s">
        <v>511</v>
      </c>
      <c r="N224">
        <f t="shared" si="8"/>
        <v>4</v>
      </c>
      <c r="O224">
        <f t="shared" si="9"/>
        <v>16</v>
      </c>
    </row>
    <row r="225" spans="1:15" x14ac:dyDescent="0.35">
      <c r="A225" s="30">
        <v>46125</v>
      </c>
      <c r="B225" s="31" t="s">
        <v>1660</v>
      </c>
      <c r="C225" s="31" t="s">
        <v>790</v>
      </c>
      <c r="D225" s="31">
        <v>34200</v>
      </c>
      <c r="E225" s="31">
        <v>5472</v>
      </c>
      <c r="F225" s="31">
        <v>39672</v>
      </c>
      <c r="G225" s="30">
        <v>46155</v>
      </c>
      <c r="H225" s="30" t="s">
        <v>503</v>
      </c>
      <c r="I225" s="31" t="s">
        <v>520</v>
      </c>
      <c r="J225" s="30">
        <v>46142</v>
      </c>
      <c r="K225" s="30" t="s">
        <v>1301</v>
      </c>
      <c r="L225" s="31" t="s">
        <v>397</v>
      </c>
      <c r="M225" s="31" t="s">
        <v>388</v>
      </c>
      <c r="N225">
        <f t="shared" si="8"/>
        <v>4</v>
      </c>
      <c r="O225">
        <f t="shared" si="9"/>
        <v>18</v>
      </c>
    </row>
    <row r="226" spans="1:15" x14ac:dyDescent="0.35">
      <c r="A226" s="30">
        <v>46122</v>
      </c>
      <c r="B226" s="31" t="s">
        <v>1800</v>
      </c>
      <c r="C226" s="31" t="s">
        <v>790</v>
      </c>
      <c r="D226" s="31">
        <v>59040</v>
      </c>
      <c r="E226" s="31">
        <v>9446.4</v>
      </c>
      <c r="F226" s="31">
        <v>68486.399999999994</v>
      </c>
      <c r="G226" s="30">
        <v>46152</v>
      </c>
      <c r="H226" s="30" t="s">
        <v>503</v>
      </c>
      <c r="I226" s="31" t="s">
        <v>520</v>
      </c>
      <c r="J226" s="30">
        <v>46142</v>
      </c>
      <c r="K226" s="30" t="s">
        <v>1301</v>
      </c>
      <c r="L226" s="31" t="s">
        <v>397</v>
      </c>
      <c r="M226" s="31" t="s">
        <v>388</v>
      </c>
      <c r="N226">
        <f t="shared" si="8"/>
        <v>4</v>
      </c>
      <c r="O226">
        <f t="shared" si="9"/>
        <v>18</v>
      </c>
    </row>
    <row r="227" spans="1:15" x14ac:dyDescent="0.35">
      <c r="A227" s="30">
        <v>46122</v>
      </c>
      <c r="B227" s="31" t="s">
        <v>1804</v>
      </c>
      <c r="C227" s="31" t="s">
        <v>790</v>
      </c>
      <c r="D227" s="31">
        <v>41040</v>
      </c>
      <c r="E227" s="31">
        <v>6566.4</v>
      </c>
      <c r="F227" s="31">
        <v>47606.400000000001</v>
      </c>
      <c r="G227" s="30">
        <v>46152</v>
      </c>
      <c r="H227" s="30" t="s">
        <v>503</v>
      </c>
      <c r="I227" s="31" t="s">
        <v>520</v>
      </c>
      <c r="J227" s="30">
        <v>46133</v>
      </c>
      <c r="K227" s="30" t="s">
        <v>1258</v>
      </c>
      <c r="L227" s="31" t="s">
        <v>397</v>
      </c>
      <c r="M227" s="31" t="s">
        <v>388</v>
      </c>
      <c r="N227">
        <f t="shared" si="8"/>
        <v>4</v>
      </c>
      <c r="O227">
        <f t="shared" si="9"/>
        <v>17</v>
      </c>
    </row>
    <row r="228" spans="1:15" x14ac:dyDescent="0.35">
      <c r="A228" s="30">
        <v>46122</v>
      </c>
      <c r="B228" s="31" t="s">
        <v>1805</v>
      </c>
      <c r="C228" s="31" t="s">
        <v>790</v>
      </c>
      <c r="D228" s="31">
        <v>41040</v>
      </c>
      <c r="E228" s="31">
        <v>6566.4</v>
      </c>
      <c r="F228" s="31">
        <v>47606.400000000001</v>
      </c>
      <c r="G228" s="30">
        <v>46152</v>
      </c>
      <c r="H228" s="30" t="s">
        <v>503</v>
      </c>
      <c r="I228" s="31" t="s">
        <v>520</v>
      </c>
      <c r="J228" s="30">
        <v>46129</v>
      </c>
      <c r="K228" s="30" t="s">
        <v>1186</v>
      </c>
      <c r="L228" s="31" t="s">
        <v>397</v>
      </c>
      <c r="M228" s="31" t="s">
        <v>388</v>
      </c>
      <c r="N228">
        <f t="shared" si="8"/>
        <v>4</v>
      </c>
      <c r="O228">
        <f t="shared" si="9"/>
        <v>16</v>
      </c>
    </row>
    <row r="229" spans="1:15" x14ac:dyDescent="0.35">
      <c r="A229" s="30">
        <v>46122</v>
      </c>
      <c r="B229" s="31" t="s">
        <v>1806</v>
      </c>
      <c r="C229" s="31" t="s">
        <v>407</v>
      </c>
      <c r="D229" s="31">
        <v>30090.61</v>
      </c>
      <c r="E229" s="31">
        <v>4814.5</v>
      </c>
      <c r="F229" s="31">
        <v>34905.11</v>
      </c>
      <c r="G229" s="30">
        <v>46152</v>
      </c>
      <c r="H229" s="30" t="s">
        <v>503</v>
      </c>
      <c r="I229" s="31" t="s">
        <v>520</v>
      </c>
      <c r="J229" s="30">
        <v>46123</v>
      </c>
      <c r="K229" s="30" t="s">
        <v>1186</v>
      </c>
      <c r="L229" s="31" t="s">
        <v>835</v>
      </c>
      <c r="M229" s="31" t="s">
        <v>388</v>
      </c>
      <c r="N229">
        <f t="shared" si="8"/>
        <v>4</v>
      </c>
      <c r="O229">
        <f t="shared" si="9"/>
        <v>15</v>
      </c>
    </row>
    <row r="230" spans="1:15" x14ac:dyDescent="0.35">
      <c r="A230" s="30">
        <v>46122</v>
      </c>
      <c r="B230" s="31" t="s">
        <v>1807</v>
      </c>
      <c r="C230" s="31" t="s">
        <v>1675</v>
      </c>
      <c r="D230" s="31">
        <v>2200</v>
      </c>
      <c r="E230" s="31">
        <v>352</v>
      </c>
      <c r="F230" s="31">
        <v>2552</v>
      </c>
      <c r="G230" s="30">
        <v>46122</v>
      </c>
      <c r="H230" s="30" t="s">
        <v>503</v>
      </c>
      <c r="I230" s="31" t="s">
        <v>520</v>
      </c>
      <c r="J230" s="30">
        <v>46121</v>
      </c>
      <c r="K230" s="30" t="s">
        <v>521</v>
      </c>
      <c r="L230" s="31" t="s">
        <v>1146</v>
      </c>
      <c r="M230" s="31" t="s">
        <v>511</v>
      </c>
      <c r="N230">
        <f t="shared" si="8"/>
        <v>4</v>
      </c>
      <c r="O230">
        <f t="shared" si="9"/>
        <v>15</v>
      </c>
    </row>
    <row r="231" spans="1:15" x14ac:dyDescent="0.35">
      <c r="A231" s="30">
        <v>46121</v>
      </c>
      <c r="B231" s="31" t="s">
        <v>1808</v>
      </c>
      <c r="C231" s="31" t="s">
        <v>1311</v>
      </c>
      <c r="D231" s="31">
        <v>3761.55</v>
      </c>
      <c r="E231" s="31">
        <v>601.85</v>
      </c>
      <c r="F231" s="31">
        <v>4363.3999999999996</v>
      </c>
      <c r="G231" s="30">
        <v>46121</v>
      </c>
      <c r="H231" s="30" t="s">
        <v>503</v>
      </c>
      <c r="I231" s="31" t="s">
        <v>520</v>
      </c>
      <c r="J231" s="30">
        <v>46121</v>
      </c>
      <c r="K231" s="30" t="s">
        <v>521</v>
      </c>
      <c r="L231" s="31" t="s">
        <v>835</v>
      </c>
      <c r="M231" s="31" t="s">
        <v>511</v>
      </c>
      <c r="N231">
        <f t="shared" si="8"/>
        <v>4</v>
      </c>
      <c r="O231">
        <f t="shared" si="9"/>
        <v>15</v>
      </c>
    </row>
    <row r="232" spans="1:15" x14ac:dyDescent="0.35">
      <c r="A232" s="30">
        <v>46121</v>
      </c>
      <c r="B232" s="31" t="s">
        <v>1812</v>
      </c>
      <c r="C232" s="31" t="s">
        <v>1555</v>
      </c>
      <c r="D232" s="31">
        <v>9000</v>
      </c>
      <c r="E232" s="31">
        <v>1440</v>
      </c>
      <c r="F232" s="31">
        <v>10440</v>
      </c>
      <c r="G232" s="30">
        <v>46121</v>
      </c>
      <c r="H232" s="30" t="s">
        <v>503</v>
      </c>
      <c r="I232" s="31" t="s">
        <v>520</v>
      </c>
      <c r="J232" s="30">
        <v>46121</v>
      </c>
      <c r="K232" s="30" t="s">
        <v>521</v>
      </c>
      <c r="L232" s="31" t="s">
        <v>397</v>
      </c>
      <c r="M232" s="31" t="s">
        <v>511</v>
      </c>
      <c r="N232">
        <f t="shared" si="8"/>
        <v>4</v>
      </c>
      <c r="O232">
        <f t="shared" si="9"/>
        <v>15</v>
      </c>
    </row>
    <row r="233" spans="1:15" x14ac:dyDescent="0.35">
      <c r="A233" s="30">
        <v>46121</v>
      </c>
      <c r="B233" s="31" t="s">
        <v>1813</v>
      </c>
      <c r="C233" s="31" t="s">
        <v>1204</v>
      </c>
      <c r="D233" s="31">
        <v>7740</v>
      </c>
      <c r="E233" s="31">
        <v>1238.4000000000001</v>
      </c>
      <c r="F233" s="31">
        <v>8978.4</v>
      </c>
      <c r="G233" s="30">
        <v>46151</v>
      </c>
      <c r="H233" s="30" t="s">
        <v>503</v>
      </c>
      <c r="I233" s="31" t="s">
        <v>520</v>
      </c>
      <c r="J233" s="30">
        <v>46136</v>
      </c>
      <c r="K233" s="30" t="s">
        <v>1258</v>
      </c>
      <c r="L233" s="31" t="s">
        <v>397</v>
      </c>
      <c r="M233" s="31" t="s">
        <v>388</v>
      </c>
      <c r="N233">
        <f t="shared" si="8"/>
        <v>4</v>
      </c>
      <c r="O233">
        <f t="shared" si="9"/>
        <v>17</v>
      </c>
    </row>
    <row r="234" spans="1:15" x14ac:dyDescent="0.35">
      <c r="A234" s="30">
        <v>46121</v>
      </c>
      <c r="B234" s="31" t="s">
        <v>1815</v>
      </c>
      <c r="C234" s="31" t="s">
        <v>697</v>
      </c>
      <c r="D234" s="31">
        <v>3350</v>
      </c>
      <c r="E234" s="31">
        <v>536</v>
      </c>
      <c r="F234" s="31">
        <v>3886</v>
      </c>
      <c r="G234" s="30">
        <v>46121</v>
      </c>
      <c r="H234" s="30" t="s">
        <v>503</v>
      </c>
      <c r="I234" s="31" t="s">
        <v>520</v>
      </c>
      <c r="J234" s="30">
        <v>46121</v>
      </c>
      <c r="K234" s="30" t="s">
        <v>521</v>
      </c>
      <c r="L234" s="31" t="s">
        <v>835</v>
      </c>
      <c r="M234" s="31" t="s">
        <v>511</v>
      </c>
      <c r="N234">
        <f t="shared" si="8"/>
        <v>4</v>
      </c>
      <c r="O234">
        <f t="shared" si="9"/>
        <v>15</v>
      </c>
    </row>
    <row r="235" spans="1:15" x14ac:dyDescent="0.35">
      <c r="A235" s="30">
        <v>46119</v>
      </c>
      <c r="B235" s="31" t="s">
        <v>1825</v>
      </c>
      <c r="C235" s="31" t="s">
        <v>674</v>
      </c>
      <c r="D235" s="31">
        <v>147327.70000000001</v>
      </c>
      <c r="E235" s="31">
        <v>23572.43</v>
      </c>
      <c r="F235" s="31">
        <v>170900.13</v>
      </c>
      <c r="G235" s="30">
        <v>46149</v>
      </c>
      <c r="H235" s="30" t="s">
        <v>503</v>
      </c>
      <c r="I235" s="31" t="s">
        <v>520</v>
      </c>
      <c r="J235" s="30">
        <v>46142</v>
      </c>
      <c r="K235" s="30" t="s">
        <v>1301</v>
      </c>
      <c r="L235" s="31" t="s">
        <v>835</v>
      </c>
      <c r="M235" s="31" t="s">
        <v>388</v>
      </c>
      <c r="N235">
        <f t="shared" ref="N235" si="10">MONTH(J235)</f>
        <v>4</v>
      </c>
      <c r="O235">
        <f t="shared" ref="O235" si="11">WEEKNUM(J235)</f>
        <v>18</v>
      </c>
    </row>
    <row r="236" spans="1:15" x14ac:dyDescent="0.35">
      <c r="A236" s="30">
        <v>46118</v>
      </c>
      <c r="B236" s="31" t="s">
        <v>1827</v>
      </c>
      <c r="C236" s="31" t="s">
        <v>1645</v>
      </c>
      <c r="D236" s="31">
        <v>7050</v>
      </c>
      <c r="E236" s="31">
        <v>1128</v>
      </c>
      <c r="F236" s="31">
        <v>8178</v>
      </c>
      <c r="G236" s="30">
        <v>46118</v>
      </c>
      <c r="H236" s="30" t="s">
        <v>503</v>
      </c>
      <c r="I236" s="31" t="s">
        <v>520</v>
      </c>
      <c r="J236" s="30">
        <v>46142</v>
      </c>
      <c r="K236" s="30" t="s">
        <v>1301</v>
      </c>
      <c r="L236" s="31" t="s">
        <v>397</v>
      </c>
      <c r="M236" s="31" t="s">
        <v>511</v>
      </c>
      <c r="N236">
        <f t="shared" si="8"/>
        <v>4</v>
      </c>
      <c r="O236">
        <f t="shared" si="9"/>
        <v>18</v>
      </c>
    </row>
    <row r="237" spans="1:15" x14ac:dyDescent="0.35">
      <c r="A237" s="30">
        <v>46118</v>
      </c>
      <c r="B237" s="31" t="s">
        <v>1832</v>
      </c>
      <c r="C237" s="31" t="s">
        <v>1156</v>
      </c>
      <c r="D237" s="31">
        <v>81112.95</v>
      </c>
      <c r="E237" s="31">
        <v>12978.07</v>
      </c>
      <c r="F237" s="31">
        <v>94091.02</v>
      </c>
      <c r="G237" s="30">
        <v>46118</v>
      </c>
      <c r="H237" s="30" t="s">
        <v>503</v>
      </c>
      <c r="I237" s="31" t="s">
        <v>520</v>
      </c>
      <c r="J237" s="30">
        <v>46118</v>
      </c>
      <c r="K237" s="30" t="s">
        <v>521</v>
      </c>
      <c r="L237" s="31" t="s">
        <v>1146</v>
      </c>
      <c r="M237" s="31" t="s">
        <v>511</v>
      </c>
      <c r="N237">
        <f t="shared" si="8"/>
        <v>4</v>
      </c>
      <c r="O237">
        <f t="shared" si="9"/>
        <v>15</v>
      </c>
    </row>
    <row r="238" spans="1:15" x14ac:dyDescent="0.35">
      <c r="A238" s="30">
        <v>46112</v>
      </c>
      <c r="B238" s="31" t="s">
        <v>1703</v>
      </c>
      <c r="C238" s="31" t="s">
        <v>400</v>
      </c>
      <c r="D238" s="31">
        <v>179222.67</v>
      </c>
      <c r="E238" s="31">
        <v>28675.63</v>
      </c>
      <c r="F238" s="31">
        <v>207898.3</v>
      </c>
      <c r="G238" s="30">
        <v>46142</v>
      </c>
      <c r="H238" s="30" t="s">
        <v>503</v>
      </c>
      <c r="I238" s="31" t="s">
        <v>520</v>
      </c>
      <c r="J238" s="30">
        <v>46142</v>
      </c>
      <c r="K238" s="30" t="s">
        <v>1301</v>
      </c>
      <c r="L238" s="31" t="s">
        <v>835</v>
      </c>
      <c r="M238" s="31" t="s">
        <v>388</v>
      </c>
      <c r="N238">
        <f t="shared" ref="N238" si="12">MONTH(J238)</f>
        <v>4</v>
      </c>
      <c r="O238">
        <f t="shared" ref="O238" si="13">WEEKNUM(J238)</f>
        <v>18</v>
      </c>
    </row>
    <row r="239" spans="1:15" x14ac:dyDescent="0.35">
      <c r="A239" s="30">
        <v>46111</v>
      </c>
      <c r="B239" s="31" t="s">
        <v>1708</v>
      </c>
      <c r="C239" s="31" t="s">
        <v>674</v>
      </c>
      <c r="D239" s="31">
        <v>37398.07</v>
      </c>
      <c r="E239" s="31">
        <v>5983.69</v>
      </c>
      <c r="F239" s="31">
        <v>43381.760000000002</v>
      </c>
      <c r="G239" s="30">
        <v>46141</v>
      </c>
      <c r="H239" s="30" t="s">
        <v>503</v>
      </c>
      <c r="I239" s="31" t="s">
        <v>520</v>
      </c>
      <c r="J239" s="30">
        <v>46142</v>
      </c>
      <c r="K239" s="30" t="s">
        <v>1301</v>
      </c>
      <c r="L239" s="31" t="s">
        <v>835</v>
      </c>
      <c r="M239" s="31" t="s">
        <v>388</v>
      </c>
      <c r="N239">
        <f t="shared" si="8"/>
        <v>4</v>
      </c>
      <c r="O239">
        <f t="shared" si="9"/>
        <v>18</v>
      </c>
    </row>
    <row r="240" spans="1:15" x14ac:dyDescent="0.35">
      <c r="A240" s="30">
        <v>46108</v>
      </c>
      <c r="B240" s="31" t="s">
        <v>1666</v>
      </c>
      <c r="C240" s="31" t="s">
        <v>402</v>
      </c>
      <c r="D240" s="31">
        <v>13680</v>
      </c>
      <c r="E240" s="31">
        <v>2188.8000000000002</v>
      </c>
      <c r="F240" s="31">
        <v>15868.8</v>
      </c>
      <c r="G240" s="30">
        <v>46138</v>
      </c>
      <c r="H240" s="30" t="s">
        <v>503</v>
      </c>
      <c r="I240" s="31" t="s">
        <v>520</v>
      </c>
      <c r="J240" s="30">
        <v>46142</v>
      </c>
      <c r="K240" s="30" t="s">
        <v>1301</v>
      </c>
      <c r="L240" s="31" t="s">
        <v>397</v>
      </c>
      <c r="M240" s="31" t="s">
        <v>388</v>
      </c>
      <c r="N240">
        <f t="shared" si="8"/>
        <v>4</v>
      </c>
      <c r="O240">
        <f t="shared" si="9"/>
        <v>18</v>
      </c>
    </row>
    <row r="241" spans="1:15" x14ac:dyDescent="0.35">
      <c r="A241" s="30">
        <v>46108</v>
      </c>
      <c r="B241" s="31" t="s">
        <v>1667</v>
      </c>
      <c r="C241" s="31" t="s">
        <v>792</v>
      </c>
      <c r="D241" s="31">
        <v>27125</v>
      </c>
      <c r="E241" s="31">
        <v>4340</v>
      </c>
      <c r="F241" s="31">
        <v>31465</v>
      </c>
      <c r="G241" s="30">
        <v>46138</v>
      </c>
      <c r="H241" s="30" t="s">
        <v>503</v>
      </c>
      <c r="I241" s="31" t="s">
        <v>520</v>
      </c>
      <c r="J241" s="30">
        <v>46141</v>
      </c>
      <c r="K241" s="30" t="s">
        <v>1301</v>
      </c>
      <c r="L241" s="31" t="s">
        <v>397</v>
      </c>
      <c r="M241" s="31" t="s">
        <v>388</v>
      </c>
      <c r="N241">
        <f t="shared" si="8"/>
        <v>4</v>
      </c>
      <c r="O241">
        <f t="shared" si="9"/>
        <v>18</v>
      </c>
    </row>
    <row r="242" spans="1:15" x14ac:dyDescent="0.35">
      <c r="A242" s="30">
        <v>46108</v>
      </c>
      <c r="B242" s="31" t="s">
        <v>1669</v>
      </c>
      <c r="C242" s="31" t="s">
        <v>402</v>
      </c>
      <c r="D242" s="31">
        <v>13680</v>
      </c>
      <c r="E242" s="31">
        <v>2188.8000000000002</v>
      </c>
      <c r="F242" s="31">
        <v>15868.8</v>
      </c>
      <c r="G242" s="30">
        <v>46138</v>
      </c>
      <c r="H242" s="30" t="s">
        <v>503</v>
      </c>
      <c r="I242" s="31" t="s">
        <v>520</v>
      </c>
      <c r="J242" s="30">
        <v>46135</v>
      </c>
      <c r="K242" s="30" t="s">
        <v>1258</v>
      </c>
      <c r="L242" s="31" t="s">
        <v>397</v>
      </c>
      <c r="M242" s="31" t="s">
        <v>388</v>
      </c>
      <c r="N242">
        <f t="shared" si="8"/>
        <v>4</v>
      </c>
      <c r="O242">
        <f t="shared" si="9"/>
        <v>17</v>
      </c>
    </row>
    <row r="243" spans="1:15" x14ac:dyDescent="0.35">
      <c r="A243" s="30">
        <v>46107</v>
      </c>
      <c r="B243" s="31" t="s">
        <v>1676</v>
      </c>
      <c r="C243" s="31" t="s">
        <v>1382</v>
      </c>
      <c r="D243" s="31">
        <v>17640</v>
      </c>
      <c r="E243" s="31"/>
      <c r="F243" s="31">
        <v>17640</v>
      </c>
      <c r="G243" s="30">
        <v>46137</v>
      </c>
      <c r="H243" s="30" t="s">
        <v>503</v>
      </c>
      <c r="I243" s="31" t="s">
        <v>520</v>
      </c>
      <c r="J243" s="30">
        <v>46142</v>
      </c>
      <c r="K243" s="30" t="s">
        <v>1301</v>
      </c>
      <c r="L243" s="31" t="s">
        <v>397</v>
      </c>
      <c r="M243" s="31" t="s">
        <v>388</v>
      </c>
      <c r="N243">
        <f t="shared" si="8"/>
        <v>4</v>
      </c>
      <c r="O243">
        <f t="shared" si="9"/>
        <v>18</v>
      </c>
    </row>
    <row r="244" spans="1:15" x14ac:dyDescent="0.35">
      <c r="A244" s="30">
        <v>46107</v>
      </c>
      <c r="B244" s="31" t="s">
        <v>1677</v>
      </c>
      <c r="C244" s="31" t="s">
        <v>1448</v>
      </c>
      <c r="D244" s="31">
        <v>3150</v>
      </c>
      <c r="E244" s="31">
        <v>504</v>
      </c>
      <c r="F244" s="31">
        <v>3654</v>
      </c>
      <c r="G244" s="30">
        <v>46137</v>
      </c>
      <c r="H244" s="30" t="s">
        <v>503</v>
      </c>
      <c r="I244" s="31" t="s">
        <v>520</v>
      </c>
      <c r="J244" s="30">
        <v>46142</v>
      </c>
      <c r="K244" s="30" t="s">
        <v>1301</v>
      </c>
      <c r="L244" s="31" t="s">
        <v>1146</v>
      </c>
      <c r="M244" s="31" t="s">
        <v>388</v>
      </c>
      <c r="N244">
        <f t="shared" si="8"/>
        <v>4</v>
      </c>
      <c r="O244">
        <f t="shared" si="9"/>
        <v>18</v>
      </c>
    </row>
    <row r="245" spans="1:15" x14ac:dyDescent="0.35">
      <c r="A245" s="30">
        <v>46106</v>
      </c>
      <c r="B245" s="31" t="s">
        <v>1680</v>
      </c>
      <c r="C245" s="31" t="s">
        <v>400</v>
      </c>
      <c r="D245" s="31">
        <v>84216.23</v>
      </c>
      <c r="E245" s="31">
        <v>13474.6</v>
      </c>
      <c r="F245" s="31">
        <v>97690.83</v>
      </c>
      <c r="G245" s="30">
        <v>46136</v>
      </c>
      <c r="H245" s="30" t="s">
        <v>503</v>
      </c>
      <c r="I245" s="31" t="s">
        <v>520</v>
      </c>
      <c r="J245" s="30">
        <v>46141</v>
      </c>
      <c r="K245" s="30" t="s">
        <v>1301</v>
      </c>
      <c r="L245" s="31" t="s">
        <v>397</v>
      </c>
      <c r="M245" s="31" t="s">
        <v>388</v>
      </c>
      <c r="N245">
        <f t="shared" si="8"/>
        <v>4</v>
      </c>
      <c r="O245">
        <f t="shared" si="9"/>
        <v>18</v>
      </c>
    </row>
    <row r="246" spans="1:15" x14ac:dyDescent="0.35">
      <c r="A246" s="30">
        <v>46106</v>
      </c>
      <c r="B246" s="31" t="s">
        <v>1681</v>
      </c>
      <c r="C246" s="31" t="s">
        <v>831</v>
      </c>
      <c r="D246" s="31">
        <v>4600</v>
      </c>
      <c r="E246" s="31"/>
      <c r="F246" s="31">
        <v>4600</v>
      </c>
      <c r="G246" s="30">
        <v>46136</v>
      </c>
      <c r="H246" s="30" t="s">
        <v>503</v>
      </c>
      <c r="I246" s="31" t="s">
        <v>520</v>
      </c>
      <c r="J246" s="30">
        <v>46140</v>
      </c>
      <c r="K246" s="30" t="s">
        <v>1301</v>
      </c>
      <c r="L246" s="31" t="s">
        <v>397</v>
      </c>
      <c r="M246" s="31" t="s">
        <v>388</v>
      </c>
      <c r="N246">
        <f t="shared" si="8"/>
        <v>4</v>
      </c>
      <c r="O246">
        <f t="shared" si="9"/>
        <v>18</v>
      </c>
    </row>
    <row r="247" spans="1:15" x14ac:dyDescent="0.35">
      <c r="A247" s="30">
        <v>46106</v>
      </c>
      <c r="B247" s="31" t="s">
        <v>1683</v>
      </c>
      <c r="C247" s="31" t="s">
        <v>410</v>
      </c>
      <c r="D247" s="31">
        <v>78000</v>
      </c>
      <c r="E247" s="31">
        <v>12480</v>
      </c>
      <c r="F247" s="31">
        <v>90480</v>
      </c>
      <c r="G247" s="30">
        <v>46136</v>
      </c>
      <c r="H247" s="30" t="s">
        <v>503</v>
      </c>
      <c r="I247" s="31" t="s">
        <v>520</v>
      </c>
      <c r="J247" s="30">
        <v>46136</v>
      </c>
      <c r="K247" s="30" t="s">
        <v>1258</v>
      </c>
      <c r="L247" s="31" t="s">
        <v>397</v>
      </c>
      <c r="M247" s="31" t="s">
        <v>388</v>
      </c>
      <c r="N247">
        <f t="shared" si="8"/>
        <v>4</v>
      </c>
      <c r="O247">
        <f t="shared" si="9"/>
        <v>17</v>
      </c>
    </row>
    <row r="248" spans="1:15" x14ac:dyDescent="0.35">
      <c r="A248" s="30">
        <v>46105</v>
      </c>
      <c r="B248" s="31" t="s">
        <v>1684</v>
      </c>
      <c r="C248" s="31" t="s">
        <v>966</v>
      </c>
      <c r="D248" s="31">
        <v>37500</v>
      </c>
      <c r="E248" s="31">
        <v>6000</v>
      </c>
      <c r="F248" s="31">
        <v>43500</v>
      </c>
      <c r="G248" s="30">
        <v>46135</v>
      </c>
      <c r="H248" s="30" t="s">
        <v>503</v>
      </c>
      <c r="I248" s="31" t="s">
        <v>520</v>
      </c>
      <c r="J248" s="30">
        <v>46132</v>
      </c>
      <c r="K248" s="30" t="s">
        <v>1258</v>
      </c>
      <c r="L248" s="31" t="s">
        <v>397</v>
      </c>
      <c r="M248" s="31" t="s">
        <v>388</v>
      </c>
      <c r="N248">
        <f t="shared" si="8"/>
        <v>4</v>
      </c>
      <c r="O248">
        <f t="shared" si="9"/>
        <v>17</v>
      </c>
    </row>
    <row r="249" spans="1:15" x14ac:dyDescent="0.35">
      <c r="A249" s="30">
        <v>46105</v>
      </c>
      <c r="B249" s="31" t="s">
        <v>1685</v>
      </c>
      <c r="C249" s="31" t="s">
        <v>415</v>
      </c>
      <c r="D249" s="31">
        <v>24080.3</v>
      </c>
      <c r="E249" s="31">
        <v>3852.85</v>
      </c>
      <c r="F249" s="31">
        <v>27933.15</v>
      </c>
      <c r="G249" s="30">
        <v>46135</v>
      </c>
      <c r="H249" s="30" t="s">
        <v>503</v>
      </c>
      <c r="I249" s="31" t="s">
        <v>520</v>
      </c>
      <c r="J249" s="30">
        <v>46141</v>
      </c>
      <c r="K249" s="30" t="s">
        <v>1301</v>
      </c>
      <c r="L249" s="31" t="s">
        <v>397</v>
      </c>
      <c r="M249" s="31" t="s">
        <v>388</v>
      </c>
      <c r="N249">
        <f t="shared" si="8"/>
        <v>4</v>
      </c>
      <c r="O249">
        <f t="shared" si="9"/>
        <v>18</v>
      </c>
    </row>
    <row r="250" spans="1:15" x14ac:dyDescent="0.35">
      <c r="A250" s="30">
        <v>46105</v>
      </c>
      <c r="B250" s="31" t="s">
        <v>1686</v>
      </c>
      <c r="C250" s="31" t="s">
        <v>402</v>
      </c>
      <c r="D250" s="31">
        <v>13680</v>
      </c>
      <c r="E250" s="31">
        <v>2188.8000000000002</v>
      </c>
      <c r="F250" s="31">
        <v>15868.8</v>
      </c>
      <c r="G250" s="30">
        <v>46135</v>
      </c>
      <c r="H250" s="30" t="s">
        <v>503</v>
      </c>
      <c r="I250" s="31" t="s">
        <v>520</v>
      </c>
      <c r="J250" s="30">
        <v>46129</v>
      </c>
      <c r="K250" s="30" t="s">
        <v>1186</v>
      </c>
      <c r="L250" s="31" t="s">
        <v>397</v>
      </c>
      <c r="M250" s="31" t="s">
        <v>388</v>
      </c>
      <c r="N250">
        <f t="shared" si="8"/>
        <v>4</v>
      </c>
      <c r="O250">
        <f t="shared" si="9"/>
        <v>16</v>
      </c>
    </row>
    <row r="251" spans="1:15" x14ac:dyDescent="0.35">
      <c r="A251" s="30">
        <v>46105</v>
      </c>
      <c r="B251" s="31" t="s">
        <v>1688</v>
      </c>
      <c r="C251" s="31" t="s">
        <v>966</v>
      </c>
      <c r="D251" s="31">
        <v>76800.960000000006</v>
      </c>
      <c r="E251" s="31">
        <v>12288.15</v>
      </c>
      <c r="F251" s="31">
        <v>89089.11</v>
      </c>
      <c r="G251" s="30">
        <v>46135</v>
      </c>
      <c r="H251" s="30" t="s">
        <v>503</v>
      </c>
      <c r="I251" s="31" t="s">
        <v>520</v>
      </c>
      <c r="J251" s="30">
        <v>46135</v>
      </c>
      <c r="K251" s="30" t="s">
        <v>1258</v>
      </c>
      <c r="L251" s="31" t="s">
        <v>397</v>
      </c>
      <c r="M251" s="31" t="s">
        <v>388</v>
      </c>
      <c r="N251">
        <f t="shared" si="8"/>
        <v>4</v>
      </c>
      <c r="O251">
        <f t="shared" si="9"/>
        <v>17</v>
      </c>
    </row>
    <row r="252" spans="1:15" x14ac:dyDescent="0.35">
      <c r="A252" s="30">
        <v>46104</v>
      </c>
      <c r="B252" s="31" t="s">
        <v>1696</v>
      </c>
      <c r="C252" s="31" t="s">
        <v>408</v>
      </c>
      <c r="D252" s="31">
        <v>21400</v>
      </c>
      <c r="E252" s="31">
        <v>3424</v>
      </c>
      <c r="F252" s="31">
        <v>24824</v>
      </c>
      <c r="G252" s="30">
        <v>46134</v>
      </c>
      <c r="H252" s="30" t="s">
        <v>503</v>
      </c>
      <c r="I252" s="31" t="s">
        <v>520</v>
      </c>
      <c r="J252" s="30">
        <v>46140</v>
      </c>
      <c r="K252" s="30" t="s">
        <v>1301</v>
      </c>
      <c r="L252" s="31" t="s">
        <v>397</v>
      </c>
      <c r="M252" s="31" t="s">
        <v>388</v>
      </c>
      <c r="N252">
        <f t="shared" si="8"/>
        <v>4</v>
      </c>
      <c r="O252">
        <f t="shared" si="9"/>
        <v>18</v>
      </c>
    </row>
    <row r="253" spans="1:15" x14ac:dyDescent="0.35">
      <c r="A253" s="30">
        <v>46104</v>
      </c>
      <c r="B253" s="31" t="s">
        <v>1697</v>
      </c>
      <c r="C253" s="31" t="s">
        <v>1448</v>
      </c>
      <c r="D253" s="31">
        <v>18526.29</v>
      </c>
      <c r="E253" s="31">
        <v>2964.21</v>
      </c>
      <c r="F253" s="31">
        <v>21490.5</v>
      </c>
      <c r="G253" s="30">
        <v>46134</v>
      </c>
      <c r="H253" s="30" t="s">
        <v>503</v>
      </c>
      <c r="I253" s="31" t="s">
        <v>520</v>
      </c>
      <c r="J253" s="30">
        <v>46141</v>
      </c>
      <c r="K253" s="30" t="s">
        <v>1301</v>
      </c>
      <c r="L253" s="31" t="s">
        <v>1146</v>
      </c>
      <c r="M253" s="31" t="s">
        <v>388</v>
      </c>
      <c r="N253">
        <f t="shared" si="8"/>
        <v>4</v>
      </c>
      <c r="O253">
        <f t="shared" si="9"/>
        <v>18</v>
      </c>
    </row>
    <row r="254" spans="1:15" x14ac:dyDescent="0.35">
      <c r="A254" s="30">
        <v>46104</v>
      </c>
      <c r="B254" s="31" t="s">
        <v>1698</v>
      </c>
      <c r="C254" s="31" t="s">
        <v>1448</v>
      </c>
      <c r="D254" s="31">
        <v>12600</v>
      </c>
      <c r="E254" s="31">
        <v>2016</v>
      </c>
      <c r="F254" s="31">
        <v>14616</v>
      </c>
      <c r="G254" s="30">
        <v>46134</v>
      </c>
      <c r="H254" s="30" t="s">
        <v>503</v>
      </c>
      <c r="I254" s="31" t="s">
        <v>520</v>
      </c>
      <c r="J254" s="30">
        <v>46142</v>
      </c>
      <c r="K254" s="30" t="s">
        <v>1301</v>
      </c>
      <c r="L254" s="31" t="s">
        <v>1146</v>
      </c>
      <c r="M254" s="31" t="s">
        <v>388</v>
      </c>
      <c r="N254">
        <f t="shared" si="8"/>
        <v>4</v>
      </c>
      <c r="O254">
        <f t="shared" si="9"/>
        <v>18</v>
      </c>
    </row>
    <row r="255" spans="1:15" x14ac:dyDescent="0.35">
      <c r="A255" s="30">
        <v>46101</v>
      </c>
      <c r="B255" s="31" t="s">
        <v>1642</v>
      </c>
      <c r="C255" s="31" t="s">
        <v>1643</v>
      </c>
      <c r="D255" s="31">
        <v>13500</v>
      </c>
      <c r="E255" s="31">
        <v>2160</v>
      </c>
      <c r="F255" s="31">
        <v>15660</v>
      </c>
      <c r="G255" s="30">
        <v>46131</v>
      </c>
      <c r="H255" s="30" t="s">
        <v>503</v>
      </c>
      <c r="I255" s="31" t="s">
        <v>520</v>
      </c>
      <c r="J255" s="30">
        <v>46118</v>
      </c>
      <c r="K255" s="30" t="s">
        <v>521</v>
      </c>
      <c r="L255" s="31" t="s">
        <v>835</v>
      </c>
      <c r="M255" s="31" t="s">
        <v>388</v>
      </c>
      <c r="N255">
        <f t="shared" si="8"/>
        <v>4</v>
      </c>
      <c r="O255">
        <f t="shared" si="9"/>
        <v>15</v>
      </c>
    </row>
    <row r="256" spans="1:15" x14ac:dyDescent="0.35">
      <c r="A256" s="30">
        <v>46100</v>
      </c>
      <c r="B256" s="31" t="s">
        <v>1646</v>
      </c>
      <c r="C256" s="31" t="s">
        <v>523</v>
      </c>
      <c r="D256" s="31">
        <v>18000</v>
      </c>
      <c r="E256" s="31">
        <v>2880</v>
      </c>
      <c r="F256" s="31">
        <v>20880</v>
      </c>
      <c r="G256" s="30">
        <v>46130</v>
      </c>
      <c r="H256" s="30" t="s">
        <v>503</v>
      </c>
      <c r="I256" s="31" t="s">
        <v>520</v>
      </c>
      <c r="J256" s="30">
        <v>46139</v>
      </c>
      <c r="K256" s="30" t="s">
        <v>1301</v>
      </c>
      <c r="L256" s="31" t="s">
        <v>397</v>
      </c>
      <c r="M256" s="31" t="s">
        <v>388</v>
      </c>
      <c r="N256">
        <f t="shared" si="8"/>
        <v>4</v>
      </c>
      <c r="O256">
        <f t="shared" si="9"/>
        <v>18</v>
      </c>
    </row>
    <row r="257" spans="1:15" x14ac:dyDescent="0.35">
      <c r="A257" s="30">
        <v>46100</v>
      </c>
      <c r="B257" s="31" t="s">
        <v>1647</v>
      </c>
      <c r="C257" s="31" t="s">
        <v>400</v>
      </c>
      <c r="D257" s="31">
        <v>79651.850000000006</v>
      </c>
      <c r="E257" s="31">
        <v>12744.3</v>
      </c>
      <c r="F257" s="31">
        <v>92396.15</v>
      </c>
      <c r="G257" s="30">
        <v>46130</v>
      </c>
      <c r="H257" s="30" t="s">
        <v>503</v>
      </c>
      <c r="I257" s="31" t="s">
        <v>520</v>
      </c>
      <c r="J257" s="30">
        <v>46135</v>
      </c>
      <c r="K257" s="30" t="s">
        <v>1258</v>
      </c>
      <c r="L257" s="31" t="s">
        <v>397</v>
      </c>
      <c r="M257" s="31" t="s">
        <v>388</v>
      </c>
      <c r="N257">
        <f t="shared" si="8"/>
        <v>4</v>
      </c>
      <c r="O257">
        <f t="shared" si="9"/>
        <v>17</v>
      </c>
    </row>
    <row r="258" spans="1:15" x14ac:dyDescent="0.35">
      <c r="A258" s="30">
        <v>46099</v>
      </c>
      <c r="B258" s="31" t="s">
        <v>1650</v>
      </c>
      <c r="C258" s="31" t="s">
        <v>410</v>
      </c>
      <c r="D258" s="31">
        <v>6800</v>
      </c>
      <c r="E258" s="31">
        <v>1088</v>
      </c>
      <c r="F258" s="31">
        <v>7888</v>
      </c>
      <c r="G258" s="30">
        <v>46129</v>
      </c>
      <c r="H258" s="30" t="s">
        <v>503</v>
      </c>
      <c r="I258" s="31" t="s">
        <v>520</v>
      </c>
      <c r="J258" s="30">
        <v>46129</v>
      </c>
      <c r="K258" s="30" t="s">
        <v>1186</v>
      </c>
      <c r="L258" s="31" t="s">
        <v>397</v>
      </c>
      <c r="M258" s="31" t="s">
        <v>388</v>
      </c>
      <c r="N258">
        <f t="shared" ref="N258:N286" si="14">MONTH(J258)</f>
        <v>4</v>
      </c>
      <c r="O258">
        <f t="shared" ref="O258:O286" si="15">WEEKNUM(J258)</f>
        <v>16</v>
      </c>
    </row>
    <row r="259" spans="1:15" x14ac:dyDescent="0.35">
      <c r="A259" s="30">
        <v>46098</v>
      </c>
      <c r="B259" s="31" t="s">
        <v>1654</v>
      </c>
      <c r="C259" s="31" t="s">
        <v>523</v>
      </c>
      <c r="D259" s="31">
        <v>17850</v>
      </c>
      <c r="E259" s="31"/>
      <c r="F259" s="31">
        <v>17850</v>
      </c>
      <c r="G259" s="30">
        <v>46128</v>
      </c>
      <c r="H259" s="30" t="s">
        <v>503</v>
      </c>
      <c r="I259" s="31" t="s">
        <v>520</v>
      </c>
      <c r="J259" s="30">
        <v>46132</v>
      </c>
      <c r="K259" s="30" t="s">
        <v>1258</v>
      </c>
      <c r="L259" s="31" t="s">
        <v>397</v>
      </c>
      <c r="M259" s="31" t="s">
        <v>388</v>
      </c>
      <c r="N259">
        <f t="shared" si="14"/>
        <v>4</v>
      </c>
      <c r="O259">
        <f t="shared" si="15"/>
        <v>17</v>
      </c>
    </row>
    <row r="260" spans="1:15" x14ac:dyDescent="0.35">
      <c r="A260" s="30">
        <v>46098</v>
      </c>
      <c r="B260" s="31" t="s">
        <v>1655</v>
      </c>
      <c r="C260" s="31" t="s">
        <v>1503</v>
      </c>
      <c r="D260" s="31">
        <v>3871.11</v>
      </c>
      <c r="E260" s="31">
        <v>619.38</v>
      </c>
      <c r="F260" s="31">
        <v>4490.49</v>
      </c>
      <c r="G260" s="30">
        <v>46128</v>
      </c>
      <c r="H260" s="30" t="s">
        <v>503</v>
      </c>
      <c r="I260" s="31" t="s">
        <v>520</v>
      </c>
      <c r="J260" s="30">
        <v>46132</v>
      </c>
      <c r="K260" s="30" t="s">
        <v>1258</v>
      </c>
      <c r="L260" s="31" t="s">
        <v>835</v>
      </c>
      <c r="M260" s="31" t="s">
        <v>388</v>
      </c>
      <c r="N260">
        <f t="shared" si="14"/>
        <v>4</v>
      </c>
      <c r="O260">
        <f t="shared" si="15"/>
        <v>17</v>
      </c>
    </row>
    <row r="261" spans="1:15" x14ac:dyDescent="0.35">
      <c r="A261" s="30">
        <v>46098</v>
      </c>
      <c r="B261" s="31" t="s">
        <v>1656</v>
      </c>
      <c r="C261" s="31" t="s">
        <v>1503</v>
      </c>
      <c r="D261" s="31">
        <v>11613.33</v>
      </c>
      <c r="E261" s="31">
        <v>1858.13</v>
      </c>
      <c r="F261" s="31">
        <v>13471.46</v>
      </c>
      <c r="G261" s="30">
        <v>46128</v>
      </c>
      <c r="H261" s="30" t="s">
        <v>503</v>
      </c>
      <c r="I261" s="31" t="s">
        <v>520</v>
      </c>
      <c r="J261" s="30">
        <v>46132</v>
      </c>
      <c r="K261" s="30" t="s">
        <v>1258</v>
      </c>
      <c r="L261" s="31" t="s">
        <v>835</v>
      </c>
      <c r="M261" s="31" t="s">
        <v>388</v>
      </c>
      <c r="N261">
        <f t="shared" si="14"/>
        <v>4</v>
      </c>
      <c r="O261">
        <f t="shared" si="15"/>
        <v>17</v>
      </c>
    </row>
    <row r="262" spans="1:15" x14ac:dyDescent="0.35">
      <c r="A262" s="30">
        <v>46098</v>
      </c>
      <c r="B262" s="31" t="s">
        <v>1659</v>
      </c>
      <c r="C262" s="31" t="s">
        <v>411</v>
      </c>
      <c r="D262" s="31">
        <v>28220</v>
      </c>
      <c r="E262" s="31">
        <v>4515.2</v>
      </c>
      <c r="F262" s="31">
        <v>32735.200000000001</v>
      </c>
      <c r="G262" s="30">
        <v>46128</v>
      </c>
      <c r="H262" s="30" t="s">
        <v>503</v>
      </c>
      <c r="I262" s="31" t="s">
        <v>520</v>
      </c>
      <c r="J262" s="30">
        <v>46133</v>
      </c>
      <c r="K262" s="30" t="s">
        <v>1258</v>
      </c>
      <c r="L262" s="31" t="s">
        <v>835</v>
      </c>
      <c r="M262" s="31" t="s">
        <v>388</v>
      </c>
      <c r="N262">
        <f t="shared" si="14"/>
        <v>4</v>
      </c>
      <c r="O262">
        <f t="shared" si="15"/>
        <v>17</v>
      </c>
    </row>
    <row r="263" spans="1:15" x14ac:dyDescent="0.35">
      <c r="A263" s="30">
        <v>46094</v>
      </c>
      <c r="B263" s="31" t="s">
        <v>1570</v>
      </c>
      <c r="C263" s="31" t="s">
        <v>508</v>
      </c>
      <c r="D263" s="31">
        <v>93821.57</v>
      </c>
      <c r="E263" s="31">
        <v>15011.45</v>
      </c>
      <c r="F263" s="31">
        <v>108833.02</v>
      </c>
      <c r="G263" s="30">
        <v>46124</v>
      </c>
      <c r="H263" s="30" t="s">
        <v>503</v>
      </c>
      <c r="I263" s="31" t="s">
        <v>520</v>
      </c>
      <c r="J263" s="30">
        <v>46142</v>
      </c>
      <c r="K263" s="30" t="s">
        <v>1301</v>
      </c>
      <c r="L263" s="31" t="s">
        <v>397</v>
      </c>
      <c r="M263" s="31" t="s">
        <v>388</v>
      </c>
      <c r="N263">
        <f t="shared" si="14"/>
        <v>4</v>
      </c>
      <c r="O263">
        <f t="shared" si="15"/>
        <v>18</v>
      </c>
    </row>
    <row r="264" spans="1:15" x14ac:dyDescent="0.35">
      <c r="A264" s="30">
        <v>46094</v>
      </c>
      <c r="B264" s="31" t="s">
        <v>1571</v>
      </c>
      <c r="C264" s="31" t="s">
        <v>1503</v>
      </c>
      <c r="D264" s="31">
        <v>124929.32</v>
      </c>
      <c r="E264" s="31">
        <v>19988.689999999999</v>
      </c>
      <c r="F264" s="31">
        <v>144918.01</v>
      </c>
      <c r="G264" s="30">
        <v>46124</v>
      </c>
      <c r="H264" s="30" t="s">
        <v>503</v>
      </c>
      <c r="I264" s="31" t="s">
        <v>520</v>
      </c>
      <c r="J264" s="30">
        <v>46132</v>
      </c>
      <c r="K264" s="30" t="s">
        <v>1258</v>
      </c>
      <c r="L264" s="31" t="s">
        <v>835</v>
      </c>
      <c r="M264" s="31" t="s">
        <v>388</v>
      </c>
      <c r="N264">
        <f t="shared" si="14"/>
        <v>4</v>
      </c>
      <c r="O264">
        <f t="shared" si="15"/>
        <v>17</v>
      </c>
    </row>
    <row r="265" spans="1:15" x14ac:dyDescent="0.35">
      <c r="A265" s="30">
        <v>46093</v>
      </c>
      <c r="B265" s="31" t="s">
        <v>1573</v>
      </c>
      <c r="C265" s="31" t="s">
        <v>523</v>
      </c>
      <c r="D265" s="31">
        <v>49980</v>
      </c>
      <c r="E265" s="31"/>
      <c r="F265" s="31">
        <v>49980</v>
      </c>
      <c r="G265" s="30">
        <v>46123</v>
      </c>
      <c r="H265" s="30" t="s">
        <v>503</v>
      </c>
      <c r="I265" s="31" t="s">
        <v>520</v>
      </c>
      <c r="J265" s="30">
        <v>46132</v>
      </c>
      <c r="K265" s="30" t="s">
        <v>1258</v>
      </c>
      <c r="L265" s="31" t="s">
        <v>397</v>
      </c>
      <c r="M265" s="31" t="s">
        <v>388</v>
      </c>
      <c r="N265">
        <f t="shared" si="14"/>
        <v>4</v>
      </c>
      <c r="O265">
        <f t="shared" si="15"/>
        <v>17</v>
      </c>
    </row>
    <row r="266" spans="1:15" x14ac:dyDescent="0.35">
      <c r="A266" s="30">
        <v>46093</v>
      </c>
      <c r="B266" s="31" t="s">
        <v>1574</v>
      </c>
      <c r="C266" s="31" t="s">
        <v>402</v>
      </c>
      <c r="D266" s="31">
        <v>48780</v>
      </c>
      <c r="E266" s="31">
        <v>7804.8</v>
      </c>
      <c r="F266" s="31">
        <v>56584.800000000003</v>
      </c>
      <c r="G266" s="30">
        <v>46123</v>
      </c>
      <c r="H266" s="30" t="s">
        <v>503</v>
      </c>
      <c r="I266" s="31" t="s">
        <v>520</v>
      </c>
      <c r="J266" s="30">
        <v>46125</v>
      </c>
      <c r="K266" s="30" t="s">
        <v>1186</v>
      </c>
      <c r="L266" s="31" t="s">
        <v>397</v>
      </c>
      <c r="M266" s="31" t="s">
        <v>388</v>
      </c>
      <c r="N266">
        <f t="shared" si="14"/>
        <v>4</v>
      </c>
      <c r="O266">
        <f t="shared" si="15"/>
        <v>16</v>
      </c>
    </row>
    <row r="267" spans="1:15" x14ac:dyDescent="0.35">
      <c r="A267" s="30">
        <v>46093</v>
      </c>
      <c r="B267" s="31" t="s">
        <v>1577</v>
      </c>
      <c r="C267" s="31" t="s">
        <v>831</v>
      </c>
      <c r="D267" s="31">
        <v>4872.59</v>
      </c>
      <c r="E267" s="31"/>
      <c r="F267" s="31">
        <v>4872.59</v>
      </c>
      <c r="G267" s="30">
        <v>46123</v>
      </c>
      <c r="H267" s="30" t="s">
        <v>503</v>
      </c>
      <c r="I267" s="31" t="s">
        <v>520</v>
      </c>
      <c r="J267" s="30">
        <v>46127</v>
      </c>
      <c r="K267" s="30" t="s">
        <v>1186</v>
      </c>
      <c r="L267" s="31" t="s">
        <v>397</v>
      </c>
      <c r="M267" s="31" t="s">
        <v>388</v>
      </c>
      <c r="N267">
        <f t="shared" si="14"/>
        <v>4</v>
      </c>
      <c r="O267">
        <f t="shared" si="15"/>
        <v>16</v>
      </c>
    </row>
    <row r="268" spans="1:15" x14ac:dyDescent="0.35">
      <c r="A268" s="30">
        <v>46091</v>
      </c>
      <c r="B268" s="31" t="s">
        <v>1581</v>
      </c>
      <c r="C268" s="31" t="s">
        <v>1382</v>
      </c>
      <c r="D268" s="31">
        <v>31500</v>
      </c>
      <c r="E268" s="31"/>
      <c r="F268" s="31">
        <v>31500</v>
      </c>
      <c r="G268" s="30">
        <v>46121</v>
      </c>
      <c r="H268" s="30" t="s">
        <v>503</v>
      </c>
      <c r="I268" s="31" t="s">
        <v>520</v>
      </c>
      <c r="J268" s="30">
        <v>46135</v>
      </c>
      <c r="K268" s="30" t="s">
        <v>1258</v>
      </c>
      <c r="L268" s="31" t="s">
        <v>397</v>
      </c>
      <c r="M268" s="31" t="s">
        <v>388</v>
      </c>
      <c r="N268">
        <f t="shared" si="14"/>
        <v>4</v>
      </c>
      <c r="O268">
        <f t="shared" si="15"/>
        <v>17</v>
      </c>
    </row>
    <row r="269" spans="1:15" x14ac:dyDescent="0.35">
      <c r="A269" s="30">
        <v>46091</v>
      </c>
      <c r="B269" s="31" t="s">
        <v>1583</v>
      </c>
      <c r="C269" s="31" t="s">
        <v>400</v>
      </c>
      <c r="D269" s="31">
        <v>24627.42</v>
      </c>
      <c r="E269" s="31">
        <v>3940.39</v>
      </c>
      <c r="F269" s="31">
        <v>28567.81</v>
      </c>
      <c r="G269" s="30">
        <v>46121</v>
      </c>
      <c r="H269" s="30" t="s">
        <v>503</v>
      </c>
      <c r="I269" s="31" t="s">
        <v>520</v>
      </c>
      <c r="J269" s="30">
        <v>46118</v>
      </c>
      <c r="K269" s="30" t="s">
        <v>521</v>
      </c>
      <c r="L269" s="31" t="s">
        <v>835</v>
      </c>
      <c r="M269" s="31" t="s">
        <v>388</v>
      </c>
      <c r="N269">
        <f t="shared" si="14"/>
        <v>4</v>
      </c>
      <c r="O269">
        <f t="shared" si="15"/>
        <v>15</v>
      </c>
    </row>
    <row r="270" spans="1:15" x14ac:dyDescent="0.35">
      <c r="A270" s="30">
        <v>46091</v>
      </c>
      <c r="B270" s="31" t="s">
        <v>1584</v>
      </c>
      <c r="C270" s="31" t="s">
        <v>674</v>
      </c>
      <c r="D270" s="31">
        <v>88274.9</v>
      </c>
      <c r="E270" s="31">
        <v>14123.98</v>
      </c>
      <c r="F270" s="31">
        <v>102398.88</v>
      </c>
      <c r="G270" s="30">
        <v>46121</v>
      </c>
      <c r="H270" s="30" t="s">
        <v>503</v>
      </c>
      <c r="I270" s="31" t="s">
        <v>520</v>
      </c>
      <c r="J270" s="30">
        <v>46123</v>
      </c>
      <c r="K270" s="30" t="s">
        <v>1186</v>
      </c>
      <c r="L270" s="31" t="s">
        <v>835</v>
      </c>
      <c r="M270" s="31" t="s">
        <v>388</v>
      </c>
      <c r="N270">
        <f t="shared" si="14"/>
        <v>4</v>
      </c>
      <c r="O270">
        <f t="shared" si="15"/>
        <v>15</v>
      </c>
    </row>
    <row r="271" spans="1:15" x14ac:dyDescent="0.35">
      <c r="A271" s="30">
        <v>46091</v>
      </c>
      <c r="B271" s="31" t="s">
        <v>1585</v>
      </c>
      <c r="C271" s="31" t="s">
        <v>674</v>
      </c>
      <c r="D271" s="31">
        <v>77240.539999999994</v>
      </c>
      <c r="E271" s="31">
        <v>12358.49</v>
      </c>
      <c r="F271" s="31">
        <v>89599.03</v>
      </c>
      <c r="G271" s="30">
        <v>46121</v>
      </c>
      <c r="H271" s="30" t="s">
        <v>503</v>
      </c>
      <c r="I271" s="31" t="s">
        <v>520</v>
      </c>
      <c r="J271" s="30">
        <v>46123</v>
      </c>
      <c r="K271" s="30" t="s">
        <v>1186</v>
      </c>
      <c r="L271" s="31" t="s">
        <v>835</v>
      </c>
      <c r="M271" s="31" t="s">
        <v>388</v>
      </c>
      <c r="N271">
        <f t="shared" si="14"/>
        <v>4</v>
      </c>
      <c r="O271">
        <f t="shared" si="15"/>
        <v>15</v>
      </c>
    </row>
    <row r="272" spans="1:15" x14ac:dyDescent="0.35">
      <c r="A272" s="30">
        <v>46091</v>
      </c>
      <c r="B272" s="31" t="s">
        <v>1587</v>
      </c>
      <c r="C272" s="31" t="s">
        <v>522</v>
      </c>
      <c r="D272" s="31">
        <v>14214.96</v>
      </c>
      <c r="E272" s="31">
        <v>2274.39</v>
      </c>
      <c r="F272" s="31">
        <v>16489.349999999999</v>
      </c>
      <c r="G272" s="30">
        <v>46121</v>
      </c>
      <c r="H272" s="30" t="s">
        <v>503</v>
      </c>
      <c r="I272" s="31" t="s">
        <v>520</v>
      </c>
      <c r="J272" s="30">
        <v>46121</v>
      </c>
      <c r="K272" s="30" t="s">
        <v>521</v>
      </c>
      <c r="L272" s="31" t="s">
        <v>397</v>
      </c>
      <c r="M272" s="31" t="s">
        <v>388</v>
      </c>
      <c r="N272">
        <f t="shared" si="14"/>
        <v>4</v>
      </c>
      <c r="O272">
        <f t="shared" si="15"/>
        <v>15</v>
      </c>
    </row>
    <row r="273" spans="1:15" x14ac:dyDescent="0.35">
      <c r="A273" s="30">
        <v>46087</v>
      </c>
      <c r="B273" s="31" t="s">
        <v>1545</v>
      </c>
      <c r="C273" s="31" t="s">
        <v>674</v>
      </c>
      <c r="D273" s="31">
        <v>58107.38</v>
      </c>
      <c r="E273" s="31">
        <v>9297.18</v>
      </c>
      <c r="F273" s="31">
        <v>67404.56</v>
      </c>
      <c r="G273" s="30">
        <v>46117</v>
      </c>
      <c r="H273" s="30" t="s">
        <v>503</v>
      </c>
      <c r="I273" s="31" t="s">
        <v>520</v>
      </c>
      <c r="J273" s="30">
        <v>46123</v>
      </c>
      <c r="K273" s="30" t="s">
        <v>1186</v>
      </c>
      <c r="L273" s="31" t="s">
        <v>397</v>
      </c>
      <c r="M273" s="31" t="s">
        <v>388</v>
      </c>
      <c r="N273">
        <f t="shared" si="14"/>
        <v>4</v>
      </c>
      <c r="O273">
        <f t="shared" si="15"/>
        <v>15</v>
      </c>
    </row>
    <row r="274" spans="1:15" x14ac:dyDescent="0.35">
      <c r="A274" s="30">
        <v>46086</v>
      </c>
      <c r="B274" s="31" t="s">
        <v>1546</v>
      </c>
      <c r="C274" s="31" t="s">
        <v>412</v>
      </c>
      <c r="D274" s="31">
        <v>5544.06</v>
      </c>
      <c r="E274" s="31">
        <v>887.05</v>
      </c>
      <c r="F274" s="31">
        <v>6431.11</v>
      </c>
      <c r="G274" s="30">
        <v>46116</v>
      </c>
      <c r="H274" s="30" t="s">
        <v>503</v>
      </c>
      <c r="I274" s="31" t="s">
        <v>520</v>
      </c>
      <c r="J274" s="30">
        <v>46118</v>
      </c>
      <c r="K274" s="30" t="s">
        <v>521</v>
      </c>
      <c r="L274" s="31" t="s">
        <v>397</v>
      </c>
      <c r="M274" s="31" t="s">
        <v>388</v>
      </c>
      <c r="N274">
        <f t="shared" si="14"/>
        <v>4</v>
      </c>
      <c r="O274">
        <f t="shared" si="15"/>
        <v>15</v>
      </c>
    </row>
    <row r="275" spans="1:15" x14ac:dyDescent="0.35">
      <c r="A275" s="30">
        <v>46085</v>
      </c>
      <c r="B275" s="31" t="s">
        <v>1547</v>
      </c>
      <c r="C275" s="31" t="s">
        <v>674</v>
      </c>
      <c r="D275" s="31">
        <v>36686.199999999997</v>
      </c>
      <c r="E275" s="31">
        <v>5869.79</v>
      </c>
      <c r="F275" s="31">
        <v>42555.99</v>
      </c>
      <c r="G275" s="30">
        <v>46115</v>
      </c>
      <c r="H275" s="30" t="s">
        <v>503</v>
      </c>
      <c r="I275" s="31" t="s">
        <v>520</v>
      </c>
      <c r="J275" s="30">
        <v>46123</v>
      </c>
      <c r="K275" s="30" t="s">
        <v>1186</v>
      </c>
      <c r="L275" s="31" t="s">
        <v>835</v>
      </c>
      <c r="M275" s="31" t="s">
        <v>388</v>
      </c>
      <c r="N275">
        <f t="shared" si="14"/>
        <v>4</v>
      </c>
      <c r="O275">
        <f t="shared" si="15"/>
        <v>15</v>
      </c>
    </row>
    <row r="276" spans="1:15" x14ac:dyDescent="0.35">
      <c r="A276" s="30">
        <v>46080</v>
      </c>
      <c r="B276" s="31" t="s">
        <v>1494</v>
      </c>
      <c r="C276" s="31" t="s">
        <v>790</v>
      </c>
      <c r="D276" s="31">
        <v>59040</v>
      </c>
      <c r="E276" s="31">
        <v>9446.4</v>
      </c>
      <c r="F276" s="31">
        <v>68486.399999999994</v>
      </c>
      <c r="G276" s="30">
        <v>46110</v>
      </c>
      <c r="H276" s="30" t="s">
        <v>506</v>
      </c>
      <c r="I276" s="31" t="s">
        <v>520</v>
      </c>
      <c r="J276" s="30">
        <v>46120</v>
      </c>
      <c r="K276" s="30" t="s">
        <v>521</v>
      </c>
      <c r="L276" s="31" t="s">
        <v>397</v>
      </c>
      <c r="M276" s="31" t="s">
        <v>388</v>
      </c>
      <c r="N276">
        <f t="shared" si="14"/>
        <v>4</v>
      </c>
      <c r="O276">
        <f t="shared" si="15"/>
        <v>15</v>
      </c>
    </row>
    <row r="277" spans="1:15" x14ac:dyDescent="0.35">
      <c r="A277" s="30">
        <v>46080</v>
      </c>
      <c r="B277" s="31" t="s">
        <v>1496</v>
      </c>
      <c r="C277" s="31" t="s">
        <v>794</v>
      </c>
      <c r="D277" s="31">
        <v>69000</v>
      </c>
      <c r="E277" s="31"/>
      <c r="F277" s="31">
        <v>69000</v>
      </c>
      <c r="G277" s="30">
        <v>46110</v>
      </c>
      <c r="H277" s="30" t="s">
        <v>506</v>
      </c>
      <c r="I277" s="31" t="s">
        <v>520</v>
      </c>
      <c r="J277" s="30">
        <v>46141</v>
      </c>
      <c r="K277" s="30" t="s">
        <v>1301</v>
      </c>
      <c r="L277" s="31" t="s">
        <v>397</v>
      </c>
      <c r="M277" s="31" t="s">
        <v>388</v>
      </c>
      <c r="N277">
        <f t="shared" si="14"/>
        <v>4</v>
      </c>
      <c r="O277">
        <f t="shared" si="15"/>
        <v>18</v>
      </c>
    </row>
    <row r="278" spans="1:15" x14ac:dyDescent="0.35">
      <c r="A278" s="30">
        <v>46079</v>
      </c>
      <c r="B278" s="31" t="s">
        <v>1497</v>
      </c>
      <c r="C278" s="31" t="s">
        <v>400</v>
      </c>
      <c r="D278" s="31">
        <v>68714.34</v>
      </c>
      <c r="E278" s="31">
        <v>10994.29</v>
      </c>
      <c r="F278" s="31">
        <v>79708.63</v>
      </c>
      <c r="G278" s="30">
        <v>46109</v>
      </c>
      <c r="H278" s="30" t="s">
        <v>506</v>
      </c>
      <c r="I278" s="31" t="s">
        <v>520</v>
      </c>
      <c r="J278" s="30">
        <v>46118</v>
      </c>
      <c r="K278" s="30" t="s">
        <v>521</v>
      </c>
      <c r="L278" s="31" t="s">
        <v>397</v>
      </c>
      <c r="M278" s="31" t="s">
        <v>388</v>
      </c>
      <c r="N278">
        <f t="shared" si="14"/>
        <v>4</v>
      </c>
      <c r="O278">
        <f t="shared" si="15"/>
        <v>15</v>
      </c>
    </row>
    <row r="279" spans="1:15" x14ac:dyDescent="0.35">
      <c r="A279" s="30">
        <v>46079</v>
      </c>
      <c r="B279" s="31" t="s">
        <v>1498</v>
      </c>
      <c r="C279" s="31" t="s">
        <v>803</v>
      </c>
      <c r="D279" s="31">
        <v>9000</v>
      </c>
      <c r="E279" s="31">
        <v>1440</v>
      </c>
      <c r="F279" s="31">
        <v>10440</v>
      </c>
      <c r="G279" s="30">
        <v>46109</v>
      </c>
      <c r="H279" s="30" t="s">
        <v>506</v>
      </c>
      <c r="I279" s="31" t="s">
        <v>520</v>
      </c>
      <c r="J279" s="30">
        <v>46127</v>
      </c>
      <c r="K279" s="30" t="s">
        <v>1186</v>
      </c>
      <c r="L279" s="31" t="s">
        <v>397</v>
      </c>
      <c r="M279" s="31" t="s">
        <v>388</v>
      </c>
      <c r="N279">
        <f t="shared" si="14"/>
        <v>4</v>
      </c>
      <c r="O279">
        <f t="shared" si="15"/>
        <v>16</v>
      </c>
    </row>
    <row r="280" spans="1:15" x14ac:dyDescent="0.35">
      <c r="A280" s="30">
        <v>46078</v>
      </c>
      <c r="B280" s="31" t="s">
        <v>1508</v>
      </c>
      <c r="C280" s="31" t="s">
        <v>415</v>
      </c>
      <c r="D280" s="31">
        <v>37699.86</v>
      </c>
      <c r="E280" s="31">
        <v>6031.98</v>
      </c>
      <c r="F280" s="31">
        <v>43731.839999999997</v>
      </c>
      <c r="G280" s="30">
        <v>46123</v>
      </c>
      <c r="H280" s="30" t="s">
        <v>503</v>
      </c>
      <c r="I280" s="31" t="s">
        <v>520</v>
      </c>
      <c r="J280" s="30">
        <v>46126</v>
      </c>
      <c r="K280" s="30" t="s">
        <v>1186</v>
      </c>
      <c r="L280" s="31" t="s">
        <v>397</v>
      </c>
      <c r="M280" s="31" t="s">
        <v>388</v>
      </c>
      <c r="N280">
        <f t="shared" si="14"/>
        <v>4</v>
      </c>
      <c r="O280">
        <f t="shared" si="15"/>
        <v>16</v>
      </c>
    </row>
    <row r="281" spans="1:15" x14ac:dyDescent="0.35">
      <c r="A281" s="30">
        <v>46077</v>
      </c>
      <c r="B281" s="31" t="s">
        <v>1511</v>
      </c>
      <c r="C281" s="31" t="s">
        <v>523</v>
      </c>
      <c r="D281" s="31">
        <v>9000</v>
      </c>
      <c r="E281" s="31">
        <v>1440</v>
      </c>
      <c r="F281" s="31">
        <v>10440</v>
      </c>
      <c r="G281" s="30">
        <v>46107</v>
      </c>
      <c r="H281" s="30" t="s">
        <v>506</v>
      </c>
      <c r="I281" s="31" t="s">
        <v>520</v>
      </c>
      <c r="J281" s="30">
        <v>46121</v>
      </c>
      <c r="K281" s="30" t="s">
        <v>521</v>
      </c>
      <c r="L281" s="31" t="s">
        <v>397</v>
      </c>
      <c r="M281" s="31" t="s">
        <v>388</v>
      </c>
      <c r="N281">
        <f t="shared" si="14"/>
        <v>4</v>
      </c>
      <c r="O281">
        <f t="shared" si="15"/>
        <v>15</v>
      </c>
    </row>
    <row r="282" spans="1:15" x14ac:dyDescent="0.35">
      <c r="A282" s="30">
        <v>46066</v>
      </c>
      <c r="B282" s="31" t="s">
        <v>1385</v>
      </c>
      <c r="C282" s="31" t="s">
        <v>402</v>
      </c>
      <c r="D282" s="31">
        <v>68400</v>
      </c>
      <c r="E282" s="31">
        <v>10944</v>
      </c>
      <c r="F282" s="31">
        <v>79344</v>
      </c>
      <c r="G282" s="30">
        <v>46096</v>
      </c>
      <c r="H282" s="30" t="s">
        <v>506</v>
      </c>
      <c r="I282" s="31" t="s">
        <v>520</v>
      </c>
      <c r="J282" s="30">
        <v>46120</v>
      </c>
      <c r="K282" s="30" t="s">
        <v>521</v>
      </c>
      <c r="L282" s="31" t="s">
        <v>397</v>
      </c>
      <c r="M282" s="31" t="s">
        <v>388</v>
      </c>
      <c r="N282">
        <f t="shared" si="14"/>
        <v>4</v>
      </c>
      <c r="O282">
        <f t="shared" si="15"/>
        <v>15</v>
      </c>
    </row>
    <row r="283" spans="1:15" x14ac:dyDescent="0.35">
      <c r="A283" s="30">
        <v>46066</v>
      </c>
      <c r="B283" s="31" t="s">
        <v>1392</v>
      </c>
      <c r="C283" s="31" t="s">
        <v>1393</v>
      </c>
      <c r="D283" s="31">
        <v>17802</v>
      </c>
      <c r="E283" s="31">
        <v>2848.32</v>
      </c>
      <c r="F283" s="31">
        <v>20650.32</v>
      </c>
      <c r="G283" s="30">
        <v>46111</v>
      </c>
      <c r="H283" s="30" t="s">
        <v>506</v>
      </c>
      <c r="I283" s="31" t="s">
        <v>520</v>
      </c>
      <c r="J283" s="30">
        <v>46113</v>
      </c>
      <c r="K283" s="30" t="s">
        <v>521</v>
      </c>
      <c r="L283" s="31" t="s">
        <v>835</v>
      </c>
      <c r="M283" s="31" t="s">
        <v>388</v>
      </c>
      <c r="N283">
        <f t="shared" si="14"/>
        <v>4</v>
      </c>
      <c r="O283">
        <f t="shared" si="15"/>
        <v>14</v>
      </c>
    </row>
    <row r="284" spans="1:15" x14ac:dyDescent="0.35">
      <c r="A284" s="30">
        <v>45930</v>
      </c>
      <c r="B284" s="31" t="s">
        <v>944</v>
      </c>
      <c r="C284" s="31" t="s">
        <v>920</v>
      </c>
      <c r="D284" s="31">
        <v>115800</v>
      </c>
      <c r="E284" s="31">
        <v>18528</v>
      </c>
      <c r="F284" s="31">
        <v>134328</v>
      </c>
      <c r="G284" s="30">
        <v>45960</v>
      </c>
      <c r="H284" s="30" t="s">
        <v>506</v>
      </c>
      <c r="I284" s="31" t="s">
        <v>520</v>
      </c>
      <c r="J284" s="30">
        <v>46140</v>
      </c>
      <c r="K284" s="30" t="s">
        <v>1301</v>
      </c>
      <c r="L284" s="31" t="s">
        <v>835</v>
      </c>
      <c r="M284" s="31" t="s">
        <v>388</v>
      </c>
      <c r="N284">
        <f t="shared" si="14"/>
        <v>4</v>
      </c>
      <c r="O284">
        <f t="shared" si="15"/>
        <v>18</v>
      </c>
    </row>
    <row r="285" spans="1:15" x14ac:dyDescent="0.35">
      <c r="A285" s="30">
        <v>45792</v>
      </c>
      <c r="B285" s="31" t="s">
        <v>842</v>
      </c>
      <c r="C285" s="31" t="s">
        <v>406</v>
      </c>
      <c r="D285" s="31">
        <v>31024.799999999999</v>
      </c>
      <c r="E285" s="31">
        <v>4963.97</v>
      </c>
      <c r="F285" s="31">
        <v>35988.769999999997</v>
      </c>
      <c r="G285" s="30">
        <v>45822</v>
      </c>
      <c r="H285" s="30" t="s">
        <v>506</v>
      </c>
      <c r="I285" s="31" t="s">
        <v>520</v>
      </c>
      <c r="J285" s="30">
        <v>46139</v>
      </c>
      <c r="K285" s="30" t="s">
        <v>1301</v>
      </c>
      <c r="L285" s="31" t="s">
        <v>835</v>
      </c>
      <c r="M285" s="31" t="s">
        <v>388</v>
      </c>
      <c r="N285">
        <f t="shared" si="14"/>
        <v>4</v>
      </c>
      <c r="O285">
        <f t="shared" si="15"/>
        <v>18</v>
      </c>
    </row>
    <row r="286" spans="1:15" x14ac:dyDescent="0.35">
      <c r="A286" s="30">
        <v>45596</v>
      </c>
      <c r="B286" s="31" t="s">
        <v>747</v>
      </c>
      <c r="C286" s="31" t="s">
        <v>413</v>
      </c>
      <c r="D286" s="31">
        <v>3719.83</v>
      </c>
      <c r="E286" s="31">
        <v>595.16999999999996</v>
      </c>
      <c r="F286" s="31">
        <v>4315</v>
      </c>
      <c r="G286" s="30">
        <v>45626</v>
      </c>
      <c r="H286" s="30" t="s">
        <v>506</v>
      </c>
      <c r="I286" s="31" t="s">
        <v>520</v>
      </c>
      <c r="J286" s="30">
        <v>46141</v>
      </c>
      <c r="K286" s="30" t="s">
        <v>1301</v>
      </c>
      <c r="L286" s="31" t="s">
        <v>835</v>
      </c>
      <c r="M286" s="31" t="s">
        <v>388</v>
      </c>
      <c r="N286">
        <f t="shared" si="14"/>
        <v>4</v>
      </c>
      <c r="O286">
        <f t="shared" si="15"/>
        <v>18</v>
      </c>
    </row>
    <row r="287" spans="1:15" x14ac:dyDescent="0.35">
      <c r="A287" s="30">
        <v>46111</v>
      </c>
      <c r="B287" s="31" t="s">
        <v>1709</v>
      </c>
      <c r="C287" s="31" t="s">
        <v>1389</v>
      </c>
      <c r="D287" s="31">
        <v>14734.8</v>
      </c>
      <c r="E287" s="31">
        <v>2357.5700000000002</v>
      </c>
      <c r="F287" s="31">
        <v>17092.37</v>
      </c>
      <c r="G287" s="30">
        <v>46111</v>
      </c>
      <c r="H287" s="30" t="s">
        <v>503</v>
      </c>
      <c r="I287" s="31" t="s">
        <v>520</v>
      </c>
      <c r="J287" s="30">
        <v>46109</v>
      </c>
      <c r="K287" s="30" t="s">
        <v>1301</v>
      </c>
      <c r="L287" s="31" t="s">
        <v>397</v>
      </c>
      <c r="M287" s="31" t="s">
        <v>511</v>
      </c>
      <c r="N287">
        <f t="shared" ref="N287:N350" si="16">MONTH(J287)</f>
        <v>3</v>
      </c>
      <c r="O287">
        <f t="shared" ref="O287:O350" si="17">WEEKNUM(J287)</f>
        <v>13</v>
      </c>
    </row>
    <row r="288" spans="1:15" x14ac:dyDescent="0.35">
      <c r="A288" s="30">
        <v>46111</v>
      </c>
      <c r="B288" s="31" t="s">
        <v>1712</v>
      </c>
      <c r="C288" s="31" t="s">
        <v>1713</v>
      </c>
      <c r="D288" s="31">
        <v>11215.26</v>
      </c>
      <c r="E288" s="31">
        <v>1794.44</v>
      </c>
      <c r="F288" s="31">
        <v>13009.7</v>
      </c>
      <c r="G288" s="30">
        <v>46111</v>
      </c>
      <c r="H288" s="30" t="s">
        <v>503</v>
      </c>
      <c r="I288" s="31" t="s">
        <v>520</v>
      </c>
      <c r="J288" s="30">
        <v>46112</v>
      </c>
      <c r="K288" s="30" t="s">
        <v>1301</v>
      </c>
      <c r="L288" s="31" t="s">
        <v>1146</v>
      </c>
      <c r="M288" s="31" t="s">
        <v>511</v>
      </c>
      <c r="N288">
        <f t="shared" si="16"/>
        <v>3</v>
      </c>
      <c r="O288">
        <f t="shared" si="17"/>
        <v>14</v>
      </c>
    </row>
    <row r="289" spans="1:15" x14ac:dyDescent="0.35">
      <c r="A289" s="30">
        <v>46109</v>
      </c>
      <c r="B289" s="31" t="s">
        <v>1714</v>
      </c>
      <c r="C289" s="31" t="s">
        <v>1274</v>
      </c>
      <c r="D289" s="31">
        <v>78000</v>
      </c>
      <c r="E289" s="31"/>
      <c r="F289" s="31">
        <v>78000</v>
      </c>
      <c r="G289" s="30">
        <v>46109</v>
      </c>
      <c r="H289" s="30" t="s">
        <v>503</v>
      </c>
      <c r="I289" s="31" t="s">
        <v>520</v>
      </c>
      <c r="J289" s="30">
        <v>46111</v>
      </c>
      <c r="K289" s="30" t="s">
        <v>1301</v>
      </c>
      <c r="L289" s="31" t="s">
        <v>397</v>
      </c>
      <c r="M289" s="31" t="s">
        <v>511</v>
      </c>
      <c r="N289">
        <f t="shared" si="16"/>
        <v>3</v>
      </c>
      <c r="O289">
        <f t="shared" si="17"/>
        <v>14</v>
      </c>
    </row>
    <row r="290" spans="1:15" x14ac:dyDescent="0.35">
      <c r="A290" s="30">
        <v>46109</v>
      </c>
      <c r="B290" s="31" t="s">
        <v>1715</v>
      </c>
      <c r="C290" s="31" t="s">
        <v>1274</v>
      </c>
      <c r="D290" s="31">
        <v>115666.98</v>
      </c>
      <c r="E290" s="31"/>
      <c r="F290" s="31">
        <v>115666.98</v>
      </c>
      <c r="G290" s="30">
        <v>46109</v>
      </c>
      <c r="H290" s="30" t="s">
        <v>503</v>
      </c>
      <c r="I290" s="31" t="s">
        <v>520</v>
      </c>
      <c r="J290" s="30">
        <v>46111</v>
      </c>
      <c r="K290" s="30" t="s">
        <v>1301</v>
      </c>
      <c r="L290" s="31" t="s">
        <v>397</v>
      </c>
      <c r="M290" s="31" t="s">
        <v>511</v>
      </c>
      <c r="N290">
        <f t="shared" si="16"/>
        <v>3</v>
      </c>
      <c r="O290">
        <f t="shared" si="17"/>
        <v>14</v>
      </c>
    </row>
    <row r="291" spans="1:15" x14ac:dyDescent="0.35">
      <c r="A291" s="30">
        <v>46109</v>
      </c>
      <c r="B291" s="31" t="s">
        <v>1719</v>
      </c>
      <c r="C291" s="31" t="s">
        <v>407</v>
      </c>
      <c r="D291" s="31">
        <v>102823.55</v>
      </c>
      <c r="E291" s="31">
        <v>16451.77</v>
      </c>
      <c r="F291" s="31">
        <v>119275.32</v>
      </c>
      <c r="G291" s="30">
        <v>46139</v>
      </c>
      <c r="H291" s="30" t="s">
        <v>503</v>
      </c>
      <c r="I291" s="31" t="s">
        <v>520</v>
      </c>
      <c r="J291" s="30">
        <v>46108</v>
      </c>
      <c r="K291" s="30" t="s">
        <v>1301</v>
      </c>
      <c r="L291" s="31" t="s">
        <v>835</v>
      </c>
      <c r="M291" s="31" t="s">
        <v>511</v>
      </c>
      <c r="N291">
        <f t="shared" si="16"/>
        <v>3</v>
      </c>
      <c r="O291">
        <f t="shared" si="17"/>
        <v>13</v>
      </c>
    </row>
    <row r="292" spans="1:15" x14ac:dyDescent="0.35">
      <c r="A292" s="30">
        <v>46108</v>
      </c>
      <c r="B292" s="31" t="s">
        <v>1672</v>
      </c>
      <c r="C292" s="31" t="s">
        <v>1673</v>
      </c>
      <c r="D292" s="31">
        <v>2150</v>
      </c>
      <c r="E292" s="31">
        <v>344</v>
      </c>
      <c r="F292" s="31">
        <v>2494</v>
      </c>
      <c r="G292" s="30">
        <v>46108</v>
      </c>
      <c r="H292" s="30" t="s">
        <v>503</v>
      </c>
      <c r="I292" s="31" t="s">
        <v>520</v>
      </c>
      <c r="J292" s="30">
        <v>46112</v>
      </c>
      <c r="K292" s="30" t="s">
        <v>1301</v>
      </c>
      <c r="L292" s="31" t="s">
        <v>835</v>
      </c>
      <c r="M292" s="31" t="s">
        <v>511</v>
      </c>
      <c r="N292">
        <f t="shared" si="16"/>
        <v>3</v>
      </c>
      <c r="O292">
        <f t="shared" si="17"/>
        <v>14</v>
      </c>
    </row>
    <row r="293" spans="1:15" x14ac:dyDescent="0.35">
      <c r="A293" s="30">
        <v>46108</v>
      </c>
      <c r="B293" s="31" t="s">
        <v>1674</v>
      </c>
      <c r="C293" s="31" t="s">
        <v>1675</v>
      </c>
      <c r="D293" s="31">
        <v>2200</v>
      </c>
      <c r="E293" s="31">
        <v>352</v>
      </c>
      <c r="F293" s="31">
        <v>2552</v>
      </c>
      <c r="G293" s="30">
        <v>46108</v>
      </c>
      <c r="H293" s="30" t="s">
        <v>503</v>
      </c>
      <c r="I293" s="31" t="s">
        <v>520</v>
      </c>
      <c r="J293" s="30">
        <v>46108</v>
      </c>
      <c r="K293" s="30" t="s">
        <v>1301</v>
      </c>
      <c r="L293" s="31" t="s">
        <v>1146</v>
      </c>
      <c r="M293" s="31" t="s">
        <v>511</v>
      </c>
      <c r="N293">
        <f t="shared" si="16"/>
        <v>3</v>
      </c>
      <c r="O293">
        <f t="shared" si="17"/>
        <v>13</v>
      </c>
    </row>
    <row r="294" spans="1:15" x14ac:dyDescent="0.35">
      <c r="A294" s="30">
        <v>46106</v>
      </c>
      <c r="B294" s="31" t="s">
        <v>1682</v>
      </c>
      <c r="C294" s="31" t="s">
        <v>1150</v>
      </c>
      <c r="D294" s="31">
        <v>15300</v>
      </c>
      <c r="E294" s="31">
        <v>2448</v>
      </c>
      <c r="F294" s="31">
        <v>17748</v>
      </c>
      <c r="G294" s="30">
        <v>46106</v>
      </c>
      <c r="H294" s="30" t="s">
        <v>503</v>
      </c>
      <c r="I294" s="31" t="s">
        <v>520</v>
      </c>
      <c r="J294" s="30">
        <v>46107</v>
      </c>
      <c r="K294" s="30" t="s">
        <v>1301</v>
      </c>
      <c r="L294" s="31" t="s">
        <v>397</v>
      </c>
      <c r="M294" s="31" t="s">
        <v>511</v>
      </c>
      <c r="N294">
        <f t="shared" si="16"/>
        <v>3</v>
      </c>
      <c r="O294">
        <f t="shared" si="17"/>
        <v>13</v>
      </c>
    </row>
    <row r="295" spans="1:15" x14ac:dyDescent="0.35">
      <c r="A295" s="30">
        <v>46105</v>
      </c>
      <c r="B295" s="31" t="s">
        <v>1689</v>
      </c>
      <c r="C295" s="31" t="s">
        <v>1690</v>
      </c>
      <c r="D295" s="31">
        <v>1900</v>
      </c>
      <c r="E295" s="31">
        <v>304</v>
      </c>
      <c r="F295" s="31">
        <v>2204</v>
      </c>
      <c r="G295" s="30">
        <v>46105</v>
      </c>
      <c r="H295" s="30" t="s">
        <v>503</v>
      </c>
      <c r="I295" s="31" t="s">
        <v>520</v>
      </c>
      <c r="J295" s="30">
        <v>46105</v>
      </c>
      <c r="K295" s="30" t="s">
        <v>1301</v>
      </c>
      <c r="L295" s="31" t="s">
        <v>835</v>
      </c>
      <c r="M295" s="31" t="s">
        <v>511</v>
      </c>
      <c r="N295">
        <f t="shared" si="16"/>
        <v>3</v>
      </c>
      <c r="O295">
        <f t="shared" si="17"/>
        <v>13</v>
      </c>
    </row>
    <row r="296" spans="1:15" x14ac:dyDescent="0.35">
      <c r="A296" s="30">
        <v>46105</v>
      </c>
      <c r="B296" s="31" t="s">
        <v>1691</v>
      </c>
      <c r="C296" s="31" t="s">
        <v>407</v>
      </c>
      <c r="D296" s="31">
        <v>54784.68</v>
      </c>
      <c r="E296" s="31">
        <v>8765.5499999999993</v>
      </c>
      <c r="F296" s="31">
        <v>63550.23</v>
      </c>
      <c r="G296" s="30">
        <v>46135</v>
      </c>
      <c r="H296" s="30" t="s">
        <v>503</v>
      </c>
      <c r="I296" s="31" t="s">
        <v>520</v>
      </c>
      <c r="J296" s="30">
        <v>46105</v>
      </c>
      <c r="K296" s="30" t="s">
        <v>1301</v>
      </c>
      <c r="L296" s="31" t="s">
        <v>835</v>
      </c>
      <c r="M296" s="31" t="s">
        <v>511</v>
      </c>
      <c r="N296">
        <f t="shared" si="16"/>
        <v>3</v>
      </c>
      <c r="O296">
        <f t="shared" si="17"/>
        <v>13</v>
      </c>
    </row>
    <row r="297" spans="1:15" x14ac:dyDescent="0.35">
      <c r="A297" s="30">
        <v>46105</v>
      </c>
      <c r="B297" s="31" t="s">
        <v>1692</v>
      </c>
      <c r="C297" s="31" t="s">
        <v>788</v>
      </c>
      <c r="D297" s="31">
        <v>56889.599999999999</v>
      </c>
      <c r="E297" s="31"/>
      <c r="F297" s="31">
        <v>56889.599999999999</v>
      </c>
      <c r="G297" s="30">
        <v>46105</v>
      </c>
      <c r="H297" s="30" t="s">
        <v>503</v>
      </c>
      <c r="I297" s="31" t="s">
        <v>520</v>
      </c>
      <c r="J297" s="30">
        <v>46105</v>
      </c>
      <c r="K297" s="30" t="s">
        <v>1301</v>
      </c>
      <c r="L297" s="31" t="s">
        <v>397</v>
      </c>
      <c r="M297" s="31" t="s">
        <v>511</v>
      </c>
      <c r="N297">
        <f t="shared" si="16"/>
        <v>3</v>
      </c>
      <c r="O297">
        <f t="shared" si="17"/>
        <v>13</v>
      </c>
    </row>
    <row r="298" spans="1:15" x14ac:dyDescent="0.35">
      <c r="A298" s="30">
        <v>46104</v>
      </c>
      <c r="B298" s="31" t="s">
        <v>1699</v>
      </c>
      <c r="C298" s="31" t="s">
        <v>407</v>
      </c>
      <c r="D298" s="31">
        <v>62055.03</v>
      </c>
      <c r="E298" s="31">
        <v>9928.7999999999993</v>
      </c>
      <c r="F298" s="31">
        <v>71983.83</v>
      </c>
      <c r="G298" s="30">
        <v>46134</v>
      </c>
      <c r="H298" s="30" t="s">
        <v>503</v>
      </c>
      <c r="I298" s="31" t="s">
        <v>520</v>
      </c>
      <c r="J298" s="30">
        <v>46106</v>
      </c>
      <c r="K298" s="30" t="s">
        <v>1301</v>
      </c>
      <c r="L298" s="31" t="s">
        <v>835</v>
      </c>
      <c r="M298" s="31" t="s">
        <v>511</v>
      </c>
      <c r="N298">
        <f t="shared" si="16"/>
        <v>3</v>
      </c>
      <c r="O298">
        <f t="shared" si="17"/>
        <v>13</v>
      </c>
    </row>
    <row r="299" spans="1:15" x14ac:dyDescent="0.35">
      <c r="A299" s="30">
        <v>46102</v>
      </c>
      <c r="B299" s="31" t="s">
        <v>1700</v>
      </c>
      <c r="C299" s="31" t="s">
        <v>547</v>
      </c>
      <c r="D299" s="31">
        <v>18435.11</v>
      </c>
      <c r="E299" s="31">
        <v>2949.62</v>
      </c>
      <c r="F299" s="31">
        <v>21384.73</v>
      </c>
      <c r="G299" s="30">
        <v>46102</v>
      </c>
      <c r="H299" s="30" t="s">
        <v>503</v>
      </c>
      <c r="I299" s="31" t="s">
        <v>520</v>
      </c>
      <c r="J299" s="30">
        <v>46094</v>
      </c>
      <c r="K299" s="30" t="s">
        <v>1186</v>
      </c>
      <c r="L299" s="31" t="s">
        <v>1146</v>
      </c>
      <c r="M299" s="31" t="s">
        <v>511</v>
      </c>
      <c r="N299">
        <f t="shared" si="16"/>
        <v>3</v>
      </c>
      <c r="O299">
        <f t="shared" si="17"/>
        <v>11</v>
      </c>
    </row>
    <row r="300" spans="1:15" x14ac:dyDescent="0.35">
      <c r="A300" s="30">
        <v>46100</v>
      </c>
      <c r="B300" s="31" t="s">
        <v>1644</v>
      </c>
      <c r="C300" s="31" t="s">
        <v>1645</v>
      </c>
      <c r="D300" s="31">
        <v>3780</v>
      </c>
      <c r="E300" s="31">
        <v>604.79999999999995</v>
      </c>
      <c r="F300" s="31">
        <v>4384.8</v>
      </c>
      <c r="G300" s="30">
        <v>46100</v>
      </c>
      <c r="H300" s="30" t="s">
        <v>503</v>
      </c>
      <c r="I300" s="31" t="s">
        <v>520</v>
      </c>
      <c r="J300" s="30">
        <v>46106</v>
      </c>
      <c r="K300" s="30" t="s">
        <v>1301</v>
      </c>
      <c r="L300" s="31" t="s">
        <v>397</v>
      </c>
      <c r="M300" s="31" t="s">
        <v>511</v>
      </c>
      <c r="N300">
        <f t="shared" si="16"/>
        <v>3</v>
      </c>
      <c r="O300">
        <f t="shared" si="17"/>
        <v>13</v>
      </c>
    </row>
    <row r="301" spans="1:15" x14ac:dyDescent="0.35">
      <c r="A301" s="30">
        <v>46100</v>
      </c>
      <c r="B301" s="31" t="s">
        <v>1648</v>
      </c>
      <c r="C301" s="31" t="s">
        <v>1150</v>
      </c>
      <c r="D301" s="31">
        <v>15300</v>
      </c>
      <c r="E301" s="31">
        <v>2448</v>
      </c>
      <c r="F301" s="31">
        <v>17748</v>
      </c>
      <c r="G301" s="30">
        <v>46100</v>
      </c>
      <c r="H301" s="30" t="s">
        <v>503</v>
      </c>
      <c r="I301" s="31" t="s">
        <v>520</v>
      </c>
      <c r="J301" s="30">
        <v>46100</v>
      </c>
      <c r="K301" s="30" t="s">
        <v>1258</v>
      </c>
      <c r="L301" s="31" t="s">
        <v>397</v>
      </c>
      <c r="M301" s="31" t="s">
        <v>511</v>
      </c>
      <c r="N301">
        <f t="shared" si="16"/>
        <v>3</v>
      </c>
      <c r="O301">
        <f t="shared" si="17"/>
        <v>12</v>
      </c>
    </row>
    <row r="302" spans="1:15" x14ac:dyDescent="0.35">
      <c r="A302" s="30">
        <v>46099</v>
      </c>
      <c r="B302" s="31" t="s">
        <v>1649</v>
      </c>
      <c r="C302" s="31" t="s">
        <v>1645</v>
      </c>
      <c r="D302" s="31">
        <v>3780</v>
      </c>
      <c r="E302" s="31">
        <v>604.79999999999995</v>
      </c>
      <c r="F302" s="31">
        <v>4384.8</v>
      </c>
      <c r="G302" s="30">
        <v>46099</v>
      </c>
      <c r="H302" s="30" t="s">
        <v>503</v>
      </c>
      <c r="I302" s="31" t="s">
        <v>520</v>
      </c>
      <c r="J302" s="30">
        <v>46106</v>
      </c>
      <c r="K302" s="30" t="s">
        <v>1301</v>
      </c>
      <c r="L302" s="31" t="s">
        <v>397</v>
      </c>
      <c r="M302" s="31" t="s">
        <v>511</v>
      </c>
      <c r="N302">
        <f t="shared" si="16"/>
        <v>3</v>
      </c>
      <c r="O302">
        <f t="shared" si="17"/>
        <v>13</v>
      </c>
    </row>
    <row r="303" spans="1:15" x14ac:dyDescent="0.35">
      <c r="A303" s="30">
        <v>46099</v>
      </c>
      <c r="B303" s="31" t="s">
        <v>1651</v>
      </c>
      <c r="C303" s="31" t="s">
        <v>1193</v>
      </c>
      <c r="D303" s="31">
        <v>8500</v>
      </c>
      <c r="E303" s="31">
        <v>1360</v>
      </c>
      <c r="F303" s="31">
        <v>9860</v>
      </c>
      <c r="G303" s="30">
        <v>46099</v>
      </c>
      <c r="H303" s="30" t="s">
        <v>503</v>
      </c>
      <c r="I303" s="31" t="s">
        <v>520</v>
      </c>
      <c r="J303" s="30">
        <v>46099</v>
      </c>
      <c r="K303" s="30" t="s">
        <v>1258</v>
      </c>
      <c r="L303" s="31" t="s">
        <v>397</v>
      </c>
      <c r="M303" s="31" t="s">
        <v>511</v>
      </c>
      <c r="N303">
        <f t="shared" si="16"/>
        <v>3</v>
      </c>
      <c r="O303">
        <f t="shared" si="17"/>
        <v>12</v>
      </c>
    </row>
    <row r="304" spans="1:15" x14ac:dyDescent="0.35">
      <c r="A304" s="30">
        <v>46099</v>
      </c>
      <c r="B304" s="31" t="s">
        <v>1653</v>
      </c>
      <c r="C304" s="31" t="s">
        <v>788</v>
      </c>
      <c r="D304" s="31">
        <v>6020</v>
      </c>
      <c r="E304" s="31">
        <v>963.2</v>
      </c>
      <c r="F304" s="31">
        <v>6983.2</v>
      </c>
      <c r="G304" s="30">
        <v>46099</v>
      </c>
      <c r="H304" s="30" t="s">
        <v>503</v>
      </c>
      <c r="I304" s="31" t="s">
        <v>520</v>
      </c>
      <c r="J304" s="30">
        <v>46108</v>
      </c>
      <c r="K304" s="30" t="s">
        <v>1301</v>
      </c>
      <c r="L304" s="31" t="s">
        <v>397</v>
      </c>
      <c r="M304" s="31" t="s">
        <v>511</v>
      </c>
      <c r="N304">
        <f t="shared" si="16"/>
        <v>3</v>
      </c>
      <c r="O304">
        <f t="shared" si="17"/>
        <v>13</v>
      </c>
    </row>
    <row r="305" spans="1:15" x14ac:dyDescent="0.35">
      <c r="A305" s="30">
        <v>46098</v>
      </c>
      <c r="B305" s="31" t="s">
        <v>1657</v>
      </c>
      <c r="C305" s="31" t="s">
        <v>1645</v>
      </c>
      <c r="D305" s="31">
        <v>3780</v>
      </c>
      <c r="E305" s="31">
        <v>604.79999999999995</v>
      </c>
      <c r="F305" s="31">
        <v>4384.8</v>
      </c>
      <c r="G305" s="30">
        <v>46098</v>
      </c>
      <c r="H305" s="30" t="s">
        <v>503</v>
      </c>
      <c r="I305" s="31" t="s">
        <v>520</v>
      </c>
      <c r="J305" s="30">
        <v>46106</v>
      </c>
      <c r="K305" s="30" t="s">
        <v>1301</v>
      </c>
      <c r="L305" s="31" t="s">
        <v>397</v>
      </c>
      <c r="M305" s="31" t="s">
        <v>511</v>
      </c>
      <c r="N305">
        <f t="shared" si="16"/>
        <v>3</v>
      </c>
      <c r="O305">
        <f t="shared" si="17"/>
        <v>13</v>
      </c>
    </row>
    <row r="306" spans="1:15" x14ac:dyDescent="0.35">
      <c r="A306" s="30">
        <v>46098</v>
      </c>
      <c r="B306" s="31" t="s">
        <v>1658</v>
      </c>
      <c r="C306" s="31" t="s">
        <v>1274</v>
      </c>
      <c r="D306" s="31">
        <v>57000</v>
      </c>
      <c r="E306" s="31"/>
      <c r="F306" s="31">
        <v>57000</v>
      </c>
      <c r="G306" s="30">
        <v>46098</v>
      </c>
      <c r="H306" s="30" t="s">
        <v>503</v>
      </c>
      <c r="I306" s="31" t="s">
        <v>520</v>
      </c>
      <c r="J306" s="30">
        <v>46111</v>
      </c>
      <c r="K306" s="30" t="s">
        <v>1301</v>
      </c>
      <c r="L306" s="31" t="s">
        <v>397</v>
      </c>
      <c r="M306" s="31" t="s">
        <v>511</v>
      </c>
      <c r="N306">
        <f t="shared" si="16"/>
        <v>3</v>
      </c>
      <c r="O306">
        <f t="shared" si="17"/>
        <v>14</v>
      </c>
    </row>
    <row r="307" spans="1:15" x14ac:dyDescent="0.35">
      <c r="A307" s="30">
        <v>46094</v>
      </c>
      <c r="B307" s="31" t="s">
        <v>1569</v>
      </c>
      <c r="C307" s="31" t="s">
        <v>920</v>
      </c>
      <c r="D307" s="31">
        <v>15400</v>
      </c>
      <c r="E307" s="31">
        <v>2464</v>
      </c>
      <c r="F307" s="31">
        <v>17864</v>
      </c>
      <c r="G307" s="30">
        <v>46094</v>
      </c>
      <c r="H307" s="30" t="s">
        <v>503</v>
      </c>
      <c r="I307" s="31" t="s">
        <v>520</v>
      </c>
      <c r="J307" s="30">
        <v>46107</v>
      </c>
      <c r="K307" s="30" t="s">
        <v>1301</v>
      </c>
      <c r="L307" s="31" t="s">
        <v>835</v>
      </c>
      <c r="M307" s="31" t="s">
        <v>511</v>
      </c>
      <c r="N307">
        <f t="shared" si="16"/>
        <v>3</v>
      </c>
      <c r="O307">
        <f t="shared" si="17"/>
        <v>13</v>
      </c>
    </row>
    <row r="308" spans="1:15" x14ac:dyDescent="0.35">
      <c r="A308" s="30">
        <v>46093</v>
      </c>
      <c r="B308" s="31" t="s">
        <v>1572</v>
      </c>
      <c r="C308" s="31" t="s">
        <v>831</v>
      </c>
      <c r="D308" s="31">
        <v>6900</v>
      </c>
      <c r="E308" s="31"/>
      <c r="F308" s="31">
        <v>6900</v>
      </c>
      <c r="G308" s="30">
        <v>46123</v>
      </c>
      <c r="H308" s="30" t="s">
        <v>503</v>
      </c>
      <c r="I308" s="31" t="s">
        <v>520</v>
      </c>
      <c r="J308" s="30">
        <v>46104</v>
      </c>
      <c r="K308" s="30" t="s">
        <v>1301</v>
      </c>
      <c r="L308" s="31" t="s">
        <v>397</v>
      </c>
      <c r="M308" s="31" t="s">
        <v>388</v>
      </c>
      <c r="N308">
        <f t="shared" si="16"/>
        <v>3</v>
      </c>
      <c r="O308">
        <f t="shared" si="17"/>
        <v>13</v>
      </c>
    </row>
    <row r="309" spans="1:15" x14ac:dyDescent="0.35">
      <c r="A309" s="30">
        <v>46093</v>
      </c>
      <c r="B309" s="31" t="s">
        <v>1575</v>
      </c>
      <c r="C309" s="31" t="s">
        <v>1193</v>
      </c>
      <c r="D309" s="31">
        <v>28017.599999999999</v>
      </c>
      <c r="E309" s="31">
        <v>4482.82</v>
      </c>
      <c r="F309" s="31">
        <v>32500.42</v>
      </c>
      <c r="G309" s="30">
        <v>46093</v>
      </c>
      <c r="H309" s="30" t="s">
        <v>503</v>
      </c>
      <c r="I309" s="31" t="s">
        <v>520</v>
      </c>
      <c r="J309" s="30">
        <v>46090</v>
      </c>
      <c r="K309" s="30" t="s">
        <v>1186</v>
      </c>
      <c r="L309" s="31" t="s">
        <v>397</v>
      </c>
      <c r="M309" s="31" t="s">
        <v>511</v>
      </c>
      <c r="N309">
        <f t="shared" si="16"/>
        <v>3</v>
      </c>
      <c r="O309">
        <f t="shared" si="17"/>
        <v>11</v>
      </c>
    </row>
    <row r="310" spans="1:15" x14ac:dyDescent="0.35">
      <c r="A310" s="30">
        <v>46093</v>
      </c>
      <c r="B310" s="31" t="s">
        <v>1576</v>
      </c>
      <c r="C310" s="31" t="s">
        <v>1193</v>
      </c>
      <c r="D310" s="31">
        <v>5982.9</v>
      </c>
      <c r="E310" s="31">
        <v>957.26</v>
      </c>
      <c r="F310" s="31">
        <v>6940.16</v>
      </c>
      <c r="G310" s="30">
        <v>46093</v>
      </c>
      <c r="H310" s="30" t="s">
        <v>503</v>
      </c>
      <c r="I310" s="31" t="s">
        <v>520</v>
      </c>
      <c r="J310" s="30">
        <v>46090</v>
      </c>
      <c r="K310" s="30" t="s">
        <v>1186</v>
      </c>
      <c r="L310" s="31" t="s">
        <v>397</v>
      </c>
      <c r="M310" s="31" t="s">
        <v>511</v>
      </c>
      <c r="N310">
        <f t="shared" si="16"/>
        <v>3</v>
      </c>
      <c r="O310">
        <f t="shared" si="17"/>
        <v>11</v>
      </c>
    </row>
    <row r="311" spans="1:15" x14ac:dyDescent="0.35">
      <c r="A311" s="30">
        <v>46093</v>
      </c>
      <c r="B311" s="31" t="s">
        <v>1578</v>
      </c>
      <c r="C311" s="31" t="s">
        <v>1193</v>
      </c>
      <c r="D311" s="31">
        <v>8500</v>
      </c>
      <c r="E311" s="31">
        <v>1360</v>
      </c>
      <c r="F311" s="31">
        <v>9860</v>
      </c>
      <c r="G311" s="30">
        <v>46093</v>
      </c>
      <c r="H311" s="30" t="s">
        <v>503</v>
      </c>
      <c r="I311" s="31" t="s">
        <v>520</v>
      </c>
      <c r="J311" s="30">
        <v>46099</v>
      </c>
      <c r="K311" s="30" t="s">
        <v>1258</v>
      </c>
      <c r="L311" s="31" t="s">
        <v>397</v>
      </c>
      <c r="M311" s="31" t="s">
        <v>511</v>
      </c>
      <c r="N311">
        <f t="shared" si="16"/>
        <v>3</v>
      </c>
      <c r="O311">
        <f t="shared" si="17"/>
        <v>12</v>
      </c>
    </row>
    <row r="312" spans="1:15" x14ac:dyDescent="0.35">
      <c r="A312" s="30">
        <v>46092</v>
      </c>
      <c r="B312" s="31" t="s">
        <v>1580</v>
      </c>
      <c r="C312" s="31" t="s">
        <v>1136</v>
      </c>
      <c r="D312" s="31">
        <v>16908.57</v>
      </c>
      <c r="E312" s="31">
        <v>2705.37</v>
      </c>
      <c r="F312" s="31">
        <v>19613.939999999999</v>
      </c>
      <c r="G312" s="30">
        <v>46122</v>
      </c>
      <c r="H312" s="30" t="s">
        <v>503</v>
      </c>
      <c r="I312" s="31" t="s">
        <v>520</v>
      </c>
      <c r="J312" s="30">
        <v>46100</v>
      </c>
      <c r="K312" s="30" t="s">
        <v>1258</v>
      </c>
      <c r="L312" s="31" t="s">
        <v>397</v>
      </c>
      <c r="M312" s="31" t="s">
        <v>388</v>
      </c>
      <c r="N312">
        <f t="shared" si="16"/>
        <v>3</v>
      </c>
      <c r="O312">
        <f t="shared" si="17"/>
        <v>12</v>
      </c>
    </row>
    <row r="313" spans="1:15" x14ac:dyDescent="0.35">
      <c r="A313" s="30">
        <v>46091</v>
      </c>
      <c r="B313" s="31" t="s">
        <v>1582</v>
      </c>
      <c r="C313" s="31" t="s">
        <v>1150</v>
      </c>
      <c r="D313" s="31">
        <v>15300</v>
      </c>
      <c r="E313" s="31">
        <v>2448</v>
      </c>
      <c r="F313" s="31">
        <v>17748</v>
      </c>
      <c r="G313" s="30">
        <v>46091</v>
      </c>
      <c r="H313" s="30" t="s">
        <v>503</v>
      </c>
      <c r="I313" s="31" t="s">
        <v>520</v>
      </c>
      <c r="J313" s="30">
        <v>46091</v>
      </c>
      <c r="K313" s="30" t="s">
        <v>1186</v>
      </c>
      <c r="L313" s="31" t="s">
        <v>397</v>
      </c>
      <c r="M313" s="31" t="s">
        <v>511</v>
      </c>
      <c r="N313">
        <f t="shared" si="16"/>
        <v>3</v>
      </c>
      <c r="O313">
        <f t="shared" si="17"/>
        <v>11</v>
      </c>
    </row>
    <row r="314" spans="1:15" x14ac:dyDescent="0.35">
      <c r="A314" s="30">
        <v>46091</v>
      </c>
      <c r="B314" s="31" t="s">
        <v>1586</v>
      </c>
      <c r="C314" s="31" t="s">
        <v>407</v>
      </c>
      <c r="D314" s="31">
        <v>54756.03</v>
      </c>
      <c r="E314" s="31">
        <v>8760.9599999999991</v>
      </c>
      <c r="F314" s="31">
        <v>63516.99</v>
      </c>
      <c r="G314" s="30">
        <v>46121</v>
      </c>
      <c r="H314" s="30" t="s">
        <v>503</v>
      </c>
      <c r="I314" s="31" t="s">
        <v>520</v>
      </c>
      <c r="J314" s="30">
        <v>46091</v>
      </c>
      <c r="K314" s="30" t="s">
        <v>1186</v>
      </c>
      <c r="L314" s="31" t="s">
        <v>835</v>
      </c>
      <c r="M314" s="31" t="s">
        <v>511</v>
      </c>
      <c r="N314">
        <f t="shared" si="16"/>
        <v>3</v>
      </c>
      <c r="O314">
        <f t="shared" si="17"/>
        <v>11</v>
      </c>
    </row>
    <row r="315" spans="1:15" x14ac:dyDescent="0.35">
      <c r="A315" s="30">
        <v>46091</v>
      </c>
      <c r="B315" s="31" t="s">
        <v>1588</v>
      </c>
      <c r="C315" s="31" t="s">
        <v>1589</v>
      </c>
      <c r="D315" s="31">
        <v>2413.5</v>
      </c>
      <c r="E315" s="31">
        <v>386.16</v>
      </c>
      <c r="F315" s="31">
        <v>2799.66</v>
      </c>
      <c r="G315" s="30">
        <v>46091</v>
      </c>
      <c r="H315" s="30" t="s">
        <v>503</v>
      </c>
      <c r="I315" s="31" t="s">
        <v>520</v>
      </c>
      <c r="J315" s="30">
        <v>46091</v>
      </c>
      <c r="K315" s="30" t="s">
        <v>1186</v>
      </c>
      <c r="L315" s="31" t="s">
        <v>1146</v>
      </c>
      <c r="M315" s="31" t="s">
        <v>511</v>
      </c>
      <c r="N315">
        <f t="shared" si="16"/>
        <v>3</v>
      </c>
      <c r="O315">
        <f t="shared" si="17"/>
        <v>11</v>
      </c>
    </row>
    <row r="316" spans="1:15" x14ac:dyDescent="0.35">
      <c r="A316" s="30">
        <v>46087</v>
      </c>
      <c r="B316" s="31" t="s">
        <v>1554</v>
      </c>
      <c r="C316" s="31" t="s">
        <v>1555</v>
      </c>
      <c r="D316" s="31">
        <v>9000</v>
      </c>
      <c r="E316" s="31">
        <v>1440</v>
      </c>
      <c r="F316" s="31">
        <v>10440</v>
      </c>
      <c r="G316" s="30">
        <v>46087</v>
      </c>
      <c r="H316" s="30" t="s">
        <v>503</v>
      </c>
      <c r="I316" s="31" t="s">
        <v>520</v>
      </c>
      <c r="J316" s="30">
        <v>46087</v>
      </c>
      <c r="K316" s="30" t="s">
        <v>521</v>
      </c>
      <c r="L316" s="31" t="s">
        <v>397</v>
      </c>
      <c r="M316" s="31" t="s">
        <v>511</v>
      </c>
      <c r="N316">
        <f t="shared" si="16"/>
        <v>3</v>
      </c>
      <c r="O316">
        <f t="shared" si="17"/>
        <v>10</v>
      </c>
    </row>
    <row r="317" spans="1:15" x14ac:dyDescent="0.35">
      <c r="A317" s="30">
        <v>46087</v>
      </c>
      <c r="B317" s="31" t="s">
        <v>1556</v>
      </c>
      <c r="C317" s="31" t="s">
        <v>1311</v>
      </c>
      <c r="D317" s="31">
        <v>3375</v>
      </c>
      <c r="E317" s="31">
        <v>540</v>
      </c>
      <c r="F317" s="31">
        <v>3915</v>
      </c>
      <c r="G317" s="30">
        <v>46087</v>
      </c>
      <c r="H317" s="30" t="s">
        <v>503</v>
      </c>
      <c r="I317" s="31" t="s">
        <v>520</v>
      </c>
      <c r="J317" s="30">
        <v>46087</v>
      </c>
      <c r="K317" s="30" t="s">
        <v>521</v>
      </c>
      <c r="L317" s="31" t="s">
        <v>835</v>
      </c>
      <c r="M317" s="31" t="s">
        <v>511</v>
      </c>
      <c r="N317">
        <f t="shared" si="16"/>
        <v>3</v>
      </c>
      <c r="O317">
        <f t="shared" si="17"/>
        <v>10</v>
      </c>
    </row>
    <row r="318" spans="1:15" x14ac:dyDescent="0.35">
      <c r="A318" s="30">
        <v>46086</v>
      </c>
      <c r="B318" s="31" t="s">
        <v>1557</v>
      </c>
      <c r="C318" s="31" t="s">
        <v>406</v>
      </c>
      <c r="D318" s="31">
        <v>3780</v>
      </c>
      <c r="E318" s="31">
        <v>604.79999999999995</v>
      </c>
      <c r="F318" s="31">
        <v>4384.8</v>
      </c>
      <c r="G318" s="30">
        <v>46086</v>
      </c>
      <c r="H318" s="30" t="s">
        <v>503</v>
      </c>
      <c r="I318" s="31" t="s">
        <v>520</v>
      </c>
      <c r="J318" s="30">
        <v>46086</v>
      </c>
      <c r="K318" s="30" t="s">
        <v>521</v>
      </c>
      <c r="L318" s="31" t="s">
        <v>835</v>
      </c>
      <c r="M318" s="31" t="s">
        <v>511</v>
      </c>
      <c r="N318">
        <f t="shared" si="16"/>
        <v>3</v>
      </c>
      <c r="O318">
        <f t="shared" si="17"/>
        <v>10</v>
      </c>
    </row>
    <row r="319" spans="1:15" x14ac:dyDescent="0.35">
      <c r="A319" s="30">
        <v>46085</v>
      </c>
      <c r="B319" s="31" t="s">
        <v>1558</v>
      </c>
      <c r="C319" s="31" t="s">
        <v>1559</v>
      </c>
      <c r="D319" s="31">
        <v>11000</v>
      </c>
      <c r="E319" s="31">
        <v>1760</v>
      </c>
      <c r="F319" s="31">
        <v>12760</v>
      </c>
      <c r="G319" s="30">
        <v>46085</v>
      </c>
      <c r="H319" s="30" t="s">
        <v>503</v>
      </c>
      <c r="I319" s="31" t="s">
        <v>520</v>
      </c>
      <c r="J319" s="30">
        <v>46086</v>
      </c>
      <c r="K319" s="30" t="s">
        <v>521</v>
      </c>
      <c r="L319" s="31" t="s">
        <v>1146</v>
      </c>
      <c r="M319" s="31" t="s">
        <v>511</v>
      </c>
      <c r="N319">
        <f t="shared" si="16"/>
        <v>3</v>
      </c>
      <c r="O319">
        <f t="shared" si="17"/>
        <v>10</v>
      </c>
    </row>
    <row r="320" spans="1:15" x14ac:dyDescent="0.35">
      <c r="A320" s="30">
        <v>46084</v>
      </c>
      <c r="B320" s="31" t="s">
        <v>1560</v>
      </c>
      <c r="C320" s="31" t="s">
        <v>1389</v>
      </c>
      <c r="D320" s="31">
        <v>7128</v>
      </c>
      <c r="E320" s="31">
        <v>1140.48</v>
      </c>
      <c r="F320" s="31">
        <v>8268.48</v>
      </c>
      <c r="G320" s="30">
        <v>46084</v>
      </c>
      <c r="H320" s="30" t="s">
        <v>503</v>
      </c>
      <c r="I320" s="31" t="s">
        <v>520</v>
      </c>
      <c r="J320" s="30">
        <v>46083</v>
      </c>
      <c r="K320" s="30" t="s">
        <v>521</v>
      </c>
      <c r="L320" s="31" t="s">
        <v>397</v>
      </c>
      <c r="M320" s="31" t="s">
        <v>511</v>
      </c>
      <c r="N320">
        <f t="shared" si="16"/>
        <v>3</v>
      </c>
      <c r="O320">
        <f t="shared" si="17"/>
        <v>10</v>
      </c>
    </row>
    <row r="321" spans="1:15" x14ac:dyDescent="0.35">
      <c r="A321" s="30">
        <v>46084</v>
      </c>
      <c r="B321" s="31" t="s">
        <v>1551</v>
      </c>
      <c r="C321" s="31" t="s">
        <v>745</v>
      </c>
      <c r="D321" s="31">
        <v>56209.14</v>
      </c>
      <c r="E321" s="31">
        <v>8993.4599999999991</v>
      </c>
      <c r="F321" s="31">
        <v>65202.6</v>
      </c>
      <c r="G321" s="30">
        <v>46114</v>
      </c>
      <c r="H321" s="30" t="s">
        <v>503</v>
      </c>
      <c r="I321" s="31" t="s">
        <v>520</v>
      </c>
      <c r="J321" s="30">
        <v>46112</v>
      </c>
      <c r="K321" s="30" t="s">
        <v>1301</v>
      </c>
      <c r="L321" s="31" t="s">
        <v>835</v>
      </c>
      <c r="M321" s="31" t="s">
        <v>388</v>
      </c>
      <c r="N321">
        <f t="shared" si="16"/>
        <v>3</v>
      </c>
      <c r="O321">
        <f t="shared" si="17"/>
        <v>14</v>
      </c>
    </row>
    <row r="322" spans="1:15" x14ac:dyDescent="0.35">
      <c r="A322" s="30">
        <v>46083</v>
      </c>
      <c r="B322" s="31" t="s">
        <v>1552</v>
      </c>
      <c r="C322" s="31" t="s">
        <v>831</v>
      </c>
      <c r="D322" s="31">
        <v>7128.79</v>
      </c>
      <c r="E322" s="31"/>
      <c r="F322" s="31">
        <v>7128.79</v>
      </c>
      <c r="G322" s="30">
        <v>46113</v>
      </c>
      <c r="H322" s="30" t="s">
        <v>503</v>
      </c>
      <c r="I322" s="31" t="s">
        <v>520</v>
      </c>
      <c r="J322" s="30">
        <v>46111</v>
      </c>
      <c r="K322" s="30" t="s">
        <v>1301</v>
      </c>
      <c r="L322" s="31" t="s">
        <v>397</v>
      </c>
      <c r="M322" s="31" t="s">
        <v>388</v>
      </c>
      <c r="N322">
        <f t="shared" si="16"/>
        <v>3</v>
      </c>
      <c r="O322">
        <f t="shared" si="17"/>
        <v>14</v>
      </c>
    </row>
    <row r="323" spans="1:15" x14ac:dyDescent="0.35">
      <c r="A323" s="30">
        <v>46083</v>
      </c>
      <c r="B323" s="31" t="s">
        <v>1561</v>
      </c>
      <c r="C323" s="31" t="s">
        <v>1562</v>
      </c>
      <c r="D323" s="31">
        <v>37500</v>
      </c>
      <c r="E323" s="31"/>
      <c r="F323" s="31">
        <v>37500</v>
      </c>
      <c r="G323" s="30">
        <v>46083</v>
      </c>
      <c r="H323" s="30" t="s">
        <v>503</v>
      </c>
      <c r="I323" s="31" t="s">
        <v>520</v>
      </c>
      <c r="J323" s="30">
        <v>46083</v>
      </c>
      <c r="K323" s="30" t="s">
        <v>521</v>
      </c>
      <c r="L323" s="31" t="s">
        <v>397</v>
      </c>
      <c r="M323" s="31" t="s">
        <v>511</v>
      </c>
      <c r="N323">
        <f t="shared" si="16"/>
        <v>3</v>
      </c>
      <c r="O323">
        <f t="shared" si="17"/>
        <v>10</v>
      </c>
    </row>
    <row r="324" spans="1:15" x14ac:dyDescent="0.35">
      <c r="A324" s="30">
        <v>46083</v>
      </c>
      <c r="B324" s="31" t="s">
        <v>1563</v>
      </c>
      <c r="C324" s="31" t="s">
        <v>1562</v>
      </c>
      <c r="D324" s="31">
        <v>30000</v>
      </c>
      <c r="E324" s="31"/>
      <c r="F324" s="31">
        <v>30000</v>
      </c>
      <c r="G324" s="30">
        <v>46083</v>
      </c>
      <c r="H324" s="30" t="s">
        <v>503</v>
      </c>
      <c r="I324" s="31" t="s">
        <v>520</v>
      </c>
      <c r="J324" s="30">
        <v>46083</v>
      </c>
      <c r="K324" s="30" t="s">
        <v>521</v>
      </c>
      <c r="L324" s="31" t="s">
        <v>397</v>
      </c>
      <c r="M324" s="31" t="s">
        <v>511</v>
      </c>
      <c r="N324">
        <f t="shared" si="16"/>
        <v>3</v>
      </c>
      <c r="O324">
        <f t="shared" si="17"/>
        <v>10</v>
      </c>
    </row>
    <row r="325" spans="1:15" x14ac:dyDescent="0.35">
      <c r="A325" s="30">
        <v>46083</v>
      </c>
      <c r="B325" s="31" t="s">
        <v>1564</v>
      </c>
      <c r="C325" s="31" t="s">
        <v>1562</v>
      </c>
      <c r="D325" s="31">
        <v>75000</v>
      </c>
      <c r="E325" s="31"/>
      <c r="F325" s="31">
        <v>75000</v>
      </c>
      <c r="G325" s="30">
        <v>46083</v>
      </c>
      <c r="H325" s="30" t="s">
        <v>503</v>
      </c>
      <c r="I325" s="31" t="s">
        <v>520</v>
      </c>
      <c r="J325" s="30">
        <v>46083</v>
      </c>
      <c r="K325" s="30" t="s">
        <v>521</v>
      </c>
      <c r="L325" s="31" t="s">
        <v>397</v>
      </c>
      <c r="M325" s="31" t="s">
        <v>511</v>
      </c>
      <c r="N325">
        <f t="shared" si="16"/>
        <v>3</v>
      </c>
      <c r="O325">
        <f t="shared" si="17"/>
        <v>10</v>
      </c>
    </row>
    <row r="326" spans="1:15" x14ac:dyDescent="0.35">
      <c r="A326" s="30">
        <v>46083</v>
      </c>
      <c r="B326" s="31" t="s">
        <v>1565</v>
      </c>
      <c r="C326" s="31" t="s">
        <v>1150</v>
      </c>
      <c r="D326" s="31">
        <v>15300</v>
      </c>
      <c r="E326" s="31">
        <v>2448</v>
      </c>
      <c r="F326" s="31">
        <v>17748</v>
      </c>
      <c r="G326" s="30">
        <v>46083</v>
      </c>
      <c r="H326" s="30" t="s">
        <v>503</v>
      </c>
      <c r="I326" s="31" t="s">
        <v>520</v>
      </c>
      <c r="J326" s="30">
        <v>46083</v>
      </c>
      <c r="K326" s="30" t="s">
        <v>521</v>
      </c>
      <c r="L326" s="31" t="s">
        <v>397</v>
      </c>
      <c r="M326" s="31" t="s">
        <v>511</v>
      </c>
      <c r="N326">
        <f t="shared" si="16"/>
        <v>3</v>
      </c>
      <c r="O326">
        <f t="shared" si="17"/>
        <v>10</v>
      </c>
    </row>
    <row r="327" spans="1:15" x14ac:dyDescent="0.35">
      <c r="A327" s="30">
        <v>46083</v>
      </c>
      <c r="B327" s="31" t="s">
        <v>1566</v>
      </c>
      <c r="C327" s="31" t="s">
        <v>1567</v>
      </c>
      <c r="D327" s="31">
        <v>37500</v>
      </c>
      <c r="E327" s="31"/>
      <c r="F327" s="31">
        <v>37500</v>
      </c>
      <c r="G327" s="30">
        <v>46083</v>
      </c>
      <c r="H327" s="30" t="s">
        <v>503</v>
      </c>
      <c r="I327" s="31" t="s">
        <v>520</v>
      </c>
      <c r="J327" s="30">
        <v>46083</v>
      </c>
      <c r="K327" s="30" t="s">
        <v>521</v>
      </c>
      <c r="L327" s="31" t="s">
        <v>397</v>
      </c>
      <c r="M327" s="31" t="s">
        <v>511</v>
      </c>
      <c r="N327">
        <f t="shared" si="16"/>
        <v>3</v>
      </c>
      <c r="O327">
        <f t="shared" si="17"/>
        <v>10</v>
      </c>
    </row>
    <row r="328" spans="1:15" x14ac:dyDescent="0.35">
      <c r="A328" s="30">
        <v>46081</v>
      </c>
      <c r="B328" s="31" t="s">
        <v>1524</v>
      </c>
      <c r="C328" s="31" t="s">
        <v>745</v>
      </c>
      <c r="D328" s="31">
        <v>37273.61</v>
      </c>
      <c r="E328" s="31">
        <v>5963.78</v>
      </c>
      <c r="F328" s="31">
        <v>43237.39</v>
      </c>
      <c r="G328" s="30">
        <v>46111</v>
      </c>
      <c r="H328" s="30" t="s">
        <v>503</v>
      </c>
      <c r="I328" s="31" t="s">
        <v>520</v>
      </c>
      <c r="J328" s="30">
        <v>46105</v>
      </c>
      <c r="K328" s="30" t="s">
        <v>1301</v>
      </c>
      <c r="L328" s="31" t="s">
        <v>835</v>
      </c>
      <c r="M328" s="31" t="s">
        <v>388</v>
      </c>
      <c r="N328">
        <f t="shared" si="16"/>
        <v>3</v>
      </c>
      <c r="O328">
        <f t="shared" si="17"/>
        <v>13</v>
      </c>
    </row>
    <row r="329" spans="1:15" x14ac:dyDescent="0.35">
      <c r="A329" s="30">
        <v>46080</v>
      </c>
      <c r="B329" s="31" t="s">
        <v>1491</v>
      </c>
      <c r="C329" s="31" t="s">
        <v>1136</v>
      </c>
      <c r="D329" s="31">
        <v>18808</v>
      </c>
      <c r="E329" s="31">
        <v>3009.28</v>
      </c>
      <c r="F329" s="31">
        <v>21817.279999999999</v>
      </c>
      <c r="G329" s="30">
        <v>46110</v>
      </c>
      <c r="H329" s="30" t="s">
        <v>503</v>
      </c>
      <c r="I329" s="31" t="s">
        <v>520</v>
      </c>
      <c r="J329" s="30">
        <v>46087</v>
      </c>
      <c r="K329" s="30" t="s">
        <v>521</v>
      </c>
      <c r="L329" s="31" t="s">
        <v>397</v>
      </c>
      <c r="M329" s="31" t="s">
        <v>388</v>
      </c>
      <c r="N329">
        <f t="shared" si="16"/>
        <v>3</v>
      </c>
      <c r="O329">
        <f t="shared" si="17"/>
        <v>10</v>
      </c>
    </row>
    <row r="330" spans="1:15" x14ac:dyDescent="0.35">
      <c r="A330" s="30">
        <v>46080</v>
      </c>
      <c r="B330" s="31" t="s">
        <v>1495</v>
      </c>
      <c r="C330" s="31" t="s">
        <v>790</v>
      </c>
      <c r="D330" s="31">
        <v>49750</v>
      </c>
      <c r="E330" s="31">
        <v>7960</v>
      </c>
      <c r="F330" s="31">
        <v>57710</v>
      </c>
      <c r="G330" s="30">
        <v>46110</v>
      </c>
      <c r="H330" s="30" t="s">
        <v>503</v>
      </c>
      <c r="I330" s="31" t="s">
        <v>520</v>
      </c>
      <c r="J330" s="30">
        <v>46112</v>
      </c>
      <c r="K330" s="30" t="s">
        <v>1301</v>
      </c>
      <c r="L330" s="31" t="s">
        <v>397</v>
      </c>
      <c r="M330" s="31" t="s">
        <v>388</v>
      </c>
      <c r="N330">
        <f t="shared" si="16"/>
        <v>3</v>
      </c>
      <c r="O330">
        <f t="shared" si="17"/>
        <v>14</v>
      </c>
    </row>
    <row r="331" spans="1:15" x14ac:dyDescent="0.35">
      <c r="A331" s="30">
        <v>46079</v>
      </c>
      <c r="B331" s="31" t="s">
        <v>1499</v>
      </c>
      <c r="C331" s="31" t="s">
        <v>1500</v>
      </c>
      <c r="D331" s="31">
        <v>12980.52</v>
      </c>
      <c r="E331" s="31">
        <v>2076.88</v>
      </c>
      <c r="F331" s="31">
        <v>15057.4</v>
      </c>
      <c r="G331" s="30">
        <v>46094</v>
      </c>
      <c r="H331" s="30" t="s">
        <v>503</v>
      </c>
      <c r="I331" s="31" t="s">
        <v>520</v>
      </c>
      <c r="J331" s="30">
        <v>46100</v>
      </c>
      <c r="K331" s="30" t="s">
        <v>1258</v>
      </c>
      <c r="L331" s="31" t="s">
        <v>835</v>
      </c>
      <c r="M331" s="31" t="s">
        <v>388</v>
      </c>
      <c r="N331">
        <f t="shared" si="16"/>
        <v>3</v>
      </c>
      <c r="O331">
        <f t="shared" si="17"/>
        <v>12</v>
      </c>
    </row>
    <row r="332" spans="1:15" x14ac:dyDescent="0.35">
      <c r="A332" s="30">
        <v>46079</v>
      </c>
      <c r="B332" s="31" t="s">
        <v>1502</v>
      </c>
      <c r="C332" s="31" t="s">
        <v>1503</v>
      </c>
      <c r="D332" s="31">
        <v>77000</v>
      </c>
      <c r="E332" s="31">
        <v>12320</v>
      </c>
      <c r="F332" s="31">
        <v>89320</v>
      </c>
      <c r="G332" s="30">
        <v>46109</v>
      </c>
      <c r="H332" s="30" t="s">
        <v>503</v>
      </c>
      <c r="I332" s="31" t="s">
        <v>520</v>
      </c>
      <c r="J332" s="30">
        <v>46101</v>
      </c>
      <c r="K332" s="30" t="s">
        <v>1258</v>
      </c>
      <c r="L332" s="31" t="s">
        <v>835</v>
      </c>
      <c r="M332" s="31" t="s">
        <v>388</v>
      </c>
      <c r="N332">
        <f t="shared" si="16"/>
        <v>3</v>
      </c>
      <c r="O332">
        <f t="shared" si="17"/>
        <v>12</v>
      </c>
    </row>
    <row r="333" spans="1:15" x14ac:dyDescent="0.35">
      <c r="A333" s="30">
        <v>46079</v>
      </c>
      <c r="B333" s="31" t="s">
        <v>1504</v>
      </c>
      <c r="C333" s="31" t="s">
        <v>794</v>
      </c>
      <c r="D333" s="31">
        <v>69000</v>
      </c>
      <c r="E333" s="31"/>
      <c r="F333" s="31">
        <v>69000</v>
      </c>
      <c r="G333" s="30">
        <v>46109</v>
      </c>
      <c r="H333" s="30" t="s">
        <v>503</v>
      </c>
      <c r="I333" s="31" t="s">
        <v>520</v>
      </c>
      <c r="J333" s="30">
        <v>46107</v>
      </c>
      <c r="K333" s="30" t="s">
        <v>1301</v>
      </c>
      <c r="L333" s="31" t="s">
        <v>397</v>
      </c>
      <c r="M333" s="31" t="s">
        <v>388</v>
      </c>
      <c r="N333">
        <f t="shared" si="16"/>
        <v>3</v>
      </c>
      <c r="O333">
        <f t="shared" si="17"/>
        <v>13</v>
      </c>
    </row>
    <row r="334" spans="1:15" x14ac:dyDescent="0.35">
      <c r="A334" s="30">
        <v>46079</v>
      </c>
      <c r="B334" s="31" t="s">
        <v>1506</v>
      </c>
      <c r="C334" s="31" t="s">
        <v>790</v>
      </c>
      <c r="D334" s="31">
        <v>43500</v>
      </c>
      <c r="E334" s="31">
        <v>6960</v>
      </c>
      <c r="F334" s="31">
        <v>50460</v>
      </c>
      <c r="G334" s="30">
        <v>46109</v>
      </c>
      <c r="H334" s="30" t="s">
        <v>503</v>
      </c>
      <c r="I334" s="31" t="s">
        <v>520</v>
      </c>
      <c r="J334" s="30">
        <v>46109</v>
      </c>
      <c r="K334" s="30" t="s">
        <v>1301</v>
      </c>
      <c r="L334" s="31" t="s">
        <v>397</v>
      </c>
      <c r="M334" s="31" t="s">
        <v>388</v>
      </c>
      <c r="N334">
        <f t="shared" si="16"/>
        <v>3</v>
      </c>
      <c r="O334">
        <f t="shared" si="17"/>
        <v>13</v>
      </c>
    </row>
    <row r="335" spans="1:15" x14ac:dyDescent="0.35">
      <c r="A335" s="30">
        <v>46078</v>
      </c>
      <c r="B335" s="31" t="s">
        <v>1507</v>
      </c>
      <c r="C335" s="31" t="s">
        <v>512</v>
      </c>
      <c r="D335" s="31">
        <v>1100</v>
      </c>
      <c r="E335" s="31">
        <v>176</v>
      </c>
      <c r="F335" s="31">
        <v>1276</v>
      </c>
      <c r="G335" s="30">
        <v>46108</v>
      </c>
      <c r="H335" s="30" t="s">
        <v>503</v>
      </c>
      <c r="I335" s="31" t="s">
        <v>520</v>
      </c>
      <c r="J335" s="30">
        <v>46105</v>
      </c>
      <c r="K335" s="30" t="s">
        <v>1301</v>
      </c>
      <c r="L335" s="31" t="s">
        <v>835</v>
      </c>
      <c r="M335" s="31" t="s">
        <v>388</v>
      </c>
      <c r="N335">
        <f t="shared" si="16"/>
        <v>3</v>
      </c>
      <c r="O335">
        <f t="shared" si="17"/>
        <v>13</v>
      </c>
    </row>
    <row r="336" spans="1:15" x14ac:dyDescent="0.35">
      <c r="A336" s="30">
        <v>46078</v>
      </c>
      <c r="B336" s="31" t="s">
        <v>1509</v>
      </c>
      <c r="C336" s="31" t="s">
        <v>1503</v>
      </c>
      <c r="D336" s="31">
        <v>52056.9</v>
      </c>
      <c r="E336" s="31">
        <v>8329.1</v>
      </c>
      <c r="F336" s="31">
        <v>60386</v>
      </c>
      <c r="G336" s="30">
        <v>46108</v>
      </c>
      <c r="H336" s="30" t="s">
        <v>503</v>
      </c>
      <c r="I336" s="31" t="s">
        <v>520</v>
      </c>
      <c r="J336" s="30">
        <v>46101</v>
      </c>
      <c r="K336" s="30" t="s">
        <v>1258</v>
      </c>
      <c r="L336" s="31" t="s">
        <v>835</v>
      </c>
      <c r="M336" s="31" t="s">
        <v>388</v>
      </c>
      <c r="N336">
        <f t="shared" si="16"/>
        <v>3</v>
      </c>
      <c r="O336">
        <f t="shared" si="17"/>
        <v>12</v>
      </c>
    </row>
    <row r="337" spans="1:15" x14ac:dyDescent="0.35">
      <c r="A337" s="30">
        <v>46078</v>
      </c>
      <c r="B337" s="31" t="s">
        <v>1510</v>
      </c>
      <c r="C337" s="31" t="s">
        <v>794</v>
      </c>
      <c r="D337" s="31">
        <v>69000</v>
      </c>
      <c r="E337" s="31"/>
      <c r="F337" s="31">
        <v>69000</v>
      </c>
      <c r="G337" s="30">
        <v>46108</v>
      </c>
      <c r="H337" s="30" t="s">
        <v>503</v>
      </c>
      <c r="I337" s="31" t="s">
        <v>520</v>
      </c>
      <c r="J337" s="30">
        <v>46107</v>
      </c>
      <c r="K337" s="30" t="s">
        <v>1301</v>
      </c>
      <c r="L337" s="31" t="s">
        <v>397</v>
      </c>
      <c r="M337" s="31" t="s">
        <v>388</v>
      </c>
      <c r="N337">
        <f t="shared" si="16"/>
        <v>3</v>
      </c>
      <c r="O337">
        <f t="shared" si="17"/>
        <v>13</v>
      </c>
    </row>
    <row r="338" spans="1:15" x14ac:dyDescent="0.35">
      <c r="A338" s="30">
        <v>46076</v>
      </c>
      <c r="B338" s="31" t="s">
        <v>1515</v>
      </c>
      <c r="C338" s="31" t="s">
        <v>400</v>
      </c>
      <c r="D338" s="31">
        <v>102002.87</v>
      </c>
      <c r="E338" s="31">
        <v>16320.46</v>
      </c>
      <c r="F338" s="31">
        <v>118323.33</v>
      </c>
      <c r="G338" s="30">
        <v>46106</v>
      </c>
      <c r="H338" s="30" t="s">
        <v>503</v>
      </c>
      <c r="I338" s="31" t="s">
        <v>520</v>
      </c>
      <c r="J338" s="30">
        <v>46112</v>
      </c>
      <c r="K338" s="30" t="s">
        <v>1301</v>
      </c>
      <c r="L338" s="31" t="s">
        <v>835</v>
      </c>
      <c r="M338" s="31" t="s">
        <v>388</v>
      </c>
      <c r="N338">
        <f t="shared" si="16"/>
        <v>3</v>
      </c>
      <c r="O338">
        <f t="shared" si="17"/>
        <v>14</v>
      </c>
    </row>
    <row r="339" spans="1:15" x14ac:dyDescent="0.35">
      <c r="A339" s="30">
        <v>46076</v>
      </c>
      <c r="B339" s="31" t="s">
        <v>1516</v>
      </c>
      <c r="C339" s="31" t="s">
        <v>400</v>
      </c>
      <c r="D339" s="31">
        <v>102002.87</v>
      </c>
      <c r="E339" s="31">
        <v>16320.46</v>
      </c>
      <c r="F339" s="31">
        <v>118323.33</v>
      </c>
      <c r="G339" s="30">
        <v>46106</v>
      </c>
      <c r="H339" s="30" t="s">
        <v>503</v>
      </c>
      <c r="I339" s="31" t="s">
        <v>520</v>
      </c>
      <c r="J339" s="30">
        <v>46111</v>
      </c>
      <c r="K339" s="30" t="s">
        <v>1301</v>
      </c>
      <c r="L339" s="31" t="s">
        <v>835</v>
      </c>
      <c r="M339" s="31" t="s">
        <v>388</v>
      </c>
      <c r="N339">
        <f t="shared" si="16"/>
        <v>3</v>
      </c>
      <c r="O339">
        <f t="shared" si="17"/>
        <v>14</v>
      </c>
    </row>
    <row r="340" spans="1:15" x14ac:dyDescent="0.35">
      <c r="A340" s="30">
        <v>46074</v>
      </c>
      <c r="B340" s="31" t="s">
        <v>1520</v>
      </c>
      <c r="C340" s="31" t="s">
        <v>831</v>
      </c>
      <c r="D340" s="31">
        <v>33317.279999999999</v>
      </c>
      <c r="E340" s="31">
        <v>5330.76</v>
      </c>
      <c r="F340" s="31">
        <v>38648.04</v>
      </c>
      <c r="G340" s="30">
        <v>46104</v>
      </c>
      <c r="H340" s="30" t="s">
        <v>503</v>
      </c>
      <c r="I340" s="31" t="s">
        <v>520</v>
      </c>
      <c r="J340" s="30">
        <v>46092</v>
      </c>
      <c r="K340" s="30" t="s">
        <v>1186</v>
      </c>
      <c r="L340" s="31" t="s">
        <v>397</v>
      </c>
      <c r="M340" s="31" t="s">
        <v>388</v>
      </c>
      <c r="N340">
        <f t="shared" si="16"/>
        <v>3</v>
      </c>
      <c r="O340">
        <f t="shared" si="17"/>
        <v>11</v>
      </c>
    </row>
    <row r="341" spans="1:15" x14ac:dyDescent="0.35">
      <c r="A341" s="30">
        <v>46072</v>
      </c>
      <c r="B341" s="31" t="s">
        <v>1445</v>
      </c>
      <c r="C341" s="31" t="s">
        <v>803</v>
      </c>
      <c r="D341" s="31">
        <v>9000</v>
      </c>
      <c r="E341" s="31">
        <v>1440</v>
      </c>
      <c r="F341" s="31">
        <v>10440</v>
      </c>
      <c r="G341" s="30">
        <v>46102</v>
      </c>
      <c r="H341" s="30" t="s">
        <v>503</v>
      </c>
      <c r="I341" s="31" t="s">
        <v>520</v>
      </c>
      <c r="J341" s="30">
        <v>46112</v>
      </c>
      <c r="K341" s="30" t="s">
        <v>1301</v>
      </c>
      <c r="L341" s="31" t="s">
        <v>397</v>
      </c>
      <c r="M341" s="31" t="s">
        <v>388</v>
      </c>
      <c r="N341">
        <f t="shared" si="16"/>
        <v>3</v>
      </c>
      <c r="O341">
        <f t="shared" si="17"/>
        <v>14</v>
      </c>
    </row>
    <row r="342" spans="1:15" x14ac:dyDescent="0.35">
      <c r="A342" s="30">
        <v>46072</v>
      </c>
      <c r="B342" s="31" t="s">
        <v>1446</v>
      </c>
      <c r="C342" s="31" t="s">
        <v>794</v>
      </c>
      <c r="D342" s="31">
        <v>69000</v>
      </c>
      <c r="E342" s="31"/>
      <c r="F342" s="31">
        <v>69000</v>
      </c>
      <c r="G342" s="30">
        <v>46102</v>
      </c>
      <c r="H342" s="30" t="s">
        <v>503</v>
      </c>
      <c r="I342" s="31" t="s">
        <v>520</v>
      </c>
      <c r="J342" s="30">
        <v>46107</v>
      </c>
      <c r="K342" s="30" t="s">
        <v>1301</v>
      </c>
      <c r="L342" s="31" t="s">
        <v>397</v>
      </c>
      <c r="M342" s="31" t="s">
        <v>388</v>
      </c>
      <c r="N342">
        <f t="shared" si="16"/>
        <v>3</v>
      </c>
      <c r="O342">
        <f t="shared" si="17"/>
        <v>13</v>
      </c>
    </row>
    <row r="343" spans="1:15" x14ac:dyDescent="0.35">
      <c r="A343" s="30">
        <v>46072</v>
      </c>
      <c r="B343" s="31" t="s">
        <v>1449</v>
      </c>
      <c r="C343" s="31" t="s">
        <v>1448</v>
      </c>
      <c r="D343" s="31">
        <v>35478.14</v>
      </c>
      <c r="E343" s="31">
        <v>5676.5</v>
      </c>
      <c r="F343" s="31">
        <v>41154.639999999999</v>
      </c>
      <c r="G343" s="30">
        <v>46102</v>
      </c>
      <c r="H343" s="30" t="s">
        <v>503</v>
      </c>
      <c r="I343" s="31" t="s">
        <v>520</v>
      </c>
      <c r="J343" s="30">
        <v>46107</v>
      </c>
      <c r="K343" s="30" t="s">
        <v>1301</v>
      </c>
      <c r="L343" s="31" t="s">
        <v>1146</v>
      </c>
      <c r="M343" s="31" t="s">
        <v>388</v>
      </c>
      <c r="N343">
        <f t="shared" si="16"/>
        <v>3</v>
      </c>
      <c r="O343">
        <f t="shared" si="17"/>
        <v>13</v>
      </c>
    </row>
    <row r="344" spans="1:15" x14ac:dyDescent="0.35">
      <c r="A344" s="30">
        <v>46072</v>
      </c>
      <c r="B344" s="31" t="s">
        <v>1450</v>
      </c>
      <c r="C344" s="31" t="s">
        <v>1448</v>
      </c>
      <c r="D344" s="31">
        <v>55531.01</v>
      </c>
      <c r="E344" s="31">
        <v>8884.9599999999991</v>
      </c>
      <c r="F344" s="31">
        <v>64415.97</v>
      </c>
      <c r="G344" s="30">
        <v>46102</v>
      </c>
      <c r="H344" s="30" t="s">
        <v>503</v>
      </c>
      <c r="I344" s="31" t="s">
        <v>520</v>
      </c>
      <c r="J344" s="30">
        <v>46098</v>
      </c>
      <c r="K344" s="30" t="s">
        <v>1258</v>
      </c>
      <c r="L344" s="31" t="s">
        <v>1146</v>
      </c>
      <c r="M344" s="31" t="s">
        <v>388</v>
      </c>
      <c r="N344">
        <f t="shared" si="16"/>
        <v>3</v>
      </c>
      <c r="O344">
        <f t="shared" si="17"/>
        <v>12</v>
      </c>
    </row>
    <row r="345" spans="1:15" x14ac:dyDescent="0.35">
      <c r="A345" s="30">
        <v>46071</v>
      </c>
      <c r="B345" s="31" t="s">
        <v>1452</v>
      </c>
      <c r="C345" s="31" t="s">
        <v>831</v>
      </c>
      <c r="D345" s="31">
        <v>20898.05</v>
      </c>
      <c r="E345" s="31">
        <v>3343.69</v>
      </c>
      <c r="F345" s="31">
        <v>24241.74</v>
      </c>
      <c r="G345" s="30">
        <v>46101</v>
      </c>
      <c r="H345" s="30" t="s">
        <v>503</v>
      </c>
      <c r="I345" s="31" t="s">
        <v>520</v>
      </c>
      <c r="J345" s="30">
        <v>46111</v>
      </c>
      <c r="K345" s="30" t="s">
        <v>1301</v>
      </c>
      <c r="L345" s="31" t="s">
        <v>397</v>
      </c>
      <c r="M345" s="31" t="s">
        <v>388</v>
      </c>
      <c r="N345">
        <f t="shared" si="16"/>
        <v>3</v>
      </c>
      <c r="O345">
        <f t="shared" si="17"/>
        <v>14</v>
      </c>
    </row>
    <row r="346" spans="1:15" x14ac:dyDescent="0.35">
      <c r="A346" s="30">
        <v>46071</v>
      </c>
      <c r="B346" s="31" t="s">
        <v>1454</v>
      </c>
      <c r="C346" s="31" t="s">
        <v>831</v>
      </c>
      <c r="D346" s="31">
        <v>13500</v>
      </c>
      <c r="E346" s="31"/>
      <c r="F346" s="31">
        <v>13500</v>
      </c>
      <c r="G346" s="30">
        <v>46101</v>
      </c>
      <c r="H346" s="30" t="s">
        <v>503</v>
      </c>
      <c r="I346" s="31" t="s">
        <v>520</v>
      </c>
      <c r="J346" s="30">
        <v>46104</v>
      </c>
      <c r="K346" s="30" t="s">
        <v>1301</v>
      </c>
      <c r="L346" s="31" t="s">
        <v>397</v>
      </c>
      <c r="M346" s="31" t="s">
        <v>388</v>
      </c>
      <c r="N346">
        <f t="shared" si="16"/>
        <v>3</v>
      </c>
      <c r="O346">
        <f t="shared" si="17"/>
        <v>13</v>
      </c>
    </row>
    <row r="347" spans="1:15" x14ac:dyDescent="0.35">
      <c r="A347" s="30">
        <v>46071</v>
      </c>
      <c r="B347" s="31" t="s">
        <v>1456</v>
      </c>
      <c r="C347" s="31" t="s">
        <v>400</v>
      </c>
      <c r="D347" s="31">
        <v>54411.35</v>
      </c>
      <c r="E347" s="31">
        <v>8705.82</v>
      </c>
      <c r="F347" s="31">
        <v>63117.17</v>
      </c>
      <c r="G347" s="30">
        <v>46101</v>
      </c>
      <c r="H347" s="30" t="s">
        <v>503</v>
      </c>
      <c r="I347" s="31" t="s">
        <v>520</v>
      </c>
      <c r="J347" s="30">
        <v>46104</v>
      </c>
      <c r="K347" s="30" t="s">
        <v>1301</v>
      </c>
      <c r="L347" s="31" t="s">
        <v>835</v>
      </c>
      <c r="M347" s="31" t="s">
        <v>388</v>
      </c>
      <c r="N347">
        <f t="shared" si="16"/>
        <v>3</v>
      </c>
      <c r="O347">
        <f t="shared" si="17"/>
        <v>13</v>
      </c>
    </row>
    <row r="348" spans="1:15" x14ac:dyDescent="0.35">
      <c r="A348" s="30">
        <v>46071</v>
      </c>
      <c r="B348" s="31" t="s">
        <v>1457</v>
      </c>
      <c r="C348" s="31" t="s">
        <v>411</v>
      </c>
      <c r="D348" s="31">
        <v>5200</v>
      </c>
      <c r="E348" s="31">
        <v>832</v>
      </c>
      <c r="F348" s="31">
        <v>6032</v>
      </c>
      <c r="G348" s="30">
        <v>46101</v>
      </c>
      <c r="H348" s="30" t="s">
        <v>503</v>
      </c>
      <c r="I348" s="31" t="s">
        <v>520</v>
      </c>
      <c r="J348" s="30">
        <v>46104</v>
      </c>
      <c r="K348" s="30" t="s">
        <v>1301</v>
      </c>
      <c r="L348" s="31" t="s">
        <v>835</v>
      </c>
      <c r="M348" s="31" t="s">
        <v>388</v>
      </c>
      <c r="N348">
        <f t="shared" si="16"/>
        <v>3</v>
      </c>
      <c r="O348">
        <f t="shared" si="17"/>
        <v>13</v>
      </c>
    </row>
    <row r="349" spans="1:15" x14ac:dyDescent="0.35">
      <c r="A349" s="30">
        <v>46070</v>
      </c>
      <c r="B349" s="31" t="s">
        <v>1459</v>
      </c>
      <c r="C349" s="31" t="s">
        <v>400</v>
      </c>
      <c r="D349" s="31">
        <v>27200.92</v>
      </c>
      <c r="E349" s="31">
        <v>4352.1499999999996</v>
      </c>
      <c r="F349" s="31">
        <v>31553.07</v>
      </c>
      <c r="G349" s="30">
        <v>46100</v>
      </c>
      <c r="H349" s="30" t="s">
        <v>503</v>
      </c>
      <c r="I349" s="31" t="s">
        <v>520</v>
      </c>
      <c r="J349" s="30">
        <v>46099</v>
      </c>
      <c r="K349" s="30" t="s">
        <v>1258</v>
      </c>
      <c r="L349" s="31" t="s">
        <v>835</v>
      </c>
      <c r="M349" s="31" t="s">
        <v>388</v>
      </c>
      <c r="N349">
        <f t="shared" si="16"/>
        <v>3</v>
      </c>
      <c r="O349">
        <f t="shared" si="17"/>
        <v>12</v>
      </c>
    </row>
    <row r="350" spans="1:15" x14ac:dyDescent="0.35">
      <c r="A350" s="30">
        <v>46070</v>
      </c>
      <c r="B350" s="31" t="s">
        <v>1460</v>
      </c>
      <c r="C350" s="31" t="s">
        <v>1161</v>
      </c>
      <c r="D350" s="31">
        <v>59551.199999999997</v>
      </c>
      <c r="E350" s="31">
        <v>9528.19</v>
      </c>
      <c r="F350" s="31">
        <v>69079.39</v>
      </c>
      <c r="G350" s="30">
        <v>46085</v>
      </c>
      <c r="H350" s="30" t="s">
        <v>503</v>
      </c>
      <c r="I350" s="31" t="s">
        <v>520</v>
      </c>
      <c r="J350" s="30">
        <v>46086</v>
      </c>
      <c r="K350" s="30" t="s">
        <v>521</v>
      </c>
      <c r="L350" s="31" t="s">
        <v>835</v>
      </c>
      <c r="M350" s="31" t="s">
        <v>388</v>
      </c>
      <c r="N350">
        <f t="shared" si="16"/>
        <v>3</v>
      </c>
      <c r="O350">
        <f t="shared" si="17"/>
        <v>10</v>
      </c>
    </row>
    <row r="351" spans="1:15" x14ac:dyDescent="0.35">
      <c r="A351" s="30">
        <v>46070</v>
      </c>
      <c r="B351" s="31" t="s">
        <v>1461</v>
      </c>
      <c r="C351" s="31" t="s">
        <v>674</v>
      </c>
      <c r="D351" s="31">
        <v>142186.64000000001</v>
      </c>
      <c r="E351" s="31">
        <v>22749.86</v>
      </c>
      <c r="F351" s="31">
        <v>164936.5</v>
      </c>
      <c r="G351" s="30">
        <v>46100</v>
      </c>
      <c r="H351" s="30" t="s">
        <v>503</v>
      </c>
      <c r="I351" s="31" t="s">
        <v>520</v>
      </c>
      <c r="J351" s="30">
        <v>46106</v>
      </c>
      <c r="K351" s="30" t="s">
        <v>1301</v>
      </c>
      <c r="L351" s="31" t="s">
        <v>835</v>
      </c>
      <c r="M351" s="31" t="s">
        <v>388</v>
      </c>
      <c r="N351">
        <f t="shared" ref="N351:N375" si="18">MONTH(J351)</f>
        <v>3</v>
      </c>
      <c r="O351">
        <f t="shared" ref="O351:O375" si="19">WEEKNUM(J351)</f>
        <v>13</v>
      </c>
    </row>
    <row r="352" spans="1:15" x14ac:dyDescent="0.35">
      <c r="A352" s="30">
        <v>46070</v>
      </c>
      <c r="B352" s="31" t="s">
        <v>1462</v>
      </c>
      <c r="C352" s="31" t="s">
        <v>523</v>
      </c>
      <c r="D352" s="31">
        <v>9000</v>
      </c>
      <c r="E352" s="31">
        <v>1440</v>
      </c>
      <c r="F352" s="31">
        <v>10440</v>
      </c>
      <c r="G352" s="30">
        <v>46100</v>
      </c>
      <c r="H352" s="30" t="s">
        <v>503</v>
      </c>
      <c r="I352" s="31" t="s">
        <v>520</v>
      </c>
      <c r="J352" s="30">
        <v>46107</v>
      </c>
      <c r="K352" s="30" t="s">
        <v>1301</v>
      </c>
      <c r="L352" s="31" t="s">
        <v>397</v>
      </c>
      <c r="M352" s="31" t="s">
        <v>388</v>
      </c>
      <c r="N352">
        <f t="shared" si="18"/>
        <v>3</v>
      </c>
      <c r="O352">
        <f t="shared" si="19"/>
        <v>13</v>
      </c>
    </row>
    <row r="353" spans="1:15" x14ac:dyDescent="0.35">
      <c r="A353" s="30">
        <v>46066</v>
      </c>
      <c r="B353" s="31" t="s">
        <v>1384</v>
      </c>
      <c r="C353" s="31" t="s">
        <v>1154</v>
      </c>
      <c r="D353" s="31">
        <v>37152</v>
      </c>
      <c r="E353" s="31">
        <v>5944.32</v>
      </c>
      <c r="F353" s="31">
        <v>43096.32</v>
      </c>
      <c r="G353" s="30">
        <v>46096</v>
      </c>
      <c r="H353" s="30" t="s">
        <v>503</v>
      </c>
      <c r="I353" s="31" t="s">
        <v>520</v>
      </c>
      <c r="J353" s="30">
        <v>46093</v>
      </c>
      <c r="K353" s="30" t="s">
        <v>1186</v>
      </c>
      <c r="L353" s="31" t="s">
        <v>397</v>
      </c>
      <c r="M353" s="31" t="s">
        <v>388</v>
      </c>
      <c r="N353">
        <f t="shared" si="18"/>
        <v>3</v>
      </c>
      <c r="O353">
        <f t="shared" si="19"/>
        <v>11</v>
      </c>
    </row>
    <row r="354" spans="1:15" x14ac:dyDescent="0.35">
      <c r="A354" s="30">
        <v>46066</v>
      </c>
      <c r="B354" s="31" t="s">
        <v>1386</v>
      </c>
      <c r="C354" s="31" t="s">
        <v>523</v>
      </c>
      <c r="D354" s="31">
        <v>163400</v>
      </c>
      <c r="E354" s="31">
        <v>26144</v>
      </c>
      <c r="F354" s="31">
        <v>189544</v>
      </c>
      <c r="G354" s="30">
        <v>46096</v>
      </c>
      <c r="H354" s="30" t="s">
        <v>503</v>
      </c>
      <c r="I354" s="31" t="s">
        <v>520</v>
      </c>
      <c r="J354" s="30">
        <v>46106</v>
      </c>
      <c r="K354" s="30" t="s">
        <v>1301</v>
      </c>
      <c r="L354" s="31" t="s">
        <v>397</v>
      </c>
      <c r="M354" s="31" t="s">
        <v>388</v>
      </c>
      <c r="N354">
        <f t="shared" si="18"/>
        <v>3</v>
      </c>
      <c r="O354">
        <f t="shared" si="19"/>
        <v>13</v>
      </c>
    </row>
    <row r="355" spans="1:15" x14ac:dyDescent="0.35">
      <c r="A355" s="30">
        <v>46066</v>
      </c>
      <c r="B355" s="31" t="s">
        <v>1387</v>
      </c>
      <c r="C355" s="31" t="s">
        <v>523</v>
      </c>
      <c r="D355" s="31">
        <v>163400</v>
      </c>
      <c r="E355" s="31">
        <v>26144</v>
      </c>
      <c r="F355" s="31">
        <v>189544</v>
      </c>
      <c r="G355" s="30">
        <v>46096</v>
      </c>
      <c r="H355" s="30" t="s">
        <v>503</v>
      </c>
      <c r="I355" s="31" t="s">
        <v>520</v>
      </c>
      <c r="J355" s="30">
        <v>46100</v>
      </c>
      <c r="K355" s="30" t="s">
        <v>1258</v>
      </c>
      <c r="L355" s="31" t="s">
        <v>397</v>
      </c>
      <c r="M355" s="31" t="s">
        <v>388</v>
      </c>
      <c r="N355">
        <f t="shared" si="18"/>
        <v>3</v>
      </c>
      <c r="O355">
        <f t="shared" si="19"/>
        <v>12</v>
      </c>
    </row>
    <row r="356" spans="1:15" x14ac:dyDescent="0.35">
      <c r="A356" s="30">
        <v>46066</v>
      </c>
      <c r="B356" s="31" t="s">
        <v>1391</v>
      </c>
      <c r="C356" s="31" t="s">
        <v>966</v>
      </c>
      <c r="D356" s="31">
        <v>74304</v>
      </c>
      <c r="E356" s="31">
        <v>11888.64</v>
      </c>
      <c r="F356" s="31">
        <v>86192.639999999999</v>
      </c>
      <c r="G356" s="30">
        <v>46096</v>
      </c>
      <c r="H356" s="30" t="s">
        <v>503</v>
      </c>
      <c r="I356" s="31" t="s">
        <v>520</v>
      </c>
      <c r="J356" s="30">
        <v>46098</v>
      </c>
      <c r="K356" s="30" t="s">
        <v>1258</v>
      </c>
      <c r="L356" s="31" t="s">
        <v>397</v>
      </c>
      <c r="M356" s="31" t="s">
        <v>388</v>
      </c>
      <c r="N356">
        <f t="shared" si="18"/>
        <v>3</v>
      </c>
      <c r="O356">
        <f t="shared" si="19"/>
        <v>12</v>
      </c>
    </row>
    <row r="357" spans="1:15" x14ac:dyDescent="0.35">
      <c r="A357" s="30">
        <v>46065</v>
      </c>
      <c r="B357" s="31" t="s">
        <v>1395</v>
      </c>
      <c r="C357" s="31" t="s">
        <v>523</v>
      </c>
      <c r="D357" s="31">
        <v>37185.480000000003</v>
      </c>
      <c r="E357" s="31">
        <v>5949.68</v>
      </c>
      <c r="F357" s="31">
        <v>43135.16</v>
      </c>
      <c r="G357" s="30">
        <v>46095</v>
      </c>
      <c r="H357" s="30" t="s">
        <v>503</v>
      </c>
      <c r="I357" s="31" t="s">
        <v>520</v>
      </c>
      <c r="J357" s="30">
        <v>46100</v>
      </c>
      <c r="K357" s="30" t="s">
        <v>1258</v>
      </c>
      <c r="L357" s="31" t="s">
        <v>397</v>
      </c>
      <c r="M357" s="31" t="s">
        <v>388</v>
      </c>
      <c r="N357">
        <f t="shared" si="18"/>
        <v>3</v>
      </c>
      <c r="O357">
        <f t="shared" si="19"/>
        <v>12</v>
      </c>
    </row>
    <row r="358" spans="1:15" x14ac:dyDescent="0.35">
      <c r="A358" s="30">
        <v>46064</v>
      </c>
      <c r="B358" s="31" t="s">
        <v>1404</v>
      </c>
      <c r="C358" s="31" t="s">
        <v>512</v>
      </c>
      <c r="D358" s="31">
        <v>7020</v>
      </c>
      <c r="E358" s="31">
        <v>1123.2</v>
      </c>
      <c r="F358" s="31">
        <v>8143.2</v>
      </c>
      <c r="G358" s="30">
        <v>46094</v>
      </c>
      <c r="H358" s="30" t="s">
        <v>503</v>
      </c>
      <c r="I358" s="31" t="s">
        <v>520</v>
      </c>
      <c r="J358" s="30">
        <v>46105</v>
      </c>
      <c r="K358" s="30" t="s">
        <v>1301</v>
      </c>
      <c r="L358" s="31" t="s">
        <v>835</v>
      </c>
      <c r="M358" s="31" t="s">
        <v>388</v>
      </c>
      <c r="N358">
        <f t="shared" si="18"/>
        <v>3</v>
      </c>
      <c r="O358">
        <f t="shared" si="19"/>
        <v>13</v>
      </c>
    </row>
    <row r="359" spans="1:15" x14ac:dyDescent="0.35">
      <c r="A359" s="30">
        <v>46063</v>
      </c>
      <c r="B359" s="31" t="s">
        <v>1406</v>
      </c>
      <c r="C359" s="31" t="s">
        <v>415</v>
      </c>
      <c r="D359" s="31">
        <v>25806.68</v>
      </c>
      <c r="E359" s="31">
        <v>4129.07</v>
      </c>
      <c r="F359" s="31">
        <v>29935.75</v>
      </c>
      <c r="G359" s="30">
        <v>46093</v>
      </c>
      <c r="H359" s="30" t="s">
        <v>503</v>
      </c>
      <c r="I359" s="31" t="s">
        <v>520</v>
      </c>
      <c r="J359" s="30">
        <v>46093</v>
      </c>
      <c r="K359" s="30" t="s">
        <v>1186</v>
      </c>
      <c r="L359" s="31" t="s">
        <v>397</v>
      </c>
      <c r="M359" s="31" t="s">
        <v>388</v>
      </c>
      <c r="N359">
        <f t="shared" si="18"/>
        <v>3</v>
      </c>
      <c r="O359">
        <f t="shared" si="19"/>
        <v>11</v>
      </c>
    </row>
    <row r="360" spans="1:15" x14ac:dyDescent="0.35">
      <c r="A360" s="30">
        <v>46063</v>
      </c>
      <c r="B360" s="31" t="s">
        <v>1407</v>
      </c>
      <c r="C360" s="31" t="s">
        <v>402</v>
      </c>
      <c r="D360" s="31">
        <v>43500</v>
      </c>
      <c r="E360" s="31">
        <v>6960</v>
      </c>
      <c r="F360" s="31">
        <v>50460</v>
      </c>
      <c r="G360" s="30">
        <v>46093</v>
      </c>
      <c r="H360" s="30" t="s">
        <v>503</v>
      </c>
      <c r="I360" s="31" t="s">
        <v>520</v>
      </c>
      <c r="J360" s="30">
        <v>46111</v>
      </c>
      <c r="K360" s="30" t="s">
        <v>1301</v>
      </c>
      <c r="L360" s="31" t="s">
        <v>397</v>
      </c>
      <c r="M360" s="31" t="s">
        <v>388</v>
      </c>
      <c r="N360">
        <f t="shared" si="18"/>
        <v>3</v>
      </c>
      <c r="O360">
        <f t="shared" si="19"/>
        <v>14</v>
      </c>
    </row>
    <row r="361" spans="1:15" x14ac:dyDescent="0.35">
      <c r="A361" s="30">
        <v>46063</v>
      </c>
      <c r="B361" s="31" t="s">
        <v>1408</v>
      </c>
      <c r="C361" s="31" t="s">
        <v>523</v>
      </c>
      <c r="D361" s="31">
        <v>9000</v>
      </c>
      <c r="E361" s="31">
        <v>1440</v>
      </c>
      <c r="F361" s="31">
        <v>10440</v>
      </c>
      <c r="G361" s="30">
        <v>46093</v>
      </c>
      <c r="H361" s="30" t="s">
        <v>503</v>
      </c>
      <c r="I361" s="31" t="s">
        <v>520</v>
      </c>
      <c r="J361" s="30">
        <v>46091</v>
      </c>
      <c r="K361" s="30" t="s">
        <v>1186</v>
      </c>
      <c r="L361" s="31" t="s">
        <v>397</v>
      </c>
      <c r="M361" s="31" t="s">
        <v>388</v>
      </c>
      <c r="N361">
        <f t="shared" si="18"/>
        <v>3</v>
      </c>
      <c r="O361">
        <f t="shared" si="19"/>
        <v>11</v>
      </c>
    </row>
    <row r="362" spans="1:15" x14ac:dyDescent="0.35">
      <c r="A362" s="30">
        <v>46063</v>
      </c>
      <c r="B362" s="31" t="s">
        <v>1410</v>
      </c>
      <c r="C362" s="31" t="s">
        <v>1411</v>
      </c>
      <c r="D362" s="31">
        <v>41257.68</v>
      </c>
      <c r="E362" s="31">
        <v>6601.23</v>
      </c>
      <c r="F362" s="31">
        <v>47858.91</v>
      </c>
      <c r="G362" s="30">
        <v>46093</v>
      </c>
      <c r="H362" s="30" t="s">
        <v>503</v>
      </c>
      <c r="I362" s="31" t="s">
        <v>520</v>
      </c>
      <c r="J362" s="30">
        <v>46107</v>
      </c>
      <c r="K362" s="30" t="s">
        <v>1301</v>
      </c>
      <c r="L362" s="31" t="s">
        <v>397</v>
      </c>
      <c r="M362" s="31" t="s">
        <v>388</v>
      </c>
      <c r="N362">
        <f t="shared" si="18"/>
        <v>3</v>
      </c>
      <c r="O362">
        <f t="shared" si="19"/>
        <v>13</v>
      </c>
    </row>
    <row r="363" spans="1:15" x14ac:dyDescent="0.35">
      <c r="A363" s="30">
        <v>46059</v>
      </c>
      <c r="B363" s="31" t="s">
        <v>1312</v>
      </c>
      <c r="C363" s="31" t="s">
        <v>790</v>
      </c>
      <c r="D363" s="31">
        <v>48700</v>
      </c>
      <c r="E363" s="31">
        <v>7792</v>
      </c>
      <c r="F363" s="31">
        <v>56492</v>
      </c>
      <c r="G363" s="30">
        <v>46089</v>
      </c>
      <c r="H363" s="30" t="s">
        <v>503</v>
      </c>
      <c r="I363" s="31" t="s">
        <v>520</v>
      </c>
      <c r="J363" s="30">
        <v>46090</v>
      </c>
      <c r="K363" s="30" t="s">
        <v>1186</v>
      </c>
      <c r="L363" s="31" t="s">
        <v>397</v>
      </c>
      <c r="M363" s="31" t="s">
        <v>388</v>
      </c>
      <c r="N363">
        <f t="shared" si="18"/>
        <v>3</v>
      </c>
      <c r="O363">
        <f t="shared" si="19"/>
        <v>11</v>
      </c>
    </row>
    <row r="364" spans="1:15" x14ac:dyDescent="0.35">
      <c r="A364" s="30">
        <v>46059</v>
      </c>
      <c r="B364" s="31" t="s">
        <v>1314</v>
      </c>
      <c r="C364" s="31" t="s">
        <v>563</v>
      </c>
      <c r="D364" s="31">
        <v>27360</v>
      </c>
      <c r="E364" s="31">
        <v>4377.6000000000004</v>
      </c>
      <c r="F364" s="31">
        <v>31737.599999999999</v>
      </c>
      <c r="G364" s="30">
        <v>46089</v>
      </c>
      <c r="H364" s="30" t="s">
        <v>503</v>
      </c>
      <c r="I364" s="31" t="s">
        <v>520</v>
      </c>
      <c r="J364" s="30">
        <v>46108</v>
      </c>
      <c r="K364" s="30" t="s">
        <v>1301</v>
      </c>
      <c r="L364" s="31" t="s">
        <v>397</v>
      </c>
      <c r="M364" s="31" t="s">
        <v>388</v>
      </c>
      <c r="N364">
        <f t="shared" si="18"/>
        <v>3</v>
      </c>
      <c r="O364">
        <f t="shared" si="19"/>
        <v>13</v>
      </c>
    </row>
    <row r="365" spans="1:15" x14ac:dyDescent="0.35">
      <c r="A365" s="30">
        <v>46059</v>
      </c>
      <c r="B365" s="31" t="s">
        <v>1315</v>
      </c>
      <c r="C365" s="31" t="s">
        <v>411</v>
      </c>
      <c r="D365" s="31">
        <v>37020</v>
      </c>
      <c r="E365" s="31">
        <v>5923.2</v>
      </c>
      <c r="F365" s="31">
        <v>42943.199999999997</v>
      </c>
      <c r="G365" s="30">
        <v>46089</v>
      </c>
      <c r="H365" s="30" t="s">
        <v>503</v>
      </c>
      <c r="I365" s="31" t="s">
        <v>520</v>
      </c>
      <c r="J365" s="30">
        <v>46104</v>
      </c>
      <c r="K365" s="30" t="s">
        <v>1301</v>
      </c>
      <c r="L365" s="31" t="s">
        <v>835</v>
      </c>
      <c r="M365" s="31" t="s">
        <v>388</v>
      </c>
      <c r="N365">
        <f t="shared" si="18"/>
        <v>3</v>
      </c>
      <c r="O365">
        <f t="shared" si="19"/>
        <v>13</v>
      </c>
    </row>
    <row r="366" spans="1:15" x14ac:dyDescent="0.35">
      <c r="A366" s="30">
        <v>46057</v>
      </c>
      <c r="B366" s="31" t="s">
        <v>1317</v>
      </c>
      <c r="C366" s="31" t="s">
        <v>512</v>
      </c>
      <c r="D366" s="31">
        <v>10320</v>
      </c>
      <c r="E366" s="31">
        <v>1651.2</v>
      </c>
      <c r="F366" s="31">
        <v>11971.2</v>
      </c>
      <c r="G366" s="30">
        <v>46087</v>
      </c>
      <c r="H366" s="30" t="s">
        <v>503</v>
      </c>
      <c r="I366" s="31" t="s">
        <v>520</v>
      </c>
      <c r="J366" s="30">
        <v>46091</v>
      </c>
      <c r="K366" s="30" t="s">
        <v>1186</v>
      </c>
      <c r="L366" s="31" t="s">
        <v>835</v>
      </c>
      <c r="M366" s="31" t="s">
        <v>388</v>
      </c>
      <c r="N366">
        <f t="shared" si="18"/>
        <v>3</v>
      </c>
      <c r="O366">
        <f t="shared" si="19"/>
        <v>11</v>
      </c>
    </row>
    <row r="367" spans="1:15" x14ac:dyDescent="0.35">
      <c r="A367" s="30">
        <v>46057</v>
      </c>
      <c r="B367" s="31" t="s">
        <v>1318</v>
      </c>
      <c r="C367" s="31" t="s">
        <v>410</v>
      </c>
      <c r="D367" s="31">
        <v>13600</v>
      </c>
      <c r="E367" s="31">
        <v>2176</v>
      </c>
      <c r="F367" s="31">
        <v>15776</v>
      </c>
      <c r="G367" s="30">
        <v>46087</v>
      </c>
      <c r="H367" s="30" t="s">
        <v>503</v>
      </c>
      <c r="I367" s="31" t="s">
        <v>520</v>
      </c>
      <c r="J367" s="30">
        <v>46087</v>
      </c>
      <c r="K367" s="30" t="s">
        <v>521</v>
      </c>
      <c r="L367" s="31" t="s">
        <v>397</v>
      </c>
      <c r="M367" s="31" t="s">
        <v>388</v>
      </c>
      <c r="N367">
        <f t="shared" si="18"/>
        <v>3</v>
      </c>
      <c r="O367">
        <f t="shared" si="19"/>
        <v>10</v>
      </c>
    </row>
    <row r="368" spans="1:15" x14ac:dyDescent="0.35">
      <c r="A368" s="30">
        <v>46056</v>
      </c>
      <c r="B368" s="31" t="s">
        <v>1319</v>
      </c>
      <c r="C368" s="31" t="s">
        <v>523</v>
      </c>
      <c r="D368" s="31">
        <v>6750</v>
      </c>
      <c r="E368" s="31">
        <v>1080</v>
      </c>
      <c r="F368" s="31">
        <v>7830</v>
      </c>
      <c r="G368" s="30">
        <v>46086</v>
      </c>
      <c r="H368" s="30" t="s">
        <v>503</v>
      </c>
      <c r="I368" s="31" t="s">
        <v>520</v>
      </c>
      <c r="J368" s="30">
        <v>46091</v>
      </c>
      <c r="K368" s="30" t="s">
        <v>1186</v>
      </c>
      <c r="L368" s="31" t="s">
        <v>397</v>
      </c>
      <c r="M368" s="31" t="s">
        <v>388</v>
      </c>
      <c r="N368">
        <f t="shared" si="18"/>
        <v>3</v>
      </c>
      <c r="O368">
        <f t="shared" si="19"/>
        <v>11</v>
      </c>
    </row>
    <row r="369" spans="1:15" x14ac:dyDescent="0.35">
      <c r="A369" s="30">
        <v>46053</v>
      </c>
      <c r="B369" s="31" t="s">
        <v>1280</v>
      </c>
      <c r="C369" s="31" t="s">
        <v>402</v>
      </c>
      <c r="D369" s="31">
        <v>63900</v>
      </c>
      <c r="E369" s="31">
        <v>10224</v>
      </c>
      <c r="F369" s="31">
        <v>74124</v>
      </c>
      <c r="G369" s="30">
        <v>46083</v>
      </c>
      <c r="H369" s="30" t="s">
        <v>503</v>
      </c>
      <c r="I369" s="31" t="s">
        <v>520</v>
      </c>
      <c r="J369" s="30">
        <v>46104</v>
      </c>
      <c r="K369" s="30" t="s">
        <v>1301</v>
      </c>
      <c r="L369" s="31" t="s">
        <v>397</v>
      </c>
      <c r="M369" s="31" t="s">
        <v>388</v>
      </c>
      <c r="N369">
        <f t="shared" si="18"/>
        <v>3</v>
      </c>
      <c r="O369">
        <f t="shared" si="19"/>
        <v>13</v>
      </c>
    </row>
    <row r="370" spans="1:15" x14ac:dyDescent="0.35">
      <c r="A370" s="30">
        <v>46053</v>
      </c>
      <c r="B370" s="31" t="s">
        <v>1281</v>
      </c>
      <c r="C370" s="31" t="s">
        <v>523</v>
      </c>
      <c r="D370" s="31">
        <v>36400</v>
      </c>
      <c r="E370" s="31">
        <v>5824</v>
      </c>
      <c r="F370" s="31">
        <v>42224</v>
      </c>
      <c r="G370" s="30">
        <v>46083</v>
      </c>
      <c r="H370" s="30" t="s">
        <v>503</v>
      </c>
      <c r="I370" s="31" t="s">
        <v>520</v>
      </c>
      <c r="J370" s="30">
        <v>46091</v>
      </c>
      <c r="K370" s="30" t="s">
        <v>1186</v>
      </c>
      <c r="L370" s="31" t="s">
        <v>397</v>
      </c>
      <c r="M370" s="31" t="s">
        <v>388</v>
      </c>
      <c r="N370">
        <f t="shared" si="18"/>
        <v>3</v>
      </c>
      <c r="O370">
        <f t="shared" si="19"/>
        <v>11</v>
      </c>
    </row>
    <row r="371" spans="1:15" x14ac:dyDescent="0.35">
      <c r="A371" s="30">
        <v>46050</v>
      </c>
      <c r="B371" s="31" t="s">
        <v>1262</v>
      </c>
      <c r="C371" s="31" t="s">
        <v>831</v>
      </c>
      <c r="D371" s="31">
        <v>20217.48</v>
      </c>
      <c r="E371" s="31"/>
      <c r="F371" s="31">
        <v>20217.48</v>
      </c>
      <c r="G371" s="30">
        <v>46080</v>
      </c>
      <c r="H371" s="30" t="s">
        <v>506</v>
      </c>
      <c r="I371" s="31" t="s">
        <v>520</v>
      </c>
      <c r="J371" s="30">
        <v>46084</v>
      </c>
      <c r="K371" s="30" t="s">
        <v>521</v>
      </c>
      <c r="L371" s="31" t="s">
        <v>397</v>
      </c>
      <c r="M371" s="31" t="s">
        <v>388</v>
      </c>
      <c r="N371">
        <f t="shared" si="18"/>
        <v>3</v>
      </c>
      <c r="O371">
        <f t="shared" si="19"/>
        <v>10</v>
      </c>
    </row>
    <row r="372" spans="1:15" x14ac:dyDescent="0.35">
      <c r="A372" s="30">
        <v>46050</v>
      </c>
      <c r="B372" s="31" t="s">
        <v>1263</v>
      </c>
      <c r="C372" s="31" t="s">
        <v>522</v>
      </c>
      <c r="D372" s="31">
        <v>82041.929999999993</v>
      </c>
      <c r="E372" s="31">
        <v>13126.71</v>
      </c>
      <c r="F372" s="31">
        <v>95168.639999999999</v>
      </c>
      <c r="G372" s="30">
        <v>46080</v>
      </c>
      <c r="H372" s="30" t="s">
        <v>506</v>
      </c>
      <c r="I372" s="31" t="s">
        <v>520</v>
      </c>
      <c r="J372" s="30">
        <v>46101</v>
      </c>
      <c r="K372" s="30" t="s">
        <v>1258</v>
      </c>
      <c r="L372" s="31" t="s">
        <v>397</v>
      </c>
      <c r="M372" s="31" t="s">
        <v>388</v>
      </c>
      <c r="N372">
        <f t="shared" si="18"/>
        <v>3</v>
      </c>
      <c r="O372">
        <f t="shared" si="19"/>
        <v>12</v>
      </c>
    </row>
    <row r="373" spans="1:15" x14ac:dyDescent="0.35">
      <c r="A373" s="30">
        <v>46050</v>
      </c>
      <c r="B373" s="31" t="s">
        <v>1264</v>
      </c>
      <c r="C373" s="31" t="s">
        <v>522</v>
      </c>
      <c r="D373" s="31">
        <v>41020.97</v>
      </c>
      <c r="E373" s="31">
        <v>6563.36</v>
      </c>
      <c r="F373" s="31">
        <v>47584.33</v>
      </c>
      <c r="G373" s="30">
        <v>46080</v>
      </c>
      <c r="H373" s="30" t="s">
        <v>506</v>
      </c>
      <c r="I373" s="31" t="s">
        <v>520</v>
      </c>
      <c r="J373" s="30">
        <v>46094</v>
      </c>
      <c r="K373" s="30" t="s">
        <v>1186</v>
      </c>
      <c r="L373" s="31" t="s">
        <v>397</v>
      </c>
      <c r="M373" s="31" t="s">
        <v>388</v>
      </c>
      <c r="N373">
        <f t="shared" si="18"/>
        <v>3</v>
      </c>
      <c r="O373">
        <f t="shared" si="19"/>
        <v>11</v>
      </c>
    </row>
    <row r="374" spans="1:15" x14ac:dyDescent="0.35">
      <c r="A374" s="30">
        <v>46050</v>
      </c>
      <c r="B374" s="31" t="s">
        <v>1265</v>
      </c>
      <c r="C374" s="31" t="s">
        <v>522</v>
      </c>
      <c r="D374" s="31">
        <v>41020.97</v>
      </c>
      <c r="E374" s="31">
        <v>6563.36</v>
      </c>
      <c r="F374" s="31">
        <v>47584.33</v>
      </c>
      <c r="G374" s="30">
        <v>46080</v>
      </c>
      <c r="H374" s="30" t="s">
        <v>506</v>
      </c>
      <c r="I374" s="31" t="s">
        <v>520</v>
      </c>
      <c r="J374" s="30">
        <v>46086</v>
      </c>
      <c r="K374" s="30" t="s">
        <v>521</v>
      </c>
      <c r="L374" s="31" t="s">
        <v>397</v>
      </c>
      <c r="M374" s="31" t="s">
        <v>388</v>
      </c>
      <c r="N374">
        <f t="shared" si="18"/>
        <v>3</v>
      </c>
      <c r="O374">
        <f t="shared" si="19"/>
        <v>10</v>
      </c>
    </row>
    <row r="375" spans="1:15" x14ac:dyDescent="0.35">
      <c r="A375" s="30">
        <v>46044</v>
      </c>
      <c r="B375" s="31" t="s">
        <v>1194</v>
      </c>
      <c r="C375" s="31" t="s">
        <v>563</v>
      </c>
      <c r="D375" s="31">
        <v>42750</v>
      </c>
      <c r="E375" s="31">
        <v>6840</v>
      </c>
      <c r="F375" s="31">
        <v>49590</v>
      </c>
      <c r="G375" s="30">
        <v>46074</v>
      </c>
      <c r="H375" s="30" t="s">
        <v>506</v>
      </c>
      <c r="I375" s="31" t="s">
        <v>520</v>
      </c>
      <c r="J375" s="30">
        <v>46087</v>
      </c>
      <c r="K375" s="30" t="s">
        <v>521</v>
      </c>
      <c r="L375" s="31" t="s">
        <v>397</v>
      </c>
      <c r="M375" s="31" t="s">
        <v>388</v>
      </c>
      <c r="N375">
        <f t="shared" si="18"/>
        <v>3</v>
      </c>
      <c r="O375">
        <f t="shared" si="19"/>
        <v>10</v>
      </c>
    </row>
    <row r="376" spans="1:15" x14ac:dyDescent="0.35">
      <c r="A376" s="30">
        <v>46080</v>
      </c>
      <c r="B376" s="31" t="s">
        <v>1492</v>
      </c>
      <c r="C376" s="31" t="s">
        <v>1493</v>
      </c>
      <c r="D376" s="31">
        <v>3712.5</v>
      </c>
      <c r="E376" s="31">
        <v>594</v>
      </c>
      <c r="F376" s="31">
        <v>4306.5</v>
      </c>
      <c r="G376" s="30">
        <v>46080</v>
      </c>
      <c r="H376" s="30" t="s">
        <v>503</v>
      </c>
      <c r="I376" s="31" t="s">
        <v>520</v>
      </c>
      <c r="J376" s="30">
        <v>46079</v>
      </c>
      <c r="K376" s="30" t="s">
        <v>1301</v>
      </c>
      <c r="L376" s="31" t="s">
        <v>397</v>
      </c>
      <c r="M376" s="31" t="s">
        <v>511</v>
      </c>
      <c r="N376">
        <f t="shared" ref="N376:N439" si="20">MONTH(J376)</f>
        <v>2</v>
      </c>
      <c r="O376">
        <f t="shared" ref="O376:O439" si="21">WEEKNUM(J376)</f>
        <v>9</v>
      </c>
    </row>
    <row r="377" spans="1:15" x14ac:dyDescent="0.35">
      <c r="A377" s="30">
        <v>46079</v>
      </c>
      <c r="B377" s="31" t="s">
        <v>1501</v>
      </c>
      <c r="C377" s="31" t="s">
        <v>1274</v>
      </c>
      <c r="D377" s="31">
        <v>165000.44</v>
      </c>
      <c r="E377" s="31"/>
      <c r="F377" s="31">
        <v>165000.44</v>
      </c>
      <c r="G377" s="30">
        <v>46079</v>
      </c>
      <c r="H377" s="30" t="s">
        <v>503</v>
      </c>
      <c r="I377" s="31" t="s">
        <v>520</v>
      </c>
      <c r="J377" s="30">
        <v>46080</v>
      </c>
      <c r="K377" s="30" t="s">
        <v>1301</v>
      </c>
      <c r="L377" s="31" t="s">
        <v>397</v>
      </c>
      <c r="M377" s="31" t="s">
        <v>511</v>
      </c>
      <c r="N377">
        <f t="shared" si="20"/>
        <v>2</v>
      </c>
      <c r="O377">
        <f t="shared" si="21"/>
        <v>9</v>
      </c>
    </row>
    <row r="378" spans="1:15" x14ac:dyDescent="0.35">
      <c r="A378" s="30">
        <v>46079</v>
      </c>
      <c r="B378" s="31" t="s">
        <v>1505</v>
      </c>
      <c r="C378" s="31" t="s">
        <v>1274</v>
      </c>
      <c r="D378" s="31">
        <v>121712.45</v>
      </c>
      <c r="E378" s="31"/>
      <c r="F378" s="31">
        <v>121712.45</v>
      </c>
      <c r="G378" s="30">
        <v>46079</v>
      </c>
      <c r="H378" s="30" t="s">
        <v>503</v>
      </c>
      <c r="I378" s="31" t="s">
        <v>520</v>
      </c>
      <c r="J378" s="30">
        <v>46080</v>
      </c>
      <c r="K378" s="30" t="s">
        <v>1301</v>
      </c>
      <c r="L378" s="31" t="s">
        <v>397</v>
      </c>
      <c r="M378" s="31" t="s">
        <v>511</v>
      </c>
      <c r="N378">
        <f t="shared" si="20"/>
        <v>2</v>
      </c>
      <c r="O378">
        <f t="shared" si="21"/>
        <v>9</v>
      </c>
    </row>
    <row r="379" spans="1:15" x14ac:dyDescent="0.35">
      <c r="A379" s="30">
        <v>46077</v>
      </c>
      <c r="B379" s="31" t="s">
        <v>1512</v>
      </c>
      <c r="C379" s="31" t="s">
        <v>1389</v>
      </c>
      <c r="D379" s="31">
        <v>7120.8</v>
      </c>
      <c r="E379" s="31">
        <v>1139.33</v>
      </c>
      <c r="F379" s="31">
        <v>8260.1299999999992</v>
      </c>
      <c r="G379" s="30">
        <v>46077</v>
      </c>
      <c r="H379" s="30" t="s">
        <v>503</v>
      </c>
      <c r="I379" s="31" t="s">
        <v>520</v>
      </c>
      <c r="J379" s="30">
        <v>46077</v>
      </c>
      <c r="K379" s="30" t="s">
        <v>1301</v>
      </c>
      <c r="L379" s="31" t="s">
        <v>397</v>
      </c>
      <c r="M379" s="31" t="s">
        <v>511</v>
      </c>
      <c r="N379">
        <f t="shared" si="20"/>
        <v>2</v>
      </c>
      <c r="O379">
        <f t="shared" si="21"/>
        <v>9</v>
      </c>
    </row>
    <row r="380" spans="1:15" x14ac:dyDescent="0.35">
      <c r="A380" s="30">
        <v>46076</v>
      </c>
      <c r="B380" s="31" t="s">
        <v>1514</v>
      </c>
      <c r="C380" s="31" t="s">
        <v>1150</v>
      </c>
      <c r="D380" s="31">
        <v>15300</v>
      </c>
      <c r="E380" s="31">
        <v>2448</v>
      </c>
      <c r="F380" s="31">
        <v>17748</v>
      </c>
      <c r="G380" s="30">
        <v>46076</v>
      </c>
      <c r="H380" s="30" t="s">
        <v>503</v>
      </c>
      <c r="I380" s="31" t="s">
        <v>520</v>
      </c>
      <c r="J380" s="30">
        <v>46076</v>
      </c>
      <c r="K380" s="30" t="s">
        <v>1301</v>
      </c>
      <c r="L380" s="31" t="s">
        <v>397</v>
      </c>
      <c r="M380" s="31" t="s">
        <v>511</v>
      </c>
      <c r="N380">
        <f t="shared" si="20"/>
        <v>2</v>
      </c>
      <c r="O380">
        <f t="shared" si="21"/>
        <v>9</v>
      </c>
    </row>
    <row r="381" spans="1:15" x14ac:dyDescent="0.35">
      <c r="A381" s="30">
        <v>46076</v>
      </c>
      <c r="B381" s="31" t="s">
        <v>1517</v>
      </c>
      <c r="C381" s="31" t="s">
        <v>1518</v>
      </c>
      <c r="D381" s="31">
        <v>42994.89</v>
      </c>
      <c r="E381" s="31">
        <v>6308.38</v>
      </c>
      <c r="F381" s="31">
        <v>49303.27</v>
      </c>
      <c r="G381" s="30">
        <v>46091</v>
      </c>
      <c r="H381" s="30" t="s">
        <v>503</v>
      </c>
      <c r="I381" s="31" t="s">
        <v>520</v>
      </c>
      <c r="J381" s="30">
        <v>46080</v>
      </c>
      <c r="K381" s="30" t="s">
        <v>1301</v>
      </c>
      <c r="L381" s="31" t="s">
        <v>397</v>
      </c>
      <c r="M381" s="31" t="s">
        <v>388</v>
      </c>
      <c r="N381">
        <f t="shared" si="20"/>
        <v>2</v>
      </c>
      <c r="O381">
        <f t="shared" si="21"/>
        <v>9</v>
      </c>
    </row>
    <row r="382" spans="1:15" x14ac:dyDescent="0.35">
      <c r="A382" s="30">
        <v>46073</v>
      </c>
      <c r="B382" s="31" t="s">
        <v>1444</v>
      </c>
      <c r="C382" s="31" t="s">
        <v>1193</v>
      </c>
      <c r="D382" s="31">
        <v>3735</v>
      </c>
      <c r="E382" s="31">
        <v>597.6</v>
      </c>
      <c r="F382" s="31">
        <v>4332.6000000000004</v>
      </c>
      <c r="G382" s="30">
        <v>46073</v>
      </c>
      <c r="H382" s="30" t="s">
        <v>503</v>
      </c>
      <c r="I382" s="31" t="s">
        <v>520</v>
      </c>
      <c r="J382" s="30">
        <v>46073</v>
      </c>
      <c r="K382" s="30" t="s">
        <v>1258</v>
      </c>
      <c r="L382" s="31" t="s">
        <v>1146</v>
      </c>
      <c r="M382" s="31" t="s">
        <v>511</v>
      </c>
      <c r="N382">
        <f t="shared" si="20"/>
        <v>2</v>
      </c>
      <c r="O382">
        <f t="shared" si="21"/>
        <v>8</v>
      </c>
    </row>
    <row r="383" spans="1:15" x14ac:dyDescent="0.35">
      <c r="A383" s="30">
        <v>46072</v>
      </c>
      <c r="B383" s="31" t="s">
        <v>1447</v>
      </c>
      <c r="C383" s="31" t="s">
        <v>1448</v>
      </c>
      <c r="D383" s="31">
        <v>17739.07</v>
      </c>
      <c r="E383" s="31">
        <v>2838.25</v>
      </c>
      <c r="F383" s="31">
        <v>20577.32</v>
      </c>
      <c r="G383" s="30">
        <v>46102</v>
      </c>
      <c r="H383" s="30" t="s">
        <v>503</v>
      </c>
      <c r="I383" s="31" t="s">
        <v>520</v>
      </c>
      <c r="J383" s="30">
        <v>46079</v>
      </c>
      <c r="K383" s="30" t="s">
        <v>1301</v>
      </c>
      <c r="L383" s="31" t="s">
        <v>1146</v>
      </c>
      <c r="M383" s="31" t="s">
        <v>388</v>
      </c>
      <c r="N383">
        <f t="shared" si="20"/>
        <v>2</v>
      </c>
      <c r="O383">
        <f t="shared" si="21"/>
        <v>9</v>
      </c>
    </row>
    <row r="384" spans="1:15" x14ac:dyDescent="0.35">
      <c r="A384" s="30">
        <v>46071</v>
      </c>
      <c r="B384" s="31" t="s">
        <v>1455</v>
      </c>
      <c r="C384" s="31" t="s">
        <v>1136</v>
      </c>
      <c r="D384" s="31">
        <v>37616</v>
      </c>
      <c r="E384" s="31">
        <v>6018.56</v>
      </c>
      <c r="F384" s="31">
        <v>43634.559999999998</v>
      </c>
      <c r="G384" s="30">
        <v>46101</v>
      </c>
      <c r="H384" s="30" t="s">
        <v>503</v>
      </c>
      <c r="I384" s="31" t="s">
        <v>520</v>
      </c>
      <c r="J384" s="30">
        <v>46072</v>
      </c>
      <c r="K384" s="30" t="s">
        <v>1258</v>
      </c>
      <c r="L384" s="31" t="s">
        <v>397</v>
      </c>
      <c r="M384" s="31" t="s">
        <v>388</v>
      </c>
      <c r="N384">
        <f t="shared" si="20"/>
        <v>2</v>
      </c>
      <c r="O384">
        <f t="shared" si="21"/>
        <v>8</v>
      </c>
    </row>
    <row r="385" spans="1:15" x14ac:dyDescent="0.35">
      <c r="A385" s="30">
        <v>46070</v>
      </c>
      <c r="B385" s="31" t="s">
        <v>1463</v>
      </c>
      <c r="C385" s="31" t="s">
        <v>1464</v>
      </c>
      <c r="D385" s="31">
        <v>30340.799999999999</v>
      </c>
      <c r="E385" s="31">
        <v>4854.53</v>
      </c>
      <c r="F385" s="31">
        <v>35195.33</v>
      </c>
      <c r="G385" s="30">
        <v>46070</v>
      </c>
      <c r="H385" s="30" t="s">
        <v>503</v>
      </c>
      <c r="I385" s="31" t="s">
        <v>520</v>
      </c>
      <c r="J385" s="30">
        <v>46066</v>
      </c>
      <c r="K385" s="30" t="s">
        <v>1186</v>
      </c>
      <c r="L385" s="31" t="s">
        <v>397</v>
      </c>
      <c r="M385" s="31" t="s">
        <v>511</v>
      </c>
      <c r="N385">
        <f t="shared" si="20"/>
        <v>2</v>
      </c>
      <c r="O385">
        <f t="shared" si="21"/>
        <v>7</v>
      </c>
    </row>
    <row r="386" spans="1:15" x14ac:dyDescent="0.35">
      <c r="A386" s="30">
        <v>46070</v>
      </c>
      <c r="B386" s="31" t="s">
        <v>1465</v>
      </c>
      <c r="C386" s="31" t="s">
        <v>1464</v>
      </c>
      <c r="D386" s="31">
        <v>150000</v>
      </c>
      <c r="E386" s="31"/>
      <c r="F386" s="31">
        <v>150000</v>
      </c>
      <c r="G386" s="30">
        <v>46070</v>
      </c>
      <c r="H386" s="30" t="s">
        <v>503</v>
      </c>
      <c r="I386" s="31" t="s">
        <v>520</v>
      </c>
      <c r="J386" s="30">
        <v>46066</v>
      </c>
      <c r="K386" s="30" t="s">
        <v>1186</v>
      </c>
      <c r="L386" s="31" t="s">
        <v>397</v>
      </c>
      <c r="M386" s="31" t="s">
        <v>511</v>
      </c>
      <c r="N386">
        <f t="shared" si="20"/>
        <v>2</v>
      </c>
      <c r="O386">
        <f t="shared" si="21"/>
        <v>7</v>
      </c>
    </row>
    <row r="387" spans="1:15" x14ac:dyDescent="0.35">
      <c r="A387" s="30">
        <v>46069</v>
      </c>
      <c r="B387" s="31" t="s">
        <v>1466</v>
      </c>
      <c r="C387" s="31" t="s">
        <v>1150</v>
      </c>
      <c r="D387" s="31">
        <v>15300</v>
      </c>
      <c r="E387" s="31">
        <v>2448</v>
      </c>
      <c r="F387" s="31">
        <v>17748</v>
      </c>
      <c r="G387" s="30">
        <v>46069</v>
      </c>
      <c r="H387" s="30" t="s">
        <v>503</v>
      </c>
      <c r="I387" s="31" t="s">
        <v>520</v>
      </c>
      <c r="J387" s="30">
        <v>46069</v>
      </c>
      <c r="K387" s="30" t="s">
        <v>1258</v>
      </c>
      <c r="L387" s="31" t="s">
        <v>397</v>
      </c>
      <c r="M387" s="31" t="s">
        <v>511</v>
      </c>
      <c r="N387">
        <f t="shared" si="20"/>
        <v>2</v>
      </c>
      <c r="O387">
        <f t="shared" si="21"/>
        <v>8</v>
      </c>
    </row>
    <row r="388" spans="1:15" x14ac:dyDescent="0.35">
      <c r="A388" s="30">
        <v>46069</v>
      </c>
      <c r="B388" s="31" t="s">
        <v>1467</v>
      </c>
      <c r="C388" s="31" t="s">
        <v>1468</v>
      </c>
      <c r="D388" s="31">
        <v>8160</v>
      </c>
      <c r="E388" s="31">
        <v>1305.5999999999999</v>
      </c>
      <c r="F388" s="31">
        <v>9465.6</v>
      </c>
      <c r="G388" s="30">
        <v>46099</v>
      </c>
      <c r="H388" s="30" t="s">
        <v>503</v>
      </c>
      <c r="I388" s="31" t="s">
        <v>520</v>
      </c>
      <c r="J388" s="30">
        <v>46067</v>
      </c>
      <c r="K388" s="30" t="s">
        <v>1258</v>
      </c>
      <c r="L388" s="31" t="s">
        <v>397</v>
      </c>
      <c r="M388" s="31" t="s">
        <v>388</v>
      </c>
      <c r="N388">
        <f t="shared" si="20"/>
        <v>2</v>
      </c>
      <c r="O388">
        <f t="shared" si="21"/>
        <v>7</v>
      </c>
    </row>
    <row r="389" spans="1:15" x14ac:dyDescent="0.35">
      <c r="A389" s="30">
        <v>46066</v>
      </c>
      <c r="B389" s="31" t="s">
        <v>1381</v>
      </c>
      <c r="C389" s="31" t="s">
        <v>1382</v>
      </c>
      <c r="D389" s="31">
        <v>21000</v>
      </c>
      <c r="E389" s="31"/>
      <c r="F389" s="31">
        <v>21000</v>
      </c>
      <c r="G389" s="30">
        <v>46066</v>
      </c>
      <c r="H389" s="30" t="s">
        <v>503</v>
      </c>
      <c r="I389" s="31" t="s">
        <v>520</v>
      </c>
      <c r="J389" s="30">
        <v>46079</v>
      </c>
      <c r="K389" s="30" t="s">
        <v>1301</v>
      </c>
      <c r="L389" s="31" t="s">
        <v>397</v>
      </c>
      <c r="M389" s="31" t="s">
        <v>511</v>
      </c>
      <c r="N389">
        <f t="shared" si="20"/>
        <v>2</v>
      </c>
      <c r="O389">
        <f t="shared" si="21"/>
        <v>9</v>
      </c>
    </row>
    <row r="390" spans="1:15" x14ac:dyDescent="0.35">
      <c r="A390" s="30">
        <v>46066</v>
      </c>
      <c r="B390" s="31" t="s">
        <v>1383</v>
      </c>
      <c r="C390" s="31" t="s">
        <v>1382</v>
      </c>
      <c r="D390" s="31">
        <v>6580</v>
      </c>
      <c r="E390" s="31"/>
      <c r="F390" s="31">
        <v>6580</v>
      </c>
      <c r="G390" s="30">
        <v>46066</v>
      </c>
      <c r="H390" s="30" t="s">
        <v>503</v>
      </c>
      <c r="I390" s="31" t="s">
        <v>520</v>
      </c>
      <c r="J390" s="30">
        <v>46076</v>
      </c>
      <c r="K390" s="30" t="s">
        <v>1301</v>
      </c>
      <c r="L390" s="31" t="s">
        <v>397</v>
      </c>
      <c r="M390" s="31" t="s">
        <v>511</v>
      </c>
      <c r="N390">
        <f t="shared" si="20"/>
        <v>2</v>
      </c>
      <c r="O390">
        <f t="shared" si="21"/>
        <v>9</v>
      </c>
    </row>
    <row r="391" spans="1:15" x14ac:dyDescent="0.35">
      <c r="A391" s="30">
        <v>46066</v>
      </c>
      <c r="B391" s="31" t="s">
        <v>1388</v>
      </c>
      <c r="C391" s="31" t="s">
        <v>1389</v>
      </c>
      <c r="D391" s="31">
        <v>10681.2</v>
      </c>
      <c r="E391" s="31">
        <v>1708.99</v>
      </c>
      <c r="F391" s="31">
        <v>12390.19</v>
      </c>
      <c r="G391" s="30">
        <v>46066</v>
      </c>
      <c r="H391" s="30" t="s">
        <v>503</v>
      </c>
      <c r="I391" s="31" t="s">
        <v>520</v>
      </c>
      <c r="J391" s="30">
        <v>46066</v>
      </c>
      <c r="K391" s="30" t="s">
        <v>1186</v>
      </c>
      <c r="L391" s="31" t="s">
        <v>397</v>
      </c>
      <c r="M391" s="31" t="s">
        <v>511</v>
      </c>
      <c r="N391">
        <f t="shared" si="20"/>
        <v>2</v>
      </c>
      <c r="O391">
        <f t="shared" si="21"/>
        <v>7</v>
      </c>
    </row>
    <row r="392" spans="1:15" x14ac:dyDescent="0.35">
      <c r="A392" s="30">
        <v>46066</v>
      </c>
      <c r="B392" s="31" t="s">
        <v>1390</v>
      </c>
      <c r="C392" s="31" t="s">
        <v>1382</v>
      </c>
      <c r="D392" s="31">
        <v>11145.6</v>
      </c>
      <c r="E392" s="31">
        <v>1783.3</v>
      </c>
      <c r="F392" s="31">
        <v>12928.9</v>
      </c>
      <c r="G392" s="30">
        <v>46066</v>
      </c>
      <c r="H392" s="30" t="s">
        <v>503</v>
      </c>
      <c r="I392" s="31" t="s">
        <v>520</v>
      </c>
      <c r="J392" s="30">
        <v>46076</v>
      </c>
      <c r="K392" s="30" t="s">
        <v>1301</v>
      </c>
      <c r="L392" s="31" t="s">
        <v>397</v>
      </c>
      <c r="M392" s="31" t="s">
        <v>511</v>
      </c>
      <c r="N392">
        <f t="shared" si="20"/>
        <v>2</v>
      </c>
      <c r="O392">
        <f t="shared" si="21"/>
        <v>9</v>
      </c>
    </row>
    <row r="393" spans="1:15" x14ac:dyDescent="0.35">
      <c r="A393" s="30">
        <v>46065</v>
      </c>
      <c r="B393" s="31" t="s">
        <v>1396</v>
      </c>
      <c r="C393" s="31" t="s">
        <v>1397</v>
      </c>
      <c r="D393" s="31">
        <v>8640</v>
      </c>
      <c r="E393" s="31">
        <v>1382.4</v>
      </c>
      <c r="F393" s="31">
        <v>10022.4</v>
      </c>
      <c r="G393" s="30">
        <v>46065</v>
      </c>
      <c r="H393" s="30" t="s">
        <v>503</v>
      </c>
      <c r="I393" s="31" t="s">
        <v>520</v>
      </c>
      <c r="J393" s="30">
        <v>46072</v>
      </c>
      <c r="K393" s="30" t="s">
        <v>1258</v>
      </c>
      <c r="L393" s="31" t="s">
        <v>835</v>
      </c>
      <c r="M393" s="31" t="s">
        <v>511</v>
      </c>
      <c r="N393">
        <f t="shared" si="20"/>
        <v>2</v>
      </c>
      <c r="O393">
        <f t="shared" si="21"/>
        <v>8</v>
      </c>
    </row>
    <row r="394" spans="1:15" x14ac:dyDescent="0.35">
      <c r="A394" s="30">
        <v>46065</v>
      </c>
      <c r="B394" s="31" t="s">
        <v>1398</v>
      </c>
      <c r="C394" s="31" t="s">
        <v>414</v>
      </c>
      <c r="D394" s="31">
        <v>174306.94</v>
      </c>
      <c r="E394" s="31">
        <v>27889.11</v>
      </c>
      <c r="F394" s="31">
        <v>202196.05</v>
      </c>
      <c r="G394" s="30">
        <v>46095</v>
      </c>
      <c r="H394" s="30" t="s">
        <v>503</v>
      </c>
      <c r="I394" s="31" t="s">
        <v>520</v>
      </c>
      <c r="J394" s="30">
        <v>46080</v>
      </c>
      <c r="K394" s="30" t="s">
        <v>1301</v>
      </c>
      <c r="L394" s="31" t="s">
        <v>835</v>
      </c>
      <c r="M394" s="31" t="s">
        <v>388</v>
      </c>
      <c r="N394">
        <f t="shared" si="20"/>
        <v>2</v>
      </c>
      <c r="O394">
        <f t="shared" si="21"/>
        <v>9</v>
      </c>
    </row>
    <row r="395" spans="1:15" x14ac:dyDescent="0.35">
      <c r="A395" s="30">
        <v>46065</v>
      </c>
      <c r="B395" s="31" t="s">
        <v>1399</v>
      </c>
      <c r="C395" s="31" t="s">
        <v>1400</v>
      </c>
      <c r="D395" s="31">
        <v>41390</v>
      </c>
      <c r="E395" s="31"/>
      <c r="F395" s="31">
        <v>41390</v>
      </c>
      <c r="G395" s="30">
        <v>46065</v>
      </c>
      <c r="H395" s="30" t="s">
        <v>503</v>
      </c>
      <c r="I395" s="31" t="s">
        <v>520</v>
      </c>
      <c r="J395" s="30">
        <v>46064</v>
      </c>
      <c r="K395" s="30" t="s">
        <v>1186</v>
      </c>
      <c r="L395" s="31" t="s">
        <v>1146</v>
      </c>
      <c r="M395" s="31" t="s">
        <v>511</v>
      </c>
      <c r="N395">
        <f t="shared" si="20"/>
        <v>2</v>
      </c>
      <c r="O395">
        <f t="shared" si="21"/>
        <v>7</v>
      </c>
    </row>
    <row r="396" spans="1:15" x14ac:dyDescent="0.35">
      <c r="A396" s="30">
        <v>46064</v>
      </c>
      <c r="B396" s="31" t="s">
        <v>1401</v>
      </c>
      <c r="C396" s="31" t="s">
        <v>1402</v>
      </c>
      <c r="D396" s="31">
        <v>4925</v>
      </c>
      <c r="E396" s="31">
        <v>788</v>
      </c>
      <c r="F396" s="31">
        <v>5713</v>
      </c>
      <c r="G396" s="30">
        <v>46064</v>
      </c>
      <c r="H396" s="30" t="s">
        <v>503</v>
      </c>
      <c r="I396" s="31" t="s">
        <v>520</v>
      </c>
      <c r="J396" s="30">
        <v>46076</v>
      </c>
      <c r="K396" s="30" t="s">
        <v>1301</v>
      </c>
      <c r="L396" s="31" t="s">
        <v>397</v>
      </c>
      <c r="M396" s="31" t="s">
        <v>511</v>
      </c>
      <c r="N396">
        <f t="shared" si="20"/>
        <v>2</v>
      </c>
      <c r="O396">
        <f t="shared" si="21"/>
        <v>9</v>
      </c>
    </row>
    <row r="397" spans="1:15" x14ac:dyDescent="0.35">
      <c r="A397" s="30">
        <v>46063</v>
      </c>
      <c r="B397" s="31" t="s">
        <v>1409</v>
      </c>
      <c r="C397" s="31" t="s">
        <v>402</v>
      </c>
      <c r="D397" s="31">
        <v>25560</v>
      </c>
      <c r="E397" s="31">
        <v>4089.6</v>
      </c>
      <c r="F397" s="31">
        <v>29649.599999999999</v>
      </c>
      <c r="G397" s="30">
        <v>46093</v>
      </c>
      <c r="H397" s="30" t="s">
        <v>503</v>
      </c>
      <c r="I397" s="31" t="s">
        <v>520</v>
      </c>
      <c r="J397" s="30">
        <v>46081</v>
      </c>
      <c r="K397" s="30" t="s">
        <v>1301</v>
      </c>
      <c r="L397" s="31" t="s">
        <v>397</v>
      </c>
      <c r="M397" s="31" t="s">
        <v>388</v>
      </c>
      <c r="N397">
        <f t="shared" si="20"/>
        <v>2</v>
      </c>
      <c r="O397">
        <f t="shared" si="21"/>
        <v>9</v>
      </c>
    </row>
    <row r="398" spans="1:15" x14ac:dyDescent="0.35">
      <c r="A398" s="30">
        <v>46062</v>
      </c>
      <c r="B398" s="31" t="s">
        <v>1412</v>
      </c>
      <c r="C398" s="31" t="s">
        <v>1413</v>
      </c>
      <c r="D398" s="31">
        <v>2500</v>
      </c>
      <c r="E398" s="31">
        <v>400</v>
      </c>
      <c r="F398" s="31">
        <v>2900</v>
      </c>
      <c r="G398" s="30">
        <v>46062</v>
      </c>
      <c r="H398" s="30" t="s">
        <v>503</v>
      </c>
      <c r="I398" s="31" t="s">
        <v>520</v>
      </c>
      <c r="J398" s="30">
        <v>46060</v>
      </c>
      <c r="K398" s="30" t="s">
        <v>1186</v>
      </c>
      <c r="L398" s="31" t="s">
        <v>835</v>
      </c>
      <c r="M398" s="31" t="s">
        <v>511</v>
      </c>
      <c r="N398">
        <f t="shared" si="20"/>
        <v>2</v>
      </c>
      <c r="O398">
        <f t="shared" si="21"/>
        <v>6</v>
      </c>
    </row>
    <row r="399" spans="1:15" x14ac:dyDescent="0.35">
      <c r="A399" s="30">
        <v>46059</v>
      </c>
      <c r="B399" s="31" t="s">
        <v>1320</v>
      </c>
      <c r="C399" s="31" t="s">
        <v>1136</v>
      </c>
      <c r="D399" s="31">
        <v>34918.449999999997</v>
      </c>
      <c r="E399" s="31">
        <v>5586.95</v>
      </c>
      <c r="F399" s="31">
        <v>40505.4</v>
      </c>
      <c r="G399" s="30">
        <v>46059</v>
      </c>
      <c r="H399" s="30" t="s">
        <v>503</v>
      </c>
      <c r="I399" s="31" t="s">
        <v>520</v>
      </c>
      <c r="J399" s="30">
        <v>46062</v>
      </c>
      <c r="K399" s="30" t="s">
        <v>1186</v>
      </c>
      <c r="L399" s="31" t="s">
        <v>397</v>
      </c>
      <c r="M399" s="31" t="s">
        <v>511</v>
      </c>
      <c r="N399">
        <f t="shared" si="20"/>
        <v>2</v>
      </c>
      <c r="O399">
        <f t="shared" si="21"/>
        <v>7</v>
      </c>
    </row>
    <row r="400" spans="1:15" x14ac:dyDescent="0.35">
      <c r="A400" s="30">
        <v>46059</v>
      </c>
      <c r="B400" s="31" t="s">
        <v>1321</v>
      </c>
      <c r="C400" s="31" t="s">
        <v>1136</v>
      </c>
      <c r="D400" s="31">
        <v>58708</v>
      </c>
      <c r="E400" s="31">
        <v>9393.2800000000007</v>
      </c>
      <c r="F400" s="31">
        <v>68101.279999999999</v>
      </c>
      <c r="G400" s="30">
        <v>46059</v>
      </c>
      <c r="H400" s="30" t="s">
        <v>503</v>
      </c>
      <c r="I400" s="31" t="s">
        <v>520</v>
      </c>
      <c r="J400" s="30">
        <v>46072</v>
      </c>
      <c r="K400" s="30" t="s">
        <v>1258</v>
      </c>
      <c r="L400" s="31" t="s">
        <v>397</v>
      </c>
      <c r="M400" s="31" t="s">
        <v>511</v>
      </c>
      <c r="N400">
        <f t="shared" si="20"/>
        <v>2</v>
      </c>
      <c r="O400">
        <f t="shared" si="21"/>
        <v>8</v>
      </c>
    </row>
    <row r="401" spans="1:15" x14ac:dyDescent="0.35">
      <c r="A401" s="30">
        <v>46059</v>
      </c>
      <c r="B401" s="31" t="s">
        <v>1309</v>
      </c>
      <c r="C401" s="31" t="s">
        <v>1150</v>
      </c>
      <c r="D401" s="31">
        <v>15300</v>
      </c>
      <c r="E401" s="31">
        <v>2448</v>
      </c>
      <c r="F401" s="31">
        <v>17748</v>
      </c>
      <c r="G401" s="30">
        <v>46059</v>
      </c>
      <c r="H401" s="30" t="s">
        <v>503</v>
      </c>
      <c r="I401" s="31" t="s">
        <v>520</v>
      </c>
      <c r="J401" s="30">
        <v>46059</v>
      </c>
      <c r="K401" s="30" t="s">
        <v>521</v>
      </c>
      <c r="L401" s="31" t="s">
        <v>397</v>
      </c>
      <c r="M401" s="31" t="s">
        <v>511</v>
      </c>
      <c r="N401">
        <f t="shared" si="20"/>
        <v>2</v>
      </c>
      <c r="O401">
        <f t="shared" si="21"/>
        <v>6</v>
      </c>
    </row>
    <row r="402" spans="1:15" x14ac:dyDescent="0.35">
      <c r="A402" s="30">
        <v>46059</v>
      </c>
      <c r="B402" s="31" t="s">
        <v>1313</v>
      </c>
      <c r="C402" s="31" t="s">
        <v>790</v>
      </c>
      <c r="D402" s="31">
        <v>63900</v>
      </c>
      <c r="E402" s="31">
        <v>10224</v>
      </c>
      <c r="F402" s="31">
        <v>74124</v>
      </c>
      <c r="G402" s="30">
        <v>46089</v>
      </c>
      <c r="H402" s="30" t="s">
        <v>503</v>
      </c>
      <c r="I402" s="31" t="s">
        <v>520</v>
      </c>
      <c r="J402" s="30">
        <v>46080</v>
      </c>
      <c r="K402" s="30" t="s">
        <v>1301</v>
      </c>
      <c r="L402" s="31" t="s">
        <v>397</v>
      </c>
      <c r="M402" s="31" t="s">
        <v>388</v>
      </c>
      <c r="N402">
        <f t="shared" si="20"/>
        <v>2</v>
      </c>
      <c r="O402">
        <f t="shared" si="21"/>
        <v>9</v>
      </c>
    </row>
    <row r="403" spans="1:15" x14ac:dyDescent="0.35">
      <c r="A403" s="30">
        <v>46059</v>
      </c>
      <c r="B403" s="31" t="s">
        <v>1316</v>
      </c>
      <c r="C403" s="31" t="s">
        <v>1145</v>
      </c>
      <c r="D403" s="31">
        <v>6200</v>
      </c>
      <c r="E403" s="31">
        <v>992</v>
      </c>
      <c r="F403" s="31">
        <v>7192</v>
      </c>
      <c r="G403" s="30">
        <v>46059</v>
      </c>
      <c r="H403" s="30" t="s">
        <v>503</v>
      </c>
      <c r="I403" s="31" t="s">
        <v>520</v>
      </c>
      <c r="J403" s="30">
        <v>46065</v>
      </c>
      <c r="K403" s="30" t="s">
        <v>1186</v>
      </c>
      <c r="L403" s="31" t="s">
        <v>1146</v>
      </c>
      <c r="M403" s="31" t="s">
        <v>511</v>
      </c>
      <c r="N403">
        <f t="shared" si="20"/>
        <v>2</v>
      </c>
      <c r="O403">
        <f t="shared" si="21"/>
        <v>7</v>
      </c>
    </row>
    <row r="404" spans="1:15" x14ac:dyDescent="0.35">
      <c r="A404" s="30">
        <v>46058</v>
      </c>
      <c r="B404" s="31" t="s">
        <v>1310</v>
      </c>
      <c r="C404" s="31" t="s">
        <v>1311</v>
      </c>
      <c r="D404" s="31">
        <v>3510</v>
      </c>
      <c r="E404" s="31">
        <v>561.6</v>
      </c>
      <c r="F404" s="31">
        <v>4071.6</v>
      </c>
      <c r="G404" s="30">
        <v>46058</v>
      </c>
      <c r="H404" s="30" t="s">
        <v>503</v>
      </c>
      <c r="I404" s="31" t="s">
        <v>520</v>
      </c>
      <c r="J404" s="30">
        <v>46058</v>
      </c>
      <c r="K404" s="30" t="s">
        <v>521</v>
      </c>
      <c r="L404" s="31" t="s">
        <v>835</v>
      </c>
      <c r="M404" s="31" t="s">
        <v>511</v>
      </c>
      <c r="N404">
        <f t="shared" si="20"/>
        <v>2</v>
      </c>
      <c r="O404">
        <f t="shared" si="21"/>
        <v>6</v>
      </c>
    </row>
    <row r="405" spans="1:15" x14ac:dyDescent="0.35">
      <c r="A405" s="30">
        <v>46052</v>
      </c>
      <c r="B405" s="31" t="s">
        <v>1261</v>
      </c>
      <c r="C405" s="31" t="s">
        <v>790</v>
      </c>
      <c r="D405" s="31">
        <v>63900</v>
      </c>
      <c r="E405" s="31">
        <v>10224</v>
      </c>
      <c r="F405" s="31">
        <v>74124</v>
      </c>
      <c r="G405" s="30">
        <v>46082</v>
      </c>
      <c r="H405" s="30" t="s">
        <v>503</v>
      </c>
      <c r="I405" s="31" t="s">
        <v>520</v>
      </c>
      <c r="J405" s="30">
        <v>46080</v>
      </c>
      <c r="K405" s="30" t="s">
        <v>1301</v>
      </c>
      <c r="L405" s="31" t="s">
        <v>397</v>
      </c>
      <c r="M405" s="31" t="s">
        <v>388</v>
      </c>
      <c r="N405">
        <f t="shared" si="20"/>
        <v>2</v>
      </c>
      <c r="O405">
        <f t="shared" si="21"/>
        <v>9</v>
      </c>
    </row>
    <row r="406" spans="1:15" x14ac:dyDescent="0.35">
      <c r="A406" s="30">
        <v>46050</v>
      </c>
      <c r="B406" s="31" t="s">
        <v>1266</v>
      </c>
      <c r="C406" s="31" t="s">
        <v>586</v>
      </c>
      <c r="D406" s="31">
        <v>32500</v>
      </c>
      <c r="E406" s="31"/>
      <c r="F406" s="31">
        <v>32500</v>
      </c>
      <c r="G406" s="30">
        <v>46080</v>
      </c>
      <c r="H406" s="30" t="s">
        <v>503</v>
      </c>
      <c r="I406" s="31" t="s">
        <v>520</v>
      </c>
      <c r="J406" s="30">
        <v>46060</v>
      </c>
      <c r="K406" s="30" t="s">
        <v>1186</v>
      </c>
      <c r="L406" s="31" t="s">
        <v>397</v>
      </c>
      <c r="M406" s="31" t="s">
        <v>388</v>
      </c>
      <c r="N406">
        <f t="shared" si="20"/>
        <v>2</v>
      </c>
      <c r="O406">
        <f t="shared" si="21"/>
        <v>6</v>
      </c>
    </row>
    <row r="407" spans="1:15" x14ac:dyDescent="0.35">
      <c r="A407" s="30">
        <v>46049</v>
      </c>
      <c r="B407" s="31" t="s">
        <v>1268</v>
      </c>
      <c r="C407" s="31" t="s">
        <v>409</v>
      </c>
      <c r="D407" s="31">
        <v>16384.28</v>
      </c>
      <c r="E407" s="31">
        <v>2621.48</v>
      </c>
      <c r="F407" s="31">
        <v>19005.759999999998</v>
      </c>
      <c r="G407" s="30">
        <v>46079</v>
      </c>
      <c r="H407" s="30" t="s">
        <v>503</v>
      </c>
      <c r="I407" s="31" t="s">
        <v>520</v>
      </c>
      <c r="J407" s="30">
        <v>46080</v>
      </c>
      <c r="K407" s="30" t="s">
        <v>1301</v>
      </c>
      <c r="L407" s="31" t="s">
        <v>397</v>
      </c>
      <c r="M407" s="31" t="s">
        <v>388</v>
      </c>
      <c r="N407">
        <f t="shared" si="20"/>
        <v>2</v>
      </c>
      <c r="O407">
        <f t="shared" si="21"/>
        <v>9</v>
      </c>
    </row>
    <row r="408" spans="1:15" x14ac:dyDescent="0.35">
      <c r="A408" s="30">
        <v>46048</v>
      </c>
      <c r="B408" s="31" t="s">
        <v>1276</v>
      </c>
      <c r="C408" s="31" t="s">
        <v>402</v>
      </c>
      <c r="D408" s="31">
        <v>19170</v>
      </c>
      <c r="E408" s="31">
        <v>3067.2</v>
      </c>
      <c r="F408" s="31">
        <v>22237.200000000001</v>
      </c>
      <c r="G408" s="30">
        <v>46078</v>
      </c>
      <c r="H408" s="30" t="s">
        <v>503</v>
      </c>
      <c r="I408" s="31" t="s">
        <v>520</v>
      </c>
      <c r="J408" s="30">
        <v>46069</v>
      </c>
      <c r="K408" s="30" t="s">
        <v>1258</v>
      </c>
      <c r="L408" s="31" t="s">
        <v>397</v>
      </c>
      <c r="M408" s="31" t="s">
        <v>388</v>
      </c>
      <c r="N408">
        <f t="shared" si="20"/>
        <v>2</v>
      </c>
      <c r="O408">
        <f t="shared" si="21"/>
        <v>8</v>
      </c>
    </row>
    <row r="409" spans="1:15" x14ac:dyDescent="0.35">
      <c r="A409" s="30">
        <v>46048</v>
      </c>
      <c r="B409" s="31" t="s">
        <v>1279</v>
      </c>
      <c r="C409" s="31" t="s">
        <v>586</v>
      </c>
      <c r="D409" s="31">
        <v>19500</v>
      </c>
      <c r="E409" s="31">
        <v>3120</v>
      </c>
      <c r="F409" s="31">
        <v>22620</v>
      </c>
      <c r="G409" s="30">
        <v>46078</v>
      </c>
      <c r="H409" s="30" t="s">
        <v>503</v>
      </c>
      <c r="I409" s="31" t="s">
        <v>520</v>
      </c>
      <c r="J409" s="30">
        <v>46079</v>
      </c>
      <c r="K409" s="30" t="s">
        <v>1301</v>
      </c>
      <c r="L409" s="31" t="s">
        <v>397</v>
      </c>
      <c r="M409" s="31" t="s">
        <v>388</v>
      </c>
      <c r="N409">
        <f t="shared" si="20"/>
        <v>2</v>
      </c>
      <c r="O409">
        <f t="shared" si="21"/>
        <v>9</v>
      </c>
    </row>
    <row r="410" spans="1:15" x14ac:dyDescent="0.35">
      <c r="A410" s="30">
        <v>46044</v>
      </c>
      <c r="B410" s="31" t="s">
        <v>1191</v>
      </c>
      <c r="C410" s="31" t="s">
        <v>1136</v>
      </c>
      <c r="D410" s="31">
        <v>20942.400000000001</v>
      </c>
      <c r="E410" s="31">
        <v>3350.78</v>
      </c>
      <c r="F410" s="31">
        <v>24293.18</v>
      </c>
      <c r="G410" s="30">
        <v>46074</v>
      </c>
      <c r="H410" s="30" t="s">
        <v>503</v>
      </c>
      <c r="I410" s="31" t="s">
        <v>520</v>
      </c>
      <c r="J410" s="30">
        <v>46059</v>
      </c>
      <c r="K410" s="30" t="s">
        <v>521</v>
      </c>
      <c r="L410" s="31" t="s">
        <v>397</v>
      </c>
      <c r="M410" s="31" t="s">
        <v>388</v>
      </c>
      <c r="N410">
        <f t="shared" si="20"/>
        <v>2</v>
      </c>
      <c r="O410">
        <f t="shared" si="21"/>
        <v>6</v>
      </c>
    </row>
    <row r="411" spans="1:15" x14ac:dyDescent="0.35">
      <c r="A411" s="30">
        <v>46044</v>
      </c>
      <c r="B411" s="31" t="s">
        <v>1195</v>
      </c>
      <c r="C411" s="31" t="s">
        <v>1145</v>
      </c>
      <c r="D411" s="31">
        <v>41085</v>
      </c>
      <c r="E411" s="31">
        <v>6573.6</v>
      </c>
      <c r="F411" s="31">
        <v>47658.6</v>
      </c>
      <c r="G411" s="30">
        <v>46059</v>
      </c>
      <c r="H411" s="30" t="s">
        <v>503</v>
      </c>
      <c r="I411" s="31" t="s">
        <v>520</v>
      </c>
      <c r="J411" s="30">
        <v>46072</v>
      </c>
      <c r="K411" s="30" t="s">
        <v>1258</v>
      </c>
      <c r="L411" s="31" t="s">
        <v>1146</v>
      </c>
      <c r="M411" s="31" t="s">
        <v>388</v>
      </c>
      <c r="N411">
        <f t="shared" si="20"/>
        <v>2</v>
      </c>
      <c r="O411">
        <f t="shared" si="21"/>
        <v>8</v>
      </c>
    </row>
    <row r="412" spans="1:15" x14ac:dyDescent="0.35">
      <c r="A412" s="30">
        <v>46042</v>
      </c>
      <c r="B412" s="31" t="s">
        <v>1196</v>
      </c>
      <c r="C412" s="31" t="s">
        <v>792</v>
      </c>
      <c r="D412" s="31">
        <v>4650</v>
      </c>
      <c r="E412" s="31">
        <v>744</v>
      </c>
      <c r="F412" s="31">
        <v>5394</v>
      </c>
      <c r="G412" s="30">
        <v>46072</v>
      </c>
      <c r="H412" s="30" t="s">
        <v>503</v>
      </c>
      <c r="I412" s="31" t="s">
        <v>520</v>
      </c>
      <c r="J412" s="30">
        <v>46071</v>
      </c>
      <c r="K412" s="30" t="s">
        <v>1258</v>
      </c>
      <c r="L412" s="31" t="s">
        <v>397</v>
      </c>
      <c r="M412" s="31" t="s">
        <v>388</v>
      </c>
      <c r="N412">
        <f t="shared" si="20"/>
        <v>2</v>
      </c>
      <c r="O412">
        <f t="shared" si="21"/>
        <v>8</v>
      </c>
    </row>
    <row r="413" spans="1:15" x14ac:dyDescent="0.35">
      <c r="A413" s="30">
        <v>46042</v>
      </c>
      <c r="B413" s="31" t="s">
        <v>1197</v>
      </c>
      <c r="C413" s="31" t="s">
        <v>792</v>
      </c>
      <c r="D413" s="31">
        <v>82000</v>
      </c>
      <c r="E413" s="31">
        <v>13120</v>
      </c>
      <c r="F413" s="31">
        <v>95120</v>
      </c>
      <c r="G413" s="30">
        <v>46072</v>
      </c>
      <c r="H413" s="30" t="s">
        <v>503</v>
      </c>
      <c r="I413" s="31" t="s">
        <v>520</v>
      </c>
      <c r="J413" s="30">
        <v>46080</v>
      </c>
      <c r="K413" s="30" t="s">
        <v>1301</v>
      </c>
      <c r="L413" s="31" t="s">
        <v>397</v>
      </c>
      <c r="M413" s="31" t="s">
        <v>388</v>
      </c>
      <c r="N413">
        <f t="shared" si="20"/>
        <v>2</v>
      </c>
      <c r="O413">
        <f t="shared" si="21"/>
        <v>9</v>
      </c>
    </row>
    <row r="414" spans="1:15" x14ac:dyDescent="0.35">
      <c r="A414" s="30">
        <v>46042</v>
      </c>
      <c r="B414" s="31" t="s">
        <v>1201</v>
      </c>
      <c r="C414" s="31" t="s">
        <v>523</v>
      </c>
      <c r="D414" s="31">
        <v>13000</v>
      </c>
      <c r="E414" s="31">
        <v>2080</v>
      </c>
      <c r="F414" s="31">
        <v>15080</v>
      </c>
      <c r="G414" s="30">
        <v>46072</v>
      </c>
      <c r="H414" s="30" t="s">
        <v>503</v>
      </c>
      <c r="I414" s="31" t="s">
        <v>520</v>
      </c>
      <c r="J414" s="30">
        <v>46076</v>
      </c>
      <c r="K414" s="30" t="s">
        <v>1301</v>
      </c>
      <c r="L414" s="31" t="s">
        <v>397</v>
      </c>
      <c r="M414" s="31" t="s">
        <v>388</v>
      </c>
      <c r="N414">
        <f t="shared" si="20"/>
        <v>2</v>
      </c>
      <c r="O414">
        <f t="shared" si="21"/>
        <v>9</v>
      </c>
    </row>
    <row r="415" spans="1:15" x14ac:dyDescent="0.35">
      <c r="A415" s="30">
        <v>46042</v>
      </c>
      <c r="B415" s="31" t="s">
        <v>1202</v>
      </c>
      <c r="C415" s="31" t="s">
        <v>790</v>
      </c>
      <c r="D415" s="31">
        <v>43500</v>
      </c>
      <c r="E415" s="31">
        <v>6960</v>
      </c>
      <c r="F415" s="31">
        <v>50460</v>
      </c>
      <c r="G415" s="30">
        <v>46072</v>
      </c>
      <c r="H415" s="30" t="s">
        <v>503</v>
      </c>
      <c r="I415" s="31" t="s">
        <v>520</v>
      </c>
      <c r="J415" s="30">
        <v>46066</v>
      </c>
      <c r="K415" s="30" t="s">
        <v>1186</v>
      </c>
      <c r="L415" s="31" t="s">
        <v>397</v>
      </c>
      <c r="M415" s="31" t="s">
        <v>388</v>
      </c>
      <c r="N415">
        <f t="shared" si="20"/>
        <v>2</v>
      </c>
      <c r="O415">
        <f t="shared" si="21"/>
        <v>7</v>
      </c>
    </row>
    <row r="416" spans="1:15" x14ac:dyDescent="0.35">
      <c r="A416" s="30">
        <v>46042</v>
      </c>
      <c r="B416" s="31" t="s">
        <v>1203</v>
      </c>
      <c r="C416" s="31" t="s">
        <v>1204</v>
      </c>
      <c r="D416" s="31">
        <v>7740</v>
      </c>
      <c r="E416" s="31">
        <v>1238.4000000000001</v>
      </c>
      <c r="F416" s="31">
        <v>8978.4</v>
      </c>
      <c r="G416" s="30">
        <v>46072</v>
      </c>
      <c r="H416" s="30" t="s">
        <v>503</v>
      </c>
      <c r="I416" s="31" t="s">
        <v>520</v>
      </c>
      <c r="J416" s="30">
        <v>46076</v>
      </c>
      <c r="K416" s="30" t="s">
        <v>1301</v>
      </c>
      <c r="L416" s="31" t="s">
        <v>397</v>
      </c>
      <c r="M416" s="31" t="s">
        <v>388</v>
      </c>
      <c r="N416">
        <f t="shared" si="20"/>
        <v>2</v>
      </c>
      <c r="O416">
        <f t="shared" si="21"/>
        <v>9</v>
      </c>
    </row>
    <row r="417" spans="1:15" x14ac:dyDescent="0.35">
      <c r="A417" s="30">
        <v>46041</v>
      </c>
      <c r="B417" s="31" t="s">
        <v>1205</v>
      </c>
      <c r="C417" s="31" t="s">
        <v>402</v>
      </c>
      <c r="D417" s="31">
        <v>48700</v>
      </c>
      <c r="E417" s="31">
        <v>7792</v>
      </c>
      <c r="F417" s="31">
        <v>56492</v>
      </c>
      <c r="G417" s="30">
        <v>46071</v>
      </c>
      <c r="H417" s="30" t="s">
        <v>503</v>
      </c>
      <c r="I417" s="31" t="s">
        <v>520</v>
      </c>
      <c r="J417" s="30">
        <v>46063</v>
      </c>
      <c r="K417" s="30" t="s">
        <v>1186</v>
      </c>
      <c r="L417" s="31" t="s">
        <v>397</v>
      </c>
      <c r="M417" s="31" t="s">
        <v>388</v>
      </c>
      <c r="N417">
        <f t="shared" si="20"/>
        <v>2</v>
      </c>
      <c r="O417">
        <f t="shared" si="21"/>
        <v>7</v>
      </c>
    </row>
    <row r="418" spans="1:15" x14ac:dyDescent="0.35">
      <c r="A418" s="30">
        <v>46041</v>
      </c>
      <c r="B418" s="31" t="s">
        <v>1209</v>
      </c>
      <c r="C418" s="31" t="s">
        <v>644</v>
      </c>
      <c r="D418" s="31">
        <v>9749.7900000000009</v>
      </c>
      <c r="E418" s="31">
        <v>1559.97</v>
      </c>
      <c r="F418" s="31">
        <v>11309.76</v>
      </c>
      <c r="G418" s="30">
        <v>46071</v>
      </c>
      <c r="H418" s="30" t="s">
        <v>503</v>
      </c>
      <c r="I418" s="31" t="s">
        <v>520</v>
      </c>
      <c r="J418" s="30">
        <v>46081</v>
      </c>
      <c r="K418" s="30" t="s">
        <v>1301</v>
      </c>
      <c r="L418" s="31" t="s">
        <v>835</v>
      </c>
      <c r="M418" s="31" t="s">
        <v>388</v>
      </c>
      <c r="N418">
        <f t="shared" si="20"/>
        <v>2</v>
      </c>
      <c r="O418">
        <f t="shared" si="21"/>
        <v>9</v>
      </c>
    </row>
    <row r="419" spans="1:15" x14ac:dyDescent="0.35">
      <c r="A419" s="30">
        <v>46039</v>
      </c>
      <c r="B419" s="31" t="s">
        <v>1187</v>
      </c>
      <c r="C419" s="31" t="s">
        <v>1166</v>
      </c>
      <c r="D419" s="31">
        <v>9906.23</v>
      </c>
      <c r="E419" s="31">
        <v>1585</v>
      </c>
      <c r="F419" s="31">
        <v>11491.23</v>
      </c>
      <c r="G419" s="30">
        <v>46069</v>
      </c>
      <c r="H419" s="30" t="s">
        <v>503</v>
      </c>
      <c r="I419" s="31" t="s">
        <v>520</v>
      </c>
      <c r="J419" s="30">
        <v>46077</v>
      </c>
      <c r="K419" s="30" t="s">
        <v>1301</v>
      </c>
      <c r="L419" s="31" t="s">
        <v>397</v>
      </c>
      <c r="M419" s="31" t="s">
        <v>388</v>
      </c>
      <c r="N419">
        <f t="shared" si="20"/>
        <v>2</v>
      </c>
      <c r="O419">
        <f t="shared" si="21"/>
        <v>9</v>
      </c>
    </row>
    <row r="420" spans="1:15" x14ac:dyDescent="0.35">
      <c r="A420" s="30">
        <v>46038</v>
      </c>
      <c r="B420" s="31" t="s">
        <v>1135</v>
      </c>
      <c r="C420" s="31" t="s">
        <v>1136</v>
      </c>
      <c r="D420" s="31">
        <v>1105.6099999999999</v>
      </c>
      <c r="E420" s="31">
        <v>176.9</v>
      </c>
      <c r="F420" s="31">
        <v>1282.51</v>
      </c>
      <c r="G420" s="30">
        <v>46068</v>
      </c>
      <c r="H420" s="30" t="s">
        <v>503</v>
      </c>
      <c r="I420" s="31" t="s">
        <v>520</v>
      </c>
      <c r="J420" s="30">
        <v>46059</v>
      </c>
      <c r="K420" s="30" t="s">
        <v>521</v>
      </c>
      <c r="L420" s="31" t="s">
        <v>397</v>
      </c>
      <c r="M420" s="31" t="s">
        <v>388</v>
      </c>
      <c r="N420">
        <f t="shared" si="20"/>
        <v>2</v>
      </c>
      <c r="O420">
        <f t="shared" si="21"/>
        <v>6</v>
      </c>
    </row>
    <row r="421" spans="1:15" x14ac:dyDescent="0.35">
      <c r="A421" s="30">
        <v>46038</v>
      </c>
      <c r="B421" s="31" t="s">
        <v>1137</v>
      </c>
      <c r="C421" s="31" t="s">
        <v>1136</v>
      </c>
      <c r="D421" s="31">
        <v>10083.129999999999</v>
      </c>
      <c r="E421" s="31">
        <v>1613.3</v>
      </c>
      <c r="F421" s="31">
        <v>11696.43</v>
      </c>
      <c r="G421" s="30">
        <v>46068</v>
      </c>
      <c r="H421" s="30" t="s">
        <v>503</v>
      </c>
      <c r="I421" s="31" t="s">
        <v>520</v>
      </c>
      <c r="J421" s="30">
        <v>46059</v>
      </c>
      <c r="K421" s="30" t="s">
        <v>521</v>
      </c>
      <c r="L421" s="31" t="s">
        <v>397</v>
      </c>
      <c r="M421" s="31" t="s">
        <v>388</v>
      </c>
      <c r="N421">
        <f t="shared" si="20"/>
        <v>2</v>
      </c>
      <c r="O421">
        <f t="shared" si="21"/>
        <v>6</v>
      </c>
    </row>
    <row r="422" spans="1:15" x14ac:dyDescent="0.35">
      <c r="A422" s="30">
        <v>46038</v>
      </c>
      <c r="B422" s="31" t="s">
        <v>1138</v>
      </c>
      <c r="C422" s="31" t="s">
        <v>790</v>
      </c>
      <c r="D422" s="31">
        <v>49750</v>
      </c>
      <c r="E422" s="31">
        <v>7960</v>
      </c>
      <c r="F422" s="31">
        <v>57710</v>
      </c>
      <c r="G422" s="30">
        <v>46068</v>
      </c>
      <c r="H422" s="30" t="s">
        <v>503</v>
      </c>
      <c r="I422" s="31" t="s">
        <v>520</v>
      </c>
      <c r="J422" s="30">
        <v>46064</v>
      </c>
      <c r="K422" s="30" t="s">
        <v>1186</v>
      </c>
      <c r="L422" s="31" t="s">
        <v>397</v>
      </c>
      <c r="M422" s="31" t="s">
        <v>388</v>
      </c>
      <c r="N422">
        <f t="shared" si="20"/>
        <v>2</v>
      </c>
      <c r="O422">
        <f t="shared" si="21"/>
        <v>7</v>
      </c>
    </row>
    <row r="423" spans="1:15" x14ac:dyDescent="0.35">
      <c r="A423" s="30">
        <v>46038</v>
      </c>
      <c r="B423" s="31" t="s">
        <v>1139</v>
      </c>
      <c r="C423" s="31" t="s">
        <v>745</v>
      </c>
      <c r="D423" s="31">
        <v>30090.18</v>
      </c>
      <c r="E423" s="31">
        <v>4814.43</v>
      </c>
      <c r="F423" s="31">
        <v>34904.61</v>
      </c>
      <c r="G423" s="30">
        <v>46068</v>
      </c>
      <c r="H423" s="30" t="s">
        <v>503</v>
      </c>
      <c r="I423" s="31" t="s">
        <v>520</v>
      </c>
      <c r="J423" s="30">
        <v>46081</v>
      </c>
      <c r="K423" s="30" t="s">
        <v>1301</v>
      </c>
      <c r="L423" s="31" t="s">
        <v>835</v>
      </c>
      <c r="M423" s="31" t="s">
        <v>388</v>
      </c>
      <c r="N423">
        <f t="shared" si="20"/>
        <v>2</v>
      </c>
      <c r="O423">
        <f t="shared" si="21"/>
        <v>9</v>
      </c>
    </row>
    <row r="424" spans="1:15" x14ac:dyDescent="0.35">
      <c r="A424" s="30">
        <v>46037</v>
      </c>
      <c r="B424" s="31" t="s">
        <v>1140</v>
      </c>
      <c r="C424" s="31" t="s">
        <v>410</v>
      </c>
      <c r="D424" s="31">
        <v>7200</v>
      </c>
      <c r="E424" s="31">
        <v>1152</v>
      </c>
      <c r="F424" s="31">
        <v>8352</v>
      </c>
      <c r="G424" s="30">
        <v>46067</v>
      </c>
      <c r="H424" s="30" t="s">
        <v>503</v>
      </c>
      <c r="I424" s="31" t="s">
        <v>520</v>
      </c>
      <c r="J424" s="30">
        <v>46066</v>
      </c>
      <c r="K424" s="30" t="s">
        <v>1186</v>
      </c>
      <c r="L424" s="31" t="s">
        <v>397</v>
      </c>
      <c r="M424" s="31" t="s">
        <v>388</v>
      </c>
      <c r="N424">
        <f t="shared" si="20"/>
        <v>2</v>
      </c>
      <c r="O424">
        <f t="shared" si="21"/>
        <v>7</v>
      </c>
    </row>
    <row r="425" spans="1:15" x14ac:dyDescent="0.35">
      <c r="A425" s="30">
        <v>46037</v>
      </c>
      <c r="B425" s="31" t="s">
        <v>1141</v>
      </c>
      <c r="C425" s="31" t="s">
        <v>407</v>
      </c>
      <c r="D425" s="31">
        <v>19598.37</v>
      </c>
      <c r="E425" s="31">
        <v>3135.74</v>
      </c>
      <c r="F425" s="31">
        <v>22734.11</v>
      </c>
      <c r="G425" s="30">
        <v>46067</v>
      </c>
      <c r="H425" s="30" t="s">
        <v>503</v>
      </c>
      <c r="I425" s="31" t="s">
        <v>520</v>
      </c>
      <c r="J425" s="30">
        <v>46074</v>
      </c>
      <c r="K425" s="30" t="s">
        <v>1301</v>
      </c>
      <c r="L425" s="31" t="s">
        <v>835</v>
      </c>
      <c r="M425" s="31" t="s">
        <v>388</v>
      </c>
      <c r="N425">
        <f t="shared" si="20"/>
        <v>2</v>
      </c>
      <c r="O425">
        <f t="shared" si="21"/>
        <v>8</v>
      </c>
    </row>
    <row r="426" spans="1:15" x14ac:dyDescent="0.35">
      <c r="A426" s="30">
        <v>46036</v>
      </c>
      <c r="B426" s="31" t="s">
        <v>1148</v>
      </c>
      <c r="C426" s="31" t="s">
        <v>523</v>
      </c>
      <c r="D426" s="31">
        <v>7480</v>
      </c>
      <c r="E426" s="31">
        <v>1196.8</v>
      </c>
      <c r="F426" s="31">
        <v>8676.7999999999993</v>
      </c>
      <c r="G426" s="30">
        <v>46066</v>
      </c>
      <c r="H426" s="30" t="s">
        <v>503</v>
      </c>
      <c r="I426" s="31" t="s">
        <v>520</v>
      </c>
      <c r="J426" s="30">
        <v>46076</v>
      </c>
      <c r="K426" s="30" t="s">
        <v>1301</v>
      </c>
      <c r="L426" s="31" t="s">
        <v>397</v>
      </c>
      <c r="M426" s="31" t="s">
        <v>388</v>
      </c>
      <c r="N426">
        <f t="shared" si="20"/>
        <v>2</v>
      </c>
      <c r="O426">
        <f t="shared" si="21"/>
        <v>9</v>
      </c>
    </row>
    <row r="427" spans="1:15" x14ac:dyDescent="0.35">
      <c r="A427" s="30">
        <v>46036</v>
      </c>
      <c r="B427" s="31" t="s">
        <v>1151</v>
      </c>
      <c r="C427" s="31" t="s">
        <v>674</v>
      </c>
      <c r="D427" s="31">
        <v>109266.48</v>
      </c>
      <c r="E427" s="31">
        <v>17482.64</v>
      </c>
      <c r="F427" s="31">
        <v>126749.12</v>
      </c>
      <c r="G427" s="30">
        <v>46066</v>
      </c>
      <c r="H427" s="30" t="s">
        <v>503</v>
      </c>
      <c r="I427" s="31" t="s">
        <v>520</v>
      </c>
      <c r="J427" s="30">
        <v>46074</v>
      </c>
      <c r="K427" s="30" t="s">
        <v>1301</v>
      </c>
      <c r="L427" s="31" t="s">
        <v>835</v>
      </c>
      <c r="M427" s="31" t="s">
        <v>388</v>
      </c>
      <c r="N427">
        <f t="shared" si="20"/>
        <v>2</v>
      </c>
      <c r="O427">
        <f t="shared" si="21"/>
        <v>8</v>
      </c>
    </row>
    <row r="428" spans="1:15" x14ac:dyDescent="0.35">
      <c r="A428" s="30">
        <v>46036</v>
      </c>
      <c r="B428" s="31" t="s">
        <v>1152</v>
      </c>
      <c r="C428" s="31" t="s">
        <v>523</v>
      </c>
      <c r="D428" s="31">
        <v>8400</v>
      </c>
      <c r="E428" s="31">
        <v>1344</v>
      </c>
      <c r="F428" s="31">
        <v>9744</v>
      </c>
      <c r="G428" s="30">
        <v>46066</v>
      </c>
      <c r="H428" s="30" t="s">
        <v>503</v>
      </c>
      <c r="I428" s="31" t="s">
        <v>520</v>
      </c>
      <c r="J428" s="30">
        <v>46076</v>
      </c>
      <c r="K428" s="30" t="s">
        <v>1301</v>
      </c>
      <c r="L428" s="31" t="s">
        <v>397</v>
      </c>
      <c r="M428" s="31" t="s">
        <v>388</v>
      </c>
      <c r="N428">
        <f t="shared" si="20"/>
        <v>2</v>
      </c>
      <c r="O428">
        <f t="shared" si="21"/>
        <v>9</v>
      </c>
    </row>
    <row r="429" spans="1:15" x14ac:dyDescent="0.35">
      <c r="A429" s="30">
        <v>46035</v>
      </c>
      <c r="B429" s="31" t="s">
        <v>1157</v>
      </c>
      <c r="C429" s="31" t="s">
        <v>966</v>
      </c>
      <c r="D429" s="31">
        <v>18000</v>
      </c>
      <c r="E429" s="31">
        <v>2880</v>
      </c>
      <c r="F429" s="31">
        <v>20880</v>
      </c>
      <c r="G429" s="30">
        <v>46065</v>
      </c>
      <c r="H429" s="30" t="s">
        <v>503</v>
      </c>
      <c r="I429" s="31" t="s">
        <v>520</v>
      </c>
      <c r="J429" s="30">
        <v>46062</v>
      </c>
      <c r="K429" s="30" t="s">
        <v>1186</v>
      </c>
      <c r="L429" s="31" t="s">
        <v>397</v>
      </c>
      <c r="M429" s="31" t="s">
        <v>388</v>
      </c>
      <c r="N429">
        <f t="shared" si="20"/>
        <v>2</v>
      </c>
      <c r="O429">
        <f t="shared" si="21"/>
        <v>7</v>
      </c>
    </row>
    <row r="430" spans="1:15" x14ac:dyDescent="0.35">
      <c r="A430" s="30">
        <v>46035</v>
      </c>
      <c r="B430" s="31" t="s">
        <v>1158</v>
      </c>
      <c r="C430" s="31" t="s">
        <v>400</v>
      </c>
      <c r="D430" s="31">
        <v>91381.97</v>
      </c>
      <c r="E430" s="31">
        <v>14621.12</v>
      </c>
      <c r="F430" s="31">
        <v>106003.09</v>
      </c>
      <c r="G430" s="30">
        <v>46065</v>
      </c>
      <c r="H430" s="30" t="s">
        <v>503</v>
      </c>
      <c r="I430" s="31" t="s">
        <v>520</v>
      </c>
      <c r="J430" s="30">
        <v>46071</v>
      </c>
      <c r="K430" s="30" t="s">
        <v>1258</v>
      </c>
      <c r="L430" s="31" t="s">
        <v>397</v>
      </c>
      <c r="M430" s="31" t="s">
        <v>388</v>
      </c>
      <c r="N430">
        <f t="shared" si="20"/>
        <v>2</v>
      </c>
      <c r="O430">
        <f t="shared" si="21"/>
        <v>8</v>
      </c>
    </row>
    <row r="431" spans="1:15" x14ac:dyDescent="0.35">
      <c r="A431" s="30">
        <v>46034</v>
      </c>
      <c r="B431" s="31" t="s">
        <v>1165</v>
      </c>
      <c r="C431" s="31" t="s">
        <v>1166</v>
      </c>
      <c r="D431" s="31">
        <v>10071.15</v>
      </c>
      <c r="E431" s="31">
        <v>1611.38</v>
      </c>
      <c r="F431" s="31">
        <v>11682.53</v>
      </c>
      <c r="G431" s="30">
        <v>46064</v>
      </c>
      <c r="H431" s="30" t="s">
        <v>503</v>
      </c>
      <c r="I431" s="31" t="s">
        <v>520</v>
      </c>
      <c r="J431" s="30">
        <v>46066</v>
      </c>
      <c r="K431" s="30" t="s">
        <v>1186</v>
      </c>
      <c r="L431" s="31" t="s">
        <v>397</v>
      </c>
      <c r="M431" s="31" t="s">
        <v>388</v>
      </c>
      <c r="N431">
        <f t="shared" si="20"/>
        <v>2</v>
      </c>
      <c r="O431">
        <f t="shared" si="21"/>
        <v>7</v>
      </c>
    </row>
    <row r="432" spans="1:15" x14ac:dyDescent="0.35">
      <c r="A432" s="30">
        <v>46031</v>
      </c>
      <c r="B432" s="31" t="s">
        <v>1083</v>
      </c>
      <c r="C432" s="31" t="s">
        <v>674</v>
      </c>
      <c r="D432" s="31">
        <v>34388.089999999997</v>
      </c>
      <c r="E432" s="31">
        <v>5502.09</v>
      </c>
      <c r="F432" s="31">
        <v>39890.18</v>
      </c>
      <c r="G432" s="30">
        <v>46061</v>
      </c>
      <c r="H432" s="30" t="s">
        <v>503</v>
      </c>
      <c r="I432" s="31" t="s">
        <v>520</v>
      </c>
      <c r="J432" s="30">
        <v>46067</v>
      </c>
      <c r="K432" s="30" t="s">
        <v>1258</v>
      </c>
      <c r="L432" s="31" t="s">
        <v>835</v>
      </c>
      <c r="M432" s="31" t="s">
        <v>388</v>
      </c>
      <c r="N432">
        <f t="shared" si="20"/>
        <v>2</v>
      </c>
      <c r="O432">
        <f t="shared" si="21"/>
        <v>7</v>
      </c>
    </row>
    <row r="433" spans="1:15" x14ac:dyDescent="0.35">
      <c r="A433" s="30">
        <v>46031</v>
      </c>
      <c r="B433" s="31" t="s">
        <v>1084</v>
      </c>
      <c r="C433" s="31" t="s">
        <v>408</v>
      </c>
      <c r="D433" s="31">
        <v>12400</v>
      </c>
      <c r="E433" s="31">
        <v>1984</v>
      </c>
      <c r="F433" s="31">
        <v>14384</v>
      </c>
      <c r="G433" s="30">
        <v>46061</v>
      </c>
      <c r="H433" s="30" t="s">
        <v>503</v>
      </c>
      <c r="I433" s="31" t="s">
        <v>520</v>
      </c>
      <c r="J433" s="30">
        <v>46065</v>
      </c>
      <c r="K433" s="30" t="s">
        <v>1186</v>
      </c>
      <c r="L433" s="31" t="s">
        <v>397</v>
      </c>
      <c r="M433" s="31" t="s">
        <v>388</v>
      </c>
      <c r="N433">
        <f t="shared" si="20"/>
        <v>2</v>
      </c>
      <c r="O433">
        <f t="shared" si="21"/>
        <v>7</v>
      </c>
    </row>
    <row r="434" spans="1:15" x14ac:dyDescent="0.35">
      <c r="A434" s="30">
        <v>46031</v>
      </c>
      <c r="B434" s="31" t="s">
        <v>1086</v>
      </c>
      <c r="C434" s="31" t="s">
        <v>966</v>
      </c>
      <c r="D434" s="31">
        <v>72000</v>
      </c>
      <c r="E434" s="31">
        <v>11520</v>
      </c>
      <c r="F434" s="31">
        <v>83520</v>
      </c>
      <c r="G434" s="30">
        <v>46061</v>
      </c>
      <c r="H434" s="30" t="s">
        <v>503</v>
      </c>
      <c r="I434" s="31" t="s">
        <v>520</v>
      </c>
      <c r="J434" s="30">
        <v>46062</v>
      </c>
      <c r="K434" s="30" t="s">
        <v>1186</v>
      </c>
      <c r="L434" s="31" t="s">
        <v>397</v>
      </c>
      <c r="M434" s="31" t="s">
        <v>388</v>
      </c>
      <c r="N434">
        <f t="shared" si="20"/>
        <v>2</v>
      </c>
      <c r="O434">
        <f t="shared" si="21"/>
        <v>7</v>
      </c>
    </row>
    <row r="435" spans="1:15" x14ac:dyDescent="0.35">
      <c r="A435" s="30">
        <v>46030</v>
      </c>
      <c r="B435" s="31" t="s">
        <v>1091</v>
      </c>
      <c r="C435" s="31" t="s">
        <v>831</v>
      </c>
      <c r="D435" s="31">
        <v>45000</v>
      </c>
      <c r="E435" s="31"/>
      <c r="F435" s="31">
        <v>45000</v>
      </c>
      <c r="G435" s="30">
        <v>46060</v>
      </c>
      <c r="H435" s="30" t="s">
        <v>503</v>
      </c>
      <c r="I435" s="31" t="s">
        <v>520</v>
      </c>
      <c r="J435" s="30">
        <v>46074</v>
      </c>
      <c r="K435" s="30" t="s">
        <v>1301</v>
      </c>
      <c r="L435" s="31" t="s">
        <v>397</v>
      </c>
      <c r="M435" s="31" t="s">
        <v>388</v>
      </c>
      <c r="N435">
        <f t="shared" si="20"/>
        <v>2</v>
      </c>
      <c r="O435">
        <f t="shared" si="21"/>
        <v>8</v>
      </c>
    </row>
    <row r="436" spans="1:15" x14ac:dyDescent="0.35">
      <c r="A436" s="30">
        <v>46030</v>
      </c>
      <c r="B436" s="31" t="s">
        <v>1092</v>
      </c>
      <c r="C436" s="31" t="s">
        <v>562</v>
      </c>
      <c r="D436" s="31">
        <v>410665.18</v>
      </c>
      <c r="E436" s="31">
        <v>65706.429999999993</v>
      </c>
      <c r="F436" s="31">
        <v>476371.61</v>
      </c>
      <c r="G436" s="30">
        <v>46060</v>
      </c>
      <c r="H436" s="30" t="s">
        <v>503</v>
      </c>
      <c r="I436" s="31" t="s">
        <v>520</v>
      </c>
      <c r="J436" s="30">
        <v>46071</v>
      </c>
      <c r="K436" s="30" t="s">
        <v>1258</v>
      </c>
      <c r="L436" s="31" t="s">
        <v>835</v>
      </c>
      <c r="M436" s="31" t="s">
        <v>388</v>
      </c>
      <c r="N436">
        <f t="shared" si="20"/>
        <v>2</v>
      </c>
      <c r="O436">
        <f t="shared" si="21"/>
        <v>8</v>
      </c>
    </row>
    <row r="437" spans="1:15" x14ac:dyDescent="0.35">
      <c r="A437" s="30">
        <v>46030</v>
      </c>
      <c r="B437" s="31" t="s">
        <v>1093</v>
      </c>
      <c r="C437" s="31" t="s">
        <v>402</v>
      </c>
      <c r="D437" s="31">
        <v>63900</v>
      </c>
      <c r="E437" s="31">
        <v>10224</v>
      </c>
      <c r="F437" s="31">
        <v>74124</v>
      </c>
      <c r="G437" s="30">
        <v>46060</v>
      </c>
      <c r="H437" s="30" t="s">
        <v>503</v>
      </c>
      <c r="I437" s="31" t="s">
        <v>520</v>
      </c>
      <c r="J437" s="30">
        <v>46062</v>
      </c>
      <c r="K437" s="30" t="s">
        <v>1186</v>
      </c>
      <c r="L437" s="31" t="s">
        <v>397</v>
      </c>
      <c r="M437" s="31" t="s">
        <v>388</v>
      </c>
      <c r="N437">
        <f t="shared" si="20"/>
        <v>2</v>
      </c>
      <c r="O437">
        <f t="shared" si="21"/>
        <v>7</v>
      </c>
    </row>
    <row r="438" spans="1:15" x14ac:dyDescent="0.35">
      <c r="A438" s="30">
        <v>46029</v>
      </c>
      <c r="B438" s="31" t="s">
        <v>1094</v>
      </c>
      <c r="C438" s="31" t="s">
        <v>831</v>
      </c>
      <c r="D438" s="31">
        <v>12399.09</v>
      </c>
      <c r="E438" s="31">
        <v>1983.85</v>
      </c>
      <c r="F438" s="31">
        <v>14382.94</v>
      </c>
      <c r="G438" s="30">
        <v>46059</v>
      </c>
      <c r="H438" s="30" t="s">
        <v>503</v>
      </c>
      <c r="I438" s="31" t="s">
        <v>520</v>
      </c>
      <c r="J438" s="30">
        <v>46066</v>
      </c>
      <c r="K438" s="30" t="s">
        <v>1186</v>
      </c>
      <c r="L438" s="31" t="s">
        <v>397</v>
      </c>
      <c r="M438" s="31" t="s">
        <v>388</v>
      </c>
      <c r="N438">
        <f t="shared" si="20"/>
        <v>2</v>
      </c>
      <c r="O438">
        <f t="shared" si="21"/>
        <v>7</v>
      </c>
    </row>
    <row r="439" spans="1:15" x14ac:dyDescent="0.35">
      <c r="A439" s="30">
        <v>46029</v>
      </c>
      <c r="B439" s="31" t="s">
        <v>1095</v>
      </c>
      <c r="C439" s="31" t="s">
        <v>400</v>
      </c>
      <c r="D439" s="31">
        <v>35957.370000000003</v>
      </c>
      <c r="E439" s="31">
        <v>5753.18</v>
      </c>
      <c r="F439" s="31">
        <v>41710.550000000003</v>
      </c>
      <c r="G439" s="30">
        <v>46059</v>
      </c>
      <c r="H439" s="30" t="s">
        <v>503</v>
      </c>
      <c r="I439" s="31" t="s">
        <v>520</v>
      </c>
      <c r="J439" s="30">
        <v>46064</v>
      </c>
      <c r="K439" s="30" t="s">
        <v>1186</v>
      </c>
      <c r="L439" s="31" t="s">
        <v>397</v>
      </c>
      <c r="M439" s="31" t="s">
        <v>388</v>
      </c>
      <c r="N439">
        <f t="shared" si="20"/>
        <v>2</v>
      </c>
      <c r="O439">
        <f t="shared" si="21"/>
        <v>7</v>
      </c>
    </row>
    <row r="440" spans="1:15" x14ac:dyDescent="0.35">
      <c r="A440" s="30">
        <v>46029</v>
      </c>
      <c r="B440" s="31" t="s">
        <v>1097</v>
      </c>
      <c r="C440" s="31" t="s">
        <v>484</v>
      </c>
      <c r="D440" s="31">
        <v>10800</v>
      </c>
      <c r="E440" s="31">
        <v>1728</v>
      </c>
      <c r="F440" s="31">
        <v>12528</v>
      </c>
      <c r="G440" s="30">
        <v>46059</v>
      </c>
      <c r="H440" s="30" t="s">
        <v>503</v>
      </c>
      <c r="I440" s="31" t="s">
        <v>520</v>
      </c>
      <c r="J440" s="30">
        <v>46060</v>
      </c>
      <c r="K440" s="30" t="s">
        <v>1186</v>
      </c>
      <c r="L440" s="31" t="s">
        <v>397</v>
      </c>
      <c r="M440" s="31" t="s">
        <v>388</v>
      </c>
      <c r="N440">
        <f t="shared" ref="N440:N454" si="22">MONTH(J440)</f>
        <v>2</v>
      </c>
      <c r="O440">
        <f t="shared" ref="O440:O454" si="23">WEEKNUM(J440)</f>
        <v>6</v>
      </c>
    </row>
    <row r="441" spans="1:15" x14ac:dyDescent="0.35">
      <c r="A441" s="30">
        <v>46029</v>
      </c>
      <c r="B441" s="31" t="s">
        <v>1098</v>
      </c>
      <c r="C441" s="31" t="s">
        <v>794</v>
      </c>
      <c r="D441" s="31">
        <v>7277.73</v>
      </c>
      <c r="E441" s="31">
        <v>1164.44</v>
      </c>
      <c r="F441" s="31">
        <v>8442.17</v>
      </c>
      <c r="G441" s="30">
        <v>46059</v>
      </c>
      <c r="H441" s="30" t="s">
        <v>503</v>
      </c>
      <c r="I441" s="31" t="s">
        <v>520</v>
      </c>
      <c r="J441" s="30">
        <v>46076</v>
      </c>
      <c r="K441" s="30" t="s">
        <v>1301</v>
      </c>
      <c r="L441" s="31" t="s">
        <v>397</v>
      </c>
      <c r="M441" s="31" t="s">
        <v>388</v>
      </c>
      <c r="N441">
        <f t="shared" si="22"/>
        <v>2</v>
      </c>
      <c r="O441">
        <f t="shared" si="23"/>
        <v>9</v>
      </c>
    </row>
    <row r="442" spans="1:15" x14ac:dyDescent="0.35">
      <c r="A442" s="30">
        <v>46029</v>
      </c>
      <c r="B442" s="31" t="s">
        <v>1099</v>
      </c>
      <c r="C442" s="31" t="s">
        <v>745</v>
      </c>
      <c r="D442" s="31">
        <v>54000</v>
      </c>
      <c r="E442" s="31">
        <v>8640</v>
      </c>
      <c r="F442" s="31">
        <v>62640</v>
      </c>
      <c r="G442" s="30">
        <v>46059</v>
      </c>
      <c r="H442" s="30" t="s">
        <v>503</v>
      </c>
      <c r="I442" s="31" t="s">
        <v>520</v>
      </c>
      <c r="J442" s="30">
        <v>46065</v>
      </c>
      <c r="K442" s="30" t="s">
        <v>1186</v>
      </c>
      <c r="L442" s="31" t="s">
        <v>835</v>
      </c>
      <c r="M442" s="31" t="s">
        <v>388</v>
      </c>
      <c r="N442">
        <f t="shared" si="22"/>
        <v>2</v>
      </c>
      <c r="O442">
        <f t="shared" si="23"/>
        <v>7</v>
      </c>
    </row>
    <row r="443" spans="1:15" x14ac:dyDescent="0.35">
      <c r="A443" s="30">
        <v>46027</v>
      </c>
      <c r="B443" s="31" t="s">
        <v>1100</v>
      </c>
      <c r="C443" s="31" t="s">
        <v>674</v>
      </c>
      <c r="D443" s="31">
        <v>34196.07</v>
      </c>
      <c r="E443" s="31">
        <v>5471.37</v>
      </c>
      <c r="F443" s="31">
        <v>39667.440000000002</v>
      </c>
      <c r="G443" s="30">
        <v>46057</v>
      </c>
      <c r="H443" s="30" t="s">
        <v>503</v>
      </c>
      <c r="I443" s="31" t="s">
        <v>520</v>
      </c>
      <c r="J443" s="30">
        <v>46066</v>
      </c>
      <c r="K443" s="30" t="s">
        <v>1186</v>
      </c>
      <c r="L443" s="31" t="s">
        <v>835</v>
      </c>
      <c r="M443" s="31" t="s">
        <v>388</v>
      </c>
      <c r="N443">
        <f t="shared" si="22"/>
        <v>2</v>
      </c>
      <c r="O443">
        <f t="shared" si="23"/>
        <v>7</v>
      </c>
    </row>
    <row r="444" spans="1:15" x14ac:dyDescent="0.35">
      <c r="A444" s="30">
        <v>46024</v>
      </c>
      <c r="B444" s="31" t="s">
        <v>1101</v>
      </c>
      <c r="C444" s="31" t="s">
        <v>792</v>
      </c>
      <c r="D444" s="31">
        <v>26350</v>
      </c>
      <c r="E444" s="31">
        <v>4216</v>
      </c>
      <c r="F444" s="31">
        <v>30566</v>
      </c>
      <c r="G444" s="30">
        <v>46054</v>
      </c>
      <c r="H444" s="30" t="s">
        <v>503</v>
      </c>
      <c r="I444" s="31" t="s">
        <v>520</v>
      </c>
      <c r="J444" s="30">
        <v>46057</v>
      </c>
      <c r="K444" s="30" t="s">
        <v>521</v>
      </c>
      <c r="L444" s="31" t="s">
        <v>397</v>
      </c>
      <c r="M444" s="31" t="s">
        <v>388</v>
      </c>
      <c r="N444">
        <f t="shared" si="22"/>
        <v>2</v>
      </c>
      <c r="O444">
        <f t="shared" si="23"/>
        <v>6</v>
      </c>
    </row>
    <row r="445" spans="1:15" x14ac:dyDescent="0.35">
      <c r="A445" s="30">
        <v>46022</v>
      </c>
      <c r="B445" s="31" t="s">
        <v>1070</v>
      </c>
      <c r="C445" s="31" t="s">
        <v>523</v>
      </c>
      <c r="D445" s="31">
        <v>21700</v>
      </c>
      <c r="E445" s="31">
        <v>3472</v>
      </c>
      <c r="F445" s="31">
        <v>25172</v>
      </c>
      <c r="G445" s="30">
        <v>46052</v>
      </c>
      <c r="H445" s="30" t="s">
        <v>506</v>
      </c>
      <c r="I445" s="31" t="s">
        <v>520</v>
      </c>
      <c r="J445" s="30">
        <v>46057</v>
      </c>
      <c r="K445" s="30" t="s">
        <v>521</v>
      </c>
      <c r="L445" s="31" t="s">
        <v>397</v>
      </c>
      <c r="M445" s="31" t="s">
        <v>388</v>
      </c>
      <c r="N445">
        <f t="shared" si="22"/>
        <v>2</v>
      </c>
      <c r="O445">
        <f t="shared" si="23"/>
        <v>6</v>
      </c>
    </row>
    <row r="446" spans="1:15" x14ac:dyDescent="0.35">
      <c r="A446" s="30">
        <v>46022</v>
      </c>
      <c r="B446" s="31" t="s">
        <v>1071</v>
      </c>
      <c r="C446" s="31" t="s">
        <v>523</v>
      </c>
      <c r="D446" s="31">
        <v>9000</v>
      </c>
      <c r="E446" s="31">
        <v>1440</v>
      </c>
      <c r="F446" s="31">
        <v>10440</v>
      </c>
      <c r="G446" s="30">
        <v>46052</v>
      </c>
      <c r="H446" s="30" t="s">
        <v>506</v>
      </c>
      <c r="I446" s="31" t="s">
        <v>520</v>
      </c>
      <c r="J446" s="30">
        <v>46057</v>
      </c>
      <c r="K446" s="30" t="s">
        <v>521</v>
      </c>
      <c r="L446" s="31" t="s">
        <v>397</v>
      </c>
      <c r="M446" s="31" t="s">
        <v>388</v>
      </c>
      <c r="N446">
        <f t="shared" si="22"/>
        <v>2</v>
      </c>
      <c r="O446">
        <f t="shared" si="23"/>
        <v>6</v>
      </c>
    </row>
    <row r="447" spans="1:15" x14ac:dyDescent="0.35">
      <c r="A447" s="30">
        <v>46021</v>
      </c>
      <c r="B447" s="31" t="s">
        <v>1072</v>
      </c>
      <c r="C447" s="31" t="s">
        <v>831</v>
      </c>
      <c r="D447" s="31">
        <v>10744.09</v>
      </c>
      <c r="E447" s="31">
        <v>1719.05</v>
      </c>
      <c r="F447" s="31">
        <v>12463.14</v>
      </c>
      <c r="G447" s="30">
        <v>46051</v>
      </c>
      <c r="H447" s="30" t="s">
        <v>506</v>
      </c>
      <c r="I447" s="31" t="s">
        <v>520</v>
      </c>
      <c r="J447" s="30">
        <v>46066</v>
      </c>
      <c r="K447" s="30" t="s">
        <v>1186</v>
      </c>
      <c r="L447" s="31" t="s">
        <v>397</v>
      </c>
      <c r="M447" s="31" t="s">
        <v>388</v>
      </c>
      <c r="N447">
        <f t="shared" si="22"/>
        <v>2</v>
      </c>
      <c r="O447">
        <f t="shared" si="23"/>
        <v>7</v>
      </c>
    </row>
    <row r="448" spans="1:15" x14ac:dyDescent="0.35">
      <c r="A448" s="30">
        <v>46021</v>
      </c>
      <c r="B448" s="31" t="s">
        <v>1074</v>
      </c>
      <c r="C448" s="31" t="s">
        <v>415</v>
      </c>
      <c r="D448" s="31">
        <v>17981.07</v>
      </c>
      <c r="E448" s="31">
        <v>2876.97</v>
      </c>
      <c r="F448" s="31">
        <v>20858.04</v>
      </c>
      <c r="G448" s="30">
        <v>46051</v>
      </c>
      <c r="H448" s="30" t="s">
        <v>506</v>
      </c>
      <c r="I448" s="31" t="s">
        <v>520</v>
      </c>
      <c r="J448" s="30">
        <v>46059</v>
      </c>
      <c r="K448" s="30" t="s">
        <v>521</v>
      </c>
      <c r="L448" s="31" t="s">
        <v>397</v>
      </c>
      <c r="M448" s="31" t="s">
        <v>388</v>
      </c>
      <c r="N448">
        <f t="shared" si="22"/>
        <v>2</v>
      </c>
      <c r="O448">
        <f t="shared" si="23"/>
        <v>6</v>
      </c>
    </row>
    <row r="449" spans="1:15" x14ac:dyDescent="0.35">
      <c r="A449" s="30">
        <v>46021</v>
      </c>
      <c r="B449" s="31" t="s">
        <v>1075</v>
      </c>
      <c r="C449" s="31" t="s">
        <v>415</v>
      </c>
      <c r="D449" s="31">
        <v>10488.96</v>
      </c>
      <c r="E449" s="31">
        <v>1678.23</v>
      </c>
      <c r="F449" s="31">
        <v>12167.19</v>
      </c>
      <c r="G449" s="30">
        <v>46051</v>
      </c>
      <c r="H449" s="30" t="s">
        <v>506</v>
      </c>
      <c r="I449" s="31" t="s">
        <v>520</v>
      </c>
      <c r="J449" s="30">
        <v>46059</v>
      </c>
      <c r="K449" s="30" t="s">
        <v>521</v>
      </c>
      <c r="L449" s="31" t="s">
        <v>397</v>
      </c>
      <c r="M449" s="31" t="s">
        <v>388</v>
      </c>
      <c r="N449">
        <f t="shared" si="22"/>
        <v>2</v>
      </c>
      <c r="O449">
        <f t="shared" si="23"/>
        <v>6</v>
      </c>
    </row>
    <row r="450" spans="1:15" x14ac:dyDescent="0.35">
      <c r="A450" s="30">
        <v>46020</v>
      </c>
      <c r="B450" s="31" t="s">
        <v>1076</v>
      </c>
      <c r="C450" s="31" t="s">
        <v>523</v>
      </c>
      <c r="D450" s="31">
        <v>54384.01</v>
      </c>
      <c r="E450" s="31">
        <v>8701.44</v>
      </c>
      <c r="F450" s="31">
        <v>63085.45</v>
      </c>
      <c r="G450" s="30">
        <v>46050</v>
      </c>
      <c r="H450" s="30" t="s">
        <v>506</v>
      </c>
      <c r="I450" s="31" t="s">
        <v>520</v>
      </c>
      <c r="J450" s="30">
        <v>46062</v>
      </c>
      <c r="K450" s="30" t="s">
        <v>1186</v>
      </c>
      <c r="L450" s="31" t="s">
        <v>397</v>
      </c>
      <c r="M450" s="31" t="s">
        <v>388</v>
      </c>
      <c r="N450">
        <f t="shared" si="22"/>
        <v>2</v>
      </c>
      <c r="O450">
        <f t="shared" si="23"/>
        <v>7</v>
      </c>
    </row>
    <row r="451" spans="1:15" x14ac:dyDescent="0.35">
      <c r="A451" s="30">
        <v>46013</v>
      </c>
      <c r="B451" s="31" t="s">
        <v>1064</v>
      </c>
      <c r="C451" s="31" t="s">
        <v>831</v>
      </c>
      <c r="D451" s="31">
        <v>10767.89</v>
      </c>
      <c r="E451" s="31">
        <v>1722.86</v>
      </c>
      <c r="F451" s="31">
        <v>12490.75</v>
      </c>
      <c r="G451" s="30">
        <v>46043</v>
      </c>
      <c r="H451" s="30" t="s">
        <v>506</v>
      </c>
      <c r="I451" s="31" t="s">
        <v>520</v>
      </c>
      <c r="J451" s="30">
        <v>46066</v>
      </c>
      <c r="K451" s="30" t="s">
        <v>1186</v>
      </c>
      <c r="L451" s="31" t="s">
        <v>397</v>
      </c>
      <c r="M451" s="31" t="s">
        <v>388</v>
      </c>
      <c r="N451">
        <f t="shared" si="22"/>
        <v>2</v>
      </c>
      <c r="O451">
        <f t="shared" si="23"/>
        <v>7</v>
      </c>
    </row>
    <row r="452" spans="1:15" x14ac:dyDescent="0.35">
      <c r="A452" s="30">
        <v>46010</v>
      </c>
      <c r="B452" s="31" t="s">
        <v>1036</v>
      </c>
      <c r="C452" s="31" t="s">
        <v>926</v>
      </c>
      <c r="D452" s="31">
        <v>42000</v>
      </c>
      <c r="E452" s="31">
        <v>6720</v>
      </c>
      <c r="F452" s="31">
        <v>48720</v>
      </c>
      <c r="G452" s="30">
        <v>46040</v>
      </c>
      <c r="H452" s="30" t="s">
        <v>506</v>
      </c>
      <c r="I452" s="31" t="s">
        <v>520</v>
      </c>
      <c r="J452" s="30">
        <v>46076</v>
      </c>
      <c r="K452" s="30" t="s">
        <v>1301</v>
      </c>
      <c r="L452" s="31" t="s">
        <v>835</v>
      </c>
      <c r="M452" s="31" t="s">
        <v>388</v>
      </c>
      <c r="N452">
        <f t="shared" si="22"/>
        <v>2</v>
      </c>
      <c r="O452">
        <f t="shared" si="23"/>
        <v>9</v>
      </c>
    </row>
    <row r="453" spans="1:15" x14ac:dyDescent="0.35">
      <c r="A453" s="30">
        <v>46009</v>
      </c>
      <c r="B453" s="31" t="s">
        <v>1038</v>
      </c>
      <c r="C453" s="31" t="s">
        <v>522</v>
      </c>
      <c r="D453" s="31">
        <v>98000</v>
      </c>
      <c r="E453" s="31">
        <v>15680</v>
      </c>
      <c r="F453" s="31">
        <v>113680</v>
      </c>
      <c r="G453" s="30">
        <v>46039</v>
      </c>
      <c r="H453" s="30" t="s">
        <v>506</v>
      </c>
      <c r="I453" s="31" t="s">
        <v>520</v>
      </c>
      <c r="J453" s="30">
        <v>46062</v>
      </c>
      <c r="K453" s="30" t="s">
        <v>1186</v>
      </c>
      <c r="L453" s="31" t="s">
        <v>397</v>
      </c>
      <c r="M453" s="31" t="s">
        <v>388</v>
      </c>
      <c r="N453">
        <f t="shared" si="22"/>
        <v>2</v>
      </c>
      <c r="O453">
        <f t="shared" si="23"/>
        <v>7</v>
      </c>
    </row>
    <row r="454" spans="1:15" x14ac:dyDescent="0.35">
      <c r="A454" s="30">
        <v>46008</v>
      </c>
      <c r="B454" s="31" t="s">
        <v>1041</v>
      </c>
      <c r="C454" s="31" t="s">
        <v>792</v>
      </c>
      <c r="D454" s="31">
        <v>82000</v>
      </c>
      <c r="E454" s="31">
        <v>13120</v>
      </c>
      <c r="F454" s="31">
        <v>95120</v>
      </c>
      <c r="G454" s="30">
        <v>46038</v>
      </c>
      <c r="H454" s="30" t="s">
        <v>506</v>
      </c>
      <c r="I454" s="31" t="s">
        <v>520</v>
      </c>
      <c r="J454" s="30">
        <v>46057</v>
      </c>
      <c r="K454" s="30" t="s">
        <v>521</v>
      </c>
      <c r="L454" s="31" t="s">
        <v>397</v>
      </c>
      <c r="M454" s="31" t="s">
        <v>388</v>
      </c>
      <c r="N454">
        <f t="shared" si="22"/>
        <v>2</v>
      </c>
      <c r="O454">
        <f t="shared" si="23"/>
        <v>6</v>
      </c>
    </row>
    <row r="455" spans="1:15" x14ac:dyDescent="0.35">
      <c r="A455" s="30">
        <v>46001</v>
      </c>
      <c r="B455" s="31" t="s">
        <v>986</v>
      </c>
      <c r="C455" s="31" t="s">
        <v>512</v>
      </c>
      <c r="D455" s="31">
        <v>6880</v>
      </c>
      <c r="E455" s="31">
        <v>1100.8</v>
      </c>
      <c r="F455" s="31">
        <v>7980.8</v>
      </c>
      <c r="G455" s="30">
        <v>46031</v>
      </c>
      <c r="H455" s="30" t="s">
        <v>506</v>
      </c>
      <c r="I455" s="31" t="s">
        <v>520</v>
      </c>
      <c r="J455" s="30">
        <v>46062</v>
      </c>
      <c r="K455" s="30" t="s">
        <v>1186</v>
      </c>
      <c r="L455" s="31" t="s">
        <v>835</v>
      </c>
      <c r="M455" s="31" t="s">
        <v>388</v>
      </c>
      <c r="N455">
        <f t="shared" ref="N455" si="24">MONTH(J455)</f>
        <v>2</v>
      </c>
      <c r="O455">
        <f t="shared" ref="O455" si="25">WEEKNUM(J455)</f>
        <v>7</v>
      </c>
    </row>
    <row r="456" spans="1:15" x14ac:dyDescent="0.35">
      <c r="A456" s="30">
        <v>46052</v>
      </c>
      <c r="B456" s="31" t="s">
        <v>1259</v>
      </c>
      <c r="C456" s="31" t="s">
        <v>1150</v>
      </c>
      <c r="D456" s="31">
        <v>15300</v>
      </c>
      <c r="E456" s="31">
        <v>2448</v>
      </c>
      <c r="F456" s="31">
        <v>17748</v>
      </c>
      <c r="G456" s="30">
        <v>46052</v>
      </c>
      <c r="H456" s="30" t="s">
        <v>503</v>
      </c>
      <c r="I456" s="31" t="s">
        <v>520</v>
      </c>
      <c r="J456" s="30">
        <v>46052</v>
      </c>
      <c r="K456" s="30" t="s">
        <v>1301</v>
      </c>
      <c r="L456" s="31" t="s">
        <v>397</v>
      </c>
      <c r="M456" s="31" t="s">
        <v>511</v>
      </c>
      <c r="N456">
        <f t="shared" ref="N456:N519" si="26">MONTH(J456)</f>
        <v>1</v>
      </c>
      <c r="O456">
        <f t="shared" ref="O456:O519" si="27">WEEKNUM(J456)</f>
        <v>5</v>
      </c>
    </row>
    <row r="457" spans="1:15" x14ac:dyDescent="0.35">
      <c r="A457" s="30">
        <v>46050</v>
      </c>
      <c r="B457" s="31" t="s">
        <v>1267</v>
      </c>
      <c r="C457" s="31" t="s">
        <v>1154</v>
      </c>
      <c r="D457" s="31">
        <v>2500</v>
      </c>
      <c r="E457" s="31">
        <v>400</v>
      </c>
      <c r="F457" s="31">
        <v>2900</v>
      </c>
      <c r="G457" s="30">
        <v>46050</v>
      </c>
      <c r="H457" s="30" t="s">
        <v>503</v>
      </c>
      <c r="I457" s="31" t="s">
        <v>520</v>
      </c>
      <c r="J457" s="30">
        <v>46049</v>
      </c>
      <c r="K457" s="30" t="s">
        <v>1301</v>
      </c>
      <c r="L457" s="31" t="s">
        <v>397</v>
      </c>
      <c r="M457" s="31" t="s">
        <v>511</v>
      </c>
      <c r="N457">
        <f t="shared" si="26"/>
        <v>1</v>
      </c>
      <c r="O457">
        <f t="shared" si="27"/>
        <v>5</v>
      </c>
    </row>
    <row r="458" spans="1:15" x14ac:dyDescent="0.35">
      <c r="A458" s="30">
        <v>46049</v>
      </c>
      <c r="B458" s="31" t="s">
        <v>1269</v>
      </c>
      <c r="C458" s="31" t="s">
        <v>1270</v>
      </c>
      <c r="D458" s="31">
        <v>3510</v>
      </c>
      <c r="E458" s="31">
        <v>561.6</v>
      </c>
      <c r="F458" s="31">
        <v>4071.6</v>
      </c>
      <c r="G458" s="30">
        <v>46049</v>
      </c>
      <c r="H458" s="30" t="s">
        <v>503</v>
      </c>
      <c r="I458" s="31" t="s">
        <v>520</v>
      </c>
      <c r="J458" s="30">
        <v>46049</v>
      </c>
      <c r="K458" s="30" t="s">
        <v>1301</v>
      </c>
      <c r="L458" s="31" t="s">
        <v>835</v>
      </c>
      <c r="M458" s="31" t="s">
        <v>511</v>
      </c>
      <c r="N458">
        <f t="shared" si="26"/>
        <v>1</v>
      </c>
      <c r="O458">
        <f t="shared" si="27"/>
        <v>5</v>
      </c>
    </row>
    <row r="459" spans="1:15" x14ac:dyDescent="0.35">
      <c r="A459" s="30">
        <v>46049</v>
      </c>
      <c r="B459" s="31" t="s">
        <v>1271</v>
      </c>
      <c r="C459" s="31" t="s">
        <v>1272</v>
      </c>
      <c r="D459" s="31">
        <v>121680</v>
      </c>
      <c r="E459" s="31"/>
      <c r="F459" s="31">
        <v>121680</v>
      </c>
      <c r="G459" s="30">
        <v>46049</v>
      </c>
      <c r="H459" s="30" t="s">
        <v>503</v>
      </c>
      <c r="I459" s="31" t="s">
        <v>520</v>
      </c>
      <c r="J459" s="30">
        <v>46049</v>
      </c>
      <c r="K459" s="30" t="s">
        <v>1301</v>
      </c>
      <c r="L459" s="31" t="s">
        <v>397</v>
      </c>
      <c r="M459" s="31" t="s">
        <v>511</v>
      </c>
      <c r="N459">
        <f t="shared" si="26"/>
        <v>1</v>
      </c>
      <c r="O459">
        <f t="shared" si="27"/>
        <v>5</v>
      </c>
    </row>
    <row r="460" spans="1:15" x14ac:dyDescent="0.35">
      <c r="A460" s="30">
        <v>46049</v>
      </c>
      <c r="B460" s="31" t="s">
        <v>1302</v>
      </c>
      <c r="C460" s="31" t="s">
        <v>788</v>
      </c>
      <c r="D460" s="31">
        <v>195872</v>
      </c>
      <c r="E460" s="31"/>
      <c r="F460" s="31">
        <v>195872</v>
      </c>
      <c r="G460" s="30">
        <v>46049</v>
      </c>
      <c r="H460" s="30" t="s">
        <v>503</v>
      </c>
      <c r="I460" s="31" t="s">
        <v>520</v>
      </c>
      <c r="J460" s="30">
        <v>46049</v>
      </c>
      <c r="K460" s="30" t="s">
        <v>1301</v>
      </c>
      <c r="L460" s="31" t="s">
        <v>397</v>
      </c>
      <c r="M460" s="31" t="s">
        <v>511</v>
      </c>
      <c r="N460">
        <f t="shared" si="26"/>
        <v>1</v>
      </c>
      <c r="O460">
        <f t="shared" si="27"/>
        <v>5</v>
      </c>
    </row>
    <row r="461" spans="1:15" x14ac:dyDescent="0.35">
      <c r="A461" s="30">
        <v>46048</v>
      </c>
      <c r="B461" s="31" t="s">
        <v>1273</v>
      </c>
      <c r="C461" s="31" t="s">
        <v>1274</v>
      </c>
      <c r="D461" s="31">
        <v>135500</v>
      </c>
      <c r="E461" s="31"/>
      <c r="F461" s="31">
        <v>135500</v>
      </c>
      <c r="G461" s="30">
        <v>46048</v>
      </c>
      <c r="H461" s="30" t="s">
        <v>503</v>
      </c>
      <c r="I461" s="31" t="s">
        <v>520</v>
      </c>
      <c r="J461" s="30">
        <v>46049</v>
      </c>
      <c r="K461" s="30" t="s">
        <v>1301</v>
      </c>
      <c r="L461" s="31" t="s">
        <v>397</v>
      </c>
      <c r="M461" s="31" t="s">
        <v>511</v>
      </c>
      <c r="N461">
        <f t="shared" si="26"/>
        <v>1</v>
      </c>
      <c r="O461">
        <f t="shared" si="27"/>
        <v>5</v>
      </c>
    </row>
    <row r="462" spans="1:15" x14ac:dyDescent="0.35">
      <c r="A462" s="30">
        <v>46048</v>
      </c>
      <c r="B462" s="31" t="s">
        <v>1275</v>
      </c>
      <c r="C462" s="31" t="s">
        <v>1274</v>
      </c>
      <c r="D462" s="31">
        <v>33000</v>
      </c>
      <c r="E462" s="31"/>
      <c r="F462" s="31">
        <v>33000</v>
      </c>
      <c r="G462" s="30">
        <v>46048</v>
      </c>
      <c r="H462" s="30" t="s">
        <v>503</v>
      </c>
      <c r="I462" s="31" t="s">
        <v>520</v>
      </c>
      <c r="J462" s="30">
        <v>46052</v>
      </c>
      <c r="K462" s="30" t="s">
        <v>1301</v>
      </c>
      <c r="L462" s="31" t="s">
        <v>397</v>
      </c>
      <c r="M462" s="31" t="s">
        <v>511</v>
      </c>
      <c r="N462">
        <f t="shared" si="26"/>
        <v>1</v>
      </c>
      <c r="O462">
        <f t="shared" si="27"/>
        <v>5</v>
      </c>
    </row>
    <row r="463" spans="1:15" x14ac:dyDescent="0.35">
      <c r="A463" s="30">
        <v>46048</v>
      </c>
      <c r="B463" s="31" t="s">
        <v>1277</v>
      </c>
      <c r="C463" s="31" t="s">
        <v>1156</v>
      </c>
      <c r="D463" s="31">
        <v>48450</v>
      </c>
      <c r="E463" s="31">
        <v>7752</v>
      </c>
      <c r="F463" s="31">
        <v>56202</v>
      </c>
      <c r="G463" s="30">
        <v>46048</v>
      </c>
      <c r="H463" s="30" t="s">
        <v>503</v>
      </c>
      <c r="I463" s="31" t="s">
        <v>520</v>
      </c>
      <c r="J463" s="30">
        <v>46043</v>
      </c>
      <c r="K463" s="30" t="s">
        <v>1258</v>
      </c>
      <c r="L463" s="31" t="s">
        <v>1146</v>
      </c>
      <c r="M463" s="31" t="s">
        <v>511</v>
      </c>
      <c r="N463">
        <f t="shared" si="26"/>
        <v>1</v>
      </c>
      <c r="O463">
        <f t="shared" si="27"/>
        <v>4</v>
      </c>
    </row>
    <row r="464" spans="1:15" x14ac:dyDescent="0.35">
      <c r="A464" s="30">
        <v>46044</v>
      </c>
      <c r="B464" s="31" t="s">
        <v>1190</v>
      </c>
      <c r="C464" s="31" t="s">
        <v>788</v>
      </c>
      <c r="D464" s="31">
        <v>1265.27</v>
      </c>
      <c r="E464" s="31"/>
      <c r="F464" s="31">
        <v>1265.27</v>
      </c>
      <c r="G464" s="30">
        <v>46044</v>
      </c>
      <c r="H464" s="30" t="s">
        <v>503</v>
      </c>
      <c r="I464" s="31" t="s">
        <v>520</v>
      </c>
      <c r="J464" s="30">
        <v>46044</v>
      </c>
      <c r="K464" s="30" t="s">
        <v>1258</v>
      </c>
      <c r="L464" s="31" t="s">
        <v>397</v>
      </c>
      <c r="M464" s="31" t="s">
        <v>511</v>
      </c>
      <c r="N464">
        <f t="shared" si="26"/>
        <v>1</v>
      </c>
      <c r="O464">
        <f t="shared" si="27"/>
        <v>4</v>
      </c>
    </row>
    <row r="465" spans="1:15" x14ac:dyDescent="0.35">
      <c r="A465" s="30">
        <v>46044</v>
      </c>
      <c r="B465" s="31" t="s">
        <v>1192</v>
      </c>
      <c r="C465" s="31" t="s">
        <v>1193</v>
      </c>
      <c r="D465" s="31">
        <v>17000</v>
      </c>
      <c r="E465" s="31">
        <v>2720</v>
      </c>
      <c r="F465" s="31">
        <v>19720</v>
      </c>
      <c r="G465" s="30">
        <v>46044</v>
      </c>
      <c r="H465" s="30" t="s">
        <v>503</v>
      </c>
      <c r="I465" s="31" t="s">
        <v>520</v>
      </c>
      <c r="J465" s="30">
        <v>46051</v>
      </c>
      <c r="K465" s="30" t="s">
        <v>1301</v>
      </c>
      <c r="L465" s="31" t="s">
        <v>397</v>
      </c>
      <c r="M465" s="31" t="s">
        <v>511</v>
      </c>
      <c r="N465">
        <f t="shared" si="26"/>
        <v>1</v>
      </c>
      <c r="O465">
        <f t="shared" si="27"/>
        <v>5</v>
      </c>
    </row>
    <row r="466" spans="1:15" x14ac:dyDescent="0.35">
      <c r="A466" s="30">
        <v>46042</v>
      </c>
      <c r="B466" s="31" t="s">
        <v>1198</v>
      </c>
      <c r="C466" s="31" t="s">
        <v>1150</v>
      </c>
      <c r="D466" s="31">
        <v>15300</v>
      </c>
      <c r="E466" s="31">
        <v>2448</v>
      </c>
      <c r="F466" s="31">
        <v>17748</v>
      </c>
      <c r="G466" s="30">
        <v>46042</v>
      </c>
      <c r="H466" s="30" t="s">
        <v>503</v>
      </c>
      <c r="I466" s="31" t="s">
        <v>520</v>
      </c>
      <c r="J466" s="30">
        <v>46042</v>
      </c>
      <c r="K466" s="30" t="s">
        <v>1258</v>
      </c>
      <c r="L466" s="31" t="s">
        <v>397</v>
      </c>
      <c r="M466" s="31" t="s">
        <v>511</v>
      </c>
      <c r="N466">
        <f t="shared" si="26"/>
        <v>1</v>
      </c>
      <c r="O466">
        <f t="shared" si="27"/>
        <v>4</v>
      </c>
    </row>
    <row r="467" spans="1:15" x14ac:dyDescent="0.35">
      <c r="A467" s="30">
        <v>46042</v>
      </c>
      <c r="B467" s="31" t="s">
        <v>1199</v>
      </c>
      <c r="C467" s="31" t="s">
        <v>1200</v>
      </c>
      <c r="D467" s="31">
        <v>1061</v>
      </c>
      <c r="E467" s="31">
        <v>169.76</v>
      </c>
      <c r="F467" s="31">
        <v>1230.76</v>
      </c>
      <c r="G467" s="30">
        <v>46042</v>
      </c>
      <c r="H467" s="30" t="s">
        <v>503</v>
      </c>
      <c r="I467" s="31" t="s">
        <v>520</v>
      </c>
      <c r="J467" s="30">
        <v>46041</v>
      </c>
      <c r="K467" s="30" t="s">
        <v>1258</v>
      </c>
      <c r="L467" s="31" t="s">
        <v>397</v>
      </c>
      <c r="M467" s="31" t="s">
        <v>511</v>
      </c>
      <c r="N467">
        <f t="shared" si="26"/>
        <v>1</v>
      </c>
      <c r="O467">
        <f t="shared" si="27"/>
        <v>4</v>
      </c>
    </row>
    <row r="468" spans="1:15" x14ac:dyDescent="0.35">
      <c r="A468" s="30">
        <v>46041</v>
      </c>
      <c r="B468" s="31" t="s">
        <v>1206</v>
      </c>
      <c r="C468" s="31" t="s">
        <v>1193</v>
      </c>
      <c r="D468" s="31">
        <v>8500</v>
      </c>
      <c r="E468" s="31">
        <v>1360</v>
      </c>
      <c r="F468" s="31">
        <v>9860</v>
      </c>
      <c r="G468" s="30">
        <v>46041</v>
      </c>
      <c r="H468" s="30" t="s">
        <v>503</v>
      </c>
      <c r="I468" s="31" t="s">
        <v>520</v>
      </c>
      <c r="J468" s="30">
        <v>46051</v>
      </c>
      <c r="K468" s="30" t="s">
        <v>1301</v>
      </c>
      <c r="L468" s="31" t="s">
        <v>397</v>
      </c>
      <c r="M468" s="31" t="s">
        <v>511</v>
      </c>
      <c r="N468">
        <f t="shared" si="26"/>
        <v>1</v>
      </c>
      <c r="O468">
        <f t="shared" si="27"/>
        <v>5</v>
      </c>
    </row>
    <row r="469" spans="1:15" x14ac:dyDescent="0.35">
      <c r="A469" s="30">
        <v>46041</v>
      </c>
      <c r="B469" s="31" t="s">
        <v>1207</v>
      </c>
      <c r="C469" s="31" t="s">
        <v>1193</v>
      </c>
      <c r="D469" s="31">
        <v>30940</v>
      </c>
      <c r="E469" s="31">
        <v>4950.3999999999996</v>
      </c>
      <c r="F469" s="31">
        <v>35890.400000000001</v>
      </c>
      <c r="G469" s="30">
        <v>46041</v>
      </c>
      <c r="H469" s="30" t="s">
        <v>503</v>
      </c>
      <c r="I469" s="31" t="s">
        <v>520</v>
      </c>
      <c r="J469" s="30">
        <v>46045</v>
      </c>
      <c r="K469" s="30" t="s">
        <v>1258</v>
      </c>
      <c r="L469" s="31" t="s">
        <v>397</v>
      </c>
      <c r="M469" s="31" t="s">
        <v>511</v>
      </c>
      <c r="N469">
        <f t="shared" si="26"/>
        <v>1</v>
      </c>
      <c r="O469">
        <f t="shared" si="27"/>
        <v>4</v>
      </c>
    </row>
    <row r="470" spans="1:15" x14ac:dyDescent="0.35">
      <c r="A470" s="30">
        <v>46041</v>
      </c>
      <c r="B470" s="31" t="s">
        <v>1208</v>
      </c>
      <c r="C470" s="31" t="s">
        <v>1193</v>
      </c>
      <c r="D470" s="31">
        <v>34850</v>
      </c>
      <c r="E470" s="31">
        <v>5576</v>
      </c>
      <c r="F470" s="31">
        <v>40426</v>
      </c>
      <c r="G470" s="30">
        <v>46041</v>
      </c>
      <c r="H470" s="30" t="s">
        <v>503</v>
      </c>
      <c r="I470" s="31" t="s">
        <v>520</v>
      </c>
      <c r="J470" s="30">
        <v>46051</v>
      </c>
      <c r="K470" s="30" t="s">
        <v>1301</v>
      </c>
      <c r="L470" s="31" t="s">
        <v>397</v>
      </c>
      <c r="M470" s="31" t="s">
        <v>511</v>
      </c>
      <c r="N470">
        <f t="shared" si="26"/>
        <v>1</v>
      </c>
      <c r="O470">
        <f t="shared" si="27"/>
        <v>5</v>
      </c>
    </row>
    <row r="471" spans="1:15" x14ac:dyDescent="0.35">
      <c r="A471" s="30">
        <v>46038</v>
      </c>
      <c r="B471" s="31" t="s">
        <v>1185</v>
      </c>
      <c r="C471" s="31" t="s">
        <v>788</v>
      </c>
      <c r="D471" s="31">
        <v>462550</v>
      </c>
      <c r="E471" s="31"/>
      <c r="F471" s="31">
        <v>462550</v>
      </c>
      <c r="G471" s="30">
        <v>46038</v>
      </c>
      <c r="H471" s="30" t="s">
        <v>503</v>
      </c>
      <c r="I471" s="31" t="s">
        <v>520</v>
      </c>
      <c r="J471" s="30">
        <v>46038</v>
      </c>
      <c r="K471" s="30" t="s">
        <v>1186</v>
      </c>
      <c r="L471" s="31" t="s">
        <v>397</v>
      </c>
      <c r="M471" s="31" t="s">
        <v>511</v>
      </c>
      <c r="N471">
        <f t="shared" si="26"/>
        <v>1</v>
      </c>
      <c r="O471">
        <f t="shared" si="27"/>
        <v>3</v>
      </c>
    </row>
    <row r="472" spans="1:15" x14ac:dyDescent="0.35">
      <c r="A472" s="30">
        <v>46037</v>
      </c>
      <c r="B472" s="31" t="s">
        <v>1144</v>
      </c>
      <c r="C472" s="31" t="s">
        <v>1145</v>
      </c>
      <c r="D472" s="31">
        <v>36000</v>
      </c>
      <c r="E472" s="31">
        <v>5760</v>
      </c>
      <c r="F472" s="31">
        <v>41760</v>
      </c>
      <c r="G472" s="30">
        <v>46052</v>
      </c>
      <c r="H472" s="30" t="s">
        <v>503</v>
      </c>
      <c r="I472" s="31" t="s">
        <v>520</v>
      </c>
      <c r="J472" s="30">
        <v>46042</v>
      </c>
      <c r="K472" s="30" t="s">
        <v>1258</v>
      </c>
      <c r="L472" s="31" t="s">
        <v>1146</v>
      </c>
      <c r="M472" s="31" t="s">
        <v>388</v>
      </c>
      <c r="N472">
        <f t="shared" si="26"/>
        <v>1</v>
      </c>
      <c r="O472">
        <f t="shared" si="27"/>
        <v>4</v>
      </c>
    </row>
    <row r="473" spans="1:15" x14ac:dyDescent="0.35">
      <c r="A473" s="30">
        <v>46037</v>
      </c>
      <c r="B473" s="31" t="s">
        <v>1147</v>
      </c>
      <c r="C473" s="31" t="s">
        <v>1145</v>
      </c>
      <c r="D473" s="31">
        <v>6000</v>
      </c>
      <c r="E473" s="31">
        <v>960</v>
      </c>
      <c r="F473" s="31">
        <v>6960</v>
      </c>
      <c r="G473" s="30">
        <v>46037</v>
      </c>
      <c r="H473" s="30" t="s">
        <v>503</v>
      </c>
      <c r="I473" s="31" t="s">
        <v>520</v>
      </c>
      <c r="J473" s="30">
        <v>46035</v>
      </c>
      <c r="K473" s="30" t="s">
        <v>1186</v>
      </c>
      <c r="L473" s="31" t="s">
        <v>1146</v>
      </c>
      <c r="M473" s="31" t="s">
        <v>511</v>
      </c>
      <c r="N473">
        <f t="shared" si="26"/>
        <v>1</v>
      </c>
      <c r="O473">
        <f t="shared" si="27"/>
        <v>3</v>
      </c>
    </row>
    <row r="474" spans="1:15" x14ac:dyDescent="0.35">
      <c r="A474" s="30">
        <v>46036</v>
      </c>
      <c r="B474" s="31" t="s">
        <v>1149</v>
      </c>
      <c r="C474" s="31" t="s">
        <v>1150</v>
      </c>
      <c r="D474" s="31">
        <v>15300</v>
      </c>
      <c r="E474" s="31">
        <v>2448</v>
      </c>
      <c r="F474" s="31">
        <v>17748</v>
      </c>
      <c r="G474" s="30">
        <v>46036</v>
      </c>
      <c r="H474" s="30" t="s">
        <v>503</v>
      </c>
      <c r="I474" s="31" t="s">
        <v>520</v>
      </c>
      <c r="J474" s="30">
        <v>46036</v>
      </c>
      <c r="K474" s="30" t="s">
        <v>1186</v>
      </c>
      <c r="L474" s="31" t="s">
        <v>397</v>
      </c>
      <c r="M474" s="31" t="s">
        <v>511</v>
      </c>
      <c r="N474">
        <f t="shared" si="26"/>
        <v>1</v>
      </c>
      <c r="O474">
        <f t="shared" si="27"/>
        <v>3</v>
      </c>
    </row>
    <row r="475" spans="1:15" x14ac:dyDescent="0.35">
      <c r="A475" s="30">
        <v>46036</v>
      </c>
      <c r="B475" s="31" t="s">
        <v>1153</v>
      </c>
      <c r="C475" s="31" t="s">
        <v>1154</v>
      </c>
      <c r="D475" s="31">
        <v>2500</v>
      </c>
      <c r="E475" s="31">
        <v>400</v>
      </c>
      <c r="F475" s="31">
        <v>2900</v>
      </c>
      <c r="G475" s="30">
        <v>46036</v>
      </c>
      <c r="H475" s="30" t="s">
        <v>503</v>
      </c>
      <c r="I475" s="31" t="s">
        <v>520</v>
      </c>
      <c r="J475" s="30">
        <v>46035</v>
      </c>
      <c r="K475" s="30" t="s">
        <v>1186</v>
      </c>
      <c r="L475" s="31" t="s">
        <v>397</v>
      </c>
      <c r="M475" s="31" t="s">
        <v>511</v>
      </c>
      <c r="N475">
        <f t="shared" si="26"/>
        <v>1</v>
      </c>
      <c r="O475">
        <f t="shared" si="27"/>
        <v>3</v>
      </c>
    </row>
    <row r="476" spans="1:15" x14ac:dyDescent="0.35">
      <c r="A476" s="30">
        <v>46036</v>
      </c>
      <c r="B476" s="31" t="s">
        <v>1155</v>
      </c>
      <c r="C476" s="31" t="s">
        <v>1156</v>
      </c>
      <c r="D476" s="31">
        <v>54000</v>
      </c>
      <c r="E476" s="31">
        <v>8640</v>
      </c>
      <c r="F476" s="31">
        <v>62640</v>
      </c>
      <c r="G476" s="30">
        <v>46036</v>
      </c>
      <c r="H476" s="30" t="s">
        <v>503</v>
      </c>
      <c r="I476" s="31" t="s">
        <v>520</v>
      </c>
      <c r="J476" s="30">
        <v>46036</v>
      </c>
      <c r="K476" s="30" t="s">
        <v>1186</v>
      </c>
      <c r="L476" s="31" t="s">
        <v>1146</v>
      </c>
      <c r="M476" s="31" t="s">
        <v>511</v>
      </c>
      <c r="N476">
        <f t="shared" si="26"/>
        <v>1</v>
      </c>
      <c r="O476">
        <f t="shared" si="27"/>
        <v>3</v>
      </c>
    </row>
    <row r="477" spans="1:15" x14ac:dyDescent="0.35">
      <c r="A477" s="30">
        <v>46035</v>
      </c>
      <c r="B477" s="31" t="s">
        <v>1159</v>
      </c>
      <c r="C477" s="31" t="s">
        <v>414</v>
      </c>
      <c r="D477" s="31">
        <v>117047.9</v>
      </c>
      <c r="E477" s="31">
        <v>18727.66</v>
      </c>
      <c r="F477" s="31">
        <v>135775.56</v>
      </c>
      <c r="G477" s="30">
        <v>46065</v>
      </c>
      <c r="H477" s="30" t="s">
        <v>503</v>
      </c>
      <c r="I477" s="31" t="s">
        <v>520</v>
      </c>
      <c r="J477" s="30">
        <v>46052</v>
      </c>
      <c r="K477" s="30" t="s">
        <v>1301</v>
      </c>
      <c r="L477" s="31" t="s">
        <v>835</v>
      </c>
      <c r="M477" s="31" t="s">
        <v>388</v>
      </c>
      <c r="N477">
        <f t="shared" si="26"/>
        <v>1</v>
      </c>
      <c r="O477">
        <f t="shared" si="27"/>
        <v>5</v>
      </c>
    </row>
    <row r="478" spans="1:15" x14ac:dyDescent="0.35">
      <c r="A478" s="30">
        <v>46034</v>
      </c>
      <c r="B478" s="31" t="s">
        <v>1160</v>
      </c>
      <c r="C478" s="31" t="s">
        <v>1161</v>
      </c>
      <c r="D478" s="31">
        <v>58680</v>
      </c>
      <c r="E478" s="31">
        <v>9388.7999999999993</v>
      </c>
      <c r="F478" s="31">
        <v>68068.800000000003</v>
      </c>
      <c r="G478" s="30">
        <v>46049</v>
      </c>
      <c r="H478" s="30" t="s">
        <v>503</v>
      </c>
      <c r="I478" s="31" t="s">
        <v>520</v>
      </c>
      <c r="J478" s="30">
        <v>46051</v>
      </c>
      <c r="K478" s="30" t="s">
        <v>1301</v>
      </c>
      <c r="L478" s="31" t="s">
        <v>835</v>
      </c>
      <c r="M478" s="31" t="s">
        <v>388</v>
      </c>
      <c r="N478">
        <f t="shared" si="26"/>
        <v>1</v>
      </c>
      <c r="O478">
        <f t="shared" si="27"/>
        <v>5</v>
      </c>
    </row>
    <row r="479" spans="1:15" x14ac:dyDescent="0.35">
      <c r="A479" s="30">
        <v>46034</v>
      </c>
      <c r="B479" s="31" t="s">
        <v>1163</v>
      </c>
      <c r="C479" s="31" t="s">
        <v>1164</v>
      </c>
      <c r="D479" s="31">
        <v>10206</v>
      </c>
      <c r="E479" s="31">
        <v>1632.96</v>
      </c>
      <c r="F479" s="31">
        <v>11838.96</v>
      </c>
      <c r="G479" s="30">
        <v>46034</v>
      </c>
      <c r="H479" s="30" t="s">
        <v>503</v>
      </c>
      <c r="I479" s="31" t="s">
        <v>520</v>
      </c>
      <c r="J479" s="30">
        <v>46034</v>
      </c>
      <c r="K479" s="30" t="s">
        <v>1186</v>
      </c>
      <c r="L479" s="31" t="s">
        <v>397</v>
      </c>
      <c r="M479" s="31" t="s">
        <v>511</v>
      </c>
      <c r="N479">
        <f t="shared" si="26"/>
        <v>1</v>
      </c>
      <c r="O479">
        <f t="shared" si="27"/>
        <v>3</v>
      </c>
    </row>
    <row r="480" spans="1:15" x14ac:dyDescent="0.35">
      <c r="A480" s="30">
        <v>46031</v>
      </c>
      <c r="B480" s="31" t="s">
        <v>1085</v>
      </c>
      <c r="C480" s="31" t="s">
        <v>409</v>
      </c>
      <c r="D480" s="31">
        <v>15930.9</v>
      </c>
      <c r="E480" s="31">
        <v>2548.94</v>
      </c>
      <c r="F480" s="31">
        <v>18479.84</v>
      </c>
      <c r="G480" s="30">
        <v>46061</v>
      </c>
      <c r="H480" s="30" t="s">
        <v>503</v>
      </c>
      <c r="I480" s="31" t="s">
        <v>520</v>
      </c>
      <c r="J480" s="30">
        <v>46053</v>
      </c>
      <c r="K480" s="30" t="s">
        <v>1301</v>
      </c>
      <c r="L480" s="31" t="s">
        <v>397</v>
      </c>
      <c r="M480" s="31" t="s">
        <v>388</v>
      </c>
      <c r="N480">
        <f t="shared" si="26"/>
        <v>1</v>
      </c>
      <c r="O480">
        <f t="shared" si="27"/>
        <v>5</v>
      </c>
    </row>
    <row r="481" spans="1:15" x14ac:dyDescent="0.35">
      <c r="A481" s="30">
        <v>46030</v>
      </c>
      <c r="B481" s="31" t="s">
        <v>1087</v>
      </c>
      <c r="C481" s="31" t="s">
        <v>790</v>
      </c>
      <c r="D481" s="31">
        <v>48700</v>
      </c>
      <c r="E481" s="31">
        <v>7792</v>
      </c>
      <c r="F481" s="31">
        <v>56492</v>
      </c>
      <c r="G481" s="30">
        <v>46060</v>
      </c>
      <c r="H481" s="30" t="s">
        <v>503</v>
      </c>
      <c r="I481" s="31" t="s">
        <v>520</v>
      </c>
      <c r="J481" s="30">
        <v>46052</v>
      </c>
      <c r="K481" s="30" t="s">
        <v>1301</v>
      </c>
      <c r="L481" s="31" t="s">
        <v>397</v>
      </c>
      <c r="M481" s="31" t="s">
        <v>388</v>
      </c>
      <c r="N481">
        <f t="shared" si="26"/>
        <v>1</v>
      </c>
      <c r="O481">
        <f t="shared" si="27"/>
        <v>5</v>
      </c>
    </row>
    <row r="482" spans="1:15" x14ac:dyDescent="0.35">
      <c r="A482" s="30">
        <v>46030</v>
      </c>
      <c r="B482" s="31" t="s">
        <v>1088</v>
      </c>
      <c r="C482" s="31" t="s">
        <v>790</v>
      </c>
      <c r="D482" s="31">
        <v>48700</v>
      </c>
      <c r="E482" s="31">
        <v>7792</v>
      </c>
      <c r="F482" s="31">
        <v>56492</v>
      </c>
      <c r="G482" s="30">
        <v>46060</v>
      </c>
      <c r="H482" s="30" t="s">
        <v>503</v>
      </c>
      <c r="I482" s="31" t="s">
        <v>520</v>
      </c>
      <c r="J482" s="30">
        <v>46050</v>
      </c>
      <c r="K482" s="30" t="s">
        <v>1301</v>
      </c>
      <c r="L482" s="31" t="s">
        <v>397</v>
      </c>
      <c r="M482" s="31" t="s">
        <v>388</v>
      </c>
      <c r="N482">
        <f t="shared" si="26"/>
        <v>1</v>
      </c>
      <c r="O482">
        <f t="shared" si="27"/>
        <v>5</v>
      </c>
    </row>
    <row r="483" spans="1:15" x14ac:dyDescent="0.35">
      <c r="A483" s="30">
        <v>46030</v>
      </c>
      <c r="B483" s="31" t="s">
        <v>1089</v>
      </c>
      <c r="C483" s="31" t="s">
        <v>790</v>
      </c>
      <c r="D483" s="31">
        <v>25324</v>
      </c>
      <c r="E483" s="31">
        <v>4051.84</v>
      </c>
      <c r="F483" s="31">
        <v>29375.84</v>
      </c>
      <c r="G483" s="30">
        <v>46060</v>
      </c>
      <c r="H483" s="30" t="s">
        <v>503</v>
      </c>
      <c r="I483" s="31" t="s">
        <v>520</v>
      </c>
      <c r="J483" s="30">
        <v>46035</v>
      </c>
      <c r="K483" s="30" t="s">
        <v>1186</v>
      </c>
      <c r="L483" s="31" t="s">
        <v>397</v>
      </c>
      <c r="M483" s="31" t="s">
        <v>388</v>
      </c>
      <c r="N483">
        <f t="shared" si="26"/>
        <v>1</v>
      </c>
      <c r="O483">
        <f t="shared" si="27"/>
        <v>3</v>
      </c>
    </row>
    <row r="484" spans="1:15" x14ac:dyDescent="0.35">
      <c r="A484" s="30">
        <v>46030</v>
      </c>
      <c r="B484" s="31" t="s">
        <v>1090</v>
      </c>
      <c r="C484" s="31" t="s">
        <v>790</v>
      </c>
      <c r="D484" s="31">
        <v>2922</v>
      </c>
      <c r="E484" s="31">
        <v>467.52</v>
      </c>
      <c r="F484" s="31">
        <v>3389.52</v>
      </c>
      <c r="G484" s="30">
        <v>46060</v>
      </c>
      <c r="H484" s="30" t="s">
        <v>503</v>
      </c>
      <c r="I484" s="31" t="s">
        <v>520</v>
      </c>
      <c r="J484" s="30">
        <v>46035</v>
      </c>
      <c r="K484" s="30" t="s">
        <v>1186</v>
      </c>
      <c r="L484" s="31" t="s">
        <v>397</v>
      </c>
      <c r="M484" s="31" t="s">
        <v>388</v>
      </c>
      <c r="N484">
        <f t="shared" si="26"/>
        <v>1</v>
      </c>
      <c r="O484">
        <f t="shared" si="27"/>
        <v>3</v>
      </c>
    </row>
    <row r="485" spans="1:15" x14ac:dyDescent="0.35">
      <c r="A485" s="30">
        <v>46030</v>
      </c>
      <c r="B485" s="31" t="s">
        <v>1103</v>
      </c>
      <c r="C485" s="31" t="s">
        <v>966</v>
      </c>
      <c r="D485" s="31">
        <v>18000</v>
      </c>
      <c r="E485" s="31">
        <v>2880</v>
      </c>
      <c r="F485" s="31">
        <v>20880</v>
      </c>
      <c r="G485" s="30">
        <v>46030</v>
      </c>
      <c r="H485" s="30" t="s">
        <v>503</v>
      </c>
      <c r="I485" s="31" t="s">
        <v>520</v>
      </c>
      <c r="J485" s="30">
        <v>46030</v>
      </c>
      <c r="K485" s="30" t="s">
        <v>521</v>
      </c>
      <c r="L485" s="31" t="s">
        <v>397</v>
      </c>
      <c r="M485" s="31" t="s">
        <v>511</v>
      </c>
      <c r="N485">
        <f t="shared" si="26"/>
        <v>1</v>
      </c>
      <c r="O485">
        <f t="shared" si="27"/>
        <v>2</v>
      </c>
    </row>
    <row r="486" spans="1:15" x14ac:dyDescent="0.35">
      <c r="A486" s="30">
        <v>46029</v>
      </c>
      <c r="B486" s="31" t="s">
        <v>1096</v>
      </c>
      <c r="C486" s="31" t="s">
        <v>761</v>
      </c>
      <c r="D486" s="31">
        <v>23149</v>
      </c>
      <c r="E486" s="31">
        <v>3703.84</v>
      </c>
      <c r="F486" s="31">
        <v>26852.84</v>
      </c>
      <c r="G486" s="30">
        <v>46029</v>
      </c>
      <c r="H486" s="30" t="s">
        <v>503</v>
      </c>
      <c r="I486" s="31" t="s">
        <v>520</v>
      </c>
      <c r="J486" s="30">
        <v>46037</v>
      </c>
      <c r="K486" s="30" t="s">
        <v>1186</v>
      </c>
      <c r="L486" s="31" t="s">
        <v>835</v>
      </c>
      <c r="M486" s="31" t="s">
        <v>511</v>
      </c>
      <c r="N486">
        <f t="shared" si="26"/>
        <v>1</v>
      </c>
      <c r="O486">
        <f t="shared" si="27"/>
        <v>3</v>
      </c>
    </row>
    <row r="487" spans="1:15" x14ac:dyDescent="0.35">
      <c r="A487" s="30">
        <v>46029</v>
      </c>
      <c r="B487" s="31" t="s">
        <v>1104</v>
      </c>
      <c r="C487" s="31" t="s">
        <v>789</v>
      </c>
      <c r="D487" s="31">
        <v>31761.599999999999</v>
      </c>
      <c r="E487" s="31">
        <v>5081.8599999999997</v>
      </c>
      <c r="F487" s="31">
        <v>36843.46</v>
      </c>
      <c r="G487" s="30">
        <v>46029</v>
      </c>
      <c r="H487" s="30" t="s">
        <v>503</v>
      </c>
      <c r="I487" s="31" t="s">
        <v>520</v>
      </c>
      <c r="J487" s="30">
        <v>46029</v>
      </c>
      <c r="K487" s="30" t="s">
        <v>521</v>
      </c>
      <c r="L487" s="31" t="s">
        <v>397</v>
      </c>
      <c r="M487" s="31" t="s">
        <v>511</v>
      </c>
      <c r="N487">
        <f t="shared" si="26"/>
        <v>1</v>
      </c>
      <c r="O487">
        <f t="shared" si="27"/>
        <v>2</v>
      </c>
    </row>
    <row r="488" spans="1:15" x14ac:dyDescent="0.35">
      <c r="A488" s="30">
        <v>46029</v>
      </c>
      <c r="B488" s="31" t="s">
        <v>1105</v>
      </c>
      <c r="C488" s="31" t="s">
        <v>920</v>
      </c>
      <c r="D488" s="31">
        <v>3375</v>
      </c>
      <c r="E488" s="31">
        <v>540</v>
      </c>
      <c r="F488" s="31">
        <v>3915</v>
      </c>
      <c r="G488" s="30">
        <v>46029</v>
      </c>
      <c r="H488" s="30" t="s">
        <v>503</v>
      </c>
      <c r="I488" s="31" t="s">
        <v>520</v>
      </c>
      <c r="J488" s="30">
        <v>46028</v>
      </c>
      <c r="K488" s="30" t="s">
        <v>521</v>
      </c>
      <c r="L488" s="31" t="s">
        <v>835</v>
      </c>
      <c r="M488" s="31" t="s">
        <v>511</v>
      </c>
      <c r="N488">
        <f t="shared" si="26"/>
        <v>1</v>
      </c>
      <c r="O488">
        <f t="shared" si="27"/>
        <v>2</v>
      </c>
    </row>
    <row r="489" spans="1:15" x14ac:dyDescent="0.35">
      <c r="A489" s="30">
        <v>46024</v>
      </c>
      <c r="B489" s="31" t="s">
        <v>1102</v>
      </c>
      <c r="C489" s="31" t="s">
        <v>674</v>
      </c>
      <c r="D489" s="31">
        <v>102066.8</v>
      </c>
      <c r="E489" s="31">
        <v>16330.69</v>
      </c>
      <c r="F489" s="31">
        <v>118397.49</v>
      </c>
      <c r="G489" s="30">
        <v>46054</v>
      </c>
      <c r="H489" s="30" t="s">
        <v>503</v>
      </c>
      <c r="I489" s="31" t="s">
        <v>520</v>
      </c>
      <c r="J489" s="30">
        <v>46050</v>
      </c>
      <c r="K489" s="30" t="s">
        <v>1301</v>
      </c>
      <c r="L489" s="31" t="s">
        <v>835</v>
      </c>
      <c r="M489" s="31" t="s">
        <v>388</v>
      </c>
      <c r="N489">
        <f t="shared" si="26"/>
        <v>1</v>
      </c>
      <c r="O489">
        <f t="shared" si="27"/>
        <v>5</v>
      </c>
    </row>
    <row r="490" spans="1:15" x14ac:dyDescent="0.35">
      <c r="A490" s="30">
        <v>46021</v>
      </c>
      <c r="B490" s="31" t="s">
        <v>1073</v>
      </c>
      <c r="C490" s="31" t="s">
        <v>831</v>
      </c>
      <c r="D490" s="31">
        <v>7500</v>
      </c>
      <c r="E490" s="31"/>
      <c r="F490" s="31">
        <v>7500</v>
      </c>
      <c r="G490" s="30">
        <v>46051</v>
      </c>
      <c r="H490" s="30" t="s">
        <v>503</v>
      </c>
      <c r="I490" s="31" t="s">
        <v>520</v>
      </c>
      <c r="J490" s="30">
        <v>46052</v>
      </c>
      <c r="K490" s="30" t="s">
        <v>1301</v>
      </c>
      <c r="L490" s="31" t="s">
        <v>397</v>
      </c>
      <c r="M490" s="31" t="s">
        <v>388</v>
      </c>
      <c r="N490">
        <f t="shared" si="26"/>
        <v>1</v>
      </c>
      <c r="O490">
        <f t="shared" si="27"/>
        <v>5</v>
      </c>
    </row>
    <row r="491" spans="1:15" x14ac:dyDescent="0.35">
      <c r="A491" s="30">
        <v>46017</v>
      </c>
      <c r="B491" s="31" t="s">
        <v>1060</v>
      </c>
      <c r="C491" s="31" t="s">
        <v>407</v>
      </c>
      <c r="D491" s="31">
        <v>75950.960000000006</v>
      </c>
      <c r="E491" s="31">
        <v>12152.15</v>
      </c>
      <c r="F491" s="31">
        <v>88103.11</v>
      </c>
      <c r="G491" s="30">
        <v>46047</v>
      </c>
      <c r="H491" s="30" t="s">
        <v>503</v>
      </c>
      <c r="I491" s="31" t="s">
        <v>520</v>
      </c>
      <c r="J491" s="30">
        <v>46052</v>
      </c>
      <c r="K491" s="30" t="s">
        <v>1301</v>
      </c>
      <c r="L491" s="31" t="s">
        <v>835</v>
      </c>
      <c r="M491" s="31" t="s">
        <v>388</v>
      </c>
      <c r="N491">
        <f t="shared" si="26"/>
        <v>1</v>
      </c>
      <c r="O491">
        <f t="shared" si="27"/>
        <v>5</v>
      </c>
    </row>
    <row r="492" spans="1:15" x14ac:dyDescent="0.35">
      <c r="A492" s="30">
        <v>46014</v>
      </c>
      <c r="B492" s="31" t="s">
        <v>1062</v>
      </c>
      <c r="C492" s="31" t="s">
        <v>767</v>
      </c>
      <c r="D492" s="31">
        <v>24900</v>
      </c>
      <c r="E492" s="31">
        <v>3984</v>
      </c>
      <c r="F492" s="31">
        <v>28884</v>
      </c>
      <c r="G492" s="30">
        <v>46044</v>
      </c>
      <c r="H492" s="30" t="s">
        <v>503</v>
      </c>
      <c r="I492" s="31" t="s">
        <v>520</v>
      </c>
      <c r="J492" s="30">
        <v>46043</v>
      </c>
      <c r="K492" s="30" t="s">
        <v>1258</v>
      </c>
      <c r="L492" s="31" t="s">
        <v>397</v>
      </c>
      <c r="M492" s="31" t="s">
        <v>388</v>
      </c>
      <c r="N492">
        <f t="shared" si="26"/>
        <v>1</v>
      </c>
      <c r="O492">
        <f t="shared" si="27"/>
        <v>4</v>
      </c>
    </row>
    <row r="493" spans="1:15" x14ac:dyDescent="0.35">
      <c r="A493" s="30">
        <v>46013</v>
      </c>
      <c r="B493" s="31" t="s">
        <v>1063</v>
      </c>
      <c r="C493" s="31" t="s">
        <v>831</v>
      </c>
      <c r="D493" s="31">
        <v>12500</v>
      </c>
      <c r="E493" s="31"/>
      <c r="F493" s="31">
        <v>12500</v>
      </c>
      <c r="G493" s="30">
        <v>46043</v>
      </c>
      <c r="H493" s="30" t="s">
        <v>503</v>
      </c>
      <c r="I493" s="31" t="s">
        <v>520</v>
      </c>
      <c r="J493" s="30">
        <v>46052</v>
      </c>
      <c r="K493" s="30" t="s">
        <v>1301</v>
      </c>
      <c r="L493" s="31" t="s">
        <v>397</v>
      </c>
      <c r="M493" s="31" t="s">
        <v>388</v>
      </c>
      <c r="N493">
        <f t="shared" si="26"/>
        <v>1</v>
      </c>
      <c r="O493">
        <f t="shared" si="27"/>
        <v>5</v>
      </c>
    </row>
    <row r="494" spans="1:15" x14ac:dyDescent="0.35">
      <c r="A494" s="30">
        <v>46013</v>
      </c>
      <c r="B494" s="31" t="s">
        <v>1065</v>
      </c>
      <c r="C494" s="31" t="s">
        <v>745</v>
      </c>
      <c r="D494" s="31">
        <v>18000</v>
      </c>
      <c r="E494" s="31">
        <v>2880</v>
      </c>
      <c r="F494" s="31">
        <v>20880</v>
      </c>
      <c r="G494" s="30">
        <v>46043</v>
      </c>
      <c r="H494" s="30" t="s">
        <v>503</v>
      </c>
      <c r="I494" s="31" t="s">
        <v>520</v>
      </c>
      <c r="J494" s="30">
        <v>46051</v>
      </c>
      <c r="K494" s="30" t="s">
        <v>1301</v>
      </c>
      <c r="L494" s="31" t="s">
        <v>835</v>
      </c>
      <c r="M494" s="31" t="s">
        <v>388</v>
      </c>
      <c r="N494">
        <f t="shared" si="26"/>
        <v>1</v>
      </c>
      <c r="O494">
        <f t="shared" si="27"/>
        <v>5</v>
      </c>
    </row>
    <row r="495" spans="1:15" x14ac:dyDescent="0.35">
      <c r="A495" s="30">
        <v>46013</v>
      </c>
      <c r="B495" s="31" t="s">
        <v>1066</v>
      </c>
      <c r="C495" s="31" t="s">
        <v>522</v>
      </c>
      <c r="D495" s="31">
        <v>43215.6</v>
      </c>
      <c r="E495" s="31"/>
      <c r="F495" s="31">
        <v>43215.6</v>
      </c>
      <c r="G495" s="30">
        <v>46028</v>
      </c>
      <c r="H495" s="30" t="s">
        <v>503</v>
      </c>
      <c r="I495" s="31" t="s">
        <v>520</v>
      </c>
      <c r="J495" s="30">
        <v>46031</v>
      </c>
      <c r="K495" s="30" t="s">
        <v>521</v>
      </c>
      <c r="L495" s="31" t="s">
        <v>397</v>
      </c>
      <c r="M495" s="31" t="s">
        <v>388</v>
      </c>
      <c r="N495">
        <f t="shared" si="26"/>
        <v>1</v>
      </c>
      <c r="O495">
        <f t="shared" si="27"/>
        <v>2</v>
      </c>
    </row>
    <row r="496" spans="1:15" x14ac:dyDescent="0.35">
      <c r="A496" s="30">
        <v>46013</v>
      </c>
      <c r="B496" s="31" t="s">
        <v>1067</v>
      </c>
      <c r="C496" s="31" t="s">
        <v>407</v>
      </c>
      <c r="D496" s="31">
        <v>31212.47</v>
      </c>
      <c r="E496" s="31">
        <v>4994</v>
      </c>
      <c r="F496" s="31">
        <v>36206.47</v>
      </c>
      <c r="G496" s="30">
        <v>46043</v>
      </c>
      <c r="H496" s="30" t="s">
        <v>503</v>
      </c>
      <c r="I496" s="31" t="s">
        <v>520</v>
      </c>
      <c r="J496" s="30">
        <v>46052</v>
      </c>
      <c r="K496" s="30" t="s">
        <v>1301</v>
      </c>
      <c r="L496" s="31" t="s">
        <v>835</v>
      </c>
      <c r="M496" s="31" t="s">
        <v>388</v>
      </c>
      <c r="N496">
        <f t="shared" si="26"/>
        <v>1</v>
      </c>
      <c r="O496">
        <f t="shared" si="27"/>
        <v>5</v>
      </c>
    </row>
    <row r="497" spans="1:15" x14ac:dyDescent="0.35">
      <c r="A497" s="30">
        <v>46010</v>
      </c>
      <c r="B497" s="31" t="s">
        <v>1032</v>
      </c>
      <c r="C497" s="31" t="s">
        <v>563</v>
      </c>
      <c r="D497" s="31">
        <v>27360</v>
      </c>
      <c r="E497" s="31">
        <v>4377.6000000000004</v>
      </c>
      <c r="F497" s="31">
        <v>31737.599999999999</v>
      </c>
      <c r="G497" s="30">
        <v>46040</v>
      </c>
      <c r="H497" s="30" t="s">
        <v>503</v>
      </c>
      <c r="I497" s="31" t="s">
        <v>520</v>
      </c>
      <c r="J497" s="30">
        <v>46050</v>
      </c>
      <c r="K497" s="30" t="s">
        <v>1301</v>
      </c>
      <c r="L497" s="31" t="s">
        <v>397</v>
      </c>
      <c r="M497" s="31" t="s">
        <v>388</v>
      </c>
      <c r="N497">
        <f t="shared" si="26"/>
        <v>1</v>
      </c>
      <c r="O497">
        <f t="shared" si="27"/>
        <v>5</v>
      </c>
    </row>
    <row r="498" spans="1:15" x14ac:dyDescent="0.35">
      <c r="A498" s="30">
        <v>46010</v>
      </c>
      <c r="B498" s="31" t="s">
        <v>1033</v>
      </c>
      <c r="C498" s="31" t="s">
        <v>402</v>
      </c>
      <c r="D498" s="31">
        <v>43500</v>
      </c>
      <c r="E498" s="31">
        <v>6960</v>
      </c>
      <c r="F498" s="31">
        <v>50460</v>
      </c>
      <c r="G498" s="30">
        <v>46040</v>
      </c>
      <c r="H498" s="30" t="s">
        <v>503</v>
      </c>
      <c r="I498" s="31" t="s">
        <v>520</v>
      </c>
      <c r="J498" s="30">
        <v>46043</v>
      </c>
      <c r="K498" s="30" t="s">
        <v>1258</v>
      </c>
      <c r="L498" s="31" t="s">
        <v>397</v>
      </c>
      <c r="M498" s="31" t="s">
        <v>388</v>
      </c>
      <c r="N498">
        <f t="shared" si="26"/>
        <v>1</v>
      </c>
      <c r="O498">
        <f t="shared" si="27"/>
        <v>4</v>
      </c>
    </row>
    <row r="499" spans="1:15" x14ac:dyDescent="0.35">
      <c r="A499" s="30">
        <v>46010</v>
      </c>
      <c r="B499" s="31" t="s">
        <v>1034</v>
      </c>
      <c r="C499" s="31" t="s">
        <v>803</v>
      </c>
      <c r="D499" s="31">
        <v>9000</v>
      </c>
      <c r="E499" s="31">
        <v>1440</v>
      </c>
      <c r="F499" s="31">
        <v>10440</v>
      </c>
      <c r="G499" s="30">
        <v>46040</v>
      </c>
      <c r="H499" s="30" t="s">
        <v>503</v>
      </c>
      <c r="I499" s="31" t="s">
        <v>520</v>
      </c>
      <c r="J499" s="30">
        <v>46048</v>
      </c>
      <c r="K499" s="30" t="s">
        <v>1301</v>
      </c>
      <c r="L499" s="31" t="s">
        <v>397</v>
      </c>
      <c r="M499" s="31" t="s">
        <v>388</v>
      </c>
      <c r="N499">
        <f t="shared" si="26"/>
        <v>1</v>
      </c>
      <c r="O499">
        <f t="shared" si="27"/>
        <v>5</v>
      </c>
    </row>
    <row r="500" spans="1:15" x14ac:dyDescent="0.35">
      <c r="A500" s="30">
        <v>46010</v>
      </c>
      <c r="B500" s="31" t="s">
        <v>1035</v>
      </c>
      <c r="C500" s="31" t="s">
        <v>792</v>
      </c>
      <c r="D500" s="31">
        <v>41000</v>
      </c>
      <c r="E500" s="31">
        <v>6560</v>
      </c>
      <c r="F500" s="31">
        <v>47560</v>
      </c>
      <c r="G500" s="30">
        <v>46040</v>
      </c>
      <c r="H500" s="30" t="s">
        <v>503</v>
      </c>
      <c r="I500" s="31" t="s">
        <v>520</v>
      </c>
      <c r="J500" s="30">
        <v>46043</v>
      </c>
      <c r="K500" s="30" t="s">
        <v>1258</v>
      </c>
      <c r="L500" s="31" t="s">
        <v>397</v>
      </c>
      <c r="M500" s="31" t="s">
        <v>388</v>
      </c>
      <c r="N500">
        <f t="shared" si="26"/>
        <v>1</v>
      </c>
      <c r="O500">
        <f t="shared" si="27"/>
        <v>4</v>
      </c>
    </row>
    <row r="501" spans="1:15" x14ac:dyDescent="0.35">
      <c r="A501" s="30">
        <v>46010</v>
      </c>
      <c r="B501" s="31" t="s">
        <v>1037</v>
      </c>
      <c r="C501" s="31" t="s">
        <v>411</v>
      </c>
      <c r="D501" s="31">
        <v>15300</v>
      </c>
      <c r="E501" s="31">
        <v>2448</v>
      </c>
      <c r="F501" s="31">
        <v>17748</v>
      </c>
      <c r="G501" s="30">
        <v>46040</v>
      </c>
      <c r="H501" s="30" t="s">
        <v>503</v>
      </c>
      <c r="I501" s="31" t="s">
        <v>520</v>
      </c>
      <c r="J501" s="30">
        <v>46048</v>
      </c>
      <c r="K501" s="30" t="s">
        <v>1301</v>
      </c>
      <c r="L501" s="31" t="s">
        <v>835</v>
      </c>
      <c r="M501" s="31" t="s">
        <v>388</v>
      </c>
      <c r="N501">
        <f t="shared" si="26"/>
        <v>1</v>
      </c>
      <c r="O501">
        <f t="shared" si="27"/>
        <v>5</v>
      </c>
    </row>
    <row r="502" spans="1:15" x14ac:dyDescent="0.35">
      <c r="A502" s="30">
        <v>46009</v>
      </c>
      <c r="B502" s="31" t="s">
        <v>1039</v>
      </c>
      <c r="C502" s="31" t="s">
        <v>522</v>
      </c>
      <c r="D502" s="31">
        <v>112000</v>
      </c>
      <c r="E502" s="31">
        <v>17920</v>
      </c>
      <c r="F502" s="31">
        <v>129920</v>
      </c>
      <c r="G502" s="30">
        <v>46039</v>
      </c>
      <c r="H502" s="30" t="s">
        <v>503</v>
      </c>
      <c r="I502" s="31" t="s">
        <v>520</v>
      </c>
      <c r="J502" s="30">
        <v>46045</v>
      </c>
      <c r="K502" s="30" t="s">
        <v>1258</v>
      </c>
      <c r="L502" s="31" t="s">
        <v>397</v>
      </c>
      <c r="M502" s="31" t="s">
        <v>388</v>
      </c>
      <c r="N502">
        <f t="shared" si="26"/>
        <v>1</v>
      </c>
      <c r="O502">
        <f t="shared" si="27"/>
        <v>4</v>
      </c>
    </row>
    <row r="503" spans="1:15" x14ac:dyDescent="0.35">
      <c r="A503" s="30">
        <v>46009</v>
      </c>
      <c r="B503" s="31" t="s">
        <v>1040</v>
      </c>
      <c r="C503" s="31" t="s">
        <v>522</v>
      </c>
      <c r="D503" s="31">
        <v>249660.4</v>
      </c>
      <c r="E503" s="31">
        <v>39945.660000000003</v>
      </c>
      <c r="F503" s="31">
        <v>289606.06</v>
      </c>
      <c r="G503" s="30">
        <v>46039</v>
      </c>
      <c r="H503" s="30" t="s">
        <v>503</v>
      </c>
      <c r="I503" s="31" t="s">
        <v>520</v>
      </c>
      <c r="J503" s="30">
        <v>46037</v>
      </c>
      <c r="K503" s="30" t="s">
        <v>1186</v>
      </c>
      <c r="L503" s="31" t="s">
        <v>397</v>
      </c>
      <c r="M503" s="31" t="s">
        <v>388</v>
      </c>
      <c r="N503">
        <f t="shared" si="26"/>
        <v>1</v>
      </c>
      <c r="O503">
        <f t="shared" si="27"/>
        <v>3</v>
      </c>
    </row>
    <row r="504" spans="1:15" x14ac:dyDescent="0.35">
      <c r="A504" s="30">
        <v>46008</v>
      </c>
      <c r="B504" s="31" t="s">
        <v>1042</v>
      </c>
      <c r="C504" s="31" t="s">
        <v>410</v>
      </c>
      <c r="D504" s="31">
        <v>43200</v>
      </c>
      <c r="E504" s="31">
        <v>6912</v>
      </c>
      <c r="F504" s="31">
        <v>50112</v>
      </c>
      <c r="G504" s="30">
        <v>46038</v>
      </c>
      <c r="H504" s="30" t="s">
        <v>503</v>
      </c>
      <c r="I504" s="31" t="s">
        <v>520</v>
      </c>
      <c r="J504" s="30">
        <v>46045</v>
      </c>
      <c r="K504" s="30" t="s">
        <v>1258</v>
      </c>
      <c r="L504" s="31" t="s">
        <v>397</v>
      </c>
      <c r="M504" s="31" t="s">
        <v>388</v>
      </c>
      <c r="N504">
        <f t="shared" si="26"/>
        <v>1</v>
      </c>
      <c r="O504">
        <f t="shared" si="27"/>
        <v>4</v>
      </c>
    </row>
    <row r="505" spans="1:15" x14ac:dyDescent="0.35">
      <c r="A505" s="30">
        <v>46008</v>
      </c>
      <c r="B505" s="31" t="s">
        <v>1043</v>
      </c>
      <c r="C505" s="31" t="s">
        <v>400</v>
      </c>
      <c r="D505" s="31">
        <v>111485.03</v>
      </c>
      <c r="E505" s="31">
        <v>17837.599999999999</v>
      </c>
      <c r="F505" s="31">
        <v>129322.63</v>
      </c>
      <c r="G505" s="30">
        <v>46038</v>
      </c>
      <c r="H505" s="30" t="s">
        <v>503</v>
      </c>
      <c r="I505" s="31" t="s">
        <v>520</v>
      </c>
      <c r="J505" s="30">
        <v>46048</v>
      </c>
      <c r="K505" s="30" t="s">
        <v>1301</v>
      </c>
      <c r="L505" s="31" t="s">
        <v>397</v>
      </c>
      <c r="M505" s="31" t="s">
        <v>388</v>
      </c>
      <c r="N505">
        <f t="shared" si="26"/>
        <v>1</v>
      </c>
      <c r="O505">
        <f t="shared" si="27"/>
        <v>5</v>
      </c>
    </row>
    <row r="506" spans="1:15" x14ac:dyDescent="0.35">
      <c r="A506" s="30">
        <v>46007</v>
      </c>
      <c r="B506" s="31" t="s">
        <v>1044</v>
      </c>
      <c r="C506" s="31" t="s">
        <v>408</v>
      </c>
      <c r="D506" s="31">
        <v>15200</v>
      </c>
      <c r="E506" s="31">
        <v>2432</v>
      </c>
      <c r="F506" s="31">
        <v>17632</v>
      </c>
      <c r="G506" s="30">
        <v>46037</v>
      </c>
      <c r="H506" s="30" t="s">
        <v>503</v>
      </c>
      <c r="I506" s="31" t="s">
        <v>520</v>
      </c>
      <c r="J506" s="30">
        <v>46036</v>
      </c>
      <c r="K506" s="30" t="s">
        <v>1186</v>
      </c>
      <c r="L506" s="31" t="s">
        <v>397</v>
      </c>
      <c r="M506" s="31" t="s">
        <v>388</v>
      </c>
      <c r="N506">
        <f t="shared" si="26"/>
        <v>1</v>
      </c>
      <c r="O506">
        <f t="shared" si="27"/>
        <v>3</v>
      </c>
    </row>
    <row r="507" spans="1:15" x14ac:dyDescent="0.35">
      <c r="A507" s="30">
        <v>46007</v>
      </c>
      <c r="B507" s="31" t="s">
        <v>1045</v>
      </c>
      <c r="C507" s="31" t="s">
        <v>410</v>
      </c>
      <c r="D507" s="31">
        <v>14400</v>
      </c>
      <c r="E507" s="31">
        <v>2304</v>
      </c>
      <c r="F507" s="31">
        <v>16704</v>
      </c>
      <c r="G507" s="30">
        <v>46037</v>
      </c>
      <c r="H507" s="30" t="s">
        <v>503</v>
      </c>
      <c r="I507" s="31" t="s">
        <v>520</v>
      </c>
      <c r="J507" s="30">
        <v>46045</v>
      </c>
      <c r="K507" s="30" t="s">
        <v>1258</v>
      </c>
      <c r="L507" s="31" t="s">
        <v>397</v>
      </c>
      <c r="M507" s="31" t="s">
        <v>388</v>
      </c>
      <c r="N507">
        <f t="shared" si="26"/>
        <v>1</v>
      </c>
      <c r="O507">
        <f t="shared" si="27"/>
        <v>4</v>
      </c>
    </row>
    <row r="508" spans="1:15" x14ac:dyDescent="0.35">
      <c r="A508" s="30">
        <v>46007</v>
      </c>
      <c r="B508" s="31" t="s">
        <v>1046</v>
      </c>
      <c r="C508" s="31" t="s">
        <v>644</v>
      </c>
      <c r="D508" s="31">
        <v>12962</v>
      </c>
      <c r="E508" s="31">
        <v>2073.92</v>
      </c>
      <c r="F508" s="31">
        <v>15035.92</v>
      </c>
      <c r="G508" s="30">
        <v>46037</v>
      </c>
      <c r="H508" s="30" t="s">
        <v>503</v>
      </c>
      <c r="I508" s="31" t="s">
        <v>520</v>
      </c>
      <c r="J508" s="30">
        <v>46048</v>
      </c>
      <c r="K508" s="30" t="s">
        <v>1301</v>
      </c>
      <c r="L508" s="31" t="s">
        <v>835</v>
      </c>
      <c r="M508" s="31" t="s">
        <v>388</v>
      </c>
      <c r="N508">
        <f t="shared" si="26"/>
        <v>1</v>
      </c>
      <c r="O508">
        <f t="shared" si="27"/>
        <v>5</v>
      </c>
    </row>
    <row r="509" spans="1:15" x14ac:dyDescent="0.35">
      <c r="A509" s="30">
        <v>46006</v>
      </c>
      <c r="B509" s="31" t="s">
        <v>1047</v>
      </c>
      <c r="C509" s="31" t="s">
        <v>586</v>
      </c>
      <c r="D509" s="31">
        <v>39000</v>
      </c>
      <c r="E509" s="31"/>
      <c r="F509" s="31">
        <v>39000</v>
      </c>
      <c r="G509" s="30">
        <v>46036</v>
      </c>
      <c r="H509" s="30" t="s">
        <v>503</v>
      </c>
      <c r="I509" s="31" t="s">
        <v>520</v>
      </c>
      <c r="J509" s="30">
        <v>46046</v>
      </c>
      <c r="K509" s="30" t="s">
        <v>1301</v>
      </c>
      <c r="L509" s="31" t="s">
        <v>397</v>
      </c>
      <c r="M509" s="31" t="s">
        <v>388</v>
      </c>
      <c r="N509">
        <f t="shared" si="26"/>
        <v>1</v>
      </c>
      <c r="O509">
        <f t="shared" si="27"/>
        <v>4</v>
      </c>
    </row>
    <row r="510" spans="1:15" x14ac:dyDescent="0.35">
      <c r="A510" s="30">
        <v>46003</v>
      </c>
      <c r="B510" s="31" t="s">
        <v>983</v>
      </c>
      <c r="C510" s="31" t="s">
        <v>523</v>
      </c>
      <c r="D510" s="31">
        <v>13500</v>
      </c>
      <c r="E510" s="31">
        <v>2160</v>
      </c>
      <c r="F510" s="31">
        <v>15660</v>
      </c>
      <c r="G510" s="30">
        <v>46033</v>
      </c>
      <c r="H510" s="30" t="s">
        <v>503</v>
      </c>
      <c r="I510" s="31" t="s">
        <v>520</v>
      </c>
      <c r="J510" s="30">
        <v>46038</v>
      </c>
      <c r="K510" s="30" t="s">
        <v>1186</v>
      </c>
      <c r="L510" s="31" t="s">
        <v>397</v>
      </c>
      <c r="M510" s="31" t="s">
        <v>388</v>
      </c>
      <c r="N510">
        <f t="shared" si="26"/>
        <v>1</v>
      </c>
      <c r="O510">
        <f t="shared" si="27"/>
        <v>3</v>
      </c>
    </row>
    <row r="511" spans="1:15" x14ac:dyDescent="0.35">
      <c r="A511" s="30">
        <v>46003</v>
      </c>
      <c r="B511" s="31" t="s">
        <v>984</v>
      </c>
      <c r="C511" s="31" t="s">
        <v>408</v>
      </c>
      <c r="D511" s="31">
        <v>20000</v>
      </c>
      <c r="E511" s="31">
        <v>3200</v>
      </c>
      <c r="F511" s="31">
        <v>23200</v>
      </c>
      <c r="G511" s="30">
        <v>46033</v>
      </c>
      <c r="H511" s="30" t="s">
        <v>503</v>
      </c>
      <c r="I511" s="31" t="s">
        <v>520</v>
      </c>
      <c r="J511" s="30">
        <v>46036</v>
      </c>
      <c r="K511" s="30" t="s">
        <v>1186</v>
      </c>
      <c r="L511" s="31" t="s">
        <v>397</v>
      </c>
      <c r="M511" s="31" t="s">
        <v>388</v>
      </c>
      <c r="N511">
        <f t="shared" si="26"/>
        <v>1</v>
      </c>
      <c r="O511">
        <f t="shared" si="27"/>
        <v>3</v>
      </c>
    </row>
    <row r="512" spans="1:15" x14ac:dyDescent="0.35">
      <c r="A512" s="30">
        <v>46002</v>
      </c>
      <c r="B512" s="31" t="s">
        <v>985</v>
      </c>
      <c r="C512" s="31" t="s">
        <v>400</v>
      </c>
      <c r="D512" s="31">
        <v>89476.57</v>
      </c>
      <c r="E512" s="31">
        <v>14316.25</v>
      </c>
      <c r="F512" s="31">
        <v>103792.82</v>
      </c>
      <c r="G512" s="30">
        <v>46032</v>
      </c>
      <c r="H512" s="30" t="s">
        <v>503</v>
      </c>
      <c r="I512" s="31" t="s">
        <v>520</v>
      </c>
      <c r="J512" s="30">
        <v>46038</v>
      </c>
      <c r="K512" s="30" t="s">
        <v>1186</v>
      </c>
      <c r="L512" s="31" t="s">
        <v>835</v>
      </c>
      <c r="M512" s="31" t="s">
        <v>388</v>
      </c>
      <c r="N512">
        <f t="shared" si="26"/>
        <v>1</v>
      </c>
      <c r="O512">
        <f t="shared" si="27"/>
        <v>3</v>
      </c>
    </row>
    <row r="513" spans="1:15" x14ac:dyDescent="0.35">
      <c r="A513" s="30">
        <v>45999</v>
      </c>
      <c r="B513" s="31" t="s">
        <v>976</v>
      </c>
      <c r="C513" s="31" t="s">
        <v>412</v>
      </c>
      <c r="D513" s="31">
        <v>7047.08</v>
      </c>
      <c r="E513" s="31">
        <v>1127.53</v>
      </c>
      <c r="F513" s="31">
        <v>8174.61</v>
      </c>
      <c r="G513" s="30">
        <v>46029</v>
      </c>
      <c r="H513" s="30" t="s">
        <v>503</v>
      </c>
      <c r="I513" s="31" t="s">
        <v>520</v>
      </c>
      <c r="J513" s="30">
        <v>46031</v>
      </c>
      <c r="K513" s="30" t="s">
        <v>521</v>
      </c>
      <c r="L513" s="31" t="s">
        <v>397</v>
      </c>
      <c r="M513" s="31" t="s">
        <v>388</v>
      </c>
      <c r="N513">
        <f t="shared" si="26"/>
        <v>1</v>
      </c>
      <c r="O513">
        <f t="shared" si="27"/>
        <v>2</v>
      </c>
    </row>
    <row r="514" spans="1:15" x14ac:dyDescent="0.35">
      <c r="A514" s="30">
        <v>45996</v>
      </c>
      <c r="B514" s="31" t="s">
        <v>977</v>
      </c>
      <c r="C514" s="31" t="s">
        <v>586</v>
      </c>
      <c r="D514" s="31">
        <v>14625</v>
      </c>
      <c r="E514" s="31"/>
      <c r="F514" s="31">
        <v>14625</v>
      </c>
      <c r="G514" s="30">
        <v>46026</v>
      </c>
      <c r="H514" s="30" t="s">
        <v>503</v>
      </c>
      <c r="I514" s="31" t="s">
        <v>520</v>
      </c>
      <c r="J514" s="30">
        <v>46036</v>
      </c>
      <c r="K514" s="30" t="s">
        <v>1186</v>
      </c>
      <c r="L514" s="31" t="s">
        <v>397</v>
      </c>
      <c r="M514" s="31" t="s">
        <v>388</v>
      </c>
      <c r="N514">
        <f t="shared" si="26"/>
        <v>1</v>
      </c>
      <c r="O514">
        <f t="shared" si="27"/>
        <v>3</v>
      </c>
    </row>
    <row r="515" spans="1:15" x14ac:dyDescent="0.35">
      <c r="A515" s="30">
        <v>45994</v>
      </c>
      <c r="B515" s="31" t="s">
        <v>978</v>
      </c>
      <c r="C515" s="31" t="s">
        <v>644</v>
      </c>
      <c r="D515" s="31">
        <v>16202.5</v>
      </c>
      <c r="E515" s="31">
        <v>2592.4</v>
      </c>
      <c r="F515" s="31">
        <v>18794.900000000001</v>
      </c>
      <c r="G515" s="30">
        <v>46024</v>
      </c>
      <c r="H515" s="30" t="s">
        <v>503</v>
      </c>
      <c r="I515" s="31" t="s">
        <v>520</v>
      </c>
      <c r="J515" s="30">
        <v>46048</v>
      </c>
      <c r="K515" s="30" t="s">
        <v>1301</v>
      </c>
      <c r="L515" s="31" t="s">
        <v>835</v>
      </c>
      <c r="M515" s="31" t="s">
        <v>388</v>
      </c>
      <c r="N515">
        <f t="shared" si="26"/>
        <v>1</v>
      </c>
      <c r="O515">
        <f t="shared" si="27"/>
        <v>5</v>
      </c>
    </row>
    <row r="516" spans="1:15" x14ac:dyDescent="0.35">
      <c r="A516" s="30">
        <v>45993</v>
      </c>
      <c r="B516" s="31" t="s">
        <v>979</v>
      </c>
      <c r="C516" s="31" t="s">
        <v>408</v>
      </c>
      <c r="D516" s="31">
        <v>12400</v>
      </c>
      <c r="E516" s="31">
        <v>1984</v>
      </c>
      <c r="F516" s="31">
        <v>14384</v>
      </c>
      <c r="G516" s="30">
        <v>46023</v>
      </c>
      <c r="H516" s="30" t="s">
        <v>503</v>
      </c>
      <c r="I516" s="31" t="s">
        <v>520</v>
      </c>
      <c r="J516" s="30">
        <v>46028</v>
      </c>
      <c r="K516" s="30" t="s">
        <v>521</v>
      </c>
      <c r="L516" s="31" t="s">
        <v>397</v>
      </c>
      <c r="M516" s="31" t="s">
        <v>388</v>
      </c>
      <c r="N516">
        <f t="shared" si="26"/>
        <v>1</v>
      </c>
      <c r="O516">
        <f t="shared" si="27"/>
        <v>2</v>
      </c>
    </row>
    <row r="517" spans="1:15" x14ac:dyDescent="0.35">
      <c r="A517" s="30">
        <v>45993</v>
      </c>
      <c r="B517" s="31" t="s">
        <v>980</v>
      </c>
      <c r="C517" s="31" t="s">
        <v>792</v>
      </c>
      <c r="D517" s="31">
        <v>82000</v>
      </c>
      <c r="E517" s="31">
        <v>13120</v>
      </c>
      <c r="F517" s="31">
        <v>95120</v>
      </c>
      <c r="G517" s="30">
        <v>46023</v>
      </c>
      <c r="H517" s="30" t="s">
        <v>503</v>
      </c>
      <c r="I517" s="31" t="s">
        <v>520</v>
      </c>
      <c r="J517" s="30">
        <v>46034</v>
      </c>
      <c r="K517" s="30" t="s">
        <v>1186</v>
      </c>
      <c r="L517" s="31" t="s">
        <v>397</v>
      </c>
      <c r="M517" s="31" t="s">
        <v>388</v>
      </c>
      <c r="N517">
        <f t="shared" si="26"/>
        <v>1</v>
      </c>
      <c r="O517">
        <f t="shared" si="27"/>
        <v>3</v>
      </c>
    </row>
    <row r="518" spans="1:15" x14ac:dyDescent="0.35">
      <c r="A518" s="30">
        <v>45993</v>
      </c>
      <c r="B518" s="31" t="s">
        <v>981</v>
      </c>
      <c r="C518" s="31" t="s">
        <v>926</v>
      </c>
      <c r="D518" s="31">
        <v>42000</v>
      </c>
      <c r="E518" s="31">
        <v>6720</v>
      </c>
      <c r="F518" s="31">
        <v>48720</v>
      </c>
      <c r="G518" s="30">
        <v>46023</v>
      </c>
      <c r="H518" s="30" t="s">
        <v>503</v>
      </c>
      <c r="I518" s="31" t="s">
        <v>520</v>
      </c>
      <c r="J518" s="30">
        <v>46043</v>
      </c>
      <c r="K518" s="30" t="s">
        <v>1258</v>
      </c>
      <c r="L518" s="31" t="s">
        <v>835</v>
      </c>
      <c r="M518" s="31" t="s">
        <v>388</v>
      </c>
      <c r="N518">
        <f t="shared" si="26"/>
        <v>1</v>
      </c>
      <c r="O518">
        <f t="shared" si="27"/>
        <v>4</v>
      </c>
    </row>
    <row r="519" spans="1:15" x14ac:dyDescent="0.35">
      <c r="A519" s="30">
        <v>45993</v>
      </c>
      <c r="B519" s="31" t="s">
        <v>982</v>
      </c>
      <c r="C519" s="31" t="s">
        <v>800</v>
      </c>
      <c r="D519" s="31">
        <v>8370</v>
      </c>
      <c r="E519" s="31">
        <v>1339.2</v>
      </c>
      <c r="F519" s="31">
        <v>9709.2000000000007</v>
      </c>
      <c r="G519" s="30">
        <v>46023</v>
      </c>
      <c r="H519" s="30" t="s">
        <v>503</v>
      </c>
      <c r="I519" s="31" t="s">
        <v>520</v>
      </c>
      <c r="J519" s="30">
        <v>46051</v>
      </c>
      <c r="K519" s="30" t="s">
        <v>1301</v>
      </c>
      <c r="L519" s="31" t="s">
        <v>835</v>
      </c>
      <c r="M519" s="31" t="s">
        <v>388</v>
      </c>
      <c r="N519">
        <f t="shared" si="26"/>
        <v>1</v>
      </c>
      <c r="O519">
        <f t="shared" si="27"/>
        <v>5</v>
      </c>
    </row>
    <row r="520" spans="1:15" x14ac:dyDescent="0.35">
      <c r="A520" s="30">
        <v>45989</v>
      </c>
      <c r="B520" s="31" t="s">
        <v>970</v>
      </c>
      <c r="C520" s="31" t="s">
        <v>644</v>
      </c>
      <c r="D520" s="31">
        <v>9632.02</v>
      </c>
      <c r="E520" s="31">
        <v>1541.12</v>
      </c>
      <c r="F520" s="31">
        <v>11173.14</v>
      </c>
      <c r="G520" s="30">
        <v>46019</v>
      </c>
      <c r="H520" s="30" t="s">
        <v>506</v>
      </c>
      <c r="I520" s="31" t="s">
        <v>520</v>
      </c>
      <c r="J520" s="30">
        <v>46050</v>
      </c>
      <c r="K520" s="30" t="s">
        <v>1301</v>
      </c>
      <c r="L520" s="31" t="s">
        <v>835</v>
      </c>
      <c r="M520" s="31" t="s">
        <v>388</v>
      </c>
      <c r="N520">
        <f t="shared" ref="N520:N525" si="28">MONTH(J520)</f>
        <v>1</v>
      </c>
      <c r="O520">
        <f t="shared" ref="O520:O525" si="29">WEEKNUM(J520)</f>
        <v>5</v>
      </c>
    </row>
    <row r="521" spans="1:15" x14ac:dyDescent="0.35">
      <c r="A521" s="30">
        <v>45989</v>
      </c>
      <c r="B521" s="31" t="s">
        <v>971</v>
      </c>
      <c r="C521" s="31" t="s">
        <v>512</v>
      </c>
      <c r="D521" s="31">
        <v>16450</v>
      </c>
      <c r="E521" s="31">
        <v>2632</v>
      </c>
      <c r="F521" s="31">
        <v>19082</v>
      </c>
      <c r="G521" s="30">
        <v>46019</v>
      </c>
      <c r="H521" s="30" t="s">
        <v>506</v>
      </c>
      <c r="I521" s="31" t="s">
        <v>520</v>
      </c>
      <c r="J521" s="30">
        <v>46052</v>
      </c>
      <c r="K521" s="30" t="s">
        <v>1301</v>
      </c>
      <c r="L521" s="31" t="s">
        <v>835</v>
      </c>
      <c r="M521" s="31" t="s">
        <v>388</v>
      </c>
      <c r="N521">
        <f t="shared" si="28"/>
        <v>1</v>
      </c>
      <c r="O521">
        <f t="shared" si="29"/>
        <v>5</v>
      </c>
    </row>
    <row r="522" spans="1:15" x14ac:dyDescent="0.35">
      <c r="A522" s="30">
        <v>45986</v>
      </c>
      <c r="B522" s="31" t="s">
        <v>974</v>
      </c>
      <c r="C522" s="31" t="s">
        <v>411</v>
      </c>
      <c r="D522" s="31">
        <v>30600</v>
      </c>
      <c r="E522" s="31">
        <v>4896</v>
      </c>
      <c r="F522" s="31">
        <v>35496</v>
      </c>
      <c r="G522" s="30">
        <v>46016</v>
      </c>
      <c r="H522" s="30" t="s">
        <v>506</v>
      </c>
      <c r="I522" s="31" t="s">
        <v>520</v>
      </c>
      <c r="J522" s="30">
        <v>46028</v>
      </c>
      <c r="K522" s="30" t="s">
        <v>521</v>
      </c>
      <c r="L522" s="31" t="s">
        <v>835</v>
      </c>
      <c r="M522" s="31" t="s">
        <v>388</v>
      </c>
      <c r="N522">
        <f t="shared" si="28"/>
        <v>1</v>
      </c>
      <c r="O522">
        <f t="shared" si="29"/>
        <v>2</v>
      </c>
    </row>
    <row r="523" spans="1:15" x14ac:dyDescent="0.35">
      <c r="A523" s="30">
        <v>45920</v>
      </c>
      <c r="B523" s="31" t="s">
        <v>941</v>
      </c>
      <c r="C523" s="31" t="s">
        <v>920</v>
      </c>
      <c r="D523" s="31">
        <v>28965.32</v>
      </c>
      <c r="E523" s="31">
        <v>4634.45</v>
      </c>
      <c r="F523" s="31">
        <v>33599.769999999997</v>
      </c>
      <c r="G523" s="30">
        <v>45950</v>
      </c>
      <c r="H523" s="30" t="s">
        <v>506</v>
      </c>
      <c r="I523" s="31" t="s">
        <v>520</v>
      </c>
      <c r="J523" s="30">
        <v>46048</v>
      </c>
      <c r="K523" s="30" t="s">
        <v>1301</v>
      </c>
      <c r="L523" s="31" t="s">
        <v>835</v>
      </c>
      <c r="M523" s="31" t="s">
        <v>388</v>
      </c>
      <c r="N523">
        <f t="shared" si="28"/>
        <v>1</v>
      </c>
      <c r="O523">
        <f t="shared" si="29"/>
        <v>5</v>
      </c>
    </row>
    <row r="524" spans="1:15" x14ac:dyDescent="0.35">
      <c r="A524" s="30">
        <v>45757</v>
      </c>
      <c r="B524" s="31" t="s">
        <v>832</v>
      </c>
      <c r="C524" s="31" t="s">
        <v>508</v>
      </c>
      <c r="D524" s="31">
        <v>62545.08</v>
      </c>
      <c r="E524" s="31">
        <v>10007.209999999999</v>
      </c>
      <c r="F524" s="31">
        <v>72552.289999999994</v>
      </c>
      <c r="G524" s="30">
        <v>45787</v>
      </c>
      <c r="H524" s="30" t="s">
        <v>506</v>
      </c>
      <c r="I524" s="31" t="s">
        <v>520</v>
      </c>
      <c r="J524" s="30">
        <v>46053</v>
      </c>
      <c r="K524" s="30" t="s">
        <v>1301</v>
      </c>
      <c r="L524" s="31" t="s">
        <v>397</v>
      </c>
      <c r="M524" s="31" t="s">
        <v>388</v>
      </c>
      <c r="N524">
        <f t="shared" si="28"/>
        <v>1</v>
      </c>
      <c r="O524">
        <f t="shared" si="29"/>
        <v>5</v>
      </c>
    </row>
    <row r="525" spans="1:15" x14ac:dyDescent="0.35">
      <c r="A525" s="30">
        <v>45747</v>
      </c>
      <c r="B525" s="31" t="s">
        <v>825</v>
      </c>
      <c r="C525" s="31" t="s">
        <v>508</v>
      </c>
      <c r="D525" s="31">
        <v>11327.06</v>
      </c>
      <c r="E525" s="31">
        <v>1812.33</v>
      </c>
      <c r="F525" s="31">
        <v>13139.39</v>
      </c>
      <c r="G525" s="30">
        <v>45777</v>
      </c>
      <c r="H525" s="30" t="s">
        <v>506</v>
      </c>
      <c r="I525" s="31" t="s">
        <v>520</v>
      </c>
      <c r="J525" s="30">
        <v>46053</v>
      </c>
      <c r="K525" s="30" t="s">
        <v>1301</v>
      </c>
      <c r="L525" s="31" t="s">
        <v>397</v>
      </c>
      <c r="M525" s="31" t="s">
        <v>388</v>
      </c>
      <c r="N525">
        <f t="shared" si="28"/>
        <v>1</v>
      </c>
      <c r="O525">
        <f t="shared" si="29"/>
        <v>5</v>
      </c>
    </row>
    <row r="526" spans="1:15" x14ac:dyDescent="0.35">
      <c r="A526" s="30">
        <v>45747</v>
      </c>
      <c r="B526" s="31" t="s">
        <v>827</v>
      </c>
      <c r="C526" s="31" t="s">
        <v>508</v>
      </c>
      <c r="D526" s="31">
        <v>51204.75</v>
      </c>
      <c r="E526" s="31">
        <v>8192.76</v>
      </c>
      <c r="F526" s="31">
        <v>59397.51</v>
      </c>
      <c r="G526" s="30">
        <v>45777</v>
      </c>
      <c r="H526" s="30" t="s">
        <v>506</v>
      </c>
      <c r="I526" s="31" t="s">
        <v>520</v>
      </c>
      <c r="J526" s="30">
        <v>46053</v>
      </c>
      <c r="K526" s="30" t="s">
        <v>1301</v>
      </c>
      <c r="L526" s="31" t="s">
        <v>397</v>
      </c>
      <c r="M526" s="31" t="s">
        <v>388</v>
      </c>
      <c r="N526">
        <f t="shared" ref="N526" si="30">MONTH(J526)</f>
        <v>1</v>
      </c>
      <c r="O526">
        <f t="shared" ref="O526" si="31">WEEKNUM(J526)</f>
        <v>5</v>
      </c>
    </row>
  </sheetData>
  <autoFilter ref="A1:O526" xr:uid="{393BDDE9-65E3-41B6-AF5D-1D62B416FAE2}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7F281-A331-4041-A6AF-EF0C85C661B4}">
  <sheetPr>
    <tabColor theme="9" tint="0.39997558519241921"/>
  </sheetPr>
  <dimension ref="A1:AA2654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8.7265625" defaultRowHeight="14.5" x14ac:dyDescent="0.35"/>
  <cols>
    <col min="1" max="1" width="15.26953125" customWidth="1"/>
    <col min="2" max="2" width="18.36328125" customWidth="1"/>
    <col min="3" max="3" width="30.7265625" customWidth="1"/>
    <col min="4" max="4" width="12.6328125" customWidth="1"/>
    <col min="5" max="5" width="13.6328125" customWidth="1"/>
    <col min="6" max="6" width="11.54296875" customWidth="1"/>
    <col min="7" max="7" width="15.90625" customWidth="1"/>
    <col min="8" max="8" width="18.36328125" customWidth="1"/>
    <col min="9" max="9" width="19.7265625" customWidth="1"/>
    <col min="10" max="10" width="9.6328125" customWidth="1"/>
    <col min="11" max="11" width="15.54296875" customWidth="1"/>
    <col min="12" max="12" width="19" customWidth="1"/>
    <col min="13" max="13" width="18" bestFit="1" customWidth="1"/>
    <col min="14" max="14" width="9.6328125" bestFit="1" customWidth="1"/>
    <col min="15" max="16" width="8.7265625" style="33"/>
    <col min="17" max="17" width="12.7265625" style="52" customWidth="1"/>
    <col min="18" max="18" width="12.81640625" bestFit="1" customWidth="1"/>
    <col min="19" max="20" width="13.81640625" bestFit="1" customWidth="1"/>
    <col min="21" max="21" width="12.1796875" bestFit="1" customWidth="1"/>
    <col min="22" max="22" width="12.7265625" customWidth="1"/>
    <col min="23" max="23" width="12.54296875" bestFit="1" customWidth="1"/>
  </cols>
  <sheetData>
    <row r="1" spans="1:27" x14ac:dyDescent="0.35">
      <c r="A1" s="12" t="s">
        <v>490</v>
      </c>
      <c r="B1" s="12" t="s">
        <v>491</v>
      </c>
      <c r="C1" s="12" t="s">
        <v>492</v>
      </c>
      <c r="D1" s="12" t="s">
        <v>493</v>
      </c>
      <c r="E1" s="12" t="s">
        <v>494</v>
      </c>
      <c r="F1" s="12" t="s">
        <v>495</v>
      </c>
      <c r="G1" s="12" t="s">
        <v>496</v>
      </c>
      <c r="H1" s="12" t="s">
        <v>497</v>
      </c>
      <c r="I1" s="12" t="s">
        <v>498</v>
      </c>
      <c r="J1" s="12" t="s">
        <v>499</v>
      </c>
      <c r="K1" s="12" t="s">
        <v>500</v>
      </c>
      <c r="L1" s="12" t="s">
        <v>501</v>
      </c>
      <c r="M1" s="12" t="s">
        <v>502</v>
      </c>
      <c r="N1" s="32" t="s">
        <v>364</v>
      </c>
      <c r="O1" s="49" t="s">
        <v>365</v>
      </c>
      <c r="P1" s="49" t="s">
        <v>366</v>
      </c>
      <c r="Q1" s="51" t="s">
        <v>568</v>
      </c>
      <c r="R1" s="50" t="s">
        <v>569</v>
      </c>
      <c r="S1" s="50" t="s">
        <v>570</v>
      </c>
      <c r="T1" s="50" t="s">
        <v>571</v>
      </c>
      <c r="U1" s="50" t="s">
        <v>572</v>
      </c>
      <c r="V1" s="48" t="s">
        <v>505</v>
      </c>
      <c r="W1" s="48" t="s">
        <v>503</v>
      </c>
      <c r="Y1" s="15" t="s">
        <v>507</v>
      </c>
      <c r="AA1" s="15" t="s">
        <v>642</v>
      </c>
    </row>
    <row r="2" spans="1:27" x14ac:dyDescent="0.35">
      <c r="A2" s="30">
        <v>46199</v>
      </c>
      <c r="B2" s="31" t="s">
        <v>2473</v>
      </c>
      <c r="C2" s="31" t="s">
        <v>1968</v>
      </c>
      <c r="D2" s="31">
        <v>8160</v>
      </c>
      <c r="E2" s="31">
        <v>1305.5999999999999</v>
      </c>
      <c r="F2" s="31">
        <v>9465.6</v>
      </c>
      <c r="G2" s="31">
        <v>9465.6</v>
      </c>
      <c r="H2" s="31">
        <f t="shared" ref="H2:H45" si="0">D2</f>
        <v>8160</v>
      </c>
      <c r="I2" s="30">
        <v>46229</v>
      </c>
      <c r="J2" s="30" t="s">
        <v>503</v>
      </c>
      <c r="K2" s="31" t="s">
        <v>504</v>
      </c>
      <c r="L2" s="31" t="s">
        <v>1146</v>
      </c>
      <c r="M2" s="31" t="s">
        <v>388</v>
      </c>
      <c r="N2" s="7">
        <v>46199</v>
      </c>
      <c r="O2" s="33">
        <f t="shared" ref="O2:O65" si="1">MONTH(N2)</f>
        <v>6</v>
      </c>
      <c r="P2" s="33">
        <f t="shared" ref="P2:P65" si="2">WEEKNUM(N2)</f>
        <v>26</v>
      </c>
      <c r="Q2" s="52">
        <f t="shared" ref="Q2:Q65" si="3">IF(J2="Vencido",N2-I2+1,0)</f>
        <v>0</v>
      </c>
      <c r="R2" s="37">
        <f t="shared" ref="R2:R65" si="4">IF(Q2&gt;0,IF(Q2&lt;31,H2,0),0)</f>
        <v>0</v>
      </c>
      <c r="S2" s="37">
        <f t="shared" ref="S2:S65" si="5">IF(Q2&gt;30,IF(Q2&lt;61,H2,0),0)</f>
        <v>0</v>
      </c>
      <c r="T2" s="37">
        <f t="shared" ref="T2:T65" si="6">IF(Q2&gt;60,IF(Q2&lt;91,H2,0),0)</f>
        <v>0</v>
      </c>
      <c r="U2" s="37">
        <f t="shared" ref="U2:U65" si="7">IF(Q2&gt;90,H2,0)</f>
        <v>0</v>
      </c>
      <c r="V2" s="37">
        <f t="shared" ref="V2:V65" si="8">IF(J2="Por vencer",H2,0)</f>
        <v>0</v>
      </c>
      <c r="W2" s="37">
        <f t="shared" ref="W2:W65" si="9">IF(J2="Vigente",H2,0)</f>
        <v>8160</v>
      </c>
    </row>
    <row r="3" spans="1:27" x14ac:dyDescent="0.35">
      <c r="A3" s="30">
        <v>46198</v>
      </c>
      <c r="B3" s="31" t="s">
        <v>2475</v>
      </c>
      <c r="C3" s="31" t="s">
        <v>790</v>
      </c>
      <c r="D3" s="31">
        <v>60480</v>
      </c>
      <c r="E3" s="31">
        <v>9676.7999999999993</v>
      </c>
      <c r="F3" s="31">
        <v>70156.800000000003</v>
      </c>
      <c r="G3" s="31">
        <v>70156.800000000003</v>
      </c>
      <c r="H3" s="31">
        <f t="shared" si="0"/>
        <v>60480</v>
      </c>
      <c r="I3" s="30">
        <v>46228</v>
      </c>
      <c r="J3" s="30" t="s">
        <v>503</v>
      </c>
      <c r="K3" s="31" t="s">
        <v>504</v>
      </c>
      <c r="L3" s="31" t="s">
        <v>397</v>
      </c>
      <c r="M3" s="31" t="s">
        <v>388</v>
      </c>
      <c r="N3" s="7">
        <v>46199</v>
      </c>
      <c r="O3" s="33">
        <f t="shared" si="1"/>
        <v>6</v>
      </c>
      <c r="P3" s="33">
        <f t="shared" si="2"/>
        <v>26</v>
      </c>
      <c r="Q3" s="52">
        <f t="shared" si="3"/>
        <v>0</v>
      </c>
      <c r="R3" s="37">
        <f t="shared" si="4"/>
        <v>0</v>
      </c>
      <c r="S3" s="37">
        <f t="shared" si="5"/>
        <v>0</v>
      </c>
      <c r="T3" s="37">
        <f t="shared" si="6"/>
        <v>0</v>
      </c>
      <c r="U3" s="37">
        <f t="shared" si="7"/>
        <v>0</v>
      </c>
      <c r="V3" s="37">
        <f t="shared" si="8"/>
        <v>0</v>
      </c>
      <c r="W3" s="37">
        <f t="shared" si="9"/>
        <v>60480</v>
      </c>
    </row>
    <row r="4" spans="1:27" x14ac:dyDescent="0.35">
      <c r="A4" s="30">
        <v>46198</v>
      </c>
      <c r="B4" s="31" t="s">
        <v>2477</v>
      </c>
      <c r="C4" s="31" t="s">
        <v>792</v>
      </c>
      <c r="D4" s="31">
        <v>83689.2</v>
      </c>
      <c r="E4" s="31">
        <v>13390.27</v>
      </c>
      <c r="F4" s="31">
        <v>97079.47</v>
      </c>
      <c r="G4" s="31">
        <v>97079.47</v>
      </c>
      <c r="H4" s="31">
        <f t="shared" si="0"/>
        <v>83689.2</v>
      </c>
      <c r="I4" s="30">
        <v>46243</v>
      </c>
      <c r="J4" s="30" t="s">
        <v>503</v>
      </c>
      <c r="K4" s="31" t="s">
        <v>504</v>
      </c>
      <c r="L4" s="31" t="s">
        <v>397</v>
      </c>
      <c r="M4" s="31" t="s">
        <v>388</v>
      </c>
      <c r="N4" s="7">
        <v>46199</v>
      </c>
      <c r="O4" s="33">
        <f t="shared" si="1"/>
        <v>6</v>
      </c>
      <c r="P4" s="33">
        <f t="shared" si="2"/>
        <v>26</v>
      </c>
      <c r="Q4" s="52">
        <f t="shared" si="3"/>
        <v>0</v>
      </c>
      <c r="R4" s="37">
        <f t="shared" si="4"/>
        <v>0</v>
      </c>
      <c r="S4" s="37">
        <f t="shared" si="5"/>
        <v>0</v>
      </c>
      <c r="T4" s="37">
        <f t="shared" si="6"/>
        <v>0</v>
      </c>
      <c r="U4" s="37">
        <f t="shared" si="7"/>
        <v>0</v>
      </c>
      <c r="V4" s="37">
        <f t="shared" si="8"/>
        <v>0</v>
      </c>
      <c r="W4" s="37">
        <f t="shared" si="9"/>
        <v>83689.2</v>
      </c>
    </row>
    <row r="5" spans="1:27" x14ac:dyDescent="0.35">
      <c r="A5" s="30">
        <v>46198</v>
      </c>
      <c r="B5" s="31" t="s">
        <v>2480</v>
      </c>
      <c r="C5" s="31" t="s">
        <v>1679</v>
      </c>
      <c r="D5" s="31">
        <v>13600</v>
      </c>
      <c r="E5" s="31">
        <v>2176</v>
      </c>
      <c r="F5" s="31">
        <v>15776</v>
      </c>
      <c r="G5" s="31">
        <v>15776</v>
      </c>
      <c r="H5" s="31">
        <f t="shared" si="0"/>
        <v>13600</v>
      </c>
      <c r="I5" s="30">
        <v>46228</v>
      </c>
      <c r="J5" s="30" t="s">
        <v>503</v>
      </c>
      <c r="K5" s="31" t="s">
        <v>504</v>
      </c>
      <c r="L5" s="31" t="s">
        <v>1146</v>
      </c>
      <c r="M5" s="31" t="s">
        <v>388</v>
      </c>
      <c r="N5" s="7">
        <v>46199</v>
      </c>
      <c r="O5" s="33">
        <f t="shared" si="1"/>
        <v>6</v>
      </c>
      <c r="P5" s="33">
        <f t="shared" si="2"/>
        <v>26</v>
      </c>
      <c r="Q5" s="52">
        <f t="shared" si="3"/>
        <v>0</v>
      </c>
      <c r="R5" s="37">
        <f t="shared" si="4"/>
        <v>0</v>
      </c>
      <c r="S5" s="37">
        <f t="shared" si="5"/>
        <v>0</v>
      </c>
      <c r="T5" s="37">
        <f t="shared" si="6"/>
        <v>0</v>
      </c>
      <c r="U5" s="37">
        <f t="shared" si="7"/>
        <v>0</v>
      </c>
      <c r="V5" s="37">
        <f t="shared" si="8"/>
        <v>0</v>
      </c>
      <c r="W5" s="37">
        <f t="shared" si="9"/>
        <v>13600</v>
      </c>
    </row>
    <row r="6" spans="1:27" x14ac:dyDescent="0.35">
      <c r="A6" s="30">
        <v>46196</v>
      </c>
      <c r="B6" s="31" t="s">
        <v>2483</v>
      </c>
      <c r="C6" s="31" t="s">
        <v>1270</v>
      </c>
      <c r="D6" s="31">
        <v>3195</v>
      </c>
      <c r="E6" s="31">
        <v>511.2</v>
      </c>
      <c r="F6" s="31">
        <v>3706.2</v>
      </c>
      <c r="G6" s="31">
        <v>3706.2</v>
      </c>
      <c r="H6" s="31">
        <f t="shared" si="0"/>
        <v>3195</v>
      </c>
      <c r="I6" s="30">
        <v>46226</v>
      </c>
      <c r="J6" s="30" t="s">
        <v>503</v>
      </c>
      <c r="K6" s="31" t="s">
        <v>504</v>
      </c>
      <c r="L6" s="31" t="s">
        <v>835</v>
      </c>
      <c r="M6" s="31" t="s">
        <v>388</v>
      </c>
      <c r="N6" s="7">
        <v>46199</v>
      </c>
      <c r="O6" s="33">
        <f t="shared" si="1"/>
        <v>6</v>
      </c>
      <c r="P6" s="33">
        <f t="shared" si="2"/>
        <v>26</v>
      </c>
      <c r="Q6" s="52">
        <f t="shared" si="3"/>
        <v>0</v>
      </c>
      <c r="R6" s="37">
        <f t="shared" si="4"/>
        <v>0</v>
      </c>
      <c r="S6" s="37">
        <f t="shared" si="5"/>
        <v>0</v>
      </c>
      <c r="T6" s="37">
        <f t="shared" si="6"/>
        <v>0</v>
      </c>
      <c r="U6" s="37">
        <f t="shared" si="7"/>
        <v>0</v>
      </c>
      <c r="V6" s="37">
        <f t="shared" si="8"/>
        <v>0</v>
      </c>
      <c r="W6" s="37">
        <f t="shared" si="9"/>
        <v>3195</v>
      </c>
    </row>
    <row r="7" spans="1:27" x14ac:dyDescent="0.35">
      <c r="A7" s="30">
        <v>46196</v>
      </c>
      <c r="B7" s="31" t="s">
        <v>2484</v>
      </c>
      <c r="C7" s="31" t="s">
        <v>790</v>
      </c>
      <c r="D7" s="31">
        <v>58500</v>
      </c>
      <c r="E7" s="31">
        <v>9360</v>
      </c>
      <c r="F7" s="31">
        <v>67860</v>
      </c>
      <c r="G7" s="31">
        <v>67860</v>
      </c>
      <c r="H7" s="31">
        <f t="shared" si="0"/>
        <v>58500</v>
      </c>
      <c r="I7" s="30">
        <v>46226</v>
      </c>
      <c r="J7" s="30" t="s">
        <v>503</v>
      </c>
      <c r="K7" s="31" t="s">
        <v>504</v>
      </c>
      <c r="L7" s="31" t="s">
        <v>397</v>
      </c>
      <c r="M7" s="31" t="s">
        <v>388</v>
      </c>
      <c r="N7" s="7">
        <v>46199</v>
      </c>
      <c r="O7" s="33">
        <f t="shared" si="1"/>
        <v>6</v>
      </c>
      <c r="P7" s="33">
        <f t="shared" si="2"/>
        <v>26</v>
      </c>
      <c r="Q7" s="52">
        <f t="shared" si="3"/>
        <v>0</v>
      </c>
      <c r="R7" s="37">
        <f t="shared" si="4"/>
        <v>0</v>
      </c>
      <c r="S7" s="37">
        <f t="shared" si="5"/>
        <v>0</v>
      </c>
      <c r="T7" s="37">
        <f t="shared" si="6"/>
        <v>0</v>
      </c>
      <c r="U7" s="37">
        <f t="shared" si="7"/>
        <v>0</v>
      </c>
      <c r="V7" s="37">
        <f t="shared" si="8"/>
        <v>0</v>
      </c>
      <c r="W7" s="37">
        <f t="shared" si="9"/>
        <v>58500</v>
      </c>
    </row>
    <row r="8" spans="1:27" x14ac:dyDescent="0.35">
      <c r="A8" s="30">
        <v>46196</v>
      </c>
      <c r="B8" s="31" t="s">
        <v>2485</v>
      </c>
      <c r="C8" s="31" t="s">
        <v>790</v>
      </c>
      <c r="D8" s="31">
        <v>58000</v>
      </c>
      <c r="E8" s="31">
        <v>9280</v>
      </c>
      <c r="F8" s="31">
        <v>67280</v>
      </c>
      <c r="G8" s="31">
        <v>67280</v>
      </c>
      <c r="H8" s="31">
        <f t="shared" si="0"/>
        <v>58000</v>
      </c>
      <c r="I8" s="30">
        <v>46226</v>
      </c>
      <c r="J8" s="30" t="s">
        <v>503</v>
      </c>
      <c r="K8" s="31" t="s">
        <v>504</v>
      </c>
      <c r="L8" s="31" t="s">
        <v>397</v>
      </c>
      <c r="M8" s="31" t="s">
        <v>388</v>
      </c>
      <c r="N8" s="7">
        <v>46199</v>
      </c>
      <c r="O8" s="33">
        <f t="shared" si="1"/>
        <v>6</v>
      </c>
      <c r="P8" s="33">
        <f t="shared" si="2"/>
        <v>26</v>
      </c>
      <c r="Q8" s="52">
        <f t="shared" si="3"/>
        <v>0</v>
      </c>
      <c r="R8" s="37">
        <f t="shared" si="4"/>
        <v>0</v>
      </c>
      <c r="S8" s="37">
        <f t="shared" si="5"/>
        <v>0</v>
      </c>
      <c r="T8" s="37">
        <f t="shared" si="6"/>
        <v>0</v>
      </c>
      <c r="U8" s="37">
        <f t="shared" si="7"/>
        <v>0</v>
      </c>
      <c r="V8" s="37">
        <f t="shared" si="8"/>
        <v>0</v>
      </c>
      <c r="W8" s="37">
        <f t="shared" si="9"/>
        <v>58000</v>
      </c>
    </row>
    <row r="9" spans="1:27" x14ac:dyDescent="0.35">
      <c r="A9" s="30">
        <v>46196</v>
      </c>
      <c r="B9" s="31" t="s">
        <v>2486</v>
      </c>
      <c r="C9" s="31" t="s">
        <v>790</v>
      </c>
      <c r="D9" s="31">
        <v>58000</v>
      </c>
      <c r="E9" s="31">
        <v>9280</v>
      </c>
      <c r="F9" s="31">
        <v>67280</v>
      </c>
      <c r="G9" s="31">
        <v>67280</v>
      </c>
      <c r="H9" s="31">
        <f t="shared" si="0"/>
        <v>58000</v>
      </c>
      <c r="I9" s="30">
        <v>46226</v>
      </c>
      <c r="J9" s="30" t="s">
        <v>503</v>
      </c>
      <c r="K9" s="31" t="s">
        <v>504</v>
      </c>
      <c r="L9" s="31" t="s">
        <v>397</v>
      </c>
      <c r="M9" s="31" t="s">
        <v>388</v>
      </c>
      <c r="N9" s="7">
        <v>46199</v>
      </c>
      <c r="O9" s="33">
        <f t="shared" si="1"/>
        <v>6</v>
      </c>
      <c r="P9" s="33">
        <f t="shared" si="2"/>
        <v>26</v>
      </c>
      <c r="Q9" s="52">
        <f t="shared" si="3"/>
        <v>0</v>
      </c>
      <c r="R9" s="37">
        <f t="shared" si="4"/>
        <v>0</v>
      </c>
      <c r="S9" s="37">
        <f t="shared" si="5"/>
        <v>0</v>
      </c>
      <c r="T9" s="37">
        <f t="shared" si="6"/>
        <v>0</v>
      </c>
      <c r="U9" s="37">
        <f t="shared" si="7"/>
        <v>0</v>
      </c>
      <c r="V9" s="37">
        <f t="shared" si="8"/>
        <v>0</v>
      </c>
      <c r="W9" s="37">
        <f t="shared" si="9"/>
        <v>58000</v>
      </c>
    </row>
    <row r="10" spans="1:27" x14ac:dyDescent="0.35">
      <c r="A10" s="30">
        <v>46196</v>
      </c>
      <c r="B10" s="31" t="s">
        <v>2487</v>
      </c>
      <c r="C10" s="31" t="s">
        <v>790</v>
      </c>
      <c r="D10" s="31">
        <v>58000</v>
      </c>
      <c r="E10" s="31">
        <v>9280</v>
      </c>
      <c r="F10" s="31">
        <v>67280</v>
      </c>
      <c r="G10" s="31">
        <v>67280</v>
      </c>
      <c r="H10" s="31">
        <f t="shared" si="0"/>
        <v>58000</v>
      </c>
      <c r="I10" s="30">
        <v>46226</v>
      </c>
      <c r="J10" s="30" t="s">
        <v>503</v>
      </c>
      <c r="K10" s="31" t="s">
        <v>504</v>
      </c>
      <c r="L10" s="31" t="s">
        <v>397</v>
      </c>
      <c r="M10" s="31" t="s">
        <v>388</v>
      </c>
      <c r="N10" s="7">
        <v>46199</v>
      </c>
      <c r="O10" s="33">
        <f t="shared" si="1"/>
        <v>6</v>
      </c>
      <c r="P10" s="33">
        <f t="shared" si="2"/>
        <v>26</v>
      </c>
      <c r="Q10" s="52">
        <f t="shared" si="3"/>
        <v>0</v>
      </c>
      <c r="R10" s="37">
        <f t="shared" si="4"/>
        <v>0</v>
      </c>
      <c r="S10" s="37">
        <f t="shared" si="5"/>
        <v>0</v>
      </c>
      <c r="T10" s="37">
        <f t="shared" si="6"/>
        <v>0</v>
      </c>
      <c r="U10" s="37">
        <f t="shared" si="7"/>
        <v>0</v>
      </c>
      <c r="V10" s="37">
        <f t="shared" si="8"/>
        <v>0</v>
      </c>
      <c r="W10" s="37">
        <f t="shared" si="9"/>
        <v>58000</v>
      </c>
    </row>
    <row r="11" spans="1:27" x14ac:dyDescent="0.35">
      <c r="A11" s="30">
        <v>46196</v>
      </c>
      <c r="B11" s="31" t="s">
        <v>2488</v>
      </c>
      <c r="C11" s="31" t="s">
        <v>484</v>
      </c>
      <c r="D11" s="31">
        <v>19470</v>
      </c>
      <c r="E11" s="31">
        <v>3115.2</v>
      </c>
      <c r="F11" s="31">
        <v>22585.200000000001</v>
      </c>
      <c r="G11" s="31">
        <v>22585.200000000001</v>
      </c>
      <c r="H11" s="31">
        <f t="shared" si="0"/>
        <v>19470</v>
      </c>
      <c r="I11" s="30">
        <v>46226</v>
      </c>
      <c r="J11" s="30" t="s">
        <v>503</v>
      </c>
      <c r="K11" s="31" t="s">
        <v>504</v>
      </c>
      <c r="L11" s="31" t="s">
        <v>397</v>
      </c>
      <c r="M11" s="31" t="s">
        <v>388</v>
      </c>
      <c r="N11" s="7">
        <v>46199</v>
      </c>
      <c r="O11" s="33">
        <f t="shared" si="1"/>
        <v>6</v>
      </c>
      <c r="P11" s="33">
        <f t="shared" si="2"/>
        <v>26</v>
      </c>
      <c r="Q11" s="52">
        <f t="shared" si="3"/>
        <v>0</v>
      </c>
      <c r="R11" s="37">
        <f t="shared" si="4"/>
        <v>0</v>
      </c>
      <c r="S11" s="37">
        <f t="shared" si="5"/>
        <v>0</v>
      </c>
      <c r="T11" s="37">
        <f t="shared" si="6"/>
        <v>0</v>
      </c>
      <c r="U11" s="37">
        <f t="shared" si="7"/>
        <v>0</v>
      </c>
      <c r="V11" s="37">
        <f t="shared" si="8"/>
        <v>0</v>
      </c>
      <c r="W11" s="37">
        <f t="shared" si="9"/>
        <v>19470</v>
      </c>
    </row>
    <row r="12" spans="1:27" x14ac:dyDescent="0.35">
      <c r="A12" s="30">
        <v>46195</v>
      </c>
      <c r="B12" s="31" t="s">
        <v>2493</v>
      </c>
      <c r="C12" s="31" t="s">
        <v>803</v>
      </c>
      <c r="D12" s="31">
        <v>6750</v>
      </c>
      <c r="E12" s="31">
        <v>1080</v>
      </c>
      <c r="F12" s="31">
        <v>7830</v>
      </c>
      <c r="G12" s="31">
        <v>7830</v>
      </c>
      <c r="H12" s="31">
        <f t="shared" si="0"/>
        <v>6750</v>
      </c>
      <c r="I12" s="30">
        <v>46225</v>
      </c>
      <c r="J12" s="30" t="s">
        <v>503</v>
      </c>
      <c r="K12" s="31" t="s">
        <v>504</v>
      </c>
      <c r="L12" s="31" t="s">
        <v>397</v>
      </c>
      <c r="M12" s="31" t="s">
        <v>388</v>
      </c>
      <c r="N12" s="7">
        <v>46199</v>
      </c>
      <c r="O12" s="33">
        <f t="shared" si="1"/>
        <v>6</v>
      </c>
      <c r="P12" s="33">
        <f t="shared" si="2"/>
        <v>26</v>
      </c>
      <c r="Q12" s="52">
        <f t="shared" si="3"/>
        <v>0</v>
      </c>
      <c r="R12" s="37">
        <f t="shared" si="4"/>
        <v>0</v>
      </c>
      <c r="S12" s="37">
        <f t="shared" si="5"/>
        <v>0</v>
      </c>
      <c r="T12" s="37">
        <f t="shared" si="6"/>
        <v>0</v>
      </c>
      <c r="U12" s="37">
        <f t="shared" si="7"/>
        <v>0</v>
      </c>
      <c r="V12" s="37">
        <f t="shared" si="8"/>
        <v>0</v>
      </c>
      <c r="W12" s="37">
        <f t="shared" si="9"/>
        <v>6750</v>
      </c>
    </row>
    <row r="13" spans="1:27" x14ac:dyDescent="0.35">
      <c r="A13" s="30">
        <v>46192</v>
      </c>
      <c r="B13" s="31" t="s">
        <v>2427</v>
      </c>
      <c r="C13" s="31" t="s">
        <v>523</v>
      </c>
      <c r="D13" s="31">
        <v>15631.92</v>
      </c>
      <c r="E13" s="31">
        <v>2501.11</v>
      </c>
      <c r="F13" s="31">
        <v>18133.03</v>
      </c>
      <c r="G13" s="31">
        <v>18133.03</v>
      </c>
      <c r="H13" s="31">
        <f t="shared" si="0"/>
        <v>15631.92</v>
      </c>
      <c r="I13" s="30">
        <v>46222</v>
      </c>
      <c r="J13" s="30" t="s">
        <v>503</v>
      </c>
      <c r="K13" s="31" t="s">
        <v>504</v>
      </c>
      <c r="L13" s="31" t="s">
        <v>397</v>
      </c>
      <c r="M13" s="31" t="s">
        <v>388</v>
      </c>
      <c r="N13" s="7">
        <v>46199</v>
      </c>
      <c r="O13" s="33">
        <f t="shared" si="1"/>
        <v>6</v>
      </c>
      <c r="P13" s="33">
        <f t="shared" si="2"/>
        <v>26</v>
      </c>
      <c r="Q13" s="52">
        <f t="shared" si="3"/>
        <v>0</v>
      </c>
      <c r="R13" s="37">
        <f t="shared" si="4"/>
        <v>0</v>
      </c>
      <c r="S13" s="37">
        <f t="shared" si="5"/>
        <v>0</v>
      </c>
      <c r="T13" s="37">
        <f t="shared" si="6"/>
        <v>0</v>
      </c>
      <c r="U13" s="37">
        <f t="shared" si="7"/>
        <v>0</v>
      </c>
      <c r="V13" s="37">
        <f t="shared" si="8"/>
        <v>0</v>
      </c>
      <c r="W13" s="37">
        <f t="shared" si="9"/>
        <v>15631.92</v>
      </c>
    </row>
    <row r="14" spans="1:27" x14ac:dyDescent="0.35">
      <c r="A14" s="30">
        <v>46192</v>
      </c>
      <c r="B14" s="31" t="s">
        <v>2428</v>
      </c>
      <c r="C14" s="31" t="s">
        <v>523</v>
      </c>
      <c r="D14" s="31">
        <v>1750</v>
      </c>
      <c r="E14" s="31">
        <v>280</v>
      </c>
      <c r="F14" s="31">
        <v>2030</v>
      </c>
      <c r="G14" s="31">
        <v>2030</v>
      </c>
      <c r="H14" s="31">
        <f t="shared" si="0"/>
        <v>1750</v>
      </c>
      <c r="I14" s="30">
        <v>46222</v>
      </c>
      <c r="J14" s="30" t="s">
        <v>503</v>
      </c>
      <c r="K14" s="31" t="s">
        <v>504</v>
      </c>
      <c r="L14" s="31" t="s">
        <v>397</v>
      </c>
      <c r="M14" s="31" t="s">
        <v>388</v>
      </c>
      <c r="N14" s="7">
        <v>46199</v>
      </c>
      <c r="O14" s="33">
        <f t="shared" si="1"/>
        <v>6</v>
      </c>
      <c r="P14" s="33">
        <f t="shared" si="2"/>
        <v>26</v>
      </c>
      <c r="Q14" s="52">
        <f t="shared" si="3"/>
        <v>0</v>
      </c>
      <c r="R14" s="37">
        <f t="shared" si="4"/>
        <v>0</v>
      </c>
      <c r="S14" s="37">
        <f t="shared" si="5"/>
        <v>0</v>
      </c>
      <c r="T14" s="37">
        <f t="shared" si="6"/>
        <v>0</v>
      </c>
      <c r="U14" s="37">
        <f t="shared" si="7"/>
        <v>0</v>
      </c>
      <c r="V14" s="37">
        <f t="shared" si="8"/>
        <v>0</v>
      </c>
      <c r="W14" s="37">
        <f t="shared" si="9"/>
        <v>1750</v>
      </c>
    </row>
    <row r="15" spans="1:27" x14ac:dyDescent="0.35">
      <c r="A15" s="30">
        <v>46191</v>
      </c>
      <c r="B15" s="31" t="s">
        <v>2429</v>
      </c>
      <c r="C15" s="31" t="s">
        <v>523</v>
      </c>
      <c r="D15" s="31">
        <v>7000</v>
      </c>
      <c r="E15" s="31">
        <v>1120</v>
      </c>
      <c r="F15" s="31">
        <v>8120</v>
      </c>
      <c r="G15" s="31">
        <v>8120</v>
      </c>
      <c r="H15" s="31">
        <f t="shared" si="0"/>
        <v>7000</v>
      </c>
      <c r="I15" s="30">
        <v>46221</v>
      </c>
      <c r="J15" s="30" t="s">
        <v>503</v>
      </c>
      <c r="K15" s="31" t="s">
        <v>504</v>
      </c>
      <c r="L15" s="31" t="s">
        <v>397</v>
      </c>
      <c r="M15" s="31" t="s">
        <v>388</v>
      </c>
      <c r="N15" s="7">
        <v>46199</v>
      </c>
      <c r="O15" s="33">
        <f t="shared" si="1"/>
        <v>6</v>
      </c>
      <c r="P15" s="33">
        <f t="shared" si="2"/>
        <v>26</v>
      </c>
      <c r="Q15" s="52">
        <f t="shared" si="3"/>
        <v>0</v>
      </c>
      <c r="R15" s="37">
        <f t="shared" si="4"/>
        <v>0</v>
      </c>
      <c r="S15" s="37">
        <f t="shared" si="5"/>
        <v>0</v>
      </c>
      <c r="T15" s="37">
        <f t="shared" si="6"/>
        <v>0</v>
      </c>
      <c r="U15" s="37">
        <f t="shared" si="7"/>
        <v>0</v>
      </c>
      <c r="V15" s="37">
        <f t="shared" si="8"/>
        <v>0</v>
      </c>
      <c r="W15" s="37">
        <f t="shared" si="9"/>
        <v>7000</v>
      </c>
    </row>
    <row r="16" spans="1:27" x14ac:dyDescent="0.35">
      <c r="A16" s="30">
        <v>46191</v>
      </c>
      <c r="B16" s="31" t="s">
        <v>2430</v>
      </c>
      <c r="C16" s="31" t="s">
        <v>2042</v>
      </c>
      <c r="D16" s="31">
        <v>3867.57</v>
      </c>
      <c r="E16" s="31">
        <v>618.80999999999995</v>
      </c>
      <c r="F16" s="31">
        <v>4486.38</v>
      </c>
      <c r="G16" s="31">
        <v>4486.38</v>
      </c>
      <c r="H16" s="31">
        <f t="shared" si="0"/>
        <v>3867.57</v>
      </c>
      <c r="I16" s="30">
        <v>46221</v>
      </c>
      <c r="J16" s="30" t="s">
        <v>503</v>
      </c>
      <c r="K16" s="31" t="s">
        <v>504</v>
      </c>
      <c r="L16" s="31" t="s">
        <v>397</v>
      </c>
      <c r="M16" s="31" t="s">
        <v>388</v>
      </c>
      <c r="N16" s="7">
        <v>46199</v>
      </c>
      <c r="O16" s="33">
        <f t="shared" si="1"/>
        <v>6</v>
      </c>
      <c r="P16" s="33">
        <f t="shared" si="2"/>
        <v>26</v>
      </c>
      <c r="Q16" s="52">
        <f t="shared" si="3"/>
        <v>0</v>
      </c>
      <c r="R16" s="37">
        <f t="shared" si="4"/>
        <v>0</v>
      </c>
      <c r="S16" s="37">
        <f t="shared" si="5"/>
        <v>0</v>
      </c>
      <c r="T16" s="37">
        <f t="shared" si="6"/>
        <v>0</v>
      </c>
      <c r="U16" s="37">
        <f t="shared" si="7"/>
        <v>0</v>
      </c>
      <c r="V16" s="37">
        <f t="shared" si="8"/>
        <v>0</v>
      </c>
      <c r="W16" s="37">
        <f t="shared" si="9"/>
        <v>3867.57</v>
      </c>
    </row>
    <row r="17" spans="1:23" x14ac:dyDescent="0.35">
      <c r="A17" s="30">
        <v>46191</v>
      </c>
      <c r="B17" s="31" t="s">
        <v>2431</v>
      </c>
      <c r="C17" s="31" t="s">
        <v>411</v>
      </c>
      <c r="D17" s="31">
        <v>31280</v>
      </c>
      <c r="E17" s="31">
        <v>5004.8</v>
      </c>
      <c r="F17" s="31">
        <v>36284.800000000003</v>
      </c>
      <c r="G17" s="31">
        <v>36284.800000000003</v>
      </c>
      <c r="H17" s="31">
        <f t="shared" si="0"/>
        <v>31280</v>
      </c>
      <c r="I17" s="30">
        <v>46221</v>
      </c>
      <c r="J17" s="30" t="s">
        <v>503</v>
      </c>
      <c r="K17" s="31" t="s">
        <v>504</v>
      </c>
      <c r="L17" s="31" t="s">
        <v>1146</v>
      </c>
      <c r="M17" s="31" t="s">
        <v>388</v>
      </c>
      <c r="N17" s="7">
        <v>46199</v>
      </c>
      <c r="O17" s="33">
        <f t="shared" si="1"/>
        <v>6</v>
      </c>
      <c r="P17" s="33">
        <f t="shared" si="2"/>
        <v>26</v>
      </c>
      <c r="Q17" s="52">
        <f t="shared" si="3"/>
        <v>0</v>
      </c>
      <c r="R17" s="37">
        <f t="shared" si="4"/>
        <v>0</v>
      </c>
      <c r="S17" s="37">
        <f t="shared" si="5"/>
        <v>0</v>
      </c>
      <c r="T17" s="37">
        <f t="shared" si="6"/>
        <v>0</v>
      </c>
      <c r="U17" s="37">
        <f t="shared" si="7"/>
        <v>0</v>
      </c>
      <c r="V17" s="37">
        <f t="shared" si="8"/>
        <v>0</v>
      </c>
      <c r="W17" s="37">
        <f t="shared" si="9"/>
        <v>31280</v>
      </c>
    </row>
    <row r="18" spans="1:23" x14ac:dyDescent="0.35">
      <c r="A18" s="30">
        <v>46190</v>
      </c>
      <c r="B18" s="31" t="s">
        <v>2432</v>
      </c>
      <c r="C18" s="31" t="s">
        <v>1204</v>
      </c>
      <c r="D18" s="31">
        <v>10475</v>
      </c>
      <c r="E18" s="31">
        <v>1676</v>
      </c>
      <c r="F18" s="31">
        <v>12151</v>
      </c>
      <c r="G18" s="31">
        <v>12151</v>
      </c>
      <c r="H18" s="31">
        <f t="shared" si="0"/>
        <v>10475</v>
      </c>
      <c r="I18" s="30">
        <v>46220</v>
      </c>
      <c r="J18" s="30" t="s">
        <v>503</v>
      </c>
      <c r="K18" s="31" t="s">
        <v>504</v>
      </c>
      <c r="L18" s="31" t="s">
        <v>397</v>
      </c>
      <c r="M18" s="31" t="s">
        <v>388</v>
      </c>
      <c r="N18" s="7">
        <v>46199</v>
      </c>
      <c r="O18" s="33">
        <f t="shared" si="1"/>
        <v>6</v>
      </c>
      <c r="P18" s="33">
        <f t="shared" si="2"/>
        <v>26</v>
      </c>
      <c r="Q18" s="52">
        <f t="shared" si="3"/>
        <v>0</v>
      </c>
      <c r="R18" s="37">
        <f t="shared" si="4"/>
        <v>0</v>
      </c>
      <c r="S18" s="37">
        <f t="shared" si="5"/>
        <v>0</v>
      </c>
      <c r="T18" s="37">
        <f t="shared" si="6"/>
        <v>0</v>
      </c>
      <c r="U18" s="37">
        <f t="shared" si="7"/>
        <v>0</v>
      </c>
      <c r="V18" s="37">
        <f t="shared" si="8"/>
        <v>0</v>
      </c>
      <c r="W18" s="37">
        <f t="shared" si="9"/>
        <v>10475</v>
      </c>
    </row>
    <row r="19" spans="1:23" x14ac:dyDescent="0.35">
      <c r="A19" s="30">
        <v>46190</v>
      </c>
      <c r="B19" s="31" t="s">
        <v>2433</v>
      </c>
      <c r="C19" s="31" t="s">
        <v>2042</v>
      </c>
      <c r="D19" s="31">
        <v>7741.04</v>
      </c>
      <c r="E19" s="31">
        <v>1238.57</v>
      </c>
      <c r="F19" s="31">
        <v>8979.61</v>
      </c>
      <c r="G19" s="31">
        <v>8979.61</v>
      </c>
      <c r="H19" s="31">
        <f t="shared" si="0"/>
        <v>7741.04</v>
      </c>
      <c r="I19" s="30">
        <v>46220</v>
      </c>
      <c r="J19" s="30" t="s">
        <v>503</v>
      </c>
      <c r="K19" s="31" t="s">
        <v>504</v>
      </c>
      <c r="L19" s="31" t="s">
        <v>397</v>
      </c>
      <c r="M19" s="31" t="s">
        <v>388</v>
      </c>
      <c r="N19" s="7">
        <v>46199</v>
      </c>
      <c r="O19" s="33">
        <f t="shared" si="1"/>
        <v>6</v>
      </c>
      <c r="P19" s="33">
        <f t="shared" si="2"/>
        <v>26</v>
      </c>
      <c r="Q19" s="52">
        <f t="shared" si="3"/>
        <v>0</v>
      </c>
      <c r="R19" s="37">
        <f t="shared" si="4"/>
        <v>0</v>
      </c>
      <c r="S19" s="37">
        <f t="shared" si="5"/>
        <v>0</v>
      </c>
      <c r="T19" s="37">
        <f t="shared" si="6"/>
        <v>0</v>
      </c>
      <c r="U19" s="37">
        <f t="shared" si="7"/>
        <v>0</v>
      </c>
      <c r="V19" s="37">
        <f t="shared" si="8"/>
        <v>0</v>
      </c>
      <c r="W19" s="37">
        <f t="shared" si="9"/>
        <v>7741.04</v>
      </c>
    </row>
    <row r="20" spans="1:23" x14ac:dyDescent="0.35">
      <c r="A20" s="30">
        <v>46190</v>
      </c>
      <c r="B20" s="31" t="s">
        <v>2434</v>
      </c>
      <c r="C20" s="31" t="s">
        <v>1402</v>
      </c>
      <c r="D20" s="31">
        <v>16200</v>
      </c>
      <c r="E20" s="31">
        <v>2592</v>
      </c>
      <c r="F20" s="31">
        <v>18792</v>
      </c>
      <c r="G20" s="31">
        <v>18792</v>
      </c>
      <c r="H20" s="31">
        <f t="shared" si="0"/>
        <v>16200</v>
      </c>
      <c r="I20" s="30">
        <v>46190</v>
      </c>
      <c r="J20" s="30" t="s">
        <v>506</v>
      </c>
      <c r="K20" s="31" t="s">
        <v>504</v>
      </c>
      <c r="L20" s="31" t="s">
        <v>397</v>
      </c>
      <c r="M20" s="31" t="s">
        <v>511</v>
      </c>
      <c r="N20" s="7">
        <v>46199</v>
      </c>
      <c r="O20" s="33">
        <f t="shared" si="1"/>
        <v>6</v>
      </c>
      <c r="P20" s="33">
        <f t="shared" si="2"/>
        <v>26</v>
      </c>
      <c r="Q20" s="52">
        <f t="shared" si="3"/>
        <v>10</v>
      </c>
      <c r="R20" s="37">
        <f t="shared" si="4"/>
        <v>16200</v>
      </c>
      <c r="S20" s="37">
        <f t="shared" si="5"/>
        <v>0</v>
      </c>
      <c r="T20" s="37">
        <f t="shared" si="6"/>
        <v>0</v>
      </c>
      <c r="U20" s="37">
        <f t="shared" si="7"/>
        <v>0</v>
      </c>
      <c r="V20" s="37">
        <f t="shared" si="8"/>
        <v>0</v>
      </c>
      <c r="W20" s="37">
        <f t="shared" si="9"/>
        <v>0</v>
      </c>
    </row>
    <row r="21" spans="1:23" x14ac:dyDescent="0.35">
      <c r="A21" s="30">
        <v>46190</v>
      </c>
      <c r="B21" s="31" t="s">
        <v>2435</v>
      </c>
      <c r="C21" s="31" t="s">
        <v>1643</v>
      </c>
      <c r="D21" s="31">
        <v>13500</v>
      </c>
      <c r="E21" s="31">
        <v>2160</v>
      </c>
      <c r="F21" s="31">
        <v>15660</v>
      </c>
      <c r="G21" s="31">
        <v>15660</v>
      </c>
      <c r="H21" s="31">
        <f t="shared" si="0"/>
        <v>13500</v>
      </c>
      <c r="I21" s="30">
        <v>46220</v>
      </c>
      <c r="J21" s="30" t="s">
        <v>503</v>
      </c>
      <c r="K21" s="31" t="s">
        <v>504</v>
      </c>
      <c r="L21" s="31" t="s">
        <v>835</v>
      </c>
      <c r="M21" s="31" t="s">
        <v>388</v>
      </c>
      <c r="N21" s="7">
        <v>46199</v>
      </c>
      <c r="O21" s="33">
        <f t="shared" si="1"/>
        <v>6</v>
      </c>
      <c r="P21" s="33">
        <f t="shared" si="2"/>
        <v>26</v>
      </c>
      <c r="Q21" s="52">
        <f t="shared" si="3"/>
        <v>0</v>
      </c>
      <c r="R21" s="37">
        <f t="shared" si="4"/>
        <v>0</v>
      </c>
      <c r="S21" s="37">
        <f t="shared" si="5"/>
        <v>0</v>
      </c>
      <c r="T21" s="37">
        <f t="shared" si="6"/>
        <v>0</v>
      </c>
      <c r="U21" s="37">
        <f t="shared" si="7"/>
        <v>0</v>
      </c>
      <c r="V21" s="37">
        <f t="shared" si="8"/>
        <v>0</v>
      </c>
      <c r="W21" s="37">
        <f t="shared" si="9"/>
        <v>13500</v>
      </c>
    </row>
    <row r="22" spans="1:23" x14ac:dyDescent="0.35">
      <c r="A22" s="30">
        <v>46189</v>
      </c>
      <c r="B22" s="31" t="s">
        <v>2436</v>
      </c>
      <c r="C22" s="31" t="s">
        <v>966</v>
      </c>
      <c r="D22" s="31">
        <v>74942.17</v>
      </c>
      <c r="E22" s="31">
        <v>11990.75</v>
      </c>
      <c r="F22" s="31">
        <v>86932.92</v>
      </c>
      <c r="G22" s="31">
        <v>86932.92</v>
      </c>
      <c r="H22" s="31">
        <f t="shared" si="0"/>
        <v>74942.17</v>
      </c>
      <c r="I22" s="30">
        <v>46219</v>
      </c>
      <c r="J22" s="30" t="s">
        <v>503</v>
      </c>
      <c r="K22" s="31" t="s">
        <v>504</v>
      </c>
      <c r="L22" s="31" t="s">
        <v>397</v>
      </c>
      <c r="M22" s="31" t="s">
        <v>388</v>
      </c>
      <c r="N22" s="7">
        <v>46199</v>
      </c>
      <c r="O22" s="33">
        <f t="shared" si="1"/>
        <v>6</v>
      </c>
      <c r="P22" s="33">
        <f t="shared" si="2"/>
        <v>26</v>
      </c>
      <c r="Q22" s="52">
        <f t="shared" si="3"/>
        <v>0</v>
      </c>
      <c r="R22" s="37">
        <f t="shared" si="4"/>
        <v>0</v>
      </c>
      <c r="S22" s="37">
        <f t="shared" si="5"/>
        <v>0</v>
      </c>
      <c r="T22" s="37">
        <f t="shared" si="6"/>
        <v>0</v>
      </c>
      <c r="U22" s="37">
        <f t="shared" si="7"/>
        <v>0</v>
      </c>
      <c r="V22" s="37">
        <f t="shared" si="8"/>
        <v>0</v>
      </c>
      <c r="W22" s="37">
        <f t="shared" si="9"/>
        <v>74942.17</v>
      </c>
    </row>
    <row r="23" spans="1:23" x14ac:dyDescent="0.35">
      <c r="A23" s="30">
        <v>46188</v>
      </c>
      <c r="B23" s="31" t="s">
        <v>2437</v>
      </c>
      <c r="C23" s="31" t="s">
        <v>512</v>
      </c>
      <c r="D23" s="31">
        <v>2850</v>
      </c>
      <c r="E23" s="31">
        <v>456</v>
      </c>
      <c r="F23" s="31">
        <v>3306</v>
      </c>
      <c r="G23" s="31">
        <v>3306</v>
      </c>
      <c r="H23" s="31">
        <f t="shared" si="0"/>
        <v>2850</v>
      </c>
      <c r="I23" s="30">
        <v>46218</v>
      </c>
      <c r="J23" s="30" t="s">
        <v>503</v>
      </c>
      <c r="K23" s="31" t="s">
        <v>504</v>
      </c>
      <c r="L23" s="31" t="s">
        <v>835</v>
      </c>
      <c r="M23" s="31" t="s">
        <v>388</v>
      </c>
      <c r="N23" s="7">
        <v>46199</v>
      </c>
      <c r="O23" s="33">
        <f t="shared" si="1"/>
        <v>6</v>
      </c>
      <c r="P23" s="33">
        <f t="shared" si="2"/>
        <v>26</v>
      </c>
      <c r="Q23" s="52">
        <f t="shared" si="3"/>
        <v>0</v>
      </c>
      <c r="R23" s="37">
        <f t="shared" si="4"/>
        <v>0</v>
      </c>
      <c r="S23" s="37">
        <f t="shared" si="5"/>
        <v>0</v>
      </c>
      <c r="T23" s="37">
        <f t="shared" si="6"/>
        <v>0</v>
      </c>
      <c r="U23" s="37">
        <f t="shared" si="7"/>
        <v>0</v>
      </c>
      <c r="V23" s="37">
        <f t="shared" si="8"/>
        <v>0</v>
      </c>
      <c r="W23" s="37">
        <f t="shared" si="9"/>
        <v>2850</v>
      </c>
    </row>
    <row r="24" spans="1:23" x14ac:dyDescent="0.35">
      <c r="A24" s="30">
        <v>46188</v>
      </c>
      <c r="B24" s="31" t="s">
        <v>2438</v>
      </c>
      <c r="C24" s="31" t="s">
        <v>1161</v>
      </c>
      <c r="D24" s="31">
        <v>62398.080000000002</v>
      </c>
      <c r="E24" s="31">
        <v>9983.69</v>
      </c>
      <c r="F24" s="31">
        <v>72381.77</v>
      </c>
      <c r="G24" s="31">
        <v>72381.77</v>
      </c>
      <c r="H24" s="31">
        <f t="shared" si="0"/>
        <v>62398.080000000002</v>
      </c>
      <c r="I24" s="30">
        <v>46203</v>
      </c>
      <c r="J24" s="30" t="s">
        <v>505</v>
      </c>
      <c r="K24" s="31" t="s">
        <v>504</v>
      </c>
      <c r="L24" s="31" t="s">
        <v>835</v>
      </c>
      <c r="M24" s="31" t="s">
        <v>388</v>
      </c>
      <c r="N24" s="7">
        <v>46199</v>
      </c>
      <c r="O24" s="33">
        <f t="shared" si="1"/>
        <v>6</v>
      </c>
      <c r="P24" s="33">
        <f t="shared" si="2"/>
        <v>26</v>
      </c>
      <c r="Q24" s="52">
        <f t="shared" si="3"/>
        <v>0</v>
      </c>
      <c r="R24" s="37">
        <f t="shared" si="4"/>
        <v>0</v>
      </c>
      <c r="S24" s="37">
        <f t="shared" si="5"/>
        <v>0</v>
      </c>
      <c r="T24" s="37">
        <f t="shared" si="6"/>
        <v>0</v>
      </c>
      <c r="U24" s="37">
        <f t="shared" si="7"/>
        <v>0</v>
      </c>
      <c r="V24" s="37">
        <f t="shared" si="8"/>
        <v>62398.080000000002</v>
      </c>
      <c r="W24" s="37">
        <f t="shared" si="9"/>
        <v>0</v>
      </c>
    </row>
    <row r="25" spans="1:23" x14ac:dyDescent="0.35">
      <c r="A25" s="30">
        <v>46188</v>
      </c>
      <c r="B25" s="31" t="s">
        <v>2439</v>
      </c>
      <c r="C25" s="31" t="s">
        <v>2440</v>
      </c>
      <c r="D25" s="31">
        <v>39700</v>
      </c>
      <c r="E25" s="31">
        <v>1152</v>
      </c>
      <c r="F25" s="31">
        <v>40852</v>
      </c>
      <c r="G25" s="31">
        <v>40852</v>
      </c>
      <c r="H25" s="31">
        <f t="shared" si="0"/>
        <v>39700</v>
      </c>
      <c r="I25" s="30">
        <v>46218</v>
      </c>
      <c r="J25" s="30" t="s">
        <v>503</v>
      </c>
      <c r="K25" s="31" t="s">
        <v>504</v>
      </c>
      <c r="L25" s="31" t="s">
        <v>397</v>
      </c>
      <c r="M25" s="31" t="s">
        <v>388</v>
      </c>
      <c r="N25" s="7">
        <v>46199</v>
      </c>
      <c r="O25" s="33">
        <f t="shared" si="1"/>
        <v>6</v>
      </c>
      <c r="P25" s="33">
        <f t="shared" si="2"/>
        <v>26</v>
      </c>
      <c r="Q25" s="52">
        <f t="shared" si="3"/>
        <v>0</v>
      </c>
      <c r="R25" s="37">
        <f t="shared" si="4"/>
        <v>0</v>
      </c>
      <c r="S25" s="37">
        <f t="shared" si="5"/>
        <v>0</v>
      </c>
      <c r="T25" s="37">
        <f t="shared" si="6"/>
        <v>0</v>
      </c>
      <c r="U25" s="37">
        <f t="shared" si="7"/>
        <v>0</v>
      </c>
      <c r="V25" s="37">
        <f t="shared" si="8"/>
        <v>0</v>
      </c>
      <c r="W25" s="37">
        <f t="shared" si="9"/>
        <v>39700</v>
      </c>
    </row>
    <row r="26" spans="1:23" x14ac:dyDescent="0.35">
      <c r="A26" s="30">
        <v>46186</v>
      </c>
      <c r="B26" s="31" t="s">
        <v>2441</v>
      </c>
      <c r="C26" s="31" t="s">
        <v>1448</v>
      </c>
      <c r="D26" s="31">
        <v>11733.73</v>
      </c>
      <c r="E26" s="31">
        <v>1877.4</v>
      </c>
      <c r="F26" s="31">
        <v>13611.13</v>
      </c>
      <c r="G26" s="31">
        <v>13611.13</v>
      </c>
      <c r="H26" s="31">
        <f t="shared" si="0"/>
        <v>11733.73</v>
      </c>
      <c r="I26" s="30">
        <v>46216</v>
      </c>
      <c r="J26" s="30" t="s">
        <v>503</v>
      </c>
      <c r="K26" s="31" t="s">
        <v>504</v>
      </c>
      <c r="L26" s="31" t="s">
        <v>1146</v>
      </c>
      <c r="M26" s="31" t="s">
        <v>388</v>
      </c>
      <c r="N26" s="7">
        <v>46199</v>
      </c>
      <c r="O26" s="33">
        <f t="shared" si="1"/>
        <v>6</v>
      </c>
      <c r="P26" s="33">
        <f t="shared" si="2"/>
        <v>26</v>
      </c>
      <c r="Q26" s="52">
        <f t="shared" si="3"/>
        <v>0</v>
      </c>
      <c r="R26" s="37">
        <f t="shared" si="4"/>
        <v>0</v>
      </c>
      <c r="S26" s="37">
        <f t="shared" si="5"/>
        <v>0</v>
      </c>
      <c r="T26" s="37">
        <f t="shared" si="6"/>
        <v>0</v>
      </c>
      <c r="U26" s="37">
        <f t="shared" si="7"/>
        <v>0</v>
      </c>
      <c r="V26" s="37">
        <f t="shared" si="8"/>
        <v>0</v>
      </c>
      <c r="W26" s="37">
        <f t="shared" si="9"/>
        <v>11733.73</v>
      </c>
    </row>
    <row r="27" spans="1:23" x14ac:dyDescent="0.35">
      <c r="A27" s="30">
        <v>46186</v>
      </c>
      <c r="B27" s="31" t="s">
        <v>2442</v>
      </c>
      <c r="C27" s="31" t="s">
        <v>512</v>
      </c>
      <c r="D27" s="31">
        <v>9460</v>
      </c>
      <c r="E27" s="31">
        <v>1513.6</v>
      </c>
      <c r="F27" s="31">
        <v>10973.6</v>
      </c>
      <c r="G27" s="31">
        <v>10973.6</v>
      </c>
      <c r="H27" s="31">
        <f t="shared" si="0"/>
        <v>9460</v>
      </c>
      <c r="I27" s="30">
        <v>46216</v>
      </c>
      <c r="J27" s="30" t="s">
        <v>503</v>
      </c>
      <c r="K27" s="31" t="s">
        <v>504</v>
      </c>
      <c r="L27" s="31" t="s">
        <v>835</v>
      </c>
      <c r="M27" s="31" t="s">
        <v>388</v>
      </c>
      <c r="N27" s="7">
        <v>46199</v>
      </c>
      <c r="O27" s="33">
        <f t="shared" si="1"/>
        <v>6</v>
      </c>
      <c r="P27" s="33">
        <f t="shared" si="2"/>
        <v>26</v>
      </c>
      <c r="Q27" s="52">
        <f t="shared" si="3"/>
        <v>0</v>
      </c>
      <c r="R27" s="37">
        <f t="shared" si="4"/>
        <v>0</v>
      </c>
      <c r="S27" s="37">
        <f t="shared" si="5"/>
        <v>0</v>
      </c>
      <c r="T27" s="37">
        <f t="shared" si="6"/>
        <v>0</v>
      </c>
      <c r="U27" s="37">
        <f t="shared" si="7"/>
        <v>0</v>
      </c>
      <c r="V27" s="37">
        <f t="shared" si="8"/>
        <v>0</v>
      </c>
      <c r="W27" s="37">
        <f t="shared" si="9"/>
        <v>9460</v>
      </c>
    </row>
    <row r="28" spans="1:23" x14ac:dyDescent="0.35">
      <c r="A28" s="30">
        <v>46186</v>
      </c>
      <c r="B28" s="31" t="s">
        <v>2443</v>
      </c>
      <c r="C28" s="31" t="s">
        <v>1448</v>
      </c>
      <c r="D28" s="31">
        <v>19556.21</v>
      </c>
      <c r="E28" s="31">
        <v>3128.99</v>
      </c>
      <c r="F28" s="31">
        <v>22685.200000000001</v>
      </c>
      <c r="G28" s="31">
        <v>22685.200000000001</v>
      </c>
      <c r="H28" s="31">
        <f t="shared" si="0"/>
        <v>19556.21</v>
      </c>
      <c r="I28" s="30">
        <v>46216</v>
      </c>
      <c r="J28" s="30" t="s">
        <v>503</v>
      </c>
      <c r="K28" s="31" t="s">
        <v>504</v>
      </c>
      <c r="L28" s="31" t="s">
        <v>1146</v>
      </c>
      <c r="M28" s="31" t="s">
        <v>388</v>
      </c>
      <c r="N28" s="7">
        <v>46199</v>
      </c>
      <c r="O28" s="33">
        <f t="shared" si="1"/>
        <v>6</v>
      </c>
      <c r="P28" s="33">
        <f t="shared" si="2"/>
        <v>26</v>
      </c>
      <c r="Q28" s="52">
        <f t="shared" si="3"/>
        <v>0</v>
      </c>
      <c r="R28" s="37">
        <f t="shared" si="4"/>
        <v>0</v>
      </c>
      <c r="S28" s="37">
        <f t="shared" si="5"/>
        <v>0</v>
      </c>
      <c r="T28" s="37">
        <f t="shared" si="6"/>
        <v>0</v>
      </c>
      <c r="U28" s="37">
        <f t="shared" si="7"/>
        <v>0</v>
      </c>
      <c r="V28" s="37">
        <f t="shared" si="8"/>
        <v>0</v>
      </c>
      <c r="W28" s="37">
        <f t="shared" si="9"/>
        <v>19556.21</v>
      </c>
    </row>
    <row r="29" spans="1:23" x14ac:dyDescent="0.35">
      <c r="A29" s="30">
        <v>46186</v>
      </c>
      <c r="B29" s="31" t="s">
        <v>2444</v>
      </c>
      <c r="C29" s="31" t="s">
        <v>1518</v>
      </c>
      <c r="D29" s="31">
        <v>13640</v>
      </c>
      <c r="E29" s="31">
        <v>2182.4</v>
      </c>
      <c r="F29" s="31">
        <v>15822.4</v>
      </c>
      <c r="G29" s="31">
        <v>15822.4</v>
      </c>
      <c r="H29" s="31">
        <f t="shared" si="0"/>
        <v>13640</v>
      </c>
      <c r="I29" s="30">
        <v>46216</v>
      </c>
      <c r="J29" s="30" t="s">
        <v>503</v>
      </c>
      <c r="K29" s="31" t="s">
        <v>504</v>
      </c>
      <c r="L29" s="31" t="s">
        <v>397</v>
      </c>
      <c r="M29" s="31" t="s">
        <v>388</v>
      </c>
      <c r="N29" s="7">
        <v>46199</v>
      </c>
      <c r="O29" s="33">
        <f t="shared" si="1"/>
        <v>6</v>
      </c>
      <c r="P29" s="33">
        <f t="shared" si="2"/>
        <v>26</v>
      </c>
      <c r="Q29" s="52">
        <f t="shared" si="3"/>
        <v>0</v>
      </c>
      <c r="R29" s="37">
        <f t="shared" si="4"/>
        <v>0</v>
      </c>
      <c r="S29" s="37">
        <f t="shared" si="5"/>
        <v>0</v>
      </c>
      <c r="T29" s="37">
        <f t="shared" si="6"/>
        <v>0</v>
      </c>
      <c r="U29" s="37">
        <f t="shared" si="7"/>
        <v>0</v>
      </c>
      <c r="V29" s="37">
        <f t="shared" si="8"/>
        <v>0</v>
      </c>
      <c r="W29" s="37">
        <f t="shared" si="9"/>
        <v>13640</v>
      </c>
    </row>
    <row r="30" spans="1:23" x14ac:dyDescent="0.35">
      <c r="A30" s="30">
        <v>46185</v>
      </c>
      <c r="B30" s="31" t="s">
        <v>2345</v>
      </c>
      <c r="C30" s="31" t="s">
        <v>1500</v>
      </c>
      <c r="D30" s="31">
        <v>21590.06</v>
      </c>
      <c r="E30" s="31">
        <v>3454.41</v>
      </c>
      <c r="F30" s="31">
        <v>25044.47</v>
      </c>
      <c r="G30" s="31">
        <v>25044.47</v>
      </c>
      <c r="H30" s="31">
        <f t="shared" si="0"/>
        <v>21590.06</v>
      </c>
      <c r="I30" s="30">
        <v>46215</v>
      </c>
      <c r="J30" s="30" t="s">
        <v>503</v>
      </c>
      <c r="K30" s="31" t="s">
        <v>504</v>
      </c>
      <c r="L30" s="31" t="s">
        <v>835</v>
      </c>
      <c r="M30" s="31" t="s">
        <v>388</v>
      </c>
      <c r="N30" s="7">
        <v>46199</v>
      </c>
      <c r="O30" s="33">
        <f t="shared" si="1"/>
        <v>6</v>
      </c>
      <c r="P30" s="33">
        <f t="shared" si="2"/>
        <v>26</v>
      </c>
      <c r="Q30" s="52">
        <f t="shared" si="3"/>
        <v>0</v>
      </c>
      <c r="R30" s="37">
        <f t="shared" si="4"/>
        <v>0</v>
      </c>
      <c r="S30" s="37">
        <f t="shared" si="5"/>
        <v>0</v>
      </c>
      <c r="T30" s="37">
        <f t="shared" si="6"/>
        <v>0</v>
      </c>
      <c r="U30" s="37">
        <f t="shared" si="7"/>
        <v>0</v>
      </c>
      <c r="V30" s="37">
        <f t="shared" si="8"/>
        <v>0</v>
      </c>
      <c r="W30" s="37">
        <f t="shared" si="9"/>
        <v>21590.06</v>
      </c>
    </row>
    <row r="31" spans="1:23" x14ac:dyDescent="0.35">
      <c r="A31" s="30">
        <v>46184</v>
      </c>
      <c r="B31" s="31" t="s">
        <v>2353</v>
      </c>
      <c r="C31" s="31" t="s">
        <v>523</v>
      </c>
      <c r="D31" s="31">
        <v>7000</v>
      </c>
      <c r="E31" s="31">
        <v>1120</v>
      </c>
      <c r="F31" s="31">
        <v>8120</v>
      </c>
      <c r="G31" s="31">
        <v>8120</v>
      </c>
      <c r="H31" s="31">
        <f t="shared" si="0"/>
        <v>7000</v>
      </c>
      <c r="I31" s="30">
        <v>46214</v>
      </c>
      <c r="J31" s="30" t="s">
        <v>503</v>
      </c>
      <c r="K31" s="31" t="s">
        <v>504</v>
      </c>
      <c r="L31" s="31" t="s">
        <v>397</v>
      </c>
      <c r="M31" s="31" t="s">
        <v>388</v>
      </c>
      <c r="N31" s="7">
        <v>46199</v>
      </c>
      <c r="O31" s="33">
        <f t="shared" si="1"/>
        <v>6</v>
      </c>
      <c r="P31" s="33">
        <f t="shared" si="2"/>
        <v>26</v>
      </c>
      <c r="Q31" s="52">
        <f t="shared" si="3"/>
        <v>0</v>
      </c>
      <c r="R31" s="37">
        <f t="shared" si="4"/>
        <v>0</v>
      </c>
      <c r="S31" s="37">
        <f t="shared" si="5"/>
        <v>0</v>
      </c>
      <c r="T31" s="37">
        <f t="shared" si="6"/>
        <v>0</v>
      </c>
      <c r="U31" s="37">
        <f t="shared" si="7"/>
        <v>0</v>
      </c>
      <c r="V31" s="37">
        <f t="shared" si="8"/>
        <v>0</v>
      </c>
      <c r="W31" s="37">
        <f t="shared" si="9"/>
        <v>7000</v>
      </c>
    </row>
    <row r="32" spans="1:23" x14ac:dyDescent="0.35">
      <c r="A32" s="30">
        <v>46184</v>
      </c>
      <c r="B32" s="31" t="s">
        <v>2354</v>
      </c>
      <c r="C32" s="31" t="s">
        <v>1885</v>
      </c>
      <c r="D32" s="31">
        <v>8550</v>
      </c>
      <c r="E32" s="31">
        <v>1368</v>
      </c>
      <c r="F32" s="31">
        <v>9918</v>
      </c>
      <c r="G32" s="31">
        <v>9918</v>
      </c>
      <c r="H32" s="31">
        <f t="shared" si="0"/>
        <v>8550</v>
      </c>
      <c r="I32" s="30">
        <v>46214</v>
      </c>
      <c r="J32" s="30" t="s">
        <v>503</v>
      </c>
      <c r="K32" s="31" t="s">
        <v>504</v>
      </c>
      <c r="L32" s="31" t="s">
        <v>835</v>
      </c>
      <c r="M32" s="31" t="s">
        <v>388</v>
      </c>
      <c r="N32" s="7">
        <v>46199</v>
      </c>
      <c r="O32" s="33">
        <f t="shared" si="1"/>
        <v>6</v>
      </c>
      <c r="P32" s="33">
        <f t="shared" si="2"/>
        <v>26</v>
      </c>
      <c r="Q32" s="52">
        <f t="shared" si="3"/>
        <v>0</v>
      </c>
      <c r="R32" s="37">
        <f t="shared" si="4"/>
        <v>0</v>
      </c>
      <c r="S32" s="37">
        <f t="shared" si="5"/>
        <v>0</v>
      </c>
      <c r="T32" s="37">
        <f t="shared" si="6"/>
        <v>0</v>
      </c>
      <c r="U32" s="37">
        <f t="shared" si="7"/>
        <v>0</v>
      </c>
      <c r="V32" s="37">
        <f t="shared" si="8"/>
        <v>0</v>
      </c>
      <c r="W32" s="37">
        <f t="shared" si="9"/>
        <v>8550</v>
      </c>
    </row>
    <row r="33" spans="1:23" x14ac:dyDescent="0.35">
      <c r="A33" s="30">
        <v>46184</v>
      </c>
      <c r="B33" s="31" t="s">
        <v>2355</v>
      </c>
      <c r="C33" s="31" t="s">
        <v>523</v>
      </c>
      <c r="D33" s="31">
        <v>10500</v>
      </c>
      <c r="E33" s="31">
        <v>1680</v>
      </c>
      <c r="F33" s="31">
        <v>12180</v>
      </c>
      <c r="G33" s="31">
        <v>12180</v>
      </c>
      <c r="H33" s="31">
        <f t="shared" si="0"/>
        <v>10500</v>
      </c>
      <c r="I33" s="30">
        <v>46214</v>
      </c>
      <c r="J33" s="30" t="s">
        <v>503</v>
      </c>
      <c r="K33" s="31" t="s">
        <v>504</v>
      </c>
      <c r="L33" s="31" t="s">
        <v>397</v>
      </c>
      <c r="M33" s="31" t="s">
        <v>388</v>
      </c>
      <c r="N33" s="7">
        <v>46199</v>
      </c>
      <c r="O33" s="33">
        <f t="shared" si="1"/>
        <v>6</v>
      </c>
      <c r="P33" s="33">
        <f t="shared" si="2"/>
        <v>26</v>
      </c>
      <c r="Q33" s="52">
        <f t="shared" si="3"/>
        <v>0</v>
      </c>
      <c r="R33" s="37">
        <f t="shared" si="4"/>
        <v>0</v>
      </c>
      <c r="S33" s="37">
        <f t="shared" si="5"/>
        <v>0</v>
      </c>
      <c r="T33" s="37">
        <f t="shared" si="6"/>
        <v>0</v>
      </c>
      <c r="U33" s="37">
        <f t="shared" si="7"/>
        <v>0</v>
      </c>
      <c r="V33" s="37">
        <f t="shared" si="8"/>
        <v>0</v>
      </c>
      <c r="W33" s="37">
        <f t="shared" si="9"/>
        <v>10500</v>
      </c>
    </row>
    <row r="34" spans="1:23" x14ac:dyDescent="0.35">
      <c r="A34" s="30">
        <v>46184</v>
      </c>
      <c r="B34" s="31" t="s">
        <v>2356</v>
      </c>
      <c r="C34" s="31" t="s">
        <v>745</v>
      </c>
      <c r="D34" s="31">
        <v>39127.050000000003</v>
      </c>
      <c r="E34" s="31">
        <v>6260.33</v>
      </c>
      <c r="F34" s="31">
        <v>45387.38</v>
      </c>
      <c r="G34" s="31">
        <v>45387.38</v>
      </c>
      <c r="H34" s="31">
        <f t="shared" si="0"/>
        <v>39127.050000000003</v>
      </c>
      <c r="I34" s="30">
        <v>46214</v>
      </c>
      <c r="J34" s="30" t="s">
        <v>503</v>
      </c>
      <c r="K34" s="31" t="s">
        <v>504</v>
      </c>
      <c r="L34" s="31" t="s">
        <v>835</v>
      </c>
      <c r="M34" s="31" t="s">
        <v>388</v>
      </c>
      <c r="N34" s="7">
        <v>46199</v>
      </c>
      <c r="O34" s="33">
        <f t="shared" si="1"/>
        <v>6</v>
      </c>
      <c r="P34" s="33">
        <f t="shared" si="2"/>
        <v>26</v>
      </c>
      <c r="Q34" s="52">
        <f t="shared" si="3"/>
        <v>0</v>
      </c>
      <c r="R34" s="37">
        <f t="shared" si="4"/>
        <v>0</v>
      </c>
      <c r="S34" s="37">
        <f t="shared" si="5"/>
        <v>0</v>
      </c>
      <c r="T34" s="37">
        <f t="shared" si="6"/>
        <v>0</v>
      </c>
      <c r="U34" s="37">
        <f t="shared" si="7"/>
        <v>0</v>
      </c>
      <c r="V34" s="37">
        <f t="shared" si="8"/>
        <v>0</v>
      </c>
      <c r="W34" s="37">
        <f t="shared" si="9"/>
        <v>39127.050000000003</v>
      </c>
    </row>
    <row r="35" spans="1:23" x14ac:dyDescent="0.35">
      <c r="A35" s="30">
        <v>46183</v>
      </c>
      <c r="B35" s="31" t="s">
        <v>2359</v>
      </c>
      <c r="C35" s="31" t="s">
        <v>2042</v>
      </c>
      <c r="D35" s="31">
        <v>11766.06</v>
      </c>
      <c r="E35" s="31">
        <v>1882.57</v>
      </c>
      <c r="F35" s="31">
        <v>13648.63</v>
      </c>
      <c r="G35" s="31">
        <v>13648.63</v>
      </c>
      <c r="H35" s="31">
        <f t="shared" si="0"/>
        <v>11766.06</v>
      </c>
      <c r="I35" s="30">
        <v>46213</v>
      </c>
      <c r="J35" s="30" t="s">
        <v>503</v>
      </c>
      <c r="K35" s="31" t="s">
        <v>504</v>
      </c>
      <c r="L35" s="31" t="s">
        <v>397</v>
      </c>
      <c r="M35" s="31" t="s">
        <v>388</v>
      </c>
      <c r="N35" s="7">
        <v>46199</v>
      </c>
      <c r="O35" s="33">
        <f t="shared" si="1"/>
        <v>6</v>
      </c>
      <c r="P35" s="33">
        <f t="shared" si="2"/>
        <v>26</v>
      </c>
      <c r="Q35" s="52">
        <f t="shared" si="3"/>
        <v>0</v>
      </c>
      <c r="R35" s="37">
        <f t="shared" si="4"/>
        <v>0</v>
      </c>
      <c r="S35" s="37">
        <f t="shared" si="5"/>
        <v>0</v>
      </c>
      <c r="T35" s="37">
        <f t="shared" si="6"/>
        <v>0</v>
      </c>
      <c r="U35" s="37">
        <f t="shared" si="7"/>
        <v>0</v>
      </c>
      <c r="V35" s="37">
        <f t="shared" si="8"/>
        <v>0</v>
      </c>
      <c r="W35" s="37">
        <f t="shared" si="9"/>
        <v>11766.06</v>
      </c>
    </row>
    <row r="36" spans="1:23" x14ac:dyDescent="0.35">
      <c r="A36" s="30">
        <v>46183</v>
      </c>
      <c r="B36" s="31" t="s">
        <v>2360</v>
      </c>
      <c r="C36" s="31" t="s">
        <v>563</v>
      </c>
      <c r="D36" s="31">
        <v>8194.5</v>
      </c>
      <c r="E36" s="31">
        <v>1311.12</v>
      </c>
      <c r="F36" s="31">
        <v>9505.6200000000008</v>
      </c>
      <c r="G36" s="31">
        <v>9505.6200000000008</v>
      </c>
      <c r="H36" s="31">
        <f t="shared" si="0"/>
        <v>8194.5</v>
      </c>
      <c r="I36" s="30">
        <v>46213</v>
      </c>
      <c r="J36" s="30" t="s">
        <v>503</v>
      </c>
      <c r="K36" s="31" t="s">
        <v>504</v>
      </c>
      <c r="L36" s="31" t="s">
        <v>397</v>
      </c>
      <c r="M36" s="31" t="s">
        <v>388</v>
      </c>
      <c r="N36" s="7">
        <v>46199</v>
      </c>
      <c r="O36" s="33">
        <f t="shared" si="1"/>
        <v>6</v>
      </c>
      <c r="P36" s="33">
        <f t="shared" si="2"/>
        <v>26</v>
      </c>
      <c r="Q36" s="52">
        <f t="shared" si="3"/>
        <v>0</v>
      </c>
      <c r="R36" s="37">
        <f t="shared" si="4"/>
        <v>0</v>
      </c>
      <c r="S36" s="37">
        <f t="shared" si="5"/>
        <v>0</v>
      </c>
      <c r="T36" s="37">
        <f t="shared" si="6"/>
        <v>0</v>
      </c>
      <c r="U36" s="37">
        <f t="shared" si="7"/>
        <v>0</v>
      </c>
      <c r="V36" s="37">
        <f t="shared" si="8"/>
        <v>0</v>
      </c>
      <c r="W36" s="37">
        <f t="shared" si="9"/>
        <v>8194.5</v>
      </c>
    </row>
    <row r="37" spans="1:23" x14ac:dyDescent="0.35">
      <c r="A37" s="30">
        <v>46183</v>
      </c>
      <c r="B37" s="31" t="s">
        <v>2361</v>
      </c>
      <c r="C37" s="31" t="s">
        <v>408</v>
      </c>
      <c r="D37" s="31">
        <v>33600</v>
      </c>
      <c r="E37" s="31">
        <v>5376</v>
      </c>
      <c r="F37" s="31">
        <v>38976</v>
      </c>
      <c r="G37" s="31">
        <v>38976</v>
      </c>
      <c r="H37" s="31">
        <f t="shared" si="0"/>
        <v>33600</v>
      </c>
      <c r="I37" s="30">
        <v>46213</v>
      </c>
      <c r="J37" s="30" t="s">
        <v>503</v>
      </c>
      <c r="K37" s="31" t="s">
        <v>504</v>
      </c>
      <c r="L37" s="31" t="s">
        <v>397</v>
      </c>
      <c r="M37" s="31" t="s">
        <v>388</v>
      </c>
      <c r="N37" s="7">
        <v>46199</v>
      </c>
      <c r="O37" s="33">
        <f t="shared" si="1"/>
        <v>6</v>
      </c>
      <c r="P37" s="33">
        <f t="shared" si="2"/>
        <v>26</v>
      </c>
      <c r="Q37" s="52">
        <f t="shared" si="3"/>
        <v>0</v>
      </c>
      <c r="R37" s="37">
        <f t="shared" si="4"/>
        <v>0</v>
      </c>
      <c r="S37" s="37">
        <f t="shared" si="5"/>
        <v>0</v>
      </c>
      <c r="T37" s="37">
        <f t="shared" si="6"/>
        <v>0</v>
      </c>
      <c r="U37" s="37">
        <f t="shared" si="7"/>
        <v>0</v>
      </c>
      <c r="V37" s="37">
        <f t="shared" si="8"/>
        <v>0</v>
      </c>
      <c r="W37" s="37">
        <f t="shared" si="9"/>
        <v>33600</v>
      </c>
    </row>
    <row r="38" spans="1:23" x14ac:dyDescent="0.35">
      <c r="A38" s="30">
        <v>46183</v>
      </c>
      <c r="B38" s="31" t="s">
        <v>2362</v>
      </c>
      <c r="C38" s="31" t="s">
        <v>523</v>
      </c>
      <c r="D38" s="31">
        <v>15688.08</v>
      </c>
      <c r="E38" s="31">
        <v>2510.09</v>
      </c>
      <c r="F38" s="31">
        <v>18198.169999999998</v>
      </c>
      <c r="G38" s="31">
        <v>18198.169999999998</v>
      </c>
      <c r="H38" s="31">
        <f t="shared" si="0"/>
        <v>15688.08</v>
      </c>
      <c r="I38" s="30">
        <v>46213</v>
      </c>
      <c r="J38" s="30" t="s">
        <v>503</v>
      </c>
      <c r="K38" s="31" t="s">
        <v>504</v>
      </c>
      <c r="L38" s="31" t="s">
        <v>397</v>
      </c>
      <c r="M38" s="31" t="s">
        <v>388</v>
      </c>
      <c r="N38" s="7">
        <v>46199</v>
      </c>
      <c r="O38" s="33">
        <f t="shared" si="1"/>
        <v>6</v>
      </c>
      <c r="P38" s="33">
        <f t="shared" si="2"/>
        <v>26</v>
      </c>
      <c r="Q38" s="52">
        <f t="shared" si="3"/>
        <v>0</v>
      </c>
      <c r="R38" s="37">
        <f t="shared" si="4"/>
        <v>0</v>
      </c>
      <c r="S38" s="37">
        <f t="shared" si="5"/>
        <v>0</v>
      </c>
      <c r="T38" s="37">
        <f t="shared" si="6"/>
        <v>0</v>
      </c>
      <c r="U38" s="37">
        <f t="shared" si="7"/>
        <v>0</v>
      </c>
      <c r="V38" s="37">
        <f t="shared" si="8"/>
        <v>0</v>
      </c>
      <c r="W38" s="37">
        <f t="shared" si="9"/>
        <v>15688.08</v>
      </c>
    </row>
    <row r="39" spans="1:23" x14ac:dyDescent="0.35">
      <c r="A39" s="30">
        <v>46183</v>
      </c>
      <c r="B39" s="31" t="s">
        <v>2366</v>
      </c>
      <c r="C39" s="31" t="s">
        <v>800</v>
      </c>
      <c r="D39" s="31">
        <v>7844.04</v>
      </c>
      <c r="E39" s="31">
        <v>1255.05</v>
      </c>
      <c r="F39" s="31">
        <v>9099.09</v>
      </c>
      <c r="G39" s="31">
        <v>9099.09</v>
      </c>
      <c r="H39" s="31">
        <f t="shared" si="0"/>
        <v>7844.04</v>
      </c>
      <c r="I39" s="30">
        <v>46213</v>
      </c>
      <c r="J39" s="30" t="s">
        <v>503</v>
      </c>
      <c r="K39" s="31" t="s">
        <v>504</v>
      </c>
      <c r="L39" s="31" t="s">
        <v>835</v>
      </c>
      <c r="M39" s="31" t="s">
        <v>388</v>
      </c>
      <c r="N39" s="7">
        <v>46199</v>
      </c>
      <c r="O39" s="33">
        <f t="shared" si="1"/>
        <v>6</v>
      </c>
      <c r="P39" s="33">
        <f t="shared" si="2"/>
        <v>26</v>
      </c>
      <c r="Q39" s="52">
        <f t="shared" si="3"/>
        <v>0</v>
      </c>
      <c r="R39" s="37">
        <f t="shared" si="4"/>
        <v>0</v>
      </c>
      <c r="S39" s="37">
        <f t="shared" si="5"/>
        <v>0</v>
      </c>
      <c r="T39" s="37">
        <f t="shared" si="6"/>
        <v>0</v>
      </c>
      <c r="U39" s="37">
        <f t="shared" si="7"/>
        <v>0</v>
      </c>
      <c r="V39" s="37">
        <f t="shared" si="8"/>
        <v>0</v>
      </c>
      <c r="W39" s="37">
        <f t="shared" si="9"/>
        <v>7844.04</v>
      </c>
    </row>
    <row r="40" spans="1:23" x14ac:dyDescent="0.35">
      <c r="A40" s="30">
        <v>46181</v>
      </c>
      <c r="B40" s="31" t="s">
        <v>2371</v>
      </c>
      <c r="C40" s="31" t="s">
        <v>1695</v>
      </c>
      <c r="D40" s="31">
        <v>12746</v>
      </c>
      <c r="E40" s="31">
        <v>2039.36</v>
      </c>
      <c r="F40" s="31">
        <v>14785.36</v>
      </c>
      <c r="G40" s="31">
        <v>14785.36</v>
      </c>
      <c r="H40" s="31">
        <f t="shared" si="0"/>
        <v>12746</v>
      </c>
      <c r="I40" s="30">
        <v>46211</v>
      </c>
      <c r="J40" s="30" t="s">
        <v>503</v>
      </c>
      <c r="K40" s="31" t="s">
        <v>504</v>
      </c>
      <c r="L40" s="31" t="s">
        <v>1146</v>
      </c>
      <c r="M40" s="31" t="s">
        <v>388</v>
      </c>
      <c r="N40" s="7">
        <v>46199</v>
      </c>
      <c r="O40" s="33">
        <f t="shared" si="1"/>
        <v>6</v>
      </c>
      <c r="P40" s="33">
        <f t="shared" si="2"/>
        <v>26</v>
      </c>
      <c r="Q40" s="52">
        <f t="shared" si="3"/>
        <v>0</v>
      </c>
      <c r="R40" s="37">
        <f t="shared" si="4"/>
        <v>0</v>
      </c>
      <c r="S40" s="37">
        <f t="shared" si="5"/>
        <v>0</v>
      </c>
      <c r="T40" s="37">
        <f t="shared" si="6"/>
        <v>0</v>
      </c>
      <c r="U40" s="37">
        <f t="shared" si="7"/>
        <v>0</v>
      </c>
      <c r="V40" s="37">
        <f t="shared" si="8"/>
        <v>0</v>
      </c>
      <c r="W40" s="37">
        <f t="shared" si="9"/>
        <v>12746</v>
      </c>
    </row>
    <row r="41" spans="1:23" x14ac:dyDescent="0.35">
      <c r="A41" s="30">
        <v>46178</v>
      </c>
      <c r="B41" s="31" t="s">
        <v>2315</v>
      </c>
      <c r="C41" s="31" t="s">
        <v>2171</v>
      </c>
      <c r="D41" s="31">
        <v>27000</v>
      </c>
      <c r="E41" s="31">
        <v>4320</v>
      </c>
      <c r="F41" s="31">
        <v>31320</v>
      </c>
      <c r="G41" s="31">
        <v>31320</v>
      </c>
      <c r="H41" s="31">
        <f t="shared" si="0"/>
        <v>27000</v>
      </c>
      <c r="I41" s="30">
        <v>46208</v>
      </c>
      <c r="J41" s="30" t="s">
        <v>503</v>
      </c>
      <c r="K41" s="31" t="s">
        <v>504</v>
      </c>
      <c r="L41" s="31" t="s">
        <v>1146</v>
      </c>
      <c r="M41" s="31" t="s">
        <v>388</v>
      </c>
      <c r="N41" s="7">
        <v>46199</v>
      </c>
      <c r="O41" s="33">
        <f t="shared" si="1"/>
        <v>6</v>
      </c>
      <c r="P41" s="33">
        <f t="shared" si="2"/>
        <v>26</v>
      </c>
      <c r="Q41" s="52">
        <f t="shared" si="3"/>
        <v>0</v>
      </c>
      <c r="R41" s="37">
        <f t="shared" si="4"/>
        <v>0</v>
      </c>
      <c r="S41" s="37">
        <f t="shared" si="5"/>
        <v>0</v>
      </c>
      <c r="T41" s="37">
        <f t="shared" si="6"/>
        <v>0</v>
      </c>
      <c r="U41" s="37">
        <f t="shared" si="7"/>
        <v>0</v>
      </c>
      <c r="V41" s="37">
        <f t="shared" si="8"/>
        <v>0</v>
      </c>
      <c r="W41" s="37">
        <f t="shared" si="9"/>
        <v>27000</v>
      </c>
    </row>
    <row r="42" spans="1:23" x14ac:dyDescent="0.35">
      <c r="A42" s="30">
        <v>46177</v>
      </c>
      <c r="B42" s="31" t="s">
        <v>2316</v>
      </c>
      <c r="C42" s="31" t="s">
        <v>1896</v>
      </c>
      <c r="D42" s="31">
        <v>16660</v>
      </c>
      <c r="E42" s="31">
        <v>2665.6</v>
      </c>
      <c r="F42" s="31">
        <v>19325.599999999999</v>
      </c>
      <c r="G42" s="31">
        <v>19325.599999999999</v>
      </c>
      <c r="H42" s="31">
        <f t="shared" si="0"/>
        <v>16660</v>
      </c>
      <c r="I42" s="30">
        <v>46207</v>
      </c>
      <c r="J42" s="30" t="s">
        <v>503</v>
      </c>
      <c r="K42" s="31" t="s">
        <v>504</v>
      </c>
      <c r="L42" s="31" t="s">
        <v>835</v>
      </c>
      <c r="M42" s="31" t="s">
        <v>388</v>
      </c>
      <c r="N42" s="7">
        <v>46199</v>
      </c>
      <c r="O42" s="33">
        <f t="shared" si="1"/>
        <v>6</v>
      </c>
      <c r="P42" s="33">
        <f t="shared" si="2"/>
        <v>26</v>
      </c>
      <c r="Q42" s="52">
        <f t="shared" si="3"/>
        <v>0</v>
      </c>
      <c r="R42" s="37">
        <f t="shared" si="4"/>
        <v>0</v>
      </c>
      <c r="S42" s="37">
        <f t="shared" si="5"/>
        <v>0</v>
      </c>
      <c r="T42" s="37">
        <f t="shared" si="6"/>
        <v>0</v>
      </c>
      <c r="U42" s="37">
        <f t="shared" si="7"/>
        <v>0</v>
      </c>
      <c r="V42" s="37">
        <f t="shared" si="8"/>
        <v>0</v>
      </c>
      <c r="W42" s="37">
        <f t="shared" si="9"/>
        <v>16660</v>
      </c>
    </row>
    <row r="43" spans="1:23" x14ac:dyDescent="0.35">
      <c r="A43" s="30">
        <v>46177</v>
      </c>
      <c r="B43" s="31" t="s">
        <v>2317</v>
      </c>
      <c r="C43" s="31" t="s">
        <v>1503</v>
      </c>
      <c r="D43" s="31">
        <v>9900</v>
      </c>
      <c r="E43" s="31">
        <v>1584</v>
      </c>
      <c r="F43" s="31">
        <v>11484</v>
      </c>
      <c r="G43" s="31">
        <v>11484</v>
      </c>
      <c r="H43" s="31">
        <f t="shared" si="0"/>
        <v>9900</v>
      </c>
      <c r="I43" s="30">
        <v>46207</v>
      </c>
      <c r="J43" s="30" t="s">
        <v>503</v>
      </c>
      <c r="K43" s="31" t="s">
        <v>504</v>
      </c>
      <c r="L43" s="31" t="s">
        <v>835</v>
      </c>
      <c r="M43" s="31" t="s">
        <v>388</v>
      </c>
      <c r="N43" s="7">
        <v>46199</v>
      </c>
      <c r="O43" s="33">
        <f t="shared" si="1"/>
        <v>6</v>
      </c>
      <c r="P43" s="33">
        <f t="shared" si="2"/>
        <v>26</v>
      </c>
      <c r="Q43" s="52">
        <f t="shared" si="3"/>
        <v>0</v>
      </c>
      <c r="R43" s="37">
        <f t="shared" si="4"/>
        <v>0</v>
      </c>
      <c r="S43" s="37">
        <f t="shared" si="5"/>
        <v>0</v>
      </c>
      <c r="T43" s="37">
        <f t="shared" si="6"/>
        <v>0</v>
      </c>
      <c r="U43" s="37">
        <f t="shared" si="7"/>
        <v>0</v>
      </c>
      <c r="V43" s="37">
        <f t="shared" si="8"/>
        <v>0</v>
      </c>
      <c r="W43" s="37">
        <f t="shared" si="9"/>
        <v>9900</v>
      </c>
    </row>
    <row r="44" spans="1:23" x14ac:dyDescent="0.35">
      <c r="A44" s="30">
        <v>46174</v>
      </c>
      <c r="B44" s="31" t="s">
        <v>2325</v>
      </c>
      <c r="C44" s="31" t="s">
        <v>1193</v>
      </c>
      <c r="D44" s="31">
        <v>8000</v>
      </c>
      <c r="E44" s="31">
        <v>1280</v>
      </c>
      <c r="F44" s="31">
        <v>9280</v>
      </c>
      <c r="G44" s="31">
        <v>9280</v>
      </c>
      <c r="H44" s="31">
        <f t="shared" si="0"/>
        <v>8000</v>
      </c>
      <c r="I44" s="30">
        <v>46174</v>
      </c>
      <c r="J44" s="30" t="s">
        <v>506</v>
      </c>
      <c r="K44" s="31" t="s">
        <v>504</v>
      </c>
      <c r="L44" s="31" t="s">
        <v>397</v>
      </c>
      <c r="M44" s="31" t="s">
        <v>511</v>
      </c>
      <c r="N44" s="7">
        <v>46199</v>
      </c>
      <c r="O44" s="33">
        <f t="shared" si="1"/>
        <v>6</v>
      </c>
      <c r="P44" s="33">
        <f t="shared" si="2"/>
        <v>26</v>
      </c>
      <c r="Q44" s="52">
        <f t="shared" si="3"/>
        <v>26</v>
      </c>
      <c r="R44" s="37">
        <f t="shared" si="4"/>
        <v>8000</v>
      </c>
      <c r="S44" s="37">
        <f t="shared" si="5"/>
        <v>0</v>
      </c>
      <c r="T44" s="37">
        <f t="shared" si="6"/>
        <v>0</v>
      </c>
      <c r="U44" s="37">
        <f t="shared" si="7"/>
        <v>0</v>
      </c>
      <c r="V44" s="37">
        <f t="shared" si="8"/>
        <v>0</v>
      </c>
      <c r="W44" s="37">
        <f t="shared" si="9"/>
        <v>0</v>
      </c>
    </row>
    <row r="45" spans="1:23" x14ac:dyDescent="0.35">
      <c r="A45" s="30">
        <v>46174</v>
      </c>
      <c r="B45" s="31" t="s">
        <v>2326</v>
      </c>
      <c r="C45" s="31" t="s">
        <v>1193</v>
      </c>
      <c r="D45" s="31">
        <v>8000</v>
      </c>
      <c r="E45" s="31">
        <v>1280</v>
      </c>
      <c r="F45" s="31">
        <v>9280</v>
      </c>
      <c r="G45" s="31">
        <v>9280</v>
      </c>
      <c r="H45" s="31">
        <f t="shared" si="0"/>
        <v>8000</v>
      </c>
      <c r="I45" s="30">
        <v>46174</v>
      </c>
      <c r="J45" s="30" t="s">
        <v>506</v>
      </c>
      <c r="K45" s="31" t="s">
        <v>504</v>
      </c>
      <c r="L45" s="31" t="s">
        <v>397</v>
      </c>
      <c r="M45" s="31" t="s">
        <v>511</v>
      </c>
      <c r="N45" s="7">
        <v>46199</v>
      </c>
      <c r="O45" s="33">
        <f t="shared" si="1"/>
        <v>6</v>
      </c>
      <c r="P45" s="33">
        <f t="shared" si="2"/>
        <v>26</v>
      </c>
      <c r="Q45" s="52">
        <f t="shared" si="3"/>
        <v>26</v>
      </c>
      <c r="R45" s="37">
        <f t="shared" si="4"/>
        <v>8000</v>
      </c>
      <c r="S45" s="37">
        <f t="shared" si="5"/>
        <v>0</v>
      </c>
      <c r="T45" s="37">
        <f t="shared" si="6"/>
        <v>0</v>
      </c>
      <c r="U45" s="37">
        <f t="shared" si="7"/>
        <v>0</v>
      </c>
      <c r="V45" s="37">
        <f t="shared" si="8"/>
        <v>0</v>
      </c>
      <c r="W45" s="37">
        <f t="shared" si="9"/>
        <v>0</v>
      </c>
    </row>
    <row r="46" spans="1:23" x14ac:dyDescent="0.35">
      <c r="A46" s="30">
        <v>46171</v>
      </c>
      <c r="B46" s="31" t="s">
        <v>2248</v>
      </c>
      <c r="C46" s="31" t="s">
        <v>508</v>
      </c>
      <c r="D46" s="31">
        <v>381068.6</v>
      </c>
      <c r="E46" s="31">
        <v>60970.98</v>
      </c>
      <c r="F46" s="31">
        <v>442039.58</v>
      </c>
      <c r="G46" s="31">
        <v>2511.59</v>
      </c>
      <c r="H46" s="31">
        <f>G46/1.16</f>
        <v>2165.1637931034484</v>
      </c>
      <c r="I46" s="30">
        <v>46201</v>
      </c>
      <c r="J46" s="30" t="s">
        <v>505</v>
      </c>
      <c r="K46" s="31" t="s">
        <v>510</v>
      </c>
      <c r="L46" s="31" t="s">
        <v>397</v>
      </c>
      <c r="M46" s="31" t="s">
        <v>388</v>
      </c>
      <c r="N46" s="7">
        <v>46199</v>
      </c>
      <c r="O46" s="33">
        <f t="shared" si="1"/>
        <v>6</v>
      </c>
      <c r="P46" s="33">
        <f t="shared" si="2"/>
        <v>26</v>
      </c>
      <c r="Q46" s="52">
        <f t="shared" si="3"/>
        <v>0</v>
      </c>
      <c r="R46" s="37">
        <f t="shared" si="4"/>
        <v>0</v>
      </c>
      <c r="S46" s="37">
        <f t="shared" si="5"/>
        <v>0</v>
      </c>
      <c r="T46" s="37">
        <f t="shared" si="6"/>
        <v>0</v>
      </c>
      <c r="U46" s="37">
        <f t="shared" si="7"/>
        <v>0</v>
      </c>
      <c r="V46" s="37">
        <f t="shared" si="8"/>
        <v>2165.1637931034484</v>
      </c>
      <c r="W46" s="37">
        <f t="shared" si="9"/>
        <v>0</v>
      </c>
    </row>
    <row r="47" spans="1:23" x14ac:dyDescent="0.35">
      <c r="A47" s="30">
        <v>46170</v>
      </c>
      <c r="B47" s="31" t="s">
        <v>2249</v>
      </c>
      <c r="C47" s="31" t="s">
        <v>563</v>
      </c>
      <c r="D47" s="31">
        <v>42750</v>
      </c>
      <c r="E47" s="31">
        <v>6840</v>
      </c>
      <c r="F47" s="31">
        <v>49590</v>
      </c>
      <c r="G47" s="31">
        <v>49590</v>
      </c>
      <c r="H47" s="31">
        <f t="shared" ref="H47:H53" si="10">D47</f>
        <v>42750</v>
      </c>
      <c r="I47" s="30">
        <v>46200</v>
      </c>
      <c r="J47" s="30" t="s">
        <v>505</v>
      </c>
      <c r="K47" s="31" t="s">
        <v>504</v>
      </c>
      <c r="L47" s="31" t="s">
        <v>397</v>
      </c>
      <c r="M47" s="31" t="s">
        <v>388</v>
      </c>
      <c r="N47" s="7">
        <v>46199</v>
      </c>
      <c r="O47" s="33">
        <f t="shared" si="1"/>
        <v>6</v>
      </c>
      <c r="P47" s="33">
        <f t="shared" si="2"/>
        <v>26</v>
      </c>
      <c r="Q47" s="52">
        <f t="shared" si="3"/>
        <v>0</v>
      </c>
      <c r="R47" s="37">
        <f t="shared" si="4"/>
        <v>0</v>
      </c>
      <c r="S47" s="37">
        <f t="shared" si="5"/>
        <v>0</v>
      </c>
      <c r="T47" s="37">
        <f t="shared" si="6"/>
        <v>0</v>
      </c>
      <c r="U47" s="37">
        <f t="shared" si="7"/>
        <v>0</v>
      </c>
      <c r="V47" s="37">
        <f t="shared" si="8"/>
        <v>42750</v>
      </c>
      <c r="W47" s="37">
        <f t="shared" si="9"/>
        <v>0</v>
      </c>
    </row>
    <row r="48" spans="1:23" x14ac:dyDescent="0.35">
      <c r="A48" s="30">
        <v>46170</v>
      </c>
      <c r="B48" s="31" t="s">
        <v>2250</v>
      </c>
      <c r="C48" s="31" t="s">
        <v>411</v>
      </c>
      <c r="D48" s="31">
        <v>46680</v>
      </c>
      <c r="E48" s="31">
        <v>7468.8</v>
      </c>
      <c r="F48" s="31">
        <v>54148.800000000003</v>
      </c>
      <c r="G48" s="31">
        <v>54148.800000000003</v>
      </c>
      <c r="H48" s="31">
        <f t="shared" si="10"/>
        <v>46680</v>
      </c>
      <c r="I48" s="30">
        <v>46200</v>
      </c>
      <c r="J48" s="30" t="s">
        <v>505</v>
      </c>
      <c r="K48" s="31" t="s">
        <v>504</v>
      </c>
      <c r="L48" s="31" t="s">
        <v>1146</v>
      </c>
      <c r="M48" s="31" t="s">
        <v>388</v>
      </c>
      <c r="N48" s="7">
        <v>46199</v>
      </c>
      <c r="O48" s="33">
        <f t="shared" si="1"/>
        <v>6</v>
      </c>
      <c r="P48" s="33">
        <f t="shared" si="2"/>
        <v>26</v>
      </c>
      <c r="Q48" s="52">
        <f t="shared" si="3"/>
        <v>0</v>
      </c>
      <c r="R48" s="37">
        <f t="shared" si="4"/>
        <v>0</v>
      </c>
      <c r="S48" s="37">
        <f t="shared" si="5"/>
        <v>0</v>
      </c>
      <c r="T48" s="37">
        <f t="shared" si="6"/>
        <v>0</v>
      </c>
      <c r="U48" s="37">
        <f t="shared" si="7"/>
        <v>0</v>
      </c>
      <c r="V48" s="37">
        <f t="shared" si="8"/>
        <v>46680</v>
      </c>
      <c r="W48" s="37">
        <f t="shared" si="9"/>
        <v>0</v>
      </c>
    </row>
    <row r="49" spans="1:23" x14ac:dyDescent="0.35">
      <c r="A49" s="30">
        <v>46169</v>
      </c>
      <c r="B49" s="31" t="s">
        <v>2252</v>
      </c>
      <c r="C49" s="31" t="s">
        <v>831</v>
      </c>
      <c r="D49" s="31">
        <v>7015.9</v>
      </c>
      <c r="E49" s="31"/>
      <c r="F49" s="31">
        <v>7015.9</v>
      </c>
      <c r="G49" s="31">
        <v>7015.9</v>
      </c>
      <c r="H49" s="31">
        <f t="shared" si="10"/>
        <v>7015.9</v>
      </c>
      <c r="I49" s="30">
        <v>46199</v>
      </c>
      <c r="J49" s="30" t="s">
        <v>506</v>
      </c>
      <c r="K49" s="31" t="s">
        <v>504</v>
      </c>
      <c r="L49" s="31" t="s">
        <v>397</v>
      </c>
      <c r="M49" s="31" t="s">
        <v>388</v>
      </c>
      <c r="N49" s="7">
        <v>46199</v>
      </c>
      <c r="O49" s="33">
        <f t="shared" si="1"/>
        <v>6</v>
      </c>
      <c r="P49" s="33">
        <f t="shared" si="2"/>
        <v>26</v>
      </c>
      <c r="Q49" s="52">
        <f t="shared" si="3"/>
        <v>1</v>
      </c>
      <c r="R49" s="37">
        <f t="shared" si="4"/>
        <v>7015.9</v>
      </c>
      <c r="S49" s="37">
        <f t="shared" si="5"/>
        <v>0</v>
      </c>
      <c r="T49" s="37">
        <f t="shared" si="6"/>
        <v>0</v>
      </c>
      <c r="U49" s="37">
        <f t="shared" si="7"/>
        <v>0</v>
      </c>
      <c r="V49" s="37">
        <f t="shared" si="8"/>
        <v>0</v>
      </c>
      <c r="W49" s="37">
        <f t="shared" si="9"/>
        <v>0</v>
      </c>
    </row>
    <row r="50" spans="1:23" x14ac:dyDescent="0.35">
      <c r="A50" s="30">
        <v>46169</v>
      </c>
      <c r="B50" s="31" t="s">
        <v>2253</v>
      </c>
      <c r="C50" s="31" t="s">
        <v>831</v>
      </c>
      <c r="D50" s="31">
        <v>20000</v>
      </c>
      <c r="E50" s="31"/>
      <c r="F50" s="31">
        <v>20000</v>
      </c>
      <c r="G50" s="31">
        <v>20000</v>
      </c>
      <c r="H50" s="31">
        <f t="shared" si="10"/>
        <v>20000</v>
      </c>
      <c r="I50" s="30">
        <v>46199</v>
      </c>
      <c r="J50" s="30" t="s">
        <v>506</v>
      </c>
      <c r="K50" s="31" t="s">
        <v>504</v>
      </c>
      <c r="L50" s="31" t="s">
        <v>397</v>
      </c>
      <c r="M50" s="31" t="s">
        <v>388</v>
      </c>
      <c r="N50" s="7">
        <v>46199</v>
      </c>
      <c r="O50" s="33">
        <f t="shared" si="1"/>
        <v>6</v>
      </c>
      <c r="P50" s="33">
        <f t="shared" si="2"/>
        <v>26</v>
      </c>
      <c r="Q50" s="52">
        <f t="shared" si="3"/>
        <v>1</v>
      </c>
      <c r="R50" s="37">
        <f t="shared" si="4"/>
        <v>20000</v>
      </c>
      <c r="S50" s="37">
        <f t="shared" si="5"/>
        <v>0</v>
      </c>
      <c r="T50" s="37">
        <f t="shared" si="6"/>
        <v>0</v>
      </c>
      <c r="U50" s="37">
        <f t="shared" si="7"/>
        <v>0</v>
      </c>
      <c r="V50" s="37">
        <f t="shared" si="8"/>
        <v>0</v>
      </c>
      <c r="W50" s="37">
        <f t="shared" si="9"/>
        <v>0</v>
      </c>
    </row>
    <row r="51" spans="1:23" x14ac:dyDescent="0.35">
      <c r="A51" s="30">
        <v>46169</v>
      </c>
      <c r="B51" s="31" t="s">
        <v>2254</v>
      </c>
      <c r="C51" s="31" t="s">
        <v>1679</v>
      </c>
      <c r="D51" s="31">
        <v>27200</v>
      </c>
      <c r="E51" s="31">
        <v>4352</v>
      </c>
      <c r="F51" s="31">
        <v>31552</v>
      </c>
      <c r="G51" s="31">
        <v>31552</v>
      </c>
      <c r="H51" s="31">
        <f t="shared" si="10"/>
        <v>27200</v>
      </c>
      <c r="I51" s="30">
        <v>46199</v>
      </c>
      <c r="J51" s="30" t="s">
        <v>506</v>
      </c>
      <c r="K51" s="31" t="s">
        <v>504</v>
      </c>
      <c r="L51" s="31" t="s">
        <v>1146</v>
      </c>
      <c r="M51" s="31" t="s">
        <v>388</v>
      </c>
      <c r="N51" s="7">
        <v>46199</v>
      </c>
      <c r="O51" s="33">
        <f t="shared" si="1"/>
        <v>6</v>
      </c>
      <c r="P51" s="33">
        <f t="shared" si="2"/>
        <v>26</v>
      </c>
      <c r="Q51" s="52">
        <f t="shared" si="3"/>
        <v>1</v>
      </c>
      <c r="R51" s="37">
        <f t="shared" si="4"/>
        <v>27200</v>
      </c>
      <c r="S51" s="37">
        <f t="shared" si="5"/>
        <v>0</v>
      </c>
      <c r="T51" s="37">
        <f t="shared" si="6"/>
        <v>0</v>
      </c>
      <c r="U51" s="37">
        <f t="shared" si="7"/>
        <v>0</v>
      </c>
      <c r="V51" s="37">
        <f t="shared" si="8"/>
        <v>0</v>
      </c>
      <c r="W51" s="37">
        <f t="shared" si="9"/>
        <v>0</v>
      </c>
    </row>
    <row r="52" spans="1:23" x14ac:dyDescent="0.35">
      <c r="A52" s="30">
        <v>46167</v>
      </c>
      <c r="B52" s="31" t="s">
        <v>2260</v>
      </c>
      <c r="C52" s="31" t="s">
        <v>803</v>
      </c>
      <c r="D52" s="31">
        <v>9000</v>
      </c>
      <c r="E52" s="31">
        <v>1440</v>
      </c>
      <c r="F52" s="31">
        <v>10440</v>
      </c>
      <c r="G52" s="31">
        <v>10440</v>
      </c>
      <c r="H52" s="31">
        <f t="shared" si="10"/>
        <v>9000</v>
      </c>
      <c r="I52" s="30">
        <v>46197</v>
      </c>
      <c r="J52" s="30" t="s">
        <v>506</v>
      </c>
      <c r="K52" s="31" t="s">
        <v>504</v>
      </c>
      <c r="L52" s="31" t="s">
        <v>397</v>
      </c>
      <c r="M52" s="31" t="s">
        <v>388</v>
      </c>
      <c r="N52" s="7">
        <v>46199</v>
      </c>
      <c r="O52" s="33">
        <f t="shared" si="1"/>
        <v>6</v>
      </c>
      <c r="P52" s="33">
        <f t="shared" si="2"/>
        <v>26</v>
      </c>
      <c r="Q52" s="52">
        <f t="shared" si="3"/>
        <v>3</v>
      </c>
      <c r="R52" s="37">
        <f t="shared" si="4"/>
        <v>9000</v>
      </c>
      <c r="S52" s="37">
        <f t="shared" si="5"/>
        <v>0</v>
      </c>
      <c r="T52" s="37">
        <f t="shared" si="6"/>
        <v>0</v>
      </c>
      <c r="U52" s="37">
        <f t="shared" si="7"/>
        <v>0</v>
      </c>
      <c r="V52" s="37">
        <f t="shared" si="8"/>
        <v>0</v>
      </c>
      <c r="W52" s="37">
        <f t="shared" si="9"/>
        <v>0</v>
      </c>
    </row>
    <row r="53" spans="1:23" x14ac:dyDescent="0.35">
      <c r="A53" s="30">
        <v>46164</v>
      </c>
      <c r="B53" s="31" t="s">
        <v>2167</v>
      </c>
      <c r="C53" s="31" t="s">
        <v>400</v>
      </c>
      <c r="D53" s="31">
        <v>66167.850000000006</v>
      </c>
      <c r="E53" s="31">
        <v>10586.86</v>
      </c>
      <c r="F53" s="31">
        <v>76754.710000000006</v>
      </c>
      <c r="G53" s="31">
        <v>76754.710000000006</v>
      </c>
      <c r="H53" s="31">
        <f t="shared" si="10"/>
        <v>66167.850000000006</v>
      </c>
      <c r="I53" s="30">
        <v>46194</v>
      </c>
      <c r="J53" s="30" t="s">
        <v>506</v>
      </c>
      <c r="K53" s="31" t="s">
        <v>504</v>
      </c>
      <c r="L53" s="31" t="s">
        <v>397</v>
      </c>
      <c r="M53" s="31" t="s">
        <v>388</v>
      </c>
      <c r="N53" s="7">
        <v>46199</v>
      </c>
      <c r="O53" s="33">
        <f t="shared" si="1"/>
        <v>6</v>
      </c>
      <c r="P53" s="33">
        <f t="shared" si="2"/>
        <v>26</v>
      </c>
      <c r="Q53" s="52">
        <f t="shared" si="3"/>
        <v>6</v>
      </c>
      <c r="R53" s="37">
        <f t="shared" si="4"/>
        <v>66167.850000000006</v>
      </c>
      <c r="S53" s="37">
        <f t="shared" si="5"/>
        <v>0</v>
      </c>
      <c r="T53" s="37">
        <f t="shared" si="6"/>
        <v>0</v>
      </c>
      <c r="U53" s="37">
        <f t="shared" si="7"/>
        <v>0</v>
      </c>
      <c r="V53" s="37">
        <f t="shared" si="8"/>
        <v>0</v>
      </c>
      <c r="W53" s="37">
        <f t="shared" si="9"/>
        <v>0</v>
      </c>
    </row>
    <row r="54" spans="1:23" x14ac:dyDescent="0.35">
      <c r="A54" s="30">
        <v>46164</v>
      </c>
      <c r="B54" s="31" t="s">
        <v>2172</v>
      </c>
      <c r="C54" s="31" t="s">
        <v>407</v>
      </c>
      <c r="D54" s="31">
        <v>46200</v>
      </c>
      <c r="E54" s="31">
        <v>7392</v>
      </c>
      <c r="F54" s="31">
        <v>53592</v>
      </c>
      <c r="G54" s="31">
        <v>52839.16</v>
      </c>
      <c r="H54" s="31">
        <f>G54/1.16</f>
        <v>45551.000000000007</v>
      </c>
      <c r="I54" s="30">
        <v>46194</v>
      </c>
      <c r="J54" s="30" t="s">
        <v>506</v>
      </c>
      <c r="K54" s="31" t="s">
        <v>510</v>
      </c>
      <c r="L54" s="31" t="s">
        <v>835</v>
      </c>
      <c r="M54" s="31" t="s">
        <v>388</v>
      </c>
      <c r="N54" s="7">
        <v>46199</v>
      </c>
      <c r="O54" s="33">
        <f t="shared" si="1"/>
        <v>6</v>
      </c>
      <c r="P54" s="33">
        <f t="shared" si="2"/>
        <v>26</v>
      </c>
      <c r="Q54" s="52">
        <f t="shared" si="3"/>
        <v>6</v>
      </c>
      <c r="R54" s="37">
        <f t="shared" si="4"/>
        <v>45551.000000000007</v>
      </c>
      <c r="S54" s="37">
        <f t="shared" si="5"/>
        <v>0</v>
      </c>
      <c r="T54" s="37">
        <f t="shared" si="6"/>
        <v>0</v>
      </c>
      <c r="U54" s="37">
        <f t="shared" si="7"/>
        <v>0</v>
      </c>
      <c r="V54" s="37">
        <f t="shared" si="8"/>
        <v>0</v>
      </c>
      <c r="W54" s="37">
        <f t="shared" si="9"/>
        <v>0</v>
      </c>
    </row>
    <row r="55" spans="1:23" x14ac:dyDescent="0.35">
      <c r="A55" s="30">
        <v>46163</v>
      </c>
      <c r="B55" s="31" t="s">
        <v>2173</v>
      </c>
      <c r="C55" s="31" t="s">
        <v>2174</v>
      </c>
      <c r="D55" s="31">
        <v>110611.14</v>
      </c>
      <c r="E55" s="31">
        <v>17697.78</v>
      </c>
      <c r="F55" s="31">
        <v>128308.92</v>
      </c>
      <c r="G55" s="31">
        <v>128308.92</v>
      </c>
      <c r="H55" s="31">
        <f t="shared" ref="H55:H62" si="11">D55</f>
        <v>110611.14</v>
      </c>
      <c r="I55" s="30">
        <v>46193</v>
      </c>
      <c r="J55" s="30" t="s">
        <v>506</v>
      </c>
      <c r="K55" s="31" t="s">
        <v>504</v>
      </c>
      <c r="L55" s="31" t="s">
        <v>397</v>
      </c>
      <c r="M55" s="31" t="s">
        <v>388</v>
      </c>
      <c r="N55" s="7">
        <v>46199</v>
      </c>
      <c r="O55" s="33">
        <f t="shared" si="1"/>
        <v>6</v>
      </c>
      <c r="P55" s="33">
        <f t="shared" si="2"/>
        <v>26</v>
      </c>
      <c r="Q55" s="52">
        <f t="shared" si="3"/>
        <v>7</v>
      </c>
      <c r="R55" s="37">
        <f t="shared" si="4"/>
        <v>110611.14</v>
      </c>
      <c r="S55" s="37">
        <f t="shared" si="5"/>
        <v>0</v>
      </c>
      <c r="T55" s="37">
        <f t="shared" si="6"/>
        <v>0</v>
      </c>
      <c r="U55" s="37">
        <f t="shared" si="7"/>
        <v>0</v>
      </c>
      <c r="V55" s="37">
        <f t="shared" si="8"/>
        <v>0</v>
      </c>
      <c r="W55" s="37">
        <f t="shared" si="9"/>
        <v>0</v>
      </c>
    </row>
    <row r="56" spans="1:23" x14ac:dyDescent="0.35">
      <c r="A56" s="30">
        <v>46162</v>
      </c>
      <c r="B56" s="31" t="s">
        <v>2180</v>
      </c>
      <c r="C56" s="31" t="s">
        <v>644</v>
      </c>
      <c r="D56" s="31">
        <v>12000</v>
      </c>
      <c r="E56" s="31">
        <v>1920</v>
      </c>
      <c r="F56" s="31">
        <v>13920</v>
      </c>
      <c r="G56" s="31">
        <v>13920</v>
      </c>
      <c r="H56" s="31">
        <f t="shared" si="11"/>
        <v>12000</v>
      </c>
      <c r="I56" s="30">
        <v>46192</v>
      </c>
      <c r="J56" s="30" t="s">
        <v>506</v>
      </c>
      <c r="K56" s="31" t="s">
        <v>504</v>
      </c>
      <c r="L56" s="31" t="s">
        <v>835</v>
      </c>
      <c r="M56" s="31" t="s">
        <v>388</v>
      </c>
      <c r="N56" s="7">
        <v>46199</v>
      </c>
      <c r="O56" s="33">
        <f t="shared" si="1"/>
        <v>6</v>
      </c>
      <c r="P56" s="33">
        <f t="shared" si="2"/>
        <v>26</v>
      </c>
      <c r="Q56" s="52">
        <f t="shared" si="3"/>
        <v>8</v>
      </c>
      <c r="R56" s="37">
        <f t="shared" si="4"/>
        <v>12000</v>
      </c>
      <c r="S56" s="37">
        <f t="shared" si="5"/>
        <v>0</v>
      </c>
      <c r="T56" s="37">
        <f t="shared" si="6"/>
        <v>0</v>
      </c>
      <c r="U56" s="37">
        <f t="shared" si="7"/>
        <v>0</v>
      </c>
      <c r="V56" s="37">
        <f t="shared" si="8"/>
        <v>0</v>
      </c>
      <c r="W56" s="37">
        <f t="shared" si="9"/>
        <v>0</v>
      </c>
    </row>
    <row r="57" spans="1:23" x14ac:dyDescent="0.35">
      <c r="A57" s="30">
        <v>46158</v>
      </c>
      <c r="B57" s="31" t="s">
        <v>2193</v>
      </c>
      <c r="C57" s="31" t="s">
        <v>920</v>
      </c>
      <c r="D57" s="31">
        <v>3900</v>
      </c>
      <c r="E57" s="31">
        <v>624</v>
      </c>
      <c r="F57" s="31">
        <v>4524</v>
      </c>
      <c r="G57" s="31">
        <v>4524</v>
      </c>
      <c r="H57" s="31">
        <f t="shared" si="11"/>
        <v>3900</v>
      </c>
      <c r="I57" s="30">
        <v>46188</v>
      </c>
      <c r="J57" s="30" t="s">
        <v>506</v>
      </c>
      <c r="K57" s="31" t="s">
        <v>504</v>
      </c>
      <c r="L57" s="31" t="s">
        <v>835</v>
      </c>
      <c r="M57" s="31" t="s">
        <v>388</v>
      </c>
      <c r="N57" s="7">
        <v>46199</v>
      </c>
      <c r="O57" s="33">
        <f t="shared" si="1"/>
        <v>6</v>
      </c>
      <c r="P57" s="33">
        <f t="shared" si="2"/>
        <v>26</v>
      </c>
      <c r="Q57" s="52">
        <f t="shared" si="3"/>
        <v>12</v>
      </c>
      <c r="R57" s="37">
        <f t="shared" si="4"/>
        <v>3900</v>
      </c>
      <c r="S57" s="37">
        <f t="shared" si="5"/>
        <v>0</v>
      </c>
      <c r="T57" s="37">
        <f t="shared" si="6"/>
        <v>0</v>
      </c>
      <c r="U57" s="37">
        <f t="shared" si="7"/>
        <v>0</v>
      </c>
      <c r="V57" s="37">
        <f t="shared" si="8"/>
        <v>0</v>
      </c>
      <c r="W57" s="37">
        <f t="shared" si="9"/>
        <v>0</v>
      </c>
    </row>
    <row r="58" spans="1:23" x14ac:dyDescent="0.35">
      <c r="A58" s="30">
        <v>46147</v>
      </c>
      <c r="B58" s="31" t="s">
        <v>2069</v>
      </c>
      <c r="C58" s="31" t="s">
        <v>920</v>
      </c>
      <c r="D58" s="31">
        <v>14000</v>
      </c>
      <c r="E58" s="31">
        <v>2240</v>
      </c>
      <c r="F58" s="31">
        <v>16240</v>
      </c>
      <c r="G58" s="31">
        <v>16240</v>
      </c>
      <c r="H58" s="31">
        <f t="shared" si="11"/>
        <v>14000</v>
      </c>
      <c r="I58" s="30">
        <v>46177</v>
      </c>
      <c r="J58" s="30" t="s">
        <v>506</v>
      </c>
      <c r="K58" s="31" t="s">
        <v>504</v>
      </c>
      <c r="L58" s="31" t="s">
        <v>835</v>
      </c>
      <c r="M58" s="31" t="s">
        <v>388</v>
      </c>
      <c r="N58" s="7">
        <v>46199</v>
      </c>
      <c r="O58" s="33">
        <f t="shared" si="1"/>
        <v>6</v>
      </c>
      <c r="P58" s="33">
        <f t="shared" si="2"/>
        <v>26</v>
      </c>
      <c r="Q58" s="52">
        <f t="shared" si="3"/>
        <v>23</v>
      </c>
      <c r="R58" s="37">
        <f t="shared" si="4"/>
        <v>14000</v>
      </c>
      <c r="S58" s="37">
        <f t="shared" si="5"/>
        <v>0</v>
      </c>
      <c r="T58" s="37">
        <f t="shared" si="6"/>
        <v>0</v>
      </c>
      <c r="U58" s="37">
        <f t="shared" si="7"/>
        <v>0</v>
      </c>
      <c r="V58" s="37">
        <f t="shared" si="8"/>
        <v>0</v>
      </c>
      <c r="W58" s="37">
        <f t="shared" si="9"/>
        <v>0</v>
      </c>
    </row>
    <row r="59" spans="1:23" x14ac:dyDescent="0.35">
      <c r="A59" s="30">
        <v>46147</v>
      </c>
      <c r="B59" s="31" t="s">
        <v>2070</v>
      </c>
      <c r="C59" s="31" t="s">
        <v>920</v>
      </c>
      <c r="D59" s="31">
        <v>14400</v>
      </c>
      <c r="E59" s="31">
        <v>2304</v>
      </c>
      <c r="F59" s="31">
        <v>16704</v>
      </c>
      <c r="G59" s="31">
        <v>16704</v>
      </c>
      <c r="H59" s="31">
        <f t="shared" si="11"/>
        <v>14400</v>
      </c>
      <c r="I59" s="30">
        <v>46177</v>
      </c>
      <c r="J59" s="30" t="s">
        <v>506</v>
      </c>
      <c r="K59" s="31" t="s">
        <v>504</v>
      </c>
      <c r="L59" s="31" t="s">
        <v>835</v>
      </c>
      <c r="M59" s="31" t="s">
        <v>388</v>
      </c>
      <c r="N59" s="7">
        <v>46199</v>
      </c>
      <c r="O59" s="33">
        <f t="shared" si="1"/>
        <v>6</v>
      </c>
      <c r="P59" s="33">
        <f t="shared" si="2"/>
        <v>26</v>
      </c>
      <c r="Q59" s="52">
        <f t="shared" si="3"/>
        <v>23</v>
      </c>
      <c r="R59" s="37">
        <f t="shared" si="4"/>
        <v>14400</v>
      </c>
      <c r="S59" s="37">
        <f t="shared" si="5"/>
        <v>0</v>
      </c>
      <c r="T59" s="37">
        <f t="shared" si="6"/>
        <v>0</v>
      </c>
      <c r="U59" s="37">
        <f t="shared" si="7"/>
        <v>0</v>
      </c>
      <c r="V59" s="37">
        <f t="shared" si="8"/>
        <v>0</v>
      </c>
      <c r="W59" s="37">
        <f t="shared" si="9"/>
        <v>0</v>
      </c>
    </row>
    <row r="60" spans="1:23" x14ac:dyDescent="0.35">
      <c r="A60" s="30">
        <v>46146</v>
      </c>
      <c r="B60" s="31" t="s">
        <v>2079</v>
      </c>
      <c r="C60" s="31" t="s">
        <v>512</v>
      </c>
      <c r="D60" s="31">
        <v>9460</v>
      </c>
      <c r="E60" s="31">
        <v>1513.6</v>
      </c>
      <c r="F60" s="31">
        <v>10973.6</v>
      </c>
      <c r="G60" s="31">
        <v>10973.6</v>
      </c>
      <c r="H60" s="31">
        <f t="shared" si="11"/>
        <v>9460</v>
      </c>
      <c r="I60" s="30">
        <v>46176</v>
      </c>
      <c r="J60" s="30" t="s">
        <v>506</v>
      </c>
      <c r="K60" s="31" t="s">
        <v>504</v>
      </c>
      <c r="L60" s="31" t="s">
        <v>835</v>
      </c>
      <c r="M60" s="31" t="s">
        <v>388</v>
      </c>
      <c r="N60" s="7">
        <v>46199</v>
      </c>
      <c r="O60" s="33">
        <f t="shared" si="1"/>
        <v>6</v>
      </c>
      <c r="P60" s="33">
        <f t="shared" si="2"/>
        <v>26</v>
      </c>
      <c r="Q60" s="52">
        <f t="shared" si="3"/>
        <v>24</v>
      </c>
      <c r="R60" s="37">
        <f t="shared" si="4"/>
        <v>9460</v>
      </c>
      <c r="S60" s="37">
        <f t="shared" si="5"/>
        <v>0</v>
      </c>
      <c r="T60" s="37">
        <f t="shared" si="6"/>
        <v>0</v>
      </c>
      <c r="U60" s="37">
        <f t="shared" si="7"/>
        <v>0</v>
      </c>
      <c r="V60" s="37">
        <f t="shared" si="8"/>
        <v>0</v>
      </c>
      <c r="W60" s="37">
        <f t="shared" si="9"/>
        <v>0</v>
      </c>
    </row>
    <row r="61" spans="1:23" x14ac:dyDescent="0.35">
      <c r="A61" s="30">
        <v>46140</v>
      </c>
      <c r="B61" s="31" t="s">
        <v>2030</v>
      </c>
      <c r="C61" s="31" t="s">
        <v>920</v>
      </c>
      <c r="D61" s="31">
        <v>7200</v>
      </c>
      <c r="E61" s="31">
        <v>1152</v>
      </c>
      <c r="F61" s="31">
        <v>8352</v>
      </c>
      <c r="G61" s="31">
        <v>8352</v>
      </c>
      <c r="H61" s="31">
        <f t="shared" si="11"/>
        <v>7200</v>
      </c>
      <c r="I61" s="30">
        <v>46170</v>
      </c>
      <c r="J61" s="30" t="s">
        <v>506</v>
      </c>
      <c r="K61" s="31" t="s">
        <v>504</v>
      </c>
      <c r="L61" s="31" t="s">
        <v>835</v>
      </c>
      <c r="M61" s="31" t="s">
        <v>388</v>
      </c>
      <c r="N61" s="7">
        <v>46199</v>
      </c>
      <c r="O61" s="33">
        <f t="shared" si="1"/>
        <v>6</v>
      </c>
      <c r="P61" s="33">
        <f t="shared" si="2"/>
        <v>26</v>
      </c>
      <c r="Q61" s="52">
        <f t="shared" si="3"/>
        <v>30</v>
      </c>
      <c r="R61" s="37">
        <f t="shared" si="4"/>
        <v>7200</v>
      </c>
      <c r="S61" s="37">
        <f t="shared" si="5"/>
        <v>0</v>
      </c>
      <c r="T61" s="37">
        <f t="shared" si="6"/>
        <v>0</v>
      </c>
      <c r="U61" s="37">
        <f t="shared" si="7"/>
        <v>0</v>
      </c>
      <c r="V61" s="37">
        <f t="shared" si="8"/>
        <v>0</v>
      </c>
      <c r="W61" s="37">
        <f t="shared" si="9"/>
        <v>0</v>
      </c>
    </row>
    <row r="62" spans="1:23" x14ac:dyDescent="0.35">
      <c r="A62" s="30">
        <v>46140</v>
      </c>
      <c r="B62" s="31" t="s">
        <v>2031</v>
      </c>
      <c r="C62" s="31" t="s">
        <v>920</v>
      </c>
      <c r="D62" s="31">
        <v>10350</v>
      </c>
      <c r="E62" s="31">
        <v>1656</v>
      </c>
      <c r="F62" s="31">
        <v>12006</v>
      </c>
      <c r="G62" s="31">
        <v>12006</v>
      </c>
      <c r="H62" s="31">
        <f t="shared" si="11"/>
        <v>10350</v>
      </c>
      <c r="I62" s="30">
        <v>46170</v>
      </c>
      <c r="J62" s="30" t="s">
        <v>506</v>
      </c>
      <c r="K62" s="31" t="s">
        <v>504</v>
      </c>
      <c r="L62" s="31" t="s">
        <v>835</v>
      </c>
      <c r="M62" s="31" t="s">
        <v>388</v>
      </c>
      <c r="N62" s="7">
        <v>46199</v>
      </c>
      <c r="O62" s="33">
        <f t="shared" si="1"/>
        <v>6</v>
      </c>
      <c r="P62" s="33">
        <f t="shared" si="2"/>
        <v>26</v>
      </c>
      <c r="Q62" s="52">
        <f t="shared" si="3"/>
        <v>30</v>
      </c>
      <c r="R62" s="37">
        <f t="shared" si="4"/>
        <v>10350</v>
      </c>
      <c r="S62" s="37">
        <f t="shared" si="5"/>
        <v>0</v>
      </c>
      <c r="T62" s="37">
        <f t="shared" si="6"/>
        <v>0</v>
      </c>
      <c r="U62" s="37">
        <f t="shared" si="7"/>
        <v>0</v>
      </c>
      <c r="V62" s="37">
        <f t="shared" si="8"/>
        <v>0</v>
      </c>
      <c r="W62" s="37">
        <f t="shared" si="9"/>
        <v>0</v>
      </c>
    </row>
    <row r="63" spans="1:23" x14ac:dyDescent="0.35">
      <c r="A63" s="30">
        <v>46136</v>
      </c>
      <c r="B63" s="31" t="s">
        <v>1955</v>
      </c>
      <c r="C63" s="31" t="s">
        <v>1448</v>
      </c>
      <c r="D63" s="31">
        <v>114984.03</v>
      </c>
      <c r="E63" s="31">
        <v>18397.439999999999</v>
      </c>
      <c r="F63" s="31">
        <v>133381.47</v>
      </c>
      <c r="G63" s="31">
        <v>73452.47</v>
      </c>
      <c r="H63" s="31">
        <f>G63/1.16</f>
        <v>63321.09482758621</v>
      </c>
      <c r="I63" s="30">
        <v>46166</v>
      </c>
      <c r="J63" s="30" t="s">
        <v>506</v>
      </c>
      <c r="K63" s="31" t="s">
        <v>510</v>
      </c>
      <c r="L63" s="31" t="s">
        <v>1146</v>
      </c>
      <c r="M63" s="31" t="s">
        <v>388</v>
      </c>
      <c r="N63" s="7">
        <v>46199</v>
      </c>
      <c r="O63" s="33">
        <f t="shared" si="1"/>
        <v>6</v>
      </c>
      <c r="P63" s="33">
        <f t="shared" si="2"/>
        <v>26</v>
      </c>
      <c r="Q63" s="52">
        <f t="shared" si="3"/>
        <v>34</v>
      </c>
      <c r="R63" s="37">
        <f t="shared" si="4"/>
        <v>0</v>
      </c>
      <c r="S63" s="37">
        <f t="shared" si="5"/>
        <v>63321.09482758621</v>
      </c>
      <c r="T63" s="37">
        <f t="shared" si="6"/>
        <v>0</v>
      </c>
      <c r="U63" s="37">
        <f t="shared" si="7"/>
        <v>0</v>
      </c>
      <c r="V63" s="37">
        <f t="shared" si="8"/>
        <v>0</v>
      </c>
      <c r="W63" s="37">
        <f t="shared" si="9"/>
        <v>0</v>
      </c>
    </row>
    <row r="64" spans="1:23" x14ac:dyDescent="0.35">
      <c r="A64" s="30">
        <v>46120</v>
      </c>
      <c r="B64" s="31" t="s">
        <v>1819</v>
      </c>
      <c r="C64" s="31" t="s">
        <v>920</v>
      </c>
      <c r="D64" s="31">
        <v>11047.05</v>
      </c>
      <c r="E64" s="31">
        <v>1767.53</v>
      </c>
      <c r="F64" s="31">
        <v>12814.58</v>
      </c>
      <c r="G64" s="31">
        <v>12814.58</v>
      </c>
      <c r="H64" s="31">
        <f t="shared" ref="H64:H73" si="12">D64</f>
        <v>11047.05</v>
      </c>
      <c r="I64" s="30">
        <v>46150</v>
      </c>
      <c r="J64" s="30" t="s">
        <v>506</v>
      </c>
      <c r="K64" s="31" t="s">
        <v>504</v>
      </c>
      <c r="L64" s="31" t="s">
        <v>835</v>
      </c>
      <c r="M64" s="31" t="s">
        <v>388</v>
      </c>
      <c r="N64" s="7">
        <v>46199</v>
      </c>
      <c r="O64" s="33">
        <f t="shared" si="1"/>
        <v>6</v>
      </c>
      <c r="P64" s="33">
        <f t="shared" si="2"/>
        <v>26</v>
      </c>
      <c r="Q64" s="52">
        <f t="shared" si="3"/>
        <v>50</v>
      </c>
      <c r="R64" s="37">
        <f t="shared" si="4"/>
        <v>0</v>
      </c>
      <c r="S64" s="37">
        <f t="shared" si="5"/>
        <v>11047.05</v>
      </c>
      <c r="T64" s="37">
        <f t="shared" si="6"/>
        <v>0</v>
      </c>
      <c r="U64" s="37">
        <f t="shared" si="7"/>
        <v>0</v>
      </c>
      <c r="V64" s="37">
        <f t="shared" si="8"/>
        <v>0</v>
      </c>
      <c r="W64" s="37">
        <f t="shared" si="9"/>
        <v>0</v>
      </c>
    </row>
    <row r="65" spans="1:23" x14ac:dyDescent="0.35">
      <c r="A65" s="30">
        <v>46083</v>
      </c>
      <c r="B65" s="31" t="s">
        <v>1553</v>
      </c>
      <c r="C65" s="31" t="s">
        <v>920</v>
      </c>
      <c r="D65" s="31">
        <v>14257.8</v>
      </c>
      <c r="E65" s="31">
        <v>2281.25</v>
      </c>
      <c r="F65" s="31">
        <v>16539.05</v>
      </c>
      <c r="G65" s="31">
        <v>16539.05</v>
      </c>
      <c r="H65" s="31">
        <f t="shared" si="12"/>
        <v>14257.8</v>
      </c>
      <c r="I65" s="30">
        <v>46113</v>
      </c>
      <c r="J65" s="30" t="s">
        <v>506</v>
      </c>
      <c r="K65" s="31" t="s">
        <v>504</v>
      </c>
      <c r="L65" s="31" t="s">
        <v>835</v>
      </c>
      <c r="M65" s="31" t="s">
        <v>388</v>
      </c>
      <c r="N65" s="7">
        <v>46199</v>
      </c>
      <c r="O65" s="33">
        <f t="shared" si="1"/>
        <v>6</v>
      </c>
      <c r="P65" s="33">
        <f t="shared" si="2"/>
        <v>26</v>
      </c>
      <c r="Q65" s="52">
        <f t="shared" si="3"/>
        <v>87</v>
      </c>
      <c r="R65" s="37">
        <f t="shared" si="4"/>
        <v>0</v>
      </c>
      <c r="S65" s="37">
        <f t="shared" si="5"/>
        <v>0</v>
      </c>
      <c r="T65" s="37">
        <f t="shared" si="6"/>
        <v>14257.8</v>
      </c>
      <c r="U65" s="37">
        <f t="shared" si="7"/>
        <v>0</v>
      </c>
      <c r="V65" s="37">
        <f t="shared" si="8"/>
        <v>0</v>
      </c>
      <c r="W65" s="37">
        <f t="shared" si="9"/>
        <v>0</v>
      </c>
    </row>
    <row r="66" spans="1:23" x14ac:dyDescent="0.35">
      <c r="A66" s="30">
        <v>46077</v>
      </c>
      <c r="B66" s="31" t="s">
        <v>1513</v>
      </c>
      <c r="C66" s="31" t="s">
        <v>926</v>
      </c>
      <c r="D66" s="31">
        <v>12825</v>
      </c>
      <c r="E66" s="31">
        <v>2052</v>
      </c>
      <c r="F66" s="31">
        <v>14877</v>
      </c>
      <c r="G66" s="31">
        <v>14877</v>
      </c>
      <c r="H66" s="31">
        <f t="shared" si="12"/>
        <v>12825</v>
      </c>
      <c r="I66" s="30">
        <v>46107</v>
      </c>
      <c r="J66" s="30" t="s">
        <v>506</v>
      </c>
      <c r="K66" s="31" t="s">
        <v>504</v>
      </c>
      <c r="L66" s="31" t="s">
        <v>835</v>
      </c>
      <c r="M66" s="31" t="s">
        <v>388</v>
      </c>
      <c r="N66" s="7">
        <v>46199</v>
      </c>
      <c r="O66" s="33">
        <f t="shared" ref="O66:O97" si="13">MONTH(N66)</f>
        <v>6</v>
      </c>
      <c r="P66" s="33">
        <f t="shared" ref="P66:P97" si="14">WEEKNUM(N66)</f>
        <v>26</v>
      </c>
      <c r="Q66" s="52">
        <f t="shared" ref="Q66:Q97" si="15">IF(J66="Vencido",N66-I66+1,0)</f>
        <v>93</v>
      </c>
      <c r="R66" s="37">
        <f t="shared" ref="R66:R97" si="16">IF(Q66&gt;0,IF(Q66&lt;31,H66,0),0)</f>
        <v>0</v>
      </c>
      <c r="S66" s="37">
        <f t="shared" ref="S66:S97" si="17">IF(Q66&gt;30,IF(Q66&lt;61,H66,0),0)</f>
        <v>0</v>
      </c>
      <c r="T66" s="37">
        <f t="shared" ref="T66:T97" si="18">IF(Q66&gt;60,IF(Q66&lt;91,H66,0),0)</f>
        <v>0</v>
      </c>
      <c r="U66" s="37">
        <f t="shared" ref="U66:U97" si="19">IF(Q66&gt;90,H66,0)</f>
        <v>12825</v>
      </c>
      <c r="V66" s="37">
        <f t="shared" ref="V66:V97" si="20">IF(J66="Por vencer",H66,0)</f>
        <v>0</v>
      </c>
      <c r="W66" s="37">
        <f t="shared" ref="W66:W97" si="21">IF(J66="Vigente",H66,0)</f>
        <v>0</v>
      </c>
    </row>
    <row r="67" spans="1:23" x14ac:dyDescent="0.35">
      <c r="A67" s="30">
        <v>46076</v>
      </c>
      <c r="B67" s="31" t="s">
        <v>1519</v>
      </c>
      <c r="C67" s="31" t="s">
        <v>926</v>
      </c>
      <c r="D67" s="31">
        <v>12825</v>
      </c>
      <c r="E67" s="31">
        <v>2052</v>
      </c>
      <c r="F67" s="31">
        <v>14877</v>
      </c>
      <c r="G67" s="31">
        <v>14877</v>
      </c>
      <c r="H67" s="31">
        <f t="shared" si="12"/>
        <v>12825</v>
      </c>
      <c r="I67" s="30">
        <v>46106</v>
      </c>
      <c r="J67" s="30" t="s">
        <v>506</v>
      </c>
      <c r="K67" s="31" t="s">
        <v>504</v>
      </c>
      <c r="L67" s="31" t="s">
        <v>835</v>
      </c>
      <c r="M67" s="31" t="s">
        <v>388</v>
      </c>
      <c r="N67" s="7">
        <v>46199</v>
      </c>
      <c r="O67" s="33">
        <f t="shared" si="13"/>
        <v>6</v>
      </c>
      <c r="P67" s="33">
        <f t="shared" si="14"/>
        <v>26</v>
      </c>
      <c r="Q67" s="52">
        <f t="shared" si="15"/>
        <v>94</v>
      </c>
      <c r="R67" s="37">
        <f t="shared" si="16"/>
        <v>0</v>
      </c>
      <c r="S67" s="37">
        <f t="shared" si="17"/>
        <v>0</v>
      </c>
      <c r="T67" s="37">
        <f t="shared" si="18"/>
        <v>0</v>
      </c>
      <c r="U67" s="37">
        <f t="shared" si="19"/>
        <v>12825</v>
      </c>
      <c r="V67" s="37">
        <f t="shared" si="20"/>
        <v>0</v>
      </c>
      <c r="W67" s="37">
        <f t="shared" si="21"/>
        <v>0</v>
      </c>
    </row>
    <row r="68" spans="1:23" x14ac:dyDescent="0.35">
      <c r="A68" s="30">
        <v>46072</v>
      </c>
      <c r="B68" s="31" t="s">
        <v>1451</v>
      </c>
      <c r="C68" s="31" t="s">
        <v>920</v>
      </c>
      <c r="D68" s="31">
        <v>35478.14</v>
      </c>
      <c r="E68" s="31">
        <v>5676.5</v>
      </c>
      <c r="F68" s="31">
        <v>41154.639999999999</v>
      </c>
      <c r="G68" s="31">
        <v>41154.639999999999</v>
      </c>
      <c r="H68" s="31">
        <f t="shared" si="12"/>
        <v>35478.14</v>
      </c>
      <c r="I68" s="30">
        <v>46102</v>
      </c>
      <c r="J68" s="30" t="s">
        <v>506</v>
      </c>
      <c r="K68" s="31" t="s">
        <v>504</v>
      </c>
      <c r="L68" s="31" t="s">
        <v>835</v>
      </c>
      <c r="M68" s="31" t="s">
        <v>388</v>
      </c>
      <c r="N68" s="7">
        <v>46199</v>
      </c>
      <c r="O68" s="33">
        <f t="shared" si="13"/>
        <v>6</v>
      </c>
      <c r="P68" s="33">
        <f t="shared" si="14"/>
        <v>26</v>
      </c>
      <c r="Q68" s="52">
        <f t="shared" si="15"/>
        <v>98</v>
      </c>
      <c r="R68" s="37">
        <f t="shared" si="16"/>
        <v>0</v>
      </c>
      <c r="S68" s="37">
        <f t="shared" si="17"/>
        <v>0</v>
      </c>
      <c r="T68" s="37">
        <f t="shared" si="18"/>
        <v>0</v>
      </c>
      <c r="U68" s="37">
        <f t="shared" si="19"/>
        <v>35478.14</v>
      </c>
      <c r="V68" s="37">
        <f t="shared" si="20"/>
        <v>0</v>
      </c>
      <c r="W68" s="37">
        <f t="shared" si="21"/>
        <v>0</v>
      </c>
    </row>
    <row r="69" spans="1:23" x14ac:dyDescent="0.35">
      <c r="A69" s="30">
        <v>46071</v>
      </c>
      <c r="B69" s="31" t="s">
        <v>1458</v>
      </c>
      <c r="C69" s="31" t="s">
        <v>926</v>
      </c>
      <c r="D69" s="31">
        <v>8550</v>
      </c>
      <c r="E69" s="31">
        <v>1368</v>
      </c>
      <c r="F69" s="31">
        <v>9918</v>
      </c>
      <c r="G69" s="31">
        <v>9918</v>
      </c>
      <c r="H69" s="31">
        <f t="shared" si="12"/>
        <v>8550</v>
      </c>
      <c r="I69" s="30">
        <v>46101</v>
      </c>
      <c r="J69" s="30" t="s">
        <v>506</v>
      </c>
      <c r="K69" s="31" t="s">
        <v>504</v>
      </c>
      <c r="L69" s="31" t="s">
        <v>835</v>
      </c>
      <c r="M69" s="31" t="s">
        <v>388</v>
      </c>
      <c r="N69" s="7">
        <v>46199</v>
      </c>
      <c r="O69" s="33">
        <f t="shared" si="13"/>
        <v>6</v>
      </c>
      <c r="P69" s="33">
        <f t="shared" si="14"/>
        <v>26</v>
      </c>
      <c r="Q69" s="52">
        <f t="shared" si="15"/>
        <v>99</v>
      </c>
      <c r="R69" s="37">
        <f t="shared" si="16"/>
        <v>0</v>
      </c>
      <c r="S69" s="37">
        <f t="shared" si="17"/>
        <v>0</v>
      </c>
      <c r="T69" s="37">
        <f t="shared" si="18"/>
        <v>0</v>
      </c>
      <c r="U69" s="37">
        <f t="shared" si="19"/>
        <v>8550</v>
      </c>
      <c r="V69" s="37">
        <f t="shared" si="20"/>
        <v>0</v>
      </c>
      <c r="W69" s="37">
        <f t="shared" si="21"/>
        <v>0</v>
      </c>
    </row>
    <row r="70" spans="1:23" x14ac:dyDescent="0.35">
      <c r="A70" s="30">
        <v>46069</v>
      </c>
      <c r="B70" s="31" t="s">
        <v>1469</v>
      </c>
      <c r="C70" s="31" t="s">
        <v>926</v>
      </c>
      <c r="D70" s="31">
        <v>8550</v>
      </c>
      <c r="E70" s="31">
        <v>1368</v>
      </c>
      <c r="F70" s="31">
        <v>9918</v>
      </c>
      <c r="G70" s="31">
        <v>9918</v>
      </c>
      <c r="H70" s="31">
        <f t="shared" si="12"/>
        <v>8550</v>
      </c>
      <c r="I70" s="30">
        <v>46099</v>
      </c>
      <c r="J70" s="30" t="s">
        <v>506</v>
      </c>
      <c r="K70" s="31" t="s">
        <v>504</v>
      </c>
      <c r="L70" s="31" t="s">
        <v>835</v>
      </c>
      <c r="M70" s="31" t="s">
        <v>388</v>
      </c>
      <c r="N70" s="7">
        <v>46199</v>
      </c>
      <c r="O70" s="33">
        <f t="shared" si="13"/>
        <v>6</v>
      </c>
      <c r="P70" s="33">
        <f t="shared" si="14"/>
        <v>26</v>
      </c>
      <c r="Q70" s="52">
        <f t="shared" si="15"/>
        <v>101</v>
      </c>
      <c r="R70" s="37">
        <f t="shared" si="16"/>
        <v>0</v>
      </c>
      <c r="S70" s="37">
        <f t="shared" si="17"/>
        <v>0</v>
      </c>
      <c r="T70" s="37">
        <f t="shared" si="18"/>
        <v>0</v>
      </c>
      <c r="U70" s="37">
        <f t="shared" si="19"/>
        <v>8550</v>
      </c>
      <c r="V70" s="37">
        <f t="shared" si="20"/>
        <v>0</v>
      </c>
      <c r="W70" s="37">
        <f t="shared" si="21"/>
        <v>0</v>
      </c>
    </row>
    <row r="71" spans="1:23" x14ac:dyDescent="0.35">
      <c r="A71" s="30">
        <v>46069</v>
      </c>
      <c r="B71" s="31" t="s">
        <v>1470</v>
      </c>
      <c r="C71" s="31" t="s">
        <v>920</v>
      </c>
      <c r="D71" s="31">
        <v>7112.44</v>
      </c>
      <c r="E71" s="31">
        <v>1137.99</v>
      </c>
      <c r="F71" s="31">
        <v>8250.43</v>
      </c>
      <c r="G71" s="31">
        <v>8250.43</v>
      </c>
      <c r="H71" s="31">
        <f t="shared" si="12"/>
        <v>7112.44</v>
      </c>
      <c r="I71" s="30">
        <v>46099</v>
      </c>
      <c r="J71" s="30" t="s">
        <v>506</v>
      </c>
      <c r="K71" s="31" t="s">
        <v>504</v>
      </c>
      <c r="L71" s="31" t="s">
        <v>835</v>
      </c>
      <c r="M71" s="31" t="s">
        <v>388</v>
      </c>
      <c r="N71" s="7">
        <v>46199</v>
      </c>
      <c r="O71" s="33">
        <f t="shared" si="13"/>
        <v>6</v>
      </c>
      <c r="P71" s="33">
        <f t="shared" si="14"/>
        <v>26</v>
      </c>
      <c r="Q71" s="52">
        <f t="shared" si="15"/>
        <v>101</v>
      </c>
      <c r="R71" s="37">
        <f t="shared" si="16"/>
        <v>0</v>
      </c>
      <c r="S71" s="37">
        <f t="shared" si="17"/>
        <v>0</v>
      </c>
      <c r="T71" s="37">
        <f t="shared" si="18"/>
        <v>0</v>
      </c>
      <c r="U71" s="37">
        <f t="shared" si="19"/>
        <v>7112.44</v>
      </c>
      <c r="V71" s="37">
        <f t="shared" si="20"/>
        <v>0</v>
      </c>
      <c r="W71" s="37">
        <f t="shared" si="21"/>
        <v>0</v>
      </c>
    </row>
    <row r="72" spans="1:23" x14ac:dyDescent="0.35">
      <c r="A72" s="30">
        <v>46037</v>
      </c>
      <c r="B72" s="31" t="s">
        <v>1142</v>
      </c>
      <c r="C72" s="31" t="s">
        <v>926</v>
      </c>
      <c r="D72" s="31">
        <v>44390</v>
      </c>
      <c r="E72" s="31">
        <v>7102.4</v>
      </c>
      <c r="F72" s="31">
        <v>51492.4</v>
      </c>
      <c r="G72" s="31">
        <v>51492.4</v>
      </c>
      <c r="H72" s="31">
        <f t="shared" si="12"/>
        <v>44390</v>
      </c>
      <c r="I72" s="30">
        <v>46067</v>
      </c>
      <c r="J72" s="30" t="s">
        <v>506</v>
      </c>
      <c r="K72" s="31" t="s">
        <v>504</v>
      </c>
      <c r="L72" s="31" t="s">
        <v>835</v>
      </c>
      <c r="M72" s="31" t="s">
        <v>388</v>
      </c>
      <c r="N72" s="7">
        <v>46199</v>
      </c>
      <c r="O72" s="33">
        <f t="shared" si="13"/>
        <v>6</v>
      </c>
      <c r="P72" s="33">
        <f t="shared" si="14"/>
        <v>26</v>
      </c>
      <c r="Q72" s="52">
        <f t="shared" si="15"/>
        <v>133</v>
      </c>
      <c r="R72" s="37">
        <f t="shared" si="16"/>
        <v>0</v>
      </c>
      <c r="S72" s="37">
        <f t="shared" si="17"/>
        <v>0</v>
      </c>
      <c r="T72" s="37">
        <f t="shared" si="18"/>
        <v>0</v>
      </c>
      <c r="U72" s="37">
        <f t="shared" si="19"/>
        <v>44390</v>
      </c>
      <c r="V72" s="37">
        <f t="shared" si="20"/>
        <v>0</v>
      </c>
      <c r="W72" s="37">
        <f t="shared" si="21"/>
        <v>0</v>
      </c>
    </row>
    <row r="73" spans="1:23" x14ac:dyDescent="0.35">
      <c r="A73" s="30">
        <v>46037</v>
      </c>
      <c r="B73" s="31" t="s">
        <v>1143</v>
      </c>
      <c r="C73" s="31" t="s">
        <v>920</v>
      </c>
      <c r="D73" s="31">
        <v>17638.53</v>
      </c>
      <c r="E73" s="31">
        <v>2822.16</v>
      </c>
      <c r="F73" s="31">
        <v>20460.689999999999</v>
      </c>
      <c r="G73" s="31">
        <v>20460.689999999999</v>
      </c>
      <c r="H73" s="31">
        <f t="shared" si="12"/>
        <v>17638.53</v>
      </c>
      <c r="I73" s="30">
        <v>46067</v>
      </c>
      <c r="J73" s="30" t="s">
        <v>506</v>
      </c>
      <c r="K73" s="31" t="s">
        <v>504</v>
      </c>
      <c r="L73" s="31" t="s">
        <v>835</v>
      </c>
      <c r="M73" s="31" t="s">
        <v>388</v>
      </c>
      <c r="N73" s="7">
        <v>46199</v>
      </c>
      <c r="O73" s="33">
        <f t="shared" si="13"/>
        <v>6</v>
      </c>
      <c r="P73" s="33">
        <f t="shared" si="14"/>
        <v>26</v>
      </c>
      <c r="Q73" s="52">
        <f t="shared" si="15"/>
        <v>133</v>
      </c>
      <c r="R73" s="37">
        <f t="shared" si="16"/>
        <v>0</v>
      </c>
      <c r="S73" s="37">
        <f t="shared" si="17"/>
        <v>0</v>
      </c>
      <c r="T73" s="37">
        <f t="shared" si="18"/>
        <v>0</v>
      </c>
      <c r="U73" s="37">
        <f t="shared" si="19"/>
        <v>17638.53</v>
      </c>
      <c r="V73" s="37">
        <f t="shared" si="20"/>
        <v>0</v>
      </c>
      <c r="W73" s="37">
        <f t="shared" si="21"/>
        <v>0</v>
      </c>
    </row>
    <row r="74" spans="1:23" x14ac:dyDescent="0.35">
      <c r="A74" s="30">
        <v>46017</v>
      </c>
      <c r="B74" s="31" t="s">
        <v>1061</v>
      </c>
      <c r="C74" s="31" t="s">
        <v>926</v>
      </c>
      <c r="D74" s="31">
        <v>42000</v>
      </c>
      <c r="E74" s="31">
        <v>6720</v>
      </c>
      <c r="F74" s="31">
        <v>48720</v>
      </c>
      <c r="G74" s="31">
        <v>31860</v>
      </c>
      <c r="H74" s="31">
        <f t="shared" ref="H74:H76" si="22">G74/1.16</f>
        <v>27465.517241379312</v>
      </c>
      <c r="I74" s="30">
        <v>46047</v>
      </c>
      <c r="J74" s="30" t="s">
        <v>506</v>
      </c>
      <c r="K74" s="31" t="s">
        <v>510</v>
      </c>
      <c r="L74" s="31" t="s">
        <v>835</v>
      </c>
      <c r="M74" s="31" t="s">
        <v>388</v>
      </c>
      <c r="N74" s="7">
        <v>46199</v>
      </c>
      <c r="O74" s="33">
        <f t="shared" si="13"/>
        <v>6</v>
      </c>
      <c r="P74" s="33">
        <f t="shared" si="14"/>
        <v>26</v>
      </c>
      <c r="Q74" s="52">
        <f t="shared" si="15"/>
        <v>153</v>
      </c>
      <c r="R74" s="37">
        <f t="shared" si="16"/>
        <v>0</v>
      </c>
      <c r="S74" s="37">
        <f t="shared" si="17"/>
        <v>0</v>
      </c>
      <c r="T74" s="37">
        <f t="shared" si="18"/>
        <v>0</v>
      </c>
      <c r="U74" s="37">
        <f t="shared" si="19"/>
        <v>27465.517241379312</v>
      </c>
      <c r="V74" s="37">
        <f t="shared" si="20"/>
        <v>0</v>
      </c>
      <c r="W74" s="37">
        <f t="shared" si="21"/>
        <v>0</v>
      </c>
    </row>
    <row r="75" spans="1:23" x14ac:dyDescent="0.35">
      <c r="A75" s="30">
        <v>45953</v>
      </c>
      <c r="B75" s="31" t="s">
        <v>960</v>
      </c>
      <c r="C75" s="31" t="s">
        <v>858</v>
      </c>
      <c r="D75" s="31">
        <v>19694.400000000001</v>
      </c>
      <c r="E75" s="31">
        <v>3151.1</v>
      </c>
      <c r="F75" s="31">
        <v>22845.5</v>
      </c>
      <c r="G75" s="31">
        <v>2429.5</v>
      </c>
      <c r="H75" s="31">
        <f t="shared" si="22"/>
        <v>2094.3965517241381</v>
      </c>
      <c r="I75" s="30">
        <v>45968</v>
      </c>
      <c r="J75" s="30" t="s">
        <v>506</v>
      </c>
      <c r="K75" s="31" t="s">
        <v>510</v>
      </c>
      <c r="L75" s="31" t="s">
        <v>835</v>
      </c>
      <c r="M75" s="31" t="s">
        <v>388</v>
      </c>
      <c r="N75" s="7">
        <v>46199</v>
      </c>
      <c r="O75" s="33">
        <f t="shared" si="13"/>
        <v>6</v>
      </c>
      <c r="P75" s="33">
        <f t="shared" si="14"/>
        <v>26</v>
      </c>
      <c r="Q75" s="52">
        <f t="shared" si="15"/>
        <v>232</v>
      </c>
      <c r="R75" s="37">
        <f t="shared" si="16"/>
        <v>0</v>
      </c>
      <c r="S75" s="37">
        <f t="shared" si="17"/>
        <v>0</v>
      </c>
      <c r="T75" s="37">
        <f t="shared" si="18"/>
        <v>0</v>
      </c>
      <c r="U75" s="37">
        <f t="shared" si="19"/>
        <v>2094.3965517241381</v>
      </c>
      <c r="V75" s="37">
        <f t="shared" si="20"/>
        <v>0</v>
      </c>
      <c r="W75" s="37">
        <f t="shared" si="21"/>
        <v>0</v>
      </c>
    </row>
    <row r="76" spans="1:23" x14ac:dyDescent="0.35">
      <c r="A76" s="30">
        <v>45944</v>
      </c>
      <c r="B76" s="31" t="s">
        <v>959</v>
      </c>
      <c r="C76" s="31" t="s">
        <v>920</v>
      </c>
      <c r="D76" s="31">
        <v>14295.42</v>
      </c>
      <c r="E76" s="31">
        <v>2287.27</v>
      </c>
      <c r="F76" s="31">
        <v>16582.689999999999</v>
      </c>
      <c r="G76" s="31">
        <v>7355.32</v>
      </c>
      <c r="H76" s="31">
        <f t="shared" si="22"/>
        <v>6340.7931034482763</v>
      </c>
      <c r="I76" s="30">
        <v>45974</v>
      </c>
      <c r="J76" s="30" t="s">
        <v>506</v>
      </c>
      <c r="K76" s="31" t="s">
        <v>510</v>
      </c>
      <c r="L76" s="31" t="s">
        <v>835</v>
      </c>
      <c r="M76" s="31" t="s">
        <v>388</v>
      </c>
      <c r="N76" s="7">
        <v>46199</v>
      </c>
      <c r="O76" s="33">
        <f t="shared" si="13"/>
        <v>6</v>
      </c>
      <c r="P76" s="33">
        <f t="shared" si="14"/>
        <v>26</v>
      </c>
      <c r="Q76" s="52">
        <f t="shared" si="15"/>
        <v>226</v>
      </c>
      <c r="R76" s="37">
        <f t="shared" si="16"/>
        <v>0</v>
      </c>
      <c r="S76" s="37">
        <f t="shared" si="17"/>
        <v>0</v>
      </c>
      <c r="T76" s="37">
        <f t="shared" si="18"/>
        <v>0</v>
      </c>
      <c r="U76" s="37">
        <f t="shared" si="19"/>
        <v>6340.7931034482763</v>
      </c>
      <c r="V76" s="37">
        <f t="shared" si="20"/>
        <v>0</v>
      </c>
      <c r="W76" s="37">
        <f t="shared" si="21"/>
        <v>0</v>
      </c>
    </row>
    <row r="77" spans="1:23" x14ac:dyDescent="0.35">
      <c r="A77" s="30">
        <v>45915</v>
      </c>
      <c r="B77" s="31" t="s">
        <v>935</v>
      </c>
      <c r="C77" s="31" t="s">
        <v>514</v>
      </c>
      <c r="D77" s="31">
        <v>7125</v>
      </c>
      <c r="E77" s="31">
        <v>1140</v>
      </c>
      <c r="F77" s="31">
        <v>8265</v>
      </c>
      <c r="G77" s="31">
        <v>8265</v>
      </c>
      <c r="H77" s="31">
        <f t="shared" ref="H77:H80" si="23">D77</f>
        <v>7125</v>
      </c>
      <c r="I77" s="30">
        <v>45945</v>
      </c>
      <c r="J77" s="30" t="s">
        <v>506</v>
      </c>
      <c r="K77" s="31" t="s">
        <v>504</v>
      </c>
      <c r="L77" s="31" t="s">
        <v>397</v>
      </c>
      <c r="M77" s="31" t="s">
        <v>388</v>
      </c>
      <c r="N77" s="7">
        <v>46199</v>
      </c>
      <c r="O77" s="33">
        <f t="shared" si="13"/>
        <v>6</v>
      </c>
      <c r="P77" s="33">
        <f t="shared" si="14"/>
        <v>26</v>
      </c>
      <c r="Q77" s="52">
        <f t="shared" si="15"/>
        <v>255</v>
      </c>
      <c r="R77" s="37">
        <f t="shared" si="16"/>
        <v>0</v>
      </c>
      <c r="S77" s="37">
        <f t="shared" si="17"/>
        <v>0</v>
      </c>
      <c r="T77" s="37">
        <f t="shared" si="18"/>
        <v>0</v>
      </c>
      <c r="U77" s="37">
        <f t="shared" si="19"/>
        <v>7125</v>
      </c>
      <c r="V77" s="37">
        <f t="shared" si="20"/>
        <v>0</v>
      </c>
      <c r="W77" s="37">
        <f t="shared" si="21"/>
        <v>0</v>
      </c>
    </row>
    <row r="78" spans="1:23" x14ac:dyDescent="0.35">
      <c r="A78" s="30">
        <v>45896</v>
      </c>
      <c r="B78" s="31" t="s">
        <v>921</v>
      </c>
      <c r="C78" s="31" t="s">
        <v>514</v>
      </c>
      <c r="D78" s="31">
        <v>4375</v>
      </c>
      <c r="E78" s="31">
        <v>700</v>
      </c>
      <c r="F78" s="31">
        <v>5075</v>
      </c>
      <c r="G78" s="31">
        <v>5075</v>
      </c>
      <c r="H78" s="31">
        <f t="shared" si="23"/>
        <v>4375</v>
      </c>
      <c r="I78" s="30">
        <v>45926</v>
      </c>
      <c r="J78" s="30" t="s">
        <v>506</v>
      </c>
      <c r="K78" s="31" t="s">
        <v>504</v>
      </c>
      <c r="L78" s="31" t="s">
        <v>397</v>
      </c>
      <c r="M78" s="31" t="s">
        <v>388</v>
      </c>
      <c r="N78" s="7">
        <v>46199</v>
      </c>
      <c r="O78" s="33">
        <f t="shared" si="13"/>
        <v>6</v>
      </c>
      <c r="P78" s="33">
        <f t="shared" si="14"/>
        <v>26</v>
      </c>
      <c r="Q78" s="52">
        <f t="shared" si="15"/>
        <v>274</v>
      </c>
      <c r="R78" s="37">
        <f t="shared" si="16"/>
        <v>0</v>
      </c>
      <c r="S78" s="37">
        <f t="shared" si="17"/>
        <v>0</v>
      </c>
      <c r="T78" s="37">
        <f t="shared" si="18"/>
        <v>0</v>
      </c>
      <c r="U78" s="37">
        <f t="shared" si="19"/>
        <v>4375</v>
      </c>
      <c r="V78" s="37">
        <f t="shared" si="20"/>
        <v>0</v>
      </c>
      <c r="W78" s="37">
        <f t="shared" si="21"/>
        <v>0</v>
      </c>
    </row>
    <row r="79" spans="1:23" x14ac:dyDescent="0.35">
      <c r="A79" s="30">
        <v>45895</v>
      </c>
      <c r="B79" s="31" t="s">
        <v>922</v>
      </c>
      <c r="C79" s="31" t="s">
        <v>545</v>
      </c>
      <c r="D79" s="31">
        <v>22364.16</v>
      </c>
      <c r="E79" s="31"/>
      <c r="F79" s="31">
        <v>22364.16</v>
      </c>
      <c r="G79" s="31">
        <v>22364.16</v>
      </c>
      <c r="H79" s="31">
        <f t="shared" si="23"/>
        <v>22364.16</v>
      </c>
      <c r="I79" s="30">
        <v>45925</v>
      </c>
      <c r="J79" s="30" t="s">
        <v>506</v>
      </c>
      <c r="K79" s="31" t="s">
        <v>504</v>
      </c>
      <c r="L79" s="31" t="s">
        <v>405</v>
      </c>
      <c r="M79" s="31" t="s">
        <v>388</v>
      </c>
      <c r="N79" s="7">
        <v>46199</v>
      </c>
      <c r="O79" s="33">
        <f t="shared" si="13"/>
        <v>6</v>
      </c>
      <c r="P79" s="33">
        <f t="shared" si="14"/>
        <v>26</v>
      </c>
      <c r="Q79" s="52">
        <f t="shared" si="15"/>
        <v>275</v>
      </c>
      <c r="R79" s="37">
        <f t="shared" si="16"/>
        <v>0</v>
      </c>
      <c r="S79" s="37">
        <f t="shared" si="17"/>
        <v>0</v>
      </c>
      <c r="T79" s="37">
        <f t="shared" si="18"/>
        <v>0</v>
      </c>
      <c r="U79" s="37">
        <f t="shared" si="19"/>
        <v>22364.16</v>
      </c>
      <c r="V79" s="37">
        <f t="shared" si="20"/>
        <v>0</v>
      </c>
      <c r="W79" s="37">
        <f t="shared" si="21"/>
        <v>0</v>
      </c>
    </row>
    <row r="80" spans="1:23" x14ac:dyDescent="0.35">
      <c r="A80" s="30">
        <v>45876</v>
      </c>
      <c r="B80" s="31" t="s">
        <v>886</v>
      </c>
      <c r="C80" s="31" t="s">
        <v>545</v>
      </c>
      <c r="D80" s="31">
        <v>22343.040000000001</v>
      </c>
      <c r="E80" s="31"/>
      <c r="F80" s="31">
        <v>22343.040000000001</v>
      </c>
      <c r="G80" s="31">
        <v>22343.040000000001</v>
      </c>
      <c r="H80" s="31">
        <f t="shared" si="23"/>
        <v>22343.040000000001</v>
      </c>
      <c r="I80" s="30">
        <v>45906</v>
      </c>
      <c r="J80" s="30" t="s">
        <v>506</v>
      </c>
      <c r="K80" s="31" t="s">
        <v>504</v>
      </c>
      <c r="L80" s="31" t="s">
        <v>405</v>
      </c>
      <c r="M80" s="31" t="s">
        <v>388</v>
      </c>
      <c r="N80" s="7">
        <v>46199</v>
      </c>
      <c r="O80" s="33">
        <f t="shared" si="13"/>
        <v>6</v>
      </c>
      <c r="P80" s="33">
        <f t="shared" si="14"/>
        <v>26</v>
      </c>
      <c r="Q80" s="52">
        <f t="shared" si="15"/>
        <v>294</v>
      </c>
      <c r="R80" s="37">
        <f t="shared" si="16"/>
        <v>0</v>
      </c>
      <c r="S80" s="37">
        <f t="shared" si="17"/>
        <v>0</v>
      </c>
      <c r="T80" s="37">
        <f t="shared" si="18"/>
        <v>0</v>
      </c>
      <c r="U80" s="37">
        <f t="shared" si="19"/>
        <v>22343.040000000001</v>
      </c>
      <c r="V80" s="37">
        <f t="shared" si="20"/>
        <v>0</v>
      </c>
      <c r="W80" s="37">
        <f t="shared" si="21"/>
        <v>0</v>
      </c>
    </row>
    <row r="81" spans="1:23" x14ac:dyDescent="0.35">
      <c r="A81" s="30">
        <v>45869</v>
      </c>
      <c r="B81" s="31" t="s">
        <v>884</v>
      </c>
      <c r="C81" s="31" t="s">
        <v>480</v>
      </c>
      <c r="D81" s="31">
        <v>761801.88</v>
      </c>
      <c r="E81" s="31">
        <v>121888.3</v>
      </c>
      <c r="F81" s="31">
        <v>883690.18</v>
      </c>
      <c r="G81" s="31">
        <v>203429.86</v>
      </c>
      <c r="H81" s="31">
        <f>G81/1.16</f>
        <v>175370.56896551725</v>
      </c>
      <c r="I81" s="30">
        <v>45884</v>
      </c>
      <c r="J81" s="30" t="s">
        <v>506</v>
      </c>
      <c r="K81" s="31" t="s">
        <v>510</v>
      </c>
      <c r="L81" s="31" t="s">
        <v>835</v>
      </c>
      <c r="M81" s="31" t="s">
        <v>388</v>
      </c>
      <c r="N81" s="7">
        <v>46199</v>
      </c>
      <c r="O81" s="33">
        <f t="shared" si="13"/>
        <v>6</v>
      </c>
      <c r="P81" s="33">
        <f t="shared" si="14"/>
        <v>26</v>
      </c>
      <c r="Q81" s="52">
        <f t="shared" si="15"/>
        <v>316</v>
      </c>
      <c r="R81" s="37">
        <f t="shared" si="16"/>
        <v>0</v>
      </c>
      <c r="S81" s="37">
        <f t="shared" si="17"/>
        <v>0</v>
      </c>
      <c r="T81" s="37">
        <f t="shared" si="18"/>
        <v>0</v>
      </c>
      <c r="U81" s="37">
        <f t="shared" si="19"/>
        <v>175370.56896551725</v>
      </c>
      <c r="V81" s="37">
        <f t="shared" si="20"/>
        <v>0</v>
      </c>
      <c r="W81" s="37">
        <f t="shared" si="21"/>
        <v>0</v>
      </c>
    </row>
    <row r="82" spans="1:23" x14ac:dyDescent="0.35">
      <c r="A82" s="30">
        <v>45840</v>
      </c>
      <c r="B82" s="31" t="s">
        <v>863</v>
      </c>
      <c r="C82" s="31" t="s">
        <v>406</v>
      </c>
      <c r="D82" s="31">
        <v>14940</v>
      </c>
      <c r="E82" s="31">
        <v>2390.4</v>
      </c>
      <c r="F82" s="31">
        <v>17330.400000000001</v>
      </c>
      <c r="G82" s="31">
        <v>17330.400000000001</v>
      </c>
      <c r="H82" s="31">
        <f>D82</f>
        <v>14940</v>
      </c>
      <c r="I82" s="30">
        <v>45870</v>
      </c>
      <c r="J82" s="30" t="s">
        <v>506</v>
      </c>
      <c r="K82" s="31" t="s">
        <v>504</v>
      </c>
      <c r="L82" s="31" t="s">
        <v>405</v>
      </c>
      <c r="M82" s="31" t="s">
        <v>388</v>
      </c>
      <c r="N82" s="7">
        <v>46199</v>
      </c>
      <c r="O82" s="33">
        <f t="shared" si="13"/>
        <v>6</v>
      </c>
      <c r="P82" s="33">
        <f t="shared" si="14"/>
        <v>26</v>
      </c>
      <c r="Q82" s="52">
        <f t="shared" si="15"/>
        <v>330</v>
      </c>
      <c r="R82" s="37">
        <f t="shared" si="16"/>
        <v>0</v>
      </c>
      <c r="S82" s="37">
        <f t="shared" si="17"/>
        <v>0</v>
      </c>
      <c r="T82" s="37">
        <f t="shared" si="18"/>
        <v>0</v>
      </c>
      <c r="U82" s="37">
        <f t="shared" si="19"/>
        <v>14940</v>
      </c>
      <c r="V82" s="37">
        <f t="shared" si="20"/>
        <v>0</v>
      </c>
      <c r="W82" s="37">
        <f t="shared" si="21"/>
        <v>0</v>
      </c>
    </row>
    <row r="83" spans="1:23" x14ac:dyDescent="0.35">
      <c r="A83" s="30">
        <v>45827</v>
      </c>
      <c r="B83" s="31" t="s">
        <v>854</v>
      </c>
      <c r="C83" s="31" t="s">
        <v>406</v>
      </c>
      <c r="D83" s="31">
        <v>22410</v>
      </c>
      <c r="E83" s="31">
        <v>3585.6</v>
      </c>
      <c r="F83" s="31">
        <v>25995.599999999999</v>
      </c>
      <c r="G83" s="31">
        <v>22884.76</v>
      </c>
      <c r="H83" s="31">
        <f t="shared" ref="H83" si="24">G83/1.16</f>
        <v>19728.241379310344</v>
      </c>
      <c r="I83" s="30">
        <v>45857</v>
      </c>
      <c r="J83" s="30" t="s">
        <v>506</v>
      </c>
      <c r="K83" s="31" t="s">
        <v>510</v>
      </c>
      <c r="L83" s="31" t="s">
        <v>405</v>
      </c>
      <c r="M83" s="31" t="s">
        <v>388</v>
      </c>
      <c r="N83" s="7">
        <v>46199</v>
      </c>
      <c r="O83" s="33">
        <f t="shared" si="13"/>
        <v>6</v>
      </c>
      <c r="P83" s="33">
        <f t="shared" si="14"/>
        <v>26</v>
      </c>
      <c r="Q83" s="52">
        <f t="shared" si="15"/>
        <v>343</v>
      </c>
      <c r="R83" s="37">
        <f t="shared" si="16"/>
        <v>0</v>
      </c>
      <c r="S83" s="37">
        <f t="shared" si="17"/>
        <v>0</v>
      </c>
      <c r="T83" s="37">
        <f t="shared" si="18"/>
        <v>0</v>
      </c>
      <c r="U83" s="37">
        <f t="shared" si="19"/>
        <v>19728.241379310344</v>
      </c>
      <c r="V83" s="37">
        <f t="shared" si="20"/>
        <v>0</v>
      </c>
      <c r="W83" s="37">
        <f t="shared" si="21"/>
        <v>0</v>
      </c>
    </row>
    <row r="84" spans="1:23" x14ac:dyDescent="0.35">
      <c r="A84" s="30">
        <v>45799</v>
      </c>
      <c r="B84" s="31" t="s">
        <v>844</v>
      </c>
      <c r="C84" s="31" t="s">
        <v>798</v>
      </c>
      <c r="D84" s="31">
        <v>3477.15</v>
      </c>
      <c r="E84" s="31">
        <v>556.34</v>
      </c>
      <c r="F84" s="31">
        <v>4033.49</v>
      </c>
      <c r="G84" s="31">
        <v>4033.49</v>
      </c>
      <c r="H84" s="31">
        <f t="shared" ref="H84:H89" si="25">D84</f>
        <v>3477.15</v>
      </c>
      <c r="I84" s="30">
        <v>45829</v>
      </c>
      <c r="J84" s="30" t="s">
        <v>506</v>
      </c>
      <c r="K84" s="31" t="s">
        <v>504</v>
      </c>
      <c r="L84" s="31" t="s">
        <v>405</v>
      </c>
      <c r="M84" s="31" t="s">
        <v>388</v>
      </c>
      <c r="N84" s="7">
        <v>46199</v>
      </c>
      <c r="O84" s="33">
        <f t="shared" si="13"/>
        <v>6</v>
      </c>
      <c r="P84" s="33">
        <f t="shared" si="14"/>
        <v>26</v>
      </c>
      <c r="Q84" s="52">
        <f t="shared" si="15"/>
        <v>371</v>
      </c>
      <c r="R84" s="37">
        <f t="shared" si="16"/>
        <v>0</v>
      </c>
      <c r="S84" s="37">
        <f t="shared" si="17"/>
        <v>0</v>
      </c>
      <c r="T84" s="37">
        <f t="shared" si="18"/>
        <v>0</v>
      </c>
      <c r="U84" s="37">
        <f t="shared" si="19"/>
        <v>3477.15</v>
      </c>
      <c r="V84" s="37">
        <f t="shared" si="20"/>
        <v>0</v>
      </c>
      <c r="W84" s="37">
        <f t="shared" si="21"/>
        <v>0</v>
      </c>
    </row>
    <row r="85" spans="1:23" x14ac:dyDescent="0.35">
      <c r="A85" s="30">
        <v>45792</v>
      </c>
      <c r="B85" s="31" t="s">
        <v>840</v>
      </c>
      <c r="C85" s="31" t="s">
        <v>798</v>
      </c>
      <c r="D85" s="31">
        <v>162680</v>
      </c>
      <c r="E85" s="31">
        <v>26028.799999999999</v>
      </c>
      <c r="F85" s="31">
        <v>188708.8</v>
      </c>
      <c r="G85" s="31">
        <v>188708.8</v>
      </c>
      <c r="H85" s="31">
        <f t="shared" si="25"/>
        <v>162680</v>
      </c>
      <c r="I85" s="30">
        <v>45822</v>
      </c>
      <c r="J85" s="30" t="s">
        <v>506</v>
      </c>
      <c r="K85" s="31" t="s">
        <v>504</v>
      </c>
      <c r="L85" s="31" t="s">
        <v>405</v>
      </c>
      <c r="M85" s="31" t="s">
        <v>388</v>
      </c>
      <c r="N85" s="7">
        <v>46199</v>
      </c>
      <c r="O85" s="33">
        <f t="shared" si="13"/>
        <v>6</v>
      </c>
      <c r="P85" s="33">
        <f t="shared" si="14"/>
        <v>26</v>
      </c>
      <c r="Q85" s="52">
        <f t="shared" si="15"/>
        <v>378</v>
      </c>
      <c r="R85" s="37">
        <f t="shared" si="16"/>
        <v>0</v>
      </c>
      <c r="S85" s="37">
        <f t="shared" si="17"/>
        <v>0</v>
      </c>
      <c r="T85" s="37">
        <f t="shared" si="18"/>
        <v>0</v>
      </c>
      <c r="U85" s="37">
        <f t="shared" si="19"/>
        <v>162680</v>
      </c>
      <c r="V85" s="37">
        <f t="shared" si="20"/>
        <v>0</v>
      </c>
      <c r="W85" s="37">
        <f t="shared" si="21"/>
        <v>0</v>
      </c>
    </row>
    <row r="86" spans="1:23" x14ac:dyDescent="0.35">
      <c r="A86" s="30">
        <v>45792</v>
      </c>
      <c r="B86" s="31" t="s">
        <v>841</v>
      </c>
      <c r="C86" s="31" t="s">
        <v>798</v>
      </c>
      <c r="D86" s="31">
        <v>6970.68</v>
      </c>
      <c r="E86" s="31">
        <v>1115.31</v>
      </c>
      <c r="F86" s="31">
        <v>8085.99</v>
      </c>
      <c r="G86" s="31">
        <v>8085.99</v>
      </c>
      <c r="H86" s="31">
        <f t="shared" si="25"/>
        <v>6970.68</v>
      </c>
      <c r="I86" s="30">
        <v>45822</v>
      </c>
      <c r="J86" s="30" t="s">
        <v>506</v>
      </c>
      <c r="K86" s="31" t="s">
        <v>504</v>
      </c>
      <c r="L86" s="31" t="s">
        <v>405</v>
      </c>
      <c r="M86" s="31" t="s">
        <v>388</v>
      </c>
      <c r="N86" s="7">
        <v>46199</v>
      </c>
      <c r="O86" s="33">
        <f t="shared" si="13"/>
        <v>6</v>
      </c>
      <c r="P86" s="33">
        <f t="shared" si="14"/>
        <v>26</v>
      </c>
      <c r="Q86" s="52">
        <f t="shared" si="15"/>
        <v>378</v>
      </c>
      <c r="R86" s="37">
        <f t="shared" si="16"/>
        <v>0</v>
      </c>
      <c r="S86" s="37">
        <f t="shared" si="17"/>
        <v>0</v>
      </c>
      <c r="T86" s="37">
        <f t="shared" si="18"/>
        <v>0</v>
      </c>
      <c r="U86" s="37">
        <f t="shared" si="19"/>
        <v>6970.68</v>
      </c>
      <c r="V86" s="37">
        <f t="shared" si="20"/>
        <v>0</v>
      </c>
      <c r="W86" s="37">
        <f t="shared" si="21"/>
        <v>0</v>
      </c>
    </row>
    <row r="87" spans="1:23" x14ac:dyDescent="0.35">
      <c r="A87" s="30">
        <v>45790</v>
      </c>
      <c r="B87" s="31" t="s">
        <v>843</v>
      </c>
      <c r="C87" s="31" t="s">
        <v>798</v>
      </c>
      <c r="D87" s="31">
        <v>20992.5</v>
      </c>
      <c r="E87" s="31">
        <v>3358.8</v>
      </c>
      <c r="F87" s="31">
        <v>24351.3</v>
      </c>
      <c r="G87" s="31">
        <v>24351.3</v>
      </c>
      <c r="H87" s="31">
        <f t="shared" si="25"/>
        <v>20992.5</v>
      </c>
      <c r="I87" s="30">
        <v>45820</v>
      </c>
      <c r="J87" s="30" t="s">
        <v>506</v>
      </c>
      <c r="K87" s="31" t="s">
        <v>504</v>
      </c>
      <c r="L87" s="31" t="s">
        <v>405</v>
      </c>
      <c r="M87" s="31" t="s">
        <v>388</v>
      </c>
      <c r="N87" s="7">
        <v>46199</v>
      </c>
      <c r="O87" s="33">
        <f t="shared" si="13"/>
        <v>6</v>
      </c>
      <c r="P87" s="33">
        <f t="shared" si="14"/>
        <v>26</v>
      </c>
      <c r="Q87" s="52">
        <f t="shared" si="15"/>
        <v>380</v>
      </c>
      <c r="R87" s="37">
        <f t="shared" si="16"/>
        <v>0</v>
      </c>
      <c r="S87" s="37">
        <f t="shared" si="17"/>
        <v>0</v>
      </c>
      <c r="T87" s="37">
        <f t="shared" si="18"/>
        <v>0</v>
      </c>
      <c r="U87" s="37">
        <f t="shared" si="19"/>
        <v>20992.5</v>
      </c>
      <c r="V87" s="37">
        <f t="shared" si="20"/>
        <v>0</v>
      </c>
      <c r="W87" s="37">
        <f t="shared" si="21"/>
        <v>0</v>
      </c>
    </row>
    <row r="88" spans="1:23" x14ac:dyDescent="0.35">
      <c r="A88" s="30">
        <v>45784</v>
      </c>
      <c r="B88" s="31" t="s">
        <v>838</v>
      </c>
      <c r="C88" s="31" t="s">
        <v>798</v>
      </c>
      <c r="D88" s="31">
        <v>5250</v>
      </c>
      <c r="E88" s="31">
        <v>840</v>
      </c>
      <c r="F88" s="31">
        <v>6090</v>
      </c>
      <c r="G88" s="31">
        <v>6090</v>
      </c>
      <c r="H88" s="31">
        <f t="shared" si="25"/>
        <v>5250</v>
      </c>
      <c r="I88" s="30">
        <v>45814</v>
      </c>
      <c r="J88" s="30" t="s">
        <v>506</v>
      </c>
      <c r="K88" s="31" t="s">
        <v>504</v>
      </c>
      <c r="L88" s="31" t="s">
        <v>405</v>
      </c>
      <c r="M88" s="31" t="s">
        <v>388</v>
      </c>
      <c r="N88" s="7">
        <v>46199</v>
      </c>
      <c r="O88" s="33">
        <f t="shared" si="13"/>
        <v>6</v>
      </c>
      <c r="P88" s="33">
        <f t="shared" si="14"/>
        <v>26</v>
      </c>
      <c r="Q88" s="52">
        <f t="shared" si="15"/>
        <v>386</v>
      </c>
      <c r="R88" s="37">
        <f t="shared" si="16"/>
        <v>0</v>
      </c>
      <c r="S88" s="37">
        <f t="shared" si="17"/>
        <v>0</v>
      </c>
      <c r="T88" s="37">
        <f t="shared" si="18"/>
        <v>0</v>
      </c>
      <c r="U88" s="37">
        <f t="shared" si="19"/>
        <v>5250</v>
      </c>
      <c r="V88" s="37">
        <f t="shared" si="20"/>
        <v>0</v>
      </c>
      <c r="W88" s="37">
        <f t="shared" si="21"/>
        <v>0</v>
      </c>
    </row>
    <row r="89" spans="1:23" x14ac:dyDescent="0.35">
      <c r="A89" s="30">
        <v>45772</v>
      </c>
      <c r="B89" s="31" t="s">
        <v>836</v>
      </c>
      <c r="C89" s="31" t="s">
        <v>798</v>
      </c>
      <c r="D89" s="31">
        <v>45500</v>
      </c>
      <c r="E89" s="31">
        <v>7280</v>
      </c>
      <c r="F89" s="31">
        <v>52780</v>
      </c>
      <c r="G89" s="31">
        <v>52780</v>
      </c>
      <c r="H89" s="31">
        <f t="shared" si="25"/>
        <v>45500</v>
      </c>
      <c r="I89" s="30">
        <v>45802</v>
      </c>
      <c r="J89" s="30" t="s">
        <v>506</v>
      </c>
      <c r="K89" s="31" t="s">
        <v>504</v>
      </c>
      <c r="L89" s="31" t="s">
        <v>405</v>
      </c>
      <c r="M89" s="31" t="s">
        <v>388</v>
      </c>
      <c r="N89" s="7">
        <v>46199</v>
      </c>
      <c r="O89" s="33">
        <f t="shared" si="13"/>
        <v>6</v>
      </c>
      <c r="P89" s="33">
        <f t="shared" si="14"/>
        <v>26</v>
      </c>
      <c r="Q89" s="52">
        <f t="shared" si="15"/>
        <v>398</v>
      </c>
      <c r="R89" s="37">
        <f t="shared" si="16"/>
        <v>0</v>
      </c>
      <c r="S89" s="37">
        <f t="shared" si="17"/>
        <v>0</v>
      </c>
      <c r="T89" s="37">
        <f t="shared" si="18"/>
        <v>0</v>
      </c>
      <c r="U89" s="37">
        <f t="shared" si="19"/>
        <v>45500</v>
      </c>
      <c r="V89" s="37">
        <f t="shared" si="20"/>
        <v>0</v>
      </c>
      <c r="W89" s="37">
        <f t="shared" si="21"/>
        <v>0</v>
      </c>
    </row>
    <row r="90" spans="1:23" x14ac:dyDescent="0.35">
      <c r="A90" s="30">
        <v>45720</v>
      </c>
      <c r="B90" s="31" t="s">
        <v>806</v>
      </c>
      <c r="C90" s="31" t="s">
        <v>798</v>
      </c>
      <c r="D90" s="31">
        <v>31483.63</v>
      </c>
      <c r="E90" s="31">
        <v>5037.38</v>
      </c>
      <c r="F90" s="31">
        <v>36521.01</v>
      </c>
      <c r="G90" s="31">
        <v>5816.12</v>
      </c>
      <c r="H90" s="31">
        <f>G90/1.16</f>
        <v>5013.8965517241386</v>
      </c>
      <c r="I90" s="30">
        <v>45750</v>
      </c>
      <c r="J90" s="30" t="s">
        <v>506</v>
      </c>
      <c r="K90" s="31" t="s">
        <v>510</v>
      </c>
      <c r="L90" s="31" t="s">
        <v>405</v>
      </c>
      <c r="M90" s="31" t="s">
        <v>388</v>
      </c>
      <c r="N90" s="7">
        <v>46199</v>
      </c>
      <c r="O90" s="33">
        <f t="shared" si="13"/>
        <v>6</v>
      </c>
      <c r="P90" s="33">
        <f t="shared" si="14"/>
        <v>26</v>
      </c>
      <c r="Q90" s="52">
        <f t="shared" si="15"/>
        <v>450</v>
      </c>
      <c r="R90" s="37">
        <f t="shared" si="16"/>
        <v>0</v>
      </c>
      <c r="S90" s="37">
        <f t="shared" si="17"/>
        <v>0</v>
      </c>
      <c r="T90" s="37">
        <f t="shared" si="18"/>
        <v>0</v>
      </c>
      <c r="U90" s="37">
        <f t="shared" si="19"/>
        <v>5013.8965517241386</v>
      </c>
      <c r="V90" s="37">
        <f t="shared" si="20"/>
        <v>0</v>
      </c>
      <c r="W90" s="37">
        <f t="shared" si="21"/>
        <v>0</v>
      </c>
    </row>
    <row r="91" spans="1:23" x14ac:dyDescent="0.35">
      <c r="A91" s="30">
        <v>45709</v>
      </c>
      <c r="B91" s="31" t="s">
        <v>804</v>
      </c>
      <c r="C91" s="31" t="s">
        <v>798</v>
      </c>
      <c r="D91" s="31">
        <v>23609.5</v>
      </c>
      <c r="E91" s="31">
        <v>2595.6</v>
      </c>
      <c r="F91" s="31">
        <v>26205.1</v>
      </c>
      <c r="G91" s="31">
        <v>26205.1</v>
      </c>
      <c r="H91" s="31">
        <f t="shared" ref="H91:H92" si="26">D91</f>
        <v>23609.5</v>
      </c>
      <c r="I91" s="30">
        <v>45784</v>
      </c>
      <c r="J91" s="30" t="s">
        <v>506</v>
      </c>
      <c r="K91" s="31" t="s">
        <v>504</v>
      </c>
      <c r="L91" s="31" t="s">
        <v>405</v>
      </c>
      <c r="M91" s="31" t="s">
        <v>388</v>
      </c>
      <c r="N91" s="7">
        <v>46199</v>
      </c>
      <c r="O91" s="33">
        <f t="shared" si="13"/>
        <v>6</v>
      </c>
      <c r="P91" s="33">
        <f t="shared" si="14"/>
        <v>26</v>
      </c>
      <c r="Q91" s="52">
        <f t="shared" si="15"/>
        <v>416</v>
      </c>
      <c r="R91" s="37">
        <f t="shared" si="16"/>
        <v>0</v>
      </c>
      <c r="S91" s="37">
        <f t="shared" si="17"/>
        <v>0</v>
      </c>
      <c r="T91" s="37">
        <f t="shared" si="18"/>
        <v>0</v>
      </c>
      <c r="U91" s="37">
        <f t="shared" si="19"/>
        <v>23609.5</v>
      </c>
      <c r="V91" s="37">
        <f t="shared" si="20"/>
        <v>0</v>
      </c>
      <c r="W91" s="37">
        <f t="shared" si="21"/>
        <v>0</v>
      </c>
    </row>
    <row r="92" spans="1:23" x14ac:dyDescent="0.35">
      <c r="A92" s="30">
        <v>45699</v>
      </c>
      <c r="B92" s="31" t="s">
        <v>799</v>
      </c>
      <c r="C92" s="31" t="s">
        <v>782</v>
      </c>
      <c r="D92" s="31">
        <v>1230</v>
      </c>
      <c r="E92" s="31"/>
      <c r="F92" s="31">
        <v>1230</v>
      </c>
      <c r="G92" s="31">
        <v>1230</v>
      </c>
      <c r="H92" s="31">
        <f t="shared" si="26"/>
        <v>1230</v>
      </c>
      <c r="I92" s="30">
        <v>45714</v>
      </c>
      <c r="J92" s="30" t="s">
        <v>506</v>
      </c>
      <c r="K92" s="31" t="s">
        <v>504</v>
      </c>
      <c r="L92" s="31" t="s">
        <v>405</v>
      </c>
      <c r="M92" s="31" t="s">
        <v>388</v>
      </c>
      <c r="N92" s="7">
        <v>46199</v>
      </c>
      <c r="O92" s="33">
        <f t="shared" si="13"/>
        <v>6</v>
      </c>
      <c r="P92" s="33">
        <f t="shared" si="14"/>
        <v>26</v>
      </c>
      <c r="Q92" s="52">
        <f t="shared" si="15"/>
        <v>486</v>
      </c>
      <c r="R92" s="37">
        <f t="shared" si="16"/>
        <v>0</v>
      </c>
      <c r="S92" s="37">
        <f t="shared" si="17"/>
        <v>0</v>
      </c>
      <c r="T92" s="37">
        <f t="shared" si="18"/>
        <v>0</v>
      </c>
      <c r="U92" s="37">
        <f t="shared" si="19"/>
        <v>1230</v>
      </c>
      <c r="V92" s="37">
        <f t="shared" si="20"/>
        <v>0</v>
      </c>
      <c r="W92" s="37">
        <f t="shared" si="21"/>
        <v>0</v>
      </c>
    </row>
    <row r="93" spans="1:23" x14ac:dyDescent="0.35">
      <c r="A93" s="30">
        <v>45610</v>
      </c>
      <c r="B93" s="31" t="s">
        <v>760</v>
      </c>
      <c r="C93" s="31" t="s">
        <v>413</v>
      </c>
      <c r="D93" s="31">
        <v>2369.29</v>
      </c>
      <c r="E93" s="31">
        <v>379.09</v>
      </c>
      <c r="F93" s="31">
        <v>2748.38</v>
      </c>
      <c r="G93" s="31">
        <v>360.54</v>
      </c>
      <c r="H93" s="31">
        <f>G93/1.16</f>
        <v>310.81034482758622</v>
      </c>
      <c r="I93" s="30">
        <v>45640</v>
      </c>
      <c r="J93" s="30" t="s">
        <v>506</v>
      </c>
      <c r="K93" s="31" t="s">
        <v>510</v>
      </c>
      <c r="L93" s="31" t="s">
        <v>393</v>
      </c>
      <c r="M93" s="31" t="s">
        <v>388</v>
      </c>
      <c r="N93" s="7">
        <v>46199</v>
      </c>
      <c r="O93" s="33">
        <f t="shared" si="13"/>
        <v>6</v>
      </c>
      <c r="P93" s="33">
        <f t="shared" si="14"/>
        <v>26</v>
      </c>
      <c r="Q93" s="52">
        <f t="shared" si="15"/>
        <v>560</v>
      </c>
      <c r="R93" s="37">
        <f t="shared" si="16"/>
        <v>0</v>
      </c>
      <c r="S93" s="37">
        <f t="shared" si="17"/>
        <v>0</v>
      </c>
      <c r="T93" s="37">
        <f t="shared" si="18"/>
        <v>0</v>
      </c>
      <c r="U93" s="37">
        <f t="shared" si="19"/>
        <v>310.81034482758622</v>
      </c>
      <c r="V93" s="37">
        <f t="shared" si="20"/>
        <v>0</v>
      </c>
      <c r="W93" s="37">
        <f t="shared" si="21"/>
        <v>0</v>
      </c>
    </row>
    <row r="94" spans="1:23" x14ac:dyDescent="0.35">
      <c r="A94" s="30">
        <v>45582</v>
      </c>
      <c r="B94" s="31" t="s">
        <v>741</v>
      </c>
      <c r="C94" s="31" t="s">
        <v>413</v>
      </c>
      <c r="D94" s="31">
        <v>21120</v>
      </c>
      <c r="E94" s="31">
        <v>3379.2</v>
      </c>
      <c r="F94" s="31">
        <v>24499.200000000001</v>
      </c>
      <c r="G94" s="31">
        <v>24499.200000000001</v>
      </c>
      <c r="H94" s="31">
        <f t="shared" ref="H94:H95" si="27">D94</f>
        <v>21120</v>
      </c>
      <c r="I94" s="30">
        <v>45612</v>
      </c>
      <c r="J94" s="30" t="s">
        <v>506</v>
      </c>
      <c r="K94" s="31" t="s">
        <v>504</v>
      </c>
      <c r="L94" s="31" t="s">
        <v>393</v>
      </c>
      <c r="M94" s="31" t="s">
        <v>388</v>
      </c>
      <c r="N94" s="7">
        <v>46199</v>
      </c>
      <c r="O94" s="33">
        <f t="shared" si="13"/>
        <v>6</v>
      </c>
      <c r="P94" s="33">
        <f t="shared" si="14"/>
        <v>26</v>
      </c>
      <c r="Q94" s="52">
        <f t="shared" si="15"/>
        <v>588</v>
      </c>
      <c r="R94" s="37">
        <f t="shared" si="16"/>
        <v>0</v>
      </c>
      <c r="S94" s="37">
        <f t="shared" si="17"/>
        <v>0</v>
      </c>
      <c r="T94" s="37">
        <f t="shared" si="18"/>
        <v>0</v>
      </c>
      <c r="U94" s="37">
        <f t="shared" si="19"/>
        <v>21120</v>
      </c>
      <c r="V94" s="37">
        <f t="shared" si="20"/>
        <v>0</v>
      </c>
      <c r="W94" s="37">
        <f t="shared" si="21"/>
        <v>0</v>
      </c>
    </row>
    <row r="95" spans="1:23" x14ac:dyDescent="0.35">
      <c r="A95" s="30">
        <v>45519</v>
      </c>
      <c r="B95" s="31" t="s">
        <v>675</v>
      </c>
      <c r="C95" s="31" t="s">
        <v>513</v>
      </c>
      <c r="D95" s="31">
        <v>2475</v>
      </c>
      <c r="E95" s="31">
        <v>396</v>
      </c>
      <c r="F95" s="31">
        <v>2871</v>
      </c>
      <c r="G95" s="31">
        <v>2871</v>
      </c>
      <c r="H95" s="31">
        <f t="shared" si="27"/>
        <v>2475</v>
      </c>
      <c r="I95" s="30">
        <v>45549</v>
      </c>
      <c r="J95" s="30" t="s">
        <v>506</v>
      </c>
      <c r="K95" s="31" t="s">
        <v>504</v>
      </c>
      <c r="L95" s="31" t="s">
        <v>399</v>
      </c>
      <c r="M95" s="31" t="s">
        <v>388</v>
      </c>
      <c r="N95" s="7">
        <v>46199</v>
      </c>
      <c r="O95" s="33">
        <f t="shared" si="13"/>
        <v>6</v>
      </c>
      <c r="P95" s="33">
        <f t="shared" si="14"/>
        <v>26</v>
      </c>
      <c r="Q95" s="52">
        <f t="shared" si="15"/>
        <v>651</v>
      </c>
      <c r="R95" s="37">
        <f t="shared" si="16"/>
        <v>0</v>
      </c>
      <c r="S95" s="37">
        <f t="shared" si="17"/>
        <v>0</v>
      </c>
      <c r="T95" s="37">
        <f t="shared" si="18"/>
        <v>0</v>
      </c>
      <c r="U95" s="37">
        <f t="shared" si="19"/>
        <v>2475</v>
      </c>
      <c r="V95" s="37">
        <f t="shared" si="20"/>
        <v>0</v>
      </c>
      <c r="W95" s="37">
        <f t="shared" si="21"/>
        <v>0</v>
      </c>
    </row>
    <row r="96" spans="1:23" x14ac:dyDescent="0.35">
      <c r="A96" s="30">
        <v>45498</v>
      </c>
      <c r="B96" s="31" t="s">
        <v>661</v>
      </c>
      <c r="C96" s="31" t="s">
        <v>513</v>
      </c>
      <c r="D96" s="31">
        <v>2475</v>
      </c>
      <c r="E96" s="31">
        <v>396</v>
      </c>
      <c r="F96" s="31">
        <v>2871</v>
      </c>
      <c r="G96" s="31">
        <v>2378</v>
      </c>
      <c r="H96" s="31">
        <f>G96/1.16</f>
        <v>2050</v>
      </c>
      <c r="I96" s="30">
        <v>45528</v>
      </c>
      <c r="J96" s="30" t="s">
        <v>506</v>
      </c>
      <c r="K96" s="31" t="s">
        <v>510</v>
      </c>
      <c r="L96" s="31" t="s">
        <v>399</v>
      </c>
      <c r="M96" s="31" t="s">
        <v>388</v>
      </c>
      <c r="N96" s="7">
        <v>46199</v>
      </c>
      <c r="O96" s="33">
        <f t="shared" si="13"/>
        <v>6</v>
      </c>
      <c r="P96" s="33">
        <f t="shared" si="14"/>
        <v>26</v>
      </c>
      <c r="Q96" s="52">
        <f t="shared" si="15"/>
        <v>672</v>
      </c>
      <c r="R96" s="37">
        <f t="shared" si="16"/>
        <v>0</v>
      </c>
      <c r="S96" s="37">
        <f t="shared" si="17"/>
        <v>0</v>
      </c>
      <c r="T96" s="37">
        <f t="shared" si="18"/>
        <v>0</v>
      </c>
      <c r="U96" s="37">
        <f t="shared" si="19"/>
        <v>2050</v>
      </c>
      <c r="V96" s="37">
        <f t="shared" si="20"/>
        <v>0</v>
      </c>
      <c r="W96" s="37">
        <f t="shared" si="21"/>
        <v>0</v>
      </c>
    </row>
    <row r="97" spans="1:23" x14ac:dyDescent="0.35">
      <c r="A97" s="30">
        <v>45491</v>
      </c>
      <c r="B97" s="31" t="s">
        <v>643</v>
      </c>
      <c r="C97" s="31" t="s">
        <v>396</v>
      </c>
      <c r="D97" s="31">
        <v>16588</v>
      </c>
      <c r="E97" s="31">
        <v>2654.08</v>
      </c>
      <c r="F97" s="31">
        <v>19242.080000000002</v>
      </c>
      <c r="G97" s="31">
        <v>19242.080000000002</v>
      </c>
      <c r="H97" s="31">
        <f t="shared" ref="H97:H98" si="28">D97</f>
        <v>16588</v>
      </c>
      <c r="I97" s="30">
        <v>45521</v>
      </c>
      <c r="J97" s="30" t="s">
        <v>506</v>
      </c>
      <c r="K97" s="31" t="s">
        <v>504</v>
      </c>
      <c r="L97" s="31" t="s">
        <v>397</v>
      </c>
      <c r="M97" s="31" t="s">
        <v>388</v>
      </c>
      <c r="N97" s="7">
        <v>46199</v>
      </c>
      <c r="O97" s="33">
        <f t="shared" si="13"/>
        <v>6</v>
      </c>
      <c r="P97" s="33">
        <f t="shared" si="14"/>
        <v>26</v>
      </c>
      <c r="Q97" s="52">
        <f t="shared" si="15"/>
        <v>679</v>
      </c>
      <c r="R97" s="37">
        <f t="shared" si="16"/>
        <v>0</v>
      </c>
      <c r="S97" s="37">
        <f t="shared" si="17"/>
        <v>0</v>
      </c>
      <c r="T97" s="37">
        <f t="shared" si="18"/>
        <v>0</v>
      </c>
      <c r="U97" s="37">
        <f t="shared" si="19"/>
        <v>16588</v>
      </c>
      <c r="V97" s="37">
        <f t="shared" si="20"/>
        <v>0</v>
      </c>
      <c r="W97" s="37">
        <f t="shared" si="21"/>
        <v>0</v>
      </c>
    </row>
    <row r="98" spans="1:23" x14ac:dyDescent="0.35">
      <c r="A98" s="30">
        <v>45352</v>
      </c>
      <c r="B98" s="31" t="s">
        <v>515</v>
      </c>
      <c r="C98" s="31" t="s">
        <v>509</v>
      </c>
      <c r="D98" s="31">
        <v>8800</v>
      </c>
      <c r="E98" s="31">
        <v>1408</v>
      </c>
      <c r="F98" s="31">
        <v>10208</v>
      </c>
      <c r="G98" s="31">
        <v>10208</v>
      </c>
      <c r="H98" s="31">
        <f t="shared" si="28"/>
        <v>8800</v>
      </c>
      <c r="I98" s="30">
        <v>45382</v>
      </c>
      <c r="J98" s="30" t="s">
        <v>506</v>
      </c>
      <c r="K98" s="31" t="s">
        <v>504</v>
      </c>
      <c r="L98" s="31" t="s">
        <v>404</v>
      </c>
      <c r="M98" s="31" t="s">
        <v>388</v>
      </c>
      <c r="N98" s="7">
        <v>46199</v>
      </c>
      <c r="O98" s="33">
        <f t="shared" ref="O98" si="29">MONTH(N98)</f>
        <v>6</v>
      </c>
      <c r="P98" s="33">
        <f t="shared" ref="P98" si="30">WEEKNUM(N98)</f>
        <v>26</v>
      </c>
      <c r="Q98" s="52">
        <f t="shared" ref="Q98" si="31">IF(J98="Vencido",N98-I98+1,0)</f>
        <v>818</v>
      </c>
      <c r="R98" s="37">
        <f t="shared" ref="R98" si="32">IF(Q98&gt;0,IF(Q98&lt;31,H98,0),0)</f>
        <v>0</v>
      </c>
      <c r="S98" s="37">
        <f t="shared" ref="S98" si="33">IF(Q98&gt;30,IF(Q98&lt;61,H98,0),0)</f>
        <v>0</v>
      </c>
      <c r="T98" s="37">
        <f t="shared" ref="T98" si="34">IF(Q98&gt;60,IF(Q98&lt;91,H98,0),0)</f>
        <v>0</v>
      </c>
      <c r="U98" s="37">
        <f t="shared" ref="U98" si="35">IF(Q98&gt;90,H98,0)</f>
        <v>8800</v>
      </c>
      <c r="V98" s="37">
        <f t="shared" ref="V98" si="36">IF(J98="Por vencer",H98,0)</f>
        <v>0</v>
      </c>
      <c r="W98" s="37">
        <f t="shared" ref="W98" si="37">IF(J98="Vigente",H98,0)</f>
        <v>0</v>
      </c>
    </row>
    <row r="99" spans="1:23" x14ac:dyDescent="0.35">
      <c r="A99" s="30">
        <v>46192</v>
      </c>
      <c r="B99" s="31" t="s">
        <v>2427</v>
      </c>
      <c r="C99" s="31" t="s">
        <v>523</v>
      </c>
      <c r="D99" s="31">
        <v>15631.92</v>
      </c>
      <c r="E99" s="31">
        <v>2501.11</v>
      </c>
      <c r="F99" s="31">
        <v>18133.03</v>
      </c>
      <c r="G99" s="31">
        <v>18133.03</v>
      </c>
      <c r="H99" s="31">
        <f>D99</f>
        <v>15631.92</v>
      </c>
      <c r="I99" s="30">
        <v>46222</v>
      </c>
      <c r="J99" s="30" t="s">
        <v>503</v>
      </c>
      <c r="K99" s="31" t="s">
        <v>504</v>
      </c>
      <c r="L99" s="31" t="s">
        <v>397</v>
      </c>
      <c r="M99" s="31" t="s">
        <v>388</v>
      </c>
      <c r="N99" s="7">
        <v>46192</v>
      </c>
      <c r="O99" s="33">
        <f t="shared" ref="O99:O162" si="38">MONTH(N99)</f>
        <v>6</v>
      </c>
      <c r="P99" s="33">
        <f t="shared" ref="P99:P162" si="39">WEEKNUM(N99)</f>
        <v>25</v>
      </c>
      <c r="Q99" s="52">
        <f t="shared" ref="Q99:Q162" si="40">IF(J99="Vencido",N99-I99+1,0)</f>
        <v>0</v>
      </c>
      <c r="R99" s="37">
        <f t="shared" ref="R99:R162" si="41">IF(Q99&gt;0,IF(Q99&lt;31,H99,0),0)</f>
        <v>0</v>
      </c>
      <c r="S99" s="37">
        <f t="shared" ref="S99:S162" si="42">IF(Q99&gt;30,IF(Q99&lt;61,H99,0),0)</f>
        <v>0</v>
      </c>
      <c r="T99" s="37">
        <f t="shared" ref="T99:T162" si="43">IF(Q99&gt;60,IF(Q99&lt;91,H99,0),0)</f>
        <v>0</v>
      </c>
      <c r="U99" s="37">
        <f t="shared" ref="U99:U162" si="44">IF(Q99&gt;90,H99,0)</f>
        <v>0</v>
      </c>
      <c r="V99" s="37">
        <f t="shared" ref="V99:V162" si="45">IF(J99="Por vencer",H99,0)</f>
        <v>0</v>
      </c>
      <c r="W99" s="37">
        <f t="shared" ref="W99:W162" si="46">IF(J99="Vigente",H99,0)</f>
        <v>15631.92</v>
      </c>
    </row>
    <row r="100" spans="1:23" x14ac:dyDescent="0.35">
      <c r="A100" s="30">
        <v>46192</v>
      </c>
      <c r="B100" s="31" t="s">
        <v>2428</v>
      </c>
      <c r="C100" s="31" t="s">
        <v>523</v>
      </c>
      <c r="D100" s="31">
        <v>1750</v>
      </c>
      <c r="E100" s="31">
        <v>280</v>
      </c>
      <c r="F100" s="31">
        <v>2030</v>
      </c>
      <c r="G100" s="31">
        <v>2030</v>
      </c>
      <c r="H100" s="31">
        <f t="shared" ref="H100:H136" si="47">D100</f>
        <v>1750</v>
      </c>
      <c r="I100" s="30">
        <v>46222</v>
      </c>
      <c r="J100" s="30" t="s">
        <v>503</v>
      </c>
      <c r="K100" s="31" t="s">
        <v>504</v>
      </c>
      <c r="L100" s="31" t="s">
        <v>397</v>
      </c>
      <c r="M100" s="31" t="s">
        <v>388</v>
      </c>
      <c r="N100" s="7">
        <v>46192</v>
      </c>
      <c r="O100" s="33">
        <f t="shared" si="38"/>
        <v>6</v>
      </c>
      <c r="P100" s="33">
        <f t="shared" si="39"/>
        <v>25</v>
      </c>
      <c r="Q100" s="52">
        <f t="shared" si="40"/>
        <v>0</v>
      </c>
      <c r="R100" s="37">
        <f t="shared" si="41"/>
        <v>0</v>
      </c>
      <c r="S100" s="37">
        <f t="shared" si="42"/>
        <v>0</v>
      </c>
      <c r="T100" s="37">
        <f t="shared" si="43"/>
        <v>0</v>
      </c>
      <c r="U100" s="37">
        <f t="shared" si="44"/>
        <v>0</v>
      </c>
      <c r="V100" s="37">
        <f t="shared" si="45"/>
        <v>0</v>
      </c>
      <c r="W100" s="37">
        <f t="shared" si="46"/>
        <v>1750</v>
      </c>
    </row>
    <row r="101" spans="1:23" x14ac:dyDescent="0.35">
      <c r="A101" s="30">
        <v>46191</v>
      </c>
      <c r="B101" s="31" t="s">
        <v>2429</v>
      </c>
      <c r="C101" s="31" t="s">
        <v>523</v>
      </c>
      <c r="D101" s="31">
        <v>7000</v>
      </c>
      <c r="E101" s="31">
        <v>1120</v>
      </c>
      <c r="F101" s="31">
        <v>8120</v>
      </c>
      <c r="G101" s="31">
        <v>8120</v>
      </c>
      <c r="H101" s="31">
        <f t="shared" si="47"/>
        <v>7000</v>
      </c>
      <c r="I101" s="30">
        <v>46221</v>
      </c>
      <c r="J101" s="30" t="s">
        <v>503</v>
      </c>
      <c r="K101" s="31" t="s">
        <v>504</v>
      </c>
      <c r="L101" s="31" t="s">
        <v>397</v>
      </c>
      <c r="M101" s="31" t="s">
        <v>388</v>
      </c>
      <c r="N101" s="7">
        <v>46192</v>
      </c>
      <c r="O101" s="33">
        <f t="shared" si="38"/>
        <v>6</v>
      </c>
      <c r="P101" s="33">
        <f t="shared" si="39"/>
        <v>25</v>
      </c>
      <c r="Q101" s="52">
        <f t="shared" si="40"/>
        <v>0</v>
      </c>
      <c r="R101" s="37">
        <f t="shared" si="41"/>
        <v>0</v>
      </c>
      <c r="S101" s="37">
        <f t="shared" si="42"/>
        <v>0</v>
      </c>
      <c r="T101" s="37">
        <f t="shared" si="43"/>
        <v>0</v>
      </c>
      <c r="U101" s="37">
        <f t="shared" si="44"/>
        <v>0</v>
      </c>
      <c r="V101" s="37">
        <f t="shared" si="45"/>
        <v>0</v>
      </c>
      <c r="W101" s="37">
        <f t="shared" si="46"/>
        <v>7000</v>
      </c>
    </row>
    <row r="102" spans="1:23" x14ac:dyDescent="0.35">
      <c r="A102" s="30">
        <v>46191</v>
      </c>
      <c r="B102" s="31" t="s">
        <v>2430</v>
      </c>
      <c r="C102" s="31" t="s">
        <v>2042</v>
      </c>
      <c r="D102" s="31">
        <v>3867.57</v>
      </c>
      <c r="E102" s="31">
        <v>618.80999999999995</v>
      </c>
      <c r="F102" s="31">
        <v>4486.38</v>
      </c>
      <c r="G102" s="31">
        <v>4486.38</v>
      </c>
      <c r="H102" s="31">
        <f t="shared" si="47"/>
        <v>3867.57</v>
      </c>
      <c r="I102" s="30">
        <v>46221</v>
      </c>
      <c r="J102" s="30" t="s">
        <v>503</v>
      </c>
      <c r="K102" s="31" t="s">
        <v>504</v>
      </c>
      <c r="L102" s="31" t="s">
        <v>397</v>
      </c>
      <c r="M102" s="31" t="s">
        <v>388</v>
      </c>
      <c r="N102" s="7">
        <v>46192</v>
      </c>
      <c r="O102" s="33">
        <f t="shared" si="38"/>
        <v>6</v>
      </c>
      <c r="P102" s="33">
        <f t="shared" si="39"/>
        <v>25</v>
      </c>
      <c r="Q102" s="52">
        <f t="shared" si="40"/>
        <v>0</v>
      </c>
      <c r="R102" s="37">
        <f t="shared" si="41"/>
        <v>0</v>
      </c>
      <c r="S102" s="37">
        <f t="shared" si="42"/>
        <v>0</v>
      </c>
      <c r="T102" s="37">
        <f t="shared" si="43"/>
        <v>0</v>
      </c>
      <c r="U102" s="37">
        <f t="shared" si="44"/>
        <v>0</v>
      </c>
      <c r="V102" s="37">
        <f t="shared" si="45"/>
        <v>0</v>
      </c>
      <c r="W102" s="37">
        <f t="shared" si="46"/>
        <v>3867.57</v>
      </c>
    </row>
    <row r="103" spans="1:23" x14ac:dyDescent="0.35">
      <c r="A103" s="30">
        <v>46191</v>
      </c>
      <c r="B103" s="31" t="s">
        <v>2431</v>
      </c>
      <c r="C103" s="31" t="s">
        <v>411</v>
      </c>
      <c r="D103" s="31">
        <v>31280</v>
      </c>
      <c r="E103" s="31">
        <v>5004.8</v>
      </c>
      <c r="F103" s="31">
        <v>36284.800000000003</v>
      </c>
      <c r="G103" s="31">
        <v>36284.800000000003</v>
      </c>
      <c r="H103" s="31">
        <f t="shared" si="47"/>
        <v>31280</v>
      </c>
      <c r="I103" s="30">
        <v>46221</v>
      </c>
      <c r="J103" s="30" t="s">
        <v>503</v>
      </c>
      <c r="K103" s="31" t="s">
        <v>504</v>
      </c>
      <c r="L103" s="31" t="s">
        <v>1146</v>
      </c>
      <c r="M103" s="31" t="s">
        <v>388</v>
      </c>
      <c r="N103" s="7">
        <v>46192</v>
      </c>
      <c r="O103" s="33">
        <f t="shared" si="38"/>
        <v>6</v>
      </c>
      <c r="P103" s="33">
        <f t="shared" si="39"/>
        <v>25</v>
      </c>
      <c r="Q103" s="52">
        <f t="shared" si="40"/>
        <v>0</v>
      </c>
      <c r="R103" s="37">
        <f t="shared" si="41"/>
        <v>0</v>
      </c>
      <c r="S103" s="37">
        <f t="shared" si="42"/>
        <v>0</v>
      </c>
      <c r="T103" s="37">
        <f t="shared" si="43"/>
        <v>0</v>
      </c>
      <c r="U103" s="37">
        <f t="shared" si="44"/>
        <v>0</v>
      </c>
      <c r="V103" s="37">
        <f t="shared" si="45"/>
        <v>0</v>
      </c>
      <c r="W103" s="37">
        <f t="shared" si="46"/>
        <v>31280</v>
      </c>
    </row>
    <row r="104" spans="1:23" x14ac:dyDescent="0.35">
      <c r="A104" s="30">
        <v>46190</v>
      </c>
      <c r="B104" s="31" t="s">
        <v>2432</v>
      </c>
      <c r="C104" s="31" t="s">
        <v>1204</v>
      </c>
      <c r="D104" s="31">
        <v>10475</v>
      </c>
      <c r="E104" s="31">
        <v>1676</v>
      </c>
      <c r="F104" s="31">
        <v>12151</v>
      </c>
      <c r="G104" s="31">
        <v>12151</v>
      </c>
      <c r="H104" s="31">
        <f t="shared" si="47"/>
        <v>10475</v>
      </c>
      <c r="I104" s="30">
        <v>46220</v>
      </c>
      <c r="J104" s="30" t="s">
        <v>503</v>
      </c>
      <c r="K104" s="31" t="s">
        <v>504</v>
      </c>
      <c r="L104" s="31" t="s">
        <v>397</v>
      </c>
      <c r="M104" s="31" t="s">
        <v>388</v>
      </c>
      <c r="N104" s="7">
        <v>46192</v>
      </c>
      <c r="O104" s="33">
        <f t="shared" si="38"/>
        <v>6</v>
      </c>
      <c r="P104" s="33">
        <f t="shared" si="39"/>
        <v>25</v>
      </c>
      <c r="Q104" s="52">
        <f t="shared" si="40"/>
        <v>0</v>
      </c>
      <c r="R104" s="37">
        <f t="shared" si="41"/>
        <v>0</v>
      </c>
      <c r="S104" s="37">
        <f t="shared" si="42"/>
        <v>0</v>
      </c>
      <c r="T104" s="37">
        <f t="shared" si="43"/>
        <v>0</v>
      </c>
      <c r="U104" s="37">
        <f t="shared" si="44"/>
        <v>0</v>
      </c>
      <c r="V104" s="37">
        <f t="shared" si="45"/>
        <v>0</v>
      </c>
      <c r="W104" s="37">
        <f t="shared" si="46"/>
        <v>10475</v>
      </c>
    </row>
    <row r="105" spans="1:23" x14ac:dyDescent="0.35">
      <c r="A105" s="30">
        <v>46190</v>
      </c>
      <c r="B105" s="31" t="s">
        <v>2433</v>
      </c>
      <c r="C105" s="31" t="s">
        <v>2042</v>
      </c>
      <c r="D105" s="31">
        <v>7741.04</v>
      </c>
      <c r="E105" s="31">
        <v>1238.57</v>
      </c>
      <c r="F105" s="31">
        <v>8979.61</v>
      </c>
      <c r="G105" s="31">
        <v>8979.61</v>
      </c>
      <c r="H105" s="31">
        <f t="shared" si="47"/>
        <v>7741.04</v>
      </c>
      <c r="I105" s="30">
        <v>46220</v>
      </c>
      <c r="J105" s="30" t="s">
        <v>503</v>
      </c>
      <c r="K105" s="31" t="s">
        <v>504</v>
      </c>
      <c r="L105" s="31" t="s">
        <v>397</v>
      </c>
      <c r="M105" s="31" t="s">
        <v>388</v>
      </c>
      <c r="N105" s="7">
        <v>46192</v>
      </c>
      <c r="O105" s="33">
        <f t="shared" si="38"/>
        <v>6</v>
      </c>
      <c r="P105" s="33">
        <f t="shared" si="39"/>
        <v>25</v>
      </c>
      <c r="Q105" s="52">
        <f t="shared" si="40"/>
        <v>0</v>
      </c>
      <c r="R105" s="37">
        <f t="shared" si="41"/>
        <v>0</v>
      </c>
      <c r="S105" s="37">
        <f t="shared" si="42"/>
        <v>0</v>
      </c>
      <c r="T105" s="37">
        <f t="shared" si="43"/>
        <v>0</v>
      </c>
      <c r="U105" s="37">
        <f t="shared" si="44"/>
        <v>0</v>
      </c>
      <c r="V105" s="37">
        <f t="shared" si="45"/>
        <v>0</v>
      </c>
      <c r="W105" s="37">
        <f t="shared" si="46"/>
        <v>7741.04</v>
      </c>
    </row>
    <row r="106" spans="1:23" x14ac:dyDescent="0.35">
      <c r="A106" s="30">
        <v>46190</v>
      </c>
      <c r="B106" s="31" t="s">
        <v>2434</v>
      </c>
      <c r="C106" s="31" t="s">
        <v>1402</v>
      </c>
      <c r="D106" s="31">
        <v>16200</v>
      </c>
      <c r="E106" s="31">
        <v>2592</v>
      </c>
      <c r="F106" s="31">
        <v>18792</v>
      </c>
      <c r="G106" s="31">
        <v>18792</v>
      </c>
      <c r="H106" s="31">
        <f t="shared" si="47"/>
        <v>16200</v>
      </c>
      <c r="I106" s="30">
        <v>46190</v>
      </c>
      <c r="J106" s="30" t="s">
        <v>506</v>
      </c>
      <c r="K106" s="31" t="s">
        <v>504</v>
      </c>
      <c r="L106" s="31" t="s">
        <v>397</v>
      </c>
      <c r="M106" s="31" t="s">
        <v>511</v>
      </c>
      <c r="N106" s="7">
        <v>46192</v>
      </c>
      <c r="O106" s="33">
        <f t="shared" si="38"/>
        <v>6</v>
      </c>
      <c r="P106" s="33">
        <f t="shared" si="39"/>
        <v>25</v>
      </c>
      <c r="Q106" s="52">
        <f t="shared" si="40"/>
        <v>3</v>
      </c>
      <c r="R106" s="37">
        <f t="shared" si="41"/>
        <v>16200</v>
      </c>
      <c r="S106" s="37">
        <f t="shared" si="42"/>
        <v>0</v>
      </c>
      <c r="T106" s="37">
        <f t="shared" si="43"/>
        <v>0</v>
      </c>
      <c r="U106" s="37">
        <f t="shared" si="44"/>
        <v>0</v>
      </c>
      <c r="V106" s="37">
        <f t="shared" si="45"/>
        <v>0</v>
      </c>
      <c r="W106" s="37">
        <f t="shared" si="46"/>
        <v>0</v>
      </c>
    </row>
    <row r="107" spans="1:23" x14ac:dyDescent="0.35">
      <c r="A107" s="30">
        <v>46190</v>
      </c>
      <c r="B107" s="31" t="s">
        <v>2435</v>
      </c>
      <c r="C107" s="31" t="s">
        <v>1643</v>
      </c>
      <c r="D107" s="31">
        <v>13500</v>
      </c>
      <c r="E107" s="31">
        <v>2160</v>
      </c>
      <c r="F107" s="31">
        <v>15660</v>
      </c>
      <c r="G107" s="31">
        <v>15660</v>
      </c>
      <c r="H107" s="31">
        <f t="shared" si="47"/>
        <v>13500</v>
      </c>
      <c r="I107" s="30">
        <v>46220</v>
      </c>
      <c r="J107" s="30" t="s">
        <v>503</v>
      </c>
      <c r="K107" s="31" t="s">
        <v>504</v>
      </c>
      <c r="L107" s="31" t="s">
        <v>835</v>
      </c>
      <c r="M107" s="31" t="s">
        <v>388</v>
      </c>
      <c r="N107" s="7">
        <v>46192</v>
      </c>
      <c r="O107" s="33">
        <f t="shared" si="38"/>
        <v>6</v>
      </c>
      <c r="P107" s="33">
        <f t="shared" si="39"/>
        <v>25</v>
      </c>
      <c r="Q107" s="52">
        <f t="shared" si="40"/>
        <v>0</v>
      </c>
      <c r="R107" s="37">
        <f t="shared" si="41"/>
        <v>0</v>
      </c>
      <c r="S107" s="37">
        <f t="shared" si="42"/>
        <v>0</v>
      </c>
      <c r="T107" s="37">
        <f t="shared" si="43"/>
        <v>0</v>
      </c>
      <c r="U107" s="37">
        <f t="shared" si="44"/>
        <v>0</v>
      </c>
      <c r="V107" s="37">
        <f t="shared" si="45"/>
        <v>0</v>
      </c>
      <c r="W107" s="37">
        <f t="shared" si="46"/>
        <v>13500</v>
      </c>
    </row>
    <row r="108" spans="1:23" x14ac:dyDescent="0.35">
      <c r="A108" s="30">
        <v>46189</v>
      </c>
      <c r="B108" s="31" t="s">
        <v>2436</v>
      </c>
      <c r="C108" s="31" t="s">
        <v>966</v>
      </c>
      <c r="D108" s="31">
        <v>74942.17</v>
      </c>
      <c r="E108" s="31">
        <v>11990.75</v>
      </c>
      <c r="F108" s="31">
        <v>86932.92</v>
      </c>
      <c r="G108" s="31">
        <v>86932.92</v>
      </c>
      <c r="H108" s="31">
        <f t="shared" si="47"/>
        <v>74942.17</v>
      </c>
      <c r="I108" s="30">
        <v>46219</v>
      </c>
      <c r="J108" s="30" t="s">
        <v>503</v>
      </c>
      <c r="K108" s="31" t="s">
        <v>504</v>
      </c>
      <c r="L108" s="31" t="s">
        <v>397</v>
      </c>
      <c r="M108" s="31" t="s">
        <v>388</v>
      </c>
      <c r="N108" s="7">
        <v>46192</v>
      </c>
      <c r="O108" s="33">
        <f t="shared" si="38"/>
        <v>6</v>
      </c>
      <c r="P108" s="33">
        <f t="shared" si="39"/>
        <v>25</v>
      </c>
      <c r="Q108" s="52">
        <f t="shared" si="40"/>
        <v>0</v>
      </c>
      <c r="R108" s="37">
        <f t="shared" si="41"/>
        <v>0</v>
      </c>
      <c r="S108" s="37">
        <f t="shared" si="42"/>
        <v>0</v>
      </c>
      <c r="T108" s="37">
        <f t="shared" si="43"/>
        <v>0</v>
      </c>
      <c r="U108" s="37">
        <f t="shared" si="44"/>
        <v>0</v>
      </c>
      <c r="V108" s="37">
        <f t="shared" si="45"/>
        <v>0</v>
      </c>
      <c r="W108" s="37">
        <f t="shared" si="46"/>
        <v>74942.17</v>
      </c>
    </row>
    <row r="109" spans="1:23" x14ac:dyDescent="0.35">
      <c r="A109" s="30">
        <v>46188</v>
      </c>
      <c r="B109" s="31" t="s">
        <v>2437</v>
      </c>
      <c r="C109" s="31" t="s">
        <v>512</v>
      </c>
      <c r="D109" s="31">
        <v>2850</v>
      </c>
      <c r="E109" s="31">
        <v>456</v>
      </c>
      <c r="F109" s="31">
        <v>3306</v>
      </c>
      <c r="G109" s="31">
        <v>3306</v>
      </c>
      <c r="H109" s="31">
        <f t="shared" si="47"/>
        <v>2850</v>
      </c>
      <c r="I109" s="30">
        <v>46218</v>
      </c>
      <c r="J109" s="30" t="s">
        <v>503</v>
      </c>
      <c r="K109" s="31" t="s">
        <v>504</v>
      </c>
      <c r="L109" s="31" t="s">
        <v>835</v>
      </c>
      <c r="M109" s="31" t="s">
        <v>388</v>
      </c>
      <c r="N109" s="7">
        <v>46192</v>
      </c>
      <c r="O109" s="33">
        <f t="shared" si="38"/>
        <v>6</v>
      </c>
      <c r="P109" s="33">
        <f t="shared" si="39"/>
        <v>25</v>
      </c>
      <c r="Q109" s="52">
        <f t="shared" si="40"/>
        <v>0</v>
      </c>
      <c r="R109" s="37">
        <f t="shared" si="41"/>
        <v>0</v>
      </c>
      <c r="S109" s="37">
        <f t="shared" si="42"/>
        <v>0</v>
      </c>
      <c r="T109" s="37">
        <f t="shared" si="43"/>
        <v>0</v>
      </c>
      <c r="U109" s="37">
        <f t="shared" si="44"/>
        <v>0</v>
      </c>
      <c r="V109" s="37">
        <f t="shared" si="45"/>
        <v>0</v>
      </c>
      <c r="W109" s="37">
        <f t="shared" si="46"/>
        <v>2850</v>
      </c>
    </row>
    <row r="110" spans="1:23" x14ac:dyDescent="0.35">
      <c r="A110" s="30">
        <v>46188</v>
      </c>
      <c r="B110" s="31" t="s">
        <v>2438</v>
      </c>
      <c r="C110" s="31" t="s">
        <v>1161</v>
      </c>
      <c r="D110" s="31">
        <v>62398.080000000002</v>
      </c>
      <c r="E110" s="31">
        <v>9983.69</v>
      </c>
      <c r="F110" s="31">
        <v>72381.77</v>
      </c>
      <c r="G110" s="31">
        <v>72381.77</v>
      </c>
      <c r="H110" s="31">
        <f t="shared" si="47"/>
        <v>62398.080000000002</v>
      </c>
      <c r="I110" s="30">
        <v>46203</v>
      </c>
      <c r="J110" s="30" t="s">
        <v>503</v>
      </c>
      <c r="K110" s="31" t="s">
        <v>504</v>
      </c>
      <c r="L110" s="31" t="s">
        <v>835</v>
      </c>
      <c r="M110" s="31" t="s">
        <v>388</v>
      </c>
      <c r="N110" s="7">
        <v>46192</v>
      </c>
      <c r="O110" s="33">
        <f t="shared" si="38"/>
        <v>6</v>
      </c>
      <c r="P110" s="33">
        <f t="shared" si="39"/>
        <v>25</v>
      </c>
      <c r="Q110" s="52">
        <f t="shared" si="40"/>
        <v>0</v>
      </c>
      <c r="R110" s="37">
        <f t="shared" si="41"/>
        <v>0</v>
      </c>
      <c r="S110" s="37">
        <f t="shared" si="42"/>
        <v>0</v>
      </c>
      <c r="T110" s="37">
        <f t="shared" si="43"/>
        <v>0</v>
      </c>
      <c r="U110" s="37">
        <f t="shared" si="44"/>
        <v>0</v>
      </c>
      <c r="V110" s="37">
        <f t="shared" si="45"/>
        <v>0</v>
      </c>
      <c r="W110" s="37">
        <f t="shared" si="46"/>
        <v>62398.080000000002</v>
      </c>
    </row>
    <row r="111" spans="1:23" x14ac:dyDescent="0.35">
      <c r="A111" s="30">
        <v>46188</v>
      </c>
      <c r="B111" s="31" t="s">
        <v>2439</v>
      </c>
      <c r="C111" s="31" t="s">
        <v>2440</v>
      </c>
      <c r="D111" s="31">
        <v>39700</v>
      </c>
      <c r="E111" s="31">
        <v>1152</v>
      </c>
      <c r="F111" s="31">
        <v>40852</v>
      </c>
      <c r="G111" s="31">
        <v>40852</v>
      </c>
      <c r="H111" s="31">
        <f t="shared" si="47"/>
        <v>39700</v>
      </c>
      <c r="I111" s="30">
        <v>46218</v>
      </c>
      <c r="J111" s="30" t="s">
        <v>503</v>
      </c>
      <c r="K111" s="31" t="s">
        <v>504</v>
      </c>
      <c r="L111" s="31" t="s">
        <v>397</v>
      </c>
      <c r="M111" s="31" t="s">
        <v>388</v>
      </c>
      <c r="N111" s="7">
        <v>46192</v>
      </c>
      <c r="O111" s="33">
        <f t="shared" si="38"/>
        <v>6</v>
      </c>
      <c r="P111" s="33">
        <f t="shared" si="39"/>
        <v>25</v>
      </c>
      <c r="Q111" s="52">
        <f t="shared" si="40"/>
        <v>0</v>
      </c>
      <c r="R111" s="37">
        <f t="shared" si="41"/>
        <v>0</v>
      </c>
      <c r="S111" s="37">
        <f t="shared" si="42"/>
        <v>0</v>
      </c>
      <c r="T111" s="37">
        <f t="shared" si="43"/>
        <v>0</v>
      </c>
      <c r="U111" s="37">
        <f t="shared" si="44"/>
        <v>0</v>
      </c>
      <c r="V111" s="37">
        <f t="shared" si="45"/>
        <v>0</v>
      </c>
      <c r="W111" s="37">
        <f t="shared" si="46"/>
        <v>39700</v>
      </c>
    </row>
    <row r="112" spans="1:23" x14ac:dyDescent="0.35">
      <c r="A112" s="30">
        <v>46186</v>
      </c>
      <c r="B112" s="31" t="s">
        <v>2441</v>
      </c>
      <c r="C112" s="31" t="s">
        <v>1448</v>
      </c>
      <c r="D112" s="31">
        <v>11733.73</v>
      </c>
      <c r="E112" s="31">
        <v>1877.4</v>
      </c>
      <c r="F112" s="31">
        <v>13611.13</v>
      </c>
      <c r="G112" s="31">
        <v>13611.13</v>
      </c>
      <c r="H112" s="31">
        <f t="shared" si="47"/>
        <v>11733.73</v>
      </c>
      <c r="I112" s="30">
        <v>46216</v>
      </c>
      <c r="J112" s="30" t="s">
        <v>503</v>
      </c>
      <c r="K112" s="31" t="s">
        <v>504</v>
      </c>
      <c r="L112" s="31" t="s">
        <v>1146</v>
      </c>
      <c r="M112" s="31" t="s">
        <v>388</v>
      </c>
      <c r="N112" s="7">
        <v>46192</v>
      </c>
      <c r="O112" s="33">
        <f t="shared" si="38"/>
        <v>6</v>
      </c>
      <c r="P112" s="33">
        <f t="shared" si="39"/>
        <v>25</v>
      </c>
      <c r="Q112" s="52">
        <f t="shared" si="40"/>
        <v>0</v>
      </c>
      <c r="R112" s="37">
        <f t="shared" si="41"/>
        <v>0</v>
      </c>
      <c r="S112" s="37">
        <f t="shared" si="42"/>
        <v>0</v>
      </c>
      <c r="T112" s="37">
        <f t="shared" si="43"/>
        <v>0</v>
      </c>
      <c r="U112" s="37">
        <f t="shared" si="44"/>
        <v>0</v>
      </c>
      <c r="V112" s="37">
        <f t="shared" si="45"/>
        <v>0</v>
      </c>
      <c r="W112" s="37">
        <f t="shared" si="46"/>
        <v>11733.73</v>
      </c>
    </row>
    <row r="113" spans="1:23" x14ac:dyDescent="0.35">
      <c r="A113" s="30">
        <v>46186</v>
      </c>
      <c r="B113" s="31" t="s">
        <v>2442</v>
      </c>
      <c r="C113" s="31" t="s">
        <v>512</v>
      </c>
      <c r="D113" s="31">
        <v>9460</v>
      </c>
      <c r="E113" s="31">
        <v>1513.6</v>
      </c>
      <c r="F113" s="31">
        <v>10973.6</v>
      </c>
      <c r="G113" s="31">
        <v>10973.6</v>
      </c>
      <c r="H113" s="31">
        <f t="shared" si="47"/>
        <v>9460</v>
      </c>
      <c r="I113" s="30">
        <v>46216</v>
      </c>
      <c r="J113" s="30" t="s">
        <v>503</v>
      </c>
      <c r="K113" s="31" t="s">
        <v>504</v>
      </c>
      <c r="L113" s="31" t="s">
        <v>835</v>
      </c>
      <c r="M113" s="31" t="s">
        <v>388</v>
      </c>
      <c r="N113" s="7">
        <v>46192</v>
      </c>
      <c r="O113" s="33">
        <f t="shared" si="38"/>
        <v>6</v>
      </c>
      <c r="P113" s="33">
        <f t="shared" si="39"/>
        <v>25</v>
      </c>
      <c r="Q113" s="52">
        <f t="shared" si="40"/>
        <v>0</v>
      </c>
      <c r="R113" s="37">
        <f t="shared" si="41"/>
        <v>0</v>
      </c>
      <c r="S113" s="37">
        <f t="shared" si="42"/>
        <v>0</v>
      </c>
      <c r="T113" s="37">
        <f t="shared" si="43"/>
        <v>0</v>
      </c>
      <c r="U113" s="37">
        <f t="shared" si="44"/>
        <v>0</v>
      </c>
      <c r="V113" s="37">
        <f t="shared" si="45"/>
        <v>0</v>
      </c>
      <c r="W113" s="37">
        <f t="shared" si="46"/>
        <v>9460</v>
      </c>
    </row>
    <row r="114" spans="1:23" x14ac:dyDescent="0.35">
      <c r="A114" s="30">
        <v>46186</v>
      </c>
      <c r="B114" s="31" t="s">
        <v>2443</v>
      </c>
      <c r="C114" s="31" t="s">
        <v>1448</v>
      </c>
      <c r="D114" s="31">
        <v>19556.21</v>
      </c>
      <c r="E114" s="31">
        <v>3128.99</v>
      </c>
      <c r="F114" s="31">
        <v>22685.200000000001</v>
      </c>
      <c r="G114" s="31">
        <v>22685.200000000001</v>
      </c>
      <c r="H114" s="31">
        <f t="shared" si="47"/>
        <v>19556.21</v>
      </c>
      <c r="I114" s="30">
        <v>46216</v>
      </c>
      <c r="J114" s="30" t="s">
        <v>503</v>
      </c>
      <c r="K114" s="31" t="s">
        <v>504</v>
      </c>
      <c r="L114" s="31" t="s">
        <v>1146</v>
      </c>
      <c r="M114" s="31" t="s">
        <v>388</v>
      </c>
      <c r="N114" s="7">
        <v>46192</v>
      </c>
      <c r="O114" s="33">
        <f t="shared" si="38"/>
        <v>6</v>
      </c>
      <c r="P114" s="33">
        <f t="shared" si="39"/>
        <v>25</v>
      </c>
      <c r="Q114" s="52">
        <f t="shared" si="40"/>
        <v>0</v>
      </c>
      <c r="R114" s="37">
        <f t="shared" si="41"/>
        <v>0</v>
      </c>
      <c r="S114" s="37">
        <f t="shared" si="42"/>
        <v>0</v>
      </c>
      <c r="T114" s="37">
        <f t="shared" si="43"/>
        <v>0</v>
      </c>
      <c r="U114" s="37">
        <f t="shared" si="44"/>
        <v>0</v>
      </c>
      <c r="V114" s="37">
        <f t="shared" si="45"/>
        <v>0</v>
      </c>
      <c r="W114" s="37">
        <f t="shared" si="46"/>
        <v>19556.21</v>
      </c>
    </row>
    <row r="115" spans="1:23" x14ac:dyDescent="0.35">
      <c r="A115" s="30">
        <v>46186</v>
      </c>
      <c r="B115" s="31" t="s">
        <v>2444</v>
      </c>
      <c r="C115" s="31" t="s">
        <v>1518</v>
      </c>
      <c r="D115" s="31">
        <v>13640</v>
      </c>
      <c r="E115" s="31">
        <v>2182.4</v>
      </c>
      <c r="F115" s="31">
        <v>15822.4</v>
      </c>
      <c r="G115" s="31">
        <v>15822.4</v>
      </c>
      <c r="H115" s="31">
        <f t="shared" si="47"/>
        <v>13640</v>
      </c>
      <c r="I115" s="30">
        <v>46216</v>
      </c>
      <c r="J115" s="30" t="s">
        <v>503</v>
      </c>
      <c r="K115" s="31" t="s">
        <v>504</v>
      </c>
      <c r="L115" s="31" t="s">
        <v>397</v>
      </c>
      <c r="M115" s="31" t="s">
        <v>388</v>
      </c>
      <c r="N115" s="7">
        <v>46192</v>
      </c>
      <c r="O115" s="33">
        <f t="shared" si="38"/>
        <v>6</v>
      </c>
      <c r="P115" s="33">
        <f t="shared" si="39"/>
        <v>25</v>
      </c>
      <c r="Q115" s="52">
        <f t="shared" si="40"/>
        <v>0</v>
      </c>
      <c r="R115" s="37">
        <f t="shared" si="41"/>
        <v>0</v>
      </c>
      <c r="S115" s="37">
        <f t="shared" si="42"/>
        <v>0</v>
      </c>
      <c r="T115" s="37">
        <f t="shared" si="43"/>
        <v>0</v>
      </c>
      <c r="U115" s="37">
        <f t="shared" si="44"/>
        <v>0</v>
      </c>
      <c r="V115" s="37">
        <f t="shared" si="45"/>
        <v>0</v>
      </c>
      <c r="W115" s="37">
        <f t="shared" si="46"/>
        <v>13640</v>
      </c>
    </row>
    <row r="116" spans="1:23" x14ac:dyDescent="0.35">
      <c r="A116" s="30">
        <v>46185</v>
      </c>
      <c r="B116" s="31" t="s">
        <v>2345</v>
      </c>
      <c r="C116" s="31" t="s">
        <v>1500</v>
      </c>
      <c r="D116" s="31">
        <v>21590.06</v>
      </c>
      <c r="E116" s="31">
        <v>3454.41</v>
      </c>
      <c r="F116" s="31">
        <v>25044.47</v>
      </c>
      <c r="G116" s="31">
        <v>25044.47</v>
      </c>
      <c r="H116" s="31">
        <f t="shared" si="47"/>
        <v>21590.06</v>
      </c>
      <c r="I116" s="30">
        <v>46215</v>
      </c>
      <c r="J116" s="30" t="s">
        <v>503</v>
      </c>
      <c r="K116" s="31" t="s">
        <v>504</v>
      </c>
      <c r="L116" s="31" t="s">
        <v>835</v>
      </c>
      <c r="M116" s="31" t="s">
        <v>388</v>
      </c>
      <c r="N116" s="7">
        <v>46192</v>
      </c>
      <c r="O116" s="33">
        <f t="shared" si="38"/>
        <v>6</v>
      </c>
      <c r="P116" s="33">
        <f t="shared" si="39"/>
        <v>25</v>
      </c>
      <c r="Q116" s="52">
        <f t="shared" si="40"/>
        <v>0</v>
      </c>
      <c r="R116" s="37">
        <f t="shared" si="41"/>
        <v>0</v>
      </c>
      <c r="S116" s="37">
        <f t="shared" si="42"/>
        <v>0</v>
      </c>
      <c r="T116" s="37">
        <f t="shared" si="43"/>
        <v>0</v>
      </c>
      <c r="U116" s="37">
        <f t="shared" si="44"/>
        <v>0</v>
      </c>
      <c r="V116" s="37">
        <f t="shared" si="45"/>
        <v>0</v>
      </c>
      <c r="W116" s="37">
        <f t="shared" si="46"/>
        <v>21590.06</v>
      </c>
    </row>
    <row r="117" spans="1:23" x14ac:dyDescent="0.35">
      <c r="A117" s="30">
        <v>46185</v>
      </c>
      <c r="B117" s="31" t="s">
        <v>2346</v>
      </c>
      <c r="C117" s="31" t="s">
        <v>790</v>
      </c>
      <c r="D117" s="31">
        <v>58000</v>
      </c>
      <c r="E117" s="31">
        <v>9280</v>
      </c>
      <c r="F117" s="31">
        <v>67280</v>
      </c>
      <c r="G117" s="31">
        <v>67280</v>
      </c>
      <c r="H117" s="31">
        <f t="shared" si="47"/>
        <v>58000</v>
      </c>
      <c r="I117" s="30">
        <v>46215</v>
      </c>
      <c r="J117" s="30" t="s">
        <v>503</v>
      </c>
      <c r="K117" s="31" t="s">
        <v>504</v>
      </c>
      <c r="L117" s="31" t="s">
        <v>397</v>
      </c>
      <c r="M117" s="31" t="s">
        <v>388</v>
      </c>
      <c r="N117" s="7">
        <v>46192</v>
      </c>
      <c r="O117" s="33">
        <f t="shared" si="38"/>
        <v>6</v>
      </c>
      <c r="P117" s="33">
        <f t="shared" si="39"/>
        <v>25</v>
      </c>
      <c r="Q117" s="52">
        <f t="shared" si="40"/>
        <v>0</v>
      </c>
      <c r="R117" s="37">
        <f t="shared" si="41"/>
        <v>0</v>
      </c>
      <c r="S117" s="37">
        <f t="shared" si="42"/>
        <v>0</v>
      </c>
      <c r="T117" s="37">
        <f t="shared" si="43"/>
        <v>0</v>
      </c>
      <c r="U117" s="37">
        <f t="shared" si="44"/>
        <v>0</v>
      </c>
      <c r="V117" s="37">
        <f t="shared" si="45"/>
        <v>0</v>
      </c>
      <c r="W117" s="37">
        <f t="shared" si="46"/>
        <v>58000</v>
      </c>
    </row>
    <row r="118" spans="1:23" x14ac:dyDescent="0.35">
      <c r="A118" s="30">
        <v>46185</v>
      </c>
      <c r="B118" s="31" t="s">
        <v>2347</v>
      </c>
      <c r="C118" s="31" t="s">
        <v>790</v>
      </c>
      <c r="D118" s="31">
        <v>58000</v>
      </c>
      <c r="E118" s="31">
        <v>9280</v>
      </c>
      <c r="F118" s="31">
        <v>67280</v>
      </c>
      <c r="G118" s="31">
        <v>67280</v>
      </c>
      <c r="H118" s="31">
        <f t="shared" si="47"/>
        <v>58000</v>
      </c>
      <c r="I118" s="30">
        <v>46215</v>
      </c>
      <c r="J118" s="30" t="s">
        <v>503</v>
      </c>
      <c r="K118" s="31" t="s">
        <v>504</v>
      </c>
      <c r="L118" s="31" t="s">
        <v>397</v>
      </c>
      <c r="M118" s="31" t="s">
        <v>388</v>
      </c>
      <c r="N118" s="7">
        <v>46192</v>
      </c>
      <c r="O118" s="33">
        <f t="shared" si="38"/>
        <v>6</v>
      </c>
      <c r="P118" s="33">
        <f t="shared" si="39"/>
        <v>25</v>
      </c>
      <c r="Q118" s="52">
        <f t="shared" si="40"/>
        <v>0</v>
      </c>
      <c r="R118" s="37">
        <f t="shared" si="41"/>
        <v>0</v>
      </c>
      <c r="S118" s="37">
        <f t="shared" si="42"/>
        <v>0</v>
      </c>
      <c r="T118" s="37">
        <f t="shared" si="43"/>
        <v>0</v>
      </c>
      <c r="U118" s="37">
        <f t="shared" si="44"/>
        <v>0</v>
      </c>
      <c r="V118" s="37">
        <f t="shared" si="45"/>
        <v>0</v>
      </c>
      <c r="W118" s="37">
        <f t="shared" si="46"/>
        <v>58000</v>
      </c>
    </row>
    <row r="119" spans="1:23" x14ac:dyDescent="0.35">
      <c r="A119" s="30">
        <v>46185</v>
      </c>
      <c r="B119" s="31" t="s">
        <v>2348</v>
      </c>
      <c r="C119" s="31" t="s">
        <v>790</v>
      </c>
      <c r="D119" s="31">
        <v>58000</v>
      </c>
      <c r="E119" s="31">
        <v>9280</v>
      </c>
      <c r="F119" s="31">
        <v>67280</v>
      </c>
      <c r="G119" s="31">
        <v>67280</v>
      </c>
      <c r="H119" s="31">
        <f t="shared" si="47"/>
        <v>58000</v>
      </c>
      <c r="I119" s="30">
        <v>46215</v>
      </c>
      <c r="J119" s="30" t="s">
        <v>503</v>
      </c>
      <c r="K119" s="31" t="s">
        <v>504</v>
      </c>
      <c r="L119" s="31" t="s">
        <v>397</v>
      </c>
      <c r="M119" s="31" t="s">
        <v>388</v>
      </c>
      <c r="N119" s="7">
        <v>46192</v>
      </c>
      <c r="O119" s="33">
        <f t="shared" si="38"/>
        <v>6</v>
      </c>
      <c r="P119" s="33">
        <f t="shared" si="39"/>
        <v>25</v>
      </c>
      <c r="Q119" s="52">
        <f t="shared" si="40"/>
        <v>0</v>
      </c>
      <c r="R119" s="37">
        <f t="shared" si="41"/>
        <v>0</v>
      </c>
      <c r="S119" s="37">
        <f t="shared" si="42"/>
        <v>0</v>
      </c>
      <c r="T119" s="37">
        <f t="shared" si="43"/>
        <v>0</v>
      </c>
      <c r="U119" s="37">
        <f t="shared" si="44"/>
        <v>0</v>
      </c>
      <c r="V119" s="37">
        <f t="shared" si="45"/>
        <v>0</v>
      </c>
      <c r="W119" s="37">
        <f t="shared" si="46"/>
        <v>58000</v>
      </c>
    </row>
    <row r="120" spans="1:23" x14ac:dyDescent="0.35">
      <c r="A120" s="30">
        <v>46184</v>
      </c>
      <c r="B120" s="31" t="s">
        <v>2353</v>
      </c>
      <c r="C120" s="31" t="s">
        <v>523</v>
      </c>
      <c r="D120" s="31">
        <v>7000</v>
      </c>
      <c r="E120" s="31">
        <v>1120</v>
      </c>
      <c r="F120" s="31">
        <v>8120</v>
      </c>
      <c r="G120" s="31">
        <v>8120</v>
      </c>
      <c r="H120" s="31">
        <f t="shared" si="47"/>
        <v>7000</v>
      </c>
      <c r="I120" s="30">
        <v>46214</v>
      </c>
      <c r="J120" s="30" t="s">
        <v>503</v>
      </c>
      <c r="K120" s="31" t="s">
        <v>504</v>
      </c>
      <c r="L120" s="31" t="s">
        <v>397</v>
      </c>
      <c r="M120" s="31" t="s">
        <v>388</v>
      </c>
      <c r="N120" s="7">
        <v>46192</v>
      </c>
      <c r="O120" s="33">
        <f t="shared" si="38"/>
        <v>6</v>
      </c>
      <c r="P120" s="33">
        <f t="shared" si="39"/>
        <v>25</v>
      </c>
      <c r="Q120" s="52">
        <f t="shared" si="40"/>
        <v>0</v>
      </c>
      <c r="R120" s="37">
        <f t="shared" si="41"/>
        <v>0</v>
      </c>
      <c r="S120" s="37">
        <f t="shared" si="42"/>
        <v>0</v>
      </c>
      <c r="T120" s="37">
        <f t="shared" si="43"/>
        <v>0</v>
      </c>
      <c r="U120" s="37">
        <f t="shared" si="44"/>
        <v>0</v>
      </c>
      <c r="V120" s="37">
        <f t="shared" si="45"/>
        <v>0</v>
      </c>
      <c r="W120" s="37">
        <f t="shared" si="46"/>
        <v>7000</v>
      </c>
    </row>
    <row r="121" spans="1:23" x14ac:dyDescent="0.35">
      <c r="A121" s="30">
        <v>46184</v>
      </c>
      <c r="B121" s="31" t="s">
        <v>2354</v>
      </c>
      <c r="C121" s="31" t="s">
        <v>1885</v>
      </c>
      <c r="D121" s="31">
        <v>8550</v>
      </c>
      <c r="E121" s="31">
        <v>1368</v>
      </c>
      <c r="F121" s="31">
        <v>9918</v>
      </c>
      <c r="G121" s="31">
        <v>9918</v>
      </c>
      <c r="H121" s="31">
        <f t="shared" si="47"/>
        <v>8550</v>
      </c>
      <c r="I121" s="30">
        <v>46214</v>
      </c>
      <c r="J121" s="30" t="s">
        <v>503</v>
      </c>
      <c r="K121" s="31" t="s">
        <v>504</v>
      </c>
      <c r="L121" s="31" t="s">
        <v>835</v>
      </c>
      <c r="M121" s="31" t="s">
        <v>388</v>
      </c>
      <c r="N121" s="7">
        <v>46192</v>
      </c>
      <c r="O121" s="33">
        <f t="shared" si="38"/>
        <v>6</v>
      </c>
      <c r="P121" s="33">
        <f t="shared" si="39"/>
        <v>25</v>
      </c>
      <c r="Q121" s="52">
        <f t="shared" si="40"/>
        <v>0</v>
      </c>
      <c r="R121" s="37">
        <f t="shared" si="41"/>
        <v>0</v>
      </c>
      <c r="S121" s="37">
        <f t="shared" si="42"/>
        <v>0</v>
      </c>
      <c r="T121" s="37">
        <f t="shared" si="43"/>
        <v>0</v>
      </c>
      <c r="U121" s="37">
        <f t="shared" si="44"/>
        <v>0</v>
      </c>
      <c r="V121" s="37">
        <f t="shared" si="45"/>
        <v>0</v>
      </c>
      <c r="W121" s="37">
        <f t="shared" si="46"/>
        <v>8550</v>
      </c>
    </row>
    <row r="122" spans="1:23" x14ac:dyDescent="0.35">
      <c r="A122" s="30">
        <v>46184</v>
      </c>
      <c r="B122" s="31" t="s">
        <v>2355</v>
      </c>
      <c r="C122" s="31" t="s">
        <v>523</v>
      </c>
      <c r="D122" s="31">
        <v>10500</v>
      </c>
      <c r="E122" s="31">
        <v>1680</v>
      </c>
      <c r="F122" s="31">
        <v>12180</v>
      </c>
      <c r="G122" s="31">
        <v>12180</v>
      </c>
      <c r="H122" s="31">
        <f t="shared" si="47"/>
        <v>10500</v>
      </c>
      <c r="I122" s="30">
        <v>46214</v>
      </c>
      <c r="J122" s="30" t="s">
        <v>503</v>
      </c>
      <c r="K122" s="31" t="s">
        <v>504</v>
      </c>
      <c r="L122" s="31" t="s">
        <v>397</v>
      </c>
      <c r="M122" s="31" t="s">
        <v>388</v>
      </c>
      <c r="N122" s="7">
        <v>46192</v>
      </c>
      <c r="O122" s="33">
        <f t="shared" si="38"/>
        <v>6</v>
      </c>
      <c r="P122" s="33">
        <f t="shared" si="39"/>
        <v>25</v>
      </c>
      <c r="Q122" s="52">
        <f t="shared" si="40"/>
        <v>0</v>
      </c>
      <c r="R122" s="37">
        <f t="shared" si="41"/>
        <v>0</v>
      </c>
      <c r="S122" s="37">
        <f t="shared" si="42"/>
        <v>0</v>
      </c>
      <c r="T122" s="37">
        <f t="shared" si="43"/>
        <v>0</v>
      </c>
      <c r="U122" s="37">
        <f t="shared" si="44"/>
        <v>0</v>
      </c>
      <c r="V122" s="37">
        <f t="shared" si="45"/>
        <v>0</v>
      </c>
      <c r="W122" s="37">
        <f t="shared" si="46"/>
        <v>10500</v>
      </c>
    </row>
    <row r="123" spans="1:23" x14ac:dyDescent="0.35">
      <c r="A123" s="30">
        <v>46184</v>
      </c>
      <c r="B123" s="31" t="s">
        <v>2356</v>
      </c>
      <c r="C123" s="31" t="s">
        <v>745</v>
      </c>
      <c r="D123" s="31">
        <v>39127.050000000003</v>
      </c>
      <c r="E123" s="31">
        <v>6260.33</v>
      </c>
      <c r="F123" s="31">
        <v>45387.38</v>
      </c>
      <c r="G123" s="31">
        <v>45387.38</v>
      </c>
      <c r="H123" s="31">
        <f t="shared" si="47"/>
        <v>39127.050000000003</v>
      </c>
      <c r="I123" s="30">
        <v>46214</v>
      </c>
      <c r="J123" s="30" t="s">
        <v>503</v>
      </c>
      <c r="K123" s="31" t="s">
        <v>504</v>
      </c>
      <c r="L123" s="31" t="s">
        <v>835</v>
      </c>
      <c r="M123" s="31" t="s">
        <v>388</v>
      </c>
      <c r="N123" s="7">
        <v>46192</v>
      </c>
      <c r="O123" s="33">
        <f t="shared" si="38"/>
        <v>6</v>
      </c>
      <c r="P123" s="33">
        <f t="shared" si="39"/>
        <v>25</v>
      </c>
      <c r="Q123" s="52">
        <f t="shared" si="40"/>
        <v>0</v>
      </c>
      <c r="R123" s="37">
        <f t="shared" si="41"/>
        <v>0</v>
      </c>
      <c r="S123" s="37">
        <f t="shared" si="42"/>
        <v>0</v>
      </c>
      <c r="T123" s="37">
        <f t="shared" si="43"/>
        <v>0</v>
      </c>
      <c r="U123" s="37">
        <f t="shared" si="44"/>
        <v>0</v>
      </c>
      <c r="V123" s="37">
        <f t="shared" si="45"/>
        <v>0</v>
      </c>
      <c r="W123" s="37">
        <f t="shared" si="46"/>
        <v>39127.050000000003</v>
      </c>
    </row>
    <row r="124" spans="1:23" x14ac:dyDescent="0.35">
      <c r="A124" s="30">
        <v>46183</v>
      </c>
      <c r="B124" s="31" t="s">
        <v>2359</v>
      </c>
      <c r="C124" s="31" t="s">
        <v>2042</v>
      </c>
      <c r="D124" s="31">
        <v>11766.06</v>
      </c>
      <c r="E124" s="31">
        <v>1882.57</v>
      </c>
      <c r="F124" s="31">
        <v>13648.63</v>
      </c>
      <c r="G124" s="31">
        <v>13648.63</v>
      </c>
      <c r="H124" s="31">
        <f t="shared" si="47"/>
        <v>11766.06</v>
      </c>
      <c r="I124" s="30">
        <v>46213</v>
      </c>
      <c r="J124" s="30" t="s">
        <v>503</v>
      </c>
      <c r="K124" s="31" t="s">
        <v>504</v>
      </c>
      <c r="L124" s="31" t="s">
        <v>397</v>
      </c>
      <c r="M124" s="31" t="s">
        <v>388</v>
      </c>
      <c r="N124" s="7">
        <v>46192</v>
      </c>
      <c r="O124" s="33">
        <f t="shared" si="38"/>
        <v>6</v>
      </c>
      <c r="P124" s="33">
        <f t="shared" si="39"/>
        <v>25</v>
      </c>
      <c r="Q124" s="52">
        <f t="shared" si="40"/>
        <v>0</v>
      </c>
      <c r="R124" s="37">
        <f t="shared" si="41"/>
        <v>0</v>
      </c>
      <c r="S124" s="37">
        <f t="shared" si="42"/>
        <v>0</v>
      </c>
      <c r="T124" s="37">
        <f t="shared" si="43"/>
        <v>0</v>
      </c>
      <c r="U124" s="37">
        <f t="shared" si="44"/>
        <v>0</v>
      </c>
      <c r="V124" s="37">
        <f t="shared" si="45"/>
        <v>0</v>
      </c>
      <c r="W124" s="37">
        <f t="shared" si="46"/>
        <v>11766.06</v>
      </c>
    </row>
    <row r="125" spans="1:23" x14ac:dyDescent="0.35">
      <c r="A125" s="30">
        <v>46183</v>
      </c>
      <c r="B125" s="31" t="s">
        <v>2360</v>
      </c>
      <c r="C125" s="31" t="s">
        <v>563</v>
      </c>
      <c r="D125" s="31">
        <v>8194.5</v>
      </c>
      <c r="E125" s="31">
        <v>1311.12</v>
      </c>
      <c r="F125" s="31">
        <v>9505.6200000000008</v>
      </c>
      <c r="G125" s="31">
        <v>9505.6200000000008</v>
      </c>
      <c r="H125" s="31">
        <f t="shared" si="47"/>
        <v>8194.5</v>
      </c>
      <c r="I125" s="30">
        <v>46213</v>
      </c>
      <c r="J125" s="30" t="s">
        <v>503</v>
      </c>
      <c r="K125" s="31" t="s">
        <v>504</v>
      </c>
      <c r="L125" s="31" t="s">
        <v>397</v>
      </c>
      <c r="M125" s="31" t="s">
        <v>388</v>
      </c>
      <c r="N125" s="7">
        <v>46192</v>
      </c>
      <c r="O125" s="33">
        <f t="shared" si="38"/>
        <v>6</v>
      </c>
      <c r="P125" s="33">
        <f t="shared" si="39"/>
        <v>25</v>
      </c>
      <c r="Q125" s="52">
        <f t="shared" si="40"/>
        <v>0</v>
      </c>
      <c r="R125" s="37">
        <f t="shared" si="41"/>
        <v>0</v>
      </c>
      <c r="S125" s="37">
        <f t="shared" si="42"/>
        <v>0</v>
      </c>
      <c r="T125" s="37">
        <f t="shared" si="43"/>
        <v>0</v>
      </c>
      <c r="U125" s="37">
        <f t="shared" si="44"/>
        <v>0</v>
      </c>
      <c r="V125" s="37">
        <f t="shared" si="45"/>
        <v>0</v>
      </c>
      <c r="W125" s="37">
        <f t="shared" si="46"/>
        <v>8194.5</v>
      </c>
    </row>
    <row r="126" spans="1:23" x14ac:dyDescent="0.35">
      <c r="A126" s="30">
        <v>46183</v>
      </c>
      <c r="B126" s="31" t="s">
        <v>2361</v>
      </c>
      <c r="C126" s="31" t="s">
        <v>408</v>
      </c>
      <c r="D126" s="31">
        <v>33600</v>
      </c>
      <c r="E126" s="31">
        <v>5376</v>
      </c>
      <c r="F126" s="31">
        <v>38976</v>
      </c>
      <c r="G126" s="31">
        <v>38976</v>
      </c>
      <c r="H126" s="31">
        <f t="shared" si="47"/>
        <v>33600</v>
      </c>
      <c r="I126" s="30">
        <v>46213</v>
      </c>
      <c r="J126" s="30" t="s">
        <v>503</v>
      </c>
      <c r="K126" s="31" t="s">
        <v>504</v>
      </c>
      <c r="L126" s="31" t="s">
        <v>397</v>
      </c>
      <c r="M126" s="31" t="s">
        <v>388</v>
      </c>
      <c r="N126" s="7">
        <v>46192</v>
      </c>
      <c r="O126" s="33">
        <f t="shared" si="38"/>
        <v>6</v>
      </c>
      <c r="P126" s="33">
        <f t="shared" si="39"/>
        <v>25</v>
      </c>
      <c r="Q126" s="52">
        <f t="shared" si="40"/>
        <v>0</v>
      </c>
      <c r="R126" s="37">
        <f t="shared" si="41"/>
        <v>0</v>
      </c>
      <c r="S126" s="37">
        <f t="shared" si="42"/>
        <v>0</v>
      </c>
      <c r="T126" s="37">
        <f t="shared" si="43"/>
        <v>0</v>
      </c>
      <c r="U126" s="37">
        <f t="shared" si="44"/>
        <v>0</v>
      </c>
      <c r="V126" s="37">
        <f t="shared" si="45"/>
        <v>0</v>
      </c>
      <c r="W126" s="37">
        <f t="shared" si="46"/>
        <v>33600</v>
      </c>
    </row>
    <row r="127" spans="1:23" x14ac:dyDescent="0.35">
      <c r="A127" s="30">
        <v>46183</v>
      </c>
      <c r="B127" s="31" t="s">
        <v>2362</v>
      </c>
      <c r="C127" s="31" t="s">
        <v>523</v>
      </c>
      <c r="D127" s="31">
        <v>15688.08</v>
      </c>
      <c r="E127" s="31">
        <v>2510.09</v>
      </c>
      <c r="F127" s="31">
        <v>18198.169999999998</v>
      </c>
      <c r="G127" s="31">
        <v>18198.169999999998</v>
      </c>
      <c r="H127" s="31">
        <f t="shared" si="47"/>
        <v>15688.08</v>
      </c>
      <c r="I127" s="30">
        <v>46213</v>
      </c>
      <c r="J127" s="30" t="s">
        <v>503</v>
      </c>
      <c r="K127" s="31" t="s">
        <v>504</v>
      </c>
      <c r="L127" s="31" t="s">
        <v>397</v>
      </c>
      <c r="M127" s="31" t="s">
        <v>388</v>
      </c>
      <c r="N127" s="7">
        <v>46192</v>
      </c>
      <c r="O127" s="33">
        <f t="shared" si="38"/>
        <v>6</v>
      </c>
      <c r="P127" s="33">
        <f t="shared" si="39"/>
        <v>25</v>
      </c>
      <c r="Q127" s="52">
        <f t="shared" si="40"/>
        <v>0</v>
      </c>
      <c r="R127" s="37">
        <f t="shared" si="41"/>
        <v>0</v>
      </c>
      <c r="S127" s="37">
        <f t="shared" si="42"/>
        <v>0</v>
      </c>
      <c r="T127" s="37">
        <f t="shared" si="43"/>
        <v>0</v>
      </c>
      <c r="U127" s="37">
        <f t="shared" si="44"/>
        <v>0</v>
      </c>
      <c r="V127" s="37">
        <f t="shared" si="45"/>
        <v>0</v>
      </c>
      <c r="W127" s="37">
        <f t="shared" si="46"/>
        <v>15688.08</v>
      </c>
    </row>
    <row r="128" spans="1:23" x14ac:dyDescent="0.35">
      <c r="A128" s="30">
        <v>46183</v>
      </c>
      <c r="B128" s="31" t="s">
        <v>2366</v>
      </c>
      <c r="C128" s="31" t="s">
        <v>800</v>
      </c>
      <c r="D128" s="31">
        <v>7844.04</v>
      </c>
      <c r="E128" s="31">
        <v>1255.05</v>
      </c>
      <c r="F128" s="31">
        <v>9099.09</v>
      </c>
      <c r="G128" s="31">
        <v>9099.09</v>
      </c>
      <c r="H128" s="31">
        <f t="shared" si="47"/>
        <v>7844.04</v>
      </c>
      <c r="I128" s="30">
        <v>46213</v>
      </c>
      <c r="J128" s="30" t="s">
        <v>503</v>
      </c>
      <c r="K128" s="31" t="s">
        <v>504</v>
      </c>
      <c r="L128" s="31" t="s">
        <v>835</v>
      </c>
      <c r="M128" s="31" t="s">
        <v>388</v>
      </c>
      <c r="N128" s="7">
        <v>46192</v>
      </c>
      <c r="O128" s="33">
        <f t="shared" si="38"/>
        <v>6</v>
      </c>
      <c r="P128" s="33">
        <f t="shared" si="39"/>
        <v>25</v>
      </c>
      <c r="Q128" s="52">
        <f t="shared" si="40"/>
        <v>0</v>
      </c>
      <c r="R128" s="37">
        <f t="shared" si="41"/>
        <v>0</v>
      </c>
      <c r="S128" s="37">
        <f t="shared" si="42"/>
        <v>0</v>
      </c>
      <c r="T128" s="37">
        <f t="shared" si="43"/>
        <v>0</v>
      </c>
      <c r="U128" s="37">
        <f t="shared" si="44"/>
        <v>0</v>
      </c>
      <c r="V128" s="37">
        <f t="shared" si="45"/>
        <v>0</v>
      </c>
      <c r="W128" s="37">
        <f t="shared" si="46"/>
        <v>7844.04</v>
      </c>
    </row>
    <row r="129" spans="1:23" x14ac:dyDescent="0.35">
      <c r="A129" s="30">
        <v>46181</v>
      </c>
      <c r="B129" s="31" t="s">
        <v>2371</v>
      </c>
      <c r="C129" s="31" t="s">
        <v>1695</v>
      </c>
      <c r="D129" s="31">
        <v>12746</v>
      </c>
      <c r="E129" s="31">
        <v>2039.36</v>
      </c>
      <c r="F129" s="31">
        <v>14785.36</v>
      </c>
      <c r="G129" s="31">
        <v>14785.36</v>
      </c>
      <c r="H129" s="31">
        <f t="shared" si="47"/>
        <v>12746</v>
      </c>
      <c r="I129" s="30">
        <v>46211</v>
      </c>
      <c r="J129" s="30" t="s">
        <v>503</v>
      </c>
      <c r="K129" s="31" t="s">
        <v>504</v>
      </c>
      <c r="L129" s="31" t="s">
        <v>1146</v>
      </c>
      <c r="M129" s="31" t="s">
        <v>388</v>
      </c>
      <c r="N129" s="7">
        <v>46192</v>
      </c>
      <c r="O129" s="33">
        <f t="shared" si="38"/>
        <v>6</v>
      </c>
      <c r="P129" s="33">
        <f t="shared" si="39"/>
        <v>25</v>
      </c>
      <c r="Q129" s="52">
        <f t="shared" si="40"/>
        <v>0</v>
      </c>
      <c r="R129" s="37">
        <f t="shared" si="41"/>
        <v>0</v>
      </c>
      <c r="S129" s="37">
        <f t="shared" si="42"/>
        <v>0</v>
      </c>
      <c r="T129" s="37">
        <f t="shared" si="43"/>
        <v>0</v>
      </c>
      <c r="U129" s="37">
        <f t="shared" si="44"/>
        <v>0</v>
      </c>
      <c r="V129" s="37">
        <f t="shared" si="45"/>
        <v>0</v>
      </c>
      <c r="W129" s="37">
        <f t="shared" si="46"/>
        <v>12746</v>
      </c>
    </row>
    <row r="130" spans="1:23" x14ac:dyDescent="0.35">
      <c r="A130" s="30">
        <v>46181</v>
      </c>
      <c r="B130" s="31" t="s">
        <v>2372</v>
      </c>
      <c r="C130" s="31" t="s">
        <v>1675</v>
      </c>
      <c r="D130" s="31">
        <v>2200</v>
      </c>
      <c r="E130" s="31">
        <v>352</v>
      </c>
      <c r="F130" s="31">
        <v>2552</v>
      </c>
      <c r="G130" s="31">
        <v>2552</v>
      </c>
      <c r="H130" s="31">
        <f t="shared" si="47"/>
        <v>2200</v>
      </c>
      <c r="I130" s="30">
        <v>46181</v>
      </c>
      <c r="J130" s="30" t="s">
        <v>506</v>
      </c>
      <c r="K130" s="31" t="s">
        <v>504</v>
      </c>
      <c r="L130" s="31" t="s">
        <v>1146</v>
      </c>
      <c r="M130" s="31" t="s">
        <v>511</v>
      </c>
      <c r="N130" s="7">
        <v>46192</v>
      </c>
      <c r="O130" s="33">
        <f t="shared" si="38"/>
        <v>6</v>
      </c>
      <c r="P130" s="33">
        <f t="shared" si="39"/>
        <v>25</v>
      </c>
      <c r="Q130" s="52">
        <f t="shared" si="40"/>
        <v>12</v>
      </c>
      <c r="R130" s="37">
        <f t="shared" si="41"/>
        <v>2200</v>
      </c>
      <c r="S130" s="37">
        <f t="shared" si="42"/>
        <v>0</v>
      </c>
      <c r="T130" s="37">
        <f t="shared" si="43"/>
        <v>0</v>
      </c>
      <c r="U130" s="37">
        <f t="shared" si="44"/>
        <v>0</v>
      </c>
      <c r="V130" s="37">
        <f t="shared" si="45"/>
        <v>0</v>
      </c>
      <c r="W130" s="37">
        <f t="shared" si="46"/>
        <v>0</v>
      </c>
    </row>
    <row r="131" spans="1:23" x14ac:dyDescent="0.35">
      <c r="A131" s="30">
        <v>46178</v>
      </c>
      <c r="B131" s="31" t="s">
        <v>2308</v>
      </c>
      <c r="C131" s="31" t="s">
        <v>1272</v>
      </c>
      <c r="D131" s="31">
        <v>142000</v>
      </c>
      <c r="E131" s="31"/>
      <c r="F131" s="31">
        <v>142000</v>
      </c>
      <c r="G131" s="31">
        <v>142000</v>
      </c>
      <c r="H131" s="31">
        <f t="shared" si="47"/>
        <v>142000</v>
      </c>
      <c r="I131" s="30">
        <v>46178</v>
      </c>
      <c r="J131" s="30" t="s">
        <v>506</v>
      </c>
      <c r="K131" s="31" t="s">
        <v>504</v>
      </c>
      <c r="L131" s="31" t="s">
        <v>397</v>
      </c>
      <c r="M131" s="31" t="s">
        <v>511</v>
      </c>
      <c r="N131" s="7">
        <v>46192</v>
      </c>
      <c r="O131" s="33">
        <f t="shared" si="38"/>
        <v>6</v>
      </c>
      <c r="P131" s="33">
        <f t="shared" si="39"/>
        <v>25</v>
      </c>
      <c r="Q131" s="52">
        <f t="shared" si="40"/>
        <v>15</v>
      </c>
      <c r="R131" s="37">
        <f t="shared" si="41"/>
        <v>142000</v>
      </c>
      <c r="S131" s="37">
        <f t="shared" si="42"/>
        <v>0</v>
      </c>
      <c r="T131" s="37">
        <f t="shared" si="43"/>
        <v>0</v>
      </c>
      <c r="U131" s="37">
        <f t="shared" si="44"/>
        <v>0</v>
      </c>
      <c r="V131" s="37">
        <f t="shared" si="45"/>
        <v>0</v>
      </c>
      <c r="W131" s="37">
        <f t="shared" si="46"/>
        <v>0</v>
      </c>
    </row>
    <row r="132" spans="1:23" x14ac:dyDescent="0.35">
      <c r="A132" s="30">
        <v>46178</v>
      </c>
      <c r="B132" s="31" t="s">
        <v>2315</v>
      </c>
      <c r="C132" s="31" t="s">
        <v>2171</v>
      </c>
      <c r="D132" s="31">
        <v>27000</v>
      </c>
      <c r="E132" s="31">
        <v>4320</v>
      </c>
      <c r="F132" s="31">
        <v>31320</v>
      </c>
      <c r="G132" s="31">
        <v>31320</v>
      </c>
      <c r="H132" s="31">
        <f t="shared" si="47"/>
        <v>27000</v>
      </c>
      <c r="I132" s="30">
        <v>46208</v>
      </c>
      <c r="J132" s="30" t="s">
        <v>503</v>
      </c>
      <c r="K132" s="31" t="s">
        <v>504</v>
      </c>
      <c r="L132" s="31" t="s">
        <v>1146</v>
      </c>
      <c r="M132" s="31" t="s">
        <v>388</v>
      </c>
      <c r="N132" s="7">
        <v>46192</v>
      </c>
      <c r="O132" s="33">
        <f t="shared" si="38"/>
        <v>6</v>
      </c>
      <c r="P132" s="33">
        <f t="shared" si="39"/>
        <v>25</v>
      </c>
      <c r="Q132" s="52">
        <f t="shared" si="40"/>
        <v>0</v>
      </c>
      <c r="R132" s="37">
        <f t="shared" si="41"/>
        <v>0</v>
      </c>
      <c r="S132" s="37">
        <f t="shared" si="42"/>
        <v>0</v>
      </c>
      <c r="T132" s="37">
        <f t="shared" si="43"/>
        <v>0</v>
      </c>
      <c r="U132" s="37">
        <f t="shared" si="44"/>
        <v>0</v>
      </c>
      <c r="V132" s="37">
        <f t="shared" si="45"/>
        <v>0</v>
      </c>
      <c r="W132" s="37">
        <f t="shared" si="46"/>
        <v>27000</v>
      </c>
    </row>
    <row r="133" spans="1:23" x14ac:dyDescent="0.35">
      <c r="A133" s="30">
        <v>46177</v>
      </c>
      <c r="B133" s="31" t="s">
        <v>2316</v>
      </c>
      <c r="C133" s="31" t="s">
        <v>1896</v>
      </c>
      <c r="D133" s="31">
        <v>16660</v>
      </c>
      <c r="E133" s="31">
        <v>2665.6</v>
      </c>
      <c r="F133" s="31">
        <v>19325.599999999999</v>
      </c>
      <c r="G133" s="31">
        <v>19325.599999999999</v>
      </c>
      <c r="H133" s="31">
        <f t="shared" si="47"/>
        <v>16660</v>
      </c>
      <c r="I133" s="30">
        <v>46207</v>
      </c>
      <c r="J133" s="30" t="s">
        <v>503</v>
      </c>
      <c r="K133" s="31" t="s">
        <v>504</v>
      </c>
      <c r="L133" s="31" t="s">
        <v>835</v>
      </c>
      <c r="M133" s="31" t="s">
        <v>388</v>
      </c>
      <c r="N133" s="7">
        <v>46192</v>
      </c>
      <c r="O133" s="33">
        <f t="shared" si="38"/>
        <v>6</v>
      </c>
      <c r="P133" s="33">
        <f t="shared" si="39"/>
        <v>25</v>
      </c>
      <c r="Q133" s="52">
        <f t="shared" si="40"/>
        <v>0</v>
      </c>
      <c r="R133" s="37">
        <f t="shared" si="41"/>
        <v>0</v>
      </c>
      <c r="S133" s="37">
        <f t="shared" si="42"/>
        <v>0</v>
      </c>
      <c r="T133" s="37">
        <f t="shared" si="43"/>
        <v>0</v>
      </c>
      <c r="U133" s="37">
        <f t="shared" si="44"/>
        <v>0</v>
      </c>
      <c r="V133" s="37">
        <f t="shared" si="45"/>
        <v>0</v>
      </c>
      <c r="W133" s="37">
        <f t="shared" si="46"/>
        <v>16660</v>
      </c>
    </row>
    <row r="134" spans="1:23" x14ac:dyDescent="0.35">
      <c r="A134" s="30">
        <v>46177</v>
      </c>
      <c r="B134" s="31" t="s">
        <v>2317</v>
      </c>
      <c r="C134" s="31" t="s">
        <v>1503</v>
      </c>
      <c r="D134" s="31">
        <v>9900</v>
      </c>
      <c r="E134" s="31">
        <v>1584</v>
      </c>
      <c r="F134" s="31">
        <v>11484</v>
      </c>
      <c r="G134" s="31">
        <v>11484</v>
      </c>
      <c r="H134" s="31">
        <f t="shared" si="47"/>
        <v>9900</v>
      </c>
      <c r="I134" s="30">
        <v>46207</v>
      </c>
      <c r="J134" s="30" t="s">
        <v>503</v>
      </c>
      <c r="K134" s="31" t="s">
        <v>504</v>
      </c>
      <c r="L134" s="31" t="s">
        <v>835</v>
      </c>
      <c r="M134" s="31" t="s">
        <v>388</v>
      </c>
      <c r="N134" s="7">
        <v>46192</v>
      </c>
      <c r="O134" s="33">
        <f t="shared" si="38"/>
        <v>6</v>
      </c>
      <c r="P134" s="33">
        <f t="shared" si="39"/>
        <v>25</v>
      </c>
      <c r="Q134" s="52">
        <f t="shared" si="40"/>
        <v>0</v>
      </c>
      <c r="R134" s="37">
        <f t="shared" si="41"/>
        <v>0</v>
      </c>
      <c r="S134" s="37">
        <f t="shared" si="42"/>
        <v>0</v>
      </c>
      <c r="T134" s="37">
        <f t="shared" si="43"/>
        <v>0</v>
      </c>
      <c r="U134" s="37">
        <f t="shared" si="44"/>
        <v>0</v>
      </c>
      <c r="V134" s="37">
        <f t="shared" si="45"/>
        <v>0</v>
      </c>
      <c r="W134" s="37">
        <f t="shared" si="46"/>
        <v>9900</v>
      </c>
    </row>
    <row r="135" spans="1:23" x14ac:dyDescent="0.35">
      <c r="A135" s="30">
        <v>46174</v>
      </c>
      <c r="B135" s="31" t="s">
        <v>2325</v>
      </c>
      <c r="C135" s="31" t="s">
        <v>1193</v>
      </c>
      <c r="D135" s="31">
        <v>8000</v>
      </c>
      <c r="E135" s="31">
        <v>1280</v>
      </c>
      <c r="F135" s="31">
        <v>9280</v>
      </c>
      <c r="G135" s="31">
        <v>9280</v>
      </c>
      <c r="H135" s="31">
        <f t="shared" si="47"/>
        <v>8000</v>
      </c>
      <c r="I135" s="30">
        <v>46174</v>
      </c>
      <c r="J135" s="30" t="s">
        <v>506</v>
      </c>
      <c r="K135" s="31" t="s">
        <v>504</v>
      </c>
      <c r="L135" s="31" t="s">
        <v>397</v>
      </c>
      <c r="M135" s="31" t="s">
        <v>511</v>
      </c>
      <c r="N135" s="7">
        <v>46192</v>
      </c>
      <c r="O135" s="33">
        <f t="shared" si="38"/>
        <v>6</v>
      </c>
      <c r="P135" s="33">
        <f t="shared" si="39"/>
        <v>25</v>
      </c>
      <c r="Q135" s="52">
        <f t="shared" si="40"/>
        <v>19</v>
      </c>
      <c r="R135" s="37">
        <f t="shared" si="41"/>
        <v>8000</v>
      </c>
      <c r="S135" s="37">
        <f t="shared" si="42"/>
        <v>0</v>
      </c>
      <c r="T135" s="37">
        <f t="shared" si="43"/>
        <v>0</v>
      </c>
      <c r="U135" s="37">
        <f t="shared" si="44"/>
        <v>0</v>
      </c>
      <c r="V135" s="37">
        <f t="shared" si="45"/>
        <v>0</v>
      </c>
      <c r="W135" s="37">
        <f t="shared" si="46"/>
        <v>0</v>
      </c>
    </row>
    <row r="136" spans="1:23" x14ac:dyDescent="0.35">
      <c r="A136" s="30">
        <v>46174</v>
      </c>
      <c r="B136" s="31" t="s">
        <v>2326</v>
      </c>
      <c r="C136" s="31" t="s">
        <v>1193</v>
      </c>
      <c r="D136" s="31">
        <v>8000</v>
      </c>
      <c r="E136" s="31">
        <v>1280</v>
      </c>
      <c r="F136" s="31">
        <v>9280</v>
      </c>
      <c r="G136" s="31">
        <v>9280</v>
      </c>
      <c r="H136" s="31">
        <f t="shared" si="47"/>
        <v>8000</v>
      </c>
      <c r="I136" s="30">
        <v>46174</v>
      </c>
      <c r="J136" s="30" t="s">
        <v>506</v>
      </c>
      <c r="K136" s="31" t="s">
        <v>504</v>
      </c>
      <c r="L136" s="31" t="s">
        <v>397</v>
      </c>
      <c r="M136" s="31" t="s">
        <v>511</v>
      </c>
      <c r="N136" s="7">
        <v>46192</v>
      </c>
      <c r="O136" s="33">
        <f t="shared" si="38"/>
        <v>6</v>
      </c>
      <c r="P136" s="33">
        <f t="shared" si="39"/>
        <v>25</v>
      </c>
      <c r="Q136" s="52">
        <f t="shared" si="40"/>
        <v>19</v>
      </c>
      <c r="R136" s="37">
        <f t="shared" si="41"/>
        <v>8000</v>
      </c>
      <c r="S136" s="37">
        <f t="shared" si="42"/>
        <v>0</v>
      </c>
      <c r="T136" s="37">
        <f t="shared" si="43"/>
        <v>0</v>
      </c>
      <c r="U136" s="37">
        <f t="shared" si="44"/>
        <v>0</v>
      </c>
      <c r="V136" s="37">
        <f t="shared" si="45"/>
        <v>0</v>
      </c>
      <c r="W136" s="37">
        <f t="shared" si="46"/>
        <v>0</v>
      </c>
    </row>
    <row r="137" spans="1:23" x14ac:dyDescent="0.35">
      <c r="A137" s="30">
        <v>46171</v>
      </c>
      <c r="B137" s="31" t="s">
        <v>2248</v>
      </c>
      <c r="C137" s="31" t="s">
        <v>508</v>
      </c>
      <c r="D137" s="31">
        <v>381068.6</v>
      </c>
      <c r="E137" s="31">
        <v>60970.98</v>
      </c>
      <c r="F137" s="31">
        <v>442039.58</v>
      </c>
      <c r="G137" s="31">
        <v>2511.59</v>
      </c>
      <c r="H137" s="31">
        <f>G137/1.16</f>
        <v>2165.1637931034484</v>
      </c>
      <c r="I137" s="30">
        <v>46201</v>
      </c>
      <c r="J137" s="30" t="s">
        <v>503</v>
      </c>
      <c r="K137" s="31" t="s">
        <v>510</v>
      </c>
      <c r="L137" s="31" t="s">
        <v>397</v>
      </c>
      <c r="M137" s="31" t="s">
        <v>388</v>
      </c>
      <c r="N137" s="7">
        <v>46192</v>
      </c>
      <c r="O137" s="33">
        <f t="shared" si="38"/>
        <v>6</v>
      </c>
      <c r="P137" s="33">
        <f t="shared" si="39"/>
        <v>25</v>
      </c>
      <c r="Q137" s="52">
        <f t="shared" si="40"/>
        <v>0</v>
      </c>
      <c r="R137" s="37">
        <f t="shared" si="41"/>
        <v>0</v>
      </c>
      <c r="S137" s="37">
        <f t="shared" si="42"/>
        <v>0</v>
      </c>
      <c r="T137" s="37">
        <f t="shared" si="43"/>
        <v>0</v>
      </c>
      <c r="U137" s="37">
        <f t="shared" si="44"/>
        <v>0</v>
      </c>
      <c r="V137" s="37">
        <f t="shared" si="45"/>
        <v>0</v>
      </c>
      <c r="W137" s="37">
        <f t="shared" si="46"/>
        <v>2165.1637931034484</v>
      </c>
    </row>
    <row r="138" spans="1:23" x14ac:dyDescent="0.35">
      <c r="A138" s="30">
        <v>46170</v>
      </c>
      <c r="B138" s="31" t="s">
        <v>2249</v>
      </c>
      <c r="C138" s="31" t="s">
        <v>563</v>
      </c>
      <c r="D138" s="31">
        <v>42750</v>
      </c>
      <c r="E138" s="31">
        <v>6840</v>
      </c>
      <c r="F138" s="31">
        <v>49590</v>
      </c>
      <c r="G138" s="31">
        <v>49590</v>
      </c>
      <c r="H138" s="31">
        <f t="shared" ref="H138:H153" si="48">D138</f>
        <v>42750</v>
      </c>
      <c r="I138" s="30">
        <v>46200</v>
      </c>
      <c r="J138" s="30" t="s">
        <v>503</v>
      </c>
      <c r="K138" s="31" t="s">
        <v>504</v>
      </c>
      <c r="L138" s="31" t="s">
        <v>397</v>
      </c>
      <c r="M138" s="31" t="s">
        <v>388</v>
      </c>
      <c r="N138" s="7">
        <v>46192</v>
      </c>
      <c r="O138" s="33">
        <f t="shared" si="38"/>
        <v>6</v>
      </c>
      <c r="P138" s="33">
        <f t="shared" si="39"/>
        <v>25</v>
      </c>
      <c r="Q138" s="52">
        <f t="shared" si="40"/>
        <v>0</v>
      </c>
      <c r="R138" s="37">
        <f t="shared" si="41"/>
        <v>0</v>
      </c>
      <c r="S138" s="37">
        <f t="shared" si="42"/>
        <v>0</v>
      </c>
      <c r="T138" s="37">
        <f t="shared" si="43"/>
        <v>0</v>
      </c>
      <c r="U138" s="37">
        <f t="shared" si="44"/>
        <v>0</v>
      </c>
      <c r="V138" s="37">
        <f t="shared" si="45"/>
        <v>0</v>
      </c>
      <c r="W138" s="37">
        <f t="shared" si="46"/>
        <v>42750</v>
      </c>
    </row>
    <row r="139" spans="1:23" x14ac:dyDescent="0.35">
      <c r="A139" s="30">
        <v>46170</v>
      </c>
      <c r="B139" s="31" t="s">
        <v>2250</v>
      </c>
      <c r="C139" s="31" t="s">
        <v>411</v>
      </c>
      <c r="D139" s="31">
        <v>46680</v>
      </c>
      <c r="E139" s="31">
        <v>7468.8</v>
      </c>
      <c r="F139" s="31">
        <v>54148.800000000003</v>
      </c>
      <c r="G139" s="31">
        <v>54148.800000000003</v>
      </c>
      <c r="H139" s="31">
        <f t="shared" si="48"/>
        <v>46680</v>
      </c>
      <c r="I139" s="30">
        <v>46200</v>
      </c>
      <c r="J139" s="30" t="s">
        <v>503</v>
      </c>
      <c r="K139" s="31" t="s">
        <v>504</v>
      </c>
      <c r="L139" s="31" t="s">
        <v>1146</v>
      </c>
      <c r="M139" s="31" t="s">
        <v>388</v>
      </c>
      <c r="N139" s="7">
        <v>46192</v>
      </c>
      <c r="O139" s="33">
        <f t="shared" si="38"/>
        <v>6</v>
      </c>
      <c r="P139" s="33">
        <f t="shared" si="39"/>
        <v>25</v>
      </c>
      <c r="Q139" s="52">
        <f t="shared" si="40"/>
        <v>0</v>
      </c>
      <c r="R139" s="37">
        <f t="shared" si="41"/>
        <v>0</v>
      </c>
      <c r="S139" s="37">
        <f t="shared" si="42"/>
        <v>0</v>
      </c>
      <c r="T139" s="37">
        <f t="shared" si="43"/>
        <v>0</v>
      </c>
      <c r="U139" s="37">
        <f t="shared" si="44"/>
        <v>0</v>
      </c>
      <c r="V139" s="37">
        <f t="shared" si="45"/>
        <v>0</v>
      </c>
      <c r="W139" s="37">
        <f t="shared" si="46"/>
        <v>46680</v>
      </c>
    </row>
    <row r="140" spans="1:23" x14ac:dyDescent="0.35">
      <c r="A140" s="30">
        <v>46169</v>
      </c>
      <c r="B140" s="31" t="s">
        <v>2252</v>
      </c>
      <c r="C140" s="31" t="s">
        <v>831</v>
      </c>
      <c r="D140" s="31">
        <v>7015.9</v>
      </c>
      <c r="E140" s="31"/>
      <c r="F140" s="31">
        <v>7015.9</v>
      </c>
      <c r="G140" s="31">
        <v>7015.9</v>
      </c>
      <c r="H140" s="31">
        <f t="shared" si="48"/>
        <v>7015.9</v>
      </c>
      <c r="I140" s="30">
        <v>46199</v>
      </c>
      <c r="J140" s="30" t="s">
        <v>505</v>
      </c>
      <c r="K140" s="31" t="s">
        <v>504</v>
      </c>
      <c r="L140" s="31" t="s">
        <v>397</v>
      </c>
      <c r="M140" s="31" t="s">
        <v>388</v>
      </c>
      <c r="N140" s="7">
        <v>46192</v>
      </c>
      <c r="O140" s="33">
        <f t="shared" si="38"/>
        <v>6</v>
      </c>
      <c r="P140" s="33">
        <f t="shared" si="39"/>
        <v>25</v>
      </c>
      <c r="Q140" s="52">
        <f t="shared" si="40"/>
        <v>0</v>
      </c>
      <c r="R140" s="37">
        <f t="shared" si="41"/>
        <v>0</v>
      </c>
      <c r="S140" s="37">
        <f t="shared" si="42"/>
        <v>0</v>
      </c>
      <c r="T140" s="37">
        <f t="shared" si="43"/>
        <v>0</v>
      </c>
      <c r="U140" s="37">
        <f t="shared" si="44"/>
        <v>0</v>
      </c>
      <c r="V140" s="37">
        <f t="shared" si="45"/>
        <v>7015.9</v>
      </c>
      <c r="W140" s="37">
        <f t="shared" si="46"/>
        <v>0</v>
      </c>
    </row>
    <row r="141" spans="1:23" x14ac:dyDescent="0.35">
      <c r="A141" s="30">
        <v>46169</v>
      </c>
      <c r="B141" s="31" t="s">
        <v>2253</v>
      </c>
      <c r="C141" s="31" t="s">
        <v>831</v>
      </c>
      <c r="D141" s="31">
        <v>20000</v>
      </c>
      <c r="E141" s="31"/>
      <c r="F141" s="31">
        <v>20000</v>
      </c>
      <c r="G141" s="31">
        <v>20000</v>
      </c>
      <c r="H141" s="31">
        <f t="shared" si="48"/>
        <v>20000</v>
      </c>
      <c r="I141" s="30">
        <v>46199</v>
      </c>
      <c r="J141" s="30" t="s">
        <v>505</v>
      </c>
      <c r="K141" s="31" t="s">
        <v>504</v>
      </c>
      <c r="L141" s="31" t="s">
        <v>397</v>
      </c>
      <c r="M141" s="31" t="s">
        <v>388</v>
      </c>
      <c r="N141" s="7">
        <v>46192</v>
      </c>
      <c r="O141" s="33">
        <f t="shared" si="38"/>
        <v>6</v>
      </c>
      <c r="P141" s="33">
        <f t="shared" si="39"/>
        <v>25</v>
      </c>
      <c r="Q141" s="52">
        <f t="shared" si="40"/>
        <v>0</v>
      </c>
      <c r="R141" s="37">
        <f t="shared" si="41"/>
        <v>0</v>
      </c>
      <c r="S141" s="37">
        <f t="shared" si="42"/>
        <v>0</v>
      </c>
      <c r="T141" s="37">
        <f t="shared" si="43"/>
        <v>0</v>
      </c>
      <c r="U141" s="37">
        <f t="shared" si="44"/>
        <v>0</v>
      </c>
      <c r="V141" s="37">
        <f t="shared" si="45"/>
        <v>20000</v>
      </c>
      <c r="W141" s="37">
        <f t="shared" si="46"/>
        <v>0</v>
      </c>
    </row>
    <row r="142" spans="1:23" x14ac:dyDescent="0.35">
      <c r="A142" s="30">
        <v>46169</v>
      </c>
      <c r="B142" s="31" t="s">
        <v>2254</v>
      </c>
      <c r="C142" s="31" t="s">
        <v>1679</v>
      </c>
      <c r="D142" s="31">
        <v>27200</v>
      </c>
      <c r="E142" s="31">
        <v>4352</v>
      </c>
      <c r="F142" s="31">
        <v>31552</v>
      </c>
      <c r="G142" s="31">
        <v>31552</v>
      </c>
      <c r="H142" s="31">
        <f t="shared" si="48"/>
        <v>27200</v>
      </c>
      <c r="I142" s="30">
        <v>46199</v>
      </c>
      <c r="J142" s="30" t="s">
        <v>505</v>
      </c>
      <c r="K142" s="31" t="s">
        <v>504</v>
      </c>
      <c r="L142" s="31" t="s">
        <v>1146</v>
      </c>
      <c r="M142" s="31" t="s">
        <v>388</v>
      </c>
      <c r="N142" s="7">
        <v>46192</v>
      </c>
      <c r="O142" s="33">
        <f t="shared" si="38"/>
        <v>6</v>
      </c>
      <c r="P142" s="33">
        <f t="shared" si="39"/>
        <v>25</v>
      </c>
      <c r="Q142" s="52">
        <f t="shared" si="40"/>
        <v>0</v>
      </c>
      <c r="R142" s="37">
        <f t="shared" si="41"/>
        <v>0</v>
      </c>
      <c r="S142" s="37">
        <f t="shared" si="42"/>
        <v>0</v>
      </c>
      <c r="T142" s="37">
        <f t="shared" si="43"/>
        <v>0</v>
      </c>
      <c r="U142" s="37">
        <f t="shared" si="44"/>
        <v>0</v>
      </c>
      <c r="V142" s="37">
        <f t="shared" si="45"/>
        <v>27200</v>
      </c>
      <c r="W142" s="37">
        <f t="shared" si="46"/>
        <v>0</v>
      </c>
    </row>
    <row r="143" spans="1:23" x14ac:dyDescent="0.35">
      <c r="A143" s="30">
        <v>46168</v>
      </c>
      <c r="B143" s="31" t="s">
        <v>2257</v>
      </c>
      <c r="C143" s="31" t="s">
        <v>1136</v>
      </c>
      <c r="D143" s="31">
        <v>17099.28</v>
      </c>
      <c r="E143" s="31">
        <v>2735.88</v>
      </c>
      <c r="F143" s="31">
        <v>19835.16</v>
      </c>
      <c r="G143" s="31">
        <v>19835.16</v>
      </c>
      <c r="H143" s="31">
        <f t="shared" si="48"/>
        <v>17099.28</v>
      </c>
      <c r="I143" s="30">
        <v>46198</v>
      </c>
      <c r="J143" s="30" t="s">
        <v>505</v>
      </c>
      <c r="K143" s="31" t="s">
        <v>504</v>
      </c>
      <c r="L143" s="31" t="s">
        <v>397</v>
      </c>
      <c r="M143" s="31" t="s">
        <v>388</v>
      </c>
      <c r="N143" s="7">
        <v>46192</v>
      </c>
      <c r="O143" s="33">
        <f t="shared" si="38"/>
        <v>6</v>
      </c>
      <c r="P143" s="33">
        <f t="shared" si="39"/>
        <v>25</v>
      </c>
      <c r="Q143" s="52">
        <f t="shared" si="40"/>
        <v>0</v>
      </c>
      <c r="R143" s="37">
        <f t="shared" si="41"/>
        <v>0</v>
      </c>
      <c r="S143" s="37">
        <f t="shared" si="42"/>
        <v>0</v>
      </c>
      <c r="T143" s="37">
        <f t="shared" si="43"/>
        <v>0</v>
      </c>
      <c r="U143" s="37">
        <f t="shared" si="44"/>
        <v>0</v>
      </c>
      <c r="V143" s="37">
        <f t="shared" si="45"/>
        <v>17099.28</v>
      </c>
      <c r="W143" s="37">
        <f t="shared" si="46"/>
        <v>0</v>
      </c>
    </row>
    <row r="144" spans="1:23" x14ac:dyDescent="0.35">
      <c r="A144" s="30">
        <v>46168</v>
      </c>
      <c r="B144" s="31" t="s">
        <v>2258</v>
      </c>
      <c r="C144" s="31" t="s">
        <v>412</v>
      </c>
      <c r="D144" s="31">
        <v>9689.59</v>
      </c>
      <c r="E144" s="31">
        <v>1550.33</v>
      </c>
      <c r="F144" s="31">
        <v>11239.92</v>
      </c>
      <c r="G144" s="31">
        <v>11239.92</v>
      </c>
      <c r="H144" s="31">
        <f t="shared" si="48"/>
        <v>9689.59</v>
      </c>
      <c r="I144" s="30">
        <v>46198</v>
      </c>
      <c r="J144" s="30" t="s">
        <v>505</v>
      </c>
      <c r="K144" s="31" t="s">
        <v>504</v>
      </c>
      <c r="L144" s="31" t="s">
        <v>397</v>
      </c>
      <c r="M144" s="31" t="s">
        <v>388</v>
      </c>
      <c r="N144" s="7">
        <v>46192</v>
      </c>
      <c r="O144" s="33">
        <f t="shared" si="38"/>
        <v>6</v>
      </c>
      <c r="P144" s="33">
        <f t="shared" si="39"/>
        <v>25</v>
      </c>
      <c r="Q144" s="52">
        <f t="shared" si="40"/>
        <v>0</v>
      </c>
      <c r="R144" s="37">
        <f t="shared" si="41"/>
        <v>0</v>
      </c>
      <c r="S144" s="37">
        <f t="shared" si="42"/>
        <v>0</v>
      </c>
      <c r="T144" s="37">
        <f t="shared" si="43"/>
        <v>0</v>
      </c>
      <c r="U144" s="37">
        <f t="shared" si="44"/>
        <v>0</v>
      </c>
      <c r="V144" s="37">
        <f t="shared" si="45"/>
        <v>9689.59</v>
      </c>
      <c r="W144" s="37">
        <f t="shared" si="46"/>
        <v>0</v>
      </c>
    </row>
    <row r="145" spans="1:23" x14ac:dyDescent="0.35">
      <c r="A145" s="30">
        <v>46167</v>
      </c>
      <c r="B145" s="31" t="s">
        <v>2260</v>
      </c>
      <c r="C145" s="31" t="s">
        <v>803</v>
      </c>
      <c r="D145" s="31">
        <v>9000</v>
      </c>
      <c r="E145" s="31">
        <v>1440</v>
      </c>
      <c r="F145" s="31">
        <v>10440</v>
      </c>
      <c r="G145" s="31">
        <v>10440</v>
      </c>
      <c r="H145" s="31">
        <f t="shared" si="48"/>
        <v>9000</v>
      </c>
      <c r="I145" s="30">
        <v>46197</v>
      </c>
      <c r="J145" s="30" t="s">
        <v>505</v>
      </c>
      <c r="K145" s="31" t="s">
        <v>504</v>
      </c>
      <c r="L145" s="31" t="s">
        <v>397</v>
      </c>
      <c r="M145" s="31" t="s">
        <v>388</v>
      </c>
      <c r="N145" s="7">
        <v>46192</v>
      </c>
      <c r="O145" s="33">
        <f t="shared" si="38"/>
        <v>6</v>
      </c>
      <c r="P145" s="33">
        <f t="shared" si="39"/>
        <v>25</v>
      </c>
      <c r="Q145" s="52">
        <f t="shared" si="40"/>
        <v>0</v>
      </c>
      <c r="R145" s="37">
        <f t="shared" si="41"/>
        <v>0</v>
      </c>
      <c r="S145" s="37">
        <f t="shared" si="42"/>
        <v>0</v>
      </c>
      <c r="T145" s="37">
        <f t="shared" si="43"/>
        <v>0</v>
      </c>
      <c r="U145" s="37">
        <f t="shared" si="44"/>
        <v>0</v>
      </c>
      <c r="V145" s="37">
        <f t="shared" si="45"/>
        <v>9000</v>
      </c>
      <c r="W145" s="37">
        <f t="shared" si="46"/>
        <v>0</v>
      </c>
    </row>
    <row r="146" spans="1:23" x14ac:dyDescent="0.35">
      <c r="A146" s="30">
        <v>46164</v>
      </c>
      <c r="B146" s="31" t="s">
        <v>2167</v>
      </c>
      <c r="C146" s="31" t="s">
        <v>400</v>
      </c>
      <c r="D146" s="31">
        <v>66167.850000000006</v>
      </c>
      <c r="E146" s="31">
        <v>10586.86</v>
      </c>
      <c r="F146" s="31">
        <v>76754.710000000006</v>
      </c>
      <c r="G146" s="31">
        <v>76754.710000000006</v>
      </c>
      <c r="H146" s="31">
        <f t="shared" si="48"/>
        <v>66167.850000000006</v>
      </c>
      <c r="I146" s="30">
        <v>46194</v>
      </c>
      <c r="J146" s="30" t="s">
        <v>505</v>
      </c>
      <c r="K146" s="31" t="s">
        <v>504</v>
      </c>
      <c r="L146" s="31" t="s">
        <v>397</v>
      </c>
      <c r="M146" s="31" t="s">
        <v>388</v>
      </c>
      <c r="N146" s="7">
        <v>46192</v>
      </c>
      <c r="O146" s="33">
        <f t="shared" si="38"/>
        <v>6</v>
      </c>
      <c r="P146" s="33">
        <f t="shared" si="39"/>
        <v>25</v>
      </c>
      <c r="Q146" s="52">
        <f t="shared" si="40"/>
        <v>0</v>
      </c>
      <c r="R146" s="37">
        <f t="shared" si="41"/>
        <v>0</v>
      </c>
      <c r="S146" s="37">
        <f t="shared" si="42"/>
        <v>0</v>
      </c>
      <c r="T146" s="37">
        <f t="shared" si="43"/>
        <v>0</v>
      </c>
      <c r="U146" s="37">
        <f t="shared" si="44"/>
        <v>0</v>
      </c>
      <c r="V146" s="37">
        <f t="shared" si="45"/>
        <v>66167.850000000006</v>
      </c>
      <c r="W146" s="37">
        <f t="shared" si="46"/>
        <v>0</v>
      </c>
    </row>
    <row r="147" spans="1:23" x14ac:dyDescent="0.35">
      <c r="A147" s="30">
        <v>46164</v>
      </c>
      <c r="B147" s="31" t="s">
        <v>2170</v>
      </c>
      <c r="C147" s="31" t="s">
        <v>2171</v>
      </c>
      <c r="D147" s="31">
        <v>27000</v>
      </c>
      <c r="E147" s="31">
        <v>4320</v>
      </c>
      <c r="F147" s="31">
        <v>31320</v>
      </c>
      <c r="G147" s="31">
        <v>31320</v>
      </c>
      <c r="H147" s="31">
        <f t="shared" si="48"/>
        <v>27000</v>
      </c>
      <c r="I147" s="30">
        <v>46194</v>
      </c>
      <c r="J147" s="30" t="s">
        <v>505</v>
      </c>
      <c r="K147" s="31" t="s">
        <v>504</v>
      </c>
      <c r="L147" s="31" t="s">
        <v>1146</v>
      </c>
      <c r="M147" s="31" t="s">
        <v>388</v>
      </c>
      <c r="N147" s="7">
        <v>46192</v>
      </c>
      <c r="O147" s="33">
        <f t="shared" si="38"/>
        <v>6</v>
      </c>
      <c r="P147" s="33">
        <f t="shared" si="39"/>
        <v>25</v>
      </c>
      <c r="Q147" s="52">
        <f t="shared" si="40"/>
        <v>0</v>
      </c>
      <c r="R147" s="37">
        <f t="shared" si="41"/>
        <v>0</v>
      </c>
      <c r="S147" s="37">
        <f t="shared" si="42"/>
        <v>0</v>
      </c>
      <c r="T147" s="37">
        <f t="shared" si="43"/>
        <v>0</v>
      </c>
      <c r="U147" s="37">
        <f t="shared" si="44"/>
        <v>0</v>
      </c>
      <c r="V147" s="37">
        <f t="shared" si="45"/>
        <v>27000</v>
      </c>
      <c r="W147" s="37">
        <f t="shared" si="46"/>
        <v>0</v>
      </c>
    </row>
    <row r="148" spans="1:23" x14ac:dyDescent="0.35">
      <c r="A148" s="30">
        <v>46164</v>
      </c>
      <c r="B148" s="31" t="s">
        <v>2172</v>
      </c>
      <c r="C148" s="31" t="s">
        <v>407</v>
      </c>
      <c r="D148" s="31">
        <v>46200</v>
      </c>
      <c r="E148" s="31">
        <v>7392</v>
      </c>
      <c r="F148" s="31">
        <v>53592</v>
      </c>
      <c r="G148" s="31">
        <v>53592</v>
      </c>
      <c r="H148" s="31">
        <f t="shared" si="48"/>
        <v>46200</v>
      </c>
      <c r="I148" s="30">
        <v>46194</v>
      </c>
      <c r="J148" s="30" t="s">
        <v>505</v>
      </c>
      <c r="K148" s="31" t="s">
        <v>504</v>
      </c>
      <c r="L148" s="31" t="s">
        <v>835</v>
      </c>
      <c r="M148" s="31" t="s">
        <v>388</v>
      </c>
      <c r="N148" s="7">
        <v>46192</v>
      </c>
      <c r="O148" s="33">
        <f t="shared" si="38"/>
        <v>6</v>
      </c>
      <c r="P148" s="33">
        <f t="shared" si="39"/>
        <v>25</v>
      </c>
      <c r="Q148" s="52">
        <f t="shared" si="40"/>
        <v>0</v>
      </c>
      <c r="R148" s="37">
        <f t="shared" si="41"/>
        <v>0</v>
      </c>
      <c r="S148" s="37">
        <f t="shared" si="42"/>
        <v>0</v>
      </c>
      <c r="T148" s="37">
        <f t="shared" si="43"/>
        <v>0</v>
      </c>
      <c r="U148" s="37">
        <f t="shared" si="44"/>
        <v>0</v>
      </c>
      <c r="V148" s="37">
        <f t="shared" si="45"/>
        <v>46200</v>
      </c>
      <c r="W148" s="37">
        <f t="shared" si="46"/>
        <v>0</v>
      </c>
    </row>
    <row r="149" spans="1:23" x14ac:dyDescent="0.35">
      <c r="A149" s="30">
        <v>46163</v>
      </c>
      <c r="B149" s="31" t="s">
        <v>2173</v>
      </c>
      <c r="C149" s="31" t="s">
        <v>2174</v>
      </c>
      <c r="D149" s="31">
        <v>110611.14</v>
      </c>
      <c r="E149" s="31">
        <v>17697.78</v>
      </c>
      <c r="F149" s="31">
        <v>128308.92</v>
      </c>
      <c r="G149" s="31">
        <v>128308.92</v>
      </c>
      <c r="H149" s="31">
        <f t="shared" si="48"/>
        <v>110611.14</v>
      </c>
      <c r="I149" s="30">
        <v>46193</v>
      </c>
      <c r="J149" s="30" t="s">
        <v>505</v>
      </c>
      <c r="K149" s="31" t="s">
        <v>504</v>
      </c>
      <c r="L149" s="31" t="s">
        <v>397</v>
      </c>
      <c r="M149" s="31" t="s">
        <v>388</v>
      </c>
      <c r="N149" s="7">
        <v>46192</v>
      </c>
      <c r="O149" s="33">
        <f t="shared" si="38"/>
        <v>6</v>
      </c>
      <c r="P149" s="33">
        <f t="shared" si="39"/>
        <v>25</v>
      </c>
      <c r="Q149" s="52">
        <f t="shared" si="40"/>
        <v>0</v>
      </c>
      <c r="R149" s="37">
        <f t="shared" si="41"/>
        <v>0</v>
      </c>
      <c r="S149" s="37">
        <f t="shared" si="42"/>
        <v>0</v>
      </c>
      <c r="T149" s="37">
        <f t="shared" si="43"/>
        <v>0</v>
      </c>
      <c r="U149" s="37">
        <f t="shared" si="44"/>
        <v>0</v>
      </c>
      <c r="V149" s="37">
        <f t="shared" si="45"/>
        <v>110611.14</v>
      </c>
      <c r="W149" s="37">
        <f t="shared" si="46"/>
        <v>0</v>
      </c>
    </row>
    <row r="150" spans="1:23" x14ac:dyDescent="0.35">
      <c r="A150" s="30">
        <v>46162</v>
      </c>
      <c r="B150" s="31" t="s">
        <v>2180</v>
      </c>
      <c r="C150" s="31" t="s">
        <v>644</v>
      </c>
      <c r="D150" s="31">
        <v>12000</v>
      </c>
      <c r="E150" s="31">
        <v>1920</v>
      </c>
      <c r="F150" s="31">
        <v>13920</v>
      </c>
      <c r="G150" s="31">
        <v>13920</v>
      </c>
      <c r="H150" s="31">
        <f t="shared" si="48"/>
        <v>12000</v>
      </c>
      <c r="I150" s="30">
        <v>46192</v>
      </c>
      <c r="J150" s="30" t="s">
        <v>506</v>
      </c>
      <c r="K150" s="31" t="s">
        <v>504</v>
      </c>
      <c r="L150" s="31" t="s">
        <v>835</v>
      </c>
      <c r="M150" s="31" t="s">
        <v>388</v>
      </c>
      <c r="N150" s="7">
        <v>46192</v>
      </c>
      <c r="O150" s="33">
        <f t="shared" si="38"/>
        <v>6</v>
      </c>
      <c r="P150" s="33">
        <f t="shared" si="39"/>
        <v>25</v>
      </c>
      <c r="Q150" s="52">
        <f t="shared" si="40"/>
        <v>1</v>
      </c>
      <c r="R150" s="37">
        <f t="shared" si="41"/>
        <v>12000</v>
      </c>
      <c r="S150" s="37">
        <f t="shared" si="42"/>
        <v>0</v>
      </c>
      <c r="T150" s="37">
        <f t="shared" si="43"/>
        <v>0</v>
      </c>
      <c r="U150" s="37">
        <f t="shared" si="44"/>
        <v>0</v>
      </c>
      <c r="V150" s="37">
        <f t="shared" si="45"/>
        <v>0</v>
      </c>
      <c r="W150" s="37">
        <f t="shared" si="46"/>
        <v>0</v>
      </c>
    </row>
    <row r="151" spans="1:23" x14ac:dyDescent="0.35">
      <c r="A151" s="30">
        <v>46161</v>
      </c>
      <c r="B151" s="31" t="s">
        <v>2181</v>
      </c>
      <c r="C151" s="31" t="s">
        <v>1968</v>
      </c>
      <c r="D151" s="31">
        <v>7905</v>
      </c>
      <c r="E151" s="31">
        <v>1264.8</v>
      </c>
      <c r="F151" s="31">
        <v>9169.7999999999993</v>
      </c>
      <c r="G151" s="31">
        <v>9169.7999999999993</v>
      </c>
      <c r="H151" s="31">
        <f t="shared" si="48"/>
        <v>7905</v>
      </c>
      <c r="I151" s="30">
        <v>46191</v>
      </c>
      <c r="J151" s="30" t="s">
        <v>506</v>
      </c>
      <c r="K151" s="31" t="s">
        <v>504</v>
      </c>
      <c r="L151" s="31" t="s">
        <v>1146</v>
      </c>
      <c r="M151" s="31" t="s">
        <v>388</v>
      </c>
      <c r="N151" s="7">
        <v>46192</v>
      </c>
      <c r="O151" s="33">
        <f t="shared" si="38"/>
        <v>6</v>
      </c>
      <c r="P151" s="33">
        <f t="shared" si="39"/>
        <v>25</v>
      </c>
      <c r="Q151" s="52">
        <f t="shared" si="40"/>
        <v>2</v>
      </c>
      <c r="R151" s="37">
        <f t="shared" si="41"/>
        <v>7905</v>
      </c>
      <c r="S151" s="37">
        <f t="shared" si="42"/>
        <v>0</v>
      </c>
      <c r="T151" s="37">
        <f t="shared" si="43"/>
        <v>0</v>
      </c>
      <c r="U151" s="37">
        <f t="shared" si="44"/>
        <v>0</v>
      </c>
      <c r="V151" s="37">
        <f t="shared" si="45"/>
        <v>0</v>
      </c>
      <c r="W151" s="37">
        <f t="shared" si="46"/>
        <v>0</v>
      </c>
    </row>
    <row r="152" spans="1:23" x14ac:dyDescent="0.35">
      <c r="A152" s="30">
        <v>46160</v>
      </c>
      <c r="B152" s="31" t="s">
        <v>2187</v>
      </c>
      <c r="C152" s="31" t="s">
        <v>792</v>
      </c>
      <c r="D152" s="31">
        <v>82000</v>
      </c>
      <c r="E152" s="31">
        <v>13120</v>
      </c>
      <c r="F152" s="31">
        <v>95120</v>
      </c>
      <c r="G152" s="31">
        <v>95120</v>
      </c>
      <c r="H152" s="31">
        <f t="shared" si="48"/>
        <v>82000</v>
      </c>
      <c r="I152" s="30">
        <v>46205</v>
      </c>
      <c r="J152" s="30" t="s">
        <v>503</v>
      </c>
      <c r="K152" s="31" t="s">
        <v>504</v>
      </c>
      <c r="L152" s="31" t="s">
        <v>397</v>
      </c>
      <c r="M152" s="31" t="s">
        <v>388</v>
      </c>
      <c r="N152" s="7">
        <v>46192</v>
      </c>
      <c r="O152" s="33">
        <f t="shared" si="38"/>
        <v>6</v>
      </c>
      <c r="P152" s="33">
        <f t="shared" si="39"/>
        <v>25</v>
      </c>
      <c r="Q152" s="52">
        <f t="shared" si="40"/>
        <v>0</v>
      </c>
      <c r="R152" s="37">
        <f t="shared" si="41"/>
        <v>0</v>
      </c>
      <c r="S152" s="37">
        <f t="shared" si="42"/>
        <v>0</v>
      </c>
      <c r="T152" s="37">
        <f t="shared" si="43"/>
        <v>0</v>
      </c>
      <c r="U152" s="37">
        <f t="shared" si="44"/>
        <v>0</v>
      </c>
      <c r="V152" s="37">
        <f t="shared" si="45"/>
        <v>0</v>
      </c>
      <c r="W152" s="37">
        <f t="shared" si="46"/>
        <v>82000</v>
      </c>
    </row>
    <row r="153" spans="1:23" x14ac:dyDescent="0.35">
      <c r="A153" s="30">
        <v>46158</v>
      </c>
      <c r="B153" s="31" t="s">
        <v>2193</v>
      </c>
      <c r="C153" s="31" t="s">
        <v>920</v>
      </c>
      <c r="D153" s="31">
        <v>3900</v>
      </c>
      <c r="E153" s="31">
        <v>624</v>
      </c>
      <c r="F153" s="31">
        <v>4524</v>
      </c>
      <c r="G153" s="31">
        <v>4524</v>
      </c>
      <c r="H153" s="31">
        <f t="shared" si="48"/>
        <v>3900</v>
      </c>
      <c r="I153" s="30">
        <v>46188</v>
      </c>
      <c r="J153" s="30" t="s">
        <v>506</v>
      </c>
      <c r="K153" s="31" t="s">
        <v>504</v>
      </c>
      <c r="L153" s="31" t="s">
        <v>835</v>
      </c>
      <c r="M153" s="31" t="s">
        <v>388</v>
      </c>
      <c r="N153" s="7">
        <v>46192</v>
      </c>
      <c r="O153" s="33">
        <f t="shared" si="38"/>
        <v>6</v>
      </c>
      <c r="P153" s="33">
        <f t="shared" si="39"/>
        <v>25</v>
      </c>
      <c r="Q153" s="52">
        <f t="shared" si="40"/>
        <v>5</v>
      </c>
      <c r="R153" s="37">
        <f t="shared" si="41"/>
        <v>3900</v>
      </c>
      <c r="S153" s="37">
        <f t="shared" si="42"/>
        <v>0</v>
      </c>
      <c r="T153" s="37">
        <f t="shared" si="43"/>
        <v>0</v>
      </c>
      <c r="U153" s="37">
        <f t="shared" si="44"/>
        <v>0</v>
      </c>
      <c r="V153" s="37">
        <f t="shared" si="45"/>
        <v>0</v>
      </c>
      <c r="W153" s="37">
        <f t="shared" si="46"/>
        <v>0</v>
      </c>
    </row>
    <row r="154" spans="1:23" x14ac:dyDescent="0.35">
      <c r="A154" s="30">
        <v>46150</v>
      </c>
      <c r="B154" s="31" t="s">
        <v>2057</v>
      </c>
      <c r="C154" s="31" t="s">
        <v>407</v>
      </c>
      <c r="D154" s="31">
        <v>103840</v>
      </c>
      <c r="E154" s="31">
        <v>16614.400000000001</v>
      </c>
      <c r="F154" s="31">
        <v>120454.39999999999</v>
      </c>
      <c r="G154" s="31">
        <v>119701.56</v>
      </c>
      <c r="H154" s="31">
        <f>G154/1.16</f>
        <v>103191</v>
      </c>
      <c r="I154" s="30">
        <v>46180</v>
      </c>
      <c r="J154" s="30" t="s">
        <v>506</v>
      </c>
      <c r="K154" s="31" t="s">
        <v>510</v>
      </c>
      <c r="L154" s="31" t="s">
        <v>835</v>
      </c>
      <c r="M154" s="31" t="s">
        <v>388</v>
      </c>
      <c r="N154" s="7">
        <v>46192</v>
      </c>
      <c r="O154" s="33">
        <f t="shared" si="38"/>
        <v>6</v>
      </c>
      <c r="P154" s="33">
        <f t="shared" si="39"/>
        <v>25</v>
      </c>
      <c r="Q154" s="52">
        <f t="shared" si="40"/>
        <v>13</v>
      </c>
      <c r="R154" s="37">
        <f t="shared" si="41"/>
        <v>103191</v>
      </c>
      <c r="S154" s="37">
        <f t="shared" si="42"/>
        <v>0</v>
      </c>
      <c r="T154" s="37">
        <f t="shared" si="43"/>
        <v>0</v>
      </c>
      <c r="U154" s="37">
        <f t="shared" si="44"/>
        <v>0</v>
      </c>
      <c r="V154" s="37">
        <f t="shared" si="45"/>
        <v>0</v>
      </c>
      <c r="W154" s="37">
        <f t="shared" si="46"/>
        <v>0</v>
      </c>
    </row>
    <row r="155" spans="1:23" x14ac:dyDescent="0.35">
      <c r="A155" s="30">
        <v>46147</v>
      </c>
      <c r="B155" s="31" t="s">
        <v>2069</v>
      </c>
      <c r="C155" s="31" t="s">
        <v>920</v>
      </c>
      <c r="D155" s="31">
        <v>14000</v>
      </c>
      <c r="E155" s="31">
        <v>2240</v>
      </c>
      <c r="F155" s="31">
        <v>16240</v>
      </c>
      <c r="G155" s="31">
        <v>16240</v>
      </c>
      <c r="H155" s="31">
        <f t="shared" ref="H155:H159" si="49">D155</f>
        <v>14000</v>
      </c>
      <c r="I155" s="30">
        <v>46177</v>
      </c>
      <c r="J155" s="30" t="s">
        <v>506</v>
      </c>
      <c r="K155" s="31" t="s">
        <v>504</v>
      </c>
      <c r="L155" s="31" t="s">
        <v>835</v>
      </c>
      <c r="M155" s="31" t="s">
        <v>388</v>
      </c>
      <c r="N155" s="7">
        <v>46192</v>
      </c>
      <c r="O155" s="33">
        <f t="shared" si="38"/>
        <v>6</v>
      </c>
      <c r="P155" s="33">
        <f t="shared" si="39"/>
        <v>25</v>
      </c>
      <c r="Q155" s="52">
        <f t="shared" si="40"/>
        <v>16</v>
      </c>
      <c r="R155" s="37">
        <f t="shared" si="41"/>
        <v>14000</v>
      </c>
      <c r="S155" s="37">
        <f t="shared" si="42"/>
        <v>0</v>
      </c>
      <c r="T155" s="37">
        <f t="shared" si="43"/>
        <v>0</v>
      </c>
      <c r="U155" s="37">
        <f t="shared" si="44"/>
        <v>0</v>
      </c>
      <c r="V155" s="37">
        <f t="shared" si="45"/>
        <v>0</v>
      </c>
      <c r="W155" s="37">
        <f t="shared" si="46"/>
        <v>0</v>
      </c>
    </row>
    <row r="156" spans="1:23" x14ac:dyDescent="0.35">
      <c r="A156" s="30">
        <v>46147</v>
      </c>
      <c r="B156" s="31" t="s">
        <v>2070</v>
      </c>
      <c r="C156" s="31" t="s">
        <v>920</v>
      </c>
      <c r="D156" s="31">
        <v>14400</v>
      </c>
      <c r="E156" s="31">
        <v>2304</v>
      </c>
      <c r="F156" s="31">
        <v>16704</v>
      </c>
      <c r="G156" s="31">
        <v>16704</v>
      </c>
      <c r="H156" s="31">
        <f t="shared" si="49"/>
        <v>14400</v>
      </c>
      <c r="I156" s="30">
        <v>46177</v>
      </c>
      <c r="J156" s="30" t="s">
        <v>506</v>
      </c>
      <c r="K156" s="31" t="s">
        <v>504</v>
      </c>
      <c r="L156" s="31" t="s">
        <v>835</v>
      </c>
      <c r="M156" s="31" t="s">
        <v>388</v>
      </c>
      <c r="N156" s="7">
        <v>46192</v>
      </c>
      <c r="O156" s="33">
        <f t="shared" si="38"/>
        <v>6</v>
      </c>
      <c r="P156" s="33">
        <f t="shared" si="39"/>
        <v>25</v>
      </c>
      <c r="Q156" s="52">
        <f t="shared" si="40"/>
        <v>16</v>
      </c>
      <c r="R156" s="37">
        <f t="shared" si="41"/>
        <v>14400</v>
      </c>
      <c r="S156" s="37">
        <f t="shared" si="42"/>
        <v>0</v>
      </c>
      <c r="T156" s="37">
        <f t="shared" si="43"/>
        <v>0</v>
      </c>
      <c r="U156" s="37">
        <f t="shared" si="44"/>
        <v>0</v>
      </c>
      <c r="V156" s="37">
        <f t="shared" si="45"/>
        <v>0</v>
      </c>
      <c r="W156" s="37">
        <f t="shared" si="46"/>
        <v>0</v>
      </c>
    </row>
    <row r="157" spans="1:23" x14ac:dyDescent="0.35">
      <c r="A157" s="30">
        <v>46146</v>
      </c>
      <c r="B157" s="31" t="s">
        <v>2079</v>
      </c>
      <c r="C157" s="31" t="s">
        <v>512</v>
      </c>
      <c r="D157" s="31">
        <v>9460</v>
      </c>
      <c r="E157" s="31">
        <v>1513.6</v>
      </c>
      <c r="F157" s="31">
        <v>10973.6</v>
      </c>
      <c r="G157" s="31">
        <v>10973.6</v>
      </c>
      <c r="H157" s="31">
        <f t="shared" si="49"/>
        <v>9460</v>
      </c>
      <c r="I157" s="30">
        <v>46176</v>
      </c>
      <c r="J157" s="30" t="s">
        <v>506</v>
      </c>
      <c r="K157" s="31" t="s">
        <v>504</v>
      </c>
      <c r="L157" s="31" t="s">
        <v>835</v>
      </c>
      <c r="M157" s="31" t="s">
        <v>388</v>
      </c>
      <c r="N157" s="7">
        <v>46192</v>
      </c>
      <c r="O157" s="33">
        <f t="shared" si="38"/>
        <v>6</v>
      </c>
      <c r="P157" s="33">
        <f t="shared" si="39"/>
        <v>25</v>
      </c>
      <c r="Q157" s="52">
        <f t="shared" si="40"/>
        <v>17</v>
      </c>
      <c r="R157" s="37">
        <f t="shared" si="41"/>
        <v>9460</v>
      </c>
      <c r="S157" s="37">
        <f t="shared" si="42"/>
        <v>0</v>
      </c>
      <c r="T157" s="37">
        <f t="shared" si="43"/>
        <v>0</v>
      </c>
      <c r="U157" s="37">
        <f t="shared" si="44"/>
        <v>0</v>
      </c>
      <c r="V157" s="37">
        <f t="shared" si="45"/>
        <v>0</v>
      </c>
      <c r="W157" s="37">
        <f t="shared" si="46"/>
        <v>0</v>
      </c>
    </row>
    <row r="158" spans="1:23" x14ac:dyDescent="0.35">
      <c r="A158" s="30">
        <v>46140</v>
      </c>
      <c r="B158" s="31" t="s">
        <v>2030</v>
      </c>
      <c r="C158" s="31" t="s">
        <v>920</v>
      </c>
      <c r="D158" s="31">
        <v>7200</v>
      </c>
      <c r="E158" s="31">
        <v>1152</v>
      </c>
      <c r="F158" s="31">
        <v>8352</v>
      </c>
      <c r="G158" s="31">
        <v>8352</v>
      </c>
      <c r="H158" s="31">
        <f t="shared" si="49"/>
        <v>7200</v>
      </c>
      <c r="I158" s="30">
        <v>46170</v>
      </c>
      <c r="J158" s="30" t="s">
        <v>506</v>
      </c>
      <c r="K158" s="31" t="s">
        <v>504</v>
      </c>
      <c r="L158" s="31" t="s">
        <v>835</v>
      </c>
      <c r="M158" s="31" t="s">
        <v>388</v>
      </c>
      <c r="N158" s="7">
        <v>46192</v>
      </c>
      <c r="O158" s="33">
        <f t="shared" si="38"/>
        <v>6</v>
      </c>
      <c r="P158" s="33">
        <f t="shared" si="39"/>
        <v>25</v>
      </c>
      <c r="Q158" s="52">
        <f t="shared" si="40"/>
        <v>23</v>
      </c>
      <c r="R158" s="37">
        <f t="shared" si="41"/>
        <v>7200</v>
      </c>
      <c r="S158" s="37">
        <f t="shared" si="42"/>
        <v>0</v>
      </c>
      <c r="T158" s="37">
        <f t="shared" si="43"/>
        <v>0</v>
      </c>
      <c r="U158" s="37">
        <f t="shared" si="44"/>
        <v>0</v>
      </c>
      <c r="V158" s="37">
        <f t="shared" si="45"/>
        <v>0</v>
      </c>
      <c r="W158" s="37">
        <f t="shared" si="46"/>
        <v>0</v>
      </c>
    </row>
    <row r="159" spans="1:23" x14ac:dyDescent="0.35">
      <c r="A159" s="30">
        <v>46140</v>
      </c>
      <c r="B159" s="31" t="s">
        <v>2031</v>
      </c>
      <c r="C159" s="31" t="s">
        <v>920</v>
      </c>
      <c r="D159" s="31">
        <v>10350</v>
      </c>
      <c r="E159" s="31">
        <v>1656</v>
      </c>
      <c r="F159" s="31">
        <v>12006</v>
      </c>
      <c r="G159" s="31">
        <v>12006</v>
      </c>
      <c r="H159" s="31">
        <f t="shared" si="49"/>
        <v>10350</v>
      </c>
      <c r="I159" s="30">
        <v>46170</v>
      </c>
      <c r="J159" s="30" t="s">
        <v>506</v>
      </c>
      <c r="K159" s="31" t="s">
        <v>504</v>
      </c>
      <c r="L159" s="31" t="s">
        <v>835</v>
      </c>
      <c r="M159" s="31" t="s">
        <v>388</v>
      </c>
      <c r="N159" s="7">
        <v>46192</v>
      </c>
      <c r="O159" s="33">
        <f t="shared" si="38"/>
        <v>6</v>
      </c>
      <c r="P159" s="33">
        <f t="shared" si="39"/>
        <v>25</v>
      </c>
      <c r="Q159" s="52">
        <f t="shared" si="40"/>
        <v>23</v>
      </c>
      <c r="R159" s="37">
        <f t="shared" si="41"/>
        <v>10350</v>
      </c>
      <c r="S159" s="37">
        <f t="shared" si="42"/>
        <v>0</v>
      </c>
      <c r="T159" s="37">
        <f t="shared" si="43"/>
        <v>0</v>
      </c>
      <c r="U159" s="37">
        <f t="shared" si="44"/>
        <v>0</v>
      </c>
      <c r="V159" s="37">
        <f t="shared" si="45"/>
        <v>0</v>
      </c>
      <c r="W159" s="37">
        <f t="shared" si="46"/>
        <v>0</v>
      </c>
    </row>
    <row r="160" spans="1:23" x14ac:dyDescent="0.35">
      <c r="A160" s="30">
        <v>46136</v>
      </c>
      <c r="B160" s="31" t="s">
        <v>1955</v>
      </c>
      <c r="C160" s="31" t="s">
        <v>1448</v>
      </c>
      <c r="D160" s="31">
        <v>114984.03</v>
      </c>
      <c r="E160" s="31">
        <v>18397.439999999999</v>
      </c>
      <c r="F160" s="31">
        <v>133381.47</v>
      </c>
      <c r="G160" s="31">
        <v>73452.47</v>
      </c>
      <c r="H160" s="31">
        <f>G160/1.16</f>
        <v>63321.09482758621</v>
      </c>
      <c r="I160" s="30">
        <v>46166</v>
      </c>
      <c r="J160" s="30" t="s">
        <v>506</v>
      </c>
      <c r="K160" s="31" t="s">
        <v>510</v>
      </c>
      <c r="L160" s="31" t="s">
        <v>1146</v>
      </c>
      <c r="M160" s="31" t="s">
        <v>388</v>
      </c>
      <c r="N160" s="7">
        <v>46192</v>
      </c>
      <c r="O160" s="33">
        <f t="shared" si="38"/>
        <v>6</v>
      </c>
      <c r="P160" s="33">
        <f t="shared" si="39"/>
        <v>25</v>
      </c>
      <c r="Q160" s="52">
        <f t="shared" si="40"/>
        <v>27</v>
      </c>
      <c r="R160" s="37">
        <f t="shared" si="41"/>
        <v>63321.09482758621</v>
      </c>
      <c r="S160" s="37">
        <f t="shared" si="42"/>
        <v>0</v>
      </c>
      <c r="T160" s="37">
        <f t="shared" si="43"/>
        <v>0</v>
      </c>
      <c r="U160" s="37">
        <f t="shared" si="44"/>
        <v>0</v>
      </c>
      <c r="V160" s="37">
        <f t="shared" si="45"/>
        <v>0</v>
      </c>
      <c r="W160" s="37">
        <f t="shared" si="46"/>
        <v>0</v>
      </c>
    </row>
    <row r="161" spans="1:23" x14ac:dyDescent="0.35">
      <c r="A161" s="30">
        <v>46120</v>
      </c>
      <c r="B161" s="31" t="s">
        <v>1819</v>
      </c>
      <c r="C161" s="31" t="s">
        <v>920</v>
      </c>
      <c r="D161" s="31">
        <v>11047.05</v>
      </c>
      <c r="E161" s="31">
        <v>1767.53</v>
      </c>
      <c r="F161" s="31">
        <v>12814.58</v>
      </c>
      <c r="G161" s="31">
        <v>12814.58</v>
      </c>
      <c r="H161" s="31">
        <f t="shared" ref="H161:H170" si="50">D161</f>
        <v>11047.05</v>
      </c>
      <c r="I161" s="30">
        <v>46150</v>
      </c>
      <c r="J161" s="30" t="s">
        <v>506</v>
      </c>
      <c r="K161" s="31" t="s">
        <v>504</v>
      </c>
      <c r="L161" s="31" t="s">
        <v>835</v>
      </c>
      <c r="M161" s="31" t="s">
        <v>388</v>
      </c>
      <c r="N161" s="7">
        <v>46192</v>
      </c>
      <c r="O161" s="33">
        <f t="shared" si="38"/>
        <v>6</v>
      </c>
      <c r="P161" s="33">
        <f t="shared" si="39"/>
        <v>25</v>
      </c>
      <c r="Q161" s="52">
        <f t="shared" si="40"/>
        <v>43</v>
      </c>
      <c r="R161" s="37">
        <f t="shared" si="41"/>
        <v>0</v>
      </c>
      <c r="S161" s="37">
        <f t="shared" si="42"/>
        <v>11047.05</v>
      </c>
      <c r="T161" s="37">
        <f t="shared" si="43"/>
        <v>0</v>
      </c>
      <c r="U161" s="37">
        <f t="shared" si="44"/>
        <v>0</v>
      </c>
      <c r="V161" s="37">
        <f t="shared" si="45"/>
        <v>0</v>
      </c>
      <c r="W161" s="37">
        <f t="shared" si="46"/>
        <v>0</v>
      </c>
    </row>
    <row r="162" spans="1:23" x14ac:dyDescent="0.35">
      <c r="A162" s="30">
        <v>46083</v>
      </c>
      <c r="B162" s="31" t="s">
        <v>1553</v>
      </c>
      <c r="C162" s="31" t="s">
        <v>920</v>
      </c>
      <c r="D162" s="31">
        <v>14257.8</v>
      </c>
      <c r="E162" s="31">
        <v>2281.25</v>
      </c>
      <c r="F162" s="31">
        <v>16539.05</v>
      </c>
      <c r="G162" s="31">
        <v>16539.05</v>
      </c>
      <c r="H162" s="31">
        <f t="shared" si="50"/>
        <v>14257.8</v>
      </c>
      <c r="I162" s="30">
        <v>46113</v>
      </c>
      <c r="J162" s="30" t="s">
        <v>506</v>
      </c>
      <c r="K162" s="31" t="s">
        <v>504</v>
      </c>
      <c r="L162" s="31" t="s">
        <v>835</v>
      </c>
      <c r="M162" s="31" t="s">
        <v>388</v>
      </c>
      <c r="N162" s="7">
        <v>46192</v>
      </c>
      <c r="O162" s="33">
        <f t="shared" si="38"/>
        <v>6</v>
      </c>
      <c r="P162" s="33">
        <f t="shared" si="39"/>
        <v>25</v>
      </c>
      <c r="Q162" s="52">
        <f t="shared" si="40"/>
        <v>80</v>
      </c>
      <c r="R162" s="37">
        <f t="shared" si="41"/>
        <v>0</v>
      </c>
      <c r="S162" s="37">
        <f t="shared" si="42"/>
        <v>0</v>
      </c>
      <c r="T162" s="37">
        <f t="shared" si="43"/>
        <v>14257.8</v>
      </c>
      <c r="U162" s="37">
        <f t="shared" si="44"/>
        <v>0</v>
      </c>
      <c r="V162" s="37">
        <f t="shared" si="45"/>
        <v>0</v>
      </c>
      <c r="W162" s="37">
        <f t="shared" si="46"/>
        <v>0</v>
      </c>
    </row>
    <row r="163" spans="1:23" x14ac:dyDescent="0.35">
      <c r="A163" s="30">
        <v>46077</v>
      </c>
      <c r="B163" s="31" t="s">
        <v>1513</v>
      </c>
      <c r="C163" s="31" t="s">
        <v>926</v>
      </c>
      <c r="D163" s="31">
        <v>12825</v>
      </c>
      <c r="E163" s="31">
        <v>2052</v>
      </c>
      <c r="F163" s="31">
        <v>14877</v>
      </c>
      <c r="G163" s="31">
        <v>14877</v>
      </c>
      <c r="H163" s="31">
        <f t="shared" si="50"/>
        <v>12825</v>
      </c>
      <c r="I163" s="30">
        <v>46107</v>
      </c>
      <c r="J163" s="30" t="s">
        <v>506</v>
      </c>
      <c r="K163" s="31" t="s">
        <v>504</v>
      </c>
      <c r="L163" s="31" t="s">
        <v>835</v>
      </c>
      <c r="M163" s="31" t="s">
        <v>388</v>
      </c>
      <c r="N163" s="7">
        <v>46192</v>
      </c>
      <c r="O163" s="33">
        <f t="shared" ref="O163:O195" si="51">MONTH(N163)</f>
        <v>6</v>
      </c>
      <c r="P163" s="33">
        <f t="shared" ref="P163:P195" si="52">WEEKNUM(N163)</f>
        <v>25</v>
      </c>
      <c r="Q163" s="52">
        <f t="shared" ref="Q163:Q195" si="53">IF(J163="Vencido",N163-I163+1,0)</f>
        <v>86</v>
      </c>
      <c r="R163" s="37">
        <f t="shared" ref="R163:R195" si="54">IF(Q163&gt;0,IF(Q163&lt;31,H163,0),0)</f>
        <v>0</v>
      </c>
      <c r="S163" s="37">
        <f t="shared" ref="S163:S195" si="55">IF(Q163&gt;30,IF(Q163&lt;61,H163,0),0)</f>
        <v>0</v>
      </c>
      <c r="T163" s="37">
        <f t="shared" ref="T163:T195" si="56">IF(Q163&gt;60,IF(Q163&lt;91,H163,0),0)</f>
        <v>12825</v>
      </c>
      <c r="U163" s="37">
        <f t="shared" ref="U163:U195" si="57">IF(Q163&gt;90,H163,0)</f>
        <v>0</v>
      </c>
      <c r="V163" s="37">
        <f t="shared" ref="V163:V195" si="58">IF(J163="Por vencer",H163,0)</f>
        <v>0</v>
      </c>
      <c r="W163" s="37">
        <f t="shared" ref="W163:W195" si="59">IF(J163="Vigente",H163,0)</f>
        <v>0</v>
      </c>
    </row>
    <row r="164" spans="1:23" x14ac:dyDescent="0.35">
      <c r="A164" s="30">
        <v>46076</v>
      </c>
      <c r="B164" s="31" t="s">
        <v>1519</v>
      </c>
      <c r="C164" s="31" t="s">
        <v>926</v>
      </c>
      <c r="D164" s="31">
        <v>12825</v>
      </c>
      <c r="E164" s="31">
        <v>2052</v>
      </c>
      <c r="F164" s="31">
        <v>14877</v>
      </c>
      <c r="G164" s="31">
        <v>14877</v>
      </c>
      <c r="H164" s="31">
        <f t="shared" si="50"/>
        <v>12825</v>
      </c>
      <c r="I164" s="30">
        <v>46106</v>
      </c>
      <c r="J164" s="30" t="s">
        <v>506</v>
      </c>
      <c r="K164" s="31" t="s">
        <v>504</v>
      </c>
      <c r="L164" s="31" t="s">
        <v>835</v>
      </c>
      <c r="M164" s="31" t="s">
        <v>388</v>
      </c>
      <c r="N164" s="7">
        <v>46192</v>
      </c>
      <c r="O164" s="33">
        <f t="shared" si="51"/>
        <v>6</v>
      </c>
      <c r="P164" s="33">
        <f t="shared" si="52"/>
        <v>25</v>
      </c>
      <c r="Q164" s="52">
        <f t="shared" si="53"/>
        <v>87</v>
      </c>
      <c r="R164" s="37">
        <f t="shared" si="54"/>
        <v>0</v>
      </c>
      <c r="S164" s="37">
        <f t="shared" si="55"/>
        <v>0</v>
      </c>
      <c r="T164" s="37">
        <f t="shared" si="56"/>
        <v>12825</v>
      </c>
      <c r="U164" s="37">
        <f t="shared" si="57"/>
        <v>0</v>
      </c>
      <c r="V164" s="37">
        <f t="shared" si="58"/>
        <v>0</v>
      </c>
      <c r="W164" s="37">
        <f t="shared" si="59"/>
        <v>0</v>
      </c>
    </row>
    <row r="165" spans="1:23" x14ac:dyDescent="0.35">
      <c r="A165" s="30">
        <v>46072</v>
      </c>
      <c r="B165" s="31" t="s">
        <v>1451</v>
      </c>
      <c r="C165" s="31" t="s">
        <v>920</v>
      </c>
      <c r="D165" s="31">
        <v>35478.14</v>
      </c>
      <c r="E165" s="31">
        <v>5676.5</v>
      </c>
      <c r="F165" s="31">
        <v>41154.639999999999</v>
      </c>
      <c r="G165" s="31">
        <v>41154.639999999999</v>
      </c>
      <c r="H165" s="31">
        <f t="shared" si="50"/>
        <v>35478.14</v>
      </c>
      <c r="I165" s="30">
        <v>46102</v>
      </c>
      <c r="J165" s="30" t="s">
        <v>506</v>
      </c>
      <c r="K165" s="31" t="s">
        <v>504</v>
      </c>
      <c r="L165" s="31" t="s">
        <v>835</v>
      </c>
      <c r="M165" s="31" t="s">
        <v>388</v>
      </c>
      <c r="N165" s="7">
        <v>46192</v>
      </c>
      <c r="O165" s="33">
        <f t="shared" si="51"/>
        <v>6</v>
      </c>
      <c r="P165" s="33">
        <f t="shared" si="52"/>
        <v>25</v>
      </c>
      <c r="Q165" s="52">
        <f t="shared" si="53"/>
        <v>91</v>
      </c>
      <c r="R165" s="37">
        <f t="shared" si="54"/>
        <v>0</v>
      </c>
      <c r="S165" s="37">
        <f t="shared" si="55"/>
        <v>0</v>
      </c>
      <c r="T165" s="37">
        <f t="shared" si="56"/>
        <v>0</v>
      </c>
      <c r="U165" s="37">
        <f t="shared" si="57"/>
        <v>35478.14</v>
      </c>
      <c r="V165" s="37">
        <f t="shared" si="58"/>
        <v>0</v>
      </c>
      <c r="W165" s="37">
        <f t="shared" si="59"/>
        <v>0</v>
      </c>
    </row>
    <row r="166" spans="1:23" x14ac:dyDescent="0.35">
      <c r="A166" s="30">
        <v>46071</v>
      </c>
      <c r="B166" s="31" t="s">
        <v>1458</v>
      </c>
      <c r="C166" s="31" t="s">
        <v>926</v>
      </c>
      <c r="D166" s="31">
        <v>8550</v>
      </c>
      <c r="E166" s="31">
        <v>1368</v>
      </c>
      <c r="F166" s="31">
        <v>9918</v>
      </c>
      <c r="G166" s="31">
        <v>9918</v>
      </c>
      <c r="H166" s="31">
        <f t="shared" si="50"/>
        <v>8550</v>
      </c>
      <c r="I166" s="30">
        <v>46101</v>
      </c>
      <c r="J166" s="30" t="s">
        <v>506</v>
      </c>
      <c r="K166" s="31" t="s">
        <v>504</v>
      </c>
      <c r="L166" s="31" t="s">
        <v>835</v>
      </c>
      <c r="M166" s="31" t="s">
        <v>388</v>
      </c>
      <c r="N166" s="7">
        <v>46192</v>
      </c>
      <c r="O166" s="33">
        <f t="shared" si="51"/>
        <v>6</v>
      </c>
      <c r="P166" s="33">
        <f t="shared" si="52"/>
        <v>25</v>
      </c>
      <c r="Q166" s="52">
        <f t="shared" si="53"/>
        <v>92</v>
      </c>
      <c r="R166" s="37">
        <f t="shared" si="54"/>
        <v>0</v>
      </c>
      <c r="S166" s="37">
        <f t="shared" si="55"/>
        <v>0</v>
      </c>
      <c r="T166" s="37">
        <f t="shared" si="56"/>
        <v>0</v>
      </c>
      <c r="U166" s="37">
        <f t="shared" si="57"/>
        <v>8550</v>
      </c>
      <c r="V166" s="37">
        <f t="shared" si="58"/>
        <v>0</v>
      </c>
      <c r="W166" s="37">
        <f t="shared" si="59"/>
        <v>0</v>
      </c>
    </row>
    <row r="167" spans="1:23" x14ac:dyDescent="0.35">
      <c r="A167" s="30">
        <v>46069</v>
      </c>
      <c r="B167" s="31" t="s">
        <v>1469</v>
      </c>
      <c r="C167" s="31" t="s">
        <v>926</v>
      </c>
      <c r="D167" s="31">
        <v>8550</v>
      </c>
      <c r="E167" s="31">
        <v>1368</v>
      </c>
      <c r="F167" s="31">
        <v>9918</v>
      </c>
      <c r="G167" s="31">
        <v>9918</v>
      </c>
      <c r="H167" s="31">
        <f t="shared" si="50"/>
        <v>8550</v>
      </c>
      <c r="I167" s="30">
        <v>46099</v>
      </c>
      <c r="J167" s="30" t="s">
        <v>506</v>
      </c>
      <c r="K167" s="31" t="s">
        <v>504</v>
      </c>
      <c r="L167" s="31" t="s">
        <v>835</v>
      </c>
      <c r="M167" s="31" t="s">
        <v>388</v>
      </c>
      <c r="N167" s="7">
        <v>46192</v>
      </c>
      <c r="O167" s="33">
        <f t="shared" si="51"/>
        <v>6</v>
      </c>
      <c r="P167" s="33">
        <f t="shared" si="52"/>
        <v>25</v>
      </c>
      <c r="Q167" s="52">
        <f t="shared" si="53"/>
        <v>94</v>
      </c>
      <c r="R167" s="37">
        <f t="shared" si="54"/>
        <v>0</v>
      </c>
      <c r="S167" s="37">
        <f t="shared" si="55"/>
        <v>0</v>
      </c>
      <c r="T167" s="37">
        <f t="shared" si="56"/>
        <v>0</v>
      </c>
      <c r="U167" s="37">
        <f t="shared" si="57"/>
        <v>8550</v>
      </c>
      <c r="V167" s="37">
        <f t="shared" si="58"/>
        <v>0</v>
      </c>
      <c r="W167" s="37">
        <f t="shared" si="59"/>
        <v>0</v>
      </c>
    </row>
    <row r="168" spans="1:23" x14ac:dyDescent="0.35">
      <c r="A168" s="30">
        <v>46069</v>
      </c>
      <c r="B168" s="31" t="s">
        <v>1470</v>
      </c>
      <c r="C168" s="31" t="s">
        <v>920</v>
      </c>
      <c r="D168" s="31">
        <v>7112.44</v>
      </c>
      <c r="E168" s="31">
        <v>1137.99</v>
      </c>
      <c r="F168" s="31">
        <v>8250.43</v>
      </c>
      <c r="G168" s="31">
        <v>8250.43</v>
      </c>
      <c r="H168" s="31">
        <f t="shared" si="50"/>
        <v>7112.44</v>
      </c>
      <c r="I168" s="30">
        <v>46099</v>
      </c>
      <c r="J168" s="30" t="s">
        <v>506</v>
      </c>
      <c r="K168" s="31" t="s">
        <v>504</v>
      </c>
      <c r="L168" s="31" t="s">
        <v>835</v>
      </c>
      <c r="M168" s="31" t="s">
        <v>388</v>
      </c>
      <c r="N168" s="7">
        <v>46192</v>
      </c>
      <c r="O168" s="33">
        <f t="shared" si="51"/>
        <v>6</v>
      </c>
      <c r="P168" s="33">
        <f t="shared" si="52"/>
        <v>25</v>
      </c>
      <c r="Q168" s="52">
        <f t="shared" si="53"/>
        <v>94</v>
      </c>
      <c r="R168" s="37">
        <f t="shared" si="54"/>
        <v>0</v>
      </c>
      <c r="S168" s="37">
        <f t="shared" si="55"/>
        <v>0</v>
      </c>
      <c r="T168" s="37">
        <f t="shared" si="56"/>
        <v>0</v>
      </c>
      <c r="U168" s="37">
        <f t="shared" si="57"/>
        <v>7112.44</v>
      </c>
      <c r="V168" s="37">
        <f t="shared" si="58"/>
        <v>0</v>
      </c>
      <c r="W168" s="37">
        <f t="shared" si="59"/>
        <v>0</v>
      </c>
    </row>
    <row r="169" spans="1:23" x14ac:dyDescent="0.35">
      <c r="A169" s="30">
        <v>46037</v>
      </c>
      <c r="B169" s="31" t="s">
        <v>1142</v>
      </c>
      <c r="C169" s="31" t="s">
        <v>926</v>
      </c>
      <c r="D169" s="31">
        <v>44390</v>
      </c>
      <c r="E169" s="31">
        <v>7102.4</v>
      </c>
      <c r="F169" s="31">
        <v>51492.4</v>
      </c>
      <c r="G169" s="31">
        <v>51492.4</v>
      </c>
      <c r="H169" s="31">
        <f t="shared" si="50"/>
        <v>44390</v>
      </c>
      <c r="I169" s="30">
        <v>46067</v>
      </c>
      <c r="J169" s="30" t="s">
        <v>506</v>
      </c>
      <c r="K169" s="31" t="s">
        <v>504</v>
      </c>
      <c r="L169" s="31" t="s">
        <v>835</v>
      </c>
      <c r="M169" s="31" t="s">
        <v>388</v>
      </c>
      <c r="N169" s="7">
        <v>46192</v>
      </c>
      <c r="O169" s="33">
        <f t="shared" si="51"/>
        <v>6</v>
      </c>
      <c r="P169" s="33">
        <f t="shared" si="52"/>
        <v>25</v>
      </c>
      <c r="Q169" s="52">
        <f t="shared" si="53"/>
        <v>126</v>
      </c>
      <c r="R169" s="37">
        <f t="shared" si="54"/>
        <v>0</v>
      </c>
      <c r="S169" s="37">
        <f t="shared" si="55"/>
        <v>0</v>
      </c>
      <c r="T169" s="37">
        <f t="shared" si="56"/>
        <v>0</v>
      </c>
      <c r="U169" s="37">
        <f t="shared" si="57"/>
        <v>44390</v>
      </c>
      <c r="V169" s="37">
        <f t="shared" si="58"/>
        <v>0</v>
      </c>
      <c r="W169" s="37">
        <f t="shared" si="59"/>
        <v>0</v>
      </c>
    </row>
    <row r="170" spans="1:23" x14ac:dyDescent="0.35">
      <c r="A170" s="30">
        <v>46037</v>
      </c>
      <c r="B170" s="31" t="s">
        <v>1143</v>
      </c>
      <c r="C170" s="31" t="s">
        <v>920</v>
      </c>
      <c r="D170" s="31">
        <v>17638.53</v>
      </c>
      <c r="E170" s="31">
        <v>2822.16</v>
      </c>
      <c r="F170" s="31">
        <v>20460.689999999999</v>
      </c>
      <c r="G170" s="31">
        <v>20460.689999999999</v>
      </c>
      <c r="H170" s="31">
        <f t="shared" si="50"/>
        <v>17638.53</v>
      </c>
      <c r="I170" s="30">
        <v>46067</v>
      </c>
      <c r="J170" s="30" t="s">
        <v>506</v>
      </c>
      <c r="K170" s="31" t="s">
        <v>504</v>
      </c>
      <c r="L170" s="31" t="s">
        <v>835</v>
      </c>
      <c r="M170" s="31" t="s">
        <v>388</v>
      </c>
      <c r="N170" s="7">
        <v>46192</v>
      </c>
      <c r="O170" s="33">
        <f t="shared" si="51"/>
        <v>6</v>
      </c>
      <c r="P170" s="33">
        <f t="shared" si="52"/>
        <v>25</v>
      </c>
      <c r="Q170" s="52">
        <f t="shared" si="53"/>
        <v>126</v>
      </c>
      <c r="R170" s="37">
        <f t="shared" si="54"/>
        <v>0</v>
      </c>
      <c r="S170" s="37">
        <f t="shared" si="55"/>
        <v>0</v>
      </c>
      <c r="T170" s="37">
        <f t="shared" si="56"/>
        <v>0</v>
      </c>
      <c r="U170" s="37">
        <f t="shared" si="57"/>
        <v>17638.53</v>
      </c>
      <c r="V170" s="37">
        <f t="shared" si="58"/>
        <v>0</v>
      </c>
      <c r="W170" s="37">
        <f t="shared" si="59"/>
        <v>0</v>
      </c>
    </row>
    <row r="171" spans="1:23" x14ac:dyDescent="0.35">
      <c r="A171" s="30">
        <v>46017</v>
      </c>
      <c r="B171" s="31" t="s">
        <v>1061</v>
      </c>
      <c r="C171" s="31" t="s">
        <v>926</v>
      </c>
      <c r="D171" s="31">
        <v>42000</v>
      </c>
      <c r="E171" s="31">
        <v>6720</v>
      </c>
      <c r="F171" s="31">
        <v>48720</v>
      </c>
      <c r="G171" s="31">
        <v>31860</v>
      </c>
      <c r="H171" s="31">
        <f t="shared" ref="H171:H173" si="60">G171/1.16</f>
        <v>27465.517241379312</v>
      </c>
      <c r="I171" s="30">
        <v>46047</v>
      </c>
      <c r="J171" s="30" t="s">
        <v>506</v>
      </c>
      <c r="K171" s="31" t="s">
        <v>510</v>
      </c>
      <c r="L171" s="31" t="s">
        <v>835</v>
      </c>
      <c r="M171" s="31" t="s">
        <v>388</v>
      </c>
      <c r="N171" s="7">
        <v>46192</v>
      </c>
      <c r="O171" s="33">
        <f t="shared" si="51"/>
        <v>6</v>
      </c>
      <c r="P171" s="33">
        <f t="shared" si="52"/>
        <v>25</v>
      </c>
      <c r="Q171" s="52">
        <f t="shared" si="53"/>
        <v>146</v>
      </c>
      <c r="R171" s="37">
        <f t="shared" si="54"/>
        <v>0</v>
      </c>
      <c r="S171" s="37">
        <f t="shared" si="55"/>
        <v>0</v>
      </c>
      <c r="T171" s="37">
        <f t="shared" si="56"/>
        <v>0</v>
      </c>
      <c r="U171" s="37">
        <f t="shared" si="57"/>
        <v>27465.517241379312</v>
      </c>
      <c r="V171" s="37">
        <f t="shared" si="58"/>
        <v>0</v>
      </c>
      <c r="W171" s="37">
        <f t="shared" si="59"/>
        <v>0</v>
      </c>
    </row>
    <row r="172" spans="1:23" x14ac:dyDescent="0.35">
      <c r="A172" s="30">
        <v>45953</v>
      </c>
      <c r="B172" s="31" t="s">
        <v>960</v>
      </c>
      <c r="C172" s="31" t="s">
        <v>858</v>
      </c>
      <c r="D172" s="31">
        <v>19694.400000000001</v>
      </c>
      <c r="E172" s="31">
        <v>3151.1</v>
      </c>
      <c r="F172" s="31">
        <v>22845.5</v>
      </c>
      <c r="G172" s="31">
        <v>2429.5</v>
      </c>
      <c r="H172" s="31">
        <f t="shared" si="60"/>
        <v>2094.3965517241381</v>
      </c>
      <c r="I172" s="30">
        <v>45968</v>
      </c>
      <c r="J172" s="30" t="s">
        <v>506</v>
      </c>
      <c r="K172" s="31" t="s">
        <v>510</v>
      </c>
      <c r="L172" s="31" t="s">
        <v>835</v>
      </c>
      <c r="M172" s="31" t="s">
        <v>388</v>
      </c>
      <c r="N172" s="7">
        <v>46192</v>
      </c>
      <c r="O172" s="33">
        <f t="shared" si="51"/>
        <v>6</v>
      </c>
      <c r="P172" s="33">
        <f t="shared" si="52"/>
        <v>25</v>
      </c>
      <c r="Q172" s="52">
        <f t="shared" si="53"/>
        <v>225</v>
      </c>
      <c r="R172" s="37">
        <f t="shared" si="54"/>
        <v>0</v>
      </c>
      <c r="S172" s="37">
        <f t="shared" si="55"/>
        <v>0</v>
      </c>
      <c r="T172" s="37">
        <f t="shared" si="56"/>
        <v>0</v>
      </c>
      <c r="U172" s="37">
        <f t="shared" si="57"/>
        <v>2094.3965517241381</v>
      </c>
      <c r="V172" s="37">
        <f t="shared" si="58"/>
        <v>0</v>
      </c>
      <c r="W172" s="37">
        <f t="shared" si="59"/>
        <v>0</v>
      </c>
    </row>
    <row r="173" spans="1:23" x14ac:dyDescent="0.35">
      <c r="A173" s="30">
        <v>45944</v>
      </c>
      <c r="B173" s="31" t="s">
        <v>959</v>
      </c>
      <c r="C173" s="31" t="s">
        <v>920</v>
      </c>
      <c r="D173" s="31">
        <v>14295.42</v>
      </c>
      <c r="E173" s="31">
        <v>2287.27</v>
      </c>
      <c r="F173" s="31">
        <v>16582.689999999999</v>
      </c>
      <c r="G173" s="31">
        <v>7355.32</v>
      </c>
      <c r="H173" s="31">
        <f t="shared" si="60"/>
        <v>6340.7931034482763</v>
      </c>
      <c r="I173" s="30">
        <v>45974</v>
      </c>
      <c r="J173" s="30" t="s">
        <v>506</v>
      </c>
      <c r="K173" s="31" t="s">
        <v>510</v>
      </c>
      <c r="L173" s="31" t="s">
        <v>835</v>
      </c>
      <c r="M173" s="31" t="s">
        <v>388</v>
      </c>
      <c r="N173" s="7">
        <v>46192</v>
      </c>
      <c r="O173" s="33">
        <f t="shared" si="51"/>
        <v>6</v>
      </c>
      <c r="P173" s="33">
        <f t="shared" si="52"/>
        <v>25</v>
      </c>
      <c r="Q173" s="52">
        <f t="shared" si="53"/>
        <v>219</v>
      </c>
      <c r="R173" s="37">
        <f t="shared" si="54"/>
        <v>0</v>
      </c>
      <c r="S173" s="37">
        <f t="shared" si="55"/>
        <v>0</v>
      </c>
      <c r="T173" s="37">
        <f t="shared" si="56"/>
        <v>0</v>
      </c>
      <c r="U173" s="37">
        <f t="shared" si="57"/>
        <v>6340.7931034482763</v>
      </c>
      <c r="V173" s="37">
        <f t="shared" si="58"/>
        <v>0</v>
      </c>
      <c r="W173" s="37">
        <f t="shared" si="59"/>
        <v>0</v>
      </c>
    </row>
    <row r="174" spans="1:23" x14ac:dyDescent="0.35">
      <c r="A174" s="30">
        <v>45915</v>
      </c>
      <c r="B174" s="31" t="s">
        <v>935</v>
      </c>
      <c r="C174" s="31" t="s">
        <v>514</v>
      </c>
      <c r="D174" s="31">
        <v>7125</v>
      </c>
      <c r="E174" s="31">
        <v>1140</v>
      </c>
      <c r="F174" s="31">
        <v>8265</v>
      </c>
      <c r="G174" s="31">
        <v>8265</v>
      </c>
      <c r="H174" s="31">
        <f t="shared" ref="H174:H177" si="61">D174</f>
        <v>7125</v>
      </c>
      <c r="I174" s="30">
        <v>45945</v>
      </c>
      <c r="J174" s="30" t="s">
        <v>506</v>
      </c>
      <c r="K174" s="31" t="s">
        <v>504</v>
      </c>
      <c r="L174" s="31" t="s">
        <v>397</v>
      </c>
      <c r="M174" s="31" t="s">
        <v>388</v>
      </c>
      <c r="N174" s="7">
        <v>46192</v>
      </c>
      <c r="O174" s="33">
        <f t="shared" si="51"/>
        <v>6</v>
      </c>
      <c r="P174" s="33">
        <f t="shared" si="52"/>
        <v>25</v>
      </c>
      <c r="Q174" s="52">
        <f t="shared" si="53"/>
        <v>248</v>
      </c>
      <c r="R174" s="37">
        <f t="shared" si="54"/>
        <v>0</v>
      </c>
      <c r="S174" s="37">
        <f t="shared" si="55"/>
        <v>0</v>
      </c>
      <c r="T174" s="37">
        <f t="shared" si="56"/>
        <v>0</v>
      </c>
      <c r="U174" s="37">
        <f t="shared" si="57"/>
        <v>7125</v>
      </c>
      <c r="V174" s="37">
        <f t="shared" si="58"/>
        <v>0</v>
      </c>
      <c r="W174" s="37">
        <f t="shared" si="59"/>
        <v>0</v>
      </c>
    </row>
    <row r="175" spans="1:23" x14ac:dyDescent="0.35">
      <c r="A175" s="30">
        <v>45896</v>
      </c>
      <c r="B175" s="31" t="s">
        <v>921</v>
      </c>
      <c r="C175" s="31" t="s">
        <v>514</v>
      </c>
      <c r="D175" s="31">
        <v>4375</v>
      </c>
      <c r="E175" s="31">
        <v>700</v>
      </c>
      <c r="F175" s="31">
        <v>5075</v>
      </c>
      <c r="G175" s="31">
        <v>5075</v>
      </c>
      <c r="H175" s="31">
        <f t="shared" si="61"/>
        <v>4375</v>
      </c>
      <c r="I175" s="30">
        <v>45926</v>
      </c>
      <c r="J175" s="30" t="s">
        <v>506</v>
      </c>
      <c r="K175" s="31" t="s">
        <v>504</v>
      </c>
      <c r="L175" s="31" t="s">
        <v>397</v>
      </c>
      <c r="M175" s="31" t="s">
        <v>388</v>
      </c>
      <c r="N175" s="7">
        <v>46192</v>
      </c>
      <c r="O175" s="33">
        <f t="shared" si="51"/>
        <v>6</v>
      </c>
      <c r="P175" s="33">
        <f t="shared" si="52"/>
        <v>25</v>
      </c>
      <c r="Q175" s="52">
        <f t="shared" si="53"/>
        <v>267</v>
      </c>
      <c r="R175" s="37">
        <f t="shared" si="54"/>
        <v>0</v>
      </c>
      <c r="S175" s="37">
        <f t="shared" si="55"/>
        <v>0</v>
      </c>
      <c r="T175" s="37">
        <f t="shared" si="56"/>
        <v>0</v>
      </c>
      <c r="U175" s="37">
        <f t="shared" si="57"/>
        <v>4375</v>
      </c>
      <c r="V175" s="37">
        <f t="shared" si="58"/>
        <v>0</v>
      </c>
      <c r="W175" s="37">
        <f t="shared" si="59"/>
        <v>0</v>
      </c>
    </row>
    <row r="176" spans="1:23" x14ac:dyDescent="0.35">
      <c r="A176" s="30">
        <v>45895</v>
      </c>
      <c r="B176" s="31" t="s">
        <v>922</v>
      </c>
      <c r="C176" s="31" t="s">
        <v>545</v>
      </c>
      <c r="D176" s="31">
        <v>22364.16</v>
      </c>
      <c r="E176" s="31"/>
      <c r="F176" s="31">
        <v>22364.16</v>
      </c>
      <c r="G176" s="31">
        <v>22364.16</v>
      </c>
      <c r="H176" s="31">
        <f t="shared" si="61"/>
        <v>22364.16</v>
      </c>
      <c r="I176" s="30">
        <v>45925</v>
      </c>
      <c r="J176" s="30" t="s">
        <v>506</v>
      </c>
      <c r="K176" s="31" t="s">
        <v>504</v>
      </c>
      <c r="L176" s="31" t="s">
        <v>405</v>
      </c>
      <c r="M176" s="31" t="s">
        <v>388</v>
      </c>
      <c r="N176" s="7">
        <v>46192</v>
      </c>
      <c r="O176" s="33">
        <f t="shared" si="51"/>
        <v>6</v>
      </c>
      <c r="P176" s="33">
        <f t="shared" si="52"/>
        <v>25</v>
      </c>
      <c r="Q176" s="52">
        <f t="shared" si="53"/>
        <v>268</v>
      </c>
      <c r="R176" s="37">
        <f t="shared" si="54"/>
        <v>0</v>
      </c>
      <c r="S176" s="37">
        <f t="shared" si="55"/>
        <v>0</v>
      </c>
      <c r="T176" s="37">
        <f t="shared" si="56"/>
        <v>0</v>
      </c>
      <c r="U176" s="37">
        <f t="shared" si="57"/>
        <v>22364.16</v>
      </c>
      <c r="V176" s="37">
        <f t="shared" si="58"/>
        <v>0</v>
      </c>
      <c r="W176" s="37">
        <f t="shared" si="59"/>
        <v>0</v>
      </c>
    </row>
    <row r="177" spans="1:23" x14ac:dyDescent="0.35">
      <c r="A177" s="30">
        <v>45876</v>
      </c>
      <c r="B177" s="31" t="s">
        <v>886</v>
      </c>
      <c r="C177" s="31" t="s">
        <v>545</v>
      </c>
      <c r="D177" s="31">
        <v>22343.040000000001</v>
      </c>
      <c r="E177" s="31"/>
      <c r="F177" s="31">
        <v>22343.040000000001</v>
      </c>
      <c r="G177" s="31">
        <v>22343.040000000001</v>
      </c>
      <c r="H177" s="31">
        <f t="shared" si="61"/>
        <v>22343.040000000001</v>
      </c>
      <c r="I177" s="30">
        <v>45906</v>
      </c>
      <c r="J177" s="30" t="s">
        <v>506</v>
      </c>
      <c r="K177" s="31" t="s">
        <v>504</v>
      </c>
      <c r="L177" s="31" t="s">
        <v>405</v>
      </c>
      <c r="M177" s="31" t="s">
        <v>388</v>
      </c>
      <c r="N177" s="7">
        <v>46192</v>
      </c>
      <c r="O177" s="33">
        <f t="shared" si="51"/>
        <v>6</v>
      </c>
      <c r="P177" s="33">
        <f t="shared" si="52"/>
        <v>25</v>
      </c>
      <c r="Q177" s="52">
        <f t="shared" si="53"/>
        <v>287</v>
      </c>
      <c r="R177" s="37">
        <f t="shared" si="54"/>
        <v>0</v>
      </c>
      <c r="S177" s="37">
        <f t="shared" si="55"/>
        <v>0</v>
      </c>
      <c r="T177" s="37">
        <f t="shared" si="56"/>
        <v>0</v>
      </c>
      <c r="U177" s="37">
        <f t="shared" si="57"/>
        <v>22343.040000000001</v>
      </c>
      <c r="V177" s="37">
        <f t="shared" si="58"/>
        <v>0</v>
      </c>
      <c r="W177" s="37">
        <f t="shared" si="59"/>
        <v>0</v>
      </c>
    </row>
    <row r="178" spans="1:23" x14ac:dyDescent="0.35">
      <c r="A178" s="30">
        <v>45869</v>
      </c>
      <c r="B178" s="31" t="s">
        <v>884</v>
      </c>
      <c r="C178" s="31" t="s">
        <v>480</v>
      </c>
      <c r="D178" s="31">
        <v>761801.88</v>
      </c>
      <c r="E178" s="31">
        <v>121888.3</v>
      </c>
      <c r="F178" s="31">
        <v>883690.18</v>
      </c>
      <c r="G178" s="31">
        <v>203429.86</v>
      </c>
      <c r="H178" s="31">
        <f>G178/1.16</f>
        <v>175370.56896551725</v>
      </c>
      <c r="I178" s="30">
        <v>45884</v>
      </c>
      <c r="J178" s="30" t="s">
        <v>506</v>
      </c>
      <c r="K178" s="31" t="s">
        <v>510</v>
      </c>
      <c r="L178" s="31" t="s">
        <v>835</v>
      </c>
      <c r="M178" s="31" t="s">
        <v>388</v>
      </c>
      <c r="N178" s="7">
        <v>46192</v>
      </c>
      <c r="O178" s="33">
        <f t="shared" si="51"/>
        <v>6</v>
      </c>
      <c r="P178" s="33">
        <f t="shared" si="52"/>
        <v>25</v>
      </c>
      <c r="Q178" s="52">
        <f t="shared" si="53"/>
        <v>309</v>
      </c>
      <c r="R178" s="37">
        <f t="shared" si="54"/>
        <v>0</v>
      </c>
      <c r="S178" s="37">
        <f t="shared" si="55"/>
        <v>0</v>
      </c>
      <c r="T178" s="37">
        <f t="shared" si="56"/>
        <v>0</v>
      </c>
      <c r="U178" s="37">
        <f t="shared" si="57"/>
        <v>175370.56896551725</v>
      </c>
      <c r="V178" s="37">
        <f t="shared" si="58"/>
        <v>0</v>
      </c>
      <c r="W178" s="37">
        <f t="shared" si="59"/>
        <v>0</v>
      </c>
    </row>
    <row r="179" spans="1:23" x14ac:dyDescent="0.35">
      <c r="A179" s="30">
        <v>45840</v>
      </c>
      <c r="B179" s="31" t="s">
        <v>863</v>
      </c>
      <c r="C179" s="31" t="s">
        <v>406</v>
      </c>
      <c r="D179" s="31">
        <v>14940</v>
      </c>
      <c r="E179" s="31">
        <v>2390.4</v>
      </c>
      <c r="F179" s="31">
        <v>17330.400000000001</v>
      </c>
      <c r="G179" s="31">
        <v>17330.400000000001</v>
      </c>
      <c r="H179" s="31">
        <f t="shared" ref="H179:H180" si="62">D179</f>
        <v>14940</v>
      </c>
      <c r="I179" s="30">
        <v>45870</v>
      </c>
      <c r="J179" s="30" t="s">
        <v>506</v>
      </c>
      <c r="K179" s="31" t="s">
        <v>504</v>
      </c>
      <c r="L179" s="31" t="s">
        <v>405</v>
      </c>
      <c r="M179" s="31" t="s">
        <v>388</v>
      </c>
      <c r="N179" s="7">
        <v>46192</v>
      </c>
      <c r="O179" s="33">
        <f t="shared" si="51"/>
        <v>6</v>
      </c>
      <c r="P179" s="33">
        <f t="shared" si="52"/>
        <v>25</v>
      </c>
      <c r="Q179" s="52">
        <f t="shared" si="53"/>
        <v>323</v>
      </c>
      <c r="R179" s="37">
        <f t="shared" si="54"/>
        <v>0</v>
      </c>
      <c r="S179" s="37">
        <f t="shared" si="55"/>
        <v>0</v>
      </c>
      <c r="T179" s="37">
        <f t="shared" si="56"/>
        <v>0</v>
      </c>
      <c r="U179" s="37">
        <f t="shared" si="57"/>
        <v>14940</v>
      </c>
      <c r="V179" s="37">
        <f t="shared" si="58"/>
        <v>0</v>
      </c>
      <c r="W179" s="37">
        <f t="shared" si="59"/>
        <v>0</v>
      </c>
    </row>
    <row r="180" spans="1:23" x14ac:dyDescent="0.35">
      <c r="A180" s="30">
        <v>45827</v>
      </c>
      <c r="B180" s="31" t="s">
        <v>854</v>
      </c>
      <c r="C180" s="31" t="s">
        <v>406</v>
      </c>
      <c r="D180" s="31">
        <v>22410</v>
      </c>
      <c r="E180" s="31">
        <v>3585.6</v>
      </c>
      <c r="F180" s="31">
        <v>25995.599999999999</v>
      </c>
      <c r="G180" s="31">
        <v>25995.599999999999</v>
      </c>
      <c r="H180" s="31">
        <f t="shared" si="62"/>
        <v>22410</v>
      </c>
      <c r="I180" s="30">
        <v>45857</v>
      </c>
      <c r="J180" s="30" t="s">
        <v>506</v>
      </c>
      <c r="K180" s="31" t="s">
        <v>504</v>
      </c>
      <c r="L180" s="31" t="s">
        <v>405</v>
      </c>
      <c r="M180" s="31" t="s">
        <v>388</v>
      </c>
      <c r="N180" s="7">
        <v>46192</v>
      </c>
      <c r="O180" s="33">
        <f t="shared" si="51"/>
        <v>6</v>
      </c>
      <c r="P180" s="33">
        <f t="shared" si="52"/>
        <v>25</v>
      </c>
      <c r="Q180" s="52">
        <f t="shared" si="53"/>
        <v>336</v>
      </c>
      <c r="R180" s="37">
        <f t="shared" si="54"/>
        <v>0</v>
      </c>
      <c r="S180" s="37">
        <f t="shared" si="55"/>
        <v>0</v>
      </c>
      <c r="T180" s="37">
        <f t="shared" si="56"/>
        <v>0</v>
      </c>
      <c r="U180" s="37">
        <f t="shared" si="57"/>
        <v>22410</v>
      </c>
      <c r="V180" s="37">
        <f t="shared" si="58"/>
        <v>0</v>
      </c>
      <c r="W180" s="37">
        <f t="shared" si="59"/>
        <v>0</v>
      </c>
    </row>
    <row r="181" spans="1:23" x14ac:dyDescent="0.35">
      <c r="A181" s="30">
        <v>45814</v>
      </c>
      <c r="B181" s="31" t="s">
        <v>845</v>
      </c>
      <c r="C181" s="31" t="s">
        <v>406</v>
      </c>
      <c r="D181" s="31">
        <v>19012.5</v>
      </c>
      <c r="E181" s="31">
        <v>3042</v>
      </c>
      <c r="F181" s="31">
        <v>22054.5</v>
      </c>
      <c r="G181" s="31">
        <v>3092.7</v>
      </c>
      <c r="H181" s="31">
        <f>G181/1.16</f>
        <v>2666.1206896551726</v>
      </c>
      <c r="I181" s="30">
        <v>45844</v>
      </c>
      <c r="J181" s="30" t="s">
        <v>506</v>
      </c>
      <c r="K181" s="31" t="s">
        <v>510</v>
      </c>
      <c r="L181" s="31" t="s">
        <v>405</v>
      </c>
      <c r="M181" s="31" t="s">
        <v>388</v>
      </c>
      <c r="N181" s="7">
        <v>46192</v>
      </c>
      <c r="O181" s="33">
        <f t="shared" si="51"/>
        <v>6</v>
      </c>
      <c r="P181" s="33">
        <f t="shared" si="52"/>
        <v>25</v>
      </c>
      <c r="Q181" s="52">
        <f t="shared" si="53"/>
        <v>349</v>
      </c>
      <c r="R181" s="37">
        <f t="shared" si="54"/>
        <v>0</v>
      </c>
      <c r="S181" s="37">
        <f t="shared" si="55"/>
        <v>0</v>
      </c>
      <c r="T181" s="37">
        <f t="shared" si="56"/>
        <v>0</v>
      </c>
      <c r="U181" s="37">
        <f t="shared" si="57"/>
        <v>2666.1206896551726</v>
      </c>
      <c r="V181" s="37">
        <f t="shared" si="58"/>
        <v>0</v>
      </c>
      <c r="W181" s="37">
        <f t="shared" si="59"/>
        <v>0</v>
      </c>
    </row>
    <row r="182" spans="1:23" x14ac:dyDescent="0.35">
      <c r="A182" s="30">
        <v>45799</v>
      </c>
      <c r="B182" s="31" t="s">
        <v>844</v>
      </c>
      <c r="C182" s="31" t="s">
        <v>798</v>
      </c>
      <c r="D182" s="31">
        <v>3477.15</v>
      </c>
      <c r="E182" s="31">
        <v>556.34</v>
      </c>
      <c r="F182" s="31">
        <v>4033.49</v>
      </c>
      <c r="G182" s="31">
        <v>4033.49</v>
      </c>
      <c r="H182" s="31">
        <f t="shared" ref="H182:H187" si="63">D182</f>
        <v>3477.15</v>
      </c>
      <c r="I182" s="30">
        <v>45829</v>
      </c>
      <c r="J182" s="30" t="s">
        <v>506</v>
      </c>
      <c r="K182" s="31" t="s">
        <v>504</v>
      </c>
      <c r="L182" s="31" t="s">
        <v>405</v>
      </c>
      <c r="M182" s="31" t="s">
        <v>388</v>
      </c>
      <c r="N182" s="7">
        <v>46192</v>
      </c>
      <c r="O182" s="33">
        <f t="shared" si="51"/>
        <v>6</v>
      </c>
      <c r="P182" s="33">
        <f t="shared" si="52"/>
        <v>25</v>
      </c>
      <c r="Q182" s="52">
        <f t="shared" si="53"/>
        <v>364</v>
      </c>
      <c r="R182" s="37">
        <f t="shared" si="54"/>
        <v>0</v>
      </c>
      <c r="S182" s="37">
        <f t="shared" si="55"/>
        <v>0</v>
      </c>
      <c r="T182" s="37">
        <f t="shared" si="56"/>
        <v>0</v>
      </c>
      <c r="U182" s="37">
        <f t="shared" si="57"/>
        <v>3477.15</v>
      </c>
      <c r="V182" s="37">
        <f t="shared" si="58"/>
        <v>0</v>
      </c>
      <c r="W182" s="37">
        <f t="shared" si="59"/>
        <v>0</v>
      </c>
    </row>
    <row r="183" spans="1:23" x14ac:dyDescent="0.35">
      <c r="A183" s="30">
        <v>45792</v>
      </c>
      <c r="B183" s="31" t="s">
        <v>840</v>
      </c>
      <c r="C183" s="31" t="s">
        <v>798</v>
      </c>
      <c r="D183" s="31">
        <v>162680</v>
      </c>
      <c r="E183" s="31">
        <v>26028.799999999999</v>
      </c>
      <c r="F183" s="31">
        <v>188708.8</v>
      </c>
      <c r="G183" s="31">
        <v>188708.8</v>
      </c>
      <c r="H183" s="31">
        <f t="shared" si="63"/>
        <v>162680</v>
      </c>
      <c r="I183" s="30">
        <v>45822</v>
      </c>
      <c r="J183" s="30" t="s">
        <v>506</v>
      </c>
      <c r="K183" s="31" t="s">
        <v>504</v>
      </c>
      <c r="L183" s="31" t="s">
        <v>405</v>
      </c>
      <c r="M183" s="31" t="s">
        <v>388</v>
      </c>
      <c r="N183" s="7">
        <v>46192</v>
      </c>
      <c r="O183" s="33">
        <f t="shared" si="51"/>
        <v>6</v>
      </c>
      <c r="P183" s="33">
        <f t="shared" si="52"/>
        <v>25</v>
      </c>
      <c r="Q183" s="52">
        <f t="shared" si="53"/>
        <v>371</v>
      </c>
      <c r="R183" s="37">
        <f t="shared" si="54"/>
        <v>0</v>
      </c>
      <c r="S183" s="37">
        <f t="shared" si="55"/>
        <v>0</v>
      </c>
      <c r="T183" s="37">
        <f t="shared" si="56"/>
        <v>0</v>
      </c>
      <c r="U183" s="37">
        <f t="shared" si="57"/>
        <v>162680</v>
      </c>
      <c r="V183" s="37">
        <f t="shared" si="58"/>
        <v>0</v>
      </c>
      <c r="W183" s="37">
        <f t="shared" si="59"/>
        <v>0</v>
      </c>
    </row>
    <row r="184" spans="1:23" x14ac:dyDescent="0.35">
      <c r="A184" s="30">
        <v>45792</v>
      </c>
      <c r="B184" s="31" t="s">
        <v>841</v>
      </c>
      <c r="C184" s="31" t="s">
        <v>798</v>
      </c>
      <c r="D184" s="31">
        <v>6970.68</v>
      </c>
      <c r="E184" s="31">
        <v>1115.31</v>
      </c>
      <c r="F184" s="31">
        <v>8085.99</v>
      </c>
      <c r="G184" s="31">
        <v>8085.99</v>
      </c>
      <c r="H184" s="31">
        <f t="shared" si="63"/>
        <v>6970.68</v>
      </c>
      <c r="I184" s="30">
        <v>45822</v>
      </c>
      <c r="J184" s="30" t="s">
        <v>506</v>
      </c>
      <c r="K184" s="31" t="s">
        <v>504</v>
      </c>
      <c r="L184" s="31" t="s">
        <v>405</v>
      </c>
      <c r="M184" s="31" t="s">
        <v>388</v>
      </c>
      <c r="N184" s="7">
        <v>46192</v>
      </c>
      <c r="O184" s="33">
        <f t="shared" si="51"/>
        <v>6</v>
      </c>
      <c r="P184" s="33">
        <f t="shared" si="52"/>
        <v>25</v>
      </c>
      <c r="Q184" s="52">
        <f t="shared" si="53"/>
        <v>371</v>
      </c>
      <c r="R184" s="37">
        <f t="shared" si="54"/>
        <v>0</v>
      </c>
      <c r="S184" s="37">
        <f t="shared" si="55"/>
        <v>0</v>
      </c>
      <c r="T184" s="37">
        <f t="shared" si="56"/>
        <v>0</v>
      </c>
      <c r="U184" s="37">
        <f t="shared" si="57"/>
        <v>6970.68</v>
      </c>
      <c r="V184" s="37">
        <f t="shared" si="58"/>
        <v>0</v>
      </c>
      <c r="W184" s="37">
        <f t="shared" si="59"/>
        <v>0</v>
      </c>
    </row>
    <row r="185" spans="1:23" x14ac:dyDescent="0.35">
      <c r="A185" s="30">
        <v>45790</v>
      </c>
      <c r="B185" s="31" t="s">
        <v>843</v>
      </c>
      <c r="C185" s="31" t="s">
        <v>798</v>
      </c>
      <c r="D185" s="31">
        <v>20992.5</v>
      </c>
      <c r="E185" s="31">
        <v>3358.8</v>
      </c>
      <c r="F185" s="31">
        <v>24351.3</v>
      </c>
      <c r="G185" s="31">
        <v>24351.3</v>
      </c>
      <c r="H185" s="31">
        <f t="shared" si="63"/>
        <v>20992.5</v>
      </c>
      <c r="I185" s="30">
        <v>45820</v>
      </c>
      <c r="J185" s="30" t="s">
        <v>506</v>
      </c>
      <c r="K185" s="31" t="s">
        <v>504</v>
      </c>
      <c r="L185" s="31" t="s">
        <v>405</v>
      </c>
      <c r="M185" s="31" t="s">
        <v>388</v>
      </c>
      <c r="N185" s="7">
        <v>46192</v>
      </c>
      <c r="O185" s="33">
        <f t="shared" si="51"/>
        <v>6</v>
      </c>
      <c r="P185" s="33">
        <f t="shared" si="52"/>
        <v>25</v>
      </c>
      <c r="Q185" s="52">
        <f t="shared" si="53"/>
        <v>373</v>
      </c>
      <c r="R185" s="37">
        <f t="shared" si="54"/>
        <v>0</v>
      </c>
      <c r="S185" s="37">
        <f t="shared" si="55"/>
        <v>0</v>
      </c>
      <c r="T185" s="37">
        <f t="shared" si="56"/>
        <v>0</v>
      </c>
      <c r="U185" s="37">
        <f t="shared" si="57"/>
        <v>20992.5</v>
      </c>
      <c r="V185" s="37">
        <f t="shared" si="58"/>
        <v>0</v>
      </c>
      <c r="W185" s="37">
        <f t="shared" si="59"/>
        <v>0</v>
      </c>
    </row>
    <row r="186" spans="1:23" x14ac:dyDescent="0.35">
      <c r="A186" s="30">
        <v>45784</v>
      </c>
      <c r="B186" s="31" t="s">
        <v>838</v>
      </c>
      <c r="C186" s="31" t="s">
        <v>798</v>
      </c>
      <c r="D186" s="31">
        <v>5250</v>
      </c>
      <c r="E186" s="31">
        <v>840</v>
      </c>
      <c r="F186" s="31">
        <v>6090</v>
      </c>
      <c r="G186" s="31">
        <v>6090</v>
      </c>
      <c r="H186" s="31">
        <f t="shared" si="63"/>
        <v>5250</v>
      </c>
      <c r="I186" s="30">
        <v>45814</v>
      </c>
      <c r="J186" s="30" t="s">
        <v>506</v>
      </c>
      <c r="K186" s="31" t="s">
        <v>504</v>
      </c>
      <c r="L186" s="31" t="s">
        <v>405</v>
      </c>
      <c r="M186" s="31" t="s">
        <v>388</v>
      </c>
      <c r="N186" s="7">
        <v>46192</v>
      </c>
      <c r="O186" s="33">
        <f t="shared" si="51"/>
        <v>6</v>
      </c>
      <c r="P186" s="33">
        <f t="shared" si="52"/>
        <v>25</v>
      </c>
      <c r="Q186" s="52">
        <f t="shared" si="53"/>
        <v>379</v>
      </c>
      <c r="R186" s="37">
        <f t="shared" si="54"/>
        <v>0</v>
      </c>
      <c r="S186" s="37">
        <f t="shared" si="55"/>
        <v>0</v>
      </c>
      <c r="T186" s="37">
        <f t="shared" si="56"/>
        <v>0</v>
      </c>
      <c r="U186" s="37">
        <f t="shared" si="57"/>
        <v>5250</v>
      </c>
      <c r="V186" s="37">
        <f t="shared" si="58"/>
        <v>0</v>
      </c>
      <c r="W186" s="37">
        <f t="shared" si="59"/>
        <v>0</v>
      </c>
    </row>
    <row r="187" spans="1:23" x14ac:dyDescent="0.35">
      <c r="A187" s="30">
        <v>45772</v>
      </c>
      <c r="B187" s="31" t="s">
        <v>836</v>
      </c>
      <c r="C187" s="31" t="s">
        <v>798</v>
      </c>
      <c r="D187" s="31">
        <v>45500</v>
      </c>
      <c r="E187" s="31">
        <v>7280</v>
      </c>
      <c r="F187" s="31">
        <v>52780</v>
      </c>
      <c r="G187" s="31">
        <v>52780</v>
      </c>
      <c r="H187" s="31">
        <f t="shared" si="63"/>
        <v>45500</v>
      </c>
      <c r="I187" s="30">
        <v>45802</v>
      </c>
      <c r="J187" s="30" t="s">
        <v>506</v>
      </c>
      <c r="K187" s="31" t="s">
        <v>504</v>
      </c>
      <c r="L187" s="31" t="s">
        <v>405</v>
      </c>
      <c r="M187" s="31" t="s">
        <v>388</v>
      </c>
      <c r="N187" s="7">
        <v>46192</v>
      </c>
      <c r="O187" s="33">
        <f t="shared" si="51"/>
        <v>6</v>
      </c>
      <c r="P187" s="33">
        <f t="shared" si="52"/>
        <v>25</v>
      </c>
      <c r="Q187" s="52">
        <f t="shared" si="53"/>
        <v>391</v>
      </c>
      <c r="R187" s="37">
        <f t="shared" si="54"/>
        <v>0</v>
      </c>
      <c r="S187" s="37">
        <f t="shared" si="55"/>
        <v>0</v>
      </c>
      <c r="T187" s="37">
        <f t="shared" si="56"/>
        <v>0</v>
      </c>
      <c r="U187" s="37">
        <f t="shared" si="57"/>
        <v>45500</v>
      </c>
      <c r="V187" s="37">
        <f t="shared" si="58"/>
        <v>0</v>
      </c>
      <c r="W187" s="37">
        <f t="shared" si="59"/>
        <v>0</v>
      </c>
    </row>
    <row r="188" spans="1:23" x14ac:dyDescent="0.35">
      <c r="A188" s="30">
        <v>45720</v>
      </c>
      <c r="B188" s="31" t="s">
        <v>806</v>
      </c>
      <c r="C188" s="31" t="s">
        <v>798</v>
      </c>
      <c r="D188" s="31">
        <v>31483.63</v>
      </c>
      <c r="E188" s="31">
        <v>5037.38</v>
      </c>
      <c r="F188" s="31">
        <v>36521.01</v>
      </c>
      <c r="G188" s="31">
        <v>5816.12</v>
      </c>
      <c r="H188" s="31">
        <f>G188/1.16</f>
        <v>5013.8965517241386</v>
      </c>
      <c r="I188" s="30">
        <v>45750</v>
      </c>
      <c r="J188" s="30" t="s">
        <v>506</v>
      </c>
      <c r="K188" s="31" t="s">
        <v>510</v>
      </c>
      <c r="L188" s="31" t="s">
        <v>405</v>
      </c>
      <c r="M188" s="31" t="s">
        <v>388</v>
      </c>
      <c r="N188" s="7">
        <v>46192</v>
      </c>
      <c r="O188" s="33">
        <f t="shared" si="51"/>
        <v>6</v>
      </c>
      <c r="P188" s="33">
        <f t="shared" si="52"/>
        <v>25</v>
      </c>
      <c r="Q188" s="52">
        <f t="shared" si="53"/>
        <v>443</v>
      </c>
      <c r="R188" s="37">
        <f t="shared" si="54"/>
        <v>0</v>
      </c>
      <c r="S188" s="37">
        <f t="shared" si="55"/>
        <v>0</v>
      </c>
      <c r="T188" s="37">
        <f t="shared" si="56"/>
        <v>0</v>
      </c>
      <c r="U188" s="37">
        <f t="shared" si="57"/>
        <v>5013.8965517241386</v>
      </c>
      <c r="V188" s="37">
        <f t="shared" si="58"/>
        <v>0</v>
      </c>
      <c r="W188" s="37">
        <f t="shared" si="59"/>
        <v>0</v>
      </c>
    </row>
    <row r="189" spans="1:23" x14ac:dyDescent="0.35">
      <c r="A189" s="30">
        <v>45709</v>
      </c>
      <c r="B189" s="31" t="s">
        <v>804</v>
      </c>
      <c r="C189" s="31" t="s">
        <v>798</v>
      </c>
      <c r="D189" s="31">
        <v>23609.5</v>
      </c>
      <c r="E189" s="31">
        <v>2595.6</v>
      </c>
      <c r="F189" s="31">
        <v>26205.1</v>
      </c>
      <c r="G189" s="31">
        <v>26205.1</v>
      </c>
      <c r="H189" s="31">
        <f t="shared" ref="H189:H190" si="64">D189</f>
        <v>23609.5</v>
      </c>
      <c r="I189" s="30">
        <v>45784</v>
      </c>
      <c r="J189" s="30" t="s">
        <v>506</v>
      </c>
      <c r="K189" s="31" t="s">
        <v>504</v>
      </c>
      <c r="L189" s="31" t="s">
        <v>405</v>
      </c>
      <c r="M189" s="31" t="s">
        <v>388</v>
      </c>
      <c r="N189" s="7">
        <v>46192</v>
      </c>
      <c r="O189" s="33">
        <f t="shared" si="51"/>
        <v>6</v>
      </c>
      <c r="P189" s="33">
        <f t="shared" si="52"/>
        <v>25</v>
      </c>
      <c r="Q189" s="52">
        <f t="shared" si="53"/>
        <v>409</v>
      </c>
      <c r="R189" s="37">
        <f t="shared" si="54"/>
        <v>0</v>
      </c>
      <c r="S189" s="37">
        <f t="shared" si="55"/>
        <v>0</v>
      </c>
      <c r="T189" s="37">
        <f t="shared" si="56"/>
        <v>0</v>
      </c>
      <c r="U189" s="37">
        <f t="shared" si="57"/>
        <v>23609.5</v>
      </c>
      <c r="V189" s="37">
        <f t="shared" si="58"/>
        <v>0</v>
      </c>
      <c r="W189" s="37">
        <f t="shared" si="59"/>
        <v>0</v>
      </c>
    </row>
    <row r="190" spans="1:23" x14ac:dyDescent="0.35">
      <c r="A190" s="30">
        <v>45699</v>
      </c>
      <c r="B190" s="31" t="s">
        <v>799</v>
      </c>
      <c r="C190" s="31" t="s">
        <v>782</v>
      </c>
      <c r="D190" s="31">
        <v>1230</v>
      </c>
      <c r="E190" s="31"/>
      <c r="F190" s="31">
        <v>1230</v>
      </c>
      <c r="G190" s="31">
        <v>1230</v>
      </c>
      <c r="H190" s="31">
        <f t="shared" si="64"/>
        <v>1230</v>
      </c>
      <c r="I190" s="30">
        <v>45714</v>
      </c>
      <c r="J190" s="30" t="s">
        <v>506</v>
      </c>
      <c r="K190" s="31" t="s">
        <v>504</v>
      </c>
      <c r="L190" s="31" t="s">
        <v>405</v>
      </c>
      <c r="M190" s="31" t="s">
        <v>388</v>
      </c>
      <c r="N190" s="7">
        <v>46192</v>
      </c>
      <c r="O190" s="33">
        <f t="shared" si="51"/>
        <v>6</v>
      </c>
      <c r="P190" s="33">
        <f t="shared" si="52"/>
        <v>25</v>
      </c>
      <c r="Q190" s="52">
        <f t="shared" si="53"/>
        <v>479</v>
      </c>
      <c r="R190" s="37">
        <f t="shared" si="54"/>
        <v>0</v>
      </c>
      <c r="S190" s="37">
        <f t="shared" si="55"/>
        <v>0</v>
      </c>
      <c r="T190" s="37">
        <f t="shared" si="56"/>
        <v>0</v>
      </c>
      <c r="U190" s="37">
        <f t="shared" si="57"/>
        <v>1230</v>
      </c>
      <c r="V190" s="37">
        <f t="shared" si="58"/>
        <v>0</v>
      </c>
      <c r="W190" s="37">
        <f t="shared" si="59"/>
        <v>0</v>
      </c>
    </row>
    <row r="191" spans="1:23" x14ac:dyDescent="0.35">
      <c r="A191" s="30">
        <v>45610</v>
      </c>
      <c r="B191" s="31" t="s">
        <v>760</v>
      </c>
      <c r="C191" s="31" t="s">
        <v>413</v>
      </c>
      <c r="D191" s="31">
        <v>2369.29</v>
      </c>
      <c r="E191" s="31">
        <v>379.09</v>
      </c>
      <c r="F191" s="31">
        <v>2748.38</v>
      </c>
      <c r="G191" s="31">
        <v>360.54</v>
      </c>
      <c r="H191" s="31">
        <f>G191/1.16</f>
        <v>310.81034482758622</v>
      </c>
      <c r="I191" s="30">
        <v>45640</v>
      </c>
      <c r="J191" s="30" t="s">
        <v>506</v>
      </c>
      <c r="K191" s="31" t="s">
        <v>510</v>
      </c>
      <c r="L191" s="31" t="s">
        <v>393</v>
      </c>
      <c r="M191" s="31" t="s">
        <v>388</v>
      </c>
      <c r="N191" s="7">
        <v>46192</v>
      </c>
      <c r="O191" s="33">
        <f t="shared" si="51"/>
        <v>6</v>
      </c>
      <c r="P191" s="33">
        <f t="shared" si="52"/>
        <v>25</v>
      </c>
      <c r="Q191" s="52">
        <f t="shared" si="53"/>
        <v>553</v>
      </c>
      <c r="R191" s="37">
        <f t="shared" si="54"/>
        <v>0</v>
      </c>
      <c r="S191" s="37">
        <f t="shared" si="55"/>
        <v>0</v>
      </c>
      <c r="T191" s="37">
        <f t="shared" si="56"/>
        <v>0</v>
      </c>
      <c r="U191" s="37">
        <f t="shared" si="57"/>
        <v>310.81034482758622</v>
      </c>
      <c r="V191" s="37">
        <f t="shared" si="58"/>
        <v>0</v>
      </c>
      <c r="W191" s="37">
        <f t="shared" si="59"/>
        <v>0</v>
      </c>
    </row>
    <row r="192" spans="1:23" x14ac:dyDescent="0.35">
      <c r="A192" s="30">
        <v>45582</v>
      </c>
      <c r="B192" s="31" t="s">
        <v>741</v>
      </c>
      <c r="C192" s="31" t="s">
        <v>413</v>
      </c>
      <c r="D192" s="31">
        <v>21120</v>
      </c>
      <c r="E192" s="31">
        <v>3379.2</v>
      </c>
      <c r="F192" s="31">
        <v>24499.200000000001</v>
      </c>
      <c r="G192" s="31">
        <v>24499.200000000001</v>
      </c>
      <c r="H192" s="31">
        <f t="shared" ref="H192:H193" si="65">D192</f>
        <v>21120</v>
      </c>
      <c r="I192" s="30">
        <v>45612</v>
      </c>
      <c r="J192" s="30" t="s">
        <v>506</v>
      </c>
      <c r="K192" s="31" t="s">
        <v>504</v>
      </c>
      <c r="L192" s="31" t="s">
        <v>393</v>
      </c>
      <c r="M192" s="31" t="s">
        <v>388</v>
      </c>
      <c r="N192" s="7">
        <v>46192</v>
      </c>
      <c r="O192" s="33">
        <f t="shared" si="51"/>
        <v>6</v>
      </c>
      <c r="P192" s="33">
        <f t="shared" si="52"/>
        <v>25</v>
      </c>
      <c r="Q192" s="52">
        <f t="shared" si="53"/>
        <v>581</v>
      </c>
      <c r="R192" s="37">
        <f t="shared" si="54"/>
        <v>0</v>
      </c>
      <c r="S192" s="37">
        <f t="shared" si="55"/>
        <v>0</v>
      </c>
      <c r="T192" s="37">
        <f t="shared" si="56"/>
        <v>0</v>
      </c>
      <c r="U192" s="37">
        <f t="shared" si="57"/>
        <v>21120</v>
      </c>
      <c r="V192" s="37">
        <f t="shared" si="58"/>
        <v>0</v>
      </c>
      <c r="W192" s="37">
        <f t="shared" si="59"/>
        <v>0</v>
      </c>
    </row>
    <row r="193" spans="1:23" x14ac:dyDescent="0.35">
      <c r="A193" s="30">
        <v>45519</v>
      </c>
      <c r="B193" s="31" t="s">
        <v>675</v>
      </c>
      <c r="C193" s="31" t="s">
        <v>513</v>
      </c>
      <c r="D193" s="31">
        <v>2475</v>
      </c>
      <c r="E193" s="31">
        <v>396</v>
      </c>
      <c r="F193" s="31">
        <v>2871</v>
      </c>
      <c r="G193" s="31">
        <v>2871</v>
      </c>
      <c r="H193" s="31">
        <f t="shared" si="65"/>
        <v>2475</v>
      </c>
      <c r="I193" s="30">
        <v>45549</v>
      </c>
      <c r="J193" s="30" t="s">
        <v>506</v>
      </c>
      <c r="K193" s="31" t="s">
        <v>504</v>
      </c>
      <c r="L193" s="31" t="s">
        <v>399</v>
      </c>
      <c r="M193" s="31" t="s">
        <v>388</v>
      </c>
      <c r="N193" s="7">
        <v>46192</v>
      </c>
      <c r="O193" s="33">
        <f t="shared" si="51"/>
        <v>6</v>
      </c>
      <c r="P193" s="33">
        <f t="shared" si="52"/>
        <v>25</v>
      </c>
      <c r="Q193" s="52">
        <f t="shared" si="53"/>
        <v>644</v>
      </c>
      <c r="R193" s="37">
        <f t="shared" si="54"/>
        <v>0</v>
      </c>
      <c r="S193" s="37">
        <f t="shared" si="55"/>
        <v>0</v>
      </c>
      <c r="T193" s="37">
        <f t="shared" si="56"/>
        <v>0</v>
      </c>
      <c r="U193" s="37">
        <f t="shared" si="57"/>
        <v>2475</v>
      </c>
      <c r="V193" s="37">
        <f t="shared" si="58"/>
        <v>0</v>
      </c>
      <c r="W193" s="37">
        <f t="shared" si="59"/>
        <v>0</v>
      </c>
    </row>
    <row r="194" spans="1:23" x14ac:dyDescent="0.35">
      <c r="A194" s="30">
        <v>45498</v>
      </c>
      <c r="B194" s="31" t="s">
        <v>661</v>
      </c>
      <c r="C194" s="31" t="s">
        <v>513</v>
      </c>
      <c r="D194" s="31">
        <v>2475</v>
      </c>
      <c r="E194" s="31">
        <v>396</v>
      </c>
      <c r="F194" s="31">
        <v>2871</v>
      </c>
      <c r="G194" s="31">
        <v>2378</v>
      </c>
      <c r="H194" s="31">
        <f>G194/1.16</f>
        <v>2050</v>
      </c>
      <c r="I194" s="30">
        <v>45528</v>
      </c>
      <c r="J194" s="30" t="s">
        <v>506</v>
      </c>
      <c r="K194" s="31" t="s">
        <v>510</v>
      </c>
      <c r="L194" s="31" t="s">
        <v>399</v>
      </c>
      <c r="M194" s="31" t="s">
        <v>388</v>
      </c>
      <c r="N194" s="7">
        <v>46192</v>
      </c>
      <c r="O194" s="33">
        <f t="shared" si="51"/>
        <v>6</v>
      </c>
      <c r="P194" s="33">
        <f t="shared" si="52"/>
        <v>25</v>
      </c>
      <c r="Q194" s="52">
        <f t="shared" si="53"/>
        <v>665</v>
      </c>
      <c r="R194" s="37">
        <f t="shared" si="54"/>
        <v>0</v>
      </c>
      <c r="S194" s="37">
        <f t="shared" si="55"/>
        <v>0</v>
      </c>
      <c r="T194" s="37">
        <f t="shared" si="56"/>
        <v>0</v>
      </c>
      <c r="U194" s="37">
        <f t="shared" si="57"/>
        <v>2050</v>
      </c>
      <c r="V194" s="37">
        <f t="shared" si="58"/>
        <v>0</v>
      </c>
      <c r="W194" s="37">
        <f t="shared" si="59"/>
        <v>0</v>
      </c>
    </row>
    <row r="195" spans="1:23" x14ac:dyDescent="0.35">
      <c r="A195" s="30">
        <v>45491</v>
      </c>
      <c r="B195" s="31" t="s">
        <v>643</v>
      </c>
      <c r="C195" s="31" t="s">
        <v>396</v>
      </c>
      <c r="D195" s="31">
        <v>16588</v>
      </c>
      <c r="E195" s="31">
        <v>2654.08</v>
      </c>
      <c r="F195" s="31">
        <v>19242.080000000002</v>
      </c>
      <c r="G195" s="31">
        <v>19242.080000000002</v>
      </c>
      <c r="H195" s="31">
        <f t="shared" ref="H195:H196" si="66">D195</f>
        <v>16588</v>
      </c>
      <c r="I195" s="30">
        <v>45521</v>
      </c>
      <c r="J195" s="30" t="s">
        <v>506</v>
      </c>
      <c r="K195" s="31" t="s">
        <v>504</v>
      </c>
      <c r="L195" s="31" t="s">
        <v>397</v>
      </c>
      <c r="M195" s="31" t="s">
        <v>388</v>
      </c>
      <c r="N195" s="7">
        <v>46192</v>
      </c>
      <c r="O195" s="33">
        <f t="shared" si="51"/>
        <v>6</v>
      </c>
      <c r="P195" s="33">
        <f t="shared" si="52"/>
        <v>25</v>
      </c>
      <c r="Q195" s="52">
        <f t="shared" si="53"/>
        <v>672</v>
      </c>
      <c r="R195" s="37">
        <f t="shared" si="54"/>
        <v>0</v>
      </c>
      <c r="S195" s="37">
        <f t="shared" si="55"/>
        <v>0</v>
      </c>
      <c r="T195" s="37">
        <f t="shared" si="56"/>
        <v>0</v>
      </c>
      <c r="U195" s="37">
        <f t="shared" si="57"/>
        <v>16588</v>
      </c>
      <c r="V195" s="37">
        <f t="shared" si="58"/>
        <v>0</v>
      </c>
      <c r="W195" s="37">
        <f t="shared" si="59"/>
        <v>0</v>
      </c>
    </row>
    <row r="196" spans="1:23" x14ac:dyDescent="0.35">
      <c r="A196" s="30">
        <v>45352</v>
      </c>
      <c r="B196" s="31" t="s">
        <v>515</v>
      </c>
      <c r="C196" s="31" t="s">
        <v>509</v>
      </c>
      <c r="D196" s="31">
        <v>8800</v>
      </c>
      <c r="E196" s="31">
        <v>1408</v>
      </c>
      <c r="F196" s="31">
        <v>10208</v>
      </c>
      <c r="G196" s="31">
        <v>10208</v>
      </c>
      <c r="H196" s="31">
        <f t="shared" si="66"/>
        <v>8800</v>
      </c>
      <c r="I196" s="30">
        <v>45382</v>
      </c>
      <c r="J196" s="30" t="s">
        <v>506</v>
      </c>
      <c r="K196" s="31" t="s">
        <v>504</v>
      </c>
      <c r="L196" s="31" t="s">
        <v>404</v>
      </c>
      <c r="M196" s="31" t="s">
        <v>388</v>
      </c>
      <c r="N196" s="7">
        <v>46192</v>
      </c>
      <c r="O196" s="33">
        <f t="shared" ref="O196" si="67">MONTH(N196)</f>
        <v>6</v>
      </c>
      <c r="P196" s="33">
        <f t="shared" ref="P196" si="68">WEEKNUM(N196)</f>
        <v>25</v>
      </c>
      <c r="Q196" s="52">
        <f t="shared" ref="Q196" si="69">IF(J196="Vencido",N196-I196+1,0)</f>
        <v>811</v>
      </c>
      <c r="R196" s="37">
        <f t="shared" ref="R196" si="70">IF(Q196&gt;0,IF(Q196&lt;31,H196,0),0)</f>
        <v>0</v>
      </c>
      <c r="S196" s="37">
        <f t="shared" ref="S196" si="71">IF(Q196&gt;30,IF(Q196&lt;61,H196,0),0)</f>
        <v>0</v>
      </c>
      <c r="T196" s="37">
        <f t="shared" ref="T196" si="72">IF(Q196&gt;60,IF(Q196&lt;91,H196,0),0)</f>
        <v>0</v>
      </c>
      <c r="U196" s="37">
        <f t="shared" ref="U196" si="73">IF(Q196&gt;90,H196,0)</f>
        <v>8800</v>
      </c>
      <c r="V196" s="37">
        <f t="shared" ref="V196" si="74">IF(J196="Por vencer",H196,0)</f>
        <v>0</v>
      </c>
      <c r="W196" s="37">
        <f t="shared" ref="W196" si="75">IF(J196="Vigente",H196,0)</f>
        <v>0</v>
      </c>
    </row>
    <row r="197" spans="1:23" x14ac:dyDescent="0.35">
      <c r="A197" s="30">
        <v>46185</v>
      </c>
      <c r="B197" s="31" t="s">
        <v>2345</v>
      </c>
      <c r="C197" s="31" t="s">
        <v>1500</v>
      </c>
      <c r="D197" s="31">
        <v>21590.06</v>
      </c>
      <c r="E197" s="31">
        <v>3454.41</v>
      </c>
      <c r="F197" s="31">
        <v>25044.47</v>
      </c>
      <c r="G197" s="31">
        <v>25044.47</v>
      </c>
      <c r="H197" s="31">
        <f t="shared" ref="H197:H221" si="76">D197</f>
        <v>21590.06</v>
      </c>
      <c r="I197" s="30">
        <v>46215</v>
      </c>
      <c r="J197" s="30" t="s">
        <v>503</v>
      </c>
      <c r="K197" s="31" t="s">
        <v>504</v>
      </c>
      <c r="L197" s="31" t="s">
        <v>835</v>
      </c>
      <c r="M197" s="31" t="s">
        <v>388</v>
      </c>
      <c r="N197" s="7">
        <v>46185</v>
      </c>
      <c r="O197" s="33">
        <f t="shared" ref="O197:O260" si="77">MONTH(N197)</f>
        <v>6</v>
      </c>
      <c r="P197" s="33">
        <f t="shared" ref="P197:P260" si="78">WEEKNUM(N197)</f>
        <v>24</v>
      </c>
      <c r="Q197" s="52">
        <f t="shared" ref="Q197:Q260" si="79">IF(J197="Vencido",N197-I197+1,0)</f>
        <v>0</v>
      </c>
      <c r="R197" s="37">
        <f t="shared" ref="R197:R260" si="80">IF(Q197&gt;0,IF(Q197&lt;31,H197,0),0)</f>
        <v>0</v>
      </c>
      <c r="S197" s="37">
        <f t="shared" ref="S197:S260" si="81">IF(Q197&gt;30,IF(Q197&lt;61,H197,0),0)</f>
        <v>0</v>
      </c>
      <c r="T197" s="37">
        <f t="shared" ref="T197:T260" si="82">IF(Q197&gt;60,IF(Q197&lt;91,H197,0),0)</f>
        <v>0</v>
      </c>
      <c r="U197" s="37">
        <f t="shared" ref="U197:U260" si="83">IF(Q197&gt;90,H197,0)</f>
        <v>0</v>
      </c>
      <c r="V197" s="37">
        <f t="shared" ref="V197:V260" si="84">IF(J197="Por vencer",H197,0)</f>
        <v>0</v>
      </c>
      <c r="W197" s="37">
        <f t="shared" ref="W197:W260" si="85">IF(J197="Vigente",H197,0)</f>
        <v>21590.06</v>
      </c>
    </row>
    <row r="198" spans="1:23" x14ac:dyDescent="0.35">
      <c r="A198" s="30">
        <v>46185</v>
      </c>
      <c r="B198" s="31" t="s">
        <v>2346</v>
      </c>
      <c r="C198" s="31" t="s">
        <v>790</v>
      </c>
      <c r="D198" s="31">
        <v>58000</v>
      </c>
      <c r="E198" s="31">
        <v>9280</v>
      </c>
      <c r="F198" s="31">
        <v>67280</v>
      </c>
      <c r="G198" s="31">
        <v>67280</v>
      </c>
      <c r="H198" s="31">
        <f t="shared" si="76"/>
        <v>58000</v>
      </c>
      <c r="I198" s="30">
        <v>46215</v>
      </c>
      <c r="J198" s="30" t="s">
        <v>503</v>
      </c>
      <c r="K198" s="31" t="s">
        <v>504</v>
      </c>
      <c r="L198" s="31" t="s">
        <v>397</v>
      </c>
      <c r="M198" s="31" t="s">
        <v>388</v>
      </c>
      <c r="N198" s="7">
        <v>46185</v>
      </c>
      <c r="O198" s="33">
        <f t="shared" si="77"/>
        <v>6</v>
      </c>
      <c r="P198" s="33">
        <f t="shared" si="78"/>
        <v>24</v>
      </c>
      <c r="Q198" s="52">
        <f t="shared" si="79"/>
        <v>0</v>
      </c>
      <c r="R198" s="37">
        <f t="shared" si="80"/>
        <v>0</v>
      </c>
      <c r="S198" s="37">
        <f t="shared" si="81"/>
        <v>0</v>
      </c>
      <c r="T198" s="37">
        <f t="shared" si="82"/>
        <v>0</v>
      </c>
      <c r="U198" s="37">
        <f t="shared" si="83"/>
        <v>0</v>
      </c>
      <c r="V198" s="37">
        <f t="shared" si="84"/>
        <v>0</v>
      </c>
      <c r="W198" s="37">
        <f t="shared" si="85"/>
        <v>58000</v>
      </c>
    </row>
    <row r="199" spans="1:23" x14ac:dyDescent="0.35">
      <c r="A199" s="30">
        <v>46185</v>
      </c>
      <c r="B199" s="31" t="s">
        <v>2347</v>
      </c>
      <c r="C199" s="31" t="s">
        <v>790</v>
      </c>
      <c r="D199" s="31">
        <v>58000</v>
      </c>
      <c r="E199" s="31">
        <v>9280</v>
      </c>
      <c r="F199" s="31">
        <v>67280</v>
      </c>
      <c r="G199" s="31">
        <v>67280</v>
      </c>
      <c r="H199" s="31">
        <f t="shared" si="76"/>
        <v>58000</v>
      </c>
      <c r="I199" s="30">
        <v>46215</v>
      </c>
      <c r="J199" s="30" t="s">
        <v>503</v>
      </c>
      <c r="K199" s="31" t="s">
        <v>504</v>
      </c>
      <c r="L199" s="31" t="s">
        <v>397</v>
      </c>
      <c r="M199" s="31" t="s">
        <v>388</v>
      </c>
      <c r="N199" s="7">
        <v>46185</v>
      </c>
      <c r="O199" s="33">
        <f t="shared" si="77"/>
        <v>6</v>
      </c>
      <c r="P199" s="33">
        <f t="shared" si="78"/>
        <v>24</v>
      </c>
      <c r="Q199" s="52">
        <f t="shared" si="79"/>
        <v>0</v>
      </c>
      <c r="R199" s="37">
        <f t="shared" si="80"/>
        <v>0</v>
      </c>
      <c r="S199" s="37">
        <f t="shared" si="81"/>
        <v>0</v>
      </c>
      <c r="T199" s="37">
        <f t="shared" si="82"/>
        <v>0</v>
      </c>
      <c r="U199" s="37">
        <f t="shared" si="83"/>
        <v>0</v>
      </c>
      <c r="V199" s="37">
        <f t="shared" si="84"/>
        <v>0</v>
      </c>
      <c r="W199" s="37">
        <f t="shared" si="85"/>
        <v>58000</v>
      </c>
    </row>
    <row r="200" spans="1:23" x14ac:dyDescent="0.35">
      <c r="A200" s="30">
        <v>46185</v>
      </c>
      <c r="B200" s="31" t="s">
        <v>2348</v>
      </c>
      <c r="C200" s="31" t="s">
        <v>790</v>
      </c>
      <c r="D200" s="31">
        <v>58000</v>
      </c>
      <c r="E200" s="31">
        <v>9280</v>
      </c>
      <c r="F200" s="31">
        <v>67280</v>
      </c>
      <c r="G200" s="31">
        <v>67280</v>
      </c>
      <c r="H200" s="31">
        <f t="shared" si="76"/>
        <v>58000</v>
      </c>
      <c r="I200" s="30">
        <v>46215</v>
      </c>
      <c r="J200" s="30" t="s">
        <v>503</v>
      </c>
      <c r="K200" s="31" t="s">
        <v>504</v>
      </c>
      <c r="L200" s="31" t="s">
        <v>397</v>
      </c>
      <c r="M200" s="31" t="s">
        <v>388</v>
      </c>
      <c r="N200" s="7">
        <v>46185</v>
      </c>
      <c r="O200" s="33">
        <f t="shared" si="77"/>
        <v>6</v>
      </c>
      <c r="P200" s="33">
        <f t="shared" si="78"/>
        <v>24</v>
      </c>
      <c r="Q200" s="52">
        <f t="shared" si="79"/>
        <v>0</v>
      </c>
      <c r="R200" s="37">
        <f t="shared" si="80"/>
        <v>0</v>
      </c>
      <c r="S200" s="37">
        <f t="shared" si="81"/>
        <v>0</v>
      </c>
      <c r="T200" s="37">
        <f t="shared" si="82"/>
        <v>0</v>
      </c>
      <c r="U200" s="37">
        <f t="shared" si="83"/>
        <v>0</v>
      </c>
      <c r="V200" s="37">
        <f t="shared" si="84"/>
        <v>0</v>
      </c>
      <c r="W200" s="37">
        <f t="shared" si="85"/>
        <v>58000</v>
      </c>
    </row>
    <row r="201" spans="1:23" x14ac:dyDescent="0.35">
      <c r="A201" s="30">
        <v>46185</v>
      </c>
      <c r="B201" s="31" t="s">
        <v>2349</v>
      </c>
      <c r="C201" s="31" t="s">
        <v>768</v>
      </c>
      <c r="D201" s="31">
        <v>15810</v>
      </c>
      <c r="E201" s="31">
        <v>2529.6</v>
      </c>
      <c r="F201" s="31">
        <v>18339.599999999999</v>
      </c>
      <c r="G201" s="31">
        <v>18339.599999999999</v>
      </c>
      <c r="H201" s="31">
        <f t="shared" si="76"/>
        <v>15810</v>
      </c>
      <c r="I201" s="30">
        <v>46215</v>
      </c>
      <c r="J201" s="30" t="s">
        <v>503</v>
      </c>
      <c r="K201" s="31" t="s">
        <v>504</v>
      </c>
      <c r="L201" s="31" t="s">
        <v>1146</v>
      </c>
      <c r="M201" s="31" t="s">
        <v>511</v>
      </c>
      <c r="N201" s="7">
        <v>46185</v>
      </c>
      <c r="O201" s="33">
        <f t="shared" si="77"/>
        <v>6</v>
      </c>
      <c r="P201" s="33">
        <f t="shared" si="78"/>
        <v>24</v>
      </c>
      <c r="Q201" s="52">
        <f t="shared" si="79"/>
        <v>0</v>
      </c>
      <c r="R201" s="37">
        <f t="shared" si="80"/>
        <v>0</v>
      </c>
      <c r="S201" s="37">
        <f t="shared" si="81"/>
        <v>0</v>
      </c>
      <c r="T201" s="37">
        <f t="shared" si="82"/>
        <v>0</v>
      </c>
      <c r="U201" s="37">
        <f t="shared" si="83"/>
        <v>0</v>
      </c>
      <c r="V201" s="37">
        <f t="shared" si="84"/>
        <v>0</v>
      </c>
      <c r="W201" s="37">
        <f t="shared" si="85"/>
        <v>15810</v>
      </c>
    </row>
    <row r="202" spans="1:23" x14ac:dyDescent="0.35">
      <c r="A202" s="30">
        <v>46184</v>
      </c>
      <c r="B202" s="31" t="s">
        <v>2353</v>
      </c>
      <c r="C202" s="31" t="s">
        <v>523</v>
      </c>
      <c r="D202" s="31">
        <v>7000</v>
      </c>
      <c r="E202" s="31">
        <v>1120</v>
      </c>
      <c r="F202" s="31">
        <v>8120</v>
      </c>
      <c r="G202" s="31">
        <v>8120</v>
      </c>
      <c r="H202" s="31">
        <f t="shared" si="76"/>
        <v>7000</v>
      </c>
      <c r="I202" s="30">
        <v>46214</v>
      </c>
      <c r="J202" s="30" t="s">
        <v>503</v>
      </c>
      <c r="K202" s="31" t="s">
        <v>504</v>
      </c>
      <c r="L202" s="31" t="s">
        <v>397</v>
      </c>
      <c r="M202" s="31" t="s">
        <v>388</v>
      </c>
      <c r="N202" s="7">
        <v>46185</v>
      </c>
      <c r="O202" s="33">
        <f t="shared" si="77"/>
        <v>6</v>
      </c>
      <c r="P202" s="33">
        <f t="shared" si="78"/>
        <v>24</v>
      </c>
      <c r="Q202" s="52">
        <f t="shared" si="79"/>
        <v>0</v>
      </c>
      <c r="R202" s="37">
        <f t="shared" si="80"/>
        <v>0</v>
      </c>
      <c r="S202" s="37">
        <f t="shared" si="81"/>
        <v>0</v>
      </c>
      <c r="T202" s="37">
        <f t="shared" si="82"/>
        <v>0</v>
      </c>
      <c r="U202" s="37">
        <f t="shared" si="83"/>
        <v>0</v>
      </c>
      <c r="V202" s="37">
        <f t="shared" si="84"/>
        <v>0</v>
      </c>
      <c r="W202" s="37">
        <f t="shared" si="85"/>
        <v>7000</v>
      </c>
    </row>
    <row r="203" spans="1:23" x14ac:dyDescent="0.35">
      <c r="A203" s="30">
        <v>46184</v>
      </c>
      <c r="B203" s="31" t="s">
        <v>2354</v>
      </c>
      <c r="C203" s="31" t="s">
        <v>1885</v>
      </c>
      <c r="D203" s="31">
        <v>8550</v>
      </c>
      <c r="E203" s="31">
        <v>1368</v>
      </c>
      <c r="F203" s="31">
        <v>9918</v>
      </c>
      <c r="G203" s="31">
        <v>9918</v>
      </c>
      <c r="H203" s="31">
        <f t="shared" si="76"/>
        <v>8550</v>
      </c>
      <c r="I203" s="30">
        <v>46214</v>
      </c>
      <c r="J203" s="30" t="s">
        <v>503</v>
      </c>
      <c r="K203" s="31" t="s">
        <v>504</v>
      </c>
      <c r="L203" s="31" t="s">
        <v>835</v>
      </c>
      <c r="M203" s="31" t="s">
        <v>388</v>
      </c>
      <c r="N203" s="7">
        <v>46185</v>
      </c>
      <c r="O203" s="33">
        <f t="shared" si="77"/>
        <v>6</v>
      </c>
      <c r="P203" s="33">
        <f t="shared" si="78"/>
        <v>24</v>
      </c>
      <c r="Q203" s="52">
        <f t="shared" si="79"/>
        <v>0</v>
      </c>
      <c r="R203" s="37">
        <f t="shared" si="80"/>
        <v>0</v>
      </c>
      <c r="S203" s="37">
        <f t="shared" si="81"/>
        <v>0</v>
      </c>
      <c r="T203" s="37">
        <f t="shared" si="82"/>
        <v>0</v>
      </c>
      <c r="U203" s="37">
        <f t="shared" si="83"/>
        <v>0</v>
      </c>
      <c r="V203" s="37">
        <f t="shared" si="84"/>
        <v>0</v>
      </c>
      <c r="W203" s="37">
        <f t="shared" si="85"/>
        <v>8550</v>
      </c>
    </row>
    <row r="204" spans="1:23" x14ac:dyDescent="0.35">
      <c r="A204" s="30">
        <v>46184</v>
      </c>
      <c r="B204" s="31" t="s">
        <v>2355</v>
      </c>
      <c r="C204" s="31" t="s">
        <v>523</v>
      </c>
      <c r="D204" s="31">
        <v>10500</v>
      </c>
      <c r="E204" s="31">
        <v>1680</v>
      </c>
      <c r="F204" s="31">
        <v>12180</v>
      </c>
      <c r="G204" s="31">
        <v>12180</v>
      </c>
      <c r="H204" s="31">
        <f t="shared" si="76"/>
        <v>10500</v>
      </c>
      <c r="I204" s="30">
        <v>46214</v>
      </c>
      <c r="J204" s="30" t="s">
        <v>503</v>
      </c>
      <c r="K204" s="31" t="s">
        <v>504</v>
      </c>
      <c r="L204" s="31" t="s">
        <v>397</v>
      </c>
      <c r="M204" s="31" t="s">
        <v>388</v>
      </c>
      <c r="N204" s="7">
        <v>46185</v>
      </c>
      <c r="O204" s="33">
        <f t="shared" si="77"/>
        <v>6</v>
      </c>
      <c r="P204" s="33">
        <f t="shared" si="78"/>
        <v>24</v>
      </c>
      <c r="Q204" s="52">
        <f t="shared" si="79"/>
        <v>0</v>
      </c>
      <c r="R204" s="37">
        <f t="shared" si="80"/>
        <v>0</v>
      </c>
      <c r="S204" s="37">
        <f t="shared" si="81"/>
        <v>0</v>
      </c>
      <c r="T204" s="37">
        <f t="shared" si="82"/>
        <v>0</v>
      </c>
      <c r="U204" s="37">
        <f t="shared" si="83"/>
        <v>0</v>
      </c>
      <c r="V204" s="37">
        <f t="shared" si="84"/>
        <v>0</v>
      </c>
      <c r="W204" s="37">
        <f t="shared" si="85"/>
        <v>10500</v>
      </c>
    </row>
    <row r="205" spans="1:23" x14ac:dyDescent="0.35">
      <c r="A205" s="30">
        <v>46184</v>
      </c>
      <c r="B205" s="31" t="s">
        <v>2356</v>
      </c>
      <c r="C205" s="31" t="s">
        <v>745</v>
      </c>
      <c r="D205" s="31">
        <v>39127.050000000003</v>
      </c>
      <c r="E205" s="31">
        <v>6260.33</v>
      </c>
      <c r="F205" s="31">
        <v>45387.38</v>
      </c>
      <c r="G205" s="31">
        <v>45387.38</v>
      </c>
      <c r="H205" s="31">
        <f t="shared" si="76"/>
        <v>39127.050000000003</v>
      </c>
      <c r="I205" s="30">
        <v>46214</v>
      </c>
      <c r="J205" s="30" t="s">
        <v>503</v>
      </c>
      <c r="K205" s="31" t="s">
        <v>504</v>
      </c>
      <c r="L205" s="31" t="s">
        <v>835</v>
      </c>
      <c r="M205" s="31" t="s">
        <v>388</v>
      </c>
      <c r="N205" s="7">
        <v>46185</v>
      </c>
      <c r="O205" s="33">
        <f t="shared" si="77"/>
        <v>6</v>
      </c>
      <c r="P205" s="33">
        <f t="shared" si="78"/>
        <v>24</v>
      </c>
      <c r="Q205" s="52">
        <f t="shared" si="79"/>
        <v>0</v>
      </c>
      <c r="R205" s="37">
        <f t="shared" si="80"/>
        <v>0</v>
      </c>
      <c r="S205" s="37">
        <f t="shared" si="81"/>
        <v>0</v>
      </c>
      <c r="T205" s="37">
        <f t="shared" si="82"/>
        <v>0</v>
      </c>
      <c r="U205" s="37">
        <f t="shared" si="83"/>
        <v>0</v>
      </c>
      <c r="V205" s="37">
        <f t="shared" si="84"/>
        <v>0</v>
      </c>
      <c r="W205" s="37">
        <f t="shared" si="85"/>
        <v>39127.050000000003</v>
      </c>
    </row>
    <row r="206" spans="1:23" x14ac:dyDescent="0.35">
      <c r="A206" s="30">
        <v>46183</v>
      </c>
      <c r="B206" s="31" t="s">
        <v>2359</v>
      </c>
      <c r="C206" s="31" t="s">
        <v>2042</v>
      </c>
      <c r="D206" s="31">
        <v>11766.06</v>
      </c>
      <c r="E206" s="31">
        <v>1882.57</v>
      </c>
      <c r="F206" s="31">
        <v>13648.63</v>
      </c>
      <c r="G206" s="31">
        <v>13648.63</v>
      </c>
      <c r="H206" s="31">
        <f t="shared" si="76"/>
        <v>11766.06</v>
      </c>
      <c r="I206" s="30">
        <v>46213</v>
      </c>
      <c r="J206" s="30" t="s">
        <v>503</v>
      </c>
      <c r="K206" s="31" t="s">
        <v>504</v>
      </c>
      <c r="L206" s="31" t="s">
        <v>397</v>
      </c>
      <c r="M206" s="31" t="s">
        <v>388</v>
      </c>
      <c r="N206" s="7">
        <v>46185</v>
      </c>
      <c r="O206" s="33">
        <f t="shared" si="77"/>
        <v>6</v>
      </c>
      <c r="P206" s="33">
        <f t="shared" si="78"/>
        <v>24</v>
      </c>
      <c r="Q206" s="52">
        <f t="shared" si="79"/>
        <v>0</v>
      </c>
      <c r="R206" s="37">
        <f t="shared" si="80"/>
        <v>0</v>
      </c>
      <c r="S206" s="37">
        <f t="shared" si="81"/>
        <v>0</v>
      </c>
      <c r="T206" s="37">
        <f t="shared" si="82"/>
        <v>0</v>
      </c>
      <c r="U206" s="37">
        <f t="shared" si="83"/>
        <v>0</v>
      </c>
      <c r="V206" s="37">
        <f t="shared" si="84"/>
        <v>0</v>
      </c>
      <c r="W206" s="37">
        <f t="shared" si="85"/>
        <v>11766.06</v>
      </c>
    </row>
    <row r="207" spans="1:23" x14ac:dyDescent="0.35">
      <c r="A207" s="30">
        <v>46183</v>
      </c>
      <c r="B207" s="31" t="s">
        <v>2360</v>
      </c>
      <c r="C207" s="31" t="s">
        <v>563</v>
      </c>
      <c r="D207" s="31">
        <v>8194.5</v>
      </c>
      <c r="E207" s="31">
        <v>1311.12</v>
      </c>
      <c r="F207" s="31">
        <v>9505.6200000000008</v>
      </c>
      <c r="G207" s="31">
        <v>9505.6200000000008</v>
      </c>
      <c r="H207" s="31">
        <f t="shared" si="76"/>
        <v>8194.5</v>
      </c>
      <c r="I207" s="30">
        <v>46213</v>
      </c>
      <c r="J207" s="30" t="s">
        <v>503</v>
      </c>
      <c r="K207" s="31" t="s">
        <v>504</v>
      </c>
      <c r="L207" s="31" t="s">
        <v>397</v>
      </c>
      <c r="M207" s="31" t="s">
        <v>388</v>
      </c>
      <c r="N207" s="7">
        <v>46185</v>
      </c>
      <c r="O207" s="33">
        <f t="shared" si="77"/>
        <v>6</v>
      </c>
      <c r="P207" s="33">
        <f t="shared" si="78"/>
        <v>24</v>
      </c>
      <c r="Q207" s="52">
        <f t="shared" si="79"/>
        <v>0</v>
      </c>
      <c r="R207" s="37">
        <f t="shared" si="80"/>
        <v>0</v>
      </c>
      <c r="S207" s="37">
        <f t="shared" si="81"/>
        <v>0</v>
      </c>
      <c r="T207" s="37">
        <f t="shared" si="82"/>
        <v>0</v>
      </c>
      <c r="U207" s="37">
        <f t="shared" si="83"/>
        <v>0</v>
      </c>
      <c r="V207" s="37">
        <f t="shared" si="84"/>
        <v>0</v>
      </c>
      <c r="W207" s="37">
        <f t="shared" si="85"/>
        <v>8194.5</v>
      </c>
    </row>
    <row r="208" spans="1:23" x14ac:dyDescent="0.35">
      <c r="A208" s="30">
        <v>46183</v>
      </c>
      <c r="B208" s="31" t="s">
        <v>2361</v>
      </c>
      <c r="C208" s="31" t="s">
        <v>408</v>
      </c>
      <c r="D208" s="31">
        <v>33600</v>
      </c>
      <c r="E208" s="31">
        <v>5376</v>
      </c>
      <c r="F208" s="31">
        <v>38976</v>
      </c>
      <c r="G208" s="31">
        <v>38976</v>
      </c>
      <c r="H208" s="31">
        <f t="shared" si="76"/>
        <v>33600</v>
      </c>
      <c r="I208" s="30">
        <v>46213</v>
      </c>
      <c r="J208" s="30" t="s">
        <v>503</v>
      </c>
      <c r="K208" s="31" t="s">
        <v>504</v>
      </c>
      <c r="L208" s="31" t="s">
        <v>397</v>
      </c>
      <c r="M208" s="31" t="s">
        <v>388</v>
      </c>
      <c r="N208" s="7">
        <v>46185</v>
      </c>
      <c r="O208" s="33">
        <f t="shared" si="77"/>
        <v>6</v>
      </c>
      <c r="P208" s="33">
        <f t="shared" si="78"/>
        <v>24</v>
      </c>
      <c r="Q208" s="52">
        <f t="shared" si="79"/>
        <v>0</v>
      </c>
      <c r="R208" s="37">
        <f t="shared" si="80"/>
        <v>0</v>
      </c>
      <c r="S208" s="37">
        <f t="shared" si="81"/>
        <v>0</v>
      </c>
      <c r="T208" s="37">
        <f t="shared" si="82"/>
        <v>0</v>
      </c>
      <c r="U208" s="37">
        <f t="shared" si="83"/>
        <v>0</v>
      </c>
      <c r="V208" s="37">
        <f t="shared" si="84"/>
        <v>0</v>
      </c>
      <c r="W208" s="37">
        <f t="shared" si="85"/>
        <v>33600</v>
      </c>
    </row>
    <row r="209" spans="1:23" x14ac:dyDescent="0.35">
      <c r="A209" s="30">
        <v>46183</v>
      </c>
      <c r="B209" s="31" t="s">
        <v>2362</v>
      </c>
      <c r="C209" s="31" t="s">
        <v>523</v>
      </c>
      <c r="D209" s="31">
        <v>15688.08</v>
      </c>
      <c r="E209" s="31">
        <v>2510.09</v>
      </c>
      <c r="F209" s="31">
        <v>18198.169999999998</v>
      </c>
      <c r="G209" s="31">
        <v>18198.169999999998</v>
      </c>
      <c r="H209" s="31">
        <f t="shared" si="76"/>
        <v>15688.08</v>
      </c>
      <c r="I209" s="30">
        <v>46213</v>
      </c>
      <c r="J209" s="30" t="s">
        <v>503</v>
      </c>
      <c r="K209" s="31" t="s">
        <v>504</v>
      </c>
      <c r="L209" s="31" t="s">
        <v>397</v>
      </c>
      <c r="M209" s="31" t="s">
        <v>388</v>
      </c>
      <c r="N209" s="7">
        <v>46185</v>
      </c>
      <c r="O209" s="33">
        <f t="shared" si="77"/>
        <v>6</v>
      </c>
      <c r="P209" s="33">
        <f t="shared" si="78"/>
        <v>24</v>
      </c>
      <c r="Q209" s="52">
        <f t="shared" si="79"/>
        <v>0</v>
      </c>
      <c r="R209" s="37">
        <f t="shared" si="80"/>
        <v>0</v>
      </c>
      <c r="S209" s="37">
        <f t="shared" si="81"/>
        <v>0</v>
      </c>
      <c r="T209" s="37">
        <f t="shared" si="82"/>
        <v>0</v>
      </c>
      <c r="U209" s="37">
        <f t="shared" si="83"/>
        <v>0</v>
      </c>
      <c r="V209" s="37">
        <f t="shared" si="84"/>
        <v>0</v>
      </c>
      <c r="W209" s="37">
        <f t="shared" si="85"/>
        <v>15688.08</v>
      </c>
    </row>
    <row r="210" spans="1:23" x14ac:dyDescent="0.35">
      <c r="A210" s="30">
        <v>46183</v>
      </c>
      <c r="B210" s="31" t="s">
        <v>2366</v>
      </c>
      <c r="C210" s="31" t="s">
        <v>800</v>
      </c>
      <c r="D210" s="31">
        <v>7844.04</v>
      </c>
      <c r="E210" s="31">
        <v>1255.05</v>
      </c>
      <c r="F210" s="31">
        <v>9099.09</v>
      </c>
      <c r="G210" s="31">
        <v>9099.09</v>
      </c>
      <c r="H210" s="31">
        <f t="shared" si="76"/>
        <v>7844.04</v>
      </c>
      <c r="I210" s="30">
        <v>46213</v>
      </c>
      <c r="J210" s="30" t="s">
        <v>503</v>
      </c>
      <c r="K210" s="31" t="s">
        <v>504</v>
      </c>
      <c r="L210" s="31" t="s">
        <v>835</v>
      </c>
      <c r="M210" s="31" t="s">
        <v>388</v>
      </c>
      <c r="N210" s="7">
        <v>46185</v>
      </c>
      <c r="O210" s="33">
        <f t="shared" si="77"/>
        <v>6</v>
      </c>
      <c r="P210" s="33">
        <f t="shared" si="78"/>
        <v>24</v>
      </c>
      <c r="Q210" s="52">
        <f t="shared" si="79"/>
        <v>0</v>
      </c>
      <c r="R210" s="37">
        <f t="shared" si="80"/>
        <v>0</v>
      </c>
      <c r="S210" s="37">
        <f t="shared" si="81"/>
        <v>0</v>
      </c>
      <c r="T210" s="37">
        <f t="shared" si="82"/>
        <v>0</v>
      </c>
      <c r="U210" s="37">
        <f t="shared" si="83"/>
        <v>0</v>
      </c>
      <c r="V210" s="37">
        <f t="shared" si="84"/>
        <v>0</v>
      </c>
      <c r="W210" s="37">
        <f t="shared" si="85"/>
        <v>7844.04</v>
      </c>
    </row>
    <row r="211" spans="1:23" x14ac:dyDescent="0.35">
      <c r="A211" s="30">
        <v>46181</v>
      </c>
      <c r="B211" s="31" t="s">
        <v>2371</v>
      </c>
      <c r="C211" s="31" t="s">
        <v>1695</v>
      </c>
      <c r="D211" s="31">
        <v>12746</v>
      </c>
      <c r="E211" s="31">
        <v>2039.36</v>
      </c>
      <c r="F211" s="31">
        <v>14785.36</v>
      </c>
      <c r="G211" s="31">
        <v>14785.36</v>
      </c>
      <c r="H211" s="31">
        <f t="shared" si="76"/>
        <v>12746</v>
      </c>
      <c r="I211" s="30">
        <v>46211</v>
      </c>
      <c r="J211" s="30" t="s">
        <v>503</v>
      </c>
      <c r="K211" s="31" t="s">
        <v>504</v>
      </c>
      <c r="L211" s="31" t="s">
        <v>1146</v>
      </c>
      <c r="M211" s="31" t="s">
        <v>388</v>
      </c>
      <c r="N211" s="7">
        <v>46185</v>
      </c>
      <c r="O211" s="33">
        <f t="shared" si="77"/>
        <v>6</v>
      </c>
      <c r="P211" s="33">
        <f t="shared" si="78"/>
        <v>24</v>
      </c>
      <c r="Q211" s="52">
        <f t="shared" si="79"/>
        <v>0</v>
      </c>
      <c r="R211" s="37">
        <f t="shared" si="80"/>
        <v>0</v>
      </c>
      <c r="S211" s="37">
        <f t="shared" si="81"/>
        <v>0</v>
      </c>
      <c r="T211" s="37">
        <f t="shared" si="82"/>
        <v>0</v>
      </c>
      <c r="U211" s="37">
        <f t="shared" si="83"/>
        <v>0</v>
      </c>
      <c r="V211" s="37">
        <f t="shared" si="84"/>
        <v>0</v>
      </c>
      <c r="W211" s="37">
        <f t="shared" si="85"/>
        <v>12746</v>
      </c>
    </row>
    <row r="212" spans="1:23" x14ac:dyDescent="0.35">
      <c r="A212" s="30">
        <v>46181</v>
      </c>
      <c r="B212" s="31" t="s">
        <v>2372</v>
      </c>
      <c r="C212" s="31" t="s">
        <v>1675</v>
      </c>
      <c r="D212" s="31">
        <v>2200</v>
      </c>
      <c r="E212" s="31">
        <v>352</v>
      </c>
      <c r="F212" s="31">
        <v>2552</v>
      </c>
      <c r="G212" s="31">
        <v>2552</v>
      </c>
      <c r="H212" s="31">
        <f t="shared" si="76"/>
        <v>2200</v>
      </c>
      <c r="I212" s="30">
        <v>46181</v>
      </c>
      <c r="J212" s="30" t="s">
        <v>506</v>
      </c>
      <c r="K212" s="31" t="s">
        <v>504</v>
      </c>
      <c r="L212" s="31" t="s">
        <v>1146</v>
      </c>
      <c r="M212" s="31" t="s">
        <v>511</v>
      </c>
      <c r="N212" s="7">
        <v>46185</v>
      </c>
      <c r="O212" s="33">
        <f t="shared" si="77"/>
        <v>6</v>
      </c>
      <c r="P212" s="33">
        <f t="shared" si="78"/>
        <v>24</v>
      </c>
      <c r="Q212" s="52">
        <f t="shared" si="79"/>
        <v>5</v>
      </c>
      <c r="R212" s="37">
        <f t="shared" si="80"/>
        <v>2200</v>
      </c>
      <c r="S212" s="37">
        <f t="shared" si="81"/>
        <v>0</v>
      </c>
      <c r="T212" s="37">
        <f t="shared" si="82"/>
        <v>0</v>
      </c>
      <c r="U212" s="37">
        <f t="shared" si="83"/>
        <v>0</v>
      </c>
      <c r="V212" s="37">
        <f t="shared" si="84"/>
        <v>0</v>
      </c>
      <c r="W212" s="37">
        <f t="shared" si="85"/>
        <v>0</v>
      </c>
    </row>
    <row r="213" spans="1:23" x14ac:dyDescent="0.35">
      <c r="A213" s="30">
        <v>46178</v>
      </c>
      <c r="B213" s="31" t="s">
        <v>2308</v>
      </c>
      <c r="C213" s="31" t="s">
        <v>1272</v>
      </c>
      <c r="D213" s="31">
        <v>142000</v>
      </c>
      <c r="E213" s="31"/>
      <c r="F213" s="31">
        <v>142000</v>
      </c>
      <c r="G213" s="31">
        <v>142000</v>
      </c>
      <c r="H213" s="31">
        <f t="shared" si="76"/>
        <v>142000</v>
      </c>
      <c r="I213" s="30">
        <v>46178</v>
      </c>
      <c r="J213" s="30" t="s">
        <v>506</v>
      </c>
      <c r="K213" s="31" t="s">
        <v>504</v>
      </c>
      <c r="L213" s="31" t="s">
        <v>397</v>
      </c>
      <c r="M213" s="31" t="s">
        <v>511</v>
      </c>
      <c r="N213" s="7">
        <v>46185</v>
      </c>
      <c r="O213" s="33">
        <f t="shared" si="77"/>
        <v>6</v>
      </c>
      <c r="P213" s="33">
        <f t="shared" si="78"/>
        <v>24</v>
      </c>
      <c r="Q213" s="52">
        <f t="shared" si="79"/>
        <v>8</v>
      </c>
      <c r="R213" s="37">
        <f t="shared" si="80"/>
        <v>142000</v>
      </c>
      <c r="S213" s="37">
        <f t="shared" si="81"/>
        <v>0</v>
      </c>
      <c r="T213" s="37">
        <f t="shared" si="82"/>
        <v>0</v>
      </c>
      <c r="U213" s="37">
        <f t="shared" si="83"/>
        <v>0</v>
      </c>
      <c r="V213" s="37">
        <f t="shared" si="84"/>
        <v>0</v>
      </c>
      <c r="W213" s="37">
        <f t="shared" si="85"/>
        <v>0</v>
      </c>
    </row>
    <row r="214" spans="1:23" x14ac:dyDescent="0.35">
      <c r="A214" s="30">
        <v>46178</v>
      </c>
      <c r="B214" s="31" t="s">
        <v>2309</v>
      </c>
      <c r="C214" s="31" t="s">
        <v>790</v>
      </c>
      <c r="D214" s="31">
        <v>58000</v>
      </c>
      <c r="E214" s="31">
        <v>9280</v>
      </c>
      <c r="F214" s="31">
        <v>67280</v>
      </c>
      <c r="G214" s="31">
        <v>67280</v>
      </c>
      <c r="H214" s="31">
        <f t="shared" si="76"/>
        <v>58000</v>
      </c>
      <c r="I214" s="30">
        <v>46208</v>
      </c>
      <c r="J214" s="30" t="s">
        <v>503</v>
      </c>
      <c r="K214" s="31" t="s">
        <v>504</v>
      </c>
      <c r="L214" s="31" t="s">
        <v>397</v>
      </c>
      <c r="M214" s="31" t="s">
        <v>388</v>
      </c>
      <c r="N214" s="7">
        <v>46185</v>
      </c>
      <c r="O214" s="33">
        <f t="shared" si="77"/>
        <v>6</v>
      </c>
      <c r="P214" s="33">
        <f t="shared" si="78"/>
        <v>24</v>
      </c>
      <c r="Q214" s="52">
        <f t="shared" si="79"/>
        <v>0</v>
      </c>
      <c r="R214" s="37">
        <f t="shared" si="80"/>
        <v>0</v>
      </c>
      <c r="S214" s="37">
        <f t="shared" si="81"/>
        <v>0</v>
      </c>
      <c r="T214" s="37">
        <f t="shared" si="82"/>
        <v>0</v>
      </c>
      <c r="U214" s="37">
        <f t="shared" si="83"/>
        <v>0</v>
      </c>
      <c r="V214" s="37">
        <f t="shared" si="84"/>
        <v>0</v>
      </c>
      <c r="W214" s="37">
        <f t="shared" si="85"/>
        <v>58000</v>
      </c>
    </row>
    <row r="215" spans="1:23" x14ac:dyDescent="0.35">
      <c r="A215" s="30">
        <v>46178</v>
      </c>
      <c r="B215" s="31" t="s">
        <v>2310</v>
      </c>
      <c r="C215" s="31" t="s">
        <v>790</v>
      </c>
      <c r="D215" s="31">
        <v>58000</v>
      </c>
      <c r="E215" s="31">
        <v>9280</v>
      </c>
      <c r="F215" s="31">
        <v>67280</v>
      </c>
      <c r="G215" s="31">
        <v>67280</v>
      </c>
      <c r="H215" s="31">
        <f t="shared" si="76"/>
        <v>58000</v>
      </c>
      <c r="I215" s="30">
        <v>46208</v>
      </c>
      <c r="J215" s="30" t="s">
        <v>503</v>
      </c>
      <c r="K215" s="31" t="s">
        <v>504</v>
      </c>
      <c r="L215" s="31" t="s">
        <v>397</v>
      </c>
      <c r="M215" s="31" t="s">
        <v>388</v>
      </c>
      <c r="N215" s="7">
        <v>46185</v>
      </c>
      <c r="O215" s="33">
        <f t="shared" si="77"/>
        <v>6</v>
      </c>
      <c r="P215" s="33">
        <f t="shared" si="78"/>
        <v>24</v>
      </c>
      <c r="Q215" s="52">
        <f t="shared" si="79"/>
        <v>0</v>
      </c>
      <c r="R215" s="37">
        <f t="shared" si="80"/>
        <v>0</v>
      </c>
      <c r="S215" s="37">
        <f t="shared" si="81"/>
        <v>0</v>
      </c>
      <c r="T215" s="37">
        <f t="shared" si="82"/>
        <v>0</v>
      </c>
      <c r="U215" s="37">
        <f t="shared" si="83"/>
        <v>0</v>
      </c>
      <c r="V215" s="37">
        <f t="shared" si="84"/>
        <v>0</v>
      </c>
      <c r="W215" s="37">
        <f t="shared" si="85"/>
        <v>58000</v>
      </c>
    </row>
    <row r="216" spans="1:23" x14ac:dyDescent="0.35">
      <c r="A216" s="30">
        <v>46178</v>
      </c>
      <c r="B216" s="31" t="s">
        <v>2315</v>
      </c>
      <c r="C216" s="31" t="s">
        <v>2171</v>
      </c>
      <c r="D216" s="31">
        <v>27000</v>
      </c>
      <c r="E216" s="31">
        <v>4320</v>
      </c>
      <c r="F216" s="31">
        <v>31320</v>
      </c>
      <c r="G216" s="31">
        <v>31320</v>
      </c>
      <c r="H216" s="31">
        <f t="shared" si="76"/>
        <v>27000</v>
      </c>
      <c r="I216" s="30">
        <v>46208</v>
      </c>
      <c r="J216" s="30" t="s">
        <v>503</v>
      </c>
      <c r="K216" s="31" t="s">
        <v>504</v>
      </c>
      <c r="L216" s="31" t="s">
        <v>1146</v>
      </c>
      <c r="M216" s="31" t="s">
        <v>388</v>
      </c>
      <c r="N216" s="7">
        <v>46185</v>
      </c>
      <c r="O216" s="33">
        <f t="shared" si="77"/>
        <v>6</v>
      </c>
      <c r="P216" s="33">
        <f t="shared" si="78"/>
        <v>24</v>
      </c>
      <c r="Q216" s="52">
        <f t="shared" si="79"/>
        <v>0</v>
      </c>
      <c r="R216" s="37">
        <f t="shared" si="80"/>
        <v>0</v>
      </c>
      <c r="S216" s="37">
        <f t="shared" si="81"/>
        <v>0</v>
      </c>
      <c r="T216" s="37">
        <f t="shared" si="82"/>
        <v>0</v>
      </c>
      <c r="U216" s="37">
        <f t="shared" si="83"/>
        <v>0</v>
      </c>
      <c r="V216" s="37">
        <f t="shared" si="84"/>
        <v>0</v>
      </c>
      <c r="W216" s="37">
        <f t="shared" si="85"/>
        <v>27000</v>
      </c>
    </row>
    <row r="217" spans="1:23" x14ac:dyDescent="0.35">
      <c r="A217" s="30">
        <v>46177</v>
      </c>
      <c r="B217" s="31" t="s">
        <v>2316</v>
      </c>
      <c r="C217" s="31" t="s">
        <v>1896</v>
      </c>
      <c r="D217" s="31">
        <v>16660</v>
      </c>
      <c r="E217" s="31">
        <v>2665.6</v>
      </c>
      <c r="F217" s="31">
        <v>19325.599999999999</v>
      </c>
      <c r="G217" s="31">
        <v>19325.599999999999</v>
      </c>
      <c r="H217" s="31">
        <f t="shared" si="76"/>
        <v>16660</v>
      </c>
      <c r="I217" s="30">
        <v>46207</v>
      </c>
      <c r="J217" s="30" t="s">
        <v>503</v>
      </c>
      <c r="K217" s="31" t="s">
        <v>504</v>
      </c>
      <c r="L217" s="31" t="s">
        <v>835</v>
      </c>
      <c r="M217" s="31" t="s">
        <v>388</v>
      </c>
      <c r="N217" s="7">
        <v>46185</v>
      </c>
      <c r="O217" s="33">
        <f t="shared" si="77"/>
        <v>6</v>
      </c>
      <c r="P217" s="33">
        <f t="shared" si="78"/>
        <v>24</v>
      </c>
      <c r="Q217" s="52">
        <f t="shared" si="79"/>
        <v>0</v>
      </c>
      <c r="R217" s="37">
        <f t="shared" si="80"/>
        <v>0</v>
      </c>
      <c r="S217" s="37">
        <f t="shared" si="81"/>
        <v>0</v>
      </c>
      <c r="T217" s="37">
        <f t="shared" si="82"/>
        <v>0</v>
      </c>
      <c r="U217" s="37">
        <f t="shared" si="83"/>
        <v>0</v>
      </c>
      <c r="V217" s="37">
        <f t="shared" si="84"/>
        <v>0</v>
      </c>
      <c r="W217" s="37">
        <f t="shared" si="85"/>
        <v>16660</v>
      </c>
    </row>
    <row r="218" spans="1:23" x14ac:dyDescent="0.35">
      <c r="A218" s="30">
        <v>46177</v>
      </c>
      <c r="B218" s="31" t="s">
        <v>2317</v>
      </c>
      <c r="C218" s="31" t="s">
        <v>1503</v>
      </c>
      <c r="D218" s="31">
        <v>9900</v>
      </c>
      <c r="E218" s="31">
        <v>1584</v>
      </c>
      <c r="F218" s="31">
        <v>11484</v>
      </c>
      <c r="G218" s="31">
        <v>11484</v>
      </c>
      <c r="H218" s="31">
        <f t="shared" si="76"/>
        <v>9900</v>
      </c>
      <c r="I218" s="30">
        <v>46207</v>
      </c>
      <c r="J218" s="30" t="s">
        <v>503</v>
      </c>
      <c r="K218" s="31" t="s">
        <v>504</v>
      </c>
      <c r="L218" s="31" t="s">
        <v>835</v>
      </c>
      <c r="M218" s="31" t="s">
        <v>388</v>
      </c>
      <c r="N218" s="7">
        <v>46185</v>
      </c>
      <c r="O218" s="33">
        <f t="shared" si="77"/>
        <v>6</v>
      </c>
      <c r="P218" s="33">
        <f t="shared" si="78"/>
        <v>24</v>
      </c>
      <c r="Q218" s="52">
        <f t="shared" si="79"/>
        <v>0</v>
      </c>
      <c r="R218" s="37">
        <f t="shared" si="80"/>
        <v>0</v>
      </c>
      <c r="S218" s="37">
        <f t="shared" si="81"/>
        <v>0</v>
      </c>
      <c r="T218" s="37">
        <f t="shared" si="82"/>
        <v>0</v>
      </c>
      <c r="U218" s="37">
        <f t="shared" si="83"/>
        <v>0</v>
      </c>
      <c r="V218" s="37">
        <f t="shared" si="84"/>
        <v>0</v>
      </c>
      <c r="W218" s="37">
        <f t="shared" si="85"/>
        <v>9900</v>
      </c>
    </row>
    <row r="219" spans="1:23" x14ac:dyDescent="0.35">
      <c r="A219" s="30">
        <v>46177</v>
      </c>
      <c r="B219" s="31" t="s">
        <v>2318</v>
      </c>
      <c r="C219" s="31" t="s">
        <v>2319</v>
      </c>
      <c r="D219" s="31">
        <v>2950</v>
      </c>
      <c r="E219" s="31">
        <v>472</v>
      </c>
      <c r="F219" s="31">
        <v>3422</v>
      </c>
      <c r="G219" s="31">
        <v>3422</v>
      </c>
      <c r="H219" s="31">
        <f t="shared" si="76"/>
        <v>2950</v>
      </c>
      <c r="I219" s="30">
        <v>46177</v>
      </c>
      <c r="J219" s="30" t="s">
        <v>506</v>
      </c>
      <c r="K219" s="31" t="s">
        <v>504</v>
      </c>
      <c r="L219" s="31" t="s">
        <v>835</v>
      </c>
      <c r="M219" s="31" t="s">
        <v>511</v>
      </c>
      <c r="N219" s="7">
        <v>46185</v>
      </c>
      <c r="O219" s="33">
        <f t="shared" si="77"/>
        <v>6</v>
      </c>
      <c r="P219" s="33">
        <f t="shared" si="78"/>
        <v>24</v>
      </c>
      <c r="Q219" s="52">
        <f t="shared" si="79"/>
        <v>9</v>
      </c>
      <c r="R219" s="37">
        <f t="shared" si="80"/>
        <v>2950</v>
      </c>
      <c r="S219" s="37">
        <f t="shared" si="81"/>
        <v>0</v>
      </c>
      <c r="T219" s="37">
        <f t="shared" si="82"/>
        <v>0</v>
      </c>
      <c r="U219" s="37">
        <f t="shared" si="83"/>
        <v>0</v>
      </c>
      <c r="V219" s="37">
        <f t="shared" si="84"/>
        <v>0</v>
      </c>
      <c r="W219" s="37">
        <f t="shared" si="85"/>
        <v>0</v>
      </c>
    </row>
    <row r="220" spans="1:23" x14ac:dyDescent="0.35">
      <c r="A220" s="30">
        <v>46174</v>
      </c>
      <c r="B220" s="31" t="s">
        <v>2325</v>
      </c>
      <c r="C220" s="31" t="s">
        <v>1193</v>
      </c>
      <c r="D220" s="31">
        <v>8000</v>
      </c>
      <c r="E220" s="31">
        <v>1280</v>
      </c>
      <c r="F220" s="31">
        <v>9280</v>
      </c>
      <c r="G220" s="31">
        <v>9280</v>
      </c>
      <c r="H220" s="31">
        <f t="shared" si="76"/>
        <v>8000</v>
      </c>
      <c r="I220" s="30">
        <v>46174</v>
      </c>
      <c r="J220" s="30" t="s">
        <v>506</v>
      </c>
      <c r="K220" s="31" t="s">
        <v>504</v>
      </c>
      <c r="L220" s="31" t="s">
        <v>397</v>
      </c>
      <c r="M220" s="31" t="s">
        <v>511</v>
      </c>
      <c r="N220" s="7">
        <v>46185</v>
      </c>
      <c r="O220" s="33">
        <f t="shared" si="77"/>
        <v>6</v>
      </c>
      <c r="P220" s="33">
        <f t="shared" si="78"/>
        <v>24</v>
      </c>
      <c r="Q220" s="52">
        <f t="shared" si="79"/>
        <v>12</v>
      </c>
      <c r="R220" s="37">
        <f t="shared" si="80"/>
        <v>8000</v>
      </c>
      <c r="S220" s="37">
        <f t="shared" si="81"/>
        <v>0</v>
      </c>
      <c r="T220" s="37">
        <f t="shared" si="82"/>
        <v>0</v>
      </c>
      <c r="U220" s="37">
        <f t="shared" si="83"/>
        <v>0</v>
      </c>
      <c r="V220" s="37">
        <f t="shared" si="84"/>
        <v>0</v>
      </c>
      <c r="W220" s="37">
        <f t="shared" si="85"/>
        <v>0</v>
      </c>
    </row>
    <row r="221" spans="1:23" x14ac:dyDescent="0.35">
      <c r="A221" s="30">
        <v>46174</v>
      </c>
      <c r="B221" s="31" t="s">
        <v>2326</v>
      </c>
      <c r="C221" s="31" t="s">
        <v>1193</v>
      </c>
      <c r="D221" s="31">
        <v>8000</v>
      </c>
      <c r="E221" s="31">
        <v>1280</v>
      </c>
      <c r="F221" s="31">
        <v>9280</v>
      </c>
      <c r="G221" s="31">
        <v>9280</v>
      </c>
      <c r="H221" s="31">
        <f t="shared" si="76"/>
        <v>8000</v>
      </c>
      <c r="I221" s="30">
        <v>46174</v>
      </c>
      <c r="J221" s="30" t="s">
        <v>506</v>
      </c>
      <c r="K221" s="31" t="s">
        <v>504</v>
      </c>
      <c r="L221" s="31" t="s">
        <v>397</v>
      </c>
      <c r="M221" s="31" t="s">
        <v>511</v>
      </c>
      <c r="N221" s="7">
        <v>46185</v>
      </c>
      <c r="O221" s="33">
        <f t="shared" si="77"/>
        <v>6</v>
      </c>
      <c r="P221" s="33">
        <f t="shared" si="78"/>
        <v>24</v>
      </c>
      <c r="Q221" s="52">
        <f t="shared" si="79"/>
        <v>12</v>
      </c>
      <c r="R221" s="37">
        <f t="shared" si="80"/>
        <v>8000</v>
      </c>
      <c r="S221" s="37">
        <f t="shared" si="81"/>
        <v>0</v>
      </c>
      <c r="T221" s="37">
        <f t="shared" si="82"/>
        <v>0</v>
      </c>
      <c r="U221" s="37">
        <f t="shared" si="83"/>
        <v>0</v>
      </c>
      <c r="V221" s="37">
        <f t="shared" si="84"/>
        <v>0</v>
      </c>
      <c r="W221" s="37">
        <f t="shared" si="85"/>
        <v>0</v>
      </c>
    </row>
    <row r="222" spans="1:23" x14ac:dyDescent="0.35">
      <c r="A222" s="30">
        <v>46171</v>
      </c>
      <c r="B222" s="31" t="s">
        <v>2248</v>
      </c>
      <c r="C222" s="31" t="s">
        <v>508</v>
      </c>
      <c r="D222" s="31">
        <v>381068.6</v>
      </c>
      <c r="E222" s="31">
        <v>60970.98</v>
      </c>
      <c r="F222" s="31">
        <v>442039.58</v>
      </c>
      <c r="G222" s="31">
        <v>2511.59</v>
      </c>
      <c r="H222" s="31">
        <f>G222/1.16</f>
        <v>2165.1637931034484</v>
      </c>
      <c r="I222" s="30">
        <v>46201</v>
      </c>
      <c r="J222" s="30" t="s">
        <v>503</v>
      </c>
      <c r="K222" s="31" t="s">
        <v>510</v>
      </c>
      <c r="L222" s="31" t="s">
        <v>397</v>
      </c>
      <c r="M222" s="31" t="s">
        <v>388</v>
      </c>
      <c r="N222" s="7">
        <v>46185</v>
      </c>
      <c r="O222" s="33">
        <f t="shared" si="77"/>
        <v>6</v>
      </c>
      <c r="P222" s="33">
        <f t="shared" si="78"/>
        <v>24</v>
      </c>
      <c r="Q222" s="52">
        <f t="shared" si="79"/>
        <v>0</v>
      </c>
      <c r="R222" s="37">
        <f t="shared" si="80"/>
        <v>0</v>
      </c>
      <c r="S222" s="37">
        <f t="shared" si="81"/>
        <v>0</v>
      </c>
      <c r="T222" s="37">
        <f t="shared" si="82"/>
        <v>0</v>
      </c>
      <c r="U222" s="37">
        <f t="shared" si="83"/>
        <v>0</v>
      </c>
      <c r="V222" s="37">
        <f t="shared" si="84"/>
        <v>0</v>
      </c>
      <c r="W222" s="37">
        <f t="shared" si="85"/>
        <v>2165.1637931034484</v>
      </c>
    </row>
    <row r="223" spans="1:23" x14ac:dyDescent="0.35">
      <c r="A223" s="30">
        <v>46170</v>
      </c>
      <c r="B223" s="31" t="s">
        <v>2249</v>
      </c>
      <c r="C223" s="31" t="s">
        <v>563</v>
      </c>
      <c r="D223" s="31">
        <v>42750</v>
      </c>
      <c r="E223" s="31">
        <v>6840</v>
      </c>
      <c r="F223" s="31">
        <v>49590</v>
      </c>
      <c r="G223" s="31">
        <v>49590</v>
      </c>
      <c r="H223" s="31">
        <f t="shared" ref="H223:H239" si="86">D223</f>
        <v>42750</v>
      </c>
      <c r="I223" s="30">
        <v>46200</v>
      </c>
      <c r="J223" s="30" t="s">
        <v>503</v>
      </c>
      <c r="K223" s="31" t="s">
        <v>504</v>
      </c>
      <c r="L223" s="31" t="s">
        <v>397</v>
      </c>
      <c r="M223" s="31" t="s">
        <v>388</v>
      </c>
      <c r="N223" s="7">
        <v>46185</v>
      </c>
      <c r="O223" s="33">
        <f t="shared" si="77"/>
        <v>6</v>
      </c>
      <c r="P223" s="33">
        <f t="shared" si="78"/>
        <v>24</v>
      </c>
      <c r="Q223" s="52">
        <f t="shared" si="79"/>
        <v>0</v>
      </c>
      <c r="R223" s="37">
        <f t="shared" si="80"/>
        <v>0</v>
      </c>
      <c r="S223" s="37">
        <f t="shared" si="81"/>
        <v>0</v>
      </c>
      <c r="T223" s="37">
        <f t="shared" si="82"/>
        <v>0</v>
      </c>
      <c r="U223" s="37">
        <f t="shared" si="83"/>
        <v>0</v>
      </c>
      <c r="V223" s="37">
        <f t="shared" si="84"/>
        <v>0</v>
      </c>
      <c r="W223" s="37">
        <f t="shared" si="85"/>
        <v>42750</v>
      </c>
    </row>
    <row r="224" spans="1:23" x14ac:dyDescent="0.35">
      <c r="A224" s="30">
        <v>46170</v>
      </c>
      <c r="B224" s="31" t="s">
        <v>2250</v>
      </c>
      <c r="C224" s="31" t="s">
        <v>411</v>
      </c>
      <c r="D224" s="31">
        <v>46680</v>
      </c>
      <c r="E224" s="31">
        <v>7468.8</v>
      </c>
      <c r="F224" s="31">
        <v>54148.800000000003</v>
      </c>
      <c r="G224" s="31">
        <v>54148.800000000003</v>
      </c>
      <c r="H224" s="31">
        <f t="shared" si="86"/>
        <v>46680</v>
      </c>
      <c r="I224" s="30">
        <v>46200</v>
      </c>
      <c r="J224" s="30" t="s">
        <v>503</v>
      </c>
      <c r="K224" s="31" t="s">
        <v>504</v>
      </c>
      <c r="L224" s="31" t="s">
        <v>1146</v>
      </c>
      <c r="M224" s="31" t="s">
        <v>388</v>
      </c>
      <c r="N224" s="7">
        <v>46185</v>
      </c>
      <c r="O224" s="33">
        <f t="shared" si="77"/>
        <v>6</v>
      </c>
      <c r="P224" s="33">
        <f t="shared" si="78"/>
        <v>24</v>
      </c>
      <c r="Q224" s="52">
        <f t="shared" si="79"/>
        <v>0</v>
      </c>
      <c r="R224" s="37">
        <f t="shared" si="80"/>
        <v>0</v>
      </c>
      <c r="S224" s="37">
        <f t="shared" si="81"/>
        <v>0</v>
      </c>
      <c r="T224" s="37">
        <f t="shared" si="82"/>
        <v>0</v>
      </c>
      <c r="U224" s="37">
        <f t="shared" si="83"/>
        <v>0</v>
      </c>
      <c r="V224" s="37">
        <f t="shared" si="84"/>
        <v>0</v>
      </c>
      <c r="W224" s="37">
        <f t="shared" si="85"/>
        <v>46680</v>
      </c>
    </row>
    <row r="225" spans="1:23" x14ac:dyDescent="0.35">
      <c r="A225" s="30">
        <v>46169</v>
      </c>
      <c r="B225" s="31" t="s">
        <v>2252</v>
      </c>
      <c r="C225" s="31" t="s">
        <v>831</v>
      </c>
      <c r="D225" s="31">
        <v>7015.9</v>
      </c>
      <c r="E225" s="31"/>
      <c r="F225" s="31">
        <v>7015.9</v>
      </c>
      <c r="G225" s="31">
        <v>7015.9</v>
      </c>
      <c r="H225" s="31">
        <f t="shared" si="86"/>
        <v>7015.9</v>
      </c>
      <c r="I225" s="30">
        <v>46199</v>
      </c>
      <c r="J225" s="30" t="s">
        <v>503</v>
      </c>
      <c r="K225" s="31" t="s">
        <v>504</v>
      </c>
      <c r="L225" s="31" t="s">
        <v>397</v>
      </c>
      <c r="M225" s="31" t="s">
        <v>388</v>
      </c>
      <c r="N225" s="7">
        <v>46185</v>
      </c>
      <c r="O225" s="33">
        <f t="shared" si="77"/>
        <v>6</v>
      </c>
      <c r="P225" s="33">
        <f t="shared" si="78"/>
        <v>24</v>
      </c>
      <c r="Q225" s="52">
        <f t="shared" si="79"/>
        <v>0</v>
      </c>
      <c r="R225" s="37">
        <f t="shared" si="80"/>
        <v>0</v>
      </c>
      <c r="S225" s="37">
        <f t="shared" si="81"/>
        <v>0</v>
      </c>
      <c r="T225" s="37">
        <f t="shared" si="82"/>
        <v>0</v>
      </c>
      <c r="U225" s="37">
        <f t="shared" si="83"/>
        <v>0</v>
      </c>
      <c r="V225" s="37">
        <f t="shared" si="84"/>
        <v>0</v>
      </c>
      <c r="W225" s="37">
        <f t="shared" si="85"/>
        <v>7015.9</v>
      </c>
    </row>
    <row r="226" spans="1:23" x14ac:dyDescent="0.35">
      <c r="A226" s="30">
        <v>46169</v>
      </c>
      <c r="B226" s="31" t="s">
        <v>2253</v>
      </c>
      <c r="C226" s="31" t="s">
        <v>831</v>
      </c>
      <c r="D226" s="31">
        <v>20000</v>
      </c>
      <c r="E226" s="31"/>
      <c r="F226" s="31">
        <v>20000</v>
      </c>
      <c r="G226" s="31">
        <v>20000</v>
      </c>
      <c r="H226" s="31">
        <f t="shared" si="86"/>
        <v>20000</v>
      </c>
      <c r="I226" s="30">
        <v>46199</v>
      </c>
      <c r="J226" s="30" t="s">
        <v>503</v>
      </c>
      <c r="K226" s="31" t="s">
        <v>504</v>
      </c>
      <c r="L226" s="31" t="s">
        <v>397</v>
      </c>
      <c r="M226" s="31" t="s">
        <v>388</v>
      </c>
      <c r="N226" s="7">
        <v>46185</v>
      </c>
      <c r="O226" s="33">
        <f t="shared" si="77"/>
        <v>6</v>
      </c>
      <c r="P226" s="33">
        <f t="shared" si="78"/>
        <v>24</v>
      </c>
      <c r="Q226" s="52">
        <f t="shared" si="79"/>
        <v>0</v>
      </c>
      <c r="R226" s="37">
        <f t="shared" si="80"/>
        <v>0</v>
      </c>
      <c r="S226" s="37">
        <f t="shared" si="81"/>
        <v>0</v>
      </c>
      <c r="T226" s="37">
        <f t="shared" si="82"/>
        <v>0</v>
      </c>
      <c r="U226" s="37">
        <f t="shared" si="83"/>
        <v>0</v>
      </c>
      <c r="V226" s="37">
        <f t="shared" si="84"/>
        <v>0</v>
      </c>
      <c r="W226" s="37">
        <f t="shared" si="85"/>
        <v>20000</v>
      </c>
    </row>
    <row r="227" spans="1:23" x14ac:dyDescent="0.35">
      <c r="A227" s="30">
        <v>46169</v>
      </c>
      <c r="B227" s="31" t="s">
        <v>2254</v>
      </c>
      <c r="C227" s="31" t="s">
        <v>1679</v>
      </c>
      <c r="D227" s="31">
        <v>27200</v>
      </c>
      <c r="E227" s="31">
        <v>4352</v>
      </c>
      <c r="F227" s="31">
        <v>31552</v>
      </c>
      <c r="G227" s="31">
        <v>31552</v>
      </c>
      <c r="H227" s="31">
        <f t="shared" si="86"/>
        <v>27200</v>
      </c>
      <c r="I227" s="30">
        <v>46199</v>
      </c>
      <c r="J227" s="30" t="s">
        <v>503</v>
      </c>
      <c r="K227" s="31" t="s">
        <v>504</v>
      </c>
      <c r="L227" s="31" t="s">
        <v>1146</v>
      </c>
      <c r="M227" s="31" t="s">
        <v>388</v>
      </c>
      <c r="N227" s="7">
        <v>46185</v>
      </c>
      <c r="O227" s="33">
        <f t="shared" si="77"/>
        <v>6</v>
      </c>
      <c r="P227" s="33">
        <f t="shared" si="78"/>
        <v>24</v>
      </c>
      <c r="Q227" s="52">
        <f t="shared" si="79"/>
        <v>0</v>
      </c>
      <c r="R227" s="37">
        <f t="shared" si="80"/>
        <v>0</v>
      </c>
      <c r="S227" s="37">
        <f t="shared" si="81"/>
        <v>0</v>
      </c>
      <c r="T227" s="37">
        <f t="shared" si="82"/>
        <v>0</v>
      </c>
      <c r="U227" s="37">
        <f t="shared" si="83"/>
        <v>0</v>
      </c>
      <c r="V227" s="37">
        <f t="shared" si="84"/>
        <v>0</v>
      </c>
      <c r="W227" s="37">
        <f t="shared" si="85"/>
        <v>27200</v>
      </c>
    </row>
    <row r="228" spans="1:23" x14ac:dyDescent="0.35">
      <c r="A228" s="30">
        <v>46168</v>
      </c>
      <c r="B228" s="31" t="s">
        <v>2257</v>
      </c>
      <c r="C228" s="31" t="s">
        <v>1136</v>
      </c>
      <c r="D228" s="31">
        <v>17099.28</v>
      </c>
      <c r="E228" s="31">
        <v>2735.88</v>
      </c>
      <c r="F228" s="31">
        <v>19835.16</v>
      </c>
      <c r="G228" s="31">
        <v>19835.16</v>
      </c>
      <c r="H228" s="31">
        <f t="shared" si="86"/>
        <v>17099.28</v>
      </c>
      <c r="I228" s="30">
        <v>46198</v>
      </c>
      <c r="J228" s="30" t="s">
        <v>503</v>
      </c>
      <c r="K228" s="31" t="s">
        <v>504</v>
      </c>
      <c r="L228" s="31" t="s">
        <v>397</v>
      </c>
      <c r="M228" s="31" t="s">
        <v>388</v>
      </c>
      <c r="N228" s="7">
        <v>46185</v>
      </c>
      <c r="O228" s="33">
        <f t="shared" si="77"/>
        <v>6</v>
      </c>
      <c r="P228" s="33">
        <f t="shared" si="78"/>
        <v>24</v>
      </c>
      <c r="Q228" s="52">
        <f t="shared" si="79"/>
        <v>0</v>
      </c>
      <c r="R228" s="37">
        <f t="shared" si="80"/>
        <v>0</v>
      </c>
      <c r="S228" s="37">
        <f t="shared" si="81"/>
        <v>0</v>
      </c>
      <c r="T228" s="37">
        <f t="shared" si="82"/>
        <v>0</v>
      </c>
      <c r="U228" s="37">
        <f t="shared" si="83"/>
        <v>0</v>
      </c>
      <c r="V228" s="37">
        <f t="shared" si="84"/>
        <v>0</v>
      </c>
      <c r="W228" s="37">
        <f t="shared" si="85"/>
        <v>17099.28</v>
      </c>
    </row>
    <row r="229" spans="1:23" x14ac:dyDescent="0.35">
      <c r="A229" s="30">
        <v>46168</v>
      </c>
      <c r="B229" s="31" t="s">
        <v>2258</v>
      </c>
      <c r="C229" s="31" t="s">
        <v>412</v>
      </c>
      <c r="D229" s="31">
        <v>9689.59</v>
      </c>
      <c r="E229" s="31">
        <v>1550.33</v>
      </c>
      <c r="F229" s="31">
        <v>11239.92</v>
      </c>
      <c r="G229" s="31">
        <v>11239.92</v>
      </c>
      <c r="H229" s="31">
        <f t="shared" si="86"/>
        <v>9689.59</v>
      </c>
      <c r="I229" s="30">
        <v>46198</v>
      </c>
      <c r="J229" s="30" t="s">
        <v>503</v>
      </c>
      <c r="K229" s="31" t="s">
        <v>504</v>
      </c>
      <c r="L229" s="31" t="s">
        <v>397</v>
      </c>
      <c r="M229" s="31" t="s">
        <v>388</v>
      </c>
      <c r="N229" s="7">
        <v>46185</v>
      </c>
      <c r="O229" s="33">
        <f t="shared" si="77"/>
        <v>6</v>
      </c>
      <c r="P229" s="33">
        <f t="shared" si="78"/>
        <v>24</v>
      </c>
      <c r="Q229" s="52">
        <f t="shared" si="79"/>
        <v>0</v>
      </c>
      <c r="R229" s="37">
        <f t="shared" si="80"/>
        <v>0</v>
      </c>
      <c r="S229" s="37">
        <f t="shared" si="81"/>
        <v>0</v>
      </c>
      <c r="T229" s="37">
        <f t="shared" si="82"/>
        <v>0</v>
      </c>
      <c r="U229" s="37">
        <f t="shared" si="83"/>
        <v>0</v>
      </c>
      <c r="V229" s="37">
        <f t="shared" si="84"/>
        <v>0</v>
      </c>
      <c r="W229" s="37">
        <f t="shared" si="85"/>
        <v>9689.59</v>
      </c>
    </row>
    <row r="230" spans="1:23" x14ac:dyDescent="0.35">
      <c r="A230" s="30">
        <v>46167</v>
      </c>
      <c r="B230" s="31" t="s">
        <v>2260</v>
      </c>
      <c r="C230" s="31" t="s">
        <v>803</v>
      </c>
      <c r="D230" s="31">
        <v>9000</v>
      </c>
      <c r="E230" s="31">
        <v>1440</v>
      </c>
      <c r="F230" s="31">
        <v>10440</v>
      </c>
      <c r="G230" s="31">
        <v>10440</v>
      </c>
      <c r="H230" s="31">
        <f t="shared" si="86"/>
        <v>9000</v>
      </c>
      <c r="I230" s="30">
        <v>46197</v>
      </c>
      <c r="J230" s="30" t="s">
        <v>503</v>
      </c>
      <c r="K230" s="31" t="s">
        <v>504</v>
      </c>
      <c r="L230" s="31" t="s">
        <v>397</v>
      </c>
      <c r="M230" s="31" t="s">
        <v>388</v>
      </c>
      <c r="N230" s="7">
        <v>46185</v>
      </c>
      <c r="O230" s="33">
        <f t="shared" si="77"/>
        <v>6</v>
      </c>
      <c r="P230" s="33">
        <f t="shared" si="78"/>
        <v>24</v>
      </c>
      <c r="Q230" s="52">
        <f t="shared" si="79"/>
        <v>0</v>
      </c>
      <c r="R230" s="37">
        <f t="shared" si="80"/>
        <v>0</v>
      </c>
      <c r="S230" s="37">
        <f t="shared" si="81"/>
        <v>0</v>
      </c>
      <c r="T230" s="37">
        <f t="shared" si="82"/>
        <v>0</v>
      </c>
      <c r="U230" s="37">
        <f t="shared" si="83"/>
        <v>0</v>
      </c>
      <c r="V230" s="37">
        <f t="shared" si="84"/>
        <v>0</v>
      </c>
      <c r="W230" s="37">
        <f t="shared" si="85"/>
        <v>9000</v>
      </c>
    </row>
    <row r="231" spans="1:23" x14ac:dyDescent="0.35">
      <c r="A231" s="30">
        <v>46164</v>
      </c>
      <c r="B231" s="31" t="s">
        <v>2167</v>
      </c>
      <c r="C231" s="31" t="s">
        <v>400</v>
      </c>
      <c r="D231" s="31">
        <v>66167.850000000006</v>
      </c>
      <c r="E231" s="31">
        <v>10586.86</v>
      </c>
      <c r="F231" s="31">
        <v>76754.710000000006</v>
      </c>
      <c r="G231" s="31">
        <v>76754.710000000006</v>
      </c>
      <c r="H231" s="31">
        <f t="shared" si="86"/>
        <v>66167.850000000006</v>
      </c>
      <c r="I231" s="30">
        <v>46194</v>
      </c>
      <c r="J231" s="30" t="s">
        <v>503</v>
      </c>
      <c r="K231" s="31" t="s">
        <v>504</v>
      </c>
      <c r="L231" s="31" t="s">
        <v>397</v>
      </c>
      <c r="M231" s="31" t="s">
        <v>388</v>
      </c>
      <c r="N231" s="7">
        <v>46185</v>
      </c>
      <c r="O231" s="33">
        <f t="shared" si="77"/>
        <v>6</v>
      </c>
      <c r="P231" s="33">
        <f t="shared" si="78"/>
        <v>24</v>
      </c>
      <c r="Q231" s="52">
        <f t="shared" si="79"/>
        <v>0</v>
      </c>
      <c r="R231" s="37">
        <f t="shared" si="80"/>
        <v>0</v>
      </c>
      <c r="S231" s="37">
        <f t="shared" si="81"/>
        <v>0</v>
      </c>
      <c r="T231" s="37">
        <f t="shared" si="82"/>
        <v>0</v>
      </c>
      <c r="U231" s="37">
        <f t="shared" si="83"/>
        <v>0</v>
      </c>
      <c r="V231" s="37">
        <f t="shared" si="84"/>
        <v>0</v>
      </c>
      <c r="W231" s="37">
        <f t="shared" si="85"/>
        <v>66167.850000000006</v>
      </c>
    </row>
    <row r="232" spans="1:23" x14ac:dyDescent="0.35">
      <c r="A232" s="30">
        <v>46164</v>
      </c>
      <c r="B232" s="31" t="s">
        <v>2170</v>
      </c>
      <c r="C232" s="31" t="s">
        <v>2171</v>
      </c>
      <c r="D232" s="31">
        <v>27000</v>
      </c>
      <c r="E232" s="31">
        <v>4320</v>
      </c>
      <c r="F232" s="31">
        <v>31320</v>
      </c>
      <c r="G232" s="31">
        <v>31320</v>
      </c>
      <c r="H232" s="31">
        <f t="shared" si="86"/>
        <v>27000</v>
      </c>
      <c r="I232" s="30">
        <v>46194</v>
      </c>
      <c r="J232" s="30" t="s">
        <v>503</v>
      </c>
      <c r="K232" s="31" t="s">
        <v>504</v>
      </c>
      <c r="L232" s="31" t="s">
        <v>1146</v>
      </c>
      <c r="M232" s="31" t="s">
        <v>388</v>
      </c>
      <c r="N232" s="7">
        <v>46185</v>
      </c>
      <c r="O232" s="33">
        <f t="shared" si="77"/>
        <v>6</v>
      </c>
      <c r="P232" s="33">
        <f t="shared" si="78"/>
        <v>24</v>
      </c>
      <c r="Q232" s="52">
        <f t="shared" si="79"/>
        <v>0</v>
      </c>
      <c r="R232" s="37">
        <f t="shared" si="80"/>
        <v>0</v>
      </c>
      <c r="S232" s="37">
        <f t="shared" si="81"/>
        <v>0</v>
      </c>
      <c r="T232" s="37">
        <f t="shared" si="82"/>
        <v>0</v>
      </c>
      <c r="U232" s="37">
        <f t="shared" si="83"/>
        <v>0</v>
      </c>
      <c r="V232" s="37">
        <f t="shared" si="84"/>
        <v>0</v>
      </c>
      <c r="W232" s="37">
        <f t="shared" si="85"/>
        <v>27000</v>
      </c>
    </row>
    <row r="233" spans="1:23" x14ac:dyDescent="0.35">
      <c r="A233" s="30">
        <v>46164</v>
      </c>
      <c r="B233" s="31" t="s">
        <v>2172</v>
      </c>
      <c r="C233" s="31" t="s">
        <v>407</v>
      </c>
      <c r="D233" s="31">
        <v>46200</v>
      </c>
      <c r="E233" s="31">
        <v>7392</v>
      </c>
      <c r="F233" s="31">
        <v>53592</v>
      </c>
      <c r="G233" s="31">
        <v>53592</v>
      </c>
      <c r="H233" s="31">
        <f t="shared" si="86"/>
        <v>46200</v>
      </c>
      <c r="I233" s="30">
        <v>46194</v>
      </c>
      <c r="J233" s="30" t="s">
        <v>503</v>
      </c>
      <c r="K233" s="31" t="s">
        <v>504</v>
      </c>
      <c r="L233" s="31" t="s">
        <v>835</v>
      </c>
      <c r="M233" s="31" t="s">
        <v>388</v>
      </c>
      <c r="N233" s="7">
        <v>46185</v>
      </c>
      <c r="O233" s="33">
        <f t="shared" si="77"/>
        <v>6</v>
      </c>
      <c r="P233" s="33">
        <f t="shared" si="78"/>
        <v>24</v>
      </c>
      <c r="Q233" s="52">
        <f t="shared" si="79"/>
        <v>0</v>
      </c>
      <c r="R233" s="37">
        <f t="shared" si="80"/>
        <v>0</v>
      </c>
      <c r="S233" s="37">
        <f t="shared" si="81"/>
        <v>0</v>
      </c>
      <c r="T233" s="37">
        <f t="shared" si="82"/>
        <v>0</v>
      </c>
      <c r="U233" s="37">
        <f t="shared" si="83"/>
        <v>0</v>
      </c>
      <c r="V233" s="37">
        <f t="shared" si="84"/>
        <v>0</v>
      </c>
      <c r="W233" s="37">
        <f t="shared" si="85"/>
        <v>46200</v>
      </c>
    </row>
    <row r="234" spans="1:23" x14ac:dyDescent="0.35">
      <c r="A234" s="30">
        <v>46163</v>
      </c>
      <c r="B234" s="31" t="s">
        <v>2173</v>
      </c>
      <c r="C234" s="31" t="s">
        <v>2174</v>
      </c>
      <c r="D234" s="31">
        <v>110611.14</v>
      </c>
      <c r="E234" s="31">
        <v>17697.78</v>
      </c>
      <c r="F234" s="31">
        <v>128308.92</v>
      </c>
      <c r="G234" s="31">
        <v>128308.92</v>
      </c>
      <c r="H234" s="31">
        <f t="shared" si="86"/>
        <v>110611.14</v>
      </c>
      <c r="I234" s="30">
        <v>46193</v>
      </c>
      <c r="J234" s="30" t="s">
        <v>503</v>
      </c>
      <c r="K234" s="31" t="s">
        <v>504</v>
      </c>
      <c r="L234" s="31" t="s">
        <v>397</v>
      </c>
      <c r="M234" s="31" t="s">
        <v>388</v>
      </c>
      <c r="N234" s="7">
        <v>46185</v>
      </c>
      <c r="O234" s="33">
        <f t="shared" si="77"/>
        <v>6</v>
      </c>
      <c r="P234" s="33">
        <f t="shared" si="78"/>
        <v>24</v>
      </c>
      <c r="Q234" s="52">
        <f t="shared" si="79"/>
        <v>0</v>
      </c>
      <c r="R234" s="37">
        <f t="shared" si="80"/>
        <v>0</v>
      </c>
      <c r="S234" s="37">
        <f t="shared" si="81"/>
        <v>0</v>
      </c>
      <c r="T234" s="37">
        <f t="shared" si="82"/>
        <v>0</v>
      </c>
      <c r="U234" s="37">
        <f t="shared" si="83"/>
        <v>0</v>
      </c>
      <c r="V234" s="37">
        <f t="shared" si="84"/>
        <v>0</v>
      </c>
      <c r="W234" s="37">
        <f t="shared" si="85"/>
        <v>110611.14</v>
      </c>
    </row>
    <row r="235" spans="1:23" x14ac:dyDescent="0.35">
      <c r="A235" s="30">
        <v>46163</v>
      </c>
      <c r="B235" s="31" t="s">
        <v>2175</v>
      </c>
      <c r="C235" s="31" t="s">
        <v>745</v>
      </c>
      <c r="D235" s="31">
        <v>46693.26</v>
      </c>
      <c r="E235" s="31">
        <v>7470.92</v>
      </c>
      <c r="F235" s="31">
        <v>54164.18</v>
      </c>
      <c r="G235" s="31">
        <v>54164.18</v>
      </c>
      <c r="H235" s="31">
        <f t="shared" si="86"/>
        <v>46693.26</v>
      </c>
      <c r="I235" s="30">
        <v>46193</v>
      </c>
      <c r="J235" s="30" t="s">
        <v>503</v>
      </c>
      <c r="K235" s="31" t="s">
        <v>504</v>
      </c>
      <c r="L235" s="31" t="s">
        <v>835</v>
      </c>
      <c r="M235" s="31" t="s">
        <v>388</v>
      </c>
      <c r="N235" s="7">
        <v>46185</v>
      </c>
      <c r="O235" s="33">
        <f t="shared" si="77"/>
        <v>6</v>
      </c>
      <c r="P235" s="33">
        <f t="shared" si="78"/>
        <v>24</v>
      </c>
      <c r="Q235" s="52">
        <f t="shared" si="79"/>
        <v>0</v>
      </c>
      <c r="R235" s="37">
        <f t="shared" si="80"/>
        <v>0</v>
      </c>
      <c r="S235" s="37">
        <f t="shared" si="81"/>
        <v>0</v>
      </c>
      <c r="T235" s="37">
        <f t="shared" si="82"/>
        <v>0</v>
      </c>
      <c r="U235" s="37">
        <f t="shared" si="83"/>
        <v>0</v>
      </c>
      <c r="V235" s="37">
        <f t="shared" si="84"/>
        <v>0</v>
      </c>
      <c r="W235" s="37">
        <f t="shared" si="85"/>
        <v>46693.26</v>
      </c>
    </row>
    <row r="236" spans="1:23" x14ac:dyDescent="0.35">
      <c r="A236" s="30">
        <v>46162</v>
      </c>
      <c r="B236" s="31" t="s">
        <v>2180</v>
      </c>
      <c r="C236" s="31" t="s">
        <v>644</v>
      </c>
      <c r="D236" s="31">
        <v>12000</v>
      </c>
      <c r="E236" s="31">
        <v>1920</v>
      </c>
      <c r="F236" s="31">
        <v>13920</v>
      </c>
      <c r="G236" s="31">
        <v>13920</v>
      </c>
      <c r="H236" s="31">
        <f t="shared" si="86"/>
        <v>12000</v>
      </c>
      <c r="I236" s="30">
        <v>46192</v>
      </c>
      <c r="J236" s="30" t="s">
        <v>505</v>
      </c>
      <c r="K236" s="31" t="s">
        <v>504</v>
      </c>
      <c r="L236" s="31" t="s">
        <v>835</v>
      </c>
      <c r="M236" s="31" t="s">
        <v>388</v>
      </c>
      <c r="N236" s="7">
        <v>46185</v>
      </c>
      <c r="O236" s="33">
        <f t="shared" si="77"/>
        <v>6</v>
      </c>
      <c r="P236" s="33">
        <f t="shared" si="78"/>
        <v>24</v>
      </c>
      <c r="Q236" s="52">
        <f t="shared" si="79"/>
        <v>0</v>
      </c>
      <c r="R236" s="37">
        <f t="shared" si="80"/>
        <v>0</v>
      </c>
      <c r="S236" s="37">
        <f t="shared" si="81"/>
        <v>0</v>
      </c>
      <c r="T236" s="37">
        <f t="shared" si="82"/>
        <v>0</v>
      </c>
      <c r="U236" s="37">
        <f t="shared" si="83"/>
        <v>0</v>
      </c>
      <c r="V236" s="37">
        <f t="shared" si="84"/>
        <v>12000</v>
      </c>
      <c r="W236" s="37">
        <f t="shared" si="85"/>
        <v>0</v>
      </c>
    </row>
    <row r="237" spans="1:23" x14ac:dyDescent="0.35">
      <c r="A237" s="30">
        <v>46161</v>
      </c>
      <c r="B237" s="31" t="s">
        <v>2181</v>
      </c>
      <c r="C237" s="31" t="s">
        <v>1968</v>
      </c>
      <c r="D237" s="31">
        <v>7905</v>
      </c>
      <c r="E237" s="31">
        <v>1264.8</v>
      </c>
      <c r="F237" s="31">
        <v>9169.7999999999993</v>
      </c>
      <c r="G237" s="31">
        <v>9169.7999999999993</v>
      </c>
      <c r="H237" s="31">
        <f t="shared" si="86"/>
        <v>7905</v>
      </c>
      <c r="I237" s="30">
        <v>46191</v>
      </c>
      <c r="J237" s="30" t="s">
        <v>505</v>
      </c>
      <c r="K237" s="31" t="s">
        <v>504</v>
      </c>
      <c r="L237" s="31" t="s">
        <v>1146</v>
      </c>
      <c r="M237" s="31" t="s">
        <v>388</v>
      </c>
      <c r="N237" s="7">
        <v>46185</v>
      </c>
      <c r="O237" s="33">
        <f t="shared" si="77"/>
        <v>6</v>
      </c>
      <c r="P237" s="33">
        <f t="shared" si="78"/>
        <v>24</v>
      </c>
      <c r="Q237" s="52">
        <f t="shared" si="79"/>
        <v>0</v>
      </c>
      <c r="R237" s="37">
        <f t="shared" si="80"/>
        <v>0</v>
      </c>
      <c r="S237" s="37">
        <f t="shared" si="81"/>
        <v>0</v>
      </c>
      <c r="T237" s="37">
        <f t="shared" si="82"/>
        <v>0</v>
      </c>
      <c r="U237" s="37">
        <f t="shared" si="83"/>
        <v>0</v>
      </c>
      <c r="V237" s="37">
        <f t="shared" si="84"/>
        <v>7905</v>
      </c>
      <c r="W237" s="37">
        <f t="shared" si="85"/>
        <v>0</v>
      </c>
    </row>
    <row r="238" spans="1:23" x14ac:dyDescent="0.35">
      <c r="A238" s="30">
        <v>46160</v>
      </c>
      <c r="B238" s="31" t="s">
        <v>2187</v>
      </c>
      <c r="C238" s="31" t="s">
        <v>792</v>
      </c>
      <c r="D238" s="31">
        <v>82000</v>
      </c>
      <c r="E238" s="31">
        <v>13120</v>
      </c>
      <c r="F238" s="31">
        <v>95120</v>
      </c>
      <c r="G238" s="31">
        <v>95120</v>
      </c>
      <c r="H238" s="31">
        <f t="shared" si="86"/>
        <v>82000</v>
      </c>
      <c r="I238" s="30">
        <v>46205</v>
      </c>
      <c r="J238" s="30" t="s">
        <v>503</v>
      </c>
      <c r="K238" s="31" t="s">
        <v>504</v>
      </c>
      <c r="L238" s="31" t="s">
        <v>397</v>
      </c>
      <c r="M238" s="31" t="s">
        <v>388</v>
      </c>
      <c r="N238" s="7">
        <v>46185</v>
      </c>
      <c r="O238" s="33">
        <f t="shared" si="77"/>
        <v>6</v>
      </c>
      <c r="P238" s="33">
        <f t="shared" si="78"/>
        <v>24</v>
      </c>
      <c r="Q238" s="52">
        <f t="shared" si="79"/>
        <v>0</v>
      </c>
      <c r="R238" s="37">
        <f t="shared" si="80"/>
        <v>0</v>
      </c>
      <c r="S238" s="37">
        <f t="shared" si="81"/>
        <v>0</v>
      </c>
      <c r="T238" s="37">
        <f t="shared" si="82"/>
        <v>0</v>
      </c>
      <c r="U238" s="37">
        <f t="shared" si="83"/>
        <v>0</v>
      </c>
      <c r="V238" s="37">
        <f t="shared" si="84"/>
        <v>0</v>
      </c>
      <c r="W238" s="37">
        <f t="shared" si="85"/>
        <v>82000</v>
      </c>
    </row>
    <row r="239" spans="1:23" x14ac:dyDescent="0.35">
      <c r="A239" s="30">
        <v>46160</v>
      </c>
      <c r="B239" s="31" t="s">
        <v>2190</v>
      </c>
      <c r="C239" s="31" t="s">
        <v>966</v>
      </c>
      <c r="D239" s="31">
        <v>69134.05</v>
      </c>
      <c r="E239" s="31">
        <v>11061.45</v>
      </c>
      <c r="F239" s="31">
        <v>80195.5</v>
      </c>
      <c r="G239" s="31">
        <v>80195.5</v>
      </c>
      <c r="H239" s="31">
        <f t="shared" si="86"/>
        <v>69134.05</v>
      </c>
      <c r="I239" s="30">
        <v>46190</v>
      </c>
      <c r="J239" s="30" t="s">
        <v>505</v>
      </c>
      <c r="K239" s="31" t="s">
        <v>504</v>
      </c>
      <c r="L239" s="31" t="s">
        <v>397</v>
      </c>
      <c r="M239" s="31" t="s">
        <v>388</v>
      </c>
      <c r="N239" s="7">
        <v>46185</v>
      </c>
      <c r="O239" s="33">
        <f t="shared" si="77"/>
        <v>6</v>
      </c>
      <c r="P239" s="33">
        <f t="shared" si="78"/>
        <v>24</v>
      </c>
      <c r="Q239" s="52">
        <f t="shared" si="79"/>
        <v>0</v>
      </c>
      <c r="R239" s="37">
        <f t="shared" si="80"/>
        <v>0</v>
      </c>
      <c r="S239" s="37">
        <f t="shared" si="81"/>
        <v>0</v>
      </c>
      <c r="T239" s="37">
        <f t="shared" si="82"/>
        <v>0</v>
      </c>
      <c r="U239" s="37">
        <f t="shared" si="83"/>
        <v>0</v>
      </c>
      <c r="V239" s="37">
        <f t="shared" si="84"/>
        <v>69134.05</v>
      </c>
      <c r="W239" s="37">
        <f t="shared" si="85"/>
        <v>0</v>
      </c>
    </row>
    <row r="240" spans="1:23" x14ac:dyDescent="0.35">
      <c r="A240" s="30">
        <v>46158</v>
      </c>
      <c r="B240" s="31" t="s">
        <v>2192</v>
      </c>
      <c r="C240" s="31" t="s">
        <v>402</v>
      </c>
      <c r="D240" s="31">
        <v>29000</v>
      </c>
      <c r="E240" s="31">
        <v>4640</v>
      </c>
      <c r="F240" s="31">
        <v>33640</v>
      </c>
      <c r="G240" s="31">
        <v>20000</v>
      </c>
      <c r="H240" s="31">
        <f>G240/1.16</f>
        <v>17241.37931034483</v>
      </c>
      <c r="I240" s="30">
        <v>46188</v>
      </c>
      <c r="J240" s="30" t="s">
        <v>505</v>
      </c>
      <c r="K240" s="31" t="s">
        <v>510</v>
      </c>
      <c r="L240" s="31" t="s">
        <v>397</v>
      </c>
      <c r="M240" s="31" t="s">
        <v>388</v>
      </c>
      <c r="N240" s="7">
        <v>46185</v>
      </c>
      <c r="O240" s="33">
        <f t="shared" si="77"/>
        <v>6</v>
      </c>
      <c r="P240" s="33">
        <f t="shared" si="78"/>
        <v>24</v>
      </c>
      <c r="Q240" s="52">
        <f t="shared" si="79"/>
        <v>0</v>
      </c>
      <c r="R240" s="37">
        <f t="shared" si="80"/>
        <v>0</v>
      </c>
      <c r="S240" s="37">
        <f t="shared" si="81"/>
        <v>0</v>
      </c>
      <c r="T240" s="37">
        <f t="shared" si="82"/>
        <v>0</v>
      </c>
      <c r="U240" s="37">
        <f t="shared" si="83"/>
        <v>0</v>
      </c>
      <c r="V240" s="37">
        <f t="shared" si="84"/>
        <v>17241.37931034483</v>
      </c>
      <c r="W240" s="37">
        <f t="shared" si="85"/>
        <v>0</v>
      </c>
    </row>
    <row r="241" spans="1:23" x14ac:dyDescent="0.35">
      <c r="A241" s="30">
        <v>46158</v>
      </c>
      <c r="B241" s="31" t="s">
        <v>2193</v>
      </c>
      <c r="C241" s="31" t="s">
        <v>920</v>
      </c>
      <c r="D241" s="31">
        <v>3900</v>
      </c>
      <c r="E241" s="31">
        <v>624</v>
      </c>
      <c r="F241" s="31">
        <v>4524</v>
      </c>
      <c r="G241" s="31">
        <v>4524</v>
      </c>
      <c r="H241" s="31">
        <f t="shared" ref="H241:H245" si="87">D241</f>
        <v>3900</v>
      </c>
      <c r="I241" s="30">
        <v>46188</v>
      </c>
      <c r="J241" s="30" t="s">
        <v>505</v>
      </c>
      <c r="K241" s="31" t="s">
        <v>504</v>
      </c>
      <c r="L241" s="31" t="s">
        <v>835</v>
      </c>
      <c r="M241" s="31" t="s">
        <v>388</v>
      </c>
      <c r="N241" s="7">
        <v>46185</v>
      </c>
      <c r="O241" s="33">
        <f t="shared" si="77"/>
        <v>6</v>
      </c>
      <c r="P241" s="33">
        <f t="shared" si="78"/>
        <v>24</v>
      </c>
      <c r="Q241" s="52">
        <f t="shared" si="79"/>
        <v>0</v>
      </c>
      <c r="R241" s="37">
        <f t="shared" si="80"/>
        <v>0</v>
      </c>
      <c r="S241" s="37">
        <f t="shared" si="81"/>
        <v>0</v>
      </c>
      <c r="T241" s="37">
        <f t="shared" si="82"/>
        <v>0</v>
      </c>
      <c r="U241" s="37">
        <f t="shared" si="83"/>
        <v>0</v>
      </c>
      <c r="V241" s="37">
        <f t="shared" si="84"/>
        <v>3900</v>
      </c>
      <c r="W241" s="37">
        <f t="shared" si="85"/>
        <v>0</v>
      </c>
    </row>
    <row r="242" spans="1:23" x14ac:dyDescent="0.35">
      <c r="A242" s="30">
        <v>46156</v>
      </c>
      <c r="B242" s="31" t="s">
        <v>2118</v>
      </c>
      <c r="C242" s="31" t="s">
        <v>1166</v>
      </c>
      <c r="D242" s="31">
        <v>11600</v>
      </c>
      <c r="E242" s="31">
        <v>1856</v>
      </c>
      <c r="F242" s="31">
        <v>13456</v>
      </c>
      <c r="G242" s="31">
        <v>13456</v>
      </c>
      <c r="H242" s="31">
        <f t="shared" si="87"/>
        <v>11600</v>
      </c>
      <c r="I242" s="30">
        <v>46186</v>
      </c>
      <c r="J242" s="30" t="s">
        <v>505</v>
      </c>
      <c r="K242" s="31" t="s">
        <v>504</v>
      </c>
      <c r="L242" s="31" t="s">
        <v>397</v>
      </c>
      <c r="M242" s="31" t="s">
        <v>388</v>
      </c>
      <c r="N242" s="7">
        <v>46185</v>
      </c>
      <c r="O242" s="33">
        <f t="shared" si="77"/>
        <v>6</v>
      </c>
      <c r="P242" s="33">
        <f t="shared" si="78"/>
        <v>24</v>
      </c>
      <c r="Q242" s="52">
        <f t="shared" si="79"/>
        <v>0</v>
      </c>
      <c r="R242" s="37">
        <f t="shared" si="80"/>
        <v>0</v>
      </c>
      <c r="S242" s="37">
        <f t="shared" si="81"/>
        <v>0</v>
      </c>
      <c r="T242" s="37">
        <f t="shared" si="82"/>
        <v>0</v>
      </c>
      <c r="U242" s="37">
        <f t="shared" si="83"/>
        <v>0</v>
      </c>
      <c r="V242" s="37">
        <f t="shared" si="84"/>
        <v>11600</v>
      </c>
      <c r="W242" s="37">
        <f t="shared" si="85"/>
        <v>0</v>
      </c>
    </row>
    <row r="243" spans="1:23" x14ac:dyDescent="0.35">
      <c r="A243" s="30">
        <v>46156</v>
      </c>
      <c r="B243" s="31" t="s">
        <v>2119</v>
      </c>
      <c r="C243" s="31" t="s">
        <v>1643</v>
      </c>
      <c r="D243" s="31">
        <v>13500</v>
      </c>
      <c r="E243" s="31">
        <v>2160</v>
      </c>
      <c r="F243" s="31">
        <v>15660</v>
      </c>
      <c r="G243" s="31">
        <v>15660</v>
      </c>
      <c r="H243" s="31">
        <f t="shared" si="87"/>
        <v>13500</v>
      </c>
      <c r="I243" s="30">
        <v>46186</v>
      </c>
      <c r="J243" s="30" t="s">
        <v>505</v>
      </c>
      <c r="K243" s="31" t="s">
        <v>504</v>
      </c>
      <c r="L243" s="31" t="s">
        <v>835</v>
      </c>
      <c r="M243" s="31" t="s">
        <v>388</v>
      </c>
      <c r="N243" s="7">
        <v>46185</v>
      </c>
      <c r="O243" s="33">
        <f t="shared" si="77"/>
        <v>6</v>
      </c>
      <c r="P243" s="33">
        <f t="shared" si="78"/>
        <v>24</v>
      </c>
      <c r="Q243" s="52">
        <f t="shared" si="79"/>
        <v>0</v>
      </c>
      <c r="R243" s="37">
        <f t="shared" si="80"/>
        <v>0</v>
      </c>
      <c r="S243" s="37">
        <f t="shared" si="81"/>
        <v>0</v>
      </c>
      <c r="T243" s="37">
        <f t="shared" si="82"/>
        <v>0</v>
      </c>
      <c r="U243" s="37">
        <f t="shared" si="83"/>
        <v>0</v>
      </c>
      <c r="V243" s="37">
        <f t="shared" si="84"/>
        <v>13500</v>
      </c>
      <c r="W243" s="37">
        <f t="shared" si="85"/>
        <v>0</v>
      </c>
    </row>
    <row r="244" spans="1:23" x14ac:dyDescent="0.35">
      <c r="A244" s="30">
        <v>46150</v>
      </c>
      <c r="B244" s="31" t="s">
        <v>2057</v>
      </c>
      <c r="C244" s="31" t="s">
        <v>407</v>
      </c>
      <c r="D244" s="31">
        <v>103840</v>
      </c>
      <c r="E244" s="31">
        <v>16614.400000000001</v>
      </c>
      <c r="F244" s="31">
        <v>120454.39999999999</v>
      </c>
      <c r="G244" s="31">
        <v>120454.39999999999</v>
      </c>
      <c r="H244" s="31">
        <f t="shared" si="87"/>
        <v>103840</v>
      </c>
      <c r="I244" s="30">
        <v>46180</v>
      </c>
      <c r="J244" s="30" t="s">
        <v>506</v>
      </c>
      <c r="K244" s="31" t="s">
        <v>504</v>
      </c>
      <c r="L244" s="31" t="s">
        <v>835</v>
      </c>
      <c r="M244" s="31" t="s">
        <v>388</v>
      </c>
      <c r="N244" s="7">
        <v>46185</v>
      </c>
      <c r="O244" s="33">
        <f t="shared" si="77"/>
        <v>6</v>
      </c>
      <c r="P244" s="33">
        <f t="shared" si="78"/>
        <v>24</v>
      </c>
      <c r="Q244" s="52">
        <f t="shared" si="79"/>
        <v>6</v>
      </c>
      <c r="R244" s="37">
        <f t="shared" si="80"/>
        <v>103840</v>
      </c>
      <c r="S244" s="37">
        <f t="shared" si="81"/>
        <v>0</v>
      </c>
      <c r="T244" s="37">
        <f t="shared" si="82"/>
        <v>0</v>
      </c>
      <c r="U244" s="37">
        <f t="shared" si="83"/>
        <v>0</v>
      </c>
      <c r="V244" s="37">
        <f t="shared" si="84"/>
        <v>0</v>
      </c>
      <c r="W244" s="37">
        <f t="shared" si="85"/>
        <v>0</v>
      </c>
    </row>
    <row r="245" spans="1:23" x14ac:dyDescent="0.35">
      <c r="A245" s="30">
        <v>46150</v>
      </c>
      <c r="B245" s="31" t="s">
        <v>2058</v>
      </c>
      <c r="C245" s="31" t="s">
        <v>2059</v>
      </c>
      <c r="D245" s="31">
        <v>19250</v>
      </c>
      <c r="E245" s="31">
        <v>3080</v>
      </c>
      <c r="F245" s="31">
        <v>22330</v>
      </c>
      <c r="G245" s="31">
        <v>22330</v>
      </c>
      <c r="H245" s="31">
        <f t="shared" si="87"/>
        <v>19250</v>
      </c>
      <c r="I245" s="30">
        <v>46180</v>
      </c>
      <c r="J245" s="30" t="s">
        <v>506</v>
      </c>
      <c r="K245" s="31" t="s">
        <v>504</v>
      </c>
      <c r="L245" s="31" t="s">
        <v>397</v>
      </c>
      <c r="M245" s="31" t="s">
        <v>388</v>
      </c>
      <c r="N245" s="7">
        <v>46185</v>
      </c>
      <c r="O245" s="33">
        <f t="shared" si="77"/>
        <v>6</v>
      </c>
      <c r="P245" s="33">
        <f t="shared" si="78"/>
        <v>24</v>
      </c>
      <c r="Q245" s="52">
        <f t="shared" si="79"/>
        <v>6</v>
      </c>
      <c r="R245" s="37">
        <f t="shared" si="80"/>
        <v>19250</v>
      </c>
      <c r="S245" s="37">
        <f t="shared" si="81"/>
        <v>0</v>
      </c>
      <c r="T245" s="37">
        <f t="shared" si="82"/>
        <v>0</v>
      </c>
      <c r="U245" s="37">
        <f t="shared" si="83"/>
        <v>0</v>
      </c>
      <c r="V245" s="37">
        <f t="shared" si="84"/>
        <v>0</v>
      </c>
      <c r="W245" s="37">
        <f t="shared" si="85"/>
        <v>0</v>
      </c>
    </row>
    <row r="246" spans="1:23" x14ac:dyDescent="0.35">
      <c r="A246" s="30">
        <v>46150</v>
      </c>
      <c r="B246" s="31" t="s">
        <v>2060</v>
      </c>
      <c r="C246" s="31" t="s">
        <v>522</v>
      </c>
      <c r="D246" s="31">
        <v>112200</v>
      </c>
      <c r="E246" s="31">
        <v>17952</v>
      </c>
      <c r="F246" s="31">
        <v>130152</v>
      </c>
      <c r="G246" s="31">
        <v>60152</v>
      </c>
      <c r="H246" s="31">
        <f>G246/1.16</f>
        <v>51855.172413793109</v>
      </c>
      <c r="I246" s="30">
        <v>46180</v>
      </c>
      <c r="J246" s="30" t="s">
        <v>506</v>
      </c>
      <c r="K246" s="31" t="s">
        <v>510</v>
      </c>
      <c r="L246" s="31" t="s">
        <v>397</v>
      </c>
      <c r="M246" s="31" t="s">
        <v>388</v>
      </c>
      <c r="N246" s="7">
        <v>46185</v>
      </c>
      <c r="O246" s="33">
        <f t="shared" si="77"/>
        <v>6</v>
      </c>
      <c r="P246" s="33">
        <f t="shared" si="78"/>
        <v>24</v>
      </c>
      <c r="Q246" s="52">
        <f t="shared" si="79"/>
        <v>6</v>
      </c>
      <c r="R246" s="37">
        <f t="shared" si="80"/>
        <v>51855.172413793109</v>
      </c>
      <c r="S246" s="37">
        <f t="shared" si="81"/>
        <v>0</v>
      </c>
      <c r="T246" s="37">
        <f t="shared" si="82"/>
        <v>0</v>
      </c>
      <c r="U246" s="37">
        <f t="shared" si="83"/>
        <v>0</v>
      </c>
      <c r="V246" s="37">
        <f t="shared" si="84"/>
        <v>0</v>
      </c>
      <c r="W246" s="37">
        <f t="shared" si="85"/>
        <v>0</v>
      </c>
    </row>
    <row r="247" spans="1:23" x14ac:dyDescent="0.35">
      <c r="A247" s="30">
        <v>46149</v>
      </c>
      <c r="B247" s="31" t="s">
        <v>2061</v>
      </c>
      <c r="C247" s="31" t="s">
        <v>831</v>
      </c>
      <c r="D247" s="31">
        <v>20000</v>
      </c>
      <c r="E247" s="31"/>
      <c r="F247" s="31">
        <v>20000</v>
      </c>
      <c r="G247" s="31">
        <v>20000</v>
      </c>
      <c r="H247" s="31">
        <f t="shared" ref="H247:H248" si="88">D247</f>
        <v>20000</v>
      </c>
      <c r="I247" s="30">
        <v>46179</v>
      </c>
      <c r="J247" s="30" t="s">
        <v>506</v>
      </c>
      <c r="K247" s="31" t="s">
        <v>504</v>
      </c>
      <c r="L247" s="31" t="s">
        <v>397</v>
      </c>
      <c r="M247" s="31" t="s">
        <v>388</v>
      </c>
      <c r="N247" s="7">
        <v>46185</v>
      </c>
      <c r="O247" s="33">
        <f t="shared" si="77"/>
        <v>6</v>
      </c>
      <c r="P247" s="33">
        <f t="shared" si="78"/>
        <v>24</v>
      </c>
      <c r="Q247" s="52">
        <f t="shared" si="79"/>
        <v>7</v>
      </c>
      <c r="R247" s="37">
        <f t="shared" si="80"/>
        <v>20000</v>
      </c>
      <c r="S247" s="37">
        <f t="shared" si="81"/>
        <v>0</v>
      </c>
      <c r="T247" s="37">
        <f t="shared" si="82"/>
        <v>0</v>
      </c>
      <c r="U247" s="37">
        <f t="shared" si="83"/>
        <v>0</v>
      </c>
      <c r="V247" s="37">
        <f t="shared" si="84"/>
        <v>0</v>
      </c>
      <c r="W247" s="37">
        <f t="shared" si="85"/>
        <v>0</v>
      </c>
    </row>
    <row r="248" spans="1:23" x14ac:dyDescent="0.35">
      <c r="A248" s="30">
        <v>46149</v>
      </c>
      <c r="B248" s="31" t="s">
        <v>2062</v>
      </c>
      <c r="C248" s="31" t="s">
        <v>831</v>
      </c>
      <c r="D248" s="31">
        <v>4600</v>
      </c>
      <c r="E248" s="31"/>
      <c r="F248" s="31">
        <v>4600</v>
      </c>
      <c r="G248" s="31">
        <v>4600</v>
      </c>
      <c r="H248" s="31">
        <f t="shared" si="88"/>
        <v>4600</v>
      </c>
      <c r="I248" s="30">
        <v>46179</v>
      </c>
      <c r="J248" s="30" t="s">
        <v>506</v>
      </c>
      <c r="K248" s="31" t="s">
        <v>504</v>
      </c>
      <c r="L248" s="31" t="s">
        <v>397</v>
      </c>
      <c r="M248" s="31" t="s">
        <v>388</v>
      </c>
      <c r="N248" s="7">
        <v>46185</v>
      </c>
      <c r="O248" s="33">
        <f t="shared" si="77"/>
        <v>6</v>
      </c>
      <c r="P248" s="33">
        <f t="shared" si="78"/>
        <v>24</v>
      </c>
      <c r="Q248" s="52">
        <f t="shared" si="79"/>
        <v>7</v>
      </c>
      <c r="R248" s="37">
        <f t="shared" si="80"/>
        <v>4600</v>
      </c>
      <c r="S248" s="37">
        <f t="shared" si="81"/>
        <v>0</v>
      </c>
      <c r="T248" s="37">
        <f t="shared" si="82"/>
        <v>0</v>
      </c>
      <c r="U248" s="37">
        <f t="shared" si="83"/>
        <v>0</v>
      </c>
      <c r="V248" s="37">
        <f t="shared" si="84"/>
        <v>0</v>
      </c>
      <c r="W248" s="37">
        <f t="shared" si="85"/>
        <v>0</v>
      </c>
    </row>
    <row r="249" spans="1:23" x14ac:dyDescent="0.35">
      <c r="A249" s="30">
        <v>46149</v>
      </c>
      <c r="B249" s="31" t="s">
        <v>2064</v>
      </c>
      <c r="C249" s="31" t="s">
        <v>411</v>
      </c>
      <c r="D249" s="31">
        <v>30600</v>
      </c>
      <c r="E249" s="31">
        <v>4896</v>
      </c>
      <c r="F249" s="31">
        <v>35496</v>
      </c>
      <c r="G249" s="31">
        <v>10992</v>
      </c>
      <c r="H249" s="31">
        <f t="shared" ref="H249:H250" si="89">G249/1.16</f>
        <v>9475.8620689655181</v>
      </c>
      <c r="I249" s="30">
        <v>46179</v>
      </c>
      <c r="J249" s="30" t="s">
        <v>506</v>
      </c>
      <c r="K249" s="31" t="s">
        <v>510</v>
      </c>
      <c r="L249" s="31" t="s">
        <v>1146</v>
      </c>
      <c r="M249" s="31" t="s">
        <v>388</v>
      </c>
      <c r="N249" s="7">
        <v>46185</v>
      </c>
      <c r="O249" s="33">
        <f t="shared" si="77"/>
        <v>6</v>
      </c>
      <c r="P249" s="33">
        <f t="shared" si="78"/>
        <v>24</v>
      </c>
      <c r="Q249" s="52">
        <f t="shared" si="79"/>
        <v>7</v>
      </c>
      <c r="R249" s="37">
        <f t="shared" si="80"/>
        <v>9475.8620689655181</v>
      </c>
      <c r="S249" s="37">
        <f t="shared" si="81"/>
        <v>0</v>
      </c>
      <c r="T249" s="37">
        <f t="shared" si="82"/>
        <v>0</v>
      </c>
      <c r="U249" s="37">
        <f t="shared" si="83"/>
        <v>0</v>
      </c>
      <c r="V249" s="37">
        <f t="shared" si="84"/>
        <v>0</v>
      </c>
      <c r="W249" s="37">
        <f t="shared" si="85"/>
        <v>0</v>
      </c>
    </row>
    <row r="250" spans="1:23" x14ac:dyDescent="0.35">
      <c r="A250" s="30">
        <v>46148</v>
      </c>
      <c r="B250" s="31" t="s">
        <v>2066</v>
      </c>
      <c r="C250" s="31" t="s">
        <v>407</v>
      </c>
      <c r="D250" s="31">
        <v>38940</v>
      </c>
      <c r="E250" s="31">
        <v>6230.4</v>
      </c>
      <c r="F250" s="31">
        <v>45170.400000000001</v>
      </c>
      <c r="G250" s="31">
        <v>44417.56</v>
      </c>
      <c r="H250" s="31">
        <f t="shared" si="89"/>
        <v>38291</v>
      </c>
      <c r="I250" s="30">
        <v>46178</v>
      </c>
      <c r="J250" s="30" t="s">
        <v>506</v>
      </c>
      <c r="K250" s="31" t="s">
        <v>510</v>
      </c>
      <c r="L250" s="31" t="s">
        <v>835</v>
      </c>
      <c r="M250" s="31" t="s">
        <v>388</v>
      </c>
      <c r="N250" s="7">
        <v>46185</v>
      </c>
      <c r="O250" s="33">
        <f t="shared" si="77"/>
        <v>6</v>
      </c>
      <c r="P250" s="33">
        <f t="shared" si="78"/>
        <v>24</v>
      </c>
      <c r="Q250" s="52">
        <f t="shared" si="79"/>
        <v>8</v>
      </c>
      <c r="R250" s="37">
        <f t="shared" si="80"/>
        <v>38291</v>
      </c>
      <c r="S250" s="37">
        <f t="shared" si="81"/>
        <v>0</v>
      </c>
      <c r="T250" s="37">
        <f t="shared" si="82"/>
        <v>0</v>
      </c>
      <c r="U250" s="37">
        <f t="shared" si="83"/>
        <v>0</v>
      </c>
      <c r="V250" s="37">
        <f t="shared" si="84"/>
        <v>0</v>
      </c>
      <c r="W250" s="37">
        <f t="shared" si="85"/>
        <v>0</v>
      </c>
    </row>
    <row r="251" spans="1:23" x14ac:dyDescent="0.35">
      <c r="A251" s="30">
        <v>46147</v>
      </c>
      <c r="B251" s="31" t="s">
        <v>2069</v>
      </c>
      <c r="C251" s="31" t="s">
        <v>920</v>
      </c>
      <c r="D251" s="31">
        <v>14000</v>
      </c>
      <c r="E251" s="31">
        <v>2240</v>
      </c>
      <c r="F251" s="31">
        <v>16240</v>
      </c>
      <c r="G251" s="31">
        <v>16240</v>
      </c>
      <c r="H251" s="31">
        <f t="shared" ref="H251:H258" si="90">D251</f>
        <v>14000</v>
      </c>
      <c r="I251" s="30">
        <v>46177</v>
      </c>
      <c r="J251" s="30" t="s">
        <v>506</v>
      </c>
      <c r="K251" s="31" t="s">
        <v>504</v>
      </c>
      <c r="L251" s="31" t="s">
        <v>835</v>
      </c>
      <c r="M251" s="31" t="s">
        <v>388</v>
      </c>
      <c r="N251" s="7">
        <v>46185</v>
      </c>
      <c r="O251" s="33">
        <f t="shared" si="77"/>
        <v>6</v>
      </c>
      <c r="P251" s="33">
        <f t="shared" si="78"/>
        <v>24</v>
      </c>
      <c r="Q251" s="52">
        <f t="shared" si="79"/>
        <v>9</v>
      </c>
      <c r="R251" s="37">
        <f t="shared" si="80"/>
        <v>14000</v>
      </c>
      <c r="S251" s="37">
        <f t="shared" si="81"/>
        <v>0</v>
      </c>
      <c r="T251" s="37">
        <f t="shared" si="82"/>
        <v>0</v>
      </c>
      <c r="U251" s="37">
        <f t="shared" si="83"/>
        <v>0</v>
      </c>
      <c r="V251" s="37">
        <f t="shared" si="84"/>
        <v>0</v>
      </c>
      <c r="W251" s="37">
        <f t="shared" si="85"/>
        <v>0</v>
      </c>
    </row>
    <row r="252" spans="1:23" x14ac:dyDescent="0.35">
      <c r="A252" s="30">
        <v>46147</v>
      </c>
      <c r="B252" s="31" t="s">
        <v>2070</v>
      </c>
      <c r="C252" s="31" t="s">
        <v>920</v>
      </c>
      <c r="D252" s="31">
        <v>14400</v>
      </c>
      <c r="E252" s="31">
        <v>2304</v>
      </c>
      <c r="F252" s="31">
        <v>16704</v>
      </c>
      <c r="G252" s="31">
        <v>16704</v>
      </c>
      <c r="H252" s="31">
        <f t="shared" si="90"/>
        <v>14400</v>
      </c>
      <c r="I252" s="30">
        <v>46177</v>
      </c>
      <c r="J252" s="30" t="s">
        <v>506</v>
      </c>
      <c r="K252" s="31" t="s">
        <v>504</v>
      </c>
      <c r="L252" s="31" t="s">
        <v>835</v>
      </c>
      <c r="M252" s="31" t="s">
        <v>388</v>
      </c>
      <c r="N252" s="7">
        <v>46185</v>
      </c>
      <c r="O252" s="33">
        <f t="shared" si="77"/>
        <v>6</v>
      </c>
      <c r="P252" s="33">
        <f t="shared" si="78"/>
        <v>24</v>
      </c>
      <c r="Q252" s="52">
        <f t="shared" si="79"/>
        <v>9</v>
      </c>
      <c r="R252" s="37">
        <f t="shared" si="80"/>
        <v>14400</v>
      </c>
      <c r="S252" s="37">
        <f t="shared" si="81"/>
        <v>0</v>
      </c>
      <c r="T252" s="37">
        <f t="shared" si="82"/>
        <v>0</v>
      </c>
      <c r="U252" s="37">
        <f t="shared" si="83"/>
        <v>0</v>
      </c>
      <c r="V252" s="37">
        <f t="shared" si="84"/>
        <v>0</v>
      </c>
      <c r="W252" s="37">
        <f t="shared" si="85"/>
        <v>0</v>
      </c>
    </row>
    <row r="253" spans="1:23" x14ac:dyDescent="0.35">
      <c r="A253" s="30">
        <v>46147</v>
      </c>
      <c r="B253" s="31" t="s">
        <v>2076</v>
      </c>
      <c r="C253" s="31" t="s">
        <v>484</v>
      </c>
      <c r="D253" s="31">
        <v>17050</v>
      </c>
      <c r="E253" s="31">
        <v>2728</v>
      </c>
      <c r="F253" s="31">
        <v>19778</v>
      </c>
      <c r="G253" s="31">
        <v>19778</v>
      </c>
      <c r="H253" s="31">
        <f t="shared" si="90"/>
        <v>17050</v>
      </c>
      <c r="I253" s="30">
        <v>46177</v>
      </c>
      <c r="J253" s="30" t="s">
        <v>506</v>
      </c>
      <c r="K253" s="31" t="s">
        <v>504</v>
      </c>
      <c r="L253" s="31" t="s">
        <v>397</v>
      </c>
      <c r="M253" s="31" t="s">
        <v>388</v>
      </c>
      <c r="N253" s="7">
        <v>46185</v>
      </c>
      <c r="O253" s="33">
        <f t="shared" si="77"/>
        <v>6</v>
      </c>
      <c r="P253" s="33">
        <f t="shared" si="78"/>
        <v>24</v>
      </c>
      <c r="Q253" s="52">
        <f t="shared" si="79"/>
        <v>9</v>
      </c>
      <c r="R253" s="37">
        <f t="shared" si="80"/>
        <v>17050</v>
      </c>
      <c r="S253" s="37">
        <f t="shared" si="81"/>
        <v>0</v>
      </c>
      <c r="T253" s="37">
        <f t="shared" si="82"/>
        <v>0</v>
      </c>
      <c r="U253" s="37">
        <f t="shared" si="83"/>
        <v>0</v>
      </c>
      <c r="V253" s="37">
        <f t="shared" si="84"/>
        <v>0</v>
      </c>
      <c r="W253" s="37">
        <f t="shared" si="85"/>
        <v>0</v>
      </c>
    </row>
    <row r="254" spans="1:23" x14ac:dyDescent="0.35">
      <c r="A254" s="30">
        <v>46146</v>
      </c>
      <c r="B254" s="31" t="s">
        <v>2079</v>
      </c>
      <c r="C254" s="31" t="s">
        <v>512</v>
      </c>
      <c r="D254" s="31">
        <v>9460</v>
      </c>
      <c r="E254" s="31">
        <v>1513.6</v>
      </c>
      <c r="F254" s="31">
        <v>10973.6</v>
      </c>
      <c r="G254" s="31">
        <v>10973.6</v>
      </c>
      <c r="H254" s="31">
        <f t="shared" si="90"/>
        <v>9460</v>
      </c>
      <c r="I254" s="30">
        <v>46176</v>
      </c>
      <c r="J254" s="30" t="s">
        <v>506</v>
      </c>
      <c r="K254" s="31" t="s">
        <v>504</v>
      </c>
      <c r="L254" s="31" t="s">
        <v>835</v>
      </c>
      <c r="M254" s="31" t="s">
        <v>388</v>
      </c>
      <c r="N254" s="7">
        <v>46185</v>
      </c>
      <c r="O254" s="33">
        <f t="shared" si="77"/>
        <v>6</v>
      </c>
      <c r="P254" s="33">
        <f t="shared" si="78"/>
        <v>24</v>
      </c>
      <c r="Q254" s="52">
        <f t="shared" si="79"/>
        <v>10</v>
      </c>
      <c r="R254" s="37">
        <f t="shared" si="80"/>
        <v>9460</v>
      </c>
      <c r="S254" s="37">
        <f t="shared" si="81"/>
        <v>0</v>
      </c>
      <c r="T254" s="37">
        <f t="shared" si="82"/>
        <v>0</v>
      </c>
      <c r="U254" s="37">
        <f t="shared" si="83"/>
        <v>0</v>
      </c>
      <c r="V254" s="37">
        <f t="shared" si="84"/>
        <v>0</v>
      </c>
      <c r="W254" s="37">
        <f t="shared" si="85"/>
        <v>0</v>
      </c>
    </row>
    <row r="255" spans="1:23" x14ac:dyDescent="0.35">
      <c r="A255" s="30">
        <v>46146</v>
      </c>
      <c r="B255" s="31" t="s">
        <v>2080</v>
      </c>
      <c r="C255" s="31" t="s">
        <v>831</v>
      </c>
      <c r="D255" s="31">
        <v>12608.5</v>
      </c>
      <c r="E255" s="31"/>
      <c r="F255" s="31">
        <v>12608.5</v>
      </c>
      <c r="G255" s="31">
        <v>12608.5</v>
      </c>
      <c r="H255" s="31">
        <f t="shared" si="90"/>
        <v>12608.5</v>
      </c>
      <c r="I255" s="30">
        <v>46176</v>
      </c>
      <c r="J255" s="30" t="s">
        <v>506</v>
      </c>
      <c r="K255" s="31" t="s">
        <v>504</v>
      </c>
      <c r="L255" s="31" t="s">
        <v>397</v>
      </c>
      <c r="M255" s="31" t="s">
        <v>388</v>
      </c>
      <c r="N255" s="7">
        <v>46185</v>
      </c>
      <c r="O255" s="33">
        <f t="shared" si="77"/>
        <v>6</v>
      </c>
      <c r="P255" s="33">
        <f t="shared" si="78"/>
        <v>24</v>
      </c>
      <c r="Q255" s="52">
        <f t="shared" si="79"/>
        <v>10</v>
      </c>
      <c r="R255" s="37">
        <f t="shared" si="80"/>
        <v>12608.5</v>
      </c>
      <c r="S255" s="37">
        <f t="shared" si="81"/>
        <v>0</v>
      </c>
      <c r="T255" s="37">
        <f t="shared" si="82"/>
        <v>0</v>
      </c>
      <c r="U255" s="37">
        <f t="shared" si="83"/>
        <v>0</v>
      </c>
      <c r="V255" s="37">
        <f t="shared" si="84"/>
        <v>0</v>
      </c>
      <c r="W255" s="37">
        <f t="shared" si="85"/>
        <v>0</v>
      </c>
    </row>
    <row r="256" spans="1:23" x14ac:dyDescent="0.35">
      <c r="A256" s="30">
        <v>46141</v>
      </c>
      <c r="B256" s="31" t="s">
        <v>2022</v>
      </c>
      <c r="C256" s="31" t="s">
        <v>803</v>
      </c>
      <c r="D256" s="31">
        <v>9000</v>
      </c>
      <c r="E256" s="31">
        <v>1440</v>
      </c>
      <c r="F256" s="31">
        <v>10440</v>
      </c>
      <c r="G256" s="31">
        <v>10440</v>
      </c>
      <c r="H256" s="31">
        <f t="shared" si="90"/>
        <v>9000</v>
      </c>
      <c r="I256" s="30">
        <v>46171</v>
      </c>
      <c r="J256" s="30" t="s">
        <v>506</v>
      </c>
      <c r="K256" s="31" t="s">
        <v>504</v>
      </c>
      <c r="L256" s="31" t="s">
        <v>397</v>
      </c>
      <c r="M256" s="31" t="s">
        <v>388</v>
      </c>
      <c r="N256" s="7">
        <v>46185</v>
      </c>
      <c r="O256" s="33">
        <f t="shared" si="77"/>
        <v>6</v>
      </c>
      <c r="P256" s="33">
        <f t="shared" si="78"/>
        <v>24</v>
      </c>
      <c r="Q256" s="52">
        <f t="shared" si="79"/>
        <v>15</v>
      </c>
      <c r="R256" s="37">
        <f t="shared" si="80"/>
        <v>9000</v>
      </c>
      <c r="S256" s="37">
        <f t="shared" si="81"/>
        <v>0</v>
      </c>
      <c r="T256" s="37">
        <f t="shared" si="82"/>
        <v>0</v>
      </c>
      <c r="U256" s="37">
        <f t="shared" si="83"/>
        <v>0</v>
      </c>
      <c r="V256" s="37">
        <f t="shared" si="84"/>
        <v>0</v>
      </c>
      <c r="W256" s="37">
        <f t="shared" si="85"/>
        <v>0</v>
      </c>
    </row>
    <row r="257" spans="1:23" x14ac:dyDescent="0.35">
      <c r="A257" s="30">
        <v>46140</v>
      </c>
      <c r="B257" s="31" t="s">
        <v>2030</v>
      </c>
      <c r="C257" s="31" t="s">
        <v>920</v>
      </c>
      <c r="D257" s="31">
        <v>7200</v>
      </c>
      <c r="E257" s="31">
        <v>1152</v>
      </c>
      <c r="F257" s="31">
        <v>8352</v>
      </c>
      <c r="G257" s="31">
        <v>8352</v>
      </c>
      <c r="H257" s="31">
        <f t="shared" si="90"/>
        <v>7200</v>
      </c>
      <c r="I257" s="30">
        <v>46170</v>
      </c>
      <c r="J257" s="30" t="s">
        <v>506</v>
      </c>
      <c r="K257" s="31" t="s">
        <v>504</v>
      </c>
      <c r="L257" s="31" t="s">
        <v>835</v>
      </c>
      <c r="M257" s="31" t="s">
        <v>388</v>
      </c>
      <c r="N257" s="7">
        <v>46185</v>
      </c>
      <c r="O257" s="33">
        <f t="shared" si="77"/>
        <v>6</v>
      </c>
      <c r="P257" s="33">
        <f t="shared" si="78"/>
        <v>24</v>
      </c>
      <c r="Q257" s="52">
        <f t="shared" si="79"/>
        <v>16</v>
      </c>
      <c r="R257" s="37">
        <f t="shared" si="80"/>
        <v>7200</v>
      </c>
      <c r="S257" s="37">
        <f t="shared" si="81"/>
        <v>0</v>
      </c>
      <c r="T257" s="37">
        <f t="shared" si="82"/>
        <v>0</v>
      </c>
      <c r="U257" s="37">
        <f t="shared" si="83"/>
        <v>0</v>
      </c>
      <c r="V257" s="37">
        <f t="shared" si="84"/>
        <v>0</v>
      </c>
      <c r="W257" s="37">
        <f t="shared" si="85"/>
        <v>0</v>
      </c>
    </row>
    <row r="258" spans="1:23" x14ac:dyDescent="0.35">
      <c r="A258" s="30">
        <v>46140</v>
      </c>
      <c r="B258" s="31" t="s">
        <v>2031</v>
      </c>
      <c r="C258" s="31" t="s">
        <v>920</v>
      </c>
      <c r="D258" s="31">
        <v>10350</v>
      </c>
      <c r="E258" s="31">
        <v>1656</v>
      </c>
      <c r="F258" s="31">
        <v>12006</v>
      </c>
      <c r="G258" s="31">
        <v>12006</v>
      </c>
      <c r="H258" s="31">
        <f t="shared" si="90"/>
        <v>10350</v>
      </c>
      <c r="I258" s="30">
        <v>46170</v>
      </c>
      <c r="J258" s="30" t="s">
        <v>506</v>
      </c>
      <c r="K258" s="31" t="s">
        <v>504</v>
      </c>
      <c r="L258" s="31" t="s">
        <v>835</v>
      </c>
      <c r="M258" s="31" t="s">
        <v>388</v>
      </c>
      <c r="N258" s="7">
        <v>46185</v>
      </c>
      <c r="O258" s="33">
        <f t="shared" si="77"/>
        <v>6</v>
      </c>
      <c r="P258" s="33">
        <f t="shared" si="78"/>
        <v>24</v>
      </c>
      <c r="Q258" s="52">
        <f t="shared" si="79"/>
        <v>16</v>
      </c>
      <c r="R258" s="37">
        <f t="shared" si="80"/>
        <v>10350</v>
      </c>
      <c r="S258" s="37">
        <f t="shared" si="81"/>
        <v>0</v>
      </c>
      <c r="T258" s="37">
        <f t="shared" si="82"/>
        <v>0</v>
      </c>
      <c r="U258" s="37">
        <f t="shared" si="83"/>
        <v>0</v>
      </c>
      <c r="V258" s="37">
        <f t="shared" si="84"/>
        <v>0</v>
      </c>
      <c r="W258" s="37">
        <f t="shared" si="85"/>
        <v>0</v>
      </c>
    </row>
    <row r="259" spans="1:23" x14ac:dyDescent="0.35">
      <c r="A259" s="30">
        <v>46136</v>
      </c>
      <c r="B259" s="31" t="s">
        <v>1955</v>
      </c>
      <c r="C259" s="31" t="s">
        <v>1448</v>
      </c>
      <c r="D259" s="31">
        <v>114984.03</v>
      </c>
      <c r="E259" s="31">
        <v>18397.439999999999</v>
      </c>
      <c r="F259" s="31">
        <v>133381.47</v>
      </c>
      <c r="G259" s="31">
        <v>103435.11</v>
      </c>
      <c r="H259" s="31">
        <f>G259/1.16</f>
        <v>89168.198275862072</v>
      </c>
      <c r="I259" s="30">
        <v>46166</v>
      </c>
      <c r="J259" s="30" t="s">
        <v>506</v>
      </c>
      <c r="K259" s="31" t="s">
        <v>510</v>
      </c>
      <c r="L259" s="31" t="s">
        <v>1146</v>
      </c>
      <c r="M259" s="31" t="s">
        <v>388</v>
      </c>
      <c r="N259" s="7">
        <v>46185</v>
      </c>
      <c r="O259" s="33">
        <f t="shared" si="77"/>
        <v>6</v>
      </c>
      <c r="P259" s="33">
        <f t="shared" si="78"/>
        <v>24</v>
      </c>
      <c r="Q259" s="52">
        <f t="shared" si="79"/>
        <v>20</v>
      </c>
      <c r="R259" s="37">
        <f t="shared" si="80"/>
        <v>89168.198275862072</v>
      </c>
      <c r="S259" s="37">
        <f t="shared" si="81"/>
        <v>0</v>
      </c>
      <c r="T259" s="37">
        <f t="shared" si="82"/>
        <v>0</v>
      </c>
      <c r="U259" s="37">
        <f t="shared" si="83"/>
        <v>0</v>
      </c>
      <c r="V259" s="37">
        <f t="shared" si="84"/>
        <v>0</v>
      </c>
      <c r="W259" s="37">
        <f t="shared" si="85"/>
        <v>0</v>
      </c>
    </row>
    <row r="260" spans="1:23" x14ac:dyDescent="0.35">
      <c r="A260" s="30">
        <v>46120</v>
      </c>
      <c r="B260" s="31" t="s">
        <v>1819</v>
      </c>
      <c r="C260" s="31" t="s">
        <v>920</v>
      </c>
      <c r="D260" s="31">
        <v>11047.05</v>
      </c>
      <c r="E260" s="31">
        <v>1767.53</v>
      </c>
      <c r="F260" s="31">
        <v>12814.58</v>
      </c>
      <c r="G260" s="31">
        <v>12814.58</v>
      </c>
      <c r="H260" s="31">
        <f t="shared" ref="H260:H269" si="91">D260</f>
        <v>11047.05</v>
      </c>
      <c r="I260" s="30">
        <v>46150</v>
      </c>
      <c r="J260" s="30" t="s">
        <v>506</v>
      </c>
      <c r="K260" s="31" t="s">
        <v>504</v>
      </c>
      <c r="L260" s="31" t="s">
        <v>835</v>
      </c>
      <c r="M260" s="31" t="s">
        <v>388</v>
      </c>
      <c r="N260" s="7">
        <v>46185</v>
      </c>
      <c r="O260" s="33">
        <f t="shared" si="77"/>
        <v>6</v>
      </c>
      <c r="P260" s="33">
        <f t="shared" si="78"/>
        <v>24</v>
      </c>
      <c r="Q260" s="52">
        <f t="shared" si="79"/>
        <v>36</v>
      </c>
      <c r="R260" s="37">
        <f t="shared" si="80"/>
        <v>0</v>
      </c>
      <c r="S260" s="37">
        <f t="shared" si="81"/>
        <v>11047.05</v>
      </c>
      <c r="T260" s="37">
        <f t="shared" si="82"/>
        <v>0</v>
      </c>
      <c r="U260" s="37">
        <f t="shared" si="83"/>
        <v>0</v>
      </c>
      <c r="V260" s="37">
        <f t="shared" si="84"/>
        <v>0</v>
      </c>
      <c r="W260" s="37">
        <f t="shared" si="85"/>
        <v>0</v>
      </c>
    </row>
    <row r="261" spans="1:23" x14ac:dyDescent="0.35">
      <c r="A261" s="30">
        <v>46083</v>
      </c>
      <c r="B261" s="31" t="s">
        <v>1553</v>
      </c>
      <c r="C261" s="31" t="s">
        <v>920</v>
      </c>
      <c r="D261" s="31">
        <v>14257.8</v>
      </c>
      <c r="E261" s="31">
        <v>2281.25</v>
      </c>
      <c r="F261" s="31">
        <v>16539.05</v>
      </c>
      <c r="G261" s="31">
        <v>16539.05</v>
      </c>
      <c r="H261" s="31">
        <f t="shared" si="91"/>
        <v>14257.8</v>
      </c>
      <c r="I261" s="30">
        <v>46113</v>
      </c>
      <c r="J261" s="30" t="s">
        <v>506</v>
      </c>
      <c r="K261" s="31" t="s">
        <v>504</v>
      </c>
      <c r="L261" s="31" t="s">
        <v>835</v>
      </c>
      <c r="M261" s="31" t="s">
        <v>388</v>
      </c>
      <c r="N261" s="7">
        <v>46185</v>
      </c>
      <c r="O261" s="33">
        <f t="shared" ref="O261:O294" si="92">MONTH(N261)</f>
        <v>6</v>
      </c>
      <c r="P261" s="33">
        <f t="shared" ref="P261:P294" si="93">WEEKNUM(N261)</f>
        <v>24</v>
      </c>
      <c r="Q261" s="52">
        <f t="shared" ref="Q261:Q294" si="94">IF(J261="Vencido",N261-I261+1,0)</f>
        <v>73</v>
      </c>
      <c r="R261" s="37">
        <f t="shared" ref="R261:R294" si="95">IF(Q261&gt;0,IF(Q261&lt;31,H261,0),0)</f>
        <v>0</v>
      </c>
      <c r="S261" s="37">
        <f t="shared" ref="S261:S294" si="96">IF(Q261&gt;30,IF(Q261&lt;61,H261,0),0)</f>
        <v>0</v>
      </c>
      <c r="T261" s="37">
        <f t="shared" ref="T261:T294" si="97">IF(Q261&gt;60,IF(Q261&lt;91,H261,0),0)</f>
        <v>14257.8</v>
      </c>
      <c r="U261" s="37">
        <f t="shared" ref="U261:U294" si="98">IF(Q261&gt;90,H261,0)</f>
        <v>0</v>
      </c>
      <c r="V261" s="37">
        <f t="shared" ref="V261:V294" si="99">IF(J261="Por vencer",H261,0)</f>
        <v>0</v>
      </c>
      <c r="W261" s="37">
        <f t="shared" ref="W261:W294" si="100">IF(J261="Vigente",H261,0)</f>
        <v>0</v>
      </c>
    </row>
    <row r="262" spans="1:23" x14ac:dyDescent="0.35">
      <c r="A262" s="30">
        <v>46077</v>
      </c>
      <c r="B262" s="31" t="s">
        <v>1513</v>
      </c>
      <c r="C262" s="31" t="s">
        <v>926</v>
      </c>
      <c r="D262" s="31">
        <v>12825</v>
      </c>
      <c r="E262" s="31">
        <v>2052</v>
      </c>
      <c r="F262" s="31">
        <v>14877</v>
      </c>
      <c r="G262" s="31">
        <v>14877</v>
      </c>
      <c r="H262" s="31">
        <f t="shared" si="91"/>
        <v>12825</v>
      </c>
      <c r="I262" s="30">
        <v>46107</v>
      </c>
      <c r="J262" s="30" t="s">
        <v>506</v>
      </c>
      <c r="K262" s="31" t="s">
        <v>504</v>
      </c>
      <c r="L262" s="31" t="s">
        <v>835</v>
      </c>
      <c r="M262" s="31" t="s">
        <v>388</v>
      </c>
      <c r="N262" s="7">
        <v>46185</v>
      </c>
      <c r="O262" s="33">
        <f t="shared" si="92"/>
        <v>6</v>
      </c>
      <c r="P262" s="33">
        <f t="shared" si="93"/>
        <v>24</v>
      </c>
      <c r="Q262" s="52">
        <f t="shared" si="94"/>
        <v>79</v>
      </c>
      <c r="R262" s="37">
        <f t="shared" si="95"/>
        <v>0</v>
      </c>
      <c r="S262" s="37">
        <f t="shared" si="96"/>
        <v>0</v>
      </c>
      <c r="T262" s="37">
        <f t="shared" si="97"/>
        <v>12825</v>
      </c>
      <c r="U262" s="37">
        <f t="shared" si="98"/>
        <v>0</v>
      </c>
      <c r="V262" s="37">
        <f t="shared" si="99"/>
        <v>0</v>
      </c>
      <c r="W262" s="37">
        <f t="shared" si="100"/>
        <v>0</v>
      </c>
    </row>
    <row r="263" spans="1:23" x14ac:dyDescent="0.35">
      <c r="A263" s="30">
        <v>46076</v>
      </c>
      <c r="B263" s="31" t="s">
        <v>1519</v>
      </c>
      <c r="C263" s="31" t="s">
        <v>926</v>
      </c>
      <c r="D263" s="31">
        <v>12825</v>
      </c>
      <c r="E263" s="31">
        <v>2052</v>
      </c>
      <c r="F263" s="31">
        <v>14877</v>
      </c>
      <c r="G263" s="31">
        <v>14877</v>
      </c>
      <c r="H263" s="31">
        <f t="shared" si="91"/>
        <v>12825</v>
      </c>
      <c r="I263" s="30">
        <v>46106</v>
      </c>
      <c r="J263" s="30" t="s">
        <v>506</v>
      </c>
      <c r="K263" s="31" t="s">
        <v>504</v>
      </c>
      <c r="L263" s="31" t="s">
        <v>835</v>
      </c>
      <c r="M263" s="31" t="s">
        <v>388</v>
      </c>
      <c r="N263" s="7">
        <v>46185</v>
      </c>
      <c r="O263" s="33">
        <f t="shared" si="92"/>
        <v>6</v>
      </c>
      <c r="P263" s="33">
        <f t="shared" si="93"/>
        <v>24</v>
      </c>
      <c r="Q263" s="52">
        <f t="shared" si="94"/>
        <v>80</v>
      </c>
      <c r="R263" s="37">
        <f t="shared" si="95"/>
        <v>0</v>
      </c>
      <c r="S263" s="37">
        <f t="shared" si="96"/>
        <v>0</v>
      </c>
      <c r="T263" s="37">
        <f t="shared" si="97"/>
        <v>12825</v>
      </c>
      <c r="U263" s="37">
        <f t="shared" si="98"/>
        <v>0</v>
      </c>
      <c r="V263" s="37">
        <f t="shared" si="99"/>
        <v>0</v>
      </c>
      <c r="W263" s="37">
        <f t="shared" si="100"/>
        <v>0</v>
      </c>
    </row>
    <row r="264" spans="1:23" x14ac:dyDescent="0.35">
      <c r="A264" s="30">
        <v>46072</v>
      </c>
      <c r="B264" s="31" t="s">
        <v>1451</v>
      </c>
      <c r="C264" s="31" t="s">
        <v>920</v>
      </c>
      <c r="D264" s="31">
        <v>35478.14</v>
      </c>
      <c r="E264" s="31">
        <v>5676.5</v>
      </c>
      <c r="F264" s="31">
        <v>41154.639999999999</v>
      </c>
      <c r="G264" s="31">
        <v>41154.639999999999</v>
      </c>
      <c r="H264" s="31">
        <f t="shared" si="91"/>
        <v>35478.14</v>
      </c>
      <c r="I264" s="30">
        <v>46102</v>
      </c>
      <c r="J264" s="30" t="s">
        <v>506</v>
      </c>
      <c r="K264" s="31" t="s">
        <v>504</v>
      </c>
      <c r="L264" s="31" t="s">
        <v>835</v>
      </c>
      <c r="M264" s="31" t="s">
        <v>388</v>
      </c>
      <c r="N264" s="7">
        <v>46185</v>
      </c>
      <c r="O264" s="33">
        <f t="shared" si="92"/>
        <v>6</v>
      </c>
      <c r="P264" s="33">
        <f t="shared" si="93"/>
        <v>24</v>
      </c>
      <c r="Q264" s="52">
        <f t="shared" si="94"/>
        <v>84</v>
      </c>
      <c r="R264" s="37">
        <f t="shared" si="95"/>
        <v>0</v>
      </c>
      <c r="S264" s="37">
        <f t="shared" si="96"/>
        <v>0</v>
      </c>
      <c r="T264" s="37">
        <f t="shared" si="97"/>
        <v>35478.14</v>
      </c>
      <c r="U264" s="37">
        <f t="shared" si="98"/>
        <v>0</v>
      </c>
      <c r="V264" s="37">
        <f t="shared" si="99"/>
        <v>0</v>
      </c>
      <c r="W264" s="37">
        <f t="shared" si="100"/>
        <v>0</v>
      </c>
    </row>
    <row r="265" spans="1:23" x14ac:dyDescent="0.35">
      <c r="A265" s="30">
        <v>46071</v>
      </c>
      <c r="B265" s="31" t="s">
        <v>1458</v>
      </c>
      <c r="C265" s="31" t="s">
        <v>926</v>
      </c>
      <c r="D265" s="31">
        <v>8550</v>
      </c>
      <c r="E265" s="31">
        <v>1368</v>
      </c>
      <c r="F265" s="31">
        <v>9918</v>
      </c>
      <c r="G265" s="31">
        <v>9918</v>
      </c>
      <c r="H265" s="31">
        <f t="shared" si="91"/>
        <v>8550</v>
      </c>
      <c r="I265" s="30">
        <v>46101</v>
      </c>
      <c r="J265" s="30" t="s">
        <v>506</v>
      </c>
      <c r="K265" s="31" t="s">
        <v>504</v>
      </c>
      <c r="L265" s="31" t="s">
        <v>835</v>
      </c>
      <c r="M265" s="31" t="s">
        <v>388</v>
      </c>
      <c r="N265" s="7">
        <v>46185</v>
      </c>
      <c r="O265" s="33">
        <f t="shared" si="92"/>
        <v>6</v>
      </c>
      <c r="P265" s="33">
        <f t="shared" si="93"/>
        <v>24</v>
      </c>
      <c r="Q265" s="52">
        <f t="shared" si="94"/>
        <v>85</v>
      </c>
      <c r="R265" s="37">
        <f t="shared" si="95"/>
        <v>0</v>
      </c>
      <c r="S265" s="37">
        <f t="shared" si="96"/>
        <v>0</v>
      </c>
      <c r="T265" s="37">
        <f t="shared" si="97"/>
        <v>8550</v>
      </c>
      <c r="U265" s="37">
        <f t="shared" si="98"/>
        <v>0</v>
      </c>
      <c r="V265" s="37">
        <f t="shared" si="99"/>
        <v>0</v>
      </c>
      <c r="W265" s="37">
        <f t="shared" si="100"/>
        <v>0</v>
      </c>
    </row>
    <row r="266" spans="1:23" x14ac:dyDescent="0.35">
      <c r="A266" s="30">
        <v>46069</v>
      </c>
      <c r="B266" s="31" t="s">
        <v>1469</v>
      </c>
      <c r="C266" s="31" t="s">
        <v>926</v>
      </c>
      <c r="D266" s="31">
        <v>8550</v>
      </c>
      <c r="E266" s="31">
        <v>1368</v>
      </c>
      <c r="F266" s="31">
        <v>9918</v>
      </c>
      <c r="G266" s="31">
        <v>9918</v>
      </c>
      <c r="H266" s="31">
        <f t="shared" si="91"/>
        <v>8550</v>
      </c>
      <c r="I266" s="30">
        <v>46099</v>
      </c>
      <c r="J266" s="30" t="s">
        <v>506</v>
      </c>
      <c r="K266" s="31" t="s">
        <v>504</v>
      </c>
      <c r="L266" s="31" t="s">
        <v>835</v>
      </c>
      <c r="M266" s="31" t="s">
        <v>388</v>
      </c>
      <c r="N266" s="7">
        <v>46185</v>
      </c>
      <c r="O266" s="33">
        <f t="shared" si="92"/>
        <v>6</v>
      </c>
      <c r="P266" s="33">
        <f t="shared" si="93"/>
        <v>24</v>
      </c>
      <c r="Q266" s="52">
        <f t="shared" si="94"/>
        <v>87</v>
      </c>
      <c r="R266" s="37">
        <f t="shared" si="95"/>
        <v>0</v>
      </c>
      <c r="S266" s="37">
        <f t="shared" si="96"/>
        <v>0</v>
      </c>
      <c r="T266" s="37">
        <f t="shared" si="97"/>
        <v>8550</v>
      </c>
      <c r="U266" s="37">
        <f t="shared" si="98"/>
        <v>0</v>
      </c>
      <c r="V266" s="37">
        <f t="shared" si="99"/>
        <v>0</v>
      </c>
      <c r="W266" s="37">
        <f t="shared" si="100"/>
        <v>0</v>
      </c>
    </row>
    <row r="267" spans="1:23" x14ac:dyDescent="0.35">
      <c r="A267" s="30">
        <v>46069</v>
      </c>
      <c r="B267" s="31" t="s">
        <v>1470</v>
      </c>
      <c r="C267" s="31" t="s">
        <v>920</v>
      </c>
      <c r="D267" s="31">
        <v>7112.44</v>
      </c>
      <c r="E267" s="31">
        <v>1137.99</v>
      </c>
      <c r="F267" s="31">
        <v>8250.43</v>
      </c>
      <c r="G267" s="31">
        <v>8250.43</v>
      </c>
      <c r="H267" s="31">
        <f t="shared" si="91"/>
        <v>7112.44</v>
      </c>
      <c r="I267" s="30">
        <v>46099</v>
      </c>
      <c r="J267" s="30" t="s">
        <v>506</v>
      </c>
      <c r="K267" s="31" t="s">
        <v>504</v>
      </c>
      <c r="L267" s="31" t="s">
        <v>835</v>
      </c>
      <c r="M267" s="31" t="s">
        <v>388</v>
      </c>
      <c r="N267" s="7">
        <v>46185</v>
      </c>
      <c r="O267" s="33">
        <f t="shared" si="92"/>
        <v>6</v>
      </c>
      <c r="P267" s="33">
        <f t="shared" si="93"/>
        <v>24</v>
      </c>
      <c r="Q267" s="52">
        <f t="shared" si="94"/>
        <v>87</v>
      </c>
      <c r="R267" s="37">
        <f t="shared" si="95"/>
        <v>0</v>
      </c>
      <c r="S267" s="37">
        <f t="shared" si="96"/>
        <v>0</v>
      </c>
      <c r="T267" s="37">
        <f t="shared" si="97"/>
        <v>7112.44</v>
      </c>
      <c r="U267" s="37">
        <f t="shared" si="98"/>
        <v>0</v>
      </c>
      <c r="V267" s="37">
        <f t="shared" si="99"/>
        <v>0</v>
      </c>
      <c r="W267" s="37">
        <f t="shared" si="100"/>
        <v>0</v>
      </c>
    </row>
    <row r="268" spans="1:23" x14ac:dyDescent="0.35">
      <c r="A268" s="30">
        <v>46037</v>
      </c>
      <c r="B268" s="31" t="s">
        <v>1142</v>
      </c>
      <c r="C268" s="31" t="s">
        <v>926</v>
      </c>
      <c r="D268" s="31">
        <v>44390</v>
      </c>
      <c r="E268" s="31">
        <v>7102.4</v>
      </c>
      <c r="F268" s="31">
        <v>51492.4</v>
      </c>
      <c r="G268" s="31">
        <v>51492.4</v>
      </c>
      <c r="H268" s="31">
        <f t="shared" si="91"/>
        <v>44390</v>
      </c>
      <c r="I268" s="30">
        <v>46067</v>
      </c>
      <c r="J268" s="30" t="s">
        <v>506</v>
      </c>
      <c r="K268" s="31" t="s">
        <v>504</v>
      </c>
      <c r="L268" s="31" t="s">
        <v>835</v>
      </c>
      <c r="M268" s="31" t="s">
        <v>388</v>
      </c>
      <c r="N268" s="7">
        <v>46185</v>
      </c>
      <c r="O268" s="33">
        <f t="shared" si="92"/>
        <v>6</v>
      </c>
      <c r="P268" s="33">
        <f t="shared" si="93"/>
        <v>24</v>
      </c>
      <c r="Q268" s="52">
        <f t="shared" si="94"/>
        <v>119</v>
      </c>
      <c r="R268" s="37">
        <f t="shared" si="95"/>
        <v>0</v>
      </c>
      <c r="S268" s="37">
        <f t="shared" si="96"/>
        <v>0</v>
      </c>
      <c r="T268" s="37">
        <f t="shared" si="97"/>
        <v>0</v>
      </c>
      <c r="U268" s="37">
        <f t="shared" si="98"/>
        <v>44390</v>
      </c>
      <c r="V268" s="37">
        <f t="shared" si="99"/>
        <v>0</v>
      </c>
      <c r="W268" s="37">
        <f t="shared" si="100"/>
        <v>0</v>
      </c>
    </row>
    <row r="269" spans="1:23" x14ac:dyDescent="0.35">
      <c r="A269" s="30">
        <v>46037</v>
      </c>
      <c r="B269" s="31" t="s">
        <v>1143</v>
      </c>
      <c r="C269" s="31" t="s">
        <v>920</v>
      </c>
      <c r="D269" s="31">
        <v>17638.53</v>
      </c>
      <c r="E269" s="31">
        <v>2822.16</v>
      </c>
      <c r="F269" s="31">
        <v>20460.689999999999</v>
      </c>
      <c r="G269" s="31">
        <v>20460.689999999999</v>
      </c>
      <c r="H269" s="31">
        <f t="shared" si="91"/>
        <v>17638.53</v>
      </c>
      <c r="I269" s="30">
        <v>46067</v>
      </c>
      <c r="J269" s="30" t="s">
        <v>506</v>
      </c>
      <c r="K269" s="31" t="s">
        <v>504</v>
      </c>
      <c r="L269" s="31" t="s">
        <v>835</v>
      </c>
      <c r="M269" s="31" t="s">
        <v>388</v>
      </c>
      <c r="N269" s="7">
        <v>46185</v>
      </c>
      <c r="O269" s="33">
        <f t="shared" si="92"/>
        <v>6</v>
      </c>
      <c r="P269" s="33">
        <f t="shared" si="93"/>
        <v>24</v>
      </c>
      <c r="Q269" s="52">
        <f t="shared" si="94"/>
        <v>119</v>
      </c>
      <c r="R269" s="37">
        <f t="shared" si="95"/>
        <v>0</v>
      </c>
      <c r="S269" s="37">
        <f t="shared" si="96"/>
        <v>0</v>
      </c>
      <c r="T269" s="37">
        <f t="shared" si="97"/>
        <v>0</v>
      </c>
      <c r="U269" s="37">
        <f t="shared" si="98"/>
        <v>17638.53</v>
      </c>
      <c r="V269" s="37">
        <f t="shared" si="99"/>
        <v>0</v>
      </c>
      <c r="W269" s="37">
        <f t="shared" si="100"/>
        <v>0</v>
      </c>
    </row>
    <row r="270" spans="1:23" x14ac:dyDescent="0.35">
      <c r="A270" s="30">
        <v>46017</v>
      </c>
      <c r="B270" s="31" t="s">
        <v>1061</v>
      </c>
      <c r="C270" s="31" t="s">
        <v>926</v>
      </c>
      <c r="D270" s="31">
        <v>42000</v>
      </c>
      <c r="E270" s="31">
        <v>6720</v>
      </c>
      <c r="F270" s="31">
        <v>48720</v>
      </c>
      <c r="G270" s="31">
        <v>31860</v>
      </c>
      <c r="H270" s="31">
        <f t="shared" ref="H270:H272" si="101">G270/1.16</f>
        <v>27465.517241379312</v>
      </c>
      <c r="I270" s="30">
        <v>46047</v>
      </c>
      <c r="J270" s="30" t="s">
        <v>506</v>
      </c>
      <c r="K270" s="31" t="s">
        <v>510</v>
      </c>
      <c r="L270" s="31" t="s">
        <v>835</v>
      </c>
      <c r="M270" s="31" t="s">
        <v>388</v>
      </c>
      <c r="N270" s="7">
        <v>46185</v>
      </c>
      <c r="O270" s="33">
        <f t="shared" si="92"/>
        <v>6</v>
      </c>
      <c r="P270" s="33">
        <f t="shared" si="93"/>
        <v>24</v>
      </c>
      <c r="Q270" s="52">
        <f t="shared" si="94"/>
        <v>139</v>
      </c>
      <c r="R270" s="37">
        <f t="shared" si="95"/>
        <v>0</v>
      </c>
      <c r="S270" s="37">
        <f t="shared" si="96"/>
        <v>0</v>
      </c>
      <c r="T270" s="37">
        <f t="shared" si="97"/>
        <v>0</v>
      </c>
      <c r="U270" s="37">
        <f t="shared" si="98"/>
        <v>27465.517241379312</v>
      </c>
      <c r="V270" s="37">
        <f t="shared" si="99"/>
        <v>0</v>
      </c>
      <c r="W270" s="37">
        <f t="shared" si="100"/>
        <v>0</v>
      </c>
    </row>
    <row r="271" spans="1:23" x14ac:dyDescent="0.35">
      <c r="A271" s="30">
        <v>45953</v>
      </c>
      <c r="B271" s="31" t="s">
        <v>960</v>
      </c>
      <c r="C271" s="31" t="s">
        <v>858</v>
      </c>
      <c r="D271" s="31">
        <v>19694.400000000001</v>
      </c>
      <c r="E271" s="31">
        <v>3151.1</v>
      </c>
      <c r="F271" s="31">
        <v>22845.5</v>
      </c>
      <c r="G271" s="31">
        <v>2429.5</v>
      </c>
      <c r="H271" s="31">
        <f t="shared" si="101"/>
        <v>2094.3965517241381</v>
      </c>
      <c r="I271" s="30">
        <v>45968</v>
      </c>
      <c r="J271" s="30" t="s">
        <v>506</v>
      </c>
      <c r="K271" s="31" t="s">
        <v>510</v>
      </c>
      <c r="L271" s="31" t="s">
        <v>835</v>
      </c>
      <c r="M271" s="31" t="s">
        <v>388</v>
      </c>
      <c r="N271" s="7">
        <v>46185</v>
      </c>
      <c r="O271" s="33">
        <f t="shared" si="92"/>
        <v>6</v>
      </c>
      <c r="P271" s="33">
        <f t="shared" si="93"/>
        <v>24</v>
      </c>
      <c r="Q271" s="52">
        <f t="shared" si="94"/>
        <v>218</v>
      </c>
      <c r="R271" s="37">
        <f t="shared" si="95"/>
        <v>0</v>
      </c>
      <c r="S271" s="37">
        <f t="shared" si="96"/>
        <v>0</v>
      </c>
      <c r="T271" s="37">
        <f t="shared" si="97"/>
        <v>0</v>
      </c>
      <c r="U271" s="37">
        <f t="shared" si="98"/>
        <v>2094.3965517241381</v>
      </c>
      <c r="V271" s="37">
        <f t="shared" si="99"/>
        <v>0</v>
      </c>
      <c r="W271" s="37">
        <f t="shared" si="100"/>
        <v>0</v>
      </c>
    </row>
    <row r="272" spans="1:23" x14ac:dyDescent="0.35">
      <c r="A272" s="30">
        <v>45944</v>
      </c>
      <c r="B272" s="31" t="s">
        <v>959</v>
      </c>
      <c r="C272" s="31" t="s">
        <v>920</v>
      </c>
      <c r="D272" s="31">
        <v>14295.42</v>
      </c>
      <c r="E272" s="31">
        <v>2287.27</v>
      </c>
      <c r="F272" s="31">
        <v>16582.689999999999</v>
      </c>
      <c r="G272" s="31">
        <v>7355.32</v>
      </c>
      <c r="H272" s="31">
        <f t="shared" si="101"/>
        <v>6340.7931034482763</v>
      </c>
      <c r="I272" s="30">
        <v>45974</v>
      </c>
      <c r="J272" s="30" t="s">
        <v>506</v>
      </c>
      <c r="K272" s="31" t="s">
        <v>510</v>
      </c>
      <c r="L272" s="31" t="s">
        <v>835</v>
      </c>
      <c r="M272" s="31" t="s">
        <v>388</v>
      </c>
      <c r="N272" s="7">
        <v>46185</v>
      </c>
      <c r="O272" s="33">
        <f t="shared" si="92"/>
        <v>6</v>
      </c>
      <c r="P272" s="33">
        <f t="shared" si="93"/>
        <v>24</v>
      </c>
      <c r="Q272" s="52">
        <f t="shared" si="94"/>
        <v>212</v>
      </c>
      <c r="R272" s="37">
        <f t="shared" si="95"/>
        <v>0</v>
      </c>
      <c r="S272" s="37">
        <f t="shared" si="96"/>
        <v>0</v>
      </c>
      <c r="T272" s="37">
        <f t="shared" si="97"/>
        <v>0</v>
      </c>
      <c r="U272" s="37">
        <f t="shared" si="98"/>
        <v>6340.7931034482763</v>
      </c>
      <c r="V272" s="37">
        <f t="shared" si="99"/>
        <v>0</v>
      </c>
      <c r="W272" s="37">
        <f t="shared" si="100"/>
        <v>0</v>
      </c>
    </row>
    <row r="273" spans="1:23" x14ac:dyDescent="0.35">
      <c r="A273" s="30">
        <v>45915</v>
      </c>
      <c r="B273" s="31" t="s">
        <v>935</v>
      </c>
      <c r="C273" s="31" t="s">
        <v>514</v>
      </c>
      <c r="D273" s="31">
        <v>7125</v>
      </c>
      <c r="E273" s="31">
        <v>1140</v>
      </c>
      <c r="F273" s="31">
        <v>8265</v>
      </c>
      <c r="G273" s="31">
        <v>8265</v>
      </c>
      <c r="H273" s="31">
        <f t="shared" ref="H273:H276" si="102">D273</f>
        <v>7125</v>
      </c>
      <c r="I273" s="30">
        <v>45945</v>
      </c>
      <c r="J273" s="30" t="s">
        <v>506</v>
      </c>
      <c r="K273" s="31" t="s">
        <v>504</v>
      </c>
      <c r="L273" s="31" t="s">
        <v>397</v>
      </c>
      <c r="M273" s="31" t="s">
        <v>388</v>
      </c>
      <c r="N273" s="7">
        <v>46185</v>
      </c>
      <c r="O273" s="33">
        <f t="shared" si="92"/>
        <v>6</v>
      </c>
      <c r="P273" s="33">
        <f t="shared" si="93"/>
        <v>24</v>
      </c>
      <c r="Q273" s="52">
        <f t="shared" si="94"/>
        <v>241</v>
      </c>
      <c r="R273" s="37">
        <f t="shared" si="95"/>
        <v>0</v>
      </c>
      <c r="S273" s="37">
        <f t="shared" si="96"/>
        <v>0</v>
      </c>
      <c r="T273" s="37">
        <f t="shared" si="97"/>
        <v>0</v>
      </c>
      <c r="U273" s="37">
        <f t="shared" si="98"/>
        <v>7125</v>
      </c>
      <c r="V273" s="37">
        <f t="shared" si="99"/>
        <v>0</v>
      </c>
      <c r="W273" s="37">
        <f t="shared" si="100"/>
        <v>0</v>
      </c>
    </row>
    <row r="274" spans="1:23" x14ac:dyDescent="0.35">
      <c r="A274" s="30">
        <v>45896</v>
      </c>
      <c r="B274" s="31" t="s">
        <v>921</v>
      </c>
      <c r="C274" s="31" t="s">
        <v>514</v>
      </c>
      <c r="D274" s="31">
        <v>4375</v>
      </c>
      <c r="E274" s="31">
        <v>700</v>
      </c>
      <c r="F274" s="31">
        <v>5075</v>
      </c>
      <c r="G274" s="31">
        <v>5075</v>
      </c>
      <c r="H274" s="31">
        <f t="shared" si="102"/>
        <v>4375</v>
      </c>
      <c r="I274" s="30">
        <v>45926</v>
      </c>
      <c r="J274" s="30" t="s">
        <v>506</v>
      </c>
      <c r="K274" s="31" t="s">
        <v>504</v>
      </c>
      <c r="L274" s="31" t="s">
        <v>397</v>
      </c>
      <c r="M274" s="31" t="s">
        <v>388</v>
      </c>
      <c r="N274" s="7">
        <v>46185</v>
      </c>
      <c r="O274" s="33">
        <f t="shared" si="92"/>
        <v>6</v>
      </c>
      <c r="P274" s="33">
        <f t="shared" si="93"/>
        <v>24</v>
      </c>
      <c r="Q274" s="52">
        <f t="shared" si="94"/>
        <v>260</v>
      </c>
      <c r="R274" s="37">
        <f t="shared" si="95"/>
        <v>0</v>
      </c>
      <c r="S274" s="37">
        <f t="shared" si="96"/>
        <v>0</v>
      </c>
      <c r="T274" s="37">
        <f t="shared" si="97"/>
        <v>0</v>
      </c>
      <c r="U274" s="37">
        <f t="shared" si="98"/>
        <v>4375</v>
      </c>
      <c r="V274" s="37">
        <f t="shared" si="99"/>
        <v>0</v>
      </c>
      <c r="W274" s="37">
        <f t="shared" si="100"/>
        <v>0</v>
      </c>
    </row>
    <row r="275" spans="1:23" x14ac:dyDescent="0.35">
      <c r="A275" s="30">
        <v>45895</v>
      </c>
      <c r="B275" s="31" t="s">
        <v>922</v>
      </c>
      <c r="C275" s="31" t="s">
        <v>545</v>
      </c>
      <c r="D275" s="31">
        <v>22364.16</v>
      </c>
      <c r="E275" s="31"/>
      <c r="F275" s="31">
        <v>22364.16</v>
      </c>
      <c r="G275" s="31">
        <v>22364.16</v>
      </c>
      <c r="H275" s="31">
        <f t="shared" si="102"/>
        <v>22364.16</v>
      </c>
      <c r="I275" s="30">
        <v>45925</v>
      </c>
      <c r="J275" s="30" t="s">
        <v>506</v>
      </c>
      <c r="K275" s="31" t="s">
        <v>504</v>
      </c>
      <c r="L275" s="31" t="s">
        <v>405</v>
      </c>
      <c r="M275" s="31" t="s">
        <v>388</v>
      </c>
      <c r="N275" s="7">
        <v>46185</v>
      </c>
      <c r="O275" s="33">
        <f t="shared" si="92"/>
        <v>6</v>
      </c>
      <c r="P275" s="33">
        <f t="shared" si="93"/>
        <v>24</v>
      </c>
      <c r="Q275" s="52">
        <f t="shared" si="94"/>
        <v>261</v>
      </c>
      <c r="R275" s="37">
        <f t="shared" si="95"/>
        <v>0</v>
      </c>
      <c r="S275" s="37">
        <f t="shared" si="96"/>
        <v>0</v>
      </c>
      <c r="T275" s="37">
        <f t="shared" si="97"/>
        <v>0</v>
      </c>
      <c r="U275" s="37">
        <f t="shared" si="98"/>
        <v>22364.16</v>
      </c>
      <c r="V275" s="37">
        <f t="shared" si="99"/>
        <v>0</v>
      </c>
      <c r="W275" s="37">
        <f t="shared" si="100"/>
        <v>0</v>
      </c>
    </row>
    <row r="276" spans="1:23" x14ac:dyDescent="0.35">
      <c r="A276" s="30">
        <v>45876</v>
      </c>
      <c r="B276" s="31" t="s">
        <v>886</v>
      </c>
      <c r="C276" s="31" t="s">
        <v>545</v>
      </c>
      <c r="D276" s="31">
        <v>22343.040000000001</v>
      </c>
      <c r="E276" s="31"/>
      <c r="F276" s="31">
        <v>22343.040000000001</v>
      </c>
      <c r="G276" s="31">
        <v>22343.040000000001</v>
      </c>
      <c r="H276" s="31">
        <f t="shared" si="102"/>
        <v>22343.040000000001</v>
      </c>
      <c r="I276" s="30">
        <v>45906</v>
      </c>
      <c r="J276" s="30" t="s">
        <v>506</v>
      </c>
      <c r="K276" s="31" t="s">
        <v>504</v>
      </c>
      <c r="L276" s="31" t="s">
        <v>405</v>
      </c>
      <c r="M276" s="31" t="s">
        <v>388</v>
      </c>
      <c r="N276" s="7">
        <v>46185</v>
      </c>
      <c r="O276" s="33">
        <f t="shared" si="92"/>
        <v>6</v>
      </c>
      <c r="P276" s="33">
        <f t="shared" si="93"/>
        <v>24</v>
      </c>
      <c r="Q276" s="52">
        <f t="shared" si="94"/>
        <v>280</v>
      </c>
      <c r="R276" s="37">
        <f t="shared" si="95"/>
        <v>0</v>
      </c>
      <c r="S276" s="37">
        <f t="shared" si="96"/>
        <v>0</v>
      </c>
      <c r="T276" s="37">
        <f t="shared" si="97"/>
        <v>0</v>
      </c>
      <c r="U276" s="37">
        <f t="shared" si="98"/>
        <v>22343.040000000001</v>
      </c>
      <c r="V276" s="37">
        <f t="shared" si="99"/>
        <v>0</v>
      </c>
      <c r="W276" s="37">
        <f t="shared" si="100"/>
        <v>0</v>
      </c>
    </row>
    <row r="277" spans="1:23" x14ac:dyDescent="0.35">
      <c r="A277" s="30">
        <v>45869</v>
      </c>
      <c r="B277" s="31" t="s">
        <v>884</v>
      </c>
      <c r="C277" s="31" t="s">
        <v>480</v>
      </c>
      <c r="D277" s="31">
        <v>761801.88</v>
      </c>
      <c r="E277" s="31">
        <v>121888.3</v>
      </c>
      <c r="F277" s="31">
        <v>883690.18</v>
      </c>
      <c r="G277" s="31">
        <v>203429.86</v>
      </c>
      <c r="H277" s="31">
        <f>G277/1.16</f>
        <v>175370.56896551725</v>
      </c>
      <c r="I277" s="30">
        <v>45884</v>
      </c>
      <c r="J277" s="30" t="s">
        <v>506</v>
      </c>
      <c r="K277" s="31" t="s">
        <v>510</v>
      </c>
      <c r="L277" s="31" t="s">
        <v>835</v>
      </c>
      <c r="M277" s="31" t="s">
        <v>388</v>
      </c>
      <c r="N277" s="7">
        <v>46185</v>
      </c>
      <c r="O277" s="33">
        <f t="shared" si="92"/>
        <v>6</v>
      </c>
      <c r="P277" s="33">
        <f t="shared" si="93"/>
        <v>24</v>
      </c>
      <c r="Q277" s="52">
        <f t="shared" si="94"/>
        <v>302</v>
      </c>
      <c r="R277" s="37">
        <f t="shared" si="95"/>
        <v>0</v>
      </c>
      <c r="S277" s="37">
        <f t="shared" si="96"/>
        <v>0</v>
      </c>
      <c r="T277" s="37">
        <f t="shared" si="97"/>
        <v>0</v>
      </c>
      <c r="U277" s="37">
        <f t="shared" si="98"/>
        <v>175370.56896551725</v>
      </c>
      <c r="V277" s="37">
        <f t="shared" si="99"/>
        <v>0</v>
      </c>
      <c r="W277" s="37">
        <f t="shared" si="100"/>
        <v>0</v>
      </c>
    </row>
    <row r="278" spans="1:23" x14ac:dyDescent="0.35">
      <c r="A278" s="30">
        <v>45840</v>
      </c>
      <c r="B278" s="31" t="s">
        <v>863</v>
      </c>
      <c r="C278" s="31" t="s">
        <v>406</v>
      </c>
      <c r="D278" s="31">
        <v>14940</v>
      </c>
      <c r="E278" s="31">
        <v>2390.4</v>
      </c>
      <c r="F278" s="31">
        <v>17330.400000000001</v>
      </c>
      <c r="G278" s="31">
        <v>17330.400000000001</v>
      </c>
      <c r="H278" s="31">
        <f t="shared" ref="H278:H279" si="103">D278</f>
        <v>14940</v>
      </c>
      <c r="I278" s="30">
        <v>45870</v>
      </c>
      <c r="J278" s="30" t="s">
        <v>506</v>
      </c>
      <c r="K278" s="31" t="s">
        <v>504</v>
      </c>
      <c r="L278" s="31" t="s">
        <v>405</v>
      </c>
      <c r="M278" s="31" t="s">
        <v>388</v>
      </c>
      <c r="N278" s="7">
        <v>46185</v>
      </c>
      <c r="O278" s="33">
        <f t="shared" si="92"/>
        <v>6</v>
      </c>
      <c r="P278" s="33">
        <f t="shared" si="93"/>
        <v>24</v>
      </c>
      <c r="Q278" s="52">
        <f t="shared" si="94"/>
        <v>316</v>
      </c>
      <c r="R278" s="37">
        <f t="shared" si="95"/>
        <v>0</v>
      </c>
      <c r="S278" s="37">
        <f t="shared" si="96"/>
        <v>0</v>
      </c>
      <c r="T278" s="37">
        <f t="shared" si="97"/>
        <v>0</v>
      </c>
      <c r="U278" s="37">
        <f t="shared" si="98"/>
        <v>14940</v>
      </c>
      <c r="V278" s="37">
        <f t="shared" si="99"/>
        <v>0</v>
      </c>
      <c r="W278" s="37">
        <f t="shared" si="100"/>
        <v>0</v>
      </c>
    </row>
    <row r="279" spans="1:23" x14ac:dyDescent="0.35">
      <c r="A279" s="30">
        <v>45827</v>
      </c>
      <c r="B279" s="31" t="s">
        <v>854</v>
      </c>
      <c r="C279" s="31" t="s">
        <v>406</v>
      </c>
      <c r="D279" s="31">
        <v>22410</v>
      </c>
      <c r="E279" s="31">
        <v>3585.6</v>
      </c>
      <c r="F279" s="31">
        <v>25995.599999999999</v>
      </c>
      <c r="G279" s="31">
        <v>25995.599999999999</v>
      </c>
      <c r="H279" s="31">
        <f t="shared" si="103"/>
        <v>22410</v>
      </c>
      <c r="I279" s="30">
        <v>45857</v>
      </c>
      <c r="J279" s="30" t="s">
        <v>506</v>
      </c>
      <c r="K279" s="31" t="s">
        <v>504</v>
      </c>
      <c r="L279" s="31" t="s">
        <v>405</v>
      </c>
      <c r="M279" s="31" t="s">
        <v>388</v>
      </c>
      <c r="N279" s="7">
        <v>46185</v>
      </c>
      <c r="O279" s="33">
        <f t="shared" si="92"/>
        <v>6</v>
      </c>
      <c r="P279" s="33">
        <f t="shared" si="93"/>
        <v>24</v>
      </c>
      <c r="Q279" s="52">
        <f t="shared" si="94"/>
        <v>329</v>
      </c>
      <c r="R279" s="37">
        <f t="shared" si="95"/>
        <v>0</v>
      </c>
      <c r="S279" s="37">
        <f t="shared" si="96"/>
        <v>0</v>
      </c>
      <c r="T279" s="37">
        <f t="shared" si="97"/>
        <v>0</v>
      </c>
      <c r="U279" s="37">
        <f t="shared" si="98"/>
        <v>22410</v>
      </c>
      <c r="V279" s="37">
        <f t="shared" si="99"/>
        <v>0</v>
      </c>
      <c r="W279" s="37">
        <f t="shared" si="100"/>
        <v>0</v>
      </c>
    </row>
    <row r="280" spans="1:23" x14ac:dyDescent="0.35">
      <c r="A280" s="30">
        <v>45814</v>
      </c>
      <c r="B280" s="31" t="s">
        <v>845</v>
      </c>
      <c r="C280" s="31" t="s">
        <v>406</v>
      </c>
      <c r="D280" s="31">
        <v>19012.5</v>
      </c>
      <c r="E280" s="31">
        <v>3042</v>
      </c>
      <c r="F280" s="31">
        <v>22054.5</v>
      </c>
      <c r="G280" s="31">
        <v>3092.7</v>
      </c>
      <c r="H280" s="31">
        <f>G280/1.16</f>
        <v>2666.1206896551726</v>
      </c>
      <c r="I280" s="30">
        <v>45844</v>
      </c>
      <c r="J280" s="30" t="s">
        <v>506</v>
      </c>
      <c r="K280" s="31" t="s">
        <v>510</v>
      </c>
      <c r="L280" s="31" t="s">
        <v>405</v>
      </c>
      <c r="M280" s="31" t="s">
        <v>388</v>
      </c>
      <c r="N280" s="7">
        <v>46185</v>
      </c>
      <c r="O280" s="33">
        <f t="shared" si="92"/>
        <v>6</v>
      </c>
      <c r="P280" s="33">
        <f t="shared" si="93"/>
        <v>24</v>
      </c>
      <c r="Q280" s="52">
        <f t="shared" si="94"/>
        <v>342</v>
      </c>
      <c r="R280" s="37">
        <f t="shared" si="95"/>
        <v>0</v>
      </c>
      <c r="S280" s="37">
        <f t="shared" si="96"/>
        <v>0</v>
      </c>
      <c r="T280" s="37">
        <f t="shared" si="97"/>
        <v>0</v>
      </c>
      <c r="U280" s="37">
        <f t="shared" si="98"/>
        <v>2666.1206896551726</v>
      </c>
      <c r="V280" s="37">
        <f t="shared" si="99"/>
        <v>0</v>
      </c>
      <c r="W280" s="37">
        <f t="shared" si="100"/>
        <v>0</v>
      </c>
    </row>
    <row r="281" spans="1:23" x14ac:dyDescent="0.35">
      <c r="A281" s="30">
        <v>45799</v>
      </c>
      <c r="B281" s="31" t="s">
        <v>844</v>
      </c>
      <c r="C281" s="31" t="s">
        <v>798</v>
      </c>
      <c r="D281" s="31">
        <v>3477.15</v>
      </c>
      <c r="E281" s="31">
        <v>556.34</v>
      </c>
      <c r="F281" s="31">
        <v>4033.49</v>
      </c>
      <c r="G281" s="31">
        <v>4033.49</v>
      </c>
      <c r="H281" s="31">
        <f t="shared" ref="H281:H286" si="104">D281</f>
        <v>3477.15</v>
      </c>
      <c r="I281" s="30">
        <v>45829</v>
      </c>
      <c r="J281" s="30" t="s">
        <v>506</v>
      </c>
      <c r="K281" s="31" t="s">
        <v>504</v>
      </c>
      <c r="L281" s="31" t="s">
        <v>405</v>
      </c>
      <c r="M281" s="31" t="s">
        <v>388</v>
      </c>
      <c r="N281" s="7">
        <v>46185</v>
      </c>
      <c r="O281" s="33">
        <f t="shared" si="92"/>
        <v>6</v>
      </c>
      <c r="P281" s="33">
        <f t="shared" si="93"/>
        <v>24</v>
      </c>
      <c r="Q281" s="52">
        <f t="shared" si="94"/>
        <v>357</v>
      </c>
      <c r="R281" s="37">
        <f t="shared" si="95"/>
        <v>0</v>
      </c>
      <c r="S281" s="37">
        <f t="shared" si="96"/>
        <v>0</v>
      </c>
      <c r="T281" s="37">
        <f t="shared" si="97"/>
        <v>0</v>
      </c>
      <c r="U281" s="37">
        <f t="shared" si="98"/>
        <v>3477.15</v>
      </c>
      <c r="V281" s="37">
        <f t="shared" si="99"/>
        <v>0</v>
      </c>
      <c r="W281" s="37">
        <f t="shared" si="100"/>
        <v>0</v>
      </c>
    </row>
    <row r="282" spans="1:23" x14ac:dyDescent="0.35">
      <c r="A282" s="30">
        <v>45792</v>
      </c>
      <c r="B282" s="31" t="s">
        <v>840</v>
      </c>
      <c r="C282" s="31" t="s">
        <v>798</v>
      </c>
      <c r="D282" s="31">
        <v>162680</v>
      </c>
      <c r="E282" s="31">
        <v>26028.799999999999</v>
      </c>
      <c r="F282" s="31">
        <v>188708.8</v>
      </c>
      <c r="G282" s="31">
        <v>188708.8</v>
      </c>
      <c r="H282" s="31">
        <f t="shared" si="104"/>
        <v>162680</v>
      </c>
      <c r="I282" s="30">
        <v>45822</v>
      </c>
      <c r="J282" s="30" t="s">
        <v>506</v>
      </c>
      <c r="K282" s="31" t="s">
        <v>504</v>
      </c>
      <c r="L282" s="31" t="s">
        <v>405</v>
      </c>
      <c r="M282" s="31" t="s">
        <v>388</v>
      </c>
      <c r="N282" s="7">
        <v>46185</v>
      </c>
      <c r="O282" s="33">
        <f t="shared" si="92"/>
        <v>6</v>
      </c>
      <c r="P282" s="33">
        <f t="shared" si="93"/>
        <v>24</v>
      </c>
      <c r="Q282" s="52">
        <f t="shared" si="94"/>
        <v>364</v>
      </c>
      <c r="R282" s="37">
        <f t="shared" si="95"/>
        <v>0</v>
      </c>
      <c r="S282" s="37">
        <f t="shared" si="96"/>
        <v>0</v>
      </c>
      <c r="T282" s="37">
        <f t="shared" si="97"/>
        <v>0</v>
      </c>
      <c r="U282" s="37">
        <f t="shared" si="98"/>
        <v>162680</v>
      </c>
      <c r="V282" s="37">
        <f t="shared" si="99"/>
        <v>0</v>
      </c>
      <c r="W282" s="37">
        <f t="shared" si="100"/>
        <v>0</v>
      </c>
    </row>
    <row r="283" spans="1:23" x14ac:dyDescent="0.35">
      <c r="A283" s="30">
        <v>45792</v>
      </c>
      <c r="B283" s="31" t="s">
        <v>841</v>
      </c>
      <c r="C283" s="31" t="s">
        <v>798</v>
      </c>
      <c r="D283" s="31">
        <v>6970.68</v>
      </c>
      <c r="E283" s="31">
        <v>1115.31</v>
      </c>
      <c r="F283" s="31">
        <v>8085.99</v>
      </c>
      <c r="G283" s="31">
        <v>8085.99</v>
      </c>
      <c r="H283" s="31">
        <f t="shared" si="104"/>
        <v>6970.68</v>
      </c>
      <c r="I283" s="30">
        <v>45822</v>
      </c>
      <c r="J283" s="30" t="s">
        <v>506</v>
      </c>
      <c r="K283" s="31" t="s">
        <v>504</v>
      </c>
      <c r="L283" s="31" t="s">
        <v>405</v>
      </c>
      <c r="M283" s="31" t="s">
        <v>388</v>
      </c>
      <c r="N283" s="7">
        <v>46185</v>
      </c>
      <c r="O283" s="33">
        <f t="shared" si="92"/>
        <v>6</v>
      </c>
      <c r="P283" s="33">
        <f t="shared" si="93"/>
        <v>24</v>
      </c>
      <c r="Q283" s="52">
        <f t="shared" si="94"/>
        <v>364</v>
      </c>
      <c r="R283" s="37">
        <f t="shared" si="95"/>
        <v>0</v>
      </c>
      <c r="S283" s="37">
        <f t="shared" si="96"/>
        <v>0</v>
      </c>
      <c r="T283" s="37">
        <f t="shared" si="97"/>
        <v>0</v>
      </c>
      <c r="U283" s="37">
        <f t="shared" si="98"/>
        <v>6970.68</v>
      </c>
      <c r="V283" s="37">
        <f t="shared" si="99"/>
        <v>0</v>
      </c>
      <c r="W283" s="37">
        <f t="shared" si="100"/>
        <v>0</v>
      </c>
    </row>
    <row r="284" spans="1:23" x14ac:dyDescent="0.35">
      <c r="A284" s="30">
        <v>45790</v>
      </c>
      <c r="B284" s="31" t="s">
        <v>843</v>
      </c>
      <c r="C284" s="31" t="s">
        <v>798</v>
      </c>
      <c r="D284" s="31">
        <v>20992.5</v>
      </c>
      <c r="E284" s="31">
        <v>3358.8</v>
      </c>
      <c r="F284" s="31">
        <v>24351.3</v>
      </c>
      <c r="G284" s="31">
        <v>24351.3</v>
      </c>
      <c r="H284" s="31">
        <f t="shared" si="104"/>
        <v>20992.5</v>
      </c>
      <c r="I284" s="30">
        <v>45820</v>
      </c>
      <c r="J284" s="30" t="s">
        <v>506</v>
      </c>
      <c r="K284" s="31" t="s">
        <v>504</v>
      </c>
      <c r="L284" s="31" t="s">
        <v>405</v>
      </c>
      <c r="M284" s="31" t="s">
        <v>388</v>
      </c>
      <c r="N284" s="7">
        <v>46185</v>
      </c>
      <c r="O284" s="33">
        <f t="shared" si="92"/>
        <v>6</v>
      </c>
      <c r="P284" s="33">
        <f t="shared" si="93"/>
        <v>24</v>
      </c>
      <c r="Q284" s="52">
        <f t="shared" si="94"/>
        <v>366</v>
      </c>
      <c r="R284" s="37">
        <f t="shared" si="95"/>
        <v>0</v>
      </c>
      <c r="S284" s="37">
        <f t="shared" si="96"/>
        <v>0</v>
      </c>
      <c r="T284" s="37">
        <f t="shared" si="97"/>
        <v>0</v>
      </c>
      <c r="U284" s="37">
        <f t="shared" si="98"/>
        <v>20992.5</v>
      </c>
      <c r="V284" s="37">
        <f t="shared" si="99"/>
        <v>0</v>
      </c>
      <c r="W284" s="37">
        <f t="shared" si="100"/>
        <v>0</v>
      </c>
    </row>
    <row r="285" spans="1:23" x14ac:dyDescent="0.35">
      <c r="A285" s="30">
        <v>45784</v>
      </c>
      <c r="B285" s="31" t="s">
        <v>838</v>
      </c>
      <c r="C285" s="31" t="s">
        <v>798</v>
      </c>
      <c r="D285" s="31">
        <v>5250</v>
      </c>
      <c r="E285" s="31">
        <v>840</v>
      </c>
      <c r="F285" s="31">
        <v>6090</v>
      </c>
      <c r="G285" s="31">
        <v>6090</v>
      </c>
      <c r="H285" s="31">
        <f t="shared" si="104"/>
        <v>5250</v>
      </c>
      <c r="I285" s="30">
        <v>45814</v>
      </c>
      <c r="J285" s="30" t="s">
        <v>506</v>
      </c>
      <c r="K285" s="31" t="s">
        <v>504</v>
      </c>
      <c r="L285" s="31" t="s">
        <v>405</v>
      </c>
      <c r="M285" s="31" t="s">
        <v>388</v>
      </c>
      <c r="N285" s="7">
        <v>46185</v>
      </c>
      <c r="O285" s="33">
        <f t="shared" si="92"/>
        <v>6</v>
      </c>
      <c r="P285" s="33">
        <f t="shared" si="93"/>
        <v>24</v>
      </c>
      <c r="Q285" s="52">
        <f t="shared" si="94"/>
        <v>372</v>
      </c>
      <c r="R285" s="37">
        <f t="shared" si="95"/>
        <v>0</v>
      </c>
      <c r="S285" s="37">
        <f t="shared" si="96"/>
        <v>0</v>
      </c>
      <c r="T285" s="37">
        <f t="shared" si="97"/>
        <v>0</v>
      </c>
      <c r="U285" s="37">
        <f t="shared" si="98"/>
        <v>5250</v>
      </c>
      <c r="V285" s="37">
        <f t="shared" si="99"/>
        <v>0</v>
      </c>
      <c r="W285" s="37">
        <f t="shared" si="100"/>
        <v>0</v>
      </c>
    </row>
    <row r="286" spans="1:23" x14ac:dyDescent="0.35">
      <c r="A286" s="30">
        <v>45772</v>
      </c>
      <c r="B286" s="31" t="s">
        <v>836</v>
      </c>
      <c r="C286" s="31" t="s">
        <v>798</v>
      </c>
      <c r="D286" s="31">
        <v>45500</v>
      </c>
      <c r="E286" s="31">
        <v>7280</v>
      </c>
      <c r="F286" s="31">
        <v>52780</v>
      </c>
      <c r="G286" s="31">
        <v>52780</v>
      </c>
      <c r="H286" s="31">
        <f t="shared" si="104"/>
        <v>45500</v>
      </c>
      <c r="I286" s="30">
        <v>45802</v>
      </c>
      <c r="J286" s="30" t="s">
        <v>506</v>
      </c>
      <c r="K286" s="31" t="s">
        <v>504</v>
      </c>
      <c r="L286" s="31" t="s">
        <v>405</v>
      </c>
      <c r="M286" s="31" t="s">
        <v>388</v>
      </c>
      <c r="N286" s="7">
        <v>46185</v>
      </c>
      <c r="O286" s="33">
        <f t="shared" si="92"/>
        <v>6</v>
      </c>
      <c r="P286" s="33">
        <f t="shared" si="93"/>
        <v>24</v>
      </c>
      <c r="Q286" s="52">
        <f t="shared" si="94"/>
        <v>384</v>
      </c>
      <c r="R286" s="37">
        <f t="shared" si="95"/>
        <v>0</v>
      </c>
      <c r="S286" s="37">
        <f t="shared" si="96"/>
        <v>0</v>
      </c>
      <c r="T286" s="37">
        <f t="shared" si="97"/>
        <v>0</v>
      </c>
      <c r="U286" s="37">
        <f t="shared" si="98"/>
        <v>45500</v>
      </c>
      <c r="V286" s="37">
        <f t="shared" si="99"/>
        <v>0</v>
      </c>
      <c r="W286" s="37">
        <f t="shared" si="100"/>
        <v>0</v>
      </c>
    </row>
    <row r="287" spans="1:23" x14ac:dyDescent="0.35">
      <c r="A287" s="30">
        <v>45720</v>
      </c>
      <c r="B287" s="31" t="s">
        <v>806</v>
      </c>
      <c r="C287" s="31" t="s">
        <v>798</v>
      </c>
      <c r="D287" s="31">
        <v>31483.63</v>
      </c>
      <c r="E287" s="31">
        <v>5037.38</v>
      </c>
      <c r="F287" s="31">
        <v>36521.01</v>
      </c>
      <c r="G287" s="31">
        <v>5816.12</v>
      </c>
      <c r="H287" s="31">
        <f>G287/1.16</f>
        <v>5013.8965517241386</v>
      </c>
      <c r="I287" s="30">
        <v>45750</v>
      </c>
      <c r="J287" s="30" t="s">
        <v>506</v>
      </c>
      <c r="K287" s="31" t="s">
        <v>510</v>
      </c>
      <c r="L287" s="31" t="s">
        <v>405</v>
      </c>
      <c r="M287" s="31" t="s">
        <v>388</v>
      </c>
      <c r="N287" s="7">
        <v>46185</v>
      </c>
      <c r="O287" s="33">
        <f t="shared" si="92"/>
        <v>6</v>
      </c>
      <c r="P287" s="33">
        <f t="shared" si="93"/>
        <v>24</v>
      </c>
      <c r="Q287" s="52">
        <f t="shared" si="94"/>
        <v>436</v>
      </c>
      <c r="R287" s="37">
        <f t="shared" si="95"/>
        <v>0</v>
      </c>
      <c r="S287" s="37">
        <f t="shared" si="96"/>
        <v>0</v>
      </c>
      <c r="T287" s="37">
        <f t="shared" si="97"/>
        <v>0</v>
      </c>
      <c r="U287" s="37">
        <f t="shared" si="98"/>
        <v>5013.8965517241386</v>
      </c>
      <c r="V287" s="37">
        <f t="shared" si="99"/>
        <v>0</v>
      </c>
      <c r="W287" s="37">
        <f t="shared" si="100"/>
        <v>0</v>
      </c>
    </row>
    <row r="288" spans="1:23" x14ac:dyDescent="0.35">
      <c r="A288" s="30">
        <v>45709</v>
      </c>
      <c r="B288" s="31" t="s">
        <v>804</v>
      </c>
      <c r="C288" s="31" t="s">
        <v>798</v>
      </c>
      <c r="D288" s="31">
        <v>23609.5</v>
      </c>
      <c r="E288" s="31">
        <v>2595.6</v>
      </c>
      <c r="F288" s="31">
        <v>26205.1</v>
      </c>
      <c r="G288" s="31">
        <v>26205.1</v>
      </c>
      <c r="H288" s="31">
        <f t="shared" ref="H288:H289" si="105">D288</f>
        <v>23609.5</v>
      </c>
      <c r="I288" s="30">
        <v>45784</v>
      </c>
      <c r="J288" s="30" t="s">
        <v>506</v>
      </c>
      <c r="K288" s="31" t="s">
        <v>504</v>
      </c>
      <c r="L288" s="31" t="s">
        <v>405</v>
      </c>
      <c r="M288" s="31" t="s">
        <v>388</v>
      </c>
      <c r="N288" s="7">
        <v>46185</v>
      </c>
      <c r="O288" s="33">
        <f t="shared" si="92"/>
        <v>6</v>
      </c>
      <c r="P288" s="33">
        <f t="shared" si="93"/>
        <v>24</v>
      </c>
      <c r="Q288" s="52">
        <f t="shared" si="94"/>
        <v>402</v>
      </c>
      <c r="R288" s="37">
        <f t="shared" si="95"/>
        <v>0</v>
      </c>
      <c r="S288" s="37">
        <f t="shared" si="96"/>
        <v>0</v>
      </c>
      <c r="T288" s="37">
        <f t="shared" si="97"/>
        <v>0</v>
      </c>
      <c r="U288" s="37">
        <f t="shared" si="98"/>
        <v>23609.5</v>
      </c>
      <c r="V288" s="37">
        <f t="shared" si="99"/>
        <v>0</v>
      </c>
      <c r="W288" s="37">
        <f t="shared" si="100"/>
        <v>0</v>
      </c>
    </row>
    <row r="289" spans="1:23" x14ac:dyDescent="0.35">
      <c r="A289" s="30">
        <v>45699</v>
      </c>
      <c r="B289" s="31" t="s">
        <v>799</v>
      </c>
      <c r="C289" s="31" t="s">
        <v>782</v>
      </c>
      <c r="D289" s="31">
        <v>1230</v>
      </c>
      <c r="E289" s="31"/>
      <c r="F289" s="31">
        <v>1230</v>
      </c>
      <c r="G289" s="31">
        <v>1230</v>
      </c>
      <c r="H289" s="31">
        <f t="shared" si="105"/>
        <v>1230</v>
      </c>
      <c r="I289" s="30">
        <v>45714</v>
      </c>
      <c r="J289" s="30" t="s">
        <v>506</v>
      </c>
      <c r="K289" s="31" t="s">
        <v>504</v>
      </c>
      <c r="L289" s="31" t="s">
        <v>405</v>
      </c>
      <c r="M289" s="31" t="s">
        <v>388</v>
      </c>
      <c r="N289" s="7">
        <v>46185</v>
      </c>
      <c r="O289" s="33">
        <f t="shared" si="92"/>
        <v>6</v>
      </c>
      <c r="P289" s="33">
        <f t="shared" si="93"/>
        <v>24</v>
      </c>
      <c r="Q289" s="52">
        <f t="shared" si="94"/>
        <v>472</v>
      </c>
      <c r="R289" s="37">
        <f t="shared" si="95"/>
        <v>0</v>
      </c>
      <c r="S289" s="37">
        <f t="shared" si="96"/>
        <v>0</v>
      </c>
      <c r="T289" s="37">
        <f t="shared" si="97"/>
        <v>0</v>
      </c>
      <c r="U289" s="37">
        <f t="shared" si="98"/>
        <v>1230</v>
      </c>
      <c r="V289" s="37">
        <f t="shared" si="99"/>
        <v>0</v>
      </c>
      <c r="W289" s="37">
        <f t="shared" si="100"/>
        <v>0</v>
      </c>
    </row>
    <row r="290" spans="1:23" x14ac:dyDescent="0.35">
      <c r="A290" s="30">
        <v>45610</v>
      </c>
      <c r="B290" s="31" t="s">
        <v>760</v>
      </c>
      <c r="C290" s="31" t="s">
        <v>413</v>
      </c>
      <c r="D290" s="31">
        <v>2369.29</v>
      </c>
      <c r="E290" s="31">
        <v>379.09</v>
      </c>
      <c r="F290" s="31">
        <v>2748.38</v>
      </c>
      <c r="G290" s="31">
        <v>360.54</v>
      </c>
      <c r="H290" s="31">
        <f>G290/1.16</f>
        <v>310.81034482758622</v>
      </c>
      <c r="I290" s="30">
        <v>45640</v>
      </c>
      <c r="J290" s="30" t="s">
        <v>506</v>
      </c>
      <c r="K290" s="31" t="s">
        <v>510</v>
      </c>
      <c r="L290" s="31" t="s">
        <v>393</v>
      </c>
      <c r="M290" s="31" t="s">
        <v>388</v>
      </c>
      <c r="N290" s="7">
        <v>46185</v>
      </c>
      <c r="O290" s="33">
        <f t="shared" si="92"/>
        <v>6</v>
      </c>
      <c r="P290" s="33">
        <f t="shared" si="93"/>
        <v>24</v>
      </c>
      <c r="Q290" s="52">
        <f t="shared" si="94"/>
        <v>546</v>
      </c>
      <c r="R290" s="37">
        <f t="shared" si="95"/>
        <v>0</v>
      </c>
      <c r="S290" s="37">
        <f t="shared" si="96"/>
        <v>0</v>
      </c>
      <c r="T290" s="37">
        <f t="shared" si="97"/>
        <v>0</v>
      </c>
      <c r="U290" s="37">
        <f t="shared" si="98"/>
        <v>310.81034482758622</v>
      </c>
      <c r="V290" s="37">
        <f t="shared" si="99"/>
        <v>0</v>
      </c>
      <c r="W290" s="37">
        <f t="shared" si="100"/>
        <v>0</v>
      </c>
    </row>
    <row r="291" spans="1:23" x14ac:dyDescent="0.35">
      <c r="A291" s="30">
        <v>45582</v>
      </c>
      <c r="B291" s="31" t="s">
        <v>741</v>
      </c>
      <c r="C291" s="31" t="s">
        <v>413</v>
      </c>
      <c r="D291" s="31">
        <v>21120</v>
      </c>
      <c r="E291" s="31">
        <v>3379.2</v>
      </c>
      <c r="F291" s="31">
        <v>24499.200000000001</v>
      </c>
      <c r="G291" s="31">
        <v>24499.200000000001</v>
      </c>
      <c r="H291" s="31">
        <f t="shared" ref="H291:H292" si="106">D291</f>
        <v>21120</v>
      </c>
      <c r="I291" s="30">
        <v>45612</v>
      </c>
      <c r="J291" s="30" t="s">
        <v>506</v>
      </c>
      <c r="K291" s="31" t="s">
        <v>504</v>
      </c>
      <c r="L291" s="31" t="s">
        <v>393</v>
      </c>
      <c r="M291" s="31" t="s">
        <v>388</v>
      </c>
      <c r="N291" s="7">
        <v>46185</v>
      </c>
      <c r="O291" s="33">
        <f t="shared" si="92"/>
        <v>6</v>
      </c>
      <c r="P291" s="33">
        <f t="shared" si="93"/>
        <v>24</v>
      </c>
      <c r="Q291" s="52">
        <f t="shared" si="94"/>
        <v>574</v>
      </c>
      <c r="R291" s="37">
        <f t="shared" si="95"/>
        <v>0</v>
      </c>
      <c r="S291" s="37">
        <f t="shared" si="96"/>
        <v>0</v>
      </c>
      <c r="T291" s="37">
        <f t="shared" si="97"/>
        <v>0</v>
      </c>
      <c r="U291" s="37">
        <f t="shared" si="98"/>
        <v>21120</v>
      </c>
      <c r="V291" s="37">
        <f t="shared" si="99"/>
        <v>0</v>
      </c>
      <c r="W291" s="37">
        <f t="shared" si="100"/>
        <v>0</v>
      </c>
    </row>
    <row r="292" spans="1:23" x14ac:dyDescent="0.35">
      <c r="A292" s="30">
        <v>45519</v>
      </c>
      <c r="B292" s="31" t="s">
        <v>675</v>
      </c>
      <c r="C292" s="31" t="s">
        <v>513</v>
      </c>
      <c r="D292" s="31">
        <v>2475</v>
      </c>
      <c r="E292" s="31">
        <v>396</v>
      </c>
      <c r="F292" s="31">
        <v>2871</v>
      </c>
      <c r="G292" s="31">
        <v>2871</v>
      </c>
      <c r="H292" s="31">
        <f t="shared" si="106"/>
        <v>2475</v>
      </c>
      <c r="I292" s="30">
        <v>45549</v>
      </c>
      <c r="J292" s="30" t="s">
        <v>506</v>
      </c>
      <c r="K292" s="31" t="s">
        <v>504</v>
      </c>
      <c r="L292" s="31" t="s">
        <v>399</v>
      </c>
      <c r="M292" s="31" t="s">
        <v>388</v>
      </c>
      <c r="N292" s="7">
        <v>46185</v>
      </c>
      <c r="O292" s="33">
        <f t="shared" si="92"/>
        <v>6</v>
      </c>
      <c r="P292" s="33">
        <f t="shared" si="93"/>
        <v>24</v>
      </c>
      <c r="Q292" s="52">
        <f t="shared" si="94"/>
        <v>637</v>
      </c>
      <c r="R292" s="37">
        <f t="shared" si="95"/>
        <v>0</v>
      </c>
      <c r="S292" s="37">
        <f t="shared" si="96"/>
        <v>0</v>
      </c>
      <c r="T292" s="37">
        <f t="shared" si="97"/>
        <v>0</v>
      </c>
      <c r="U292" s="37">
        <f t="shared" si="98"/>
        <v>2475</v>
      </c>
      <c r="V292" s="37">
        <f t="shared" si="99"/>
        <v>0</v>
      </c>
      <c r="W292" s="37">
        <f t="shared" si="100"/>
        <v>0</v>
      </c>
    </row>
    <row r="293" spans="1:23" x14ac:dyDescent="0.35">
      <c r="A293" s="30">
        <v>45498</v>
      </c>
      <c r="B293" s="31" t="s">
        <v>661</v>
      </c>
      <c r="C293" s="31" t="s">
        <v>513</v>
      </c>
      <c r="D293" s="31">
        <v>2475</v>
      </c>
      <c r="E293" s="31">
        <v>396</v>
      </c>
      <c r="F293" s="31">
        <v>2871</v>
      </c>
      <c r="G293" s="31">
        <v>2378</v>
      </c>
      <c r="H293" s="31">
        <f>G293/1.16</f>
        <v>2050</v>
      </c>
      <c r="I293" s="30">
        <v>45528</v>
      </c>
      <c r="J293" s="30" t="s">
        <v>506</v>
      </c>
      <c r="K293" s="31" t="s">
        <v>510</v>
      </c>
      <c r="L293" s="31" t="s">
        <v>399</v>
      </c>
      <c r="M293" s="31" t="s">
        <v>388</v>
      </c>
      <c r="N293" s="7">
        <v>46185</v>
      </c>
      <c r="O293" s="33">
        <f t="shared" si="92"/>
        <v>6</v>
      </c>
      <c r="P293" s="33">
        <f t="shared" si="93"/>
        <v>24</v>
      </c>
      <c r="Q293" s="52">
        <f t="shared" si="94"/>
        <v>658</v>
      </c>
      <c r="R293" s="37">
        <f t="shared" si="95"/>
        <v>0</v>
      </c>
      <c r="S293" s="37">
        <f t="shared" si="96"/>
        <v>0</v>
      </c>
      <c r="T293" s="37">
        <f t="shared" si="97"/>
        <v>0</v>
      </c>
      <c r="U293" s="37">
        <f t="shared" si="98"/>
        <v>2050</v>
      </c>
      <c r="V293" s="37">
        <f t="shared" si="99"/>
        <v>0</v>
      </c>
      <c r="W293" s="37">
        <f t="shared" si="100"/>
        <v>0</v>
      </c>
    </row>
    <row r="294" spans="1:23" x14ac:dyDescent="0.35">
      <c r="A294" s="30">
        <v>45491</v>
      </c>
      <c r="B294" s="31" t="s">
        <v>643</v>
      </c>
      <c r="C294" s="31" t="s">
        <v>396</v>
      </c>
      <c r="D294" s="31">
        <v>16588</v>
      </c>
      <c r="E294" s="31">
        <v>2654.08</v>
      </c>
      <c r="F294" s="31">
        <v>19242.080000000002</v>
      </c>
      <c r="G294" s="31">
        <v>19242.080000000002</v>
      </c>
      <c r="H294" s="31">
        <f t="shared" ref="H294:H295" si="107">D294</f>
        <v>16588</v>
      </c>
      <c r="I294" s="30">
        <v>45521</v>
      </c>
      <c r="J294" s="30" t="s">
        <v>506</v>
      </c>
      <c r="K294" s="31" t="s">
        <v>504</v>
      </c>
      <c r="L294" s="31" t="s">
        <v>397</v>
      </c>
      <c r="M294" s="31" t="s">
        <v>388</v>
      </c>
      <c r="N294" s="7">
        <v>46185</v>
      </c>
      <c r="O294" s="33">
        <f t="shared" si="92"/>
        <v>6</v>
      </c>
      <c r="P294" s="33">
        <f t="shared" si="93"/>
        <v>24</v>
      </c>
      <c r="Q294" s="52">
        <f t="shared" si="94"/>
        <v>665</v>
      </c>
      <c r="R294" s="37">
        <f t="shared" si="95"/>
        <v>0</v>
      </c>
      <c r="S294" s="37">
        <f t="shared" si="96"/>
        <v>0</v>
      </c>
      <c r="T294" s="37">
        <f t="shared" si="97"/>
        <v>0</v>
      </c>
      <c r="U294" s="37">
        <f t="shared" si="98"/>
        <v>16588</v>
      </c>
      <c r="V294" s="37">
        <f t="shared" si="99"/>
        <v>0</v>
      </c>
      <c r="W294" s="37">
        <f t="shared" si="100"/>
        <v>0</v>
      </c>
    </row>
    <row r="295" spans="1:23" x14ac:dyDescent="0.35">
      <c r="A295" s="30">
        <v>45352</v>
      </c>
      <c r="B295" s="31" t="s">
        <v>515</v>
      </c>
      <c r="C295" s="31" t="s">
        <v>509</v>
      </c>
      <c r="D295" s="31">
        <v>8800</v>
      </c>
      <c r="E295" s="31">
        <v>1408</v>
      </c>
      <c r="F295" s="31">
        <v>10208</v>
      </c>
      <c r="G295" s="31">
        <v>10208</v>
      </c>
      <c r="H295" s="31">
        <f t="shared" si="107"/>
        <v>8800</v>
      </c>
      <c r="I295" s="30">
        <v>45382</v>
      </c>
      <c r="J295" s="30" t="s">
        <v>506</v>
      </c>
      <c r="K295" s="31" t="s">
        <v>504</v>
      </c>
      <c r="L295" s="31" t="s">
        <v>404</v>
      </c>
      <c r="M295" s="31" t="s">
        <v>388</v>
      </c>
      <c r="N295" s="7">
        <v>46185</v>
      </c>
      <c r="O295" s="33">
        <f t="shared" ref="O295" si="108">MONTH(N295)</f>
        <v>6</v>
      </c>
      <c r="P295" s="33">
        <f t="shared" ref="P295" si="109">WEEKNUM(N295)</f>
        <v>24</v>
      </c>
      <c r="Q295" s="52">
        <f t="shared" ref="Q295" si="110">IF(J295="Vencido",N295-I295+1,0)</f>
        <v>804</v>
      </c>
      <c r="R295" s="37">
        <f t="shared" ref="R295" si="111">IF(Q295&gt;0,IF(Q295&lt;31,H295,0),0)</f>
        <v>0</v>
      </c>
      <c r="S295" s="37">
        <f t="shared" ref="S295" si="112">IF(Q295&gt;30,IF(Q295&lt;61,H295,0),0)</f>
        <v>0</v>
      </c>
      <c r="T295" s="37">
        <f t="shared" ref="T295" si="113">IF(Q295&gt;60,IF(Q295&lt;91,H295,0),0)</f>
        <v>0</v>
      </c>
      <c r="U295" s="37">
        <f t="shared" ref="U295" si="114">IF(Q295&gt;90,H295,0)</f>
        <v>8800</v>
      </c>
      <c r="V295" s="37">
        <f t="shared" ref="V295" si="115">IF(J295="Por vencer",H295,0)</f>
        <v>0</v>
      </c>
      <c r="W295" s="37">
        <f t="shared" ref="W295" si="116">IF(J295="Vigente",H295,0)</f>
        <v>0</v>
      </c>
    </row>
    <row r="296" spans="1:23" x14ac:dyDescent="0.35">
      <c r="A296" s="30">
        <v>46178</v>
      </c>
      <c r="B296" s="31" t="s">
        <v>2308</v>
      </c>
      <c r="C296" s="31" t="s">
        <v>1272</v>
      </c>
      <c r="D296" s="31">
        <v>142000</v>
      </c>
      <c r="E296" s="31"/>
      <c r="F296" s="31">
        <v>142000</v>
      </c>
      <c r="G296" s="31">
        <v>142000</v>
      </c>
      <c r="H296" s="31">
        <f>D296</f>
        <v>142000</v>
      </c>
      <c r="I296" s="30">
        <v>46178</v>
      </c>
      <c r="J296" s="30" t="s">
        <v>506</v>
      </c>
      <c r="K296" s="31" t="s">
        <v>504</v>
      </c>
      <c r="L296" s="31" t="s">
        <v>397</v>
      </c>
      <c r="M296" s="31" t="s">
        <v>511</v>
      </c>
      <c r="N296" s="7">
        <v>46178</v>
      </c>
      <c r="O296" s="33">
        <f t="shared" ref="O296:O359" si="117">MONTH(N296)</f>
        <v>6</v>
      </c>
      <c r="P296" s="33">
        <f t="shared" ref="P296:P359" si="118">WEEKNUM(N296)</f>
        <v>23</v>
      </c>
      <c r="Q296" s="52">
        <f t="shared" ref="Q296:Q359" si="119">IF(J296="Vencido",N296-I296+1,0)</f>
        <v>1</v>
      </c>
      <c r="R296" s="37">
        <f t="shared" ref="R296:R359" si="120">IF(Q296&gt;0,IF(Q296&lt;31,H296,0),0)</f>
        <v>142000</v>
      </c>
      <c r="S296" s="37">
        <f t="shared" ref="S296:S359" si="121">IF(Q296&gt;30,IF(Q296&lt;61,H296,0),0)</f>
        <v>0</v>
      </c>
      <c r="T296" s="37">
        <f t="shared" ref="T296:T359" si="122">IF(Q296&gt;60,IF(Q296&lt;91,H296,0),0)</f>
        <v>0</v>
      </c>
      <c r="U296" s="37">
        <f t="shared" ref="U296:U359" si="123">IF(Q296&gt;90,H296,0)</f>
        <v>0</v>
      </c>
      <c r="V296" s="37">
        <f t="shared" ref="V296:V359" si="124">IF(J296="Por vencer",H296,0)</f>
        <v>0</v>
      </c>
      <c r="W296" s="37">
        <f t="shared" ref="W296:W359" si="125">IF(J296="Vigente",H296,0)</f>
        <v>0</v>
      </c>
    </row>
    <row r="297" spans="1:23" x14ac:dyDescent="0.35">
      <c r="A297" s="30">
        <v>46178</v>
      </c>
      <c r="B297" s="31" t="s">
        <v>2309</v>
      </c>
      <c r="C297" s="31" t="s">
        <v>790</v>
      </c>
      <c r="D297" s="31">
        <v>58000</v>
      </c>
      <c r="E297" s="31">
        <v>9280</v>
      </c>
      <c r="F297" s="31">
        <v>67280</v>
      </c>
      <c r="G297" s="31">
        <v>67280</v>
      </c>
      <c r="H297" s="31">
        <f t="shared" ref="H297:H307" si="126">D297</f>
        <v>58000</v>
      </c>
      <c r="I297" s="30">
        <v>46208</v>
      </c>
      <c r="J297" s="30" t="s">
        <v>503</v>
      </c>
      <c r="K297" s="31" t="s">
        <v>504</v>
      </c>
      <c r="L297" s="31" t="s">
        <v>397</v>
      </c>
      <c r="M297" s="31" t="s">
        <v>388</v>
      </c>
      <c r="N297" s="7">
        <v>46178</v>
      </c>
      <c r="O297" s="33">
        <f t="shared" si="117"/>
        <v>6</v>
      </c>
      <c r="P297" s="33">
        <f t="shared" si="118"/>
        <v>23</v>
      </c>
      <c r="Q297" s="52">
        <f t="shared" si="119"/>
        <v>0</v>
      </c>
      <c r="R297" s="37">
        <f t="shared" si="120"/>
        <v>0</v>
      </c>
      <c r="S297" s="37">
        <f t="shared" si="121"/>
        <v>0</v>
      </c>
      <c r="T297" s="37">
        <f t="shared" si="122"/>
        <v>0</v>
      </c>
      <c r="U297" s="37">
        <f t="shared" si="123"/>
        <v>0</v>
      </c>
      <c r="V297" s="37">
        <f t="shared" si="124"/>
        <v>0</v>
      </c>
      <c r="W297" s="37">
        <f t="shared" si="125"/>
        <v>58000</v>
      </c>
    </row>
    <row r="298" spans="1:23" x14ac:dyDescent="0.35">
      <c r="A298" s="30">
        <v>46178</v>
      </c>
      <c r="B298" s="31" t="s">
        <v>2310</v>
      </c>
      <c r="C298" s="31" t="s">
        <v>790</v>
      </c>
      <c r="D298" s="31">
        <v>58000</v>
      </c>
      <c r="E298" s="31">
        <v>9280</v>
      </c>
      <c r="F298" s="31">
        <v>67280</v>
      </c>
      <c r="G298" s="31">
        <v>67280</v>
      </c>
      <c r="H298" s="31">
        <f t="shared" si="126"/>
        <v>58000</v>
      </c>
      <c r="I298" s="30">
        <v>46208</v>
      </c>
      <c r="J298" s="30" t="s">
        <v>503</v>
      </c>
      <c r="K298" s="31" t="s">
        <v>504</v>
      </c>
      <c r="L298" s="31" t="s">
        <v>397</v>
      </c>
      <c r="M298" s="31" t="s">
        <v>388</v>
      </c>
      <c r="N298" s="7">
        <v>46178</v>
      </c>
      <c r="O298" s="33">
        <f t="shared" si="117"/>
        <v>6</v>
      </c>
      <c r="P298" s="33">
        <f t="shared" si="118"/>
        <v>23</v>
      </c>
      <c r="Q298" s="52">
        <f t="shared" si="119"/>
        <v>0</v>
      </c>
      <c r="R298" s="37">
        <f t="shared" si="120"/>
        <v>0</v>
      </c>
      <c r="S298" s="37">
        <f t="shared" si="121"/>
        <v>0</v>
      </c>
      <c r="T298" s="37">
        <f t="shared" si="122"/>
        <v>0</v>
      </c>
      <c r="U298" s="37">
        <f t="shared" si="123"/>
        <v>0</v>
      </c>
      <c r="V298" s="37">
        <f t="shared" si="124"/>
        <v>0</v>
      </c>
      <c r="W298" s="37">
        <f t="shared" si="125"/>
        <v>58000</v>
      </c>
    </row>
    <row r="299" spans="1:23" x14ac:dyDescent="0.35">
      <c r="A299" s="30">
        <v>46178</v>
      </c>
      <c r="B299" s="31" t="s">
        <v>2311</v>
      </c>
      <c r="C299" s="31" t="s">
        <v>790</v>
      </c>
      <c r="D299" s="31">
        <v>58000</v>
      </c>
      <c r="E299" s="31">
        <v>9280</v>
      </c>
      <c r="F299" s="31">
        <v>67280</v>
      </c>
      <c r="G299" s="31">
        <v>67280</v>
      </c>
      <c r="H299" s="31">
        <f t="shared" si="126"/>
        <v>58000</v>
      </c>
      <c r="I299" s="30">
        <v>46208</v>
      </c>
      <c r="J299" s="30" t="s">
        <v>503</v>
      </c>
      <c r="K299" s="31" t="s">
        <v>504</v>
      </c>
      <c r="L299" s="31" t="s">
        <v>397</v>
      </c>
      <c r="M299" s="31" t="s">
        <v>388</v>
      </c>
      <c r="N299" s="7">
        <v>46178</v>
      </c>
      <c r="O299" s="33">
        <f t="shared" si="117"/>
        <v>6</v>
      </c>
      <c r="P299" s="33">
        <f t="shared" si="118"/>
        <v>23</v>
      </c>
      <c r="Q299" s="52">
        <f t="shared" si="119"/>
        <v>0</v>
      </c>
      <c r="R299" s="37">
        <f t="shared" si="120"/>
        <v>0</v>
      </c>
      <c r="S299" s="37">
        <f t="shared" si="121"/>
        <v>0</v>
      </c>
      <c r="T299" s="37">
        <f t="shared" si="122"/>
        <v>0</v>
      </c>
      <c r="U299" s="37">
        <f t="shared" si="123"/>
        <v>0</v>
      </c>
      <c r="V299" s="37">
        <f t="shared" si="124"/>
        <v>0</v>
      </c>
      <c r="W299" s="37">
        <f t="shared" si="125"/>
        <v>58000</v>
      </c>
    </row>
    <row r="300" spans="1:23" x14ac:dyDescent="0.35">
      <c r="A300" s="30">
        <v>46178</v>
      </c>
      <c r="B300" s="31" t="s">
        <v>2312</v>
      </c>
      <c r="C300" s="31" t="s">
        <v>790</v>
      </c>
      <c r="D300" s="31">
        <v>58500</v>
      </c>
      <c r="E300" s="31">
        <v>9360</v>
      </c>
      <c r="F300" s="31">
        <v>67860</v>
      </c>
      <c r="G300" s="31">
        <v>67860</v>
      </c>
      <c r="H300" s="31">
        <f t="shared" si="126"/>
        <v>58500</v>
      </c>
      <c r="I300" s="30">
        <v>46208</v>
      </c>
      <c r="J300" s="30" t="s">
        <v>503</v>
      </c>
      <c r="K300" s="31" t="s">
        <v>504</v>
      </c>
      <c r="L300" s="31" t="s">
        <v>397</v>
      </c>
      <c r="M300" s="31" t="s">
        <v>388</v>
      </c>
      <c r="N300" s="7">
        <v>46178</v>
      </c>
      <c r="O300" s="33">
        <f t="shared" si="117"/>
        <v>6</v>
      </c>
      <c r="P300" s="33">
        <f t="shared" si="118"/>
        <v>23</v>
      </c>
      <c r="Q300" s="52">
        <f t="shared" si="119"/>
        <v>0</v>
      </c>
      <c r="R300" s="37">
        <f t="shared" si="120"/>
        <v>0</v>
      </c>
      <c r="S300" s="37">
        <f t="shared" si="121"/>
        <v>0</v>
      </c>
      <c r="T300" s="37">
        <f t="shared" si="122"/>
        <v>0</v>
      </c>
      <c r="U300" s="37">
        <f t="shared" si="123"/>
        <v>0</v>
      </c>
      <c r="V300" s="37">
        <f t="shared" si="124"/>
        <v>0</v>
      </c>
      <c r="W300" s="37">
        <f t="shared" si="125"/>
        <v>58500</v>
      </c>
    </row>
    <row r="301" spans="1:23" x14ac:dyDescent="0.35">
      <c r="A301" s="30">
        <v>46178</v>
      </c>
      <c r="B301" s="31" t="s">
        <v>2315</v>
      </c>
      <c r="C301" s="31" t="s">
        <v>2171</v>
      </c>
      <c r="D301" s="31">
        <v>27000</v>
      </c>
      <c r="E301" s="31">
        <v>4320</v>
      </c>
      <c r="F301" s="31">
        <v>31320</v>
      </c>
      <c r="G301" s="31">
        <v>31320</v>
      </c>
      <c r="H301" s="31">
        <f t="shared" si="126"/>
        <v>27000</v>
      </c>
      <c r="I301" s="30">
        <v>46208</v>
      </c>
      <c r="J301" s="30" t="s">
        <v>503</v>
      </c>
      <c r="K301" s="31" t="s">
        <v>504</v>
      </c>
      <c r="L301" s="31" t="s">
        <v>1146</v>
      </c>
      <c r="M301" s="31" t="s">
        <v>388</v>
      </c>
      <c r="N301" s="7">
        <v>46178</v>
      </c>
      <c r="O301" s="33">
        <f t="shared" si="117"/>
        <v>6</v>
      </c>
      <c r="P301" s="33">
        <f t="shared" si="118"/>
        <v>23</v>
      </c>
      <c r="Q301" s="52">
        <f t="shared" si="119"/>
        <v>0</v>
      </c>
      <c r="R301" s="37">
        <f t="shared" si="120"/>
        <v>0</v>
      </c>
      <c r="S301" s="37">
        <f t="shared" si="121"/>
        <v>0</v>
      </c>
      <c r="T301" s="37">
        <f t="shared" si="122"/>
        <v>0</v>
      </c>
      <c r="U301" s="37">
        <f t="shared" si="123"/>
        <v>0</v>
      </c>
      <c r="V301" s="37">
        <f t="shared" si="124"/>
        <v>0</v>
      </c>
      <c r="W301" s="37">
        <f t="shared" si="125"/>
        <v>27000</v>
      </c>
    </row>
    <row r="302" spans="1:23" x14ac:dyDescent="0.35">
      <c r="A302" s="30">
        <v>46177</v>
      </c>
      <c r="B302" s="31" t="s">
        <v>2316</v>
      </c>
      <c r="C302" s="31" t="s">
        <v>1896</v>
      </c>
      <c r="D302" s="31">
        <v>16660</v>
      </c>
      <c r="E302" s="31">
        <v>2665.6</v>
      </c>
      <c r="F302" s="31">
        <v>19325.599999999999</v>
      </c>
      <c r="G302" s="31">
        <v>19325.599999999999</v>
      </c>
      <c r="H302" s="31">
        <f t="shared" si="126"/>
        <v>16660</v>
      </c>
      <c r="I302" s="30">
        <v>46207</v>
      </c>
      <c r="J302" s="30" t="s">
        <v>503</v>
      </c>
      <c r="K302" s="31" t="s">
        <v>504</v>
      </c>
      <c r="L302" s="31" t="s">
        <v>835</v>
      </c>
      <c r="M302" s="31" t="s">
        <v>388</v>
      </c>
      <c r="N302" s="7">
        <v>46178</v>
      </c>
      <c r="O302" s="33">
        <f t="shared" si="117"/>
        <v>6</v>
      </c>
      <c r="P302" s="33">
        <f t="shared" si="118"/>
        <v>23</v>
      </c>
      <c r="Q302" s="52">
        <f t="shared" si="119"/>
        <v>0</v>
      </c>
      <c r="R302" s="37">
        <f t="shared" si="120"/>
        <v>0</v>
      </c>
      <c r="S302" s="37">
        <f t="shared" si="121"/>
        <v>0</v>
      </c>
      <c r="T302" s="37">
        <f t="shared" si="122"/>
        <v>0</v>
      </c>
      <c r="U302" s="37">
        <f t="shared" si="123"/>
        <v>0</v>
      </c>
      <c r="V302" s="37">
        <f t="shared" si="124"/>
        <v>0</v>
      </c>
      <c r="W302" s="37">
        <f t="shared" si="125"/>
        <v>16660</v>
      </c>
    </row>
    <row r="303" spans="1:23" x14ac:dyDescent="0.35">
      <c r="A303" s="30">
        <v>46177</v>
      </c>
      <c r="B303" s="31" t="s">
        <v>2317</v>
      </c>
      <c r="C303" s="31" t="s">
        <v>1503</v>
      </c>
      <c r="D303" s="31">
        <v>9900</v>
      </c>
      <c r="E303" s="31">
        <v>1584</v>
      </c>
      <c r="F303" s="31">
        <v>11484</v>
      </c>
      <c r="G303" s="31">
        <v>11484</v>
      </c>
      <c r="H303" s="31">
        <f t="shared" si="126"/>
        <v>9900</v>
      </c>
      <c r="I303" s="30">
        <v>46207</v>
      </c>
      <c r="J303" s="30" t="s">
        <v>503</v>
      </c>
      <c r="K303" s="31" t="s">
        <v>504</v>
      </c>
      <c r="L303" s="31" t="s">
        <v>835</v>
      </c>
      <c r="M303" s="31" t="s">
        <v>388</v>
      </c>
      <c r="N303" s="7">
        <v>46178</v>
      </c>
      <c r="O303" s="33">
        <f t="shared" si="117"/>
        <v>6</v>
      </c>
      <c r="P303" s="33">
        <f t="shared" si="118"/>
        <v>23</v>
      </c>
      <c r="Q303" s="52">
        <f t="shared" si="119"/>
        <v>0</v>
      </c>
      <c r="R303" s="37">
        <f t="shared" si="120"/>
        <v>0</v>
      </c>
      <c r="S303" s="37">
        <f t="shared" si="121"/>
        <v>0</v>
      </c>
      <c r="T303" s="37">
        <f t="shared" si="122"/>
        <v>0</v>
      </c>
      <c r="U303" s="37">
        <f t="shared" si="123"/>
        <v>0</v>
      </c>
      <c r="V303" s="37">
        <f t="shared" si="124"/>
        <v>0</v>
      </c>
      <c r="W303" s="37">
        <f t="shared" si="125"/>
        <v>9900</v>
      </c>
    </row>
    <row r="304" spans="1:23" x14ac:dyDescent="0.35">
      <c r="A304" s="30">
        <v>46177</v>
      </c>
      <c r="B304" s="31" t="s">
        <v>2318</v>
      </c>
      <c r="C304" s="31" t="s">
        <v>2319</v>
      </c>
      <c r="D304" s="31">
        <v>2950</v>
      </c>
      <c r="E304" s="31">
        <v>472</v>
      </c>
      <c r="F304" s="31">
        <v>3422</v>
      </c>
      <c r="G304" s="31">
        <v>3422</v>
      </c>
      <c r="H304" s="31">
        <f t="shared" si="126"/>
        <v>2950</v>
      </c>
      <c r="I304" s="30">
        <v>46177</v>
      </c>
      <c r="J304" s="30" t="s">
        <v>506</v>
      </c>
      <c r="K304" s="31" t="s">
        <v>504</v>
      </c>
      <c r="L304" s="31" t="s">
        <v>835</v>
      </c>
      <c r="M304" s="31" t="s">
        <v>511</v>
      </c>
      <c r="N304" s="7">
        <v>46178</v>
      </c>
      <c r="O304" s="33">
        <f t="shared" si="117"/>
        <v>6</v>
      </c>
      <c r="P304" s="33">
        <f t="shared" si="118"/>
        <v>23</v>
      </c>
      <c r="Q304" s="52">
        <f t="shared" si="119"/>
        <v>2</v>
      </c>
      <c r="R304" s="37">
        <f t="shared" si="120"/>
        <v>2950</v>
      </c>
      <c r="S304" s="37">
        <f t="shared" si="121"/>
        <v>0</v>
      </c>
      <c r="T304" s="37">
        <f t="shared" si="122"/>
        <v>0</v>
      </c>
      <c r="U304" s="37">
        <f t="shared" si="123"/>
        <v>0</v>
      </c>
      <c r="V304" s="37">
        <f t="shared" si="124"/>
        <v>0</v>
      </c>
      <c r="W304" s="37">
        <f t="shared" si="125"/>
        <v>0</v>
      </c>
    </row>
    <row r="305" spans="1:23" x14ac:dyDescent="0.35">
      <c r="A305" s="30">
        <v>46177</v>
      </c>
      <c r="B305" s="31" t="s">
        <v>2320</v>
      </c>
      <c r="C305" s="31" t="s">
        <v>1973</v>
      </c>
      <c r="D305" s="31">
        <v>2050</v>
      </c>
      <c r="E305" s="31">
        <v>328</v>
      </c>
      <c r="F305" s="31">
        <v>2378</v>
      </c>
      <c r="G305" s="31">
        <v>2378</v>
      </c>
      <c r="H305" s="31">
        <f t="shared" si="126"/>
        <v>2050</v>
      </c>
      <c r="I305" s="30">
        <v>46177</v>
      </c>
      <c r="J305" s="30" t="s">
        <v>506</v>
      </c>
      <c r="K305" s="31" t="s">
        <v>504</v>
      </c>
      <c r="L305" s="31" t="s">
        <v>1146</v>
      </c>
      <c r="M305" s="31" t="s">
        <v>511</v>
      </c>
      <c r="N305" s="7">
        <v>46178</v>
      </c>
      <c r="O305" s="33">
        <f t="shared" si="117"/>
        <v>6</v>
      </c>
      <c r="P305" s="33">
        <f t="shared" si="118"/>
        <v>23</v>
      </c>
      <c r="Q305" s="52">
        <f t="shared" si="119"/>
        <v>2</v>
      </c>
      <c r="R305" s="37">
        <f t="shared" si="120"/>
        <v>2050</v>
      </c>
      <c r="S305" s="37">
        <f t="shared" si="121"/>
        <v>0</v>
      </c>
      <c r="T305" s="37">
        <f t="shared" si="122"/>
        <v>0</v>
      </c>
      <c r="U305" s="37">
        <f t="shared" si="123"/>
        <v>0</v>
      </c>
      <c r="V305" s="37">
        <f t="shared" si="124"/>
        <v>0</v>
      </c>
      <c r="W305" s="37">
        <f t="shared" si="125"/>
        <v>0</v>
      </c>
    </row>
    <row r="306" spans="1:23" x14ac:dyDescent="0.35">
      <c r="A306" s="30">
        <v>46174</v>
      </c>
      <c r="B306" s="31" t="s">
        <v>2325</v>
      </c>
      <c r="C306" s="31" t="s">
        <v>1193</v>
      </c>
      <c r="D306" s="31">
        <v>8000</v>
      </c>
      <c r="E306" s="31">
        <v>1280</v>
      </c>
      <c r="F306" s="31">
        <v>9280</v>
      </c>
      <c r="G306" s="31">
        <v>9280</v>
      </c>
      <c r="H306" s="31">
        <f t="shared" si="126"/>
        <v>8000</v>
      </c>
      <c r="I306" s="30">
        <v>46174</v>
      </c>
      <c r="J306" s="30" t="s">
        <v>506</v>
      </c>
      <c r="K306" s="31" t="s">
        <v>504</v>
      </c>
      <c r="L306" s="31" t="s">
        <v>397</v>
      </c>
      <c r="M306" s="31" t="s">
        <v>511</v>
      </c>
      <c r="N306" s="7">
        <v>46178</v>
      </c>
      <c r="O306" s="33">
        <f t="shared" si="117"/>
        <v>6</v>
      </c>
      <c r="P306" s="33">
        <f t="shared" si="118"/>
        <v>23</v>
      </c>
      <c r="Q306" s="52">
        <f t="shared" si="119"/>
        <v>5</v>
      </c>
      <c r="R306" s="37">
        <f t="shared" si="120"/>
        <v>8000</v>
      </c>
      <c r="S306" s="37">
        <f t="shared" si="121"/>
        <v>0</v>
      </c>
      <c r="T306" s="37">
        <f t="shared" si="122"/>
        <v>0</v>
      </c>
      <c r="U306" s="37">
        <f t="shared" si="123"/>
        <v>0</v>
      </c>
      <c r="V306" s="37">
        <f t="shared" si="124"/>
        <v>0</v>
      </c>
      <c r="W306" s="37">
        <f t="shared" si="125"/>
        <v>0</v>
      </c>
    </row>
    <row r="307" spans="1:23" x14ac:dyDescent="0.35">
      <c r="A307" s="30">
        <v>46174</v>
      </c>
      <c r="B307" s="31" t="s">
        <v>2326</v>
      </c>
      <c r="C307" s="31" t="s">
        <v>1193</v>
      </c>
      <c r="D307" s="31">
        <v>8000</v>
      </c>
      <c r="E307" s="31">
        <v>1280</v>
      </c>
      <c r="F307" s="31">
        <v>9280</v>
      </c>
      <c r="G307" s="31">
        <v>9280</v>
      </c>
      <c r="H307" s="31">
        <f t="shared" si="126"/>
        <v>8000</v>
      </c>
      <c r="I307" s="30">
        <v>46174</v>
      </c>
      <c r="J307" s="30" t="s">
        <v>506</v>
      </c>
      <c r="K307" s="31" t="s">
        <v>504</v>
      </c>
      <c r="L307" s="31" t="s">
        <v>397</v>
      </c>
      <c r="M307" s="31" t="s">
        <v>511</v>
      </c>
      <c r="N307" s="7">
        <v>46178</v>
      </c>
      <c r="O307" s="33">
        <f t="shared" si="117"/>
        <v>6</v>
      </c>
      <c r="P307" s="33">
        <f t="shared" si="118"/>
        <v>23</v>
      </c>
      <c r="Q307" s="52">
        <f t="shared" si="119"/>
        <v>5</v>
      </c>
      <c r="R307" s="37">
        <f t="shared" si="120"/>
        <v>8000</v>
      </c>
      <c r="S307" s="37">
        <f t="shared" si="121"/>
        <v>0</v>
      </c>
      <c r="T307" s="37">
        <f t="shared" si="122"/>
        <v>0</v>
      </c>
      <c r="U307" s="37">
        <f t="shared" si="123"/>
        <v>0</v>
      </c>
      <c r="V307" s="37">
        <f t="shared" si="124"/>
        <v>0</v>
      </c>
      <c r="W307" s="37">
        <f t="shared" si="125"/>
        <v>0</v>
      </c>
    </row>
    <row r="308" spans="1:23" x14ac:dyDescent="0.35">
      <c r="A308" s="30">
        <v>46171</v>
      </c>
      <c r="B308" s="31" t="s">
        <v>2248</v>
      </c>
      <c r="C308" s="31" t="s">
        <v>508</v>
      </c>
      <c r="D308" s="31">
        <v>381068.6</v>
      </c>
      <c r="E308" s="31">
        <v>60970.98</v>
      </c>
      <c r="F308" s="31">
        <v>442039.58</v>
      </c>
      <c r="G308" s="31">
        <v>2511.59</v>
      </c>
      <c r="H308" s="31">
        <f>G308/1.16</f>
        <v>2165.1637931034484</v>
      </c>
      <c r="I308" s="30">
        <v>46201</v>
      </c>
      <c r="J308" s="30" t="s">
        <v>503</v>
      </c>
      <c r="K308" s="31" t="s">
        <v>510</v>
      </c>
      <c r="L308" s="31" t="s">
        <v>397</v>
      </c>
      <c r="M308" s="31" t="s">
        <v>388</v>
      </c>
      <c r="N308" s="7">
        <v>46178</v>
      </c>
      <c r="O308" s="33">
        <f t="shared" si="117"/>
        <v>6</v>
      </c>
      <c r="P308" s="33">
        <f t="shared" si="118"/>
        <v>23</v>
      </c>
      <c r="Q308" s="52">
        <f t="shared" si="119"/>
        <v>0</v>
      </c>
      <c r="R308" s="37">
        <f t="shared" si="120"/>
        <v>0</v>
      </c>
      <c r="S308" s="37">
        <f t="shared" si="121"/>
        <v>0</v>
      </c>
      <c r="T308" s="37">
        <f t="shared" si="122"/>
        <v>0</v>
      </c>
      <c r="U308" s="37">
        <f t="shared" si="123"/>
        <v>0</v>
      </c>
      <c r="V308" s="37">
        <f t="shared" si="124"/>
        <v>0</v>
      </c>
      <c r="W308" s="37">
        <f t="shared" si="125"/>
        <v>2165.1637931034484</v>
      </c>
    </row>
    <row r="309" spans="1:23" x14ac:dyDescent="0.35">
      <c r="A309" s="30">
        <v>46170</v>
      </c>
      <c r="B309" s="31" t="s">
        <v>2249</v>
      </c>
      <c r="C309" s="31" t="s">
        <v>563</v>
      </c>
      <c r="D309" s="31">
        <v>42750</v>
      </c>
      <c r="E309" s="31">
        <v>6840</v>
      </c>
      <c r="F309" s="31">
        <v>49590</v>
      </c>
      <c r="G309" s="31">
        <v>49590</v>
      </c>
      <c r="H309" s="31">
        <f t="shared" ref="H309:H327" si="127">D309</f>
        <v>42750</v>
      </c>
      <c r="I309" s="30">
        <v>46200</v>
      </c>
      <c r="J309" s="30" t="s">
        <v>503</v>
      </c>
      <c r="K309" s="31" t="s">
        <v>504</v>
      </c>
      <c r="L309" s="31" t="s">
        <v>397</v>
      </c>
      <c r="M309" s="31" t="s">
        <v>388</v>
      </c>
      <c r="N309" s="7">
        <v>46178</v>
      </c>
      <c r="O309" s="33">
        <f t="shared" si="117"/>
        <v>6</v>
      </c>
      <c r="P309" s="33">
        <f t="shared" si="118"/>
        <v>23</v>
      </c>
      <c r="Q309" s="52">
        <f t="shared" si="119"/>
        <v>0</v>
      </c>
      <c r="R309" s="37">
        <f t="shared" si="120"/>
        <v>0</v>
      </c>
      <c r="S309" s="37">
        <f t="shared" si="121"/>
        <v>0</v>
      </c>
      <c r="T309" s="37">
        <f t="shared" si="122"/>
        <v>0</v>
      </c>
      <c r="U309" s="37">
        <f t="shared" si="123"/>
        <v>0</v>
      </c>
      <c r="V309" s="37">
        <f t="shared" si="124"/>
        <v>0</v>
      </c>
      <c r="W309" s="37">
        <f t="shared" si="125"/>
        <v>42750</v>
      </c>
    </row>
    <row r="310" spans="1:23" x14ac:dyDescent="0.35">
      <c r="A310" s="30">
        <v>46170</v>
      </c>
      <c r="B310" s="31" t="s">
        <v>2250</v>
      </c>
      <c r="C310" s="31" t="s">
        <v>411</v>
      </c>
      <c r="D310" s="31">
        <v>46680</v>
      </c>
      <c r="E310" s="31">
        <v>7468.8</v>
      </c>
      <c r="F310" s="31">
        <v>54148.800000000003</v>
      </c>
      <c r="G310" s="31">
        <v>54148.800000000003</v>
      </c>
      <c r="H310" s="31">
        <f t="shared" si="127"/>
        <v>46680</v>
      </c>
      <c r="I310" s="30">
        <v>46200</v>
      </c>
      <c r="J310" s="30" t="s">
        <v>503</v>
      </c>
      <c r="K310" s="31" t="s">
        <v>504</v>
      </c>
      <c r="L310" s="31" t="s">
        <v>1146</v>
      </c>
      <c r="M310" s="31" t="s">
        <v>388</v>
      </c>
      <c r="N310" s="7">
        <v>46178</v>
      </c>
      <c r="O310" s="33">
        <f t="shared" si="117"/>
        <v>6</v>
      </c>
      <c r="P310" s="33">
        <f t="shared" si="118"/>
        <v>23</v>
      </c>
      <c r="Q310" s="52">
        <f t="shared" si="119"/>
        <v>0</v>
      </c>
      <c r="R310" s="37">
        <f t="shared" si="120"/>
        <v>0</v>
      </c>
      <c r="S310" s="37">
        <f t="shared" si="121"/>
        <v>0</v>
      </c>
      <c r="T310" s="37">
        <f t="shared" si="122"/>
        <v>0</v>
      </c>
      <c r="U310" s="37">
        <f t="shared" si="123"/>
        <v>0</v>
      </c>
      <c r="V310" s="37">
        <f t="shared" si="124"/>
        <v>0</v>
      </c>
      <c r="W310" s="37">
        <f t="shared" si="125"/>
        <v>46680</v>
      </c>
    </row>
    <row r="311" spans="1:23" x14ac:dyDescent="0.35">
      <c r="A311" s="30">
        <v>46169</v>
      </c>
      <c r="B311" s="31" t="s">
        <v>2252</v>
      </c>
      <c r="C311" s="31" t="s">
        <v>831</v>
      </c>
      <c r="D311" s="31">
        <v>7015.9</v>
      </c>
      <c r="E311" s="31"/>
      <c r="F311" s="31">
        <v>7015.9</v>
      </c>
      <c r="G311" s="31">
        <v>7015.9</v>
      </c>
      <c r="H311" s="31">
        <f t="shared" si="127"/>
        <v>7015.9</v>
      </c>
      <c r="I311" s="30">
        <v>46199</v>
      </c>
      <c r="J311" s="30" t="s">
        <v>503</v>
      </c>
      <c r="K311" s="31" t="s">
        <v>504</v>
      </c>
      <c r="L311" s="31" t="s">
        <v>397</v>
      </c>
      <c r="M311" s="31" t="s">
        <v>388</v>
      </c>
      <c r="N311" s="7">
        <v>46178</v>
      </c>
      <c r="O311" s="33">
        <f t="shared" si="117"/>
        <v>6</v>
      </c>
      <c r="P311" s="33">
        <f t="shared" si="118"/>
        <v>23</v>
      </c>
      <c r="Q311" s="52">
        <f t="shared" si="119"/>
        <v>0</v>
      </c>
      <c r="R311" s="37">
        <f t="shared" si="120"/>
        <v>0</v>
      </c>
      <c r="S311" s="37">
        <f t="shared" si="121"/>
        <v>0</v>
      </c>
      <c r="T311" s="37">
        <f t="shared" si="122"/>
        <v>0</v>
      </c>
      <c r="U311" s="37">
        <f t="shared" si="123"/>
        <v>0</v>
      </c>
      <c r="V311" s="37">
        <f t="shared" si="124"/>
        <v>0</v>
      </c>
      <c r="W311" s="37">
        <f t="shared" si="125"/>
        <v>7015.9</v>
      </c>
    </row>
    <row r="312" spans="1:23" x14ac:dyDescent="0.35">
      <c r="A312" s="30">
        <v>46169</v>
      </c>
      <c r="B312" s="31" t="s">
        <v>2253</v>
      </c>
      <c r="C312" s="31" t="s">
        <v>831</v>
      </c>
      <c r="D312" s="31">
        <v>20000</v>
      </c>
      <c r="E312" s="31"/>
      <c r="F312" s="31">
        <v>20000</v>
      </c>
      <c r="G312" s="31">
        <v>20000</v>
      </c>
      <c r="H312" s="31">
        <f t="shared" si="127"/>
        <v>20000</v>
      </c>
      <c r="I312" s="30">
        <v>46199</v>
      </c>
      <c r="J312" s="30" t="s">
        <v>503</v>
      </c>
      <c r="K312" s="31" t="s">
        <v>504</v>
      </c>
      <c r="L312" s="31" t="s">
        <v>397</v>
      </c>
      <c r="M312" s="31" t="s">
        <v>388</v>
      </c>
      <c r="N312" s="7">
        <v>46178</v>
      </c>
      <c r="O312" s="33">
        <f t="shared" si="117"/>
        <v>6</v>
      </c>
      <c r="P312" s="33">
        <f t="shared" si="118"/>
        <v>23</v>
      </c>
      <c r="Q312" s="52">
        <f t="shared" si="119"/>
        <v>0</v>
      </c>
      <c r="R312" s="37">
        <f t="shared" si="120"/>
        <v>0</v>
      </c>
      <c r="S312" s="37">
        <f t="shared" si="121"/>
        <v>0</v>
      </c>
      <c r="T312" s="37">
        <f t="shared" si="122"/>
        <v>0</v>
      </c>
      <c r="U312" s="37">
        <f t="shared" si="123"/>
        <v>0</v>
      </c>
      <c r="V312" s="37">
        <f t="shared" si="124"/>
        <v>0</v>
      </c>
      <c r="W312" s="37">
        <f t="shared" si="125"/>
        <v>20000</v>
      </c>
    </row>
    <row r="313" spans="1:23" x14ac:dyDescent="0.35">
      <c r="A313" s="30">
        <v>46169</v>
      </c>
      <c r="B313" s="31" t="s">
        <v>2254</v>
      </c>
      <c r="C313" s="31" t="s">
        <v>1679</v>
      </c>
      <c r="D313" s="31">
        <v>27200</v>
      </c>
      <c r="E313" s="31">
        <v>4352</v>
      </c>
      <c r="F313" s="31">
        <v>31552</v>
      </c>
      <c r="G313" s="31">
        <v>31552</v>
      </c>
      <c r="H313" s="31">
        <f t="shared" si="127"/>
        <v>27200</v>
      </c>
      <c r="I313" s="30">
        <v>46199</v>
      </c>
      <c r="J313" s="30" t="s">
        <v>503</v>
      </c>
      <c r="K313" s="31" t="s">
        <v>504</v>
      </c>
      <c r="L313" s="31" t="s">
        <v>1146</v>
      </c>
      <c r="M313" s="31" t="s">
        <v>388</v>
      </c>
      <c r="N313" s="7">
        <v>46178</v>
      </c>
      <c r="O313" s="33">
        <f t="shared" si="117"/>
        <v>6</v>
      </c>
      <c r="P313" s="33">
        <f t="shared" si="118"/>
        <v>23</v>
      </c>
      <c r="Q313" s="52">
        <f t="shared" si="119"/>
        <v>0</v>
      </c>
      <c r="R313" s="37">
        <f t="shared" si="120"/>
        <v>0</v>
      </c>
      <c r="S313" s="37">
        <f t="shared" si="121"/>
        <v>0</v>
      </c>
      <c r="T313" s="37">
        <f t="shared" si="122"/>
        <v>0</v>
      </c>
      <c r="U313" s="37">
        <f t="shared" si="123"/>
        <v>0</v>
      </c>
      <c r="V313" s="37">
        <f t="shared" si="124"/>
        <v>0</v>
      </c>
      <c r="W313" s="37">
        <f t="shared" si="125"/>
        <v>27200</v>
      </c>
    </row>
    <row r="314" spans="1:23" x14ac:dyDescent="0.35">
      <c r="A314" s="30">
        <v>46168</v>
      </c>
      <c r="B314" s="31" t="s">
        <v>2256</v>
      </c>
      <c r="C314" s="31" t="s">
        <v>790</v>
      </c>
      <c r="D314" s="31">
        <v>58000</v>
      </c>
      <c r="E314" s="31">
        <v>9280</v>
      </c>
      <c r="F314" s="31">
        <v>67280</v>
      </c>
      <c r="G314" s="31">
        <v>67280</v>
      </c>
      <c r="H314" s="31">
        <f t="shared" si="127"/>
        <v>58000</v>
      </c>
      <c r="I314" s="30">
        <v>46198</v>
      </c>
      <c r="J314" s="30" t="s">
        <v>503</v>
      </c>
      <c r="K314" s="31" t="s">
        <v>504</v>
      </c>
      <c r="L314" s="31" t="s">
        <v>397</v>
      </c>
      <c r="M314" s="31" t="s">
        <v>388</v>
      </c>
      <c r="N314" s="7">
        <v>46178</v>
      </c>
      <c r="O314" s="33">
        <f t="shared" si="117"/>
        <v>6</v>
      </c>
      <c r="P314" s="33">
        <f t="shared" si="118"/>
        <v>23</v>
      </c>
      <c r="Q314" s="52">
        <f t="shared" si="119"/>
        <v>0</v>
      </c>
      <c r="R314" s="37">
        <f t="shared" si="120"/>
        <v>0</v>
      </c>
      <c r="S314" s="37">
        <f t="shared" si="121"/>
        <v>0</v>
      </c>
      <c r="T314" s="37">
        <f t="shared" si="122"/>
        <v>0</v>
      </c>
      <c r="U314" s="37">
        <f t="shared" si="123"/>
        <v>0</v>
      </c>
      <c r="V314" s="37">
        <f t="shared" si="124"/>
        <v>0</v>
      </c>
      <c r="W314" s="37">
        <f t="shared" si="125"/>
        <v>58000</v>
      </c>
    </row>
    <row r="315" spans="1:23" x14ac:dyDescent="0.35">
      <c r="A315" s="30">
        <v>46168</v>
      </c>
      <c r="B315" s="31" t="s">
        <v>2257</v>
      </c>
      <c r="C315" s="31" t="s">
        <v>1136</v>
      </c>
      <c r="D315" s="31">
        <v>17099.28</v>
      </c>
      <c r="E315" s="31">
        <v>2735.88</v>
      </c>
      <c r="F315" s="31">
        <v>19835.16</v>
      </c>
      <c r="G315" s="31">
        <v>19835.16</v>
      </c>
      <c r="H315" s="31">
        <f t="shared" si="127"/>
        <v>17099.28</v>
      </c>
      <c r="I315" s="30">
        <v>46198</v>
      </c>
      <c r="J315" s="30" t="s">
        <v>503</v>
      </c>
      <c r="K315" s="31" t="s">
        <v>504</v>
      </c>
      <c r="L315" s="31" t="s">
        <v>397</v>
      </c>
      <c r="M315" s="31" t="s">
        <v>388</v>
      </c>
      <c r="N315" s="7">
        <v>46178</v>
      </c>
      <c r="O315" s="33">
        <f t="shared" si="117"/>
        <v>6</v>
      </c>
      <c r="P315" s="33">
        <f t="shared" si="118"/>
        <v>23</v>
      </c>
      <c r="Q315" s="52">
        <f t="shared" si="119"/>
        <v>0</v>
      </c>
      <c r="R315" s="37">
        <f t="shared" si="120"/>
        <v>0</v>
      </c>
      <c r="S315" s="37">
        <f t="shared" si="121"/>
        <v>0</v>
      </c>
      <c r="T315" s="37">
        <f t="shared" si="122"/>
        <v>0</v>
      </c>
      <c r="U315" s="37">
        <f t="shared" si="123"/>
        <v>0</v>
      </c>
      <c r="V315" s="37">
        <f t="shared" si="124"/>
        <v>0</v>
      </c>
      <c r="W315" s="37">
        <f t="shared" si="125"/>
        <v>17099.28</v>
      </c>
    </row>
    <row r="316" spans="1:23" x14ac:dyDescent="0.35">
      <c r="A316" s="30">
        <v>46168</v>
      </c>
      <c r="B316" s="31" t="s">
        <v>2258</v>
      </c>
      <c r="C316" s="31" t="s">
        <v>412</v>
      </c>
      <c r="D316" s="31">
        <v>9689.59</v>
      </c>
      <c r="E316" s="31">
        <v>1550.33</v>
      </c>
      <c r="F316" s="31">
        <v>11239.92</v>
      </c>
      <c r="G316" s="31">
        <v>11239.92</v>
      </c>
      <c r="H316" s="31">
        <f t="shared" si="127"/>
        <v>9689.59</v>
      </c>
      <c r="I316" s="30">
        <v>46198</v>
      </c>
      <c r="J316" s="30" t="s">
        <v>503</v>
      </c>
      <c r="K316" s="31" t="s">
        <v>504</v>
      </c>
      <c r="L316" s="31" t="s">
        <v>397</v>
      </c>
      <c r="M316" s="31" t="s">
        <v>388</v>
      </c>
      <c r="N316" s="7">
        <v>46178</v>
      </c>
      <c r="O316" s="33">
        <f t="shared" si="117"/>
        <v>6</v>
      </c>
      <c r="P316" s="33">
        <f t="shared" si="118"/>
        <v>23</v>
      </c>
      <c r="Q316" s="52">
        <f t="shared" si="119"/>
        <v>0</v>
      </c>
      <c r="R316" s="37">
        <f t="shared" si="120"/>
        <v>0</v>
      </c>
      <c r="S316" s="37">
        <f t="shared" si="121"/>
        <v>0</v>
      </c>
      <c r="T316" s="37">
        <f t="shared" si="122"/>
        <v>0</v>
      </c>
      <c r="U316" s="37">
        <f t="shared" si="123"/>
        <v>0</v>
      </c>
      <c r="V316" s="37">
        <f t="shared" si="124"/>
        <v>0</v>
      </c>
      <c r="W316" s="37">
        <f t="shared" si="125"/>
        <v>9689.59</v>
      </c>
    </row>
    <row r="317" spans="1:23" x14ac:dyDescent="0.35">
      <c r="A317" s="30">
        <v>46167</v>
      </c>
      <c r="B317" s="31" t="s">
        <v>2260</v>
      </c>
      <c r="C317" s="31" t="s">
        <v>803</v>
      </c>
      <c r="D317" s="31">
        <v>9000</v>
      </c>
      <c r="E317" s="31">
        <v>1440</v>
      </c>
      <c r="F317" s="31">
        <v>10440</v>
      </c>
      <c r="G317" s="31">
        <v>10440</v>
      </c>
      <c r="H317" s="31">
        <f t="shared" si="127"/>
        <v>9000</v>
      </c>
      <c r="I317" s="30">
        <v>46197</v>
      </c>
      <c r="J317" s="30" t="s">
        <v>503</v>
      </c>
      <c r="K317" s="31" t="s">
        <v>504</v>
      </c>
      <c r="L317" s="31" t="s">
        <v>397</v>
      </c>
      <c r="M317" s="31" t="s">
        <v>388</v>
      </c>
      <c r="N317" s="7">
        <v>46178</v>
      </c>
      <c r="O317" s="33">
        <f t="shared" si="117"/>
        <v>6</v>
      </c>
      <c r="P317" s="33">
        <f t="shared" si="118"/>
        <v>23</v>
      </c>
      <c r="Q317" s="52">
        <f t="shared" si="119"/>
        <v>0</v>
      </c>
      <c r="R317" s="37">
        <f t="shared" si="120"/>
        <v>0</v>
      </c>
      <c r="S317" s="37">
        <f t="shared" si="121"/>
        <v>0</v>
      </c>
      <c r="T317" s="37">
        <f t="shared" si="122"/>
        <v>0</v>
      </c>
      <c r="U317" s="37">
        <f t="shared" si="123"/>
        <v>0</v>
      </c>
      <c r="V317" s="37">
        <f t="shared" si="124"/>
        <v>0</v>
      </c>
      <c r="W317" s="37">
        <f t="shared" si="125"/>
        <v>9000</v>
      </c>
    </row>
    <row r="318" spans="1:23" x14ac:dyDescent="0.35">
      <c r="A318" s="30">
        <v>46164</v>
      </c>
      <c r="B318" s="31" t="s">
        <v>2167</v>
      </c>
      <c r="C318" s="31" t="s">
        <v>400</v>
      </c>
      <c r="D318" s="31">
        <v>66167.850000000006</v>
      </c>
      <c r="E318" s="31">
        <v>10586.86</v>
      </c>
      <c r="F318" s="31">
        <v>76754.710000000006</v>
      </c>
      <c r="G318" s="31">
        <v>76754.710000000006</v>
      </c>
      <c r="H318" s="31">
        <f t="shared" si="127"/>
        <v>66167.850000000006</v>
      </c>
      <c r="I318" s="30">
        <v>46194</v>
      </c>
      <c r="J318" s="30" t="s">
        <v>503</v>
      </c>
      <c r="K318" s="31" t="s">
        <v>504</v>
      </c>
      <c r="L318" s="31" t="s">
        <v>397</v>
      </c>
      <c r="M318" s="31" t="s">
        <v>388</v>
      </c>
      <c r="N318" s="7">
        <v>46178</v>
      </c>
      <c r="O318" s="33">
        <f t="shared" si="117"/>
        <v>6</v>
      </c>
      <c r="P318" s="33">
        <f t="shared" si="118"/>
        <v>23</v>
      </c>
      <c r="Q318" s="52">
        <f t="shared" si="119"/>
        <v>0</v>
      </c>
      <c r="R318" s="37">
        <f t="shared" si="120"/>
        <v>0</v>
      </c>
      <c r="S318" s="37">
        <f t="shared" si="121"/>
        <v>0</v>
      </c>
      <c r="T318" s="37">
        <f t="shared" si="122"/>
        <v>0</v>
      </c>
      <c r="U318" s="37">
        <f t="shared" si="123"/>
        <v>0</v>
      </c>
      <c r="V318" s="37">
        <f t="shared" si="124"/>
        <v>0</v>
      </c>
      <c r="W318" s="37">
        <f t="shared" si="125"/>
        <v>66167.850000000006</v>
      </c>
    </row>
    <row r="319" spans="1:23" x14ac:dyDescent="0.35">
      <c r="A319" s="30">
        <v>46164</v>
      </c>
      <c r="B319" s="31" t="s">
        <v>2170</v>
      </c>
      <c r="C319" s="31" t="s">
        <v>2171</v>
      </c>
      <c r="D319" s="31">
        <v>27000</v>
      </c>
      <c r="E319" s="31">
        <v>4320</v>
      </c>
      <c r="F319" s="31">
        <v>31320</v>
      </c>
      <c r="G319" s="31">
        <v>31320</v>
      </c>
      <c r="H319" s="31">
        <f t="shared" si="127"/>
        <v>27000</v>
      </c>
      <c r="I319" s="30">
        <v>46194</v>
      </c>
      <c r="J319" s="30" t="s">
        <v>503</v>
      </c>
      <c r="K319" s="31" t="s">
        <v>504</v>
      </c>
      <c r="L319" s="31" t="s">
        <v>1146</v>
      </c>
      <c r="M319" s="31" t="s">
        <v>388</v>
      </c>
      <c r="N319" s="7">
        <v>46178</v>
      </c>
      <c r="O319" s="33">
        <f t="shared" si="117"/>
        <v>6</v>
      </c>
      <c r="P319" s="33">
        <f t="shared" si="118"/>
        <v>23</v>
      </c>
      <c r="Q319" s="52">
        <f t="shared" si="119"/>
        <v>0</v>
      </c>
      <c r="R319" s="37">
        <f t="shared" si="120"/>
        <v>0</v>
      </c>
      <c r="S319" s="37">
        <f t="shared" si="121"/>
        <v>0</v>
      </c>
      <c r="T319" s="37">
        <f t="shared" si="122"/>
        <v>0</v>
      </c>
      <c r="U319" s="37">
        <f t="shared" si="123"/>
        <v>0</v>
      </c>
      <c r="V319" s="37">
        <f t="shared" si="124"/>
        <v>0</v>
      </c>
      <c r="W319" s="37">
        <f t="shared" si="125"/>
        <v>27000</v>
      </c>
    </row>
    <row r="320" spans="1:23" x14ac:dyDescent="0.35">
      <c r="A320" s="30">
        <v>46164</v>
      </c>
      <c r="B320" s="31" t="s">
        <v>2172</v>
      </c>
      <c r="C320" s="31" t="s">
        <v>407</v>
      </c>
      <c r="D320" s="31">
        <v>46200</v>
      </c>
      <c r="E320" s="31">
        <v>7392</v>
      </c>
      <c r="F320" s="31">
        <v>53592</v>
      </c>
      <c r="G320" s="31">
        <v>53592</v>
      </c>
      <c r="H320" s="31">
        <f t="shared" si="127"/>
        <v>46200</v>
      </c>
      <c r="I320" s="30">
        <v>46194</v>
      </c>
      <c r="J320" s="30" t="s">
        <v>503</v>
      </c>
      <c r="K320" s="31" t="s">
        <v>504</v>
      </c>
      <c r="L320" s="31" t="s">
        <v>835</v>
      </c>
      <c r="M320" s="31" t="s">
        <v>388</v>
      </c>
      <c r="N320" s="7">
        <v>46178</v>
      </c>
      <c r="O320" s="33">
        <f t="shared" si="117"/>
        <v>6</v>
      </c>
      <c r="P320" s="33">
        <f t="shared" si="118"/>
        <v>23</v>
      </c>
      <c r="Q320" s="52">
        <f t="shared" si="119"/>
        <v>0</v>
      </c>
      <c r="R320" s="37">
        <f t="shared" si="120"/>
        <v>0</v>
      </c>
      <c r="S320" s="37">
        <f t="shared" si="121"/>
        <v>0</v>
      </c>
      <c r="T320" s="37">
        <f t="shared" si="122"/>
        <v>0</v>
      </c>
      <c r="U320" s="37">
        <f t="shared" si="123"/>
        <v>0</v>
      </c>
      <c r="V320" s="37">
        <f t="shared" si="124"/>
        <v>0</v>
      </c>
      <c r="W320" s="37">
        <f t="shared" si="125"/>
        <v>46200</v>
      </c>
    </row>
    <row r="321" spans="1:23" x14ac:dyDescent="0.35">
      <c r="A321" s="30">
        <v>46163</v>
      </c>
      <c r="B321" s="31" t="s">
        <v>2173</v>
      </c>
      <c r="C321" s="31" t="s">
        <v>2174</v>
      </c>
      <c r="D321" s="31">
        <v>110611.14</v>
      </c>
      <c r="E321" s="31">
        <v>17697.78</v>
      </c>
      <c r="F321" s="31">
        <v>128308.92</v>
      </c>
      <c r="G321" s="31">
        <v>128308.92</v>
      </c>
      <c r="H321" s="31">
        <f t="shared" si="127"/>
        <v>110611.14</v>
      </c>
      <c r="I321" s="30">
        <v>46193</v>
      </c>
      <c r="J321" s="30" t="s">
        <v>503</v>
      </c>
      <c r="K321" s="31" t="s">
        <v>504</v>
      </c>
      <c r="L321" s="31" t="s">
        <v>397</v>
      </c>
      <c r="M321" s="31" t="s">
        <v>388</v>
      </c>
      <c r="N321" s="7">
        <v>46178</v>
      </c>
      <c r="O321" s="33">
        <f t="shared" si="117"/>
        <v>6</v>
      </c>
      <c r="P321" s="33">
        <f t="shared" si="118"/>
        <v>23</v>
      </c>
      <c r="Q321" s="52">
        <f t="shared" si="119"/>
        <v>0</v>
      </c>
      <c r="R321" s="37">
        <f t="shared" si="120"/>
        <v>0</v>
      </c>
      <c r="S321" s="37">
        <f t="shared" si="121"/>
        <v>0</v>
      </c>
      <c r="T321" s="37">
        <f t="shared" si="122"/>
        <v>0</v>
      </c>
      <c r="U321" s="37">
        <f t="shared" si="123"/>
        <v>0</v>
      </c>
      <c r="V321" s="37">
        <f t="shared" si="124"/>
        <v>0</v>
      </c>
      <c r="W321" s="37">
        <f t="shared" si="125"/>
        <v>110611.14</v>
      </c>
    </row>
    <row r="322" spans="1:23" x14ac:dyDescent="0.35">
      <c r="A322" s="30">
        <v>46163</v>
      </c>
      <c r="B322" s="31" t="s">
        <v>2175</v>
      </c>
      <c r="C322" s="31" t="s">
        <v>745</v>
      </c>
      <c r="D322" s="31">
        <v>46693.26</v>
      </c>
      <c r="E322" s="31">
        <v>7470.92</v>
      </c>
      <c r="F322" s="31">
        <v>54164.18</v>
      </c>
      <c r="G322" s="31">
        <v>54164.18</v>
      </c>
      <c r="H322" s="31">
        <f t="shared" si="127"/>
        <v>46693.26</v>
      </c>
      <c r="I322" s="30">
        <v>46193</v>
      </c>
      <c r="J322" s="30" t="s">
        <v>503</v>
      </c>
      <c r="K322" s="31" t="s">
        <v>504</v>
      </c>
      <c r="L322" s="31" t="s">
        <v>835</v>
      </c>
      <c r="M322" s="31" t="s">
        <v>388</v>
      </c>
      <c r="N322" s="7">
        <v>46178</v>
      </c>
      <c r="O322" s="33">
        <f t="shared" si="117"/>
        <v>6</v>
      </c>
      <c r="P322" s="33">
        <f t="shared" si="118"/>
        <v>23</v>
      </c>
      <c r="Q322" s="52">
        <f t="shared" si="119"/>
        <v>0</v>
      </c>
      <c r="R322" s="37">
        <f t="shared" si="120"/>
        <v>0</v>
      </c>
      <c r="S322" s="37">
        <f t="shared" si="121"/>
        <v>0</v>
      </c>
      <c r="T322" s="37">
        <f t="shared" si="122"/>
        <v>0</v>
      </c>
      <c r="U322" s="37">
        <f t="shared" si="123"/>
        <v>0</v>
      </c>
      <c r="V322" s="37">
        <f t="shared" si="124"/>
        <v>0</v>
      </c>
      <c r="W322" s="37">
        <f t="shared" si="125"/>
        <v>46693.26</v>
      </c>
    </row>
    <row r="323" spans="1:23" x14ac:dyDescent="0.35">
      <c r="A323" s="30">
        <v>46162</v>
      </c>
      <c r="B323" s="31" t="s">
        <v>2180</v>
      </c>
      <c r="C323" s="31" t="s">
        <v>644</v>
      </c>
      <c r="D323" s="31">
        <v>12000</v>
      </c>
      <c r="E323" s="31">
        <v>1920</v>
      </c>
      <c r="F323" s="31">
        <v>13920</v>
      </c>
      <c r="G323" s="31">
        <v>13920</v>
      </c>
      <c r="H323" s="31">
        <f t="shared" si="127"/>
        <v>12000</v>
      </c>
      <c r="I323" s="30">
        <v>46192</v>
      </c>
      <c r="J323" s="30" t="s">
        <v>503</v>
      </c>
      <c r="K323" s="31" t="s">
        <v>504</v>
      </c>
      <c r="L323" s="31" t="s">
        <v>835</v>
      </c>
      <c r="M323" s="31" t="s">
        <v>388</v>
      </c>
      <c r="N323" s="7">
        <v>46178</v>
      </c>
      <c r="O323" s="33">
        <f t="shared" si="117"/>
        <v>6</v>
      </c>
      <c r="P323" s="33">
        <f t="shared" si="118"/>
        <v>23</v>
      </c>
      <c r="Q323" s="52">
        <f t="shared" si="119"/>
        <v>0</v>
      </c>
      <c r="R323" s="37">
        <f t="shared" si="120"/>
        <v>0</v>
      </c>
      <c r="S323" s="37">
        <f t="shared" si="121"/>
        <v>0</v>
      </c>
      <c r="T323" s="37">
        <f t="shared" si="122"/>
        <v>0</v>
      </c>
      <c r="U323" s="37">
        <f t="shared" si="123"/>
        <v>0</v>
      </c>
      <c r="V323" s="37">
        <f t="shared" si="124"/>
        <v>0</v>
      </c>
      <c r="W323" s="37">
        <f t="shared" si="125"/>
        <v>12000</v>
      </c>
    </row>
    <row r="324" spans="1:23" x14ac:dyDescent="0.35">
      <c r="A324" s="30">
        <v>46161</v>
      </c>
      <c r="B324" s="31" t="s">
        <v>2181</v>
      </c>
      <c r="C324" s="31" t="s">
        <v>1968</v>
      </c>
      <c r="D324" s="31">
        <v>7905</v>
      </c>
      <c r="E324" s="31">
        <v>1264.8</v>
      </c>
      <c r="F324" s="31">
        <v>9169.7999999999993</v>
      </c>
      <c r="G324" s="31">
        <v>9169.7999999999993</v>
      </c>
      <c r="H324" s="31">
        <f t="shared" si="127"/>
        <v>7905</v>
      </c>
      <c r="I324" s="30">
        <v>46191</v>
      </c>
      <c r="J324" s="30" t="s">
        <v>503</v>
      </c>
      <c r="K324" s="31" t="s">
        <v>504</v>
      </c>
      <c r="L324" s="31" t="s">
        <v>1146</v>
      </c>
      <c r="M324" s="31" t="s">
        <v>388</v>
      </c>
      <c r="N324" s="7">
        <v>46178</v>
      </c>
      <c r="O324" s="33">
        <f t="shared" si="117"/>
        <v>6</v>
      </c>
      <c r="P324" s="33">
        <f t="shared" si="118"/>
        <v>23</v>
      </c>
      <c r="Q324" s="52">
        <f t="shared" si="119"/>
        <v>0</v>
      </c>
      <c r="R324" s="37">
        <f t="shared" si="120"/>
        <v>0</v>
      </c>
      <c r="S324" s="37">
        <f t="shared" si="121"/>
        <v>0</v>
      </c>
      <c r="T324" s="37">
        <f t="shared" si="122"/>
        <v>0</v>
      </c>
      <c r="U324" s="37">
        <f t="shared" si="123"/>
        <v>0</v>
      </c>
      <c r="V324" s="37">
        <f t="shared" si="124"/>
        <v>0</v>
      </c>
      <c r="W324" s="37">
        <f t="shared" si="125"/>
        <v>7905</v>
      </c>
    </row>
    <row r="325" spans="1:23" x14ac:dyDescent="0.35">
      <c r="A325" s="30">
        <v>46160</v>
      </c>
      <c r="B325" s="31" t="s">
        <v>2187</v>
      </c>
      <c r="C325" s="31" t="s">
        <v>792</v>
      </c>
      <c r="D325" s="31">
        <v>82000</v>
      </c>
      <c r="E325" s="31">
        <v>13120</v>
      </c>
      <c r="F325" s="31">
        <v>95120</v>
      </c>
      <c r="G325" s="31">
        <v>95120</v>
      </c>
      <c r="H325" s="31">
        <f t="shared" si="127"/>
        <v>82000</v>
      </c>
      <c r="I325" s="30">
        <v>46205</v>
      </c>
      <c r="J325" s="30" t="s">
        <v>503</v>
      </c>
      <c r="K325" s="31" t="s">
        <v>504</v>
      </c>
      <c r="L325" s="31" t="s">
        <v>397</v>
      </c>
      <c r="M325" s="31" t="s">
        <v>388</v>
      </c>
      <c r="N325" s="7">
        <v>46178</v>
      </c>
      <c r="O325" s="33">
        <f t="shared" si="117"/>
        <v>6</v>
      </c>
      <c r="P325" s="33">
        <f t="shared" si="118"/>
        <v>23</v>
      </c>
      <c r="Q325" s="52">
        <f t="shared" si="119"/>
        <v>0</v>
      </c>
      <c r="R325" s="37">
        <f t="shared" si="120"/>
        <v>0</v>
      </c>
      <c r="S325" s="37">
        <f t="shared" si="121"/>
        <v>0</v>
      </c>
      <c r="T325" s="37">
        <f t="shared" si="122"/>
        <v>0</v>
      </c>
      <c r="U325" s="37">
        <f t="shared" si="123"/>
        <v>0</v>
      </c>
      <c r="V325" s="37">
        <f t="shared" si="124"/>
        <v>0</v>
      </c>
      <c r="W325" s="37">
        <f t="shared" si="125"/>
        <v>82000</v>
      </c>
    </row>
    <row r="326" spans="1:23" x14ac:dyDescent="0.35">
      <c r="A326" s="30">
        <v>46160</v>
      </c>
      <c r="B326" s="31" t="s">
        <v>2188</v>
      </c>
      <c r="C326" s="31" t="s">
        <v>402</v>
      </c>
      <c r="D326" s="31">
        <v>73800</v>
      </c>
      <c r="E326" s="31">
        <v>11808</v>
      </c>
      <c r="F326" s="31">
        <v>85608</v>
      </c>
      <c r="G326" s="31">
        <v>85608</v>
      </c>
      <c r="H326" s="31">
        <f t="shared" si="127"/>
        <v>73800</v>
      </c>
      <c r="I326" s="30">
        <v>46190</v>
      </c>
      <c r="J326" s="30" t="s">
        <v>503</v>
      </c>
      <c r="K326" s="31" t="s">
        <v>504</v>
      </c>
      <c r="L326" s="31" t="s">
        <v>397</v>
      </c>
      <c r="M326" s="31" t="s">
        <v>388</v>
      </c>
      <c r="N326" s="7">
        <v>46178</v>
      </c>
      <c r="O326" s="33">
        <f t="shared" si="117"/>
        <v>6</v>
      </c>
      <c r="P326" s="33">
        <f t="shared" si="118"/>
        <v>23</v>
      </c>
      <c r="Q326" s="52">
        <f t="shared" si="119"/>
        <v>0</v>
      </c>
      <c r="R326" s="37">
        <f t="shared" si="120"/>
        <v>0</v>
      </c>
      <c r="S326" s="37">
        <f t="shared" si="121"/>
        <v>0</v>
      </c>
      <c r="T326" s="37">
        <f t="shared" si="122"/>
        <v>0</v>
      </c>
      <c r="U326" s="37">
        <f t="shared" si="123"/>
        <v>0</v>
      </c>
      <c r="V326" s="37">
        <f t="shared" si="124"/>
        <v>0</v>
      </c>
      <c r="W326" s="37">
        <f t="shared" si="125"/>
        <v>73800</v>
      </c>
    </row>
    <row r="327" spans="1:23" x14ac:dyDescent="0.35">
      <c r="A327" s="30">
        <v>46160</v>
      </c>
      <c r="B327" s="31" t="s">
        <v>2190</v>
      </c>
      <c r="C327" s="31" t="s">
        <v>966</v>
      </c>
      <c r="D327" s="31">
        <v>69134.05</v>
      </c>
      <c r="E327" s="31">
        <v>11061.45</v>
      </c>
      <c r="F327" s="31">
        <v>80195.5</v>
      </c>
      <c r="G327" s="31">
        <v>80195.5</v>
      </c>
      <c r="H327" s="31">
        <f t="shared" si="127"/>
        <v>69134.05</v>
      </c>
      <c r="I327" s="30">
        <v>46190</v>
      </c>
      <c r="J327" s="30" t="s">
        <v>503</v>
      </c>
      <c r="K327" s="31" t="s">
        <v>504</v>
      </c>
      <c r="L327" s="31" t="s">
        <v>397</v>
      </c>
      <c r="M327" s="31" t="s">
        <v>388</v>
      </c>
      <c r="N327" s="7">
        <v>46178</v>
      </c>
      <c r="O327" s="33">
        <f t="shared" si="117"/>
        <v>6</v>
      </c>
      <c r="P327" s="33">
        <f t="shared" si="118"/>
        <v>23</v>
      </c>
      <c r="Q327" s="52">
        <f t="shared" si="119"/>
        <v>0</v>
      </c>
      <c r="R327" s="37">
        <f t="shared" si="120"/>
        <v>0</v>
      </c>
      <c r="S327" s="37">
        <f t="shared" si="121"/>
        <v>0</v>
      </c>
      <c r="T327" s="37">
        <f t="shared" si="122"/>
        <v>0</v>
      </c>
      <c r="U327" s="37">
        <f t="shared" si="123"/>
        <v>0</v>
      </c>
      <c r="V327" s="37">
        <f t="shared" si="124"/>
        <v>0</v>
      </c>
      <c r="W327" s="37">
        <f t="shared" si="125"/>
        <v>69134.05</v>
      </c>
    </row>
    <row r="328" spans="1:23" x14ac:dyDescent="0.35">
      <c r="A328" s="30">
        <v>46158</v>
      </c>
      <c r="B328" s="31" t="s">
        <v>2192</v>
      </c>
      <c r="C328" s="31" t="s">
        <v>402</v>
      </c>
      <c r="D328" s="31">
        <v>29000</v>
      </c>
      <c r="E328" s="31">
        <v>4640</v>
      </c>
      <c r="F328" s="31">
        <v>33640</v>
      </c>
      <c r="G328" s="31">
        <v>20000</v>
      </c>
      <c r="H328" s="31">
        <f>G328/1.16</f>
        <v>17241.37931034483</v>
      </c>
      <c r="I328" s="30">
        <v>46188</v>
      </c>
      <c r="J328" s="30" t="s">
        <v>503</v>
      </c>
      <c r="K328" s="31" t="s">
        <v>510</v>
      </c>
      <c r="L328" s="31" t="s">
        <v>397</v>
      </c>
      <c r="M328" s="31" t="s">
        <v>388</v>
      </c>
      <c r="N328" s="7">
        <v>46178</v>
      </c>
      <c r="O328" s="33">
        <f t="shared" si="117"/>
        <v>6</v>
      </c>
      <c r="P328" s="33">
        <f t="shared" si="118"/>
        <v>23</v>
      </c>
      <c r="Q328" s="52">
        <f t="shared" si="119"/>
        <v>0</v>
      </c>
      <c r="R328" s="37">
        <f t="shared" si="120"/>
        <v>0</v>
      </c>
      <c r="S328" s="37">
        <f t="shared" si="121"/>
        <v>0</v>
      </c>
      <c r="T328" s="37">
        <f t="shared" si="122"/>
        <v>0</v>
      </c>
      <c r="U328" s="37">
        <f t="shared" si="123"/>
        <v>0</v>
      </c>
      <c r="V328" s="37">
        <f t="shared" si="124"/>
        <v>0</v>
      </c>
      <c r="W328" s="37">
        <f t="shared" si="125"/>
        <v>17241.37931034483</v>
      </c>
    </row>
    <row r="329" spans="1:23" x14ac:dyDescent="0.35">
      <c r="A329" s="30">
        <v>46158</v>
      </c>
      <c r="B329" s="31" t="s">
        <v>2193</v>
      </c>
      <c r="C329" s="31" t="s">
        <v>920</v>
      </c>
      <c r="D329" s="31">
        <v>3900</v>
      </c>
      <c r="E329" s="31">
        <v>624</v>
      </c>
      <c r="F329" s="31">
        <v>4524</v>
      </c>
      <c r="G329" s="31">
        <v>4524</v>
      </c>
      <c r="H329" s="31">
        <f t="shared" ref="H329:H340" si="128">D329</f>
        <v>3900</v>
      </c>
      <c r="I329" s="30">
        <v>46188</v>
      </c>
      <c r="J329" s="30" t="s">
        <v>503</v>
      </c>
      <c r="K329" s="31" t="s">
        <v>504</v>
      </c>
      <c r="L329" s="31" t="s">
        <v>835</v>
      </c>
      <c r="M329" s="31" t="s">
        <v>388</v>
      </c>
      <c r="N329" s="7">
        <v>46178</v>
      </c>
      <c r="O329" s="33">
        <f t="shared" si="117"/>
        <v>6</v>
      </c>
      <c r="P329" s="33">
        <f t="shared" si="118"/>
        <v>23</v>
      </c>
      <c r="Q329" s="52">
        <f t="shared" si="119"/>
        <v>0</v>
      </c>
      <c r="R329" s="37">
        <f t="shared" si="120"/>
        <v>0</v>
      </c>
      <c r="S329" s="37">
        <f t="shared" si="121"/>
        <v>0</v>
      </c>
      <c r="T329" s="37">
        <f t="shared" si="122"/>
        <v>0</v>
      </c>
      <c r="U329" s="37">
        <f t="shared" si="123"/>
        <v>0</v>
      </c>
      <c r="V329" s="37">
        <f t="shared" si="124"/>
        <v>0</v>
      </c>
      <c r="W329" s="37">
        <f t="shared" si="125"/>
        <v>3900</v>
      </c>
    </row>
    <row r="330" spans="1:23" x14ac:dyDescent="0.35">
      <c r="A330" s="30">
        <v>46157</v>
      </c>
      <c r="B330" s="31" t="s">
        <v>2112</v>
      </c>
      <c r="C330" s="31" t="s">
        <v>410</v>
      </c>
      <c r="D330" s="31">
        <v>13600</v>
      </c>
      <c r="E330" s="31">
        <v>2176</v>
      </c>
      <c r="F330" s="31">
        <v>15776</v>
      </c>
      <c r="G330" s="31">
        <v>15776</v>
      </c>
      <c r="H330" s="31">
        <f t="shared" si="128"/>
        <v>13600</v>
      </c>
      <c r="I330" s="30">
        <v>46187</v>
      </c>
      <c r="J330" s="30" t="s">
        <v>503</v>
      </c>
      <c r="K330" s="31" t="s">
        <v>504</v>
      </c>
      <c r="L330" s="31" t="s">
        <v>397</v>
      </c>
      <c r="M330" s="31" t="s">
        <v>388</v>
      </c>
      <c r="N330" s="7">
        <v>46178</v>
      </c>
      <c r="O330" s="33">
        <f t="shared" si="117"/>
        <v>6</v>
      </c>
      <c r="P330" s="33">
        <f t="shared" si="118"/>
        <v>23</v>
      </c>
      <c r="Q330" s="52">
        <f t="shared" si="119"/>
        <v>0</v>
      </c>
      <c r="R330" s="37">
        <f t="shared" si="120"/>
        <v>0</v>
      </c>
      <c r="S330" s="37">
        <f t="shared" si="121"/>
        <v>0</v>
      </c>
      <c r="T330" s="37">
        <f t="shared" si="122"/>
        <v>0</v>
      </c>
      <c r="U330" s="37">
        <f t="shared" si="123"/>
        <v>0</v>
      </c>
      <c r="V330" s="37">
        <f t="shared" si="124"/>
        <v>0</v>
      </c>
      <c r="W330" s="37">
        <f t="shared" si="125"/>
        <v>13600</v>
      </c>
    </row>
    <row r="331" spans="1:23" x14ac:dyDescent="0.35">
      <c r="A331" s="30">
        <v>46157</v>
      </c>
      <c r="B331" s="31" t="s">
        <v>2113</v>
      </c>
      <c r="C331" s="31" t="s">
        <v>410</v>
      </c>
      <c r="D331" s="31">
        <v>78000</v>
      </c>
      <c r="E331" s="31">
        <v>12480</v>
      </c>
      <c r="F331" s="31">
        <v>90480</v>
      </c>
      <c r="G331" s="31">
        <v>90480</v>
      </c>
      <c r="H331" s="31">
        <f t="shared" si="128"/>
        <v>78000</v>
      </c>
      <c r="I331" s="30">
        <v>46187</v>
      </c>
      <c r="J331" s="30" t="s">
        <v>503</v>
      </c>
      <c r="K331" s="31" t="s">
        <v>504</v>
      </c>
      <c r="L331" s="31" t="s">
        <v>397</v>
      </c>
      <c r="M331" s="31" t="s">
        <v>388</v>
      </c>
      <c r="N331" s="7">
        <v>46178</v>
      </c>
      <c r="O331" s="33">
        <f t="shared" si="117"/>
        <v>6</v>
      </c>
      <c r="P331" s="33">
        <f t="shared" si="118"/>
        <v>23</v>
      </c>
      <c r="Q331" s="52">
        <f t="shared" si="119"/>
        <v>0</v>
      </c>
      <c r="R331" s="37">
        <f t="shared" si="120"/>
        <v>0</v>
      </c>
      <c r="S331" s="37">
        <f t="shared" si="121"/>
        <v>0</v>
      </c>
      <c r="T331" s="37">
        <f t="shared" si="122"/>
        <v>0</v>
      </c>
      <c r="U331" s="37">
        <f t="shared" si="123"/>
        <v>0</v>
      </c>
      <c r="V331" s="37">
        <f t="shared" si="124"/>
        <v>0</v>
      </c>
      <c r="W331" s="37">
        <f t="shared" si="125"/>
        <v>78000</v>
      </c>
    </row>
    <row r="332" spans="1:23" x14ac:dyDescent="0.35">
      <c r="A332" s="30">
        <v>46156</v>
      </c>
      <c r="B332" s="31" t="s">
        <v>2118</v>
      </c>
      <c r="C332" s="31" t="s">
        <v>1166</v>
      </c>
      <c r="D332" s="31">
        <v>11600</v>
      </c>
      <c r="E332" s="31">
        <v>1856</v>
      </c>
      <c r="F332" s="31">
        <v>13456</v>
      </c>
      <c r="G332" s="31">
        <v>13456</v>
      </c>
      <c r="H332" s="31">
        <f t="shared" si="128"/>
        <v>11600</v>
      </c>
      <c r="I332" s="30">
        <v>46186</v>
      </c>
      <c r="J332" s="30" t="s">
        <v>503</v>
      </c>
      <c r="K332" s="31" t="s">
        <v>504</v>
      </c>
      <c r="L332" s="31" t="s">
        <v>397</v>
      </c>
      <c r="M332" s="31" t="s">
        <v>388</v>
      </c>
      <c r="N332" s="7">
        <v>46178</v>
      </c>
      <c r="O332" s="33">
        <f t="shared" si="117"/>
        <v>6</v>
      </c>
      <c r="P332" s="33">
        <f t="shared" si="118"/>
        <v>23</v>
      </c>
      <c r="Q332" s="52">
        <f t="shared" si="119"/>
        <v>0</v>
      </c>
      <c r="R332" s="37">
        <f t="shared" si="120"/>
        <v>0</v>
      </c>
      <c r="S332" s="37">
        <f t="shared" si="121"/>
        <v>0</v>
      </c>
      <c r="T332" s="37">
        <f t="shared" si="122"/>
        <v>0</v>
      </c>
      <c r="U332" s="37">
        <f t="shared" si="123"/>
        <v>0</v>
      </c>
      <c r="V332" s="37">
        <f t="shared" si="124"/>
        <v>0</v>
      </c>
      <c r="W332" s="37">
        <f t="shared" si="125"/>
        <v>11600</v>
      </c>
    </row>
    <row r="333" spans="1:23" x14ac:dyDescent="0.35">
      <c r="A333" s="30">
        <v>46156</v>
      </c>
      <c r="B333" s="31" t="s">
        <v>2119</v>
      </c>
      <c r="C333" s="31" t="s">
        <v>1643</v>
      </c>
      <c r="D333" s="31">
        <v>13500</v>
      </c>
      <c r="E333" s="31">
        <v>2160</v>
      </c>
      <c r="F333" s="31">
        <v>15660</v>
      </c>
      <c r="G333" s="31">
        <v>15660</v>
      </c>
      <c r="H333" s="31">
        <f t="shared" si="128"/>
        <v>13500</v>
      </c>
      <c r="I333" s="30">
        <v>46186</v>
      </c>
      <c r="J333" s="30" t="s">
        <v>503</v>
      </c>
      <c r="K333" s="31" t="s">
        <v>504</v>
      </c>
      <c r="L333" s="31" t="s">
        <v>835</v>
      </c>
      <c r="M333" s="31" t="s">
        <v>388</v>
      </c>
      <c r="N333" s="7">
        <v>46178</v>
      </c>
      <c r="O333" s="33">
        <f t="shared" si="117"/>
        <v>6</v>
      </c>
      <c r="P333" s="33">
        <f t="shared" si="118"/>
        <v>23</v>
      </c>
      <c r="Q333" s="52">
        <f t="shared" si="119"/>
        <v>0</v>
      </c>
      <c r="R333" s="37">
        <f t="shared" si="120"/>
        <v>0</v>
      </c>
      <c r="S333" s="37">
        <f t="shared" si="121"/>
        <v>0</v>
      </c>
      <c r="T333" s="37">
        <f t="shared" si="122"/>
        <v>0</v>
      </c>
      <c r="U333" s="37">
        <f t="shared" si="123"/>
        <v>0</v>
      </c>
      <c r="V333" s="37">
        <f t="shared" si="124"/>
        <v>0</v>
      </c>
      <c r="W333" s="37">
        <f t="shared" si="125"/>
        <v>13500</v>
      </c>
    </row>
    <row r="334" spans="1:23" x14ac:dyDescent="0.35">
      <c r="A334" s="30">
        <v>46155</v>
      </c>
      <c r="B334" s="31" t="s">
        <v>2122</v>
      </c>
      <c r="C334" s="31" t="s">
        <v>415</v>
      </c>
      <c r="D334" s="31">
        <v>27275.41</v>
      </c>
      <c r="E334" s="31">
        <v>4364.07</v>
      </c>
      <c r="F334" s="31">
        <v>31639.48</v>
      </c>
      <c r="G334" s="31">
        <v>31639.48</v>
      </c>
      <c r="H334" s="31">
        <f t="shared" si="128"/>
        <v>27275.41</v>
      </c>
      <c r="I334" s="30">
        <v>46185</v>
      </c>
      <c r="J334" s="30" t="s">
        <v>505</v>
      </c>
      <c r="K334" s="31" t="s">
        <v>504</v>
      </c>
      <c r="L334" s="31" t="s">
        <v>397</v>
      </c>
      <c r="M334" s="31" t="s">
        <v>388</v>
      </c>
      <c r="N334" s="7">
        <v>46178</v>
      </c>
      <c r="O334" s="33">
        <f t="shared" si="117"/>
        <v>6</v>
      </c>
      <c r="P334" s="33">
        <f t="shared" si="118"/>
        <v>23</v>
      </c>
      <c r="Q334" s="52">
        <f t="shared" si="119"/>
        <v>0</v>
      </c>
      <c r="R334" s="37">
        <f t="shared" si="120"/>
        <v>0</v>
      </c>
      <c r="S334" s="37">
        <f t="shared" si="121"/>
        <v>0</v>
      </c>
      <c r="T334" s="37">
        <f t="shared" si="122"/>
        <v>0</v>
      </c>
      <c r="U334" s="37">
        <f t="shared" si="123"/>
        <v>0</v>
      </c>
      <c r="V334" s="37">
        <f t="shared" si="124"/>
        <v>27275.41</v>
      </c>
      <c r="W334" s="37">
        <f t="shared" si="125"/>
        <v>0</v>
      </c>
    </row>
    <row r="335" spans="1:23" x14ac:dyDescent="0.35">
      <c r="A335" s="30">
        <v>46150</v>
      </c>
      <c r="B335" s="31" t="s">
        <v>2057</v>
      </c>
      <c r="C335" s="31" t="s">
        <v>407</v>
      </c>
      <c r="D335" s="31">
        <v>103840</v>
      </c>
      <c r="E335" s="31">
        <v>16614.400000000001</v>
      </c>
      <c r="F335" s="31">
        <v>120454.39999999999</v>
      </c>
      <c r="G335" s="31">
        <v>120454.39999999999</v>
      </c>
      <c r="H335" s="31">
        <f t="shared" si="128"/>
        <v>103840</v>
      </c>
      <c r="I335" s="30">
        <v>46180</v>
      </c>
      <c r="J335" s="30" t="s">
        <v>505</v>
      </c>
      <c r="K335" s="31" t="s">
        <v>504</v>
      </c>
      <c r="L335" s="31" t="s">
        <v>835</v>
      </c>
      <c r="M335" s="31" t="s">
        <v>388</v>
      </c>
      <c r="N335" s="7">
        <v>46178</v>
      </c>
      <c r="O335" s="33">
        <f t="shared" si="117"/>
        <v>6</v>
      </c>
      <c r="P335" s="33">
        <f t="shared" si="118"/>
        <v>23</v>
      </c>
      <c r="Q335" s="52">
        <f t="shared" si="119"/>
        <v>0</v>
      </c>
      <c r="R335" s="37">
        <f t="shared" si="120"/>
        <v>0</v>
      </c>
      <c r="S335" s="37">
        <f t="shared" si="121"/>
        <v>0</v>
      </c>
      <c r="T335" s="37">
        <f t="shared" si="122"/>
        <v>0</v>
      </c>
      <c r="U335" s="37">
        <f t="shared" si="123"/>
        <v>0</v>
      </c>
      <c r="V335" s="37">
        <f t="shared" si="124"/>
        <v>103840</v>
      </c>
      <c r="W335" s="37">
        <f t="shared" si="125"/>
        <v>0</v>
      </c>
    </row>
    <row r="336" spans="1:23" x14ac:dyDescent="0.35">
      <c r="A336" s="30">
        <v>46150</v>
      </c>
      <c r="B336" s="31" t="s">
        <v>2058</v>
      </c>
      <c r="C336" s="31" t="s">
        <v>2059</v>
      </c>
      <c r="D336" s="31">
        <v>19250</v>
      </c>
      <c r="E336" s="31">
        <v>3080</v>
      </c>
      <c r="F336" s="31">
        <v>22330</v>
      </c>
      <c r="G336" s="31">
        <v>22330</v>
      </c>
      <c r="H336" s="31">
        <f t="shared" si="128"/>
        <v>19250</v>
      </c>
      <c r="I336" s="30">
        <v>46180</v>
      </c>
      <c r="J336" s="30" t="s">
        <v>505</v>
      </c>
      <c r="K336" s="31" t="s">
        <v>504</v>
      </c>
      <c r="L336" s="31" t="s">
        <v>397</v>
      </c>
      <c r="M336" s="31" t="s">
        <v>388</v>
      </c>
      <c r="N336" s="7">
        <v>46178</v>
      </c>
      <c r="O336" s="33">
        <f t="shared" si="117"/>
        <v>6</v>
      </c>
      <c r="P336" s="33">
        <f t="shared" si="118"/>
        <v>23</v>
      </c>
      <c r="Q336" s="52">
        <f t="shared" si="119"/>
        <v>0</v>
      </c>
      <c r="R336" s="37">
        <f t="shared" si="120"/>
        <v>0</v>
      </c>
      <c r="S336" s="37">
        <f t="shared" si="121"/>
        <v>0</v>
      </c>
      <c r="T336" s="37">
        <f t="shared" si="122"/>
        <v>0</v>
      </c>
      <c r="U336" s="37">
        <f t="shared" si="123"/>
        <v>0</v>
      </c>
      <c r="V336" s="37">
        <f t="shared" si="124"/>
        <v>19250</v>
      </c>
      <c r="W336" s="37">
        <f t="shared" si="125"/>
        <v>0</v>
      </c>
    </row>
    <row r="337" spans="1:23" x14ac:dyDescent="0.35">
      <c r="A337" s="30">
        <v>46150</v>
      </c>
      <c r="B337" s="31" t="s">
        <v>2060</v>
      </c>
      <c r="C337" s="31" t="s">
        <v>522</v>
      </c>
      <c r="D337" s="31">
        <v>112200</v>
      </c>
      <c r="E337" s="31">
        <v>17952</v>
      </c>
      <c r="F337" s="31">
        <v>130152</v>
      </c>
      <c r="G337" s="31">
        <v>130152</v>
      </c>
      <c r="H337" s="31">
        <f t="shared" si="128"/>
        <v>112200</v>
      </c>
      <c r="I337" s="30">
        <v>46180</v>
      </c>
      <c r="J337" s="30" t="s">
        <v>505</v>
      </c>
      <c r="K337" s="31" t="s">
        <v>504</v>
      </c>
      <c r="L337" s="31" t="s">
        <v>397</v>
      </c>
      <c r="M337" s="31" t="s">
        <v>388</v>
      </c>
      <c r="N337" s="7">
        <v>46178</v>
      </c>
      <c r="O337" s="33">
        <f t="shared" si="117"/>
        <v>6</v>
      </c>
      <c r="P337" s="33">
        <f t="shared" si="118"/>
        <v>23</v>
      </c>
      <c r="Q337" s="52">
        <f t="shared" si="119"/>
        <v>0</v>
      </c>
      <c r="R337" s="37">
        <f t="shared" si="120"/>
        <v>0</v>
      </c>
      <c r="S337" s="37">
        <f t="shared" si="121"/>
        <v>0</v>
      </c>
      <c r="T337" s="37">
        <f t="shared" si="122"/>
        <v>0</v>
      </c>
      <c r="U337" s="37">
        <f t="shared" si="123"/>
        <v>0</v>
      </c>
      <c r="V337" s="37">
        <f t="shared" si="124"/>
        <v>112200</v>
      </c>
      <c r="W337" s="37">
        <f t="shared" si="125"/>
        <v>0</v>
      </c>
    </row>
    <row r="338" spans="1:23" x14ac:dyDescent="0.35">
      <c r="A338" s="30">
        <v>46149</v>
      </c>
      <c r="B338" s="31" t="s">
        <v>2061</v>
      </c>
      <c r="C338" s="31" t="s">
        <v>831</v>
      </c>
      <c r="D338" s="31">
        <v>20000</v>
      </c>
      <c r="E338" s="31"/>
      <c r="F338" s="31">
        <v>20000</v>
      </c>
      <c r="G338" s="31">
        <v>20000</v>
      </c>
      <c r="H338" s="31">
        <f t="shared" si="128"/>
        <v>20000</v>
      </c>
      <c r="I338" s="30">
        <v>46179</v>
      </c>
      <c r="J338" s="30" t="s">
        <v>505</v>
      </c>
      <c r="K338" s="31" t="s">
        <v>504</v>
      </c>
      <c r="L338" s="31" t="s">
        <v>397</v>
      </c>
      <c r="M338" s="31" t="s">
        <v>388</v>
      </c>
      <c r="N338" s="7">
        <v>46178</v>
      </c>
      <c r="O338" s="33">
        <f t="shared" si="117"/>
        <v>6</v>
      </c>
      <c r="P338" s="33">
        <f t="shared" si="118"/>
        <v>23</v>
      </c>
      <c r="Q338" s="52">
        <f t="shared" si="119"/>
        <v>0</v>
      </c>
      <c r="R338" s="37">
        <f t="shared" si="120"/>
        <v>0</v>
      </c>
      <c r="S338" s="37">
        <f t="shared" si="121"/>
        <v>0</v>
      </c>
      <c r="T338" s="37">
        <f t="shared" si="122"/>
        <v>0</v>
      </c>
      <c r="U338" s="37">
        <f t="shared" si="123"/>
        <v>0</v>
      </c>
      <c r="V338" s="37">
        <f t="shared" si="124"/>
        <v>20000</v>
      </c>
      <c r="W338" s="37">
        <f t="shared" si="125"/>
        <v>0</v>
      </c>
    </row>
    <row r="339" spans="1:23" x14ac:dyDescent="0.35">
      <c r="A339" s="30">
        <v>46149</v>
      </c>
      <c r="B339" s="31" t="s">
        <v>2062</v>
      </c>
      <c r="C339" s="31" t="s">
        <v>831</v>
      </c>
      <c r="D339" s="31">
        <v>4600</v>
      </c>
      <c r="E339" s="31"/>
      <c r="F339" s="31">
        <v>4600</v>
      </c>
      <c r="G339" s="31">
        <v>4600</v>
      </c>
      <c r="H339" s="31">
        <f t="shared" si="128"/>
        <v>4600</v>
      </c>
      <c r="I339" s="30">
        <v>46179</v>
      </c>
      <c r="J339" s="30" t="s">
        <v>505</v>
      </c>
      <c r="K339" s="31" t="s">
        <v>504</v>
      </c>
      <c r="L339" s="31" t="s">
        <v>397</v>
      </c>
      <c r="M339" s="31" t="s">
        <v>388</v>
      </c>
      <c r="N339" s="7">
        <v>46178</v>
      </c>
      <c r="O339" s="33">
        <f t="shared" si="117"/>
        <v>6</v>
      </c>
      <c r="P339" s="33">
        <f t="shared" si="118"/>
        <v>23</v>
      </c>
      <c r="Q339" s="52">
        <f t="shared" si="119"/>
        <v>0</v>
      </c>
      <c r="R339" s="37">
        <f t="shared" si="120"/>
        <v>0</v>
      </c>
      <c r="S339" s="37">
        <f t="shared" si="121"/>
        <v>0</v>
      </c>
      <c r="T339" s="37">
        <f t="shared" si="122"/>
        <v>0</v>
      </c>
      <c r="U339" s="37">
        <f t="shared" si="123"/>
        <v>0</v>
      </c>
      <c r="V339" s="37">
        <f t="shared" si="124"/>
        <v>4600</v>
      </c>
      <c r="W339" s="37">
        <f t="shared" si="125"/>
        <v>0</v>
      </c>
    </row>
    <row r="340" spans="1:23" x14ac:dyDescent="0.35">
      <c r="A340" s="30">
        <v>46149</v>
      </c>
      <c r="B340" s="31" t="s">
        <v>2064</v>
      </c>
      <c r="C340" s="31" t="s">
        <v>411</v>
      </c>
      <c r="D340" s="31">
        <v>30600</v>
      </c>
      <c r="E340" s="31">
        <v>4896</v>
      </c>
      <c r="F340" s="31">
        <v>35496</v>
      </c>
      <c r="G340" s="31">
        <v>35496</v>
      </c>
      <c r="H340" s="31">
        <f t="shared" si="128"/>
        <v>30600</v>
      </c>
      <c r="I340" s="30">
        <v>46179</v>
      </c>
      <c r="J340" s="30" t="s">
        <v>505</v>
      </c>
      <c r="K340" s="31" t="s">
        <v>504</v>
      </c>
      <c r="L340" s="31" t="s">
        <v>1146</v>
      </c>
      <c r="M340" s="31" t="s">
        <v>388</v>
      </c>
      <c r="N340" s="7">
        <v>46178</v>
      </c>
      <c r="O340" s="33">
        <f t="shared" si="117"/>
        <v>6</v>
      </c>
      <c r="P340" s="33">
        <f t="shared" si="118"/>
        <v>23</v>
      </c>
      <c r="Q340" s="52">
        <f t="shared" si="119"/>
        <v>0</v>
      </c>
      <c r="R340" s="37">
        <f t="shared" si="120"/>
        <v>0</v>
      </c>
      <c r="S340" s="37">
        <f t="shared" si="121"/>
        <v>0</v>
      </c>
      <c r="T340" s="37">
        <f t="shared" si="122"/>
        <v>0</v>
      </c>
      <c r="U340" s="37">
        <f t="shared" si="123"/>
        <v>0</v>
      </c>
      <c r="V340" s="37">
        <f t="shared" si="124"/>
        <v>30600</v>
      </c>
      <c r="W340" s="37">
        <f t="shared" si="125"/>
        <v>0</v>
      </c>
    </row>
    <row r="341" spans="1:23" x14ac:dyDescent="0.35">
      <c r="A341" s="30">
        <v>46148</v>
      </c>
      <c r="B341" s="31" t="s">
        <v>2066</v>
      </c>
      <c r="C341" s="31" t="s">
        <v>407</v>
      </c>
      <c r="D341" s="31">
        <v>38940</v>
      </c>
      <c r="E341" s="31">
        <v>6230.4</v>
      </c>
      <c r="F341" s="31">
        <v>45170.400000000001</v>
      </c>
      <c r="G341" s="31">
        <v>44417.56</v>
      </c>
      <c r="H341" s="31">
        <f>G341/1.16</f>
        <v>38291</v>
      </c>
      <c r="I341" s="30">
        <v>46178</v>
      </c>
      <c r="J341" s="30" t="s">
        <v>506</v>
      </c>
      <c r="K341" s="31" t="s">
        <v>510</v>
      </c>
      <c r="L341" s="31" t="s">
        <v>835</v>
      </c>
      <c r="M341" s="31" t="s">
        <v>388</v>
      </c>
      <c r="N341" s="7">
        <v>46178</v>
      </c>
      <c r="O341" s="33">
        <f t="shared" si="117"/>
        <v>6</v>
      </c>
      <c r="P341" s="33">
        <f t="shared" si="118"/>
        <v>23</v>
      </c>
      <c r="Q341" s="52">
        <f t="shared" si="119"/>
        <v>1</v>
      </c>
      <c r="R341" s="37">
        <f t="shared" si="120"/>
        <v>38291</v>
      </c>
      <c r="S341" s="37">
        <f t="shared" si="121"/>
        <v>0</v>
      </c>
      <c r="T341" s="37">
        <f t="shared" si="122"/>
        <v>0</v>
      </c>
      <c r="U341" s="37">
        <f t="shared" si="123"/>
        <v>0</v>
      </c>
      <c r="V341" s="37">
        <f t="shared" si="124"/>
        <v>0</v>
      </c>
      <c r="W341" s="37">
        <f t="shared" si="125"/>
        <v>0</v>
      </c>
    </row>
    <row r="342" spans="1:23" x14ac:dyDescent="0.35">
      <c r="A342" s="30">
        <v>46147</v>
      </c>
      <c r="B342" s="31" t="s">
        <v>2069</v>
      </c>
      <c r="C342" s="31" t="s">
        <v>920</v>
      </c>
      <c r="D342" s="31">
        <v>14000</v>
      </c>
      <c r="E342" s="31">
        <v>2240</v>
      </c>
      <c r="F342" s="31">
        <v>16240</v>
      </c>
      <c r="G342" s="31">
        <v>16240</v>
      </c>
      <c r="H342" s="31">
        <f t="shared" ref="H342:H364" si="129">D342</f>
        <v>14000</v>
      </c>
      <c r="I342" s="30">
        <v>46177</v>
      </c>
      <c r="J342" s="30" t="s">
        <v>506</v>
      </c>
      <c r="K342" s="31" t="s">
        <v>504</v>
      </c>
      <c r="L342" s="31" t="s">
        <v>835</v>
      </c>
      <c r="M342" s="31" t="s">
        <v>388</v>
      </c>
      <c r="N342" s="7">
        <v>46178</v>
      </c>
      <c r="O342" s="33">
        <f t="shared" si="117"/>
        <v>6</v>
      </c>
      <c r="P342" s="33">
        <f t="shared" si="118"/>
        <v>23</v>
      </c>
      <c r="Q342" s="52">
        <f t="shared" si="119"/>
        <v>2</v>
      </c>
      <c r="R342" s="37">
        <f t="shared" si="120"/>
        <v>14000</v>
      </c>
      <c r="S342" s="37">
        <f t="shared" si="121"/>
        <v>0</v>
      </c>
      <c r="T342" s="37">
        <f t="shared" si="122"/>
        <v>0</v>
      </c>
      <c r="U342" s="37">
        <f t="shared" si="123"/>
        <v>0</v>
      </c>
      <c r="V342" s="37">
        <f t="shared" si="124"/>
        <v>0</v>
      </c>
      <c r="W342" s="37">
        <f t="shared" si="125"/>
        <v>0</v>
      </c>
    </row>
    <row r="343" spans="1:23" x14ac:dyDescent="0.35">
      <c r="A343" s="30">
        <v>46147</v>
      </c>
      <c r="B343" s="31" t="s">
        <v>2070</v>
      </c>
      <c r="C343" s="31" t="s">
        <v>920</v>
      </c>
      <c r="D343" s="31">
        <v>14400</v>
      </c>
      <c r="E343" s="31">
        <v>2304</v>
      </c>
      <c r="F343" s="31">
        <v>16704</v>
      </c>
      <c r="G343" s="31">
        <v>16704</v>
      </c>
      <c r="H343" s="31">
        <f t="shared" si="129"/>
        <v>14400</v>
      </c>
      <c r="I343" s="30">
        <v>46177</v>
      </c>
      <c r="J343" s="30" t="s">
        <v>506</v>
      </c>
      <c r="K343" s="31" t="s">
        <v>504</v>
      </c>
      <c r="L343" s="31" t="s">
        <v>835</v>
      </c>
      <c r="M343" s="31" t="s">
        <v>388</v>
      </c>
      <c r="N343" s="7">
        <v>46178</v>
      </c>
      <c r="O343" s="33">
        <f t="shared" si="117"/>
        <v>6</v>
      </c>
      <c r="P343" s="33">
        <f t="shared" si="118"/>
        <v>23</v>
      </c>
      <c r="Q343" s="52">
        <f t="shared" si="119"/>
        <v>2</v>
      </c>
      <c r="R343" s="37">
        <f t="shared" si="120"/>
        <v>14400</v>
      </c>
      <c r="S343" s="37">
        <f t="shared" si="121"/>
        <v>0</v>
      </c>
      <c r="T343" s="37">
        <f t="shared" si="122"/>
        <v>0</v>
      </c>
      <c r="U343" s="37">
        <f t="shared" si="123"/>
        <v>0</v>
      </c>
      <c r="V343" s="37">
        <f t="shared" si="124"/>
        <v>0</v>
      </c>
      <c r="W343" s="37">
        <f t="shared" si="125"/>
        <v>0</v>
      </c>
    </row>
    <row r="344" spans="1:23" x14ac:dyDescent="0.35">
      <c r="A344" s="30">
        <v>46147</v>
      </c>
      <c r="B344" s="31" t="s">
        <v>2076</v>
      </c>
      <c r="C344" s="31" t="s">
        <v>484</v>
      </c>
      <c r="D344" s="31">
        <v>17050</v>
      </c>
      <c r="E344" s="31">
        <v>2728</v>
      </c>
      <c r="F344" s="31">
        <v>19778</v>
      </c>
      <c r="G344" s="31">
        <v>19778</v>
      </c>
      <c r="H344" s="31">
        <f t="shared" si="129"/>
        <v>17050</v>
      </c>
      <c r="I344" s="30">
        <v>46177</v>
      </c>
      <c r="J344" s="30" t="s">
        <v>506</v>
      </c>
      <c r="K344" s="31" t="s">
        <v>504</v>
      </c>
      <c r="L344" s="31" t="s">
        <v>397</v>
      </c>
      <c r="M344" s="31" t="s">
        <v>388</v>
      </c>
      <c r="N344" s="7">
        <v>46178</v>
      </c>
      <c r="O344" s="33">
        <f t="shared" si="117"/>
        <v>6</v>
      </c>
      <c r="P344" s="33">
        <f t="shared" si="118"/>
        <v>23</v>
      </c>
      <c r="Q344" s="52">
        <f t="shared" si="119"/>
        <v>2</v>
      </c>
      <c r="R344" s="37">
        <f t="shared" si="120"/>
        <v>17050</v>
      </c>
      <c r="S344" s="37">
        <f t="shared" si="121"/>
        <v>0</v>
      </c>
      <c r="T344" s="37">
        <f t="shared" si="122"/>
        <v>0</v>
      </c>
      <c r="U344" s="37">
        <f t="shared" si="123"/>
        <v>0</v>
      </c>
      <c r="V344" s="37">
        <f t="shared" si="124"/>
        <v>0</v>
      </c>
      <c r="W344" s="37">
        <f t="shared" si="125"/>
        <v>0</v>
      </c>
    </row>
    <row r="345" spans="1:23" x14ac:dyDescent="0.35">
      <c r="A345" s="30">
        <v>46146</v>
      </c>
      <c r="B345" s="31" t="s">
        <v>2079</v>
      </c>
      <c r="C345" s="31" t="s">
        <v>512</v>
      </c>
      <c r="D345" s="31">
        <v>9460</v>
      </c>
      <c r="E345" s="31">
        <v>1513.6</v>
      </c>
      <c r="F345" s="31">
        <v>10973.6</v>
      </c>
      <c r="G345" s="31">
        <v>10973.6</v>
      </c>
      <c r="H345" s="31">
        <f t="shared" si="129"/>
        <v>9460</v>
      </c>
      <c r="I345" s="30">
        <v>46176</v>
      </c>
      <c r="J345" s="30" t="s">
        <v>506</v>
      </c>
      <c r="K345" s="31" t="s">
        <v>504</v>
      </c>
      <c r="L345" s="31" t="s">
        <v>835</v>
      </c>
      <c r="M345" s="31" t="s">
        <v>388</v>
      </c>
      <c r="N345" s="7">
        <v>46178</v>
      </c>
      <c r="O345" s="33">
        <f t="shared" si="117"/>
        <v>6</v>
      </c>
      <c r="P345" s="33">
        <f t="shared" si="118"/>
        <v>23</v>
      </c>
      <c r="Q345" s="52">
        <f t="shared" si="119"/>
        <v>3</v>
      </c>
      <c r="R345" s="37">
        <f t="shared" si="120"/>
        <v>9460</v>
      </c>
      <c r="S345" s="37">
        <f t="shared" si="121"/>
        <v>0</v>
      </c>
      <c r="T345" s="37">
        <f t="shared" si="122"/>
        <v>0</v>
      </c>
      <c r="U345" s="37">
        <f t="shared" si="123"/>
        <v>0</v>
      </c>
      <c r="V345" s="37">
        <f t="shared" si="124"/>
        <v>0</v>
      </c>
      <c r="W345" s="37">
        <f t="shared" si="125"/>
        <v>0</v>
      </c>
    </row>
    <row r="346" spans="1:23" x14ac:dyDescent="0.35">
      <c r="A346" s="30">
        <v>46146</v>
      </c>
      <c r="B346" s="31" t="s">
        <v>2080</v>
      </c>
      <c r="C346" s="31" t="s">
        <v>831</v>
      </c>
      <c r="D346" s="31">
        <v>12608.5</v>
      </c>
      <c r="E346" s="31"/>
      <c r="F346" s="31">
        <v>12608.5</v>
      </c>
      <c r="G346" s="31">
        <v>12608.5</v>
      </c>
      <c r="H346" s="31">
        <f t="shared" si="129"/>
        <v>12608.5</v>
      </c>
      <c r="I346" s="30">
        <v>46176</v>
      </c>
      <c r="J346" s="30" t="s">
        <v>506</v>
      </c>
      <c r="K346" s="31" t="s">
        <v>504</v>
      </c>
      <c r="L346" s="31" t="s">
        <v>397</v>
      </c>
      <c r="M346" s="31" t="s">
        <v>388</v>
      </c>
      <c r="N346" s="7">
        <v>46178</v>
      </c>
      <c r="O346" s="33">
        <f t="shared" si="117"/>
        <v>6</v>
      </c>
      <c r="P346" s="33">
        <f t="shared" si="118"/>
        <v>23</v>
      </c>
      <c r="Q346" s="52">
        <f t="shared" si="119"/>
        <v>3</v>
      </c>
      <c r="R346" s="37">
        <f t="shared" si="120"/>
        <v>12608.5</v>
      </c>
      <c r="S346" s="37">
        <f t="shared" si="121"/>
        <v>0</v>
      </c>
      <c r="T346" s="37">
        <f t="shared" si="122"/>
        <v>0</v>
      </c>
      <c r="U346" s="37">
        <f t="shared" si="123"/>
        <v>0</v>
      </c>
      <c r="V346" s="37">
        <f t="shared" si="124"/>
        <v>0</v>
      </c>
      <c r="W346" s="37">
        <f t="shared" si="125"/>
        <v>0</v>
      </c>
    </row>
    <row r="347" spans="1:23" x14ac:dyDescent="0.35">
      <c r="A347" s="30">
        <v>46141</v>
      </c>
      <c r="B347" s="31" t="s">
        <v>2022</v>
      </c>
      <c r="C347" s="31" t="s">
        <v>803</v>
      </c>
      <c r="D347" s="31">
        <v>9000</v>
      </c>
      <c r="E347" s="31">
        <v>1440</v>
      </c>
      <c r="F347" s="31">
        <v>10440</v>
      </c>
      <c r="G347" s="31">
        <v>10440</v>
      </c>
      <c r="H347" s="31">
        <f t="shared" si="129"/>
        <v>9000</v>
      </c>
      <c r="I347" s="30">
        <v>46171</v>
      </c>
      <c r="J347" s="30" t="s">
        <v>506</v>
      </c>
      <c r="K347" s="31" t="s">
        <v>504</v>
      </c>
      <c r="L347" s="31" t="s">
        <v>397</v>
      </c>
      <c r="M347" s="31" t="s">
        <v>388</v>
      </c>
      <c r="N347" s="7">
        <v>46178</v>
      </c>
      <c r="O347" s="33">
        <f t="shared" si="117"/>
        <v>6</v>
      </c>
      <c r="P347" s="33">
        <f t="shared" si="118"/>
        <v>23</v>
      </c>
      <c r="Q347" s="52">
        <f t="shared" si="119"/>
        <v>8</v>
      </c>
      <c r="R347" s="37">
        <f t="shared" si="120"/>
        <v>9000</v>
      </c>
      <c r="S347" s="37">
        <f t="shared" si="121"/>
        <v>0</v>
      </c>
      <c r="T347" s="37">
        <f t="shared" si="122"/>
        <v>0</v>
      </c>
      <c r="U347" s="37">
        <f t="shared" si="123"/>
        <v>0</v>
      </c>
      <c r="V347" s="37">
        <f t="shared" si="124"/>
        <v>0</v>
      </c>
      <c r="W347" s="37">
        <f t="shared" si="125"/>
        <v>0</v>
      </c>
    </row>
    <row r="348" spans="1:23" x14ac:dyDescent="0.35">
      <c r="A348" s="30">
        <v>46140</v>
      </c>
      <c r="B348" s="31" t="s">
        <v>2030</v>
      </c>
      <c r="C348" s="31" t="s">
        <v>920</v>
      </c>
      <c r="D348" s="31">
        <v>7200</v>
      </c>
      <c r="E348" s="31">
        <v>1152</v>
      </c>
      <c r="F348" s="31">
        <v>8352</v>
      </c>
      <c r="G348" s="31">
        <v>8352</v>
      </c>
      <c r="H348" s="31">
        <f t="shared" si="129"/>
        <v>7200</v>
      </c>
      <c r="I348" s="30">
        <v>46170</v>
      </c>
      <c r="J348" s="30" t="s">
        <v>506</v>
      </c>
      <c r="K348" s="31" t="s">
        <v>504</v>
      </c>
      <c r="L348" s="31" t="s">
        <v>835</v>
      </c>
      <c r="M348" s="31" t="s">
        <v>388</v>
      </c>
      <c r="N348" s="7">
        <v>46178</v>
      </c>
      <c r="O348" s="33">
        <f t="shared" si="117"/>
        <v>6</v>
      </c>
      <c r="P348" s="33">
        <f t="shared" si="118"/>
        <v>23</v>
      </c>
      <c r="Q348" s="52">
        <f t="shared" si="119"/>
        <v>9</v>
      </c>
      <c r="R348" s="37">
        <f t="shared" si="120"/>
        <v>7200</v>
      </c>
      <c r="S348" s="37">
        <f t="shared" si="121"/>
        <v>0</v>
      </c>
      <c r="T348" s="37">
        <f t="shared" si="122"/>
        <v>0</v>
      </c>
      <c r="U348" s="37">
        <f t="shared" si="123"/>
        <v>0</v>
      </c>
      <c r="V348" s="37">
        <f t="shared" si="124"/>
        <v>0</v>
      </c>
      <c r="W348" s="37">
        <f t="shared" si="125"/>
        <v>0</v>
      </c>
    </row>
    <row r="349" spans="1:23" x14ac:dyDescent="0.35">
      <c r="A349" s="30">
        <v>46140</v>
      </c>
      <c r="B349" s="31" t="s">
        <v>2031</v>
      </c>
      <c r="C349" s="31" t="s">
        <v>920</v>
      </c>
      <c r="D349" s="31">
        <v>10350</v>
      </c>
      <c r="E349" s="31">
        <v>1656</v>
      </c>
      <c r="F349" s="31">
        <v>12006</v>
      </c>
      <c r="G349" s="31">
        <v>12006</v>
      </c>
      <c r="H349" s="31">
        <f t="shared" si="129"/>
        <v>10350</v>
      </c>
      <c r="I349" s="30">
        <v>46170</v>
      </c>
      <c r="J349" s="30" t="s">
        <v>506</v>
      </c>
      <c r="K349" s="31" t="s">
        <v>504</v>
      </c>
      <c r="L349" s="31" t="s">
        <v>835</v>
      </c>
      <c r="M349" s="31" t="s">
        <v>388</v>
      </c>
      <c r="N349" s="7">
        <v>46178</v>
      </c>
      <c r="O349" s="33">
        <f t="shared" si="117"/>
        <v>6</v>
      </c>
      <c r="P349" s="33">
        <f t="shared" si="118"/>
        <v>23</v>
      </c>
      <c r="Q349" s="52">
        <f t="shared" si="119"/>
        <v>9</v>
      </c>
      <c r="R349" s="37">
        <f t="shared" si="120"/>
        <v>10350</v>
      </c>
      <c r="S349" s="37">
        <f t="shared" si="121"/>
        <v>0</v>
      </c>
      <c r="T349" s="37">
        <f t="shared" si="122"/>
        <v>0</v>
      </c>
      <c r="U349" s="37">
        <f t="shared" si="123"/>
        <v>0</v>
      </c>
      <c r="V349" s="37">
        <f t="shared" si="124"/>
        <v>0</v>
      </c>
      <c r="W349" s="37">
        <f t="shared" si="125"/>
        <v>0</v>
      </c>
    </row>
    <row r="350" spans="1:23" x14ac:dyDescent="0.35">
      <c r="A350" s="30">
        <v>46140</v>
      </c>
      <c r="B350" s="31" t="s">
        <v>2037</v>
      </c>
      <c r="C350" s="31" t="s">
        <v>411</v>
      </c>
      <c r="D350" s="31">
        <v>30600</v>
      </c>
      <c r="E350" s="31">
        <v>4896</v>
      </c>
      <c r="F350" s="31">
        <v>35496</v>
      </c>
      <c r="G350" s="31">
        <v>35496</v>
      </c>
      <c r="H350" s="31">
        <f t="shared" si="129"/>
        <v>30600</v>
      </c>
      <c r="I350" s="30">
        <v>46170</v>
      </c>
      <c r="J350" s="30" t="s">
        <v>506</v>
      </c>
      <c r="K350" s="31" t="s">
        <v>504</v>
      </c>
      <c r="L350" s="31" t="s">
        <v>1146</v>
      </c>
      <c r="M350" s="31" t="s">
        <v>388</v>
      </c>
      <c r="N350" s="7">
        <v>46178</v>
      </c>
      <c r="O350" s="33">
        <f t="shared" si="117"/>
        <v>6</v>
      </c>
      <c r="P350" s="33">
        <f t="shared" si="118"/>
        <v>23</v>
      </c>
      <c r="Q350" s="52">
        <f t="shared" si="119"/>
        <v>9</v>
      </c>
      <c r="R350" s="37">
        <f t="shared" si="120"/>
        <v>30600</v>
      </c>
      <c r="S350" s="37">
        <f t="shared" si="121"/>
        <v>0</v>
      </c>
      <c r="T350" s="37">
        <f t="shared" si="122"/>
        <v>0</v>
      </c>
      <c r="U350" s="37">
        <f t="shared" si="123"/>
        <v>0</v>
      </c>
      <c r="V350" s="37">
        <f t="shared" si="124"/>
        <v>0</v>
      </c>
      <c r="W350" s="37">
        <f t="shared" si="125"/>
        <v>0</v>
      </c>
    </row>
    <row r="351" spans="1:23" x14ac:dyDescent="0.35">
      <c r="A351" s="30">
        <v>46136</v>
      </c>
      <c r="B351" s="31" t="s">
        <v>1955</v>
      </c>
      <c r="C351" s="31" t="s">
        <v>1448</v>
      </c>
      <c r="D351" s="31">
        <v>114984.03</v>
      </c>
      <c r="E351" s="31">
        <v>18397.439999999999</v>
      </c>
      <c r="F351" s="31">
        <v>133381.47</v>
      </c>
      <c r="G351" s="31">
        <v>133381.47</v>
      </c>
      <c r="H351" s="31">
        <f t="shared" si="129"/>
        <v>114984.03</v>
      </c>
      <c r="I351" s="30">
        <v>46166</v>
      </c>
      <c r="J351" s="30" t="s">
        <v>506</v>
      </c>
      <c r="K351" s="31" t="s">
        <v>504</v>
      </c>
      <c r="L351" s="31" t="s">
        <v>1146</v>
      </c>
      <c r="M351" s="31" t="s">
        <v>388</v>
      </c>
      <c r="N351" s="7">
        <v>46178</v>
      </c>
      <c r="O351" s="33">
        <f t="shared" si="117"/>
        <v>6</v>
      </c>
      <c r="P351" s="33">
        <f t="shared" si="118"/>
        <v>23</v>
      </c>
      <c r="Q351" s="52">
        <f t="shared" si="119"/>
        <v>13</v>
      </c>
      <c r="R351" s="37">
        <f t="shared" si="120"/>
        <v>114984.03</v>
      </c>
      <c r="S351" s="37">
        <f t="shared" si="121"/>
        <v>0</v>
      </c>
      <c r="T351" s="37">
        <f t="shared" si="122"/>
        <v>0</v>
      </c>
      <c r="U351" s="37">
        <f t="shared" si="123"/>
        <v>0</v>
      </c>
      <c r="V351" s="37">
        <f t="shared" si="124"/>
        <v>0</v>
      </c>
      <c r="W351" s="37">
        <f t="shared" si="125"/>
        <v>0</v>
      </c>
    </row>
    <row r="352" spans="1:23" x14ac:dyDescent="0.35">
      <c r="A352" s="30">
        <v>46132</v>
      </c>
      <c r="B352" s="31" t="s">
        <v>1976</v>
      </c>
      <c r="C352" s="31" t="s">
        <v>563</v>
      </c>
      <c r="D352" s="31">
        <v>27360</v>
      </c>
      <c r="E352" s="31">
        <v>4377.6000000000004</v>
      </c>
      <c r="F352" s="31">
        <v>31737.599999999999</v>
      </c>
      <c r="G352" s="31">
        <v>31737.599999999999</v>
      </c>
      <c r="H352" s="31">
        <f t="shared" si="129"/>
        <v>27360</v>
      </c>
      <c r="I352" s="30">
        <v>46162</v>
      </c>
      <c r="J352" s="30" t="s">
        <v>506</v>
      </c>
      <c r="K352" s="31" t="s">
        <v>504</v>
      </c>
      <c r="L352" s="31" t="s">
        <v>397</v>
      </c>
      <c r="M352" s="31" t="s">
        <v>388</v>
      </c>
      <c r="N352" s="7">
        <v>46178</v>
      </c>
      <c r="O352" s="33">
        <f t="shared" si="117"/>
        <v>6</v>
      </c>
      <c r="P352" s="33">
        <f t="shared" si="118"/>
        <v>23</v>
      </c>
      <c r="Q352" s="52">
        <f t="shared" si="119"/>
        <v>17</v>
      </c>
      <c r="R352" s="37">
        <f t="shared" si="120"/>
        <v>27360</v>
      </c>
      <c r="S352" s="37">
        <f t="shared" si="121"/>
        <v>0</v>
      </c>
      <c r="T352" s="37">
        <f t="shared" si="122"/>
        <v>0</v>
      </c>
      <c r="U352" s="37">
        <f t="shared" si="123"/>
        <v>0</v>
      </c>
      <c r="V352" s="37">
        <f t="shared" si="124"/>
        <v>0</v>
      </c>
      <c r="W352" s="37">
        <f t="shared" si="125"/>
        <v>0</v>
      </c>
    </row>
    <row r="353" spans="1:23" x14ac:dyDescent="0.35">
      <c r="A353" s="30">
        <v>46120</v>
      </c>
      <c r="B353" s="31" t="s">
        <v>1819</v>
      </c>
      <c r="C353" s="31" t="s">
        <v>920</v>
      </c>
      <c r="D353" s="31">
        <v>11047.05</v>
      </c>
      <c r="E353" s="31">
        <v>1767.53</v>
      </c>
      <c r="F353" s="31">
        <v>12814.58</v>
      </c>
      <c r="G353" s="31">
        <v>12814.58</v>
      </c>
      <c r="H353" s="31">
        <f t="shared" si="129"/>
        <v>11047.05</v>
      </c>
      <c r="I353" s="30">
        <v>46150</v>
      </c>
      <c r="J353" s="30" t="s">
        <v>506</v>
      </c>
      <c r="K353" s="31" t="s">
        <v>504</v>
      </c>
      <c r="L353" s="31" t="s">
        <v>835</v>
      </c>
      <c r="M353" s="31" t="s">
        <v>388</v>
      </c>
      <c r="N353" s="7">
        <v>46178</v>
      </c>
      <c r="O353" s="33">
        <f t="shared" si="117"/>
        <v>6</v>
      </c>
      <c r="P353" s="33">
        <f t="shared" si="118"/>
        <v>23</v>
      </c>
      <c r="Q353" s="52">
        <f t="shared" si="119"/>
        <v>29</v>
      </c>
      <c r="R353" s="37">
        <f t="shared" si="120"/>
        <v>11047.05</v>
      </c>
      <c r="S353" s="37">
        <f t="shared" si="121"/>
        <v>0</v>
      </c>
      <c r="T353" s="37">
        <f t="shared" si="122"/>
        <v>0</v>
      </c>
      <c r="U353" s="37">
        <f t="shared" si="123"/>
        <v>0</v>
      </c>
      <c r="V353" s="37">
        <f t="shared" si="124"/>
        <v>0</v>
      </c>
      <c r="W353" s="37">
        <f t="shared" si="125"/>
        <v>0</v>
      </c>
    </row>
    <row r="354" spans="1:23" x14ac:dyDescent="0.35">
      <c r="A354" s="30">
        <v>46108</v>
      </c>
      <c r="B354" s="31" t="s">
        <v>1668</v>
      </c>
      <c r="C354" s="31" t="s">
        <v>563</v>
      </c>
      <c r="D354" s="31">
        <v>4750</v>
      </c>
      <c r="E354" s="31">
        <v>760</v>
      </c>
      <c r="F354" s="31">
        <v>5510</v>
      </c>
      <c r="G354" s="31">
        <v>5510</v>
      </c>
      <c r="H354" s="31">
        <f t="shared" si="129"/>
        <v>4750</v>
      </c>
      <c r="I354" s="30">
        <v>46138</v>
      </c>
      <c r="J354" s="30" t="s">
        <v>506</v>
      </c>
      <c r="K354" s="31" t="s">
        <v>504</v>
      </c>
      <c r="L354" s="31" t="s">
        <v>397</v>
      </c>
      <c r="M354" s="31" t="s">
        <v>388</v>
      </c>
      <c r="N354" s="7">
        <v>46178</v>
      </c>
      <c r="O354" s="33">
        <f t="shared" si="117"/>
        <v>6</v>
      </c>
      <c r="P354" s="33">
        <f t="shared" si="118"/>
        <v>23</v>
      </c>
      <c r="Q354" s="52">
        <f t="shared" si="119"/>
        <v>41</v>
      </c>
      <c r="R354" s="37">
        <f t="shared" si="120"/>
        <v>0</v>
      </c>
      <c r="S354" s="37">
        <f t="shared" si="121"/>
        <v>4750</v>
      </c>
      <c r="T354" s="37">
        <f t="shared" si="122"/>
        <v>0</v>
      </c>
      <c r="U354" s="37">
        <f t="shared" si="123"/>
        <v>0</v>
      </c>
      <c r="V354" s="37">
        <f t="shared" si="124"/>
        <v>0</v>
      </c>
      <c r="W354" s="37">
        <f t="shared" si="125"/>
        <v>0</v>
      </c>
    </row>
    <row r="355" spans="1:23" x14ac:dyDescent="0.35">
      <c r="A355" s="30">
        <v>46094</v>
      </c>
      <c r="B355" s="31" t="s">
        <v>1568</v>
      </c>
      <c r="C355" s="31" t="s">
        <v>563</v>
      </c>
      <c r="D355" s="31">
        <v>27360</v>
      </c>
      <c r="E355" s="31">
        <v>4377.6000000000004</v>
      </c>
      <c r="F355" s="31">
        <v>31737.599999999999</v>
      </c>
      <c r="G355" s="31">
        <v>31737.599999999999</v>
      </c>
      <c r="H355" s="31">
        <f t="shared" si="129"/>
        <v>27360</v>
      </c>
      <c r="I355" s="30">
        <v>46124</v>
      </c>
      <c r="J355" s="30" t="s">
        <v>506</v>
      </c>
      <c r="K355" s="31" t="s">
        <v>504</v>
      </c>
      <c r="L355" s="31" t="s">
        <v>397</v>
      </c>
      <c r="M355" s="31" t="s">
        <v>388</v>
      </c>
      <c r="N355" s="7">
        <v>46178</v>
      </c>
      <c r="O355" s="33">
        <f t="shared" si="117"/>
        <v>6</v>
      </c>
      <c r="P355" s="33">
        <f t="shared" si="118"/>
        <v>23</v>
      </c>
      <c r="Q355" s="52">
        <f t="shared" si="119"/>
        <v>55</v>
      </c>
      <c r="R355" s="37">
        <f t="shared" si="120"/>
        <v>0</v>
      </c>
      <c r="S355" s="37">
        <f t="shared" si="121"/>
        <v>27360</v>
      </c>
      <c r="T355" s="37">
        <f t="shared" si="122"/>
        <v>0</v>
      </c>
      <c r="U355" s="37">
        <f t="shared" si="123"/>
        <v>0</v>
      </c>
      <c r="V355" s="37">
        <f t="shared" si="124"/>
        <v>0</v>
      </c>
      <c r="W355" s="37">
        <f t="shared" si="125"/>
        <v>0</v>
      </c>
    </row>
    <row r="356" spans="1:23" x14ac:dyDescent="0.35">
      <c r="A356" s="30">
        <v>46083</v>
      </c>
      <c r="B356" s="31" t="s">
        <v>1553</v>
      </c>
      <c r="C356" s="31" t="s">
        <v>920</v>
      </c>
      <c r="D356" s="31">
        <v>14257.8</v>
      </c>
      <c r="E356" s="31">
        <v>2281.25</v>
      </c>
      <c r="F356" s="31">
        <v>16539.05</v>
      </c>
      <c r="G356" s="31">
        <v>16539.05</v>
      </c>
      <c r="H356" s="31">
        <f t="shared" si="129"/>
        <v>14257.8</v>
      </c>
      <c r="I356" s="30">
        <v>46113</v>
      </c>
      <c r="J356" s="30" t="s">
        <v>506</v>
      </c>
      <c r="K356" s="31" t="s">
        <v>504</v>
      </c>
      <c r="L356" s="31" t="s">
        <v>835</v>
      </c>
      <c r="M356" s="31" t="s">
        <v>388</v>
      </c>
      <c r="N356" s="7">
        <v>46178</v>
      </c>
      <c r="O356" s="33">
        <f t="shared" si="117"/>
        <v>6</v>
      </c>
      <c r="P356" s="33">
        <f t="shared" si="118"/>
        <v>23</v>
      </c>
      <c r="Q356" s="52">
        <f t="shared" si="119"/>
        <v>66</v>
      </c>
      <c r="R356" s="37">
        <f t="shared" si="120"/>
        <v>0</v>
      </c>
      <c r="S356" s="37">
        <f t="shared" si="121"/>
        <v>0</v>
      </c>
      <c r="T356" s="37">
        <f t="shared" si="122"/>
        <v>14257.8</v>
      </c>
      <c r="U356" s="37">
        <f t="shared" si="123"/>
        <v>0</v>
      </c>
      <c r="V356" s="37">
        <f t="shared" si="124"/>
        <v>0</v>
      </c>
      <c r="W356" s="37">
        <f t="shared" si="125"/>
        <v>0</v>
      </c>
    </row>
    <row r="357" spans="1:23" x14ac:dyDescent="0.35">
      <c r="A357" s="30">
        <v>46077</v>
      </c>
      <c r="B357" s="31" t="s">
        <v>1513</v>
      </c>
      <c r="C357" s="31" t="s">
        <v>926</v>
      </c>
      <c r="D357" s="31">
        <v>12825</v>
      </c>
      <c r="E357" s="31">
        <v>2052</v>
      </c>
      <c r="F357" s="31">
        <v>14877</v>
      </c>
      <c r="G357" s="31">
        <v>14877</v>
      </c>
      <c r="H357" s="31">
        <f t="shared" si="129"/>
        <v>12825</v>
      </c>
      <c r="I357" s="30">
        <v>46107</v>
      </c>
      <c r="J357" s="30" t="s">
        <v>506</v>
      </c>
      <c r="K357" s="31" t="s">
        <v>504</v>
      </c>
      <c r="L357" s="31" t="s">
        <v>835</v>
      </c>
      <c r="M357" s="31" t="s">
        <v>388</v>
      </c>
      <c r="N357" s="7">
        <v>46178</v>
      </c>
      <c r="O357" s="33">
        <f t="shared" si="117"/>
        <v>6</v>
      </c>
      <c r="P357" s="33">
        <f t="shared" si="118"/>
        <v>23</v>
      </c>
      <c r="Q357" s="52">
        <f t="shared" si="119"/>
        <v>72</v>
      </c>
      <c r="R357" s="37">
        <f t="shared" si="120"/>
        <v>0</v>
      </c>
      <c r="S357" s="37">
        <f t="shared" si="121"/>
        <v>0</v>
      </c>
      <c r="T357" s="37">
        <f t="shared" si="122"/>
        <v>12825</v>
      </c>
      <c r="U357" s="37">
        <f t="shared" si="123"/>
        <v>0</v>
      </c>
      <c r="V357" s="37">
        <f t="shared" si="124"/>
        <v>0</v>
      </c>
      <c r="W357" s="37">
        <f t="shared" si="125"/>
        <v>0</v>
      </c>
    </row>
    <row r="358" spans="1:23" x14ac:dyDescent="0.35">
      <c r="A358" s="30">
        <v>46076</v>
      </c>
      <c r="B358" s="31" t="s">
        <v>1519</v>
      </c>
      <c r="C358" s="31" t="s">
        <v>926</v>
      </c>
      <c r="D358" s="31">
        <v>12825</v>
      </c>
      <c r="E358" s="31">
        <v>2052</v>
      </c>
      <c r="F358" s="31">
        <v>14877</v>
      </c>
      <c r="G358" s="31">
        <v>14877</v>
      </c>
      <c r="H358" s="31">
        <f t="shared" si="129"/>
        <v>12825</v>
      </c>
      <c r="I358" s="30">
        <v>46106</v>
      </c>
      <c r="J358" s="30" t="s">
        <v>506</v>
      </c>
      <c r="K358" s="31" t="s">
        <v>504</v>
      </c>
      <c r="L358" s="31" t="s">
        <v>835</v>
      </c>
      <c r="M358" s="31" t="s">
        <v>388</v>
      </c>
      <c r="N358" s="7">
        <v>46178</v>
      </c>
      <c r="O358" s="33">
        <f t="shared" si="117"/>
        <v>6</v>
      </c>
      <c r="P358" s="33">
        <f t="shared" si="118"/>
        <v>23</v>
      </c>
      <c r="Q358" s="52">
        <f t="shared" si="119"/>
        <v>73</v>
      </c>
      <c r="R358" s="37">
        <f t="shared" si="120"/>
        <v>0</v>
      </c>
      <c r="S358" s="37">
        <f t="shared" si="121"/>
        <v>0</v>
      </c>
      <c r="T358" s="37">
        <f t="shared" si="122"/>
        <v>12825</v>
      </c>
      <c r="U358" s="37">
        <f t="shared" si="123"/>
        <v>0</v>
      </c>
      <c r="V358" s="37">
        <f t="shared" si="124"/>
        <v>0</v>
      </c>
      <c r="W358" s="37">
        <f t="shared" si="125"/>
        <v>0</v>
      </c>
    </row>
    <row r="359" spans="1:23" x14ac:dyDescent="0.35">
      <c r="A359" s="30">
        <v>46072</v>
      </c>
      <c r="B359" s="31" t="s">
        <v>1451</v>
      </c>
      <c r="C359" s="31" t="s">
        <v>920</v>
      </c>
      <c r="D359" s="31">
        <v>35478.14</v>
      </c>
      <c r="E359" s="31">
        <v>5676.5</v>
      </c>
      <c r="F359" s="31">
        <v>41154.639999999999</v>
      </c>
      <c r="G359" s="31">
        <v>41154.639999999999</v>
      </c>
      <c r="H359" s="31">
        <f t="shared" si="129"/>
        <v>35478.14</v>
      </c>
      <c r="I359" s="30">
        <v>46102</v>
      </c>
      <c r="J359" s="30" t="s">
        <v>506</v>
      </c>
      <c r="K359" s="31" t="s">
        <v>504</v>
      </c>
      <c r="L359" s="31" t="s">
        <v>835</v>
      </c>
      <c r="M359" s="31" t="s">
        <v>388</v>
      </c>
      <c r="N359" s="7">
        <v>46178</v>
      </c>
      <c r="O359" s="33">
        <f t="shared" si="117"/>
        <v>6</v>
      </c>
      <c r="P359" s="33">
        <f t="shared" si="118"/>
        <v>23</v>
      </c>
      <c r="Q359" s="52">
        <f t="shared" si="119"/>
        <v>77</v>
      </c>
      <c r="R359" s="37">
        <f t="shared" si="120"/>
        <v>0</v>
      </c>
      <c r="S359" s="37">
        <f t="shared" si="121"/>
        <v>0</v>
      </c>
      <c r="T359" s="37">
        <f t="shared" si="122"/>
        <v>35478.14</v>
      </c>
      <c r="U359" s="37">
        <f t="shared" si="123"/>
        <v>0</v>
      </c>
      <c r="V359" s="37">
        <f t="shared" si="124"/>
        <v>0</v>
      </c>
      <c r="W359" s="37">
        <f t="shared" si="125"/>
        <v>0</v>
      </c>
    </row>
    <row r="360" spans="1:23" x14ac:dyDescent="0.35">
      <c r="A360" s="30">
        <v>46071</v>
      </c>
      <c r="B360" s="31" t="s">
        <v>1458</v>
      </c>
      <c r="C360" s="31" t="s">
        <v>926</v>
      </c>
      <c r="D360" s="31">
        <v>8550</v>
      </c>
      <c r="E360" s="31">
        <v>1368</v>
      </c>
      <c r="F360" s="31">
        <v>9918</v>
      </c>
      <c r="G360" s="31">
        <v>9918</v>
      </c>
      <c r="H360" s="31">
        <f t="shared" si="129"/>
        <v>8550</v>
      </c>
      <c r="I360" s="30">
        <v>46101</v>
      </c>
      <c r="J360" s="30" t="s">
        <v>506</v>
      </c>
      <c r="K360" s="31" t="s">
        <v>504</v>
      </c>
      <c r="L360" s="31" t="s">
        <v>835</v>
      </c>
      <c r="M360" s="31" t="s">
        <v>388</v>
      </c>
      <c r="N360" s="7">
        <v>46178</v>
      </c>
      <c r="O360" s="33">
        <f t="shared" ref="O360:O389" si="130">MONTH(N360)</f>
        <v>6</v>
      </c>
      <c r="P360" s="33">
        <f t="shared" ref="P360:P389" si="131">WEEKNUM(N360)</f>
        <v>23</v>
      </c>
      <c r="Q360" s="52">
        <f t="shared" ref="Q360:Q389" si="132">IF(J360="Vencido",N360-I360+1,0)</f>
        <v>78</v>
      </c>
      <c r="R360" s="37">
        <f t="shared" ref="R360:R389" si="133">IF(Q360&gt;0,IF(Q360&lt;31,H360,0),0)</f>
        <v>0</v>
      </c>
      <c r="S360" s="37">
        <f t="shared" ref="S360:S389" si="134">IF(Q360&gt;30,IF(Q360&lt;61,H360,0),0)</f>
        <v>0</v>
      </c>
      <c r="T360" s="37">
        <f t="shared" ref="T360:T389" si="135">IF(Q360&gt;60,IF(Q360&lt;91,H360,0),0)</f>
        <v>8550</v>
      </c>
      <c r="U360" s="37">
        <f t="shared" ref="U360:U389" si="136">IF(Q360&gt;90,H360,0)</f>
        <v>0</v>
      </c>
      <c r="V360" s="37">
        <f t="shared" ref="V360:V389" si="137">IF(J360="Por vencer",H360,0)</f>
        <v>0</v>
      </c>
      <c r="W360" s="37">
        <f t="shared" ref="W360:W389" si="138">IF(J360="Vigente",H360,0)</f>
        <v>0</v>
      </c>
    </row>
    <row r="361" spans="1:23" x14ac:dyDescent="0.35">
      <c r="A361" s="30">
        <v>46069</v>
      </c>
      <c r="B361" s="31" t="s">
        <v>1469</v>
      </c>
      <c r="C361" s="31" t="s">
        <v>926</v>
      </c>
      <c r="D361" s="31">
        <v>8550</v>
      </c>
      <c r="E361" s="31">
        <v>1368</v>
      </c>
      <c r="F361" s="31">
        <v>9918</v>
      </c>
      <c r="G361" s="31">
        <v>9918</v>
      </c>
      <c r="H361" s="31">
        <f t="shared" si="129"/>
        <v>8550</v>
      </c>
      <c r="I361" s="30">
        <v>46099</v>
      </c>
      <c r="J361" s="30" t="s">
        <v>506</v>
      </c>
      <c r="K361" s="31" t="s">
        <v>504</v>
      </c>
      <c r="L361" s="31" t="s">
        <v>835</v>
      </c>
      <c r="M361" s="31" t="s">
        <v>388</v>
      </c>
      <c r="N361" s="7">
        <v>46178</v>
      </c>
      <c r="O361" s="33">
        <f t="shared" si="130"/>
        <v>6</v>
      </c>
      <c r="P361" s="33">
        <f t="shared" si="131"/>
        <v>23</v>
      </c>
      <c r="Q361" s="52">
        <f t="shared" si="132"/>
        <v>80</v>
      </c>
      <c r="R361" s="37">
        <f t="shared" si="133"/>
        <v>0</v>
      </c>
      <c r="S361" s="37">
        <f t="shared" si="134"/>
        <v>0</v>
      </c>
      <c r="T361" s="37">
        <f t="shared" si="135"/>
        <v>8550</v>
      </c>
      <c r="U361" s="37">
        <f t="shared" si="136"/>
        <v>0</v>
      </c>
      <c r="V361" s="37">
        <f t="shared" si="137"/>
        <v>0</v>
      </c>
      <c r="W361" s="37">
        <f t="shared" si="138"/>
        <v>0</v>
      </c>
    </row>
    <row r="362" spans="1:23" x14ac:dyDescent="0.35">
      <c r="A362" s="30">
        <v>46069</v>
      </c>
      <c r="B362" s="31" t="s">
        <v>1470</v>
      </c>
      <c r="C362" s="31" t="s">
        <v>920</v>
      </c>
      <c r="D362" s="31">
        <v>7112.44</v>
      </c>
      <c r="E362" s="31">
        <v>1137.99</v>
      </c>
      <c r="F362" s="31">
        <v>8250.43</v>
      </c>
      <c r="G362" s="31">
        <v>8250.43</v>
      </c>
      <c r="H362" s="31">
        <f t="shared" si="129"/>
        <v>7112.44</v>
      </c>
      <c r="I362" s="30">
        <v>46099</v>
      </c>
      <c r="J362" s="30" t="s">
        <v>506</v>
      </c>
      <c r="K362" s="31" t="s">
        <v>504</v>
      </c>
      <c r="L362" s="31" t="s">
        <v>835</v>
      </c>
      <c r="M362" s="31" t="s">
        <v>388</v>
      </c>
      <c r="N362" s="7">
        <v>46178</v>
      </c>
      <c r="O362" s="33">
        <f t="shared" si="130"/>
        <v>6</v>
      </c>
      <c r="P362" s="33">
        <f t="shared" si="131"/>
        <v>23</v>
      </c>
      <c r="Q362" s="52">
        <f t="shared" si="132"/>
        <v>80</v>
      </c>
      <c r="R362" s="37">
        <f t="shared" si="133"/>
        <v>0</v>
      </c>
      <c r="S362" s="37">
        <f t="shared" si="134"/>
        <v>0</v>
      </c>
      <c r="T362" s="37">
        <f t="shared" si="135"/>
        <v>7112.44</v>
      </c>
      <c r="U362" s="37">
        <f t="shared" si="136"/>
        <v>0</v>
      </c>
      <c r="V362" s="37">
        <f t="shared" si="137"/>
        <v>0</v>
      </c>
      <c r="W362" s="37">
        <f t="shared" si="138"/>
        <v>0</v>
      </c>
    </row>
    <row r="363" spans="1:23" x14ac:dyDescent="0.35">
      <c r="A363" s="30">
        <v>46037</v>
      </c>
      <c r="B363" s="31" t="s">
        <v>1142</v>
      </c>
      <c r="C363" s="31" t="s">
        <v>926</v>
      </c>
      <c r="D363" s="31">
        <v>44390</v>
      </c>
      <c r="E363" s="31">
        <v>7102.4</v>
      </c>
      <c r="F363" s="31">
        <v>51492.4</v>
      </c>
      <c r="G363" s="31">
        <v>51492.4</v>
      </c>
      <c r="H363" s="31">
        <f t="shared" si="129"/>
        <v>44390</v>
      </c>
      <c r="I363" s="30">
        <v>46067</v>
      </c>
      <c r="J363" s="30" t="s">
        <v>506</v>
      </c>
      <c r="K363" s="31" t="s">
        <v>504</v>
      </c>
      <c r="L363" s="31" t="s">
        <v>835</v>
      </c>
      <c r="M363" s="31" t="s">
        <v>388</v>
      </c>
      <c r="N363" s="7">
        <v>46178</v>
      </c>
      <c r="O363" s="33">
        <f t="shared" si="130"/>
        <v>6</v>
      </c>
      <c r="P363" s="33">
        <f t="shared" si="131"/>
        <v>23</v>
      </c>
      <c r="Q363" s="52">
        <f t="shared" si="132"/>
        <v>112</v>
      </c>
      <c r="R363" s="37">
        <f t="shared" si="133"/>
        <v>0</v>
      </c>
      <c r="S363" s="37">
        <f t="shared" si="134"/>
        <v>0</v>
      </c>
      <c r="T363" s="37">
        <f t="shared" si="135"/>
        <v>0</v>
      </c>
      <c r="U363" s="37">
        <f t="shared" si="136"/>
        <v>44390</v>
      </c>
      <c r="V363" s="37">
        <f t="shared" si="137"/>
        <v>0</v>
      </c>
      <c r="W363" s="37">
        <f t="shared" si="138"/>
        <v>0</v>
      </c>
    </row>
    <row r="364" spans="1:23" x14ac:dyDescent="0.35">
      <c r="A364" s="30">
        <v>46037</v>
      </c>
      <c r="B364" s="31" t="s">
        <v>1143</v>
      </c>
      <c r="C364" s="31" t="s">
        <v>920</v>
      </c>
      <c r="D364" s="31">
        <v>17638.53</v>
      </c>
      <c r="E364" s="31">
        <v>2822.16</v>
      </c>
      <c r="F364" s="31">
        <v>20460.689999999999</v>
      </c>
      <c r="G364" s="31">
        <v>20460.689999999999</v>
      </c>
      <c r="H364" s="31">
        <f t="shared" si="129"/>
        <v>17638.53</v>
      </c>
      <c r="I364" s="30">
        <v>46067</v>
      </c>
      <c r="J364" s="30" t="s">
        <v>506</v>
      </c>
      <c r="K364" s="31" t="s">
        <v>504</v>
      </c>
      <c r="L364" s="31" t="s">
        <v>835</v>
      </c>
      <c r="M364" s="31" t="s">
        <v>388</v>
      </c>
      <c r="N364" s="7">
        <v>46178</v>
      </c>
      <c r="O364" s="33">
        <f t="shared" si="130"/>
        <v>6</v>
      </c>
      <c r="P364" s="33">
        <f t="shared" si="131"/>
        <v>23</v>
      </c>
      <c r="Q364" s="52">
        <f t="shared" si="132"/>
        <v>112</v>
      </c>
      <c r="R364" s="37">
        <f t="shared" si="133"/>
        <v>0</v>
      </c>
      <c r="S364" s="37">
        <f t="shared" si="134"/>
        <v>0</v>
      </c>
      <c r="T364" s="37">
        <f t="shared" si="135"/>
        <v>0</v>
      </c>
      <c r="U364" s="37">
        <f t="shared" si="136"/>
        <v>17638.53</v>
      </c>
      <c r="V364" s="37">
        <f t="shared" si="137"/>
        <v>0</v>
      </c>
      <c r="W364" s="37">
        <f t="shared" si="138"/>
        <v>0</v>
      </c>
    </row>
    <row r="365" spans="1:23" x14ac:dyDescent="0.35">
      <c r="A365" s="30">
        <v>46017</v>
      </c>
      <c r="B365" s="31" t="s">
        <v>1061</v>
      </c>
      <c r="C365" s="31" t="s">
        <v>926</v>
      </c>
      <c r="D365" s="31">
        <v>42000</v>
      </c>
      <c r="E365" s="31">
        <v>6720</v>
      </c>
      <c r="F365" s="31">
        <v>48720</v>
      </c>
      <c r="G365" s="31">
        <v>31860</v>
      </c>
      <c r="H365" s="31">
        <f t="shared" ref="H365:H367" si="139">G365/1.16</f>
        <v>27465.517241379312</v>
      </c>
      <c r="I365" s="30">
        <v>46047</v>
      </c>
      <c r="J365" s="30" t="s">
        <v>506</v>
      </c>
      <c r="K365" s="31" t="s">
        <v>510</v>
      </c>
      <c r="L365" s="31" t="s">
        <v>835</v>
      </c>
      <c r="M365" s="31" t="s">
        <v>388</v>
      </c>
      <c r="N365" s="7">
        <v>46178</v>
      </c>
      <c r="O365" s="33">
        <f t="shared" si="130"/>
        <v>6</v>
      </c>
      <c r="P365" s="33">
        <f t="shared" si="131"/>
        <v>23</v>
      </c>
      <c r="Q365" s="52">
        <f t="shared" si="132"/>
        <v>132</v>
      </c>
      <c r="R365" s="37">
        <f t="shared" si="133"/>
        <v>0</v>
      </c>
      <c r="S365" s="37">
        <f t="shared" si="134"/>
        <v>0</v>
      </c>
      <c r="T365" s="37">
        <f t="shared" si="135"/>
        <v>0</v>
      </c>
      <c r="U365" s="37">
        <f t="shared" si="136"/>
        <v>27465.517241379312</v>
      </c>
      <c r="V365" s="37">
        <f t="shared" si="137"/>
        <v>0</v>
      </c>
      <c r="W365" s="37">
        <f t="shared" si="138"/>
        <v>0</v>
      </c>
    </row>
    <row r="366" spans="1:23" x14ac:dyDescent="0.35">
      <c r="A366" s="30">
        <v>45953</v>
      </c>
      <c r="B366" s="31" t="s">
        <v>960</v>
      </c>
      <c r="C366" s="31" t="s">
        <v>858</v>
      </c>
      <c r="D366" s="31">
        <v>19694.400000000001</v>
      </c>
      <c r="E366" s="31">
        <v>3151.1</v>
      </c>
      <c r="F366" s="31">
        <v>22845.5</v>
      </c>
      <c r="G366" s="31">
        <v>2429.5</v>
      </c>
      <c r="H366" s="31">
        <f t="shared" si="139"/>
        <v>2094.3965517241381</v>
      </c>
      <c r="I366" s="30">
        <v>45968</v>
      </c>
      <c r="J366" s="30" t="s">
        <v>506</v>
      </c>
      <c r="K366" s="31" t="s">
        <v>510</v>
      </c>
      <c r="L366" s="31" t="s">
        <v>835</v>
      </c>
      <c r="M366" s="31" t="s">
        <v>388</v>
      </c>
      <c r="N366" s="7">
        <v>46178</v>
      </c>
      <c r="O366" s="33">
        <f t="shared" si="130"/>
        <v>6</v>
      </c>
      <c r="P366" s="33">
        <f t="shared" si="131"/>
        <v>23</v>
      </c>
      <c r="Q366" s="52">
        <f t="shared" si="132"/>
        <v>211</v>
      </c>
      <c r="R366" s="37">
        <f t="shared" si="133"/>
        <v>0</v>
      </c>
      <c r="S366" s="37">
        <f t="shared" si="134"/>
        <v>0</v>
      </c>
      <c r="T366" s="37">
        <f t="shared" si="135"/>
        <v>0</v>
      </c>
      <c r="U366" s="37">
        <f t="shared" si="136"/>
        <v>2094.3965517241381</v>
      </c>
      <c r="V366" s="37">
        <f t="shared" si="137"/>
        <v>0</v>
      </c>
      <c r="W366" s="37">
        <f t="shared" si="138"/>
        <v>0</v>
      </c>
    </row>
    <row r="367" spans="1:23" x14ac:dyDescent="0.35">
      <c r="A367" s="30">
        <v>45944</v>
      </c>
      <c r="B367" s="31" t="s">
        <v>959</v>
      </c>
      <c r="C367" s="31" t="s">
        <v>920</v>
      </c>
      <c r="D367" s="31">
        <v>14295.42</v>
      </c>
      <c r="E367" s="31">
        <v>2287.27</v>
      </c>
      <c r="F367" s="31">
        <v>16582.689999999999</v>
      </c>
      <c r="G367" s="31">
        <v>7355.32</v>
      </c>
      <c r="H367" s="31">
        <f t="shared" si="139"/>
        <v>6340.7931034482763</v>
      </c>
      <c r="I367" s="30">
        <v>45974</v>
      </c>
      <c r="J367" s="30" t="s">
        <v>506</v>
      </c>
      <c r="K367" s="31" t="s">
        <v>510</v>
      </c>
      <c r="L367" s="31" t="s">
        <v>835</v>
      </c>
      <c r="M367" s="31" t="s">
        <v>388</v>
      </c>
      <c r="N367" s="7">
        <v>46178</v>
      </c>
      <c r="O367" s="33">
        <f t="shared" si="130"/>
        <v>6</v>
      </c>
      <c r="P367" s="33">
        <f t="shared" si="131"/>
        <v>23</v>
      </c>
      <c r="Q367" s="52">
        <f t="shared" si="132"/>
        <v>205</v>
      </c>
      <c r="R367" s="37">
        <f t="shared" si="133"/>
        <v>0</v>
      </c>
      <c r="S367" s="37">
        <f t="shared" si="134"/>
        <v>0</v>
      </c>
      <c r="T367" s="37">
        <f t="shared" si="135"/>
        <v>0</v>
      </c>
      <c r="U367" s="37">
        <f t="shared" si="136"/>
        <v>6340.7931034482763</v>
      </c>
      <c r="V367" s="37">
        <f t="shared" si="137"/>
        <v>0</v>
      </c>
      <c r="W367" s="37">
        <f t="shared" si="138"/>
        <v>0</v>
      </c>
    </row>
    <row r="368" spans="1:23" x14ac:dyDescent="0.35">
      <c r="A368" s="30">
        <v>45915</v>
      </c>
      <c r="B368" s="31" t="s">
        <v>935</v>
      </c>
      <c r="C368" s="31" t="s">
        <v>514</v>
      </c>
      <c r="D368" s="31">
        <v>7125</v>
      </c>
      <c r="E368" s="31">
        <v>1140</v>
      </c>
      <c r="F368" s="31">
        <v>8265</v>
      </c>
      <c r="G368" s="31">
        <v>8265</v>
      </c>
      <c r="H368" s="31">
        <f t="shared" ref="H368:H371" si="140">D368</f>
        <v>7125</v>
      </c>
      <c r="I368" s="30">
        <v>45945</v>
      </c>
      <c r="J368" s="30" t="s">
        <v>506</v>
      </c>
      <c r="K368" s="31" t="s">
        <v>504</v>
      </c>
      <c r="L368" s="31" t="s">
        <v>397</v>
      </c>
      <c r="M368" s="31" t="s">
        <v>388</v>
      </c>
      <c r="N368" s="7">
        <v>46178</v>
      </c>
      <c r="O368" s="33">
        <f t="shared" si="130"/>
        <v>6</v>
      </c>
      <c r="P368" s="33">
        <f t="shared" si="131"/>
        <v>23</v>
      </c>
      <c r="Q368" s="52">
        <f t="shared" si="132"/>
        <v>234</v>
      </c>
      <c r="R368" s="37">
        <f t="shared" si="133"/>
        <v>0</v>
      </c>
      <c r="S368" s="37">
        <f t="shared" si="134"/>
        <v>0</v>
      </c>
      <c r="T368" s="37">
        <f t="shared" si="135"/>
        <v>0</v>
      </c>
      <c r="U368" s="37">
        <f t="shared" si="136"/>
        <v>7125</v>
      </c>
      <c r="V368" s="37">
        <f t="shared" si="137"/>
        <v>0</v>
      </c>
      <c r="W368" s="37">
        <f t="shared" si="138"/>
        <v>0</v>
      </c>
    </row>
    <row r="369" spans="1:23" x14ac:dyDescent="0.35">
      <c r="A369" s="30">
        <v>45896</v>
      </c>
      <c r="B369" s="31" t="s">
        <v>921</v>
      </c>
      <c r="C369" s="31" t="s">
        <v>514</v>
      </c>
      <c r="D369" s="31">
        <v>4375</v>
      </c>
      <c r="E369" s="31">
        <v>700</v>
      </c>
      <c r="F369" s="31">
        <v>5075</v>
      </c>
      <c r="G369" s="31">
        <v>5075</v>
      </c>
      <c r="H369" s="31">
        <f t="shared" si="140"/>
        <v>4375</v>
      </c>
      <c r="I369" s="30">
        <v>45926</v>
      </c>
      <c r="J369" s="30" t="s">
        <v>506</v>
      </c>
      <c r="K369" s="31" t="s">
        <v>504</v>
      </c>
      <c r="L369" s="31" t="s">
        <v>397</v>
      </c>
      <c r="M369" s="31" t="s">
        <v>388</v>
      </c>
      <c r="N369" s="7">
        <v>46178</v>
      </c>
      <c r="O369" s="33">
        <f t="shared" si="130"/>
        <v>6</v>
      </c>
      <c r="P369" s="33">
        <f t="shared" si="131"/>
        <v>23</v>
      </c>
      <c r="Q369" s="52">
        <f t="shared" si="132"/>
        <v>253</v>
      </c>
      <c r="R369" s="37">
        <f t="shared" si="133"/>
        <v>0</v>
      </c>
      <c r="S369" s="37">
        <f t="shared" si="134"/>
        <v>0</v>
      </c>
      <c r="T369" s="37">
        <f t="shared" si="135"/>
        <v>0</v>
      </c>
      <c r="U369" s="37">
        <f t="shared" si="136"/>
        <v>4375</v>
      </c>
      <c r="V369" s="37">
        <f t="shared" si="137"/>
        <v>0</v>
      </c>
      <c r="W369" s="37">
        <f t="shared" si="138"/>
        <v>0</v>
      </c>
    </row>
    <row r="370" spans="1:23" x14ac:dyDescent="0.35">
      <c r="A370" s="30">
        <v>45895</v>
      </c>
      <c r="B370" s="31" t="s">
        <v>922</v>
      </c>
      <c r="C370" s="31" t="s">
        <v>545</v>
      </c>
      <c r="D370" s="31">
        <v>22364.16</v>
      </c>
      <c r="E370" s="31"/>
      <c r="F370" s="31">
        <v>22364.16</v>
      </c>
      <c r="G370" s="31">
        <v>22364.16</v>
      </c>
      <c r="H370" s="31">
        <f t="shared" si="140"/>
        <v>22364.16</v>
      </c>
      <c r="I370" s="30">
        <v>45925</v>
      </c>
      <c r="J370" s="30" t="s">
        <v>506</v>
      </c>
      <c r="K370" s="31" t="s">
        <v>504</v>
      </c>
      <c r="L370" s="31" t="s">
        <v>405</v>
      </c>
      <c r="M370" s="31" t="s">
        <v>388</v>
      </c>
      <c r="N370" s="7">
        <v>46178</v>
      </c>
      <c r="O370" s="33">
        <f t="shared" si="130"/>
        <v>6</v>
      </c>
      <c r="P370" s="33">
        <f t="shared" si="131"/>
        <v>23</v>
      </c>
      <c r="Q370" s="52">
        <f t="shared" si="132"/>
        <v>254</v>
      </c>
      <c r="R370" s="37">
        <f t="shared" si="133"/>
        <v>0</v>
      </c>
      <c r="S370" s="37">
        <f t="shared" si="134"/>
        <v>0</v>
      </c>
      <c r="T370" s="37">
        <f t="shared" si="135"/>
        <v>0</v>
      </c>
      <c r="U370" s="37">
        <f t="shared" si="136"/>
        <v>22364.16</v>
      </c>
      <c r="V370" s="37">
        <f t="shared" si="137"/>
        <v>0</v>
      </c>
      <c r="W370" s="37">
        <f t="shared" si="138"/>
        <v>0</v>
      </c>
    </row>
    <row r="371" spans="1:23" x14ac:dyDescent="0.35">
      <c r="A371" s="30">
        <v>45876</v>
      </c>
      <c r="B371" s="31" t="s">
        <v>886</v>
      </c>
      <c r="C371" s="31" t="s">
        <v>545</v>
      </c>
      <c r="D371" s="31">
        <v>22343.040000000001</v>
      </c>
      <c r="E371" s="31"/>
      <c r="F371" s="31">
        <v>22343.040000000001</v>
      </c>
      <c r="G371" s="31">
        <v>22343.040000000001</v>
      </c>
      <c r="H371" s="31">
        <f t="shared" si="140"/>
        <v>22343.040000000001</v>
      </c>
      <c r="I371" s="30">
        <v>45906</v>
      </c>
      <c r="J371" s="30" t="s">
        <v>506</v>
      </c>
      <c r="K371" s="31" t="s">
        <v>504</v>
      </c>
      <c r="L371" s="31" t="s">
        <v>405</v>
      </c>
      <c r="M371" s="31" t="s">
        <v>388</v>
      </c>
      <c r="N371" s="7">
        <v>46178</v>
      </c>
      <c r="O371" s="33">
        <f t="shared" si="130"/>
        <v>6</v>
      </c>
      <c r="P371" s="33">
        <f t="shared" si="131"/>
        <v>23</v>
      </c>
      <c r="Q371" s="52">
        <f t="shared" si="132"/>
        <v>273</v>
      </c>
      <c r="R371" s="37">
        <f t="shared" si="133"/>
        <v>0</v>
      </c>
      <c r="S371" s="37">
        <f t="shared" si="134"/>
        <v>0</v>
      </c>
      <c r="T371" s="37">
        <f t="shared" si="135"/>
        <v>0</v>
      </c>
      <c r="U371" s="37">
        <f t="shared" si="136"/>
        <v>22343.040000000001</v>
      </c>
      <c r="V371" s="37">
        <f t="shared" si="137"/>
        <v>0</v>
      </c>
      <c r="W371" s="37">
        <f t="shared" si="138"/>
        <v>0</v>
      </c>
    </row>
    <row r="372" spans="1:23" x14ac:dyDescent="0.35">
      <c r="A372" s="30">
        <v>45869</v>
      </c>
      <c r="B372" s="31" t="s">
        <v>884</v>
      </c>
      <c r="C372" s="31" t="s">
        <v>480</v>
      </c>
      <c r="D372" s="31">
        <v>761801.88</v>
      </c>
      <c r="E372" s="31">
        <v>121888.3</v>
      </c>
      <c r="F372" s="31">
        <v>883690.18</v>
      </c>
      <c r="G372" s="31">
        <v>203429.86</v>
      </c>
      <c r="H372" s="31">
        <f>G372/1.16</f>
        <v>175370.56896551725</v>
      </c>
      <c r="I372" s="30">
        <v>45884</v>
      </c>
      <c r="J372" s="30" t="s">
        <v>506</v>
      </c>
      <c r="K372" s="31" t="s">
        <v>510</v>
      </c>
      <c r="L372" s="31" t="s">
        <v>835</v>
      </c>
      <c r="M372" s="31" t="s">
        <v>388</v>
      </c>
      <c r="N372" s="7">
        <v>46178</v>
      </c>
      <c r="O372" s="33">
        <f t="shared" si="130"/>
        <v>6</v>
      </c>
      <c r="P372" s="33">
        <f t="shared" si="131"/>
        <v>23</v>
      </c>
      <c r="Q372" s="52">
        <f t="shared" si="132"/>
        <v>295</v>
      </c>
      <c r="R372" s="37">
        <f t="shared" si="133"/>
        <v>0</v>
      </c>
      <c r="S372" s="37">
        <f t="shared" si="134"/>
        <v>0</v>
      </c>
      <c r="T372" s="37">
        <f t="shared" si="135"/>
        <v>0</v>
      </c>
      <c r="U372" s="37">
        <f t="shared" si="136"/>
        <v>175370.56896551725</v>
      </c>
      <c r="V372" s="37">
        <f t="shared" si="137"/>
        <v>0</v>
      </c>
      <c r="W372" s="37">
        <f t="shared" si="138"/>
        <v>0</v>
      </c>
    </row>
    <row r="373" spans="1:23" x14ac:dyDescent="0.35">
      <c r="A373" s="30">
        <v>45840</v>
      </c>
      <c r="B373" s="31" t="s">
        <v>863</v>
      </c>
      <c r="C373" s="31" t="s">
        <v>406</v>
      </c>
      <c r="D373" s="31">
        <v>14940</v>
      </c>
      <c r="E373" s="31">
        <v>2390.4</v>
      </c>
      <c r="F373" s="31">
        <v>17330.400000000001</v>
      </c>
      <c r="G373" s="31">
        <v>17330.400000000001</v>
      </c>
      <c r="H373" s="31">
        <f t="shared" ref="H373:H374" si="141">D373</f>
        <v>14940</v>
      </c>
      <c r="I373" s="30">
        <v>45870</v>
      </c>
      <c r="J373" s="30" t="s">
        <v>506</v>
      </c>
      <c r="K373" s="31" t="s">
        <v>504</v>
      </c>
      <c r="L373" s="31" t="s">
        <v>405</v>
      </c>
      <c r="M373" s="31" t="s">
        <v>388</v>
      </c>
      <c r="N373" s="7">
        <v>46178</v>
      </c>
      <c r="O373" s="33">
        <f t="shared" si="130"/>
        <v>6</v>
      </c>
      <c r="P373" s="33">
        <f t="shared" si="131"/>
        <v>23</v>
      </c>
      <c r="Q373" s="52">
        <f t="shared" si="132"/>
        <v>309</v>
      </c>
      <c r="R373" s="37">
        <f t="shared" si="133"/>
        <v>0</v>
      </c>
      <c r="S373" s="37">
        <f t="shared" si="134"/>
        <v>0</v>
      </c>
      <c r="T373" s="37">
        <f t="shared" si="135"/>
        <v>0</v>
      </c>
      <c r="U373" s="37">
        <f t="shared" si="136"/>
        <v>14940</v>
      </c>
      <c r="V373" s="37">
        <f t="shared" si="137"/>
        <v>0</v>
      </c>
      <c r="W373" s="37">
        <f t="shared" si="138"/>
        <v>0</v>
      </c>
    </row>
    <row r="374" spans="1:23" x14ac:dyDescent="0.35">
      <c r="A374" s="30">
        <v>45827</v>
      </c>
      <c r="B374" s="31" t="s">
        <v>854</v>
      </c>
      <c r="C374" s="31" t="s">
        <v>406</v>
      </c>
      <c r="D374" s="31">
        <v>22410</v>
      </c>
      <c r="E374" s="31">
        <v>3585.6</v>
      </c>
      <c r="F374" s="31">
        <v>25995.599999999999</v>
      </c>
      <c r="G374" s="31">
        <v>25995.599999999999</v>
      </c>
      <c r="H374" s="31">
        <f t="shared" si="141"/>
        <v>22410</v>
      </c>
      <c r="I374" s="30">
        <v>45857</v>
      </c>
      <c r="J374" s="30" t="s">
        <v>506</v>
      </c>
      <c r="K374" s="31" t="s">
        <v>504</v>
      </c>
      <c r="L374" s="31" t="s">
        <v>405</v>
      </c>
      <c r="M374" s="31" t="s">
        <v>388</v>
      </c>
      <c r="N374" s="7">
        <v>46178</v>
      </c>
      <c r="O374" s="33">
        <f t="shared" si="130"/>
        <v>6</v>
      </c>
      <c r="P374" s="33">
        <f t="shared" si="131"/>
        <v>23</v>
      </c>
      <c r="Q374" s="52">
        <f t="shared" si="132"/>
        <v>322</v>
      </c>
      <c r="R374" s="37">
        <f t="shared" si="133"/>
        <v>0</v>
      </c>
      <c r="S374" s="37">
        <f t="shared" si="134"/>
        <v>0</v>
      </c>
      <c r="T374" s="37">
        <f t="shared" si="135"/>
        <v>0</v>
      </c>
      <c r="U374" s="37">
        <f t="shared" si="136"/>
        <v>22410</v>
      </c>
      <c r="V374" s="37">
        <f t="shared" si="137"/>
        <v>0</v>
      </c>
      <c r="W374" s="37">
        <f t="shared" si="138"/>
        <v>0</v>
      </c>
    </row>
    <row r="375" spans="1:23" x14ac:dyDescent="0.35">
      <c r="A375" s="30">
        <v>45814</v>
      </c>
      <c r="B375" s="31" t="s">
        <v>845</v>
      </c>
      <c r="C375" s="31" t="s">
        <v>406</v>
      </c>
      <c r="D375" s="31">
        <v>19012.5</v>
      </c>
      <c r="E375" s="31">
        <v>3042</v>
      </c>
      <c r="F375" s="31">
        <v>22054.5</v>
      </c>
      <c r="G375" s="31">
        <v>10385.700000000001</v>
      </c>
      <c r="H375" s="31">
        <f>G375/1.16</f>
        <v>8953.1896551724149</v>
      </c>
      <c r="I375" s="30">
        <v>45844</v>
      </c>
      <c r="J375" s="30" t="s">
        <v>506</v>
      </c>
      <c r="K375" s="31" t="s">
        <v>510</v>
      </c>
      <c r="L375" s="31" t="s">
        <v>405</v>
      </c>
      <c r="M375" s="31" t="s">
        <v>388</v>
      </c>
      <c r="N375" s="7">
        <v>46178</v>
      </c>
      <c r="O375" s="33">
        <f t="shared" si="130"/>
        <v>6</v>
      </c>
      <c r="P375" s="33">
        <f t="shared" si="131"/>
        <v>23</v>
      </c>
      <c r="Q375" s="52">
        <f t="shared" si="132"/>
        <v>335</v>
      </c>
      <c r="R375" s="37">
        <f t="shared" si="133"/>
        <v>0</v>
      </c>
      <c r="S375" s="37">
        <f t="shared" si="134"/>
        <v>0</v>
      </c>
      <c r="T375" s="37">
        <f t="shared" si="135"/>
        <v>0</v>
      </c>
      <c r="U375" s="37">
        <f t="shared" si="136"/>
        <v>8953.1896551724149</v>
      </c>
      <c r="V375" s="37">
        <f t="shared" si="137"/>
        <v>0</v>
      </c>
      <c r="W375" s="37">
        <f t="shared" si="138"/>
        <v>0</v>
      </c>
    </row>
    <row r="376" spans="1:23" x14ac:dyDescent="0.35">
      <c r="A376" s="30">
        <v>45799</v>
      </c>
      <c r="B376" s="31" t="s">
        <v>844</v>
      </c>
      <c r="C376" s="31" t="s">
        <v>798</v>
      </c>
      <c r="D376" s="31">
        <v>3477.15</v>
      </c>
      <c r="E376" s="31">
        <v>556.34</v>
      </c>
      <c r="F376" s="31">
        <v>4033.49</v>
      </c>
      <c r="G376" s="31">
        <v>4033.49</v>
      </c>
      <c r="H376" s="31">
        <f t="shared" ref="H376:H381" si="142">D376</f>
        <v>3477.15</v>
      </c>
      <c r="I376" s="30">
        <v>45829</v>
      </c>
      <c r="J376" s="30" t="s">
        <v>506</v>
      </c>
      <c r="K376" s="31" t="s">
        <v>504</v>
      </c>
      <c r="L376" s="31" t="s">
        <v>405</v>
      </c>
      <c r="M376" s="31" t="s">
        <v>388</v>
      </c>
      <c r="N376" s="7">
        <v>46178</v>
      </c>
      <c r="O376" s="33">
        <f t="shared" si="130"/>
        <v>6</v>
      </c>
      <c r="P376" s="33">
        <f t="shared" si="131"/>
        <v>23</v>
      </c>
      <c r="Q376" s="52">
        <f t="shared" si="132"/>
        <v>350</v>
      </c>
      <c r="R376" s="37">
        <f t="shared" si="133"/>
        <v>0</v>
      </c>
      <c r="S376" s="37">
        <f t="shared" si="134"/>
        <v>0</v>
      </c>
      <c r="T376" s="37">
        <f t="shared" si="135"/>
        <v>0</v>
      </c>
      <c r="U376" s="37">
        <f t="shared" si="136"/>
        <v>3477.15</v>
      </c>
      <c r="V376" s="37">
        <f t="shared" si="137"/>
        <v>0</v>
      </c>
      <c r="W376" s="37">
        <f t="shared" si="138"/>
        <v>0</v>
      </c>
    </row>
    <row r="377" spans="1:23" x14ac:dyDescent="0.35">
      <c r="A377" s="30">
        <v>45792</v>
      </c>
      <c r="B377" s="31" t="s">
        <v>840</v>
      </c>
      <c r="C377" s="31" t="s">
        <v>798</v>
      </c>
      <c r="D377" s="31">
        <v>162680</v>
      </c>
      <c r="E377" s="31">
        <v>26028.799999999999</v>
      </c>
      <c r="F377" s="31">
        <v>188708.8</v>
      </c>
      <c r="G377" s="31">
        <v>188708.8</v>
      </c>
      <c r="H377" s="31">
        <f t="shared" si="142"/>
        <v>162680</v>
      </c>
      <c r="I377" s="30">
        <v>45822</v>
      </c>
      <c r="J377" s="30" t="s">
        <v>506</v>
      </c>
      <c r="K377" s="31" t="s">
        <v>504</v>
      </c>
      <c r="L377" s="31" t="s">
        <v>405</v>
      </c>
      <c r="M377" s="31" t="s">
        <v>388</v>
      </c>
      <c r="N377" s="7">
        <v>46178</v>
      </c>
      <c r="O377" s="33">
        <f t="shared" si="130"/>
        <v>6</v>
      </c>
      <c r="P377" s="33">
        <f t="shared" si="131"/>
        <v>23</v>
      </c>
      <c r="Q377" s="52">
        <f t="shared" si="132"/>
        <v>357</v>
      </c>
      <c r="R377" s="37">
        <f t="shared" si="133"/>
        <v>0</v>
      </c>
      <c r="S377" s="37">
        <f t="shared" si="134"/>
        <v>0</v>
      </c>
      <c r="T377" s="37">
        <f t="shared" si="135"/>
        <v>0</v>
      </c>
      <c r="U377" s="37">
        <f t="shared" si="136"/>
        <v>162680</v>
      </c>
      <c r="V377" s="37">
        <f t="shared" si="137"/>
        <v>0</v>
      </c>
      <c r="W377" s="37">
        <f t="shared" si="138"/>
        <v>0</v>
      </c>
    </row>
    <row r="378" spans="1:23" x14ac:dyDescent="0.35">
      <c r="A378" s="30">
        <v>45792</v>
      </c>
      <c r="B378" s="31" t="s">
        <v>841</v>
      </c>
      <c r="C378" s="31" t="s">
        <v>798</v>
      </c>
      <c r="D378" s="31">
        <v>6970.68</v>
      </c>
      <c r="E378" s="31">
        <v>1115.31</v>
      </c>
      <c r="F378" s="31">
        <v>8085.99</v>
      </c>
      <c r="G378" s="31">
        <v>8085.99</v>
      </c>
      <c r="H378" s="31">
        <f t="shared" si="142"/>
        <v>6970.68</v>
      </c>
      <c r="I378" s="30">
        <v>45822</v>
      </c>
      <c r="J378" s="30" t="s">
        <v>506</v>
      </c>
      <c r="K378" s="31" t="s">
        <v>504</v>
      </c>
      <c r="L378" s="31" t="s">
        <v>405</v>
      </c>
      <c r="M378" s="31" t="s">
        <v>388</v>
      </c>
      <c r="N378" s="7">
        <v>46178</v>
      </c>
      <c r="O378" s="33">
        <f t="shared" si="130"/>
        <v>6</v>
      </c>
      <c r="P378" s="33">
        <f t="shared" si="131"/>
        <v>23</v>
      </c>
      <c r="Q378" s="52">
        <f t="shared" si="132"/>
        <v>357</v>
      </c>
      <c r="R378" s="37">
        <f t="shared" si="133"/>
        <v>0</v>
      </c>
      <c r="S378" s="37">
        <f t="shared" si="134"/>
        <v>0</v>
      </c>
      <c r="T378" s="37">
        <f t="shared" si="135"/>
        <v>0</v>
      </c>
      <c r="U378" s="37">
        <f t="shared" si="136"/>
        <v>6970.68</v>
      </c>
      <c r="V378" s="37">
        <f t="shared" si="137"/>
        <v>0</v>
      </c>
      <c r="W378" s="37">
        <f t="shared" si="138"/>
        <v>0</v>
      </c>
    </row>
    <row r="379" spans="1:23" x14ac:dyDescent="0.35">
      <c r="A379" s="30">
        <v>45790</v>
      </c>
      <c r="B379" s="31" t="s">
        <v>843</v>
      </c>
      <c r="C379" s="31" t="s">
        <v>798</v>
      </c>
      <c r="D379" s="31">
        <v>20992.5</v>
      </c>
      <c r="E379" s="31">
        <v>3358.8</v>
      </c>
      <c r="F379" s="31">
        <v>24351.3</v>
      </c>
      <c r="G379" s="31">
        <v>24351.3</v>
      </c>
      <c r="H379" s="31">
        <f t="shared" si="142"/>
        <v>20992.5</v>
      </c>
      <c r="I379" s="30">
        <v>45820</v>
      </c>
      <c r="J379" s="30" t="s">
        <v>506</v>
      </c>
      <c r="K379" s="31" t="s">
        <v>504</v>
      </c>
      <c r="L379" s="31" t="s">
        <v>405</v>
      </c>
      <c r="M379" s="31" t="s">
        <v>388</v>
      </c>
      <c r="N379" s="7">
        <v>46178</v>
      </c>
      <c r="O379" s="33">
        <f t="shared" si="130"/>
        <v>6</v>
      </c>
      <c r="P379" s="33">
        <f t="shared" si="131"/>
        <v>23</v>
      </c>
      <c r="Q379" s="52">
        <f t="shared" si="132"/>
        <v>359</v>
      </c>
      <c r="R379" s="37">
        <f t="shared" si="133"/>
        <v>0</v>
      </c>
      <c r="S379" s="37">
        <f t="shared" si="134"/>
        <v>0</v>
      </c>
      <c r="T379" s="37">
        <f t="shared" si="135"/>
        <v>0</v>
      </c>
      <c r="U379" s="37">
        <f t="shared" si="136"/>
        <v>20992.5</v>
      </c>
      <c r="V379" s="37">
        <f t="shared" si="137"/>
        <v>0</v>
      </c>
      <c r="W379" s="37">
        <f t="shared" si="138"/>
        <v>0</v>
      </c>
    </row>
    <row r="380" spans="1:23" x14ac:dyDescent="0.35">
      <c r="A380" s="30">
        <v>45784</v>
      </c>
      <c r="B380" s="31" t="s">
        <v>838</v>
      </c>
      <c r="C380" s="31" t="s">
        <v>798</v>
      </c>
      <c r="D380" s="31">
        <v>5250</v>
      </c>
      <c r="E380" s="31">
        <v>840</v>
      </c>
      <c r="F380" s="31">
        <v>6090</v>
      </c>
      <c r="G380" s="31">
        <v>6090</v>
      </c>
      <c r="H380" s="31">
        <f t="shared" si="142"/>
        <v>5250</v>
      </c>
      <c r="I380" s="30">
        <v>45814</v>
      </c>
      <c r="J380" s="30" t="s">
        <v>506</v>
      </c>
      <c r="K380" s="31" t="s">
        <v>504</v>
      </c>
      <c r="L380" s="31" t="s">
        <v>405</v>
      </c>
      <c r="M380" s="31" t="s">
        <v>388</v>
      </c>
      <c r="N380" s="7">
        <v>46178</v>
      </c>
      <c r="O380" s="33">
        <f t="shared" si="130"/>
        <v>6</v>
      </c>
      <c r="P380" s="33">
        <f t="shared" si="131"/>
        <v>23</v>
      </c>
      <c r="Q380" s="52">
        <f t="shared" si="132"/>
        <v>365</v>
      </c>
      <c r="R380" s="37">
        <f t="shared" si="133"/>
        <v>0</v>
      </c>
      <c r="S380" s="37">
        <f t="shared" si="134"/>
        <v>0</v>
      </c>
      <c r="T380" s="37">
        <f t="shared" si="135"/>
        <v>0</v>
      </c>
      <c r="U380" s="37">
        <f t="shared" si="136"/>
        <v>5250</v>
      </c>
      <c r="V380" s="37">
        <f t="shared" si="137"/>
        <v>0</v>
      </c>
      <c r="W380" s="37">
        <f t="shared" si="138"/>
        <v>0</v>
      </c>
    </row>
    <row r="381" spans="1:23" x14ac:dyDescent="0.35">
      <c r="A381" s="30">
        <v>45772</v>
      </c>
      <c r="B381" s="31" t="s">
        <v>836</v>
      </c>
      <c r="C381" s="31" t="s">
        <v>798</v>
      </c>
      <c r="D381" s="31">
        <v>45500</v>
      </c>
      <c r="E381" s="31">
        <v>7280</v>
      </c>
      <c r="F381" s="31">
        <v>52780</v>
      </c>
      <c r="G381" s="31">
        <v>52780</v>
      </c>
      <c r="H381" s="31">
        <f t="shared" si="142"/>
        <v>45500</v>
      </c>
      <c r="I381" s="30">
        <v>45802</v>
      </c>
      <c r="J381" s="30" t="s">
        <v>506</v>
      </c>
      <c r="K381" s="31" t="s">
        <v>504</v>
      </c>
      <c r="L381" s="31" t="s">
        <v>405</v>
      </c>
      <c r="M381" s="31" t="s">
        <v>388</v>
      </c>
      <c r="N381" s="7">
        <v>46178</v>
      </c>
      <c r="O381" s="33">
        <f t="shared" si="130"/>
        <v>6</v>
      </c>
      <c r="P381" s="33">
        <f t="shared" si="131"/>
        <v>23</v>
      </c>
      <c r="Q381" s="52">
        <f t="shared" si="132"/>
        <v>377</v>
      </c>
      <c r="R381" s="37">
        <f t="shared" si="133"/>
        <v>0</v>
      </c>
      <c r="S381" s="37">
        <f t="shared" si="134"/>
        <v>0</v>
      </c>
      <c r="T381" s="37">
        <f t="shared" si="135"/>
        <v>0</v>
      </c>
      <c r="U381" s="37">
        <f t="shared" si="136"/>
        <v>45500</v>
      </c>
      <c r="V381" s="37">
        <f t="shared" si="137"/>
        <v>0</v>
      </c>
      <c r="W381" s="37">
        <f t="shared" si="138"/>
        <v>0</v>
      </c>
    </row>
    <row r="382" spans="1:23" x14ac:dyDescent="0.35">
      <c r="A382" s="30">
        <v>45720</v>
      </c>
      <c r="B382" s="31" t="s">
        <v>806</v>
      </c>
      <c r="C382" s="31" t="s">
        <v>798</v>
      </c>
      <c r="D382" s="31">
        <v>31483.63</v>
      </c>
      <c r="E382" s="31">
        <v>5037.38</v>
      </c>
      <c r="F382" s="31">
        <v>36521.01</v>
      </c>
      <c r="G382" s="31">
        <v>5816.12</v>
      </c>
      <c r="H382" s="31">
        <f>G382/1.16</f>
        <v>5013.8965517241386</v>
      </c>
      <c r="I382" s="30">
        <v>45750</v>
      </c>
      <c r="J382" s="30" t="s">
        <v>506</v>
      </c>
      <c r="K382" s="31" t="s">
        <v>510</v>
      </c>
      <c r="L382" s="31" t="s">
        <v>405</v>
      </c>
      <c r="M382" s="31" t="s">
        <v>388</v>
      </c>
      <c r="N382" s="7">
        <v>46178</v>
      </c>
      <c r="O382" s="33">
        <f t="shared" si="130"/>
        <v>6</v>
      </c>
      <c r="P382" s="33">
        <f t="shared" si="131"/>
        <v>23</v>
      </c>
      <c r="Q382" s="52">
        <f t="shared" si="132"/>
        <v>429</v>
      </c>
      <c r="R382" s="37">
        <f t="shared" si="133"/>
        <v>0</v>
      </c>
      <c r="S382" s="37">
        <f t="shared" si="134"/>
        <v>0</v>
      </c>
      <c r="T382" s="37">
        <f t="shared" si="135"/>
        <v>0</v>
      </c>
      <c r="U382" s="37">
        <f t="shared" si="136"/>
        <v>5013.8965517241386</v>
      </c>
      <c r="V382" s="37">
        <f t="shared" si="137"/>
        <v>0</v>
      </c>
      <c r="W382" s="37">
        <f t="shared" si="138"/>
        <v>0</v>
      </c>
    </row>
    <row r="383" spans="1:23" x14ac:dyDescent="0.35">
      <c r="A383" s="30">
        <v>45709</v>
      </c>
      <c r="B383" s="31" t="s">
        <v>804</v>
      </c>
      <c r="C383" s="31" t="s">
        <v>798</v>
      </c>
      <c r="D383" s="31">
        <v>23609.5</v>
      </c>
      <c r="E383" s="31">
        <v>2595.6</v>
      </c>
      <c r="F383" s="31">
        <v>26205.1</v>
      </c>
      <c r="G383" s="31">
        <v>26205.1</v>
      </c>
      <c r="H383" s="31">
        <f t="shared" ref="H383:H384" si="143">D383</f>
        <v>23609.5</v>
      </c>
      <c r="I383" s="30">
        <v>45784</v>
      </c>
      <c r="J383" s="30" t="s">
        <v>506</v>
      </c>
      <c r="K383" s="31" t="s">
        <v>504</v>
      </c>
      <c r="L383" s="31" t="s">
        <v>405</v>
      </c>
      <c r="M383" s="31" t="s">
        <v>388</v>
      </c>
      <c r="N383" s="7">
        <v>46178</v>
      </c>
      <c r="O383" s="33">
        <f t="shared" si="130"/>
        <v>6</v>
      </c>
      <c r="P383" s="33">
        <f t="shared" si="131"/>
        <v>23</v>
      </c>
      <c r="Q383" s="52">
        <f t="shared" si="132"/>
        <v>395</v>
      </c>
      <c r="R383" s="37">
        <f t="shared" si="133"/>
        <v>0</v>
      </c>
      <c r="S383" s="37">
        <f t="shared" si="134"/>
        <v>0</v>
      </c>
      <c r="T383" s="37">
        <f t="shared" si="135"/>
        <v>0</v>
      </c>
      <c r="U383" s="37">
        <f t="shared" si="136"/>
        <v>23609.5</v>
      </c>
      <c r="V383" s="37">
        <f t="shared" si="137"/>
        <v>0</v>
      </c>
      <c r="W383" s="37">
        <f t="shared" si="138"/>
        <v>0</v>
      </c>
    </row>
    <row r="384" spans="1:23" x14ac:dyDescent="0.35">
      <c r="A384" s="30">
        <v>45699</v>
      </c>
      <c r="B384" s="31" t="s">
        <v>799</v>
      </c>
      <c r="C384" s="31" t="s">
        <v>782</v>
      </c>
      <c r="D384" s="31">
        <v>1230</v>
      </c>
      <c r="E384" s="31"/>
      <c r="F384" s="31">
        <v>1230</v>
      </c>
      <c r="G384" s="31">
        <v>1230</v>
      </c>
      <c r="H384" s="31">
        <f t="shared" si="143"/>
        <v>1230</v>
      </c>
      <c r="I384" s="30">
        <v>45714</v>
      </c>
      <c r="J384" s="30" t="s">
        <v>506</v>
      </c>
      <c r="K384" s="31" t="s">
        <v>504</v>
      </c>
      <c r="L384" s="31" t="s">
        <v>405</v>
      </c>
      <c r="M384" s="31" t="s">
        <v>388</v>
      </c>
      <c r="N384" s="7">
        <v>46178</v>
      </c>
      <c r="O384" s="33">
        <f t="shared" si="130"/>
        <v>6</v>
      </c>
      <c r="P384" s="33">
        <f t="shared" si="131"/>
        <v>23</v>
      </c>
      <c r="Q384" s="52">
        <f t="shared" si="132"/>
        <v>465</v>
      </c>
      <c r="R384" s="37">
        <f t="shared" si="133"/>
        <v>0</v>
      </c>
      <c r="S384" s="37">
        <f t="shared" si="134"/>
        <v>0</v>
      </c>
      <c r="T384" s="37">
        <f t="shared" si="135"/>
        <v>0</v>
      </c>
      <c r="U384" s="37">
        <f t="shared" si="136"/>
        <v>1230</v>
      </c>
      <c r="V384" s="37">
        <f t="shared" si="137"/>
        <v>0</v>
      </c>
      <c r="W384" s="37">
        <f t="shared" si="138"/>
        <v>0</v>
      </c>
    </row>
    <row r="385" spans="1:23" x14ac:dyDescent="0.35">
      <c r="A385" s="30">
        <v>45610</v>
      </c>
      <c r="B385" s="31" t="s">
        <v>760</v>
      </c>
      <c r="C385" s="31" t="s">
        <v>413</v>
      </c>
      <c r="D385" s="31">
        <v>2369.29</v>
      </c>
      <c r="E385" s="31">
        <v>379.09</v>
      </c>
      <c r="F385" s="31">
        <v>2748.38</v>
      </c>
      <c r="G385" s="31">
        <v>360.54</v>
      </c>
      <c r="H385" s="31">
        <f>G385/1.16</f>
        <v>310.81034482758622</v>
      </c>
      <c r="I385" s="30">
        <v>45640</v>
      </c>
      <c r="J385" s="30" t="s">
        <v>506</v>
      </c>
      <c r="K385" s="31" t="s">
        <v>510</v>
      </c>
      <c r="L385" s="31" t="s">
        <v>393</v>
      </c>
      <c r="M385" s="31" t="s">
        <v>388</v>
      </c>
      <c r="N385" s="7">
        <v>46178</v>
      </c>
      <c r="O385" s="33">
        <f t="shared" si="130"/>
        <v>6</v>
      </c>
      <c r="P385" s="33">
        <f t="shared" si="131"/>
        <v>23</v>
      </c>
      <c r="Q385" s="52">
        <f t="shared" si="132"/>
        <v>539</v>
      </c>
      <c r="R385" s="37">
        <f t="shared" si="133"/>
        <v>0</v>
      </c>
      <c r="S385" s="37">
        <f t="shared" si="134"/>
        <v>0</v>
      </c>
      <c r="T385" s="37">
        <f t="shared" si="135"/>
        <v>0</v>
      </c>
      <c r="U385" s="37">
        <f t="shared" si="136"/>
        <v>310.81034482758622</v>
      </c>
      <c r="V385" s="37">
        <f t="shared" si="137"/>
        <v>0</v>
      </c>
      <c r="W385" s="37">
        <f t="shared" si="138"/>
        <v>0</v>
      </c>
    </row>
    <row r="386" spans="1:23" x14ac:dyDescent="0.35">
      <c r="A386" s="30">
        <v>45582</v>
      </c>
      <c r="B386" s="31" t="s">
        <v>741</v>
      </c>
      <c r="C386" s="31" t="s">
        <v>413</v>
      </c>
      <c r="D386" s="31">
        <v>21120</v>
      </c>
      <c r="E386" s="31">
        <v>3379.2</v>
      </c>
      <c r="F386" s="31">
        <v>24499.200000000001</v>
      </c>
      <c r="G386" s="31">
        <v>24499.200000000001</v>
      </c>
      <c r="H386" s="31">
        <f t="shared" ref="H386:H387" si="144">D386</f>
        <v>21120</v>
      </c>
      <c r="I386" s="30">
        <v>45612</v>
      </c>
      <c r="J386" s="30" t="s">
        <v>506</v>
      </c>
      <c r="K386" s="31" t="s">
        <v>504</v>
      </c>
      <c r="L386" s="31" t="s">
        <v>393</v>
      </c>
      <c r="M386" s="31" t="s">
        <v>388</v>
      </c>
      <c r="N386" s="7">
        <v>46178</v>
      </c>
      <c r="O386" s="33">
        <f t="shared" si="130"/>
        <v>6</v>
      </c>
      <c r="P386" s="33">
        <f t="shared" si="131"/>
        <v>23</v>
      </c>
      <c r="Q386" s="52">
        <f t="shared" si="132"/>
        <v>567</v>
      </c>
      <c r="R386" s="37">
        <f t="shared" si="133"/>
        <v>0</v>
      </c>
      <c r="S386" s="37">
        <f t="shared" si="134"/>
        <v>0</v>
      </c>
      <c r="T386" s="37">
        <f t="shared" si="135"/>
        <v>0</v>
      </c>
      <c r="U386" s="37">
        <f t="shared" si="136"/>
        <v>21120</v>
      </c>
      <c r="V386" s="37">
        <f t="shared" si="137"/>
        <v>0</v>
      </c>
      <c r="W386" s="37">
        <f t="shared" si="138"/>
        <v>0</v>
      </c>
    </row>
    <row r="387" spans="1:23" x14ac:dyDescent="0.35">
      <c r="A387" s="30">
        <v>45519</v>
      </c>
      <c r="B387" s="31" t="s">
        <v>675</v>
      </c>
      <c r="C387" s="31" t="s">
        <v>513</v>
      </c>
      <c r="D387" s="31">
        <v>2475</v>
      </c>
      <c r="E387" s="31">
        <v>396</v>
      </c>
      <c r="F387" s="31">
        <v>2871</v>
      </c>
      <c r="G387" s="31">
        <v>2871</v>
      </c>
      <c r="H387" s="31">
        <f t="shared" si="144"/>
        <v>2475</v>
      </c>
      <c r="I387" s="30">
        <v>45549</v>
      </c>
      <c r="J387" s="30" t="s">
        <v>506</v>
      </c>
      <c r="K387" s="31" t="s">
        <v>504</v>
      </c>
      <c r="L387" s="31" t="s">
        <v>399</v>
      </c>
      <c r="M387" s="31" t="s">
        <v>388</v>
      </c>
      <c r="N387" s="7">
        <v>46178</v>
      </c>
      <c r="O387" s="33">
        <f t="shared" si="130"/>
        <v>6</v>
      </c>
      <c r="P387" s="33">
        <f t="shared" si="131"/>
        <v>23</v>
      </c>
      <c r="Q387" s="52">
        <f t="shared" si="132"/>
        <v>630</v>
      </c>
      <c r="R387" s="37">
        <f t="shared" si="133"/>
        <v>0</v>
      </c>
      <c r="S387" s="37">
        <f t="shared" si="134"/>
        <v>0</v>
      </c>
      <c r="T387" s="37">
        <f t="shared" si="135"/>
        <v>0</v>
      </c>
      <c r="U387" s="37">
        <f t="shared" si="136"/>
        <v>2475</v>
      </c>
      <c r="V387" s="37">
        <f t="shared" si="137"/>
        <v>0</v>
      </c>
      <c r="W387" s="37">
        <f t="shared" si="138"/>
        <v>0</v>
      </c>
    </row>
    <row r="388" spans="1:23" x14ac:dyDescent="0.35">
      <c r="A388" s="30">
        <v>45498</v>
      </c>
      <c r="B388" s="31" t="s">
        <v>661</v>
      </c>
      <c r="C388" s="31" t="s">
        <v>513</v>
      </c>
      <c r="D388" s="31">
        <v>2475</v>
      </c>
      <c r="E388" s="31">
        <v>396</v>
      </c>
      <c r="F388" s="31">
        <v>2871</v>
      </c>
      <c r="G388" s="31">
        <v>2378</v>
      </c>
      <c r="H388" s="31">
        <f>G388/1.16</f>
        <v>2050</v>
      </c>
      <c r="I388" s="30">
        <v>45528</v>
      </c>
      <c r="J388" s="30" t="s">
        <v>506</v>
      </c>
      <c r="K388" s="31" t="s">
        <v>510</v>
      </c>
      <c r="L388" s="31" t="s">
        <v>399</v>
      </c>
      <c r="M388" s="31" t="s">
        <v>388</v>
      </c>
      <c r="N388" s="7">
        <v>46178</v>
      </c>
      <c r="O388" s="33">
        <f t="shared" si="130"/>
        <v>6</v>
      </c>
      <c r="P388" s="33">
        <f t="shared" si="131"/>
        <v>23</v>
      </c>
      <c r="Q388" s="52">
        <f t="shared" si="132"/>
        <v>651</v>
      </c>
      <c r="R388" s="37">
        <f t="shared" si="133"/>
        <v>0</v>
      </c>
      <c r="S388" s="37">
        <f t="shared" si="134"/>
        <v>0</v>
      </c>
      <c r="T388" s="37">
        <f t="shared" si="135"/>
        <v>0</v>
      </c>
      <c r="U388" s="37">
        <f t="shared" si="136"/>
        <v>2050</v>
      </c>
      <c r="V388" s="37">
        <f t="shared" si="137"/>
        <v>0</v>
      </c>
      <c r="W388" s="37">
        <f t="shared" si="138"/>
        <v>0</v>
      </c>
    </row>
    <row r="389" spans="1:23" x14ac:dyDescent="0.35">
      <c r="A389" s="30">
        <v>45491</v>
      </c>
      <c r="B389" s="31" t="s">
        <v>643</v>
      </c>
      <c r="C389" s="31" t="s">
        <v>396</v>
      </c>
      <c r="D389" s="31">
        <v>16588</v>
      </c>
      <c r="E389" s="31">
        <v>2654.08</v>
      </c>
      <c r="F389" s="31">
        <v>19242.080000000002</v>
      </c>
      <c r="G389" s="31">
        <v>19242.080000000002</v>
      </c>
      <c r="H389" s="31">
        <f t="shared" ref="H389:H390" si="145">D389</f>
        <v>16588</v>
      </c>
      <c r="I389" s="30">
        <v>45521</v>
      </c>
      <c r="J389" s="30" t="s">
        <v>506</v>
      </c>
      <c r="K389" s="31" t="s">
        <v>504</v>
      </c>
      <c r="L389" s="31" t="s">
        <v>397</v>
      </c>
      <c r="M389" s="31" t="s">
        <v>388</v>
      </c>
      <c r="N389" s="7">
        <v>46178</v>
      </c>
      <c r="O389" s="33">
        <f t="shared" si="130"/>
        <v>6</v>
      </c>
      <c r="P389" s="33">
        <f t="shared" si="131"/>
        <v>23</v>
      </c>
      <c r="Q389" s="52">
        <f t="shared" si="132"/>
        <v>658</v>
      </c>
      <c r="R389" s="37">
        <f t="shared" si="133"/>
        <v>0</v>
      </c>
      <c r="S389" s="37">
        <f t="shared" si="134"/>
        <v>0</v>
      </c>
      <c r="T389" s="37">
        <f t="shared" si="135"/>
        <v>0</v>
      </c>
      <c r="U389" s="37">
        <f t="shared" si="136"/>
        <v>16588</v>
      </c>
      <c r="V389" s="37">
        <f t="shared" si="137"/>
        <v>0</v>
      </c>
      <c r="W389" s="37">
        <f t="shared" si="138"/>
        <v>0</v>
      </c>
    </row>
    <row r="390" spans="1:23" x14ac:dyDescent="0.35">
      <c r="A390" s="30">
        <v>45352</v>
      </c>
      <c r="B390" s="31" t="s">
        <v>515</v>
      </c>
      <c r="C390" s="31" t="s">
        <v>509</v>
      </c>
      <c r="D390" s="31">
        <v>8800</v>
      </c>
      <c r="E390" s="31">
        <v>1408</v>
      </c>
      <c r="F390" s="31">
        <v>10208</v>
      </c>
      <c r="G390" s="31">
        <v>10208</v>
      </c>
      <c r="H390" s="31">
        <f t="shared" si="145"/>
        <v>8800</v>
      </c>
      <c r="I390" s="30">
        <v>45382</v>
      </c>
      <c r="J390" s="30" t="s">
        <v>506</v>
      </c>
      <c r="K390" s="31" t="s">
        <v>504</v>
      </c>
      <c r="L390" s="31" t="s">
        <v>404</v>
      </c>
      <c r="M390" s="31" t="s">
        <v>388</v>
      </c>
      <c r="N390" s="7">
        <v>46178</v>
      </c>
      <c r="O390" s="33">
        <f t="shared" ref="O390" si="146">MONTH(N390)</f>
        <v>6</v>
      </c>
      <c r="P390" s="33">
        <f t="shared" ref="P390" si="147">WEEKNUM(N390)</f>
        <v>23</v>
      </c>
      <c r="Q390" s="52">
        <f t="shared" ref="Q390" si="148">IF(J390="Vencido",N390-I390+1,0)</f>
        <v>797</v>
      </c>
      <c r="R390" s="37">
        <f t="shared" ref="R390" si="149">IF(Q390&gt;0,IF(Q390&lt;31,H390,0),0)</f>
        <v>0</v>
      </c>
      <c r="S390" s="37">
        <f t="shared" ref="S390" si="150">IF(Q390&gt;30,IF(Q390&lt;61,H390,0),0)</f>
        <v>0</v>
      </c>
      <c r="T390" s="37">
        <f t="shared" ref="T390" si="151">IF(Q390&gt;60,IF(Q390&lt;91,H390,0),0)</f>
        <v>0</v>
      </c>
      <c r="U390" s="37">
        <f t="shared" ref="U390" si="152">IF(Q390&gt;90,H390,0)</f>
        <v>8800</v>
      </c>
      <c r="V390" s="37">
        <f t="shared" ref="V390" si="153">IF(J390="Por vencer",H390,0)</f>
        <v>0</v>
      </c>
      <c r="W390" s="37">
        <f t="shared" ref="W390" si="154">IF(J390="Vigente",H390,0)</f>
        <v>0</v>
      </c>
    </row>
    <row r="391" spans="1:23" x14ac:dyDescent="0.35">
      <c r="A391" s="30">
        <v>46171</v>
      </c>
      <c r="B391" s="31" t="s">
        <v>2248</v>
      </c>
      <c r="C391" s="31" t="s">
        <v>508</v>
      </c>
      <c r="D391" s="31">
        <v>381068.6</v>
      </c>
      <c r="E391" s="31">
        <v>60970.98</v>
      </c>
      <c r="F391" s="31">
        <v>442039.58</v>
      </c>
      <c r="G391" s="31">
        <v>2511.59</v>
      </c>
      <c r="H391" s="31">
        <f>+G391/1.16</f>
        <v>2165.1637931034484</v>
      </c>
      <c r="I391" s="30">
        <v>46201</v>
      </c>
      <c r="J391" s="30" t="s">
        <v>503</v>
      </c>
      <c r="K391" s="31" t="s">
        <v>510</v>
      </c>
      <c r="L391" s="31" t="s">
        <v>397</v>
      </c>
      <c r="M391" s="31" t="s">
        <v>388</v>
      </c>
      <c r="N391" s="7">
        <v>46172</v>
      </c>
      <c r="O391" s="33">
        <f t="shared" ref="O391:O454" si="155">MONTH(N391)</f>
        <v>5</v>
      </c>
      <c r="P391" s="33">
        <f t="shared" ref="P391:P454" si="156">WEEKNUM(N391)</f>
        <v>22</v>
      </c>
      <c r="Q391" s="52">
        <f t="shared" ref="Q391:Q454" si="157">IF(J391="Vencido",N391-I391+1,0)</f>
        <v>0</v>
      </c>
      <c r="R391" s="37">
        <f t="shared" ref="R391:R454" si="158">IF(Q391&gt;0,IF(Q391&lt;31,H391,0),0)</f>
        <v>0</v>
      </c>
      <c r="S391" s="37">
        <f t="shared" ref="S391:S454" si="159">IF(Q391&gt;30,IF(Q391&lt;61,H391,0),0)</f>
        <v>0</v>
      </c>
      <c r="T391" s="37">
        <f t="shared" ref="T391:T454" si="160">IF(Q391&gt;60,IF(Q391&lt;91,H391,0),0)</f>
        <v>0</v>
      </c>
      <c r="U391" s="37">
        <f t="shared" ref="U391:U454" si="161">IF(Q391&gt;90,H391,0)</f>
        <v>0</v>
      </c>
      <c r="V391" s="37">
        <f t="shared" ref="V391:V454" si="162">IF(J391="Por vencer",H391,0)</f>
        <v>0</v>
      </c>
      <c r="W391" s="37">
        <f t="shared" ref="W391:W454" si="163">IF(J391="Vigente",H391,0)</f>
        <v>2165.1637931034484</v>
      </c>
    </row>
    <row r="392" spans="1:23" x14ac:dyDescent="0.35">
      <c r="A392" s="30">
        <v>46170</v>
      </c>
      <c r="B392" s="31" t="s">
        <v>2249</v>
      </c>
      <c r="C392" s="31" t="s">
        <v>563</v>
      </c>
      <c r="D392" s="31">
        <v>42750</v>
      </c>
      <c r="E392" s="31">
        <v>6840</v>
      </c>
      <c r="F392" s="31">
        <v>49590</v>
      </c>
      <c r="G392" s="31">
        <v>49590</v>
      </c>
      <c r="H392" s="31">
        <f>+D392</f>
        <v>42750</v>
      </c>
      <c r="I392" s="30">
        <v>46200</v>
      </c>
      <c r="J392" s="30" t="s">
        <v>503</v>
      </c>
      <c r="K392" s="31" t="s">
        <v>504</v>
      </c>
      <c r="L392" s="31" t="s">
        <v>397</v>
      </c>
      <c r="M392" s="31" t="s">
        <v>388</v>
      </c>
      <c r="N392" s="7">
        <v>46172</v>
      </c>
      <c r="O392" s="33">
        <f t="shared" si="155"/>
        <v>5</v>
      </c>
      <c r="P392" s="33">
        <f t="shared" si="156"/>
        <v>22</v>
      </c>
      <c r="Q392" s="52">
        <f t="shared" si="157"/>
        <v>0</v>
      </c>
      <c r="R392" s="37">
        <f t="shared" si="158"/>
        <v>0</v>
      </c>
      <c r="S392" s="37">
        <f t="shared" si="159"/>
        <v>0</v>
      </c>
      <c r="T392" s="37">
        <f t="shared" si="160"/>
        <v>0</v>
      </c>
      <c r="U392" s="37">
        <f t="shared" si="161"/>
        <v>0</v>
      </c>
      <c r="V392" s="37">
        <f t="shared" si="162"/>
        <v>0</v>
      </c>
      <c r="W392" s="37">
        <f t="shared" si="163"/>
        <v>42750</v>
      </c>
    </row>
    <row r="393" spans="1:23" x14ac:dyDescent="0.35">
      <c r="A393" s="30">
        <v>46170</v>
      </c>
      <c r="B393" s="31" t="s">
        <v>2250</v>
      </c>
      <c r="C393" s="31" t="s">
        <v>411</v>
      </c>
      <c r="D393" s="31">
        <v>46680</v>
      </c>
      <c r="E393" s="31">
        <v>7468.8</v>
      </c>
      <c r="F393" s="31">
        <v>54148.800000000003</v>
      </c>
      <c r="G393" s="31">
        <v>54148.800000000003</v>
      </c>
      <c r="H393" s="31">
        <f t="shared" ref="H393:H412" si="164">+D393</f>
        <v>46680</v>
      </c>
      <c r="I393" s="30">
        <v>46200</v>
      </c>
      <c r="J393" s="30" t="s">
        <v>503</v>
      </c>
      <c r="K393" s="31" t="s">
        <v>504</v>
      </c>
      <c r="L393" s="31" t="s">
        <v>1146</v>
      </c>
      <c r="M393" s="31" t="s">
        <v>388</v>
      </c>
      <c r="N393" s="7">
        <v>46172</v>
      </c>
      <c r="O393" s="33">
        <f t="shared" si="155"/>
        <v>5</v>
      </c>
      <c r="P393" s="33">
        <f t="shared" si="156"/>
        <v>22</v>
      </c>
      <c r="Q393" s="52">
        <f t="shared" si="157"/>
        <v>0</v>
      </c>
      <c r="R393" s="37">
        <f t="shared" si="158"/>
        <v>0</v>
      </c>
      <c r="S393" s="37">
        <f t="shared" si="159"/>
        <v>0</v>
      </c>
      <c r="T393" s="37">
        <f t="shared" si="160"/>
        <v>0</v>
      </c>
      <c r="U393" s="37">
        <f t="shared" si="161"/>
        <v>0</v>
      </c>
      <c r="V393" s="37">
        <f t="shared" si="162"/>
        <v>0</v>
      </c>
      <c r="W393" s="37">
        <f t="shared" si="163"/>
        <v>46680</v>
      </c>
    </row>
    <row r="394" spans="1:23" x14ac:dyDescent="0.35">
      <c r="A394" s="30">
        <v>46169</v>
      </c>
      <c r="B394" s="31" t="s">
        <v>2252</v>
      </c>
      <c r="C394" s="31" t="s">
        <v>831</v>
      </c>
      <c r="D394" s="31">
        <v>7015.9</v>
      </c>
      <c r="E394" s="31"/>
      <c r="F394" s="31">
        <v>7015.9</v>
      </c>
      <c r="G394" s="31">
        <v>7015.9</v>
      </c>
      <c r="H394" s="31">
        <f t="shared" si="164"/>
        <v>7015.9</v>
      </c>
      <c r="I394" s="30">
        <v>46199</v>
      </c>
      <c r="J394" s="30" t="s">
        <v>503</v>
      </c>
      <c r="K394" s="31" t="s">
        <v>504</v>
      </c>
      <c r="L394" s="31" t="s">
        <v>397</v>
      </c>
      <c r="M394" s="31" t="s">
        <v>388</v>
      </c>
      <c r="N394" s="7">
        <v>46172</v>
      </c>
      <c r="O394" s="33">
        <f t="shared" si="155"/>
        <v>5</v>
      </c>
      <c r="P394" s="33">
        <f t="shared" si="156"/>
        <v>22</v>
      </c>
      <c r="Q394" s="52">
        <f t="shared" si="157"/>
        <v>0</v>
      </c>
      <c r="R394" s="37">
        <f t="shared" si="158"/>
        <v>0</v>
      </c>
      <c r="S394" s="37">
        <f t="shared" si="159"/>
        <v>0</v>
      </c>
      <c r="T394" s="37">
        <f t="shared" si="160"/>
        <v>0</v>
      </c>
      <c r="U394" s="37">
        <f t="shared" si="161"/>
        <v>0</v>
      </c>
      <c r="V394" s="37">
        <f t="shared" si="162"/>
        <v>0</v>
      </c>
      <c r="W394" s="37">
        <f t="shared" si="163"/>
        <v>7015.9</v>
      </c>
    </row>
    <row r="395" spans="1:23" x14ac:dyDescent="0.35">
      <c r="A395" s="30">
        <v>46169</v>
      </c>
      <c r="B395" s="31" t="s">
        <v>2253</v>
      </c>
      <c r="C395" s="31" t="s">
        <v>831</v>
      </c>
      <c r="D395" s="31">
        <v>20000</v>
      </c>
      <c r="E395" s="31"/>
      <c r="F395" s="31">
        <v>20000</v>
      </c>
      <c r="G395" s="31">
        <v>20000</v>
      </c>
      <c r="H395" s="31">
        <f t="shared" si="164"/>
        <v>20000</v>
      </c>
      <c r="I395" s="30">
        <v>46199</v>
      </c>
      <c r="J395" s="30" t="s">
        <v>503</v>
      </c>
      <c r="K395" s="31" t="s">
        <v>504</v>
      </c>
      <c r="L395" s="31" t="s">
        <v>397</v>
      </c>
      <c r="M395" s="31" t="s">
        <v>388</v>
      </c>
      <c r="N395" s="7">
        <v>46172</v>
      </c>
      <c r="O395" s="33">
        <f t="shared" si="155"/>
        <v>5</v>
      </c>
      <c r="P395" s="33">
        <f t="shared" si="156"/>
        <v>22</v>
      </c>
      <c r="Q395" s="52">
        <f t="shared" si="157"/>
        <v>0</v>
      </c>
      <c r="R395" s="37">
        <f t="shared" si="158"/>
        <v>0</v>
      </c>
      <c r="S395" s="37">
        <f t="shared" si="159"/>
        <v>0</v>
      </c>
      <c r="T395" s="37">
        <f t="shared" si="160"/>
        <v>0</v>
      </c>
      <c r="U395" s="37">
        <f t="shared" si="161"/>
        <v>0</v>
      </c>
      <c r="V395" s="37">
        <f t="shared" si="162"/>
        <v>0</v>
      </c>
      <c r="W395" s="37">
        <f t="shared" si="163"/>
        <v>20000</v>
      </c>
    </row>
    <row r="396" spans="1:23" x14ac:dyDescent="0.35">
      <c r="A396" s="30">
        <v>46169</v>
      </c>
      <c r="B396" s="31" t="s">
        <v>2254</v>
      </c>
      <c r="C396" s="31" t="s">
        <v>1679</v>
      </c>
      <c r="D396" s="31">
        <v>27200</v>
      </c>
      <c r="E396" s="31">
        <v>4352</v>
      </c>
      <c r="F396" s="31">
        <v>31552</v>
      </c>
      <c r="G396" s="31">
        <v>31552</v>
      </c>
      <c r="H396" s="31">
        <f t="shared" si="164"/>
        <v>27200</v>
      </c>
      <c r="I396" s="30">
        <v>46199</v>
      </c>
      <c r="J396" s="30" t="s">
        <v>503</v>
      </c>
      <c r="K396" s="31" t="s">
        <v>504</v>
      </c>
      <c r="L396" s="31" t="s">
        <v>1146</v>
      </c>
      <c r="M396" s="31" t="s">
        <v>388</v>
      </c>
      <c r="N396" s="7">
        <v>46172</v>
      </c>
      <c r="O396" s="33">
        <f t="shared" si="155"/>
        <v>5</v>
      </c>
      <c r="P396" s="33">
        <f t="shared" si="156"/>
        <v>22</v>
      </c>
      <c r="Q396" s="52">
        <f t="shared" si="157"/>
        <v>0</v>
      </c>
      <c r="R396" s="37">
        <f t="shared" si="158"/>
        <v>0</v>
      </c>
      <c r="S396" s="37">
        <f t="shared" si="159"/>
        <v>0</v>
      </c>
      <c r="T396" s="37">
        <f t="shared" si="160"/>
        <v>0</v>
      </c>
      <c r="U396" s="37">
        <f t="shared" si="161"/>
        <v>0</v>
      </c>
      <c r="V396" s="37">
        <f t="shared" si="162"/>
        <v>0</v>
      </c>
      <c r="W396" s="37">
        <f t="shared" si="163"/>
        <v>27200</v>
      </c>
    </row>
    <row r="397" spans="1:23" x14ac:dyDescent="0.35">
      <c r="A397" s="30">
        <v>46168</v>
      </c>
      <c r="B397" s="31" t="s">
        <v>2256</v>
      </c>
      <c r="C397" s="31" t="s">
        <v>790</v>
      </c>
      <c r="D397" s="31">
        <v>58000</v>
      </c>
      <c r="E397" s="31">
        <v>9280</v>
      </c>
      <c r="F397" s="31">
        <v>67280</v>
      </c>
      <c r="G397" s="31">
        <v>67280</v>
      </c>
      <c r="H397" s="31">
        <f t="shared" si="164"/>
        <v>58000</v>
      </c>
      <c r="I397" s="30">
        <v>46198</v>
      </c>
      <c r="J397" s="30" t="s">
        <v>503</v>
      </c>
      <c r="K397" s="31" t="s">
        <v>504</v>
      </c>
      <c r="L397" s="31" t="s">
        <v>397</v>
      </c>
      <c r="M397" s="31" t="s">
        <v>388</v>
      </c>
      <c r="N397" s="7">
        <v>46172</v>
      </c>
      <c r="O397" s="33">
        <f t="shared" si="155"/>
        <v>5</v>
      </c>
      <c r="P397" s="33">
        <f t="shared" si="156"/>
        <v>22</v>
      </c>
      <c r="Q397" s="52">
        <f t="shared" si="157"/>
        <v>0</v>
      </c>
      <c r="R397" s="37">
        <f t="shared" si="158"/>
        <v>0</v>
      </c>
      <c r="S397" s="37">
        <f t="shared" si="159"/>
        <v>0</v>
      </c>
      <c r="T397" s="37">
        <f t="shared" si="160"/>
        <v>0</v>
      </c>
      <c r="U397" s="37">
        <f t="shared" si="161"/>
        <v>0</v>
      </c>
      <c r="V397" s="37">
        <f t="shared" si="162"/>
        <v>0</v>
      </c>
      <c r="W397" s="37">
        <f t="shared" si="163"/>
        <v>58000</v>
      </c>
    </row>
    <row r="398" spans="1:23" x14ac:dyDescent="0.35">
      <c r="A398" s="30">
        <v>46168</v>
      </c>
      <c r="B398" s="31" t="s">
        <v>2257</v>
      </c>
      <c r="C398" s="31" t="s">
        <v>1136</v>
      </c>
      <c r="D398" s="31">
        <v>17099.28</v>
      </c>
      <c r="E398" s="31">
        <v>2735.88</v>
      </c>
      <c r="F398" s="31">
        <v>19835.16</v>
      </c>
      <c r="G398" s="31">
        <v>19835.16</v>
      </c>
      <c r="H398" s="31">
        <f t="shared" si="164"/>
        <v>17099.28</v>
      </c>
      <c r="I398" s="30">
        <v>46198</v>
      </c>
      <c r="J398" s="30" t="s">
        <v>503</v>
      </c>
      <c r="K398" s="31" t="s">
        <v>504</v>
      </c>
      <c r="L398" s="31" t="s">
        <v>397</v>
      </c>
      <c r="M398" s="31" t="s">
        <v>388</v>
      </c>
      <c r="N398" s="7">
        <v>46172</v>
      </c>
      <c r="O398" s="33">
        <f t="shared" si="155"/>
        <v>5</v>
      </c>
      <c r="P398" s="33">
        <f t="shared" si="156"/>
        <v>22</v>
      </c>
      <c r="Q398" s="52">
        <f t="shared" si="157"/>
        <v>0</v>
      </c>
      <c r="R398" s="37">
        <f t="shared" si="158"/>
        <v>0</v>
      </c>
      <c r="S398" s="37">
        <f t="shared" si="159"/>
        <v>0</v>
      </c>
      <c r="T398" s="37">
        <f t="shared" si="160"/>
        <v>0</v>
      </c>
      <c r="U398" s="37">
        <f t="shared" si="161"/>
        <v>0</v>
      </c>
      <c r="V398" s="37">
        <f t="shared" si="162"/>
        <v>0</v>
      </c>
      <c r="W398" s="37">
        <f t="shared" si="163"/>
        <v>17099.28</v>
      </c>
    </row>
    <row r="399" spans="1:23" x14ac:dyDescent="0.35">
      <c r="A399" s="30">
        <v>46168</v>
      </c>
      <c r="B399" s="31" t="s">
        <v>2258</v>
      </c>
      <c r="C399" s="31" t="s">
        <v>412</v>
      </c>
      <c r="D399" s="31">
        <v>9689.59</v>
      </c>
      <c r="E399" s="31">
        <v>1550.33</v>
      </c>
      <c r="F399" s="31">
        <v>11239.92</v>
      </c>
      <c r="G399" s="31">
        <v>11239.92</v>
      </c>
      <c r="H399" s="31">
        <f t="shared" si="164"/>
        <v>9689.59</v>
      </c>
      <c r="I399" s="30">
        <v>46198</v>
      </c>
      <c r="J399" s="30" t="s">
        <v>503</v>
      </c>
      <c r="K399" s="31" t="s">
        <v>504</v>
      </c>
      <c r="L399" s="31" t="s">
        <v>397</v>
      </c>
      <c r="M399" s="31" t="s">
        <v>388</v>
      </c>
      <c r="N399" s="7">
        <v>46172</v>
      </c>
      <c r="O399" s="33">
        <f t="shared" si="155"/>
        <v>5</v>
      </c>
      <c r="P399" s="33">
        <f t="shared" si="156"/>
        <v>22</v>
      </c>
      <c r="Q399" s="52">
        <f t="shared" si="157"/>
        <v>0</v>
      </c>
      <c r="R399" s="37">
        <f t="shared" si="158"/>
        <v>0</v>
      </c>
      <c r="S399" s="37">
        <f t="shared" si="159"/>
        <v>0</v>
      </c>
      <c r="T399" s="37">
        <f t="shared" si="160"/>
        <v>0</v>
      </c>
      <c r="U399" s="37">
        <f t="shared" si="161"/>
        <v>0</v>
      </c>
      <c r="V399" s="37">
        <f t="shared" si="162"/>
        <v>0</v>
      </c>
      <c r="W399" s="37">
        <f t="shared" si="163"/>
        <v>9689.59</v>
      </c>
    </row>
    <row r="400" spans="1:23" x14ac:dyDescent="0.35">
      <c r="A400" s="30">
        <v>46167</v>
      </c>
      <c r="B400" s="31" t="s">
        <v>2260</v>
      </c>
      <c r="C400" s="31" t="s">
        <v>803</v>
      </c>
      <c r="D400" s="31">
        <v>9000</v>
      </c>
      <c r="E400" s="31">
        <v>1440</v>
      </c>
      <c r="F400" s="31">
        <v>10440</v>
      </c>
      <c r="G400" s="31">
        <v>10440</v>
      </c>
      <c r="H400" s="31">
        <f t="shared" si="164"/>
        <v>9000</v>
      </c>
      <c r="I400" s="30">
        <v>46197</v>
      </c>
      <c r="J400" s="30" t="s">
        <v>503</v>
      </c>
      <c r="K400" s="31" t="s">
        <v>504</v>
      </c>
      <c r="L400" s="31" t="s">
        <v>397</v>
      </c>
      <c r="M400" s="31" t="s">
        <v>388</v>
      </c>
      <c r="N400" s="7">
        <v>46172</v>
      </c>
      <c r="O400" s="33">
        <f t="shared" si="155"/>
        <v>5</v>
      </c>
      <c r="P400" s="33">
        <f t="shared" si="156"/>
        <v>22</v>
      </c>
      <c r="Q400" s="52">
        <f t="shared" si="157"/>
        <v>0</v>
      </c>
      <c r="R400" s="37">
        <f t="shared" si="158"/>
        <v>0</v>
      </c>
      <c r="S400" s="37">
        <f t="shared" si="159"/>
        <v>0</v>
      </c>
      <c r="T400" s="37">
        <f t="shared" si="160"/>
        <v>0</v>
      </c>
      <c r="U400" s="37">
        <f t="shared" si="161"/>
        <v>0</v>
      </c>
      <c r="V400" s="37">
        <f t="shared" si="162"/>
        <v>0</v>
      </c>
      <c r="W400" s="37">
        <f t="shared" si="163"/>
        <v>9000</v>
      </c>
    </row>
    <row r="401" spans="1:23" x14ac:dyDescent="0.35">
      <c r="A401" s="30">
        <v>46164</v>
      </c>
      <c r="B401" s="31" t="s">
        <v>2167</v>
      </c>
      <c r="C401" s="31" t="s">
        <v>400</v>
      </c>
      <c r="D401" s="31">
        <v>66167.850000000006</v>
      </c>
      <c r="E401" s="31">
        <v>10586.86</v>
      </c>
      <c r="F401" s="31">
        <v>76754.710000000006</v>
      </c>
      <c r="G401" s="31">
        <v>76754.710000000006</v>
      </c>
      <c r="H401" s="31">
        <f t="shared" si="164"/>
        <v>66167.850000000006</v>
      </c>
      <c r="I401" s="30">
        <v>46194</v>
      </c>
      <c r="J401" s="30" t="s">
        <v>503</v>
      </c>
      <c r="K401" s="31" t="s">
        <v>504</v>
      </c>
      <c r="L401" s="31" t="s">
        <v>397</v>
      </c>
      <c r="M401" s="31" t="s">
        <v>388</v>
      </c>
      <c r="N401" s="7">
        <v>46172</v>
      </c>
      <c r="O401" s="33">
        <f t="shared" si="155"/>
        <v>5</v>
      </c>
      <c r="P401" s="33">
        <f t="shared" si="156"/>
        <v>22</v>
      </c>
      <c r="Q401" s="52">
        <f t="shared" si="157"/>
        <v>0</v>
      </c>
      <c r="R401" s="37">
        <f t="shared" si="158"/>
        <v>0</v>
      </c>
      <c r="S401" s="37">
        <f t="shared" si="159"/>
        <v>0</v>
      </c>
      <c r="T401" s="37">
        <f t="shared" si="160"/>
        <v>0</v>
      </c>
      <c r="U401" s="37">
        <f t="shared" si="161"/>
        <v>0</v>
      </c>
      <c r="V401" s="37">
        <f t="shared" si="162"/>
        <v>0</v>
      </c>
      <c r="W401" s="37">
        <f t="shared" si="163"/>
        <v>66167.850000000006</v>
      </c>
    </row>
    <row r="402" spans="1:23" x14ac:dyDescent="0.35">
      <c r="A402" s="30">
        <v>46164</v>
      </c>
      <c r="B402" s="31" t="s">
        <v>2170</v>
      </c>
      <c r="C402" s="31" t="s">
        <v>2171</v>
      </c>
      <c r="D402" s="31">
        <v>27000</v>
      </c>
      <c r="E402" s="31">
        <v>4320</v>
      </c>
      <c r="F402" s="31">
        <v>31320</v>
      </c>
      <c r="G402" s="31">
        <v>31320</v>
      </c>
      <c r="H402" s="31">
        <f t="shared" si="164"/>
        <v>27000</v>
      </c>
      <c r="I402" s="30">
        <v>46194</v>
      </c>
      <c r="J402" s="30" t="s">
        <v>503</v>
      </c>
      <c r="K402" s="31" t="s">
        <v>504</v>
      </c>
      <c r="L402" s="31" t="s">
        <v>1146</v>
      </c>
      <c r="M402" s="31" t="s">
        <v>388</v>
      </c>
      <c r="N402" s="7">
        <v>46172</v>
      </c>
      <c r="O402" s="33">
        <f t="shared" si="155"/>
        <v>5</v>
      </c>
      <c r="P402" s="33">
        <f t="shared" si="156"/>
        <v>22</v>
      </c>
      <c r="Q402" s="52">
        <f t="shared" si="157"/>
        <v>0</v>
      </c>
      <c r="R402" s="37">
        <f t="shared" si="158"/>
        <v>0</v>
      </c>
      <c r="S402" s="37">
        <f t="shared" si="159"/>
        <v>0</v>
      </c>
      <c r="T402" s="37">
        <f t="shared" si="160"/>
        <v>0</v>
      </c>
      <c r="U402" s="37">
        <f t="shared" si="161"/>
        <v>0</v>
      </c>
      <c r="V402" s="37">
        <f t="shared" si="162"/>
        <v>0</v>
      </c>
      <c r="W402" s="37">
        <f t="shared" si="163"/>
        <v>27000</v>
      </c>
    </row>
    <row r="403" spans="1:23" x14ac:dyDescent="0.35">
      <c r="A403" s="30">
        <v>46164</v>
      </c>
      <c r="B403" s="31" t="s">
        <v>2172</v>
      </c>
      <c r="C403" s="31" t="s">
        <v>407</v>
      </c>
      <c r="D403" s="31">
        <v>46200</v>
      </c>
      <c r="E403" s="31">
        <v>7392</v>
      </c>
      <c r="F403" s="31">
        <v>53592</v>
      </c>
      <c r="G403" s="31">
        <v>53592</v>
      </c>
      <c r="H403" s="31">
        <f t="shared" si="164"/>
        <v>46200</v>
      </c>
      <c r="I403" s="30">
        <v>46194</v>
      </c>
      <c r="J403" s="30" t="s">
        <v>503</v>
      </c>
      <c r="K403" s="31" t="s">
        <v>504</v>
      </c>
      <c r="L403" s="31" t="s">
        <v>835</v>
      </c>
      <c r="M403" s="31" t="s">
        <v>388</v>
      </c>
      <c r="N403" s="7">
        <v>46172</v>
      </c>
      <c r="O403" s="33">
        <f t="shared" si="155"/>
        <v>5</v>
      </c>
      <c r="P403" s="33">
        <f t="shared" si="156"/>
        <v>22</v>
      </c>
      <c r="Q403" s="52">
        <f t="shared" si="157"/>
        <v>0</v>
      </c>
      <c r="R403" s="37">
        <f t="shared" si="158"/>
        <v>0</v>
      </c>
      <c r="S403" s="37">
        <f t="shared" si="159"/>
        <v>0</v>
      </c>
      <c r="T403" s="37">
        <f t="shared" si="160"/>
        <v>0</v>
      </c>
      <c r="U403" s="37">
        <f t="shared" si="161"/>
        <v>0</v>
      </c>
      <c r="V403" s="37">
        <f t="shared" si="162"/>
        <v>0</v>
      </c>
      <c r="W403" s="37">
        <f t="shared" si="163"/>
        <v>46200</v>
      </c>
    </row>
    <row r="404" spans="1:23" x14ac:dyDescent="0.35">
      <c r="A404" s="30">
        <v>46163</v>
      </c>
      <c r="B404" s="31" t="s">
        <v>2173</v>
      </c>
      <c r="C404" s="31" t="s">
        <v>2174</v>
      </c>
      <c r="D404" s="31">
        <v>110611.14</v>
      </c>
      <c r="E404" s="31">
        <v>17697.78</v>
      </c>
      <c r="F404" s="31">
        <v>128308.92</v>
      </c>
      <c r="G404" s="31">
        <v>128308.92</v>
      </c>
      <c r="H404" s="31">
        <f t="shared" si="164"/>
        <v>110611.14</v>
      </c>
      <c r="I404" s="30">
        <v>46193</v>
      </c>
      <c r="J404" s="30" t="s">
        <v>503</v>
      </c>
      <c r="K404" s="31" t="s">
        <v>504</v>
      </c>
      <c r="L404" s="31" t="s">
        <v>397</v>
      </c>
      <c r="M404" s="31" t="s">
        <v>388</v>
      </c>
      <c r="N404" s="7">
        <v>46172</v>
      </c>
      <c r="O404" s="33">
        <f t="shared" si="155"/>
        <v>5</v>
      </c>
      <c r="P404" s="33">
        <f t="shared" si="156"/>
        <v>22</v>
      </c>
      <c r="Q404" s="52">
        <f t="shared" si="157"/>
        <v>0</v>
      </c>
      <c r="R404" s="37">
        <f t="shared" si="158"/>
        <v>0</v>
      </c>
      <c r="S404" s="37">
        <f t="shared" si="159"/>
        <v>0</v>
      </c>
      <c r="T404" s="37">
        <f t="shared" si="160"/>
        <v>0</v>
      </c>
      <c r="U404" s="37">
        <f t="shared" si="161"/>
        <v>0</v>
      </c>
      <c r="V404" s="37">
        <f t="shared" si="162"/>
        <v>0</v>
      </c>
      <c r="W404" s="37">
        <f t="shared" si="163"/>
        <v>110611.14</v>
      </c>
    </row>
    <row r="405" spans="1:23" x14ac:dyDescent="0.35">
      <c r="A405" s="30">
        <v>46163</v>
      </c>
      <c r="B405" s="31" t="s">
        <v>2175</v>
      </c>
      <c r="C405" s="31" t="s">
        <v>745</v>
      </c>
      <c r="D405" s="31">
        <v>46693.26</v>
      </c>
      <c r="E405" s="31">
        <v>7470.92</v>
      </c>
      <c r="F405" s="31">
        <v>54164.18</v>
      </c>
      <c r="G405" s="31">
        <v>54164.18</v>
      </c>
      <c r="H405" s="31">
        <f t="shared" si="164"/>
        <v>46693.26</v>
      </c>
      <c r="I405" s="30">
        <v>46193</v>
      </c>
      <c r="J405" s="30" t="s">
        <v>503</v>
      </c>
      <c r="K405" s="31" t="s">
        <v>504</v>
      </c>
      <c r="L405" s="31" t="s">
        <v>835</v>
      </c>
      <c r="M405" s="31" t="s">
        <v>388</v>
      </c>
      <c r="N405" s="7">
        <v>46172</v>
      </c>
      <c r="O405" s="33">
        <f t="shared" si="155"/>
        <v>5</v>
      </c>
      <c r="P405" s="33">
        <f t="shared" si="156"/>
        <v>22</v>
      </c>
      <c r="Q405" s="52">
        <f t="shared" si="157"/>
        <v>0</v>
      </c>
      <c r="R405" s="37">
        <f t="shared" si="158"/>
        <v>0</v>
      </c>
      <c r="S405" s="37">
        <f t="shared" si="159"/>
        <v>0</v>
      </c>
      <c r="T405" s="37">
        <f t="shared" si="160"/>
        <v>0</v>
      </c>
      <c r="U405" s="37">
        <f t="shared" si="161"/>
        <v>0</v>
      </c>
      <c r="V405" s="37">
        <f t="shared" si="162"/>
        <v>0</v>
      </c>
      <c r="W405" s="37">
        <f t="shared" si="163"/>
        <v>46693.26</v>
      </c>
    </row>
    <row r="406" spans="1:23" x14ac:dyDescent="0.35">
      <c r="A406" s="30">
        <v>46162</v>
      </c>
      <c r="B406" s="31" t="s">
        <v>2180</v>
      </c>
      <c r="C406" s="31" t="s">
        <v>644</v>
      </c>
      <c r="D406" s="31">
        <v>12000</v>
      </c>
      <c r="E406" s="31">
        <v>1920</v>
      </c>
      <c r="F406" s="31">
        <v>13920</v>
      </c>
      <c r="G406" s="31">
        <v>13920</v>
      </c>
      <c r="H406" s="31">
        <f t="shared" si="164"/>
        <v>12000</v>
      </c>
      <c r="I406" s="30">
        <v>46192</v>
      </c>
      <c r="J406" s="30" t="s">
        <v>503</v>
      </c>
      <c r="K406" s="31" t="s">
        <v>504</v>
      </c>
      <c r="L406" s="31" t="s">
        <v>835</v>
      </c>
      <c r="M406" s="31" t="s">
        <v>388</v>
      </c>
      <c r="N406" s="7">
        <v>46172</v>
      </c>
      <c r="O406" s="33">
        <f t="shared" si="155"/>
        <v>5</v>
      </c>
      <c r="P406" s="33">
        <f t="shared" si="156"/>
        <v>22</v>
      </c>
      <c r="Q406" s="52">
        <f t="shared" si="157"/>
        <v>0</v>
      </c>
      <c r="R406" s="37">
        <f t="shared" si="158"/>
        <v>0</v>
      </c>
      <c r="S406" s="37">
        <f t="shared" si="159"/>
        <v>0</v>
      </c>
      <c r="T406" s="37">
        <f t="shared" si="160"/>
        <v>0</v>
      </c>
      <c r="U406" s="37">
        <f t="shared" si="161"/>
        <v>0</v>
      </c>
      <c r="V406" s="37">
        <f t="shared" si="162"/>
        <v>0</v>
      </c>
      <c r="W406" s="37">
        <f t="shared" si="163"/>
        <v>12000</v>
      </c>
    </row>
    <row r="407" spans="1:23" x14ac:dyDescent="0.35">
      <c r="A407" s="30">
        <v>46161</v>
      </c>
      <c r="B407" s="31" t="s">
        <v>2181</v>
      </c>
      <c r="C407" s="31" t="s">
        <v>1968</v>
      </c>
      <c r="D407" s="31">
        <v>7905</v>
      </c>
      <c r="E407" s="31">
        <v>1264.8</v>
      </c>
      <c r="F407" s="31">
        <v>9169.7999999999993</v>
      </c>
      <c r="G407" s="31">
        <v>9169.7999999999993</v>
      </c>
      <c r="H407" s="31">
        <f t="shared" si="164"/>
        <v>7905</v>
      </c>
      <c r="I407" s="30">
        <v>46191</v>
      </c>
      <c r="J407" s="30" t="s">
        <v>503</v>
      </c>
      <c r="K407" s="31" t="s">
        <v>504</v>
      </c>
      <c r="L407" s="31" t="s">
        <v>1146</v>
      </c>
      <c r="M407" s="31" t="s">
        <v>388</v>
      </c>
      <c r="N407" s="7">
        <v>46172</v>
      </c>
      <c r="O407" s="33">
        <f t="shared" si="155"/>
        <v>5</v>
      </c>
      <c r="P407" s="33">
        <f t="shared" si="156"/>
        <v>22</v>
      </c>
      <c r="Q407" s="52">
        <f t="shared" si="157"/>
        <v>0</v>
      </c>
      <c r="R407" s="37">
        <f t="shared" si="158"/>
        <v>0</v>
      </c>
      <c r="S407" s="37">
        <f t="shared" si="159"/>
        <v>0</v>
      </c>
      <c r="T407" s="37">
        <f t="shared" si="160"/>
        <v>0</v>
      </c>
      <c r="U407" s="37">
        <f t="shared" si="161"/>
        <v>0</v>
      </c>
      <c r="V407" s="37">
        <f t="shared" si="162"/>
        <v>0</v>
      </c>
      <c r="W407" s="37">
        <f t="shared" si="163"/>
        <v>7905</v>
      </c>
    </row>
    <row r="408" spans="1:23" x14ac:dyDescent="0.35">
      <c r="A408" s="30">
        <v>46160</v>
      </c>
      <c r="B408" s="31" t="s">
        <v>2187</v>
      </c>
      <c r="C408" s="31" t="s">
        <v>792</v>
      </c>
      <c r="D408" s="31">
        <v>82000</v>
      </c>
      <c r="E408" s="31">
        <v>13120</v>
      </c>
      <c r="F408" s="31">
        <v>95120</v>
      </c>
      <c r="G408" s="31">
        <v>95120</v>
      </c>
      <c r="H408" s="31">
        <f t="shared" si="164"/>
        <v>82000</v>
      </c>
      <c r="I408" s="30">
        <v>46205</v>
      </c>
      <c r="J408" s="30" t="s">
        <v>503</v>
      </c>
      <c r="K408" s="31" t="s">
        <v>504</v>
      </c>
      <c r="L408" s="31" t="s">
        <v>397</v>
      </c>
      <c r="M408" s="31" t="s">
        <v>388</v>
      </c>
      <c r="N408" s="7">
        <v>46172</v>
      </c>
      <c r="O408" s="33">
        <f t="shared" si="155"/>
        <v>5</v>
      </c>
      <c r="P408" s="33">
        <f t="shared" si="156"/>
        <v>22</v>
      </c>
      <c r="Q408" s="52">
        <f t="shared" si="157"/>
        <v>0</v>
      </c>
      <c r="R408" s="37">
        <f t="shared" si="158"/>
        <v>0</v>
      </c>
      <c r="S408" s="37">
        <f t="shared" si="159"/>
        <v>0</v>
      </c>
      <c r="T408" s="37">
        <f t="shared" si="160"/>
        <v>0</v>
      </c>
      <c r="U408" s="37">
        <f t="shared" si="161"/>
        <v>0</v>
      </c>
      <c r="V408" s="37">
        <f t="shared" si="162"/>
        <v>0</v>
      </c>
      <c r="W408" s="37">
        <f t="shared" si="163"/>
        <v>82000</v>
      </c>
    </row>
    <row r="409" spans="1:23" x14ac:dyDescent="0.35">
      <c r="A409" s="30">
        <v>46160</v>
      </c>
      <c r="B409" s="31" t="s">
        <v>2188</v>
      </c>
      <c r="C409" s="31" t="s">
        <v>402</v>
      </c>
      <c r="D409" s="31">
        <v>73800</v>
      </c>
      <c r="E409" s="31">
        <v>11808</v>
      </c>
      <c r="F409" s="31">
        <v>85608</v>
      </c>
      <c r="G409" s="31">
        <v>85608</v>
      </c>
      <c r="H409" s="31">
        <f t="shared" si="164"/>
        <v>73800</v>
      </c>
      <c r="I409" s="30">
        <v>46190</v>
      </c>
      <c r="J409" s="30" t="s">
        <v>503</v>
      </c>
      <c r="K409" s="31" t="s">
        <v>504</v>
      </c>
      <c r="L409" s="31" t="s">
        <v>397</v>
      </c>
      <c r="M409" s="31" t="s">
        <v>388</v>
      </c>
      <c r="N409" s="7">
        <v>46172</v>
      </c>
      <c r="O409" s="33">
        <f t="shared" si="155"/>
        <v>5</v>
      </c>
      <c r="P409" s="33">
        <f t="shared" si="156"/>
        <v>22</v>
      </c>
      <c r="Q409" s="52">
        <f t="shared" si="157"/>
        <v>0</v>
      </c>
      <c r="R409" s="37">
        <f t="shared" si="158"/>
        <v>0</v>
      </c>
      <c r="S409" s="37">
        <f t="shared" si="159"/>
        <v>0</v>
      </c>
      <c r="T409" s="37">
        <f t="shared" si="160"/>
        <v>0</v>
      </c>
      <c r="U409" s="37">
        <f t="shared" si="161"/>
        <v>0</v>
      </c>
      <c r="V409" s="37">
        <f t="shared" si="162"/>
        <v>0</v>
      </c>
      <c r="W409" s="37">
        <f t="shared" si="163"/>
        <v>73800</v>
      </c>
    </row>
    <row r="410" spans="1:23" x14ac:dyDescent="0.35">
      <c r="A410" s="30">
        <v>46160</v>
      </c>
      <c r="B410" s="31" t="s">
        <v>2190</v>
      </c>
      <c r="C410" s="31" t="s">
        <v>966</v>
      </c>
      <c r="D410" s="31">
        <v>69134.05</v>
      </c>
      <c r="E410" s="31">
        <v>11061.45</v>
      </c>
      <c r="F410" s="31">
        <v>80195.5</v>
      </c>
      <c r="G410" s="31">
        <v>80195.5</v>
      </c>
      <c r="H410" s="31">
        <f t="shared" si="164"/>
        <v>69134.05</v>
      </c>
      <c r="I410" s="30">
        <v>46190</v>
      </c>
      <c r="J410" s="30" t="s">
        <v>503</v>
      </c>
      <c r="K410" s="31" t="s">
        <v>504</v>
      </c>
      <c r="L410" s="31" t="s">
        <v>397</v>
      </c>
      <c r="M410" s="31" t="s">
        <v>388</v>
      </c>
      <c r="N410" s="7">
        <v>46172</v>
      </c>
      <c r="O410" s="33">
        <f t="shared" si="155"/>
        <v>5</v>
      </c>
      <c r="P410" s="33">
        <f t="shared" si="156"/>
        <v>22</v>
      </c>
      <c r="Q410" s="52">
        <f t="shared" si="157"/>
        <v>0</v>
      </c>
      <c r="R410" s="37">
        <f t="shared" si="158"/>
        <v>0</v>
      </c>
      <c r="S410" s="37">
        <f t="shared" si="159"/>
        <v>0</v>
      </c>
      <c r="T410" s="37">
        <f t="shared" si="160"/>
        <v>0</v>
      </c>
      <c r="U410" s="37">
        <f t="shared" si="161"/>
        <v>0</v>
      </c>
      <c r="V410" s="37">
        <f t="shared" si="162"/>
        <v>0</v>
      </c>
      <c r="W410" s="37">
        <f t="shared" si="163"/>
        <v>69134.05</v>
      </c>
    </row>
    <row r="411" spans="1:23" x14ac:dyDescent="0.35">
      <c r="A411" s="30">
        <v>46158</v>
      </c>
      <c r="B411" s="31" t="s">
        <v>2192</v>
      </c>
      <c r="C411" s="31" t="s">
        <v>402</v>
      </c>
      <c r="D411" s="31">
        <v>29000</v>
      </c>
      <c r="E411" s="31">
        <v>4640</v>
      </c>
      <c r="F411" s="31">
        <v>33640</v>
      </c>
      <c r="G411" s="31">
        <v>33640</v>
      </c>
      <c r="H411" s="31">
        <f t="shared" si="164"/>
        <v>29000</v>
      </c>
      <c r="I411" s="30">
        <v>46188</v>
      </c>
      <c r="J411" s="30" t="s">
        <v>503</v>
      </c>
      <c r="K411" s="31" t="s">
        <v>504</v>
      </c>
      <c r="L411" s="31" t="s">
        <v>397</v>
      </c>
      <c r="M411" s="31" t="s">
        <v>388</v>
      </c>
      <c r="N411" s="7">
        <v>46172</v>
      </c>
      <c r="O411" s="33">
        <f t="shared" si="155"/>
        <v>5</v>
      </c>
      <c r="P411" s="33">
        <f t="shared" si="156"/>
        <v>22</v>
      </c>
      <c r="Q411" s="52">
        <f t="shared" si="157"/>
        <v>0</v>
      </c>
      <c r="R411" s="37">
        <f t="shared" si="158"/>
        <v>0</v>
      </c>
      <c r="S411" s="37">
        <f t="shared" si="159"/>
        <v>0</v>
      </c>
      <c r="T411" s="37">
        <f t="shared" si="160"/>
        <v>0</v>
      </c>
      <c r="U411" s="37">
        <f t="shared" si="161"/>
        <v>0</v>
      </c>
      <c r="V411" s="37">
        <f t="shared" si="162"/>
        <v>0</v>
      </c>
      <c r="W411" s="37">
        <f t="shared" si="163"/>
        <v>29000</v>
      </c>
    </row>
    <row r="412" spans="1:23" x14ac:dyDescent="0.35">
      <c r="A412" s="30">
        <v>46158</v>
      </c>
      <c r="B412" s="31" t="s">
        <v>2193</v>
      </c>
      <c r="C412" s="31" t="s">
        <v>920</v>
      </c>
      <c r="D412" s="31">
        <v>3900</v>
      </c>
      <c r="E412" s="31">
        <v>624</v>
      </c>
      <c r="F412" s="31">
        <v>4524</v>
      </c>
      <c r="G412" s="31">
        <v>4524</v>
      </c>
      <c r="H412" s="31">
        <f t="shared" si="164"/>
        <v>3900</v>
      </c>
      <c r="I412" s="30">
        <v>46188</v>
      </c>
      <c r="J412" s="30" t="s">
        <v>503</v>
      </c>
      <c r="K412" s="31" t="s">
        <v>504</v>
      </c>
      <c r="L412" s="31" t="s">
        <v>835</v>
      </c>
      <c r="M412" s="31" t="s">
        <v>388</v>
      </c>
      <c r="N412" s="7">
        <v>46172</v>
      </c>
      <c r="O412" s="33">
        <f t="shared" si="155"/>
        <v>5</v>
      </c>
      <c r="P412" s="33">
        <f t="shared" si="156"/>
        <v>22</v>
      </c>
      <c r="Q412" s="52">
        <f t="shared" si="157"/>
        <v>0</v>
      </c>
      <c r="R412" s="37">
        <f t="shared" si="158"/>
        <v>0</v>
      </c>
      <c r="S412" s="37">
        <f t="shared" si="159"/>
        <v>0</v>
      </c>
      <c r="T412" s="37">
        <f t="shared" si="160"/>
        <v>0</v>
      </c>
      <c r="U412" s="37">
        <f t="shared" si="161"/>
        <v>0</v>
      </c>
      <c r="V412" s="37">
        <f t="shared" si="162"/>
        <v>0</v>
      </c>
      <c r="W412" s="37">
        <f t="shared" si="163"/>
        <v>3900</v>
      </c>
    </row>
    <row r="413" spans="1:23" x14ac:dyDescent="0.35">
      <c r="A413" s="30">
        <v>46157</v>
      </c>
      <c r="B413" s="31" t="s">
        <v>2110</v>
      </c>
      <c r="C413" s="31" t="s">
        <v>402</v>
      </c>
      <c r="D413" s="31">
        <v>73800</v>
      </c>
      <c r="E413" s="31">
        <v>11808</v>
      </c>
      <c r="F413" s="31">
        <v>85608</v>
      </c>
      <c r="G413" s="31">
        <v>30000</v>
      </c>
      <c r="H413" s="31">
        <f>+G413/1.16</f>
        <v>25862.068965517243</v>
      </c>
      <c r="I413" s="30">
        <v>46187</v>
      </c>
      <c r="J413" s="30" t="s">
        <v>503</v>
      </c>
      <c r="K413" s="31" t="s">
        <v>510</v>
      </c>
      <c r="L413" s="31" t="s">
        <v>397</v>
      </c>
      <c r="M413" s="31" t="s">
        <v>388</v>
      </c>
      <c r="N413" s="7">
        <v>46172</v>
      </c>
      <c r="O413" s="33">
        <f t="shared" si="155"/>
        <v>5</v>
      </c>
      <c r="P413" s="33">
        <f t="shared" si="156"/>
        <v>22</v>
      </c>
      <c r="Q413" s="52">
        <f t="shared" si="157"/>
        <v>0</v>
      </c>
      <c r="R413" s="37">
        <f t="shared" si="158"/>
        <v>0</v>
      </c>
      <c r="S413" s="37">
        <f t="shared" si="159"/>
        <v>0</v>
      </c>
      <c r="T413" s="37">
        <f t="shared" si="160"/>
        <v>0</v>
      </c>
      <c r="U413" s="37">
        <f t="shared" si="161"/>
        <v>0</v>
      </c>
      <c r="V413" s="37">
        <f t="shared" si="162"/>
        <v>0</v>
      </c>
      <c r="W413" s="37">
        <f t="shared" si="163"/>
        <v>25862.068965517243</v>
      </c>
    </row>
    <row r="414" spans="1:23" x14ac:dyDescent="0.35">
      <c r="A414" s="30">
        <v>46157</v>
      </c>
      <c r="B414" s="31" t="s">
        <v>2112</v>
      </c>
      <c r="C414" s="31" t="s">
        <v>410</v>
      </c>
      <c r="D414" s="31">
        <v>13600</v>
      </c>
      <c r="E414" s="31">
        <v>2176</v>
      </c>
      <c r="F414" s="31">
        <v>15776</v>
      </c>
      <c r="G414" s="31">
        <v>15776</v>
      </c>
      <c r="H414" s="31">
        <f t="shared" ref="H414:H425" si="165">+D414</f>
        <v>13600</v>
      </c>
      <c r="I414" s="30">
        <v>46187</v>
      </c>
      <c r="J414" s="30" t="s">
        <v>503</v>
      </c>
      <c r="K414" s="31" t="s">
        <v>504</v>
      </c>
      <c r="L414" s="31" t="s">
        <v>397</v>
      </c>
      <c r="M414" s="31" t="s">
        <v>388</v>
      </c>
      <c r="N414" s="7">
        <v>46172</v>
      </c>
      <c r="O414" s="33">
        <f t="shared" si="155"/>
        <v>5</v>
      </c>
      <c r="P414" s="33">
        <f t="shared" si="156"/>
        <v>22</v>
      </c>
      <c r="Q414" s="52">
        <f t="shared" si="157"/>
        <v>0</v>
      </c>
      <c r="R414" s="37">
        <f t="shared" si="158"/>
        <v>0</v>
      </c>
      <c r="S414" s="37">
        <f t="shared" si="159"/>
        <v>0</v>
      </c>
      <c r="T414" s="37">
        <f t="shared" si="160"/>
        <v>0</v>
      </c>
      <c r="U414" s="37">
        <f t="shared" si="161"/>
        <v>0</v>
      </c>
      <c r="V414" s="37">
        <f t="shared" si="162"/>
        <v>0</v>
      </c>
      <c r="W414" s="37">
        <f t="shared" si="163"/>
        <v>13600</v>
      </c>
    </row>
    <row r="415" spans="1:23" x14ac:dyDescent="0.35">
      <c r="A415" s="30">
        <v>46157</v>
      </c>
      <c r="B415" s="31" t="s">
        <v>2113</v>
      </c>
      <c r="C415" s="31" t="s">
        <v>410</v>
      </c>
      <c r="D415" s="31">
        <v>78000</v>
      </c>
      <c r="E415" s="31">
        <v>12480</v>
      </c>
      <c r="F415" s="31">
        <v>90480</v>
      </c>
      <c r="G415" s="31">
        <v>90480</v>
      </c>
      <c r="H415" s="31">
        <f t="shared" si="165"/>
        <v>78000</v>
      </c>
      <c r="I415" s="30">
        <v>46187</v>
      </c>
      <c r="J415" s="30" t="s">
        <v>503</v>
      </c>
      <c r="K415" s="31" t="s">
        <v>504</v>
      </c>
      <c r="L415" s="31" t="s">
        <v>397</v>
      </c>
      <c r="M415" s="31" t="s">
        <v>388</v>
      </c>
      <c r="N415" s="7">
        <v>46172</v>
      </c>
      <c r="O415" s="33">
        <f t="shared" si="155"/>
        <v>5</v>
      </c>
      <c r="P415" s="33">
        <f t="shared" si="156"/>
        <v>22</v>
      </c>
      <c r="Q415" s="52">
        <f t="shared" si="157"/>
        <v>0</v>
      </c>
      <c r="R415" s="37">
        <f t="shared" si="158"/>
        <v>0</v>
      </c>
      <c r="S415" s="37">
        <f t="shared" si="159"/>
        <v>0</v>
      </c>
      <c r="T415" s="37">
        <f t="shared" si="160"/>
        <v>0</v>
      </c>
      <c r="U415" s="37">
        <f t="shared" si="161"/>
        <v>0</v>
      </c>
      <c r="V415" s="37">
        <f t="shared" si="162"/>
        <v>0</v>
      </c>
      <c r="W415" s="37">
        <f t="shared" si="163"/>
        <v>78000</v>
      </c>
    </row>
    <row r="416" spans="1:23" x14ac:dyDescent="0.35">
      <c r="A416" s="30">
        <v>46157</v>
      </c>
      <c r="B416" s="31" t="s">
        <v>2117</v>
      </c>
      <c r="C416" s="31" t="s">
        <v>512</v>
      </c>
      <c r="D416" s="31">
        <v>7700</v>
      </c>
      <c r="E416" s="31">
        <v>1232</v>
      </c>
      <c r="F416" s="31">
        <v>8932</v>
      </c>
      <c r="G416" s="31">
        <v>8932</v>
      </c>
      <c r="H416" s="31">
        <f t="shared" si="165"/>
        <v>7700</v>
      </c>
      <c r="I416" s="30">
        <v>46187</v>
      </c>
      <c r="J416" s="30" t="s">
        <v>503</v>
      </c>
      <c r="K416" s="31" t="s">
        <v>504</v>
      </c>
      <c r="L416" s="31" t="s">
        <v>835</v>
      </c>
      <c r="M416" s="31" t="s">
        <v>388</v>
      </c>
      <c r="N416" s="7">
        <v>46172</v>
      </c>
      <c r="O416" s="33">
        <f t="shared" si="155"/>
        <v>5</v>
      </c>
      <c r="P416" s="33">
        <f t="shared" si="156"/>
        <v>22</v>
      </c>
      <c r="Q416" s="52">
        <f t="shared" si="157"/>
        <v>0</v>
      </c>
      <c r="R416" s="37">
        <f t="shared" si="158"/>
        <v>0</v>
      </c>
      <c r="S416" s="37">
        <f t="shared" si="159"/>
        <v>0</v>
      </c>
      <c r="T416" s="37">
        <f t="shared" si="160"/>
        <v>0</v>
      </c>
      <c r="U416" s="37">
        <f t="shared" si="161"/>
        <v>0</v>
      </c>
      <c r="V416" s="37">
        <f t="shared" si="162"/>
        <v>0</v>
      </c>
      <c r="W416" s="37">
        <f t="shared" si="163"/>
        <v>7700</v>
      </c>
    </row>
    <row r="417" spans="1:23" x14ac:dyDescent="0.35">
      <c r="A417" s="30">
        <v>46156</v>
      </c>
      <c r="B417" s="31" t="s">
        <v>2118</v>
      </c>
      <c r="C417" s="31" t="s">
        <v>1166</v>
      </c>
      <c r="D417" s="31">
        <v>11600</v>
      </c>
      <c r="E417" s="31">
        <v>1856</v>
      </c>
      <c r="F417" s="31">
        <v>13456</v>
      </c>
      <c r="G417" s="31">
        <v>13456</v>
      </c>
      <c r="H417" s="31">
        <f t="shared" si="165"/>
        <v>11600</v>
      </c>
      <c r="I417" s="30">
        <v>46186</v>
      </c>
      <c r="J417" s="30" t="s">
        <v>503</v>
      </c>
      <c r="K417" s="31" t="s">
        <v>504</v>
      </c>
      <c r="L417" s="31" t="s">
        <v>397</v>
      </c>
      <c r="M417" s="31" t="s">
        <v>388</v>
      </c>
      <c r="N417" s="7">
        <v>46172</v>
      </c>
      <c r="O417" s="33">
        <f t="shared" si="155"/>
        <v>5</v>
      </c>
      <c r="P417" s="33">
        <f t="shared" si="156"/>
        <v>22</v>
      </c>
      <c r="Q417" s="52">
        <f t="shared" si="157"/>
        <v>0</v>
      </c>
      <c r="R417" s="37">
        <f t="shared" si="158"/>
        <v>0</v>
      </c>
      <c r="S417" s="37">
        <f t="shared" si="159"/>
        <v>0</v>
      </c>
      <c r="T417" s="37">
        <f t="shared" si="160"/>
        <v>0</v>
      </c>
      <c r="U417" s="37">
        <f t="shared" si="161"/>
        <v>0</v>
      </c>
      <c r="V417" s="37">
        <f t="shared" si="162"/>
        <v>0</v>
      </c>
      <c r="W417" s="37">
        <f t="shared" si="163"/>
        <v>11600</v>
      </c>
    </row>
    <row r="418" spans="1:23" x14ac:dyDescent="0.35">
      <c r="A418" s="30">
        <v>46156</v>
      </c>
      <c r="B418" s="31" t="s">
        <v>2119</v>
      </c>
      <c r="C418" s="31" t="s">
        <v>1643</v>
      </c>
      <c r="D418" s="31">
        <v>13500</v>
      </c>
      <c r="E418" s="31">
        <v>2160</v>
      </c>
      <c r="F418" s="31">
        <v>15660</v>
      </c>
      <c r="G418" s="31">
        <v>15660</v>
      </c>
      <c r="H418" s="31">
        <f t="shared" si="165"/>
        <v>13500</v>
      </c>
      <c r="I418" s="30">
        <v>46186</v>
      </c>
      <c r="J418" s="30" t="s">
        <v>503</v>
      </c>
      <c r="K418" s="31" t="s">
        <v>504</v>
      </c>
      <c r="L418" s="31" t="s">
        <v>835</v>
      </c>
      <c r="M418" s="31" t="s">
        <v>388</v>
      </c>
      <c r="N418" s="7">
        <v>46172</v>
      </c>
      <c r="O418" s="33">
        <f t="shared" si="155"/>
        <v>5</v>
      </c>
      <c r="P418" s="33">
        <f t="shared" si="156"/>
        <v>22</v>
      </c>
      <c r="Q418" s="52">
        <f t="shared" si="157"/>
        <v>0</v>
      </c>
      <c r="R418" s="37">
        <f t="shared" si="158"/>
        <v>0</v>
      </c>
      <c r="S418" s="37">
        <f t="shared" si="159"/>
        <v>0</v>
      </c>
      <c r="T418" s="37">
        <f t="shared" si="160"/>
        <v>0</v>
      </c>
      <c r="U418" s="37">
        <f t="shared" si="161"/>
        <v>0</v>
      </c>
      <c r="V418" s="37">
        <f t="shared" si="162"/>
        <v>0</v>
      </c>
      <c r="W418" s="37">
        <f t="shared" si="163"/>
        <v>13500</v>
      </c>
    </row>
    <row r="419" spans="1:23" x14ac:dyDescent="0.35">
      <c r="A419" s="30">
        <v>46155</v>
      </c>
      <c r="B419" s="31" t="s">
        <v>2122</v>
      </c>
      <c r="C419" s="31" t="s">
        <v>415</v>
      </c>
      <c r="D419" s="31">
        <v>27275.41</v>
      </c>
      <c r="E419" s="31">
        <v>4364.07</v>
      </c>
      <c r="F419" s="31">
        <v>31639.48</v>
      </c>
      <c r="G419" s="31">
        <v>31639.48</v>
      </c>
      <c r="H419" s="31">
        <f t="shared" si="165"/>
        <v>27275.41</v>
      </c>
      <c r="I419" s="30">
        <v>46185</v>
      </c>
      <c r="J419" s="30" t="s">
        <v>503</v>
      </c>
      <c r="K419" s="31" t="s">
        <v>504</v>
      </c>
      <c r="L419" s="31" t="s">
        <v>397</v>
      </c>
      <c r="M419" s="31" t="s">
        <v>388</v>
      </c>
      <c r="N419" s="7">
        <v>46172</v>
      </c>
      <c r="O419" s="33">
        <f t="shared" si="155"/>
        <v>5</v>
      </c>
      <c r="P419" s="33">
        <f t="shared" si="156"/>
        <v>22</v>
      </c>
      <c r="Q419" s="52">
        <f t="shared" si="157"/>
        <v>0</v>
      </c>
      <c r="R419" s="37">
        <f t="shared" si="158"/>
        <v>0</v>
      </c>
      <c r="S419" s="37">
        <f t="shared" si="159"/>
        <v>0</v>
      </c>
      <c r="T419" s="37">
        <f t="shared" si="160"/>
        <v>0</v>
      </c>
      <c r="U419" s="37">
        <f t="shared" si="161"/>
        <v>0</v>
      </c>
      <c r="V419" s="37">
        <f t="shared" si="162"/>
        <v>0</v>
      </c>
      <c r="W419" s="37">
        <f t="shared" si="163"/>
        <v>27275.41</v>
      </c>
    </row>
    <row r="420" spans="1:23" x14ac:dyDescent="0.35">
      <c r="A420" s="30">
        <v>46150</v>
      </c>
      <c r="B420" s="31" t="s">
        <v>2057</v>
      </c>
      <c r="C420" s="31" t="s">
        <v>407</v>
      </c>
      <c r="D420" s="31">
        <v>103840</v>
      </c>
      <c r="E420" s="31">
        <v>16614.400000000001</v>
      </c>
      <c r="F420" s="31">
        <v>120454.39999999999</v>
      </c>
      <c r="G420" s="31">
        <v>120454.39999999999</v>
      </c>
      <c r="H420" s="31">
        <f t="shared" si="165"/>
        <v>103840</v>
      </c>
      <c r="I420" s="30">
        <v>46180</v>
      </c>
      <c r="J420" s="30" t="s">
        <v>503</v>
      </c>
      <c r="K420" s="31" t="s">
        <v>504</v>
      </c>
      <c r="L420" s="31" t="s">
        <v>835</v>
      </c>
      <c r="M420" s="31" t="s">
        <v>388</v>
      </c>
      <c r="N420" s="7">
        <v>46172</v>
      </c>
      <c r="O420" s="33">
        <f t="shared" si="155"/>
        <v>5</v>
      </c>
      <c r="P420" s="33">
        <f t="shared" si="156"/>
        <v>22</v>
      </c>
      <c r="Q420" s="52">
        <f t="shared" si="157"/>
        <v>0</v>
      </c>
      <c r="R420" s="37">
        <f t="shared" si="158"/>
        <v>0</v>
      </c>
      <c r="S420" s="37">
        <f t="shared" si="159"/>
        <v>0</v>
      </c>
      <c r="T420" s="37">
        <f t="shared" si="160"/>
        <v>0</v>
      </c>
      <c r="U420" s="37">
        <f t="shared" si="161"/>
        <v>0</v>
      </c>
      <c r="V420" s="37">
        <f t="shared" si="162"/>
        <v>0</v>
      </c>
      <c r="W420" s="37">
        <f t="shared" si="163"/>
        <v>103840</v>
      </c>
    </row>
    <row r="421" spans="1:23" x14ac:dyDescent="0.35">
      <c r="A421" s="30">
        <v>46150</v>
      </c>
      <c r="B421" s="31" t="s">
        <v>2058</v>
      </c>
      <c r="C421" s="31" t="s">
        <v>2059</v>
      </c>
      <c r="D421" s="31">
        <v>19250</v>
      </c>
      <c r="E421" s="31">
        <v>3080</v>
      </c>
      <c r="F421" s="31">
        <v>22330</v>
      </c>
      <c r="G421" s="31">
        <v>22330</v>
      </c>
      <c r="H421" s="31">
        <f t="shared" si="165"/>
        <v>19250</v>
      </c>
      <c r="I421" s="30">
        <v>46180</v>
      </c>
      <c r="J421" s="30" t="s">
        <v>503</v>
      </c>
      <c r="K421" s="31" t="s">
        <v>504</v>
      </c>
      <c r="L421" s="31" t="s">
        <v>397</v>
      </c>
      <c r="M421" s="31" t="s">
        <v>388</v>
      </c>
      <c r="N421" s="7">
        <v>46172</v>
      </c>
      <c r="O421" s="33">
        <f t="shared" si="155"/>
        <v>5</v>
      </c>
      <c r="P421" s="33">
        <f t="shared" si="156"/>
        <v>22</v>
      </c>
      <c r="Q421" s="52">
        <f t="shared" si="157"/>
        <v>0</v>
      </c>
      <c r="R421" s="37">
        <f t="shared" si="158"/>
        <v>0</v>
      </c>
      <c r="S421" s="37">
        <f t="shared" si="159"/>
        <v>0</v>
      </c>
      <c r="T421" s="37">
        <f t="shared" si="160"/>
        <v>0</v>
      </c>
      <c r="U421" s="37">
        <f t="shared" si="161"/>
        <v>0</v>
      </c>
      <c r="V421" s="37">
        <f t="shared" si="162"/>
        <v>0</v>
      </c>
      <c r="W421" s="37">
        <f t="shared" si="163"/>
        <v>19250</v>
      </c>
    </row>
    <row r="422" spans="1:23" x14ac:dyDescent="0.35">
      <c r="A422" s="30">
        <v>46150</v>
      </c>
      <c r="B422" s="31" t="s">
        <v>2060</v>
      </c>
      <c r="C422" s="31" t="s">
        <v>522</v>
      </c>
      <c r="D422" s="31">
        <v>112200</v>
      </c>
      <c r="E422" s="31">
        <v>17952</v>
      </c>
      <c r="F422" s="31">
        <v>130152</v>
      </c>
      <c r="G422" s="31">
        <v>130152</v>
      </c>
      <c r="H422" s="31">
        <f t="shared" si="165"/>
        <v>112200</v>
      </c>
      <c r="I422" s="30">
        <v>46180</v>
      </c>
      <c r="J422" s="30" t="s">
        <v>503</v>
      </c>
      <c r="K422" s="31" t="s">
        <v>504</v>
      </c>
      <c r="L422" s="31" t="s">
        <v>397</v>
      </c>
      <c r="M422" s="31" t="s">
        <v>388</v>
      </c>
      <c r="N422" s="7">
        <v>46172</v>
      </c>
      <c r="O422" s="33">
        <f t="shared" si="155"/>
        <v>5</v>
      </c>
      <c r="P422" s="33">
        <f t="shared" si="156"/>
        <v>22</v>
      </c>
      <c r="Q422" s="52">
        <f t="shared" si="157"/>
        <v>0</v>
      </c>
      <c r="R422" s="37">
        <f t="shared" si="158"/>
        <v>0</v>
      </c>
      <c r="S422" s="37">
        <f t="shared" si="159"/>
        <v>0</v>
      </c>
      <c r="T422" s="37">
        <f t="shared" si="160"/>
        <v>0</v>
      </c>
      <c r="U422" s="37">
        <f t="shared" si="161"/>
        <v>0</v>
      </c>
      <c r="V422" s="37">
        <f t="shared" si="162"/>
        <v>0</v>
      </c>
      <c r="W422" s="37">
        <f t="shared" si="163"/>
        <v>112200</v>
      </c>
    </row>
    <row r="423" spans="1:23" x14ac:dyDescent="0.35">
      <c r="A423" s="30">
        <v>46149</v>
      </c>
      <c r="B423" s="31" t="s">
        <v>2061</v>
      </c>
      <c r="C423" s="31" t="s">
        <v>831</v>
      </c>
      <c r="D423" s="31">
        <v>20000</v>
      </c>
      <c r="E423" s="31"/>
      <c r="F423" s="31">
        <v>20000</v>
      </c>
      <c r="G423" s="31">
        <v>20000</v>
      </c>
      <c r="H423" s="31">
        <f t="shared" si="165"/>
        <v>20000</v>
      </c>
      <c r="I423" s="30">
        <v>46179</v>
      </c>
      <c r="J423" s="30" t="s">
        <v>503</v>
      </c>
      <c r="K423" s="31" t="s">
        <v>504</v>
      </c>
      <c r="L423" s="31" t="s">
        <v>397</v>
      </c>
      <c r="M423" s="31" t="s">
        <v>388</v>
      </c>
      <c r="N423" s="7">
        <v>46172</v>
      </c>
      <c r="O423" s="33">
        <f t="shared" si="155"/>
        <v>5</v>
      </c>
      <c r="P423" s="33">
        <f t="shared" si="156"/>
        <v>22</v>
      </c>
      <c r="Q423" s="52">
        <f t="shared" si="157"/>
        <v>0</v>
      </c>
      <c r="R423" s="37">
        <f t="shared" si="158"/>
        <v>0</v>
      </c>
      <c r="S423" s="37">
        <f t="shared" si="159"/>
        <v>0</v>
      </c>
      <c r="T423" s="37">
        <f t="shared" si="160"/>
        <v>0</v>
      </c>
      <c r="U423" s="37">
        <f t="shared" si="161"/>
        <v>0</v>
      </c>
      <c r="V423" s="37">
        <f t="shared" si="162"/>
        <v>0</v>
      </c>
      <c r="W423" s="37">
        <f t="shared" si="163"/>
        <v>20000</v>
      </c>
    </row>
    <row r="424" spans="1:23" x14ac:dyDescent="0.35">
      <c r="A424" s="30">
        <v>46149</v>
      </c>
      <c r="B424" s="31" t="s">
        <v>2062</v>
      </c>
      <c r="C424" s="31" t="s">
        <v>831</v>
      </c>
      <c r="D424" s="31">
        <v>4600</v>
      </c>
      <c r="E424" s="31"/>
      <c r="F424" s="31">
        <v>4600</v>
      </c>
      <c r="G424" s="31">
        <v>4600</v>
      </c>
      <c r="H424" s="31">
        <f t="shared" si="165"/>
        <v>4600</v>
      </c>
      <c r="I424" s="30">
        <v>46179</v>
      </c>
      <c r="J424" s="30" t="s">
        <v>503</v>
      </c>
      <c r="K424" s="31" t="s">
        <v>504</v>
      </c>
      <c r="L424" s="31" t="s">
        <v>397</v>
      </c>
      <c r="M424" s="31" t="s">
        <v>388</v>
      </c>
      <c r="N424" s="7">
        <v>46172</v>
      </c>
      <c r="O424" s="33">
        <f t="shared" si="155"/>
        <v>5</v>
      </c>
      <c r="P424" s="33">
        <f t="shared" si="156"/>
        <v>22</v>
      </c>
      <c r="Q424" s="52">
        <f t="shared" si="157"/>
        <v>0</v>
      </c>
      <c r="R424" s="37">
        <f t="shared" si="158"/>
        <v>0</v>
      </c>
      <c r="S424" s="37">
        <f t="shared" si="159"/>
        <v>0</v>
      </c>
      <c r="T424" s="37">
        <f t="shared" si="160"/>
        <v>0</v>
      </c>
      <c r="U424" s="37">
        <f t="shared" si="161"/>
        <v>0</v>
      </c>
      <c r="V424" s="37">
        <f t="shared" si="162"/>
        <v>0</v>
      </c>
      <c r="W424" s="37">
        <f t="shared" si="163"/>
        <v>4600</v>
      </c>
    </row>
    <row r="425" spans="1:23" x14ac:dyDescent="0.35">
      <c r="A425" s="30">
        <v>46149</v>
      </c>
      <c r="B425" s="31" t="s">
        <v>2064</v>
      </c>
      <c r="C425" s="31" t="s">
        <v>411</v>
      </c>
      <c r="D425" s="31">
        <v>30600</v>
      </c>
      <c r="E425" s="31">
        <v>4896</v>
      </c>
      <c r="F425" s="31">
        <v>35496</v>
      </c>
      <c r="G425" s="31">
        <v>35496</v>
      </c>
      <c r="H425" s="31">
        <f t="shared" si="165"/>
        <v>30600</v>
      </c>
      <c r="I425" s="30">
        <v>46179</v>
      </c>
      <c r="J425" s="30" t="s">
        <v>503</v>
      </c>
      <c r="K425" s="31" t="s">
        <v>504</v>
      </c>
      <c r="L425" s="31" t="s">
        <v>1146</v>
      </c>
      <c r="M425" s="31" t="s">
        <v>388</v>
      </c>
      <c r="N425" s="7">
        <v>46172</v>
      </c>
      <c r="O425" s="33">
        <f t="shared" si="155"/>
        <v>5</v>
      </c>
      <c r="P425" s="33">
        <f t="shared" si="156"/>
        <v>22</v>
      </c>
      <c r="Q425" s="52">
        <f t="shared" si="157"/>
        <v>0</v>
      </c>
      <c r="R425" s="37">
        <f t="shared" si="158"/>
        <v>0</v>
      </c>
      <c r="S425" s="37">
        <f t="shared" si="159"/>
        <v>0</v>
      </c>
      <c r="T425" s="37">
        <f t="shared" si="160"/>
        <v>0</v>
      </c>
      <c r="U425" s="37">
        <f t="shared" si="161"/>
        <v>0</v>
      </c>
      <c r="V425" s="37">
        <f t="shared" si="162"/>
        <v>0</v>
      </c>
      <c r="W425" s="37">
        <f t="shared" si="163"/>
        <v>30600</v>
      </c>
    </row>
    <row r="426" spans="1:23" x14ac:dyDescent="0.35">
      <c r="A426" s="30">
        <v>46148</v>
      </c>
      <c r="B426" s="31" t="s">
        <v>2066</v>
      </c>
      <c r="C426" s="31" t="s">
        <v>407</v>
      </c>
      <c r="D426" s="31">
        <v>38940</v>
      </c>
      <c r="E426" s="31">
        <v>6230.4</v>
      </c>
      <c r="F426" s="31">
        <v>45170.400000000001</v>
      </c>
      <c r="G426" s="31">
        <v>44417.56</v>
      </c>
      <c r="H426" s="31">
        <f>+G426/1.16</f>
        <v>38291</v>
      </c>
      <c r="I426" s="30">
        <v>46178</v>
      </c>
      <c r="J426" s="30" t="s">
        <v>505</v>
      </c>
      <c r="K426" s="31" t="s">
        <v>510</v>
      </c>
      <c r="L426" s="31" t="s">
        <v>835</v>
      </c>
      <c r="M426" s="31" t="s">
        <v>388</v>
      </c>
      <c r="N426" s="7">
        <v>46172</v>
      </c>
      <c r="O426" s="33">
        <f t="shared" si="155"/>
        <v>5</v>
      </c>
      <c r="P426" s="33">
        <f t="shared" si="156"/>
        <v>22</v>
      </c>
      <c r="Q426" s="52">
        <f t="shared" si="157"/>
        <v>0</v>
      </c>
      <c r="R426" s="37">
        <f t="shared" si="158"/>
        <v>0</v>
      </c>
      <c r="S426" s="37">
        <f t="shared" si="159"/>
        <v>0</v>
      </c>
      <c r="T426" s="37">
        <f t="shared" si="160"/>
        <v>0</v>
      </c>
      <c r="U426" s="37">
        <f t="shared" si="161"/>
        <v>0</v>
      </c>
      <c r="V426" s="37">
        <f t="shared" si="162"/>
        <v>38291</v>
      </c>
      <c r="W426" s="37">
        <f t="shared" si="163"/>
        <v>0</v>
      </c>
    </row>
    <row r="427" spans="1:23" x14ac:dyDescent="0.35">
      <c r="A427" s="30">
        <v>46147</v>
      </c>
      <c r="B427" s="31" t="s">
        <v>2069</v>
      </c>
      <c r="C427" s="31" t="s">
        <v>920</v>
      </c>
      <c r="D427" s="31">
        <v>14000</v>
      </c>
      <c r="E427" s="31">
        <v>2240</v>
      </c>
      <c r="F427" s="31">
        <v>16240</v>
      </c>
      <c r="G427" s="31">
        <v>16240</v>
      </c>
      <c r="H427" s="31">
        <f t="shared" ref="H427:H428" si="166">+D427</f>
        <v>14000</v>
      </c>
      <c r="I427" s="30">
        <v>46177</v>
      </c>
      <c r="J427" s="30" t="s">
        <v>505</v>
      </c>
      <c r="K427" s="31" t="s">
        <v>504</v>
      </c>
      <c r="L427" s="31" t="s">
        <v>835</v>
      </c>
      <c r="M427" s="31" t="s">
        <v>388</v>
      </c>
      <c r="N427" s="7">
        <v>46172</v>
      </c>
      <c r="O427" s="33">
        <f t="shared" si="155"/>
        <v>5</v>
      </c>
      <c r="P427" s="33">
        <f t="shared" si="156"/>
        <v>22</v>
      </c>
      <c r="Q427" s="52">
        <f t="shared" si="157"/>
        <v>0</v>
      </c>
      <c r="R427" s="37">
        <f t="shared" si="158"/>
        <v>0</v>
      </c>
      <c r="S427" s="37">
        <f t="shared" si="159"/>
        <v>0</v>
      </c>
      <c r="T427" s="37">
        <f t="shared" si="160"/>
        <v>0</v>
      </c>
      <c r="U427" s="37">
        <f t="shared" si="161"/>
        <v>0</v>
      </c>
      <c r="V427" s="37">
        <f t="shared" si="162"/>
        <v>14000</v>
      </c>
      <c r="W427" s="37">
        <f t="shared" si="163"/>
        <v>0</v>
      </c>
    </row>
    <row r="428" spans="1:23" x14ac:dyDescent="0.35">
      <c r="A428" s="30">
        <v>46147</v>
      </c>
      <c r="B428" s="31" t="s">
        <v>2070</v>
      </c>
      <c r="C428" s="31" t="s">
        <v>920</v>
      </c>
      <c r="D428" s="31">
        <v>14400</v>
      </c>
      <c r="E428" s="31">
        <v>2304</v>
      </c>
      <c r="F428" s="31">
        <v>16704</v>
      </c>
      <c r="G428" s="31">
        <v>16704</v>
      </c>
      <c r="H428" s="31">
        <f t="shared" si="166"/>
        <v>14400</v>
      </c>
      <c r="I428" s="30">
        <v>46177</v>
      </c>
      <c r="J428" s="30" t="s">
        <v>505</v>
      </c>
      <c r="K428" s="31" t="s">
        <v>504</v>
      </c>
      <c r="L428" s="31" t="s">
        <v>835</v>
      </c>
      <c r="M428" s="31" t="s">
        <v>388</v>
      </c>
      <c r="N428" s="7">
        <v>46172</v>
      </c>
      <c r="O428" s="33">
        <f t="shared" si="155"/>
        <v>5</v>
      </c>
      <c r="P428" s="33">
        <f t="shared" si="156"/>
        <v>22</v>
      </c>
      <c r="Q428" s="52">
        <f t="shared" si="157"/>
        <v>0</v>
      </c>
      <c r="R428" s="37">
        <f t="shared" si="158"/>
        <v>0</v>
      </c>
      <c r="S428" s="37">
        <f t="shared" si="159"/>
        <v>0</v>
      </c>
      <c r="T428" s="37">
        <f t="shared" si="160"/>
        <v>0</v>
      </c>
      <c r="U428" s="37">
        <f t="shared" si="161"/>
        <v>0</v>
      </c>
      <c r="V428" s="37">
        <f t="shared" si="162"/>
        <v>14400</v>
      </c>
      <c r="W428" s="37">
        <f t="shared" si="163"/>
        <v>0</v>
      </c>
    </row>
    <row r="429" spans="1:23" x14ac:dyDescent="0.35">
      <c r="A429" s="30">
        <v>46147</v>
      </c>
      <c r="B429" s="31" t="s">
        <v>2072</v>
      </c>
      <c r="C429" s="31" t="s">
        <v>790</v>
      </c>
      <c r="D429" s="31">
        <v>68400</v>
      </c>
      <c r="E429" s="31">
        <v>10944</v>
      </c>
      <c r="F429" s="31">
        <v>79344</v>
      </c>
      <c r="G429" s="31">
        <v>6724</v>
      </c>
      <c r="H429" s="31">
        <f>+G429/1.16</f>
        <v>5796.5517241379312</v>
      </c>
      <c r="I429" s="30">
        <v>46177</v>
      </c>
      <c r="J429" s="30" t="s">
        <v>505</v>
      </c>
      <c r="K429" s="31" t="s">
        <v>510</v>
      </c>
      <c r="L429" s="31" t="s">
        <v>397</v>
      </c>
      <c r="M429" s="31" t="s">
        <v>388</v>
      </c>
      <c r="N429" s="7">
        <v>46172</v>
      </c>
      <c r="O429" s="33">
        <f t="shared" si="155"/>
        <v>5</v>
      </c>
      <c r="P429" s="33">
        <f t="shared" si="156"/>
        <v>22</v>
      </c>
      <c r="Q429" s="52">
        <f t="shared" si="157"/>
        <v>0</v>
      </c>
      <c r="R429" s="37">
        <f t="shared" si="158"/>
        <v>0</v>
      </c>
      <c r="S429" s="37">
        <f t="shared" si="159"/>
        <v>0</v>
      </c>
      <c r="T429" s="37">
        <f t="shared" si="160"/>
        <v>0</v>
      </c>
      <c r="U429" s="37">
        <f t="shared" si="161"/>
        <v>0</v>
      </c>
      <c r="V429" s="37">
        <f t="shared" si="162"/>
        <v>5796.5517241379312</v>
      </c>
      <c r="W429" s="37">
        <f t="shared" si="163"/>
        <v>0</v>
      </c>
    </row>
    <row r="430" spans="1:23" x14ac:dyDescent="0.35">
      <c r="A430" s="30">
        <v>46147</v>
      </c>
      <c r="B430" s="31" t="s">
        <v>2076</v>
      </c>
      <c r="C430" s="31" t="s">
        <v>484</v>
      </c>
      <c r="D430" s="31">
        <v>17050</v>
      </c>
      <c r="E430" s="31">
        <v>2728</v>
      </c>
      <c r="F430" s="31">
        <v>19778</v>
      </c>
      <c r="G430" s="31">
        <v>19778</v>
      </c>
      <c r="H430" s="31">
        <f t="shared" ref="H430:H456" si="167">+D430</f>
        <v>17050</v>
      </c>
      <c r="I430" s="30">
        <v>46177</v>
      </c>
      <c r="J430" s="30" t="s">
        <v>505</v>
      </c>
      <c r="K430" s="31" t="s">
        <v>504</v>
      </c>
      <c r="L430" s="31" t="s">
        <v>397</v>
      </c>
      <c r="M430" s="31" t="s">
        <v>388</v>
      </c>
      <c r="N430" s="7">
        <v>46172</v>
      </c>
      <c r="O430" s="33">
        <f t="shared" si="155"/>
        <v>5</v>
      </c>
      <c r="P430" s="33">
        <f t="shared" si="156"/>
        <v>22</v>
      </c>
      <c r="Q430" s="52">
        <f t="shared" si="157"/>
        <v>0</v>
      </c>
      <c r="R430" s="37">
        <f t="shared" si="158"/>
        <v>0</v>
      </c>
      <c r="S430" s="37">
        <f t="shared" si="159"/>
        <v>0</v>
      </c>
      <c r="T430" s="37">
        <f t="shared" si="160"/>
        <v>0</v>
      </c>
      <c r="U430" s="37">
        <f t="shared" si="161"/>
        <v>0</v>
      </c>
      <c r="V430" s="37">
        <f t="shared" si="162"/>
        <v>17050</v>
      </c>
      <c r="W430" s="37">
        <f t="shared" si="163"/>
        <v>0</v>
      </c>
    </row>
    <row r="431" spans="1:23" x14ac:dyDescent="0.35">
      <c r="A431" s="30">
        <v>46146</v>
      </c>
      <c r="B431" s="31" t="s">
        <v>2079</v>
      </c>
      <c r="C431" s="31" t="s">
        <v>512</v>
      </c>
      <c r="D431" s="31">
        <v>9460</v>
      </c>
      <c r="E431" s="31">
        <v>1513.6</v>
      </c>
      <c r="F431" s="31">
        <v>10973.6</v>
      </c>
      <c r="G431" s="31">
        <v>10973.6</v>
      </c>
      <c r="H431" s="31">
        <f t="shared" si="167"/>
        <v>9460</v>
      </c>
      <c r="I431" s="30">
        <v>46176</v>
      </c>
      <c r="J431" s="30" t="s">
        <v>505</v>
      </c>
      <c r="K431" s="31" t="s">
        <v>504</v>
      </c>
      <c r="L431" s="31" t="s">
        <v>835</v>
      </c>
      <c r="M431" s="31" t="s">
        <v>388</v>
      </c>
      <c r="N431" s="7">
        <v>46172</v>
      </c>
      <c r="O431" s="33">
        <f t="shared" si="155"/>
        <v>5</v>
      </c>
      <c r="P431" s="33">
        <f t="shared" si="156"/>
        <v>22</v>
      </c>
      <c r="Q431" s="52">
        <f t="shared" si="157"/>
        <v>0</v>
      </c>
      <c r="R431" s="37">
        <f t="shared" si="158"/>
        <v>0</v>
      </c>
      <c r="S431" s="37">
        <f t="shared" si="159"/>
        <v>0</v>
      </c>
      <c r="T431" s="37">
        <f t="shared" si="160"/>
        <v>0</v>
      </c>
      <c r="U431" s="37">
        <f t="shared" si="161"/>
        <v>0</v>
      </c>
      <c r="V431" s="37">
        <f t="shared" si="162"/>
        <v>9460</v>
      </c>
      <c r="W431" s="37">
        <f t="shared" si="163"/>
        <v>0</v>
      </c>
    </row>
    <row r="432" spans="1:23" x14ac:dyDescent="0.35">
      <c r="A432" s="30">
        <v>46146</v>
      </c>
      <c r="B432" s="31" t="s">
        <v>2080</v>
      </c>
      <c r="C432" s="31" t="s">
        <v>831</v>
      </c>
      <c r="D432" s="31">
        <v>12608.5</v>
      </c>
      <c r="E432" s="31"/>
      <c r="F432" s="31">
        <v>12608.5</v>
      </c>
      <c r="G432" s="31">
        <v>12608.5</v>
      </c>
      <c r="H432" s="31">
        <f t="shared" si="167"/>
        <v>12608.5</v>
      </c>
      <c r="I432" s="30">
        <v>46176</v>
      </c>
      <c r="J432" s="30" t="s">
        <v>505</v>
      </c>
      <c r="K432" s="31" t="s">
        <v>504</v>
      </c>
      <c r="L432" s="31" t="s">
        <v>397</v>
      </c>
      <c r="M432" s="31" t="s">
        <v>388</v>
      </c>
      <c r="N432" s="7">
        <v>46172</v>
      </c>
      <c r="O432" s="33">
        <f t="shared" si="155"/>
        <v>5</v>
      </c>
      <c r="P432" s="33">
        <f t="shared" si="156"/>
        <v>22</v>
      </c>
      <c r="Q432" s="52">
        <f t="shared" si="157"/>
        <v>0</v>
      </c>
      <c r="R432" s="37">
        <f t="shared" si="158"/>
        <v>0</v>
      </c>
      <c r="S432" s="37">
        <f t="shared" si="159"/>
        <v>0</v>
      </c>
      <c r="T432" s="37">
        <f t="shared" si="160"/>
        <v>0</v>
      </c>
      <c r="U432" s="37">
        <f t="shared" si="161"/>
        <v>0</v>
      </c>
      <c r="V432" s="37">
        <f t="shared" si="162"/>
        <v>12608.5</v>
      </c>
      <c r="W432" s="37">
        <f t="shared" si="163"/>
        <v>0</v>
      </c>
    </row>
    <row r="433" spans="1:23" x14ac:dyDescent="0.35">
      <c r="A433" s="30">
        <v>46141</v>
      </c>
      <c r="B433" s="31" t="s">
        <v>2022</v>
      </c>
      <c r="C433" s="31" t="s">
        <v>803</v>
      </c>
      <c r="D433" s="31">
        <v>9000</v>
      </c>
      <c r="E433" s="31">
        <v>1440</v>
      </c>
      <c r="F433" s="31">
        <v>10440</v>
      </c>
      <c r="G433" s="31">
        <v>10440</v>
      </c>
      <c r="H433" s="31">
        <f t="shared" si="167"/>
        <v>9000</v>
      </c>
      <c r="I433" s="30">
        <v>46171</v>
      </c>
      <c r="J433" s="30" t="s">
        <v>506</v>
      </c>
      <c r="K433" s="31" t="s">
        <v>504</v>
      </c>
      <c r="L433" s="31" t="s">
        <v>397</v>
      </c>
      <c r="M433" s="31" t="s">
        <v>388</v>
      </c>
      <c r="N433" s="7">
        <v>46172</v>
      </c>
      <c r="O433" s="33">
        <f t="shared" si="155"/>
        <v>5</v>
      </c>
      <c r="P433" s="33">
        <f t="shared" si="156"/>
        <v>22</v>
      </c>
      <c r="Q433" s="52">
        <f t="shared" si="157"/>
        <v>2</v>
      </c>
      <c r="R433" s="37">
        <f t="shared" si="158"/>
        <v>9000</v>
      </c>
      <c r="S433" s="37">
        <f t="shared" si="159"/>
        <v>0</v>
      </c>
      <c r="T433" s="37">
        <f t="shared" si="160"/>
        <v>0</v>
      </c>
      <c r="U433" s="37">
        <f t="shared" si="161"/>
        <v>0</v>
      </c>
      <c r="V433" s="37">
        <f t="shared" si="162"/>
        <v>0</v>
      </c>
      <c r="W433" s="37">
        <f t="shared" si="163"/>
        <v>0</v>
      </c>
    </row>
    <row r="434" spans="1:23" x14ac:dyDescent="0.35">
      <c r="A434" s="30">
        <v>46140</v>
      </c>
      <c r="B434" s="31" t="s">
        <v>2030</v>
      </c>
      <c r="C434" s="31" t="s">
        <v>920</v>
      </c>
      <c r="D434" s="31">
        <v>7200</v>
      </c>
      <c r="E434" s="31">
        <v>1152</v>
      </c>
      <c r="F434" s="31">
        <v>8352</v>
      </c>
      <c r="G434" s="31">
        <v>8352</v>
      </c>
      <c r="H434" s="31">
        <f t="shared" si="167"/>
        <v>7200</v>
      </c>
      <c r="I434" s="30">
        <v>46170</v>
      </c>
      <c r="J434" s="30" t="s">
        <v>506</v>
      </c>
      <c r="K434" s="31" t="s">
        <v>504</v>
      </c>
      <c r="L434" s="31" t="s">
        <v>835</v>
      </c>
      <c r="M434" s="31" t="s">
        <v>388</v>
      </c>
      <c r="N434" s="7">
        <v>46172</v>
      </c>
      <c r="O434" s="33">
        <f t="shared" si="155"/>
        <v>5</v>
      </c>
      <c r="P434" s="33">
        <f t="shared" si="156"/>
        <v>22</v>
      </c>
      <c r="Q434" s="52">
        <f t="shared" si="157"/>
        <v>3</v>
      </c>
      <c r="R434" s="37">
        <f t="shared" si="158"/>
        <v>7200</v>
      </c>
      <c r="S434" s="37">
        <f t="shared" si="159"/>
        <v>0</v>
      </c>
      <c r="T434" s="37">
        <f t="shared" si="160"/>
        <v>0</v>
      </c>
      <c r="U434" s="37">
        <f t="shared" si="161"/>
        <v>0</v>
      </c>
      <c r="V434" s="37">
        <f t="shared" si="162"/>
        <v>0</v>
      </c>
      <c r="W434" s="37">
        <f t="shared" si="163"/>
        <v>0</v>
      </c>
    </row>
    <row r="435" spans="1:23" x14ac:dyDescent="0.35">
      <c r="A435" s="30">
        <v>46140</v>
      </c>
      <c r="B435" s="31" t="s">
        <v>2031</v>
      </c>
      <c r="C435" s="31" t="s">
        <v>920</v>
      </c>
      <c r="D435" s="31">
        <v>10350</v>
      </c>
      <c r="E435" s="31">
        <v>1656</v>
      </c>
      <c r="F435" s="31">
        <v>12006</v>
      </c>
      <c r="G435" s="31">
        <v>12006</v>
      </c>
      <c r="H435" s="31">
        <f t="shared" si="167"/>
        <v>10350</v>
      </c>
      <c r="I435" s="30">
        <v>46170</v>
      </c>
      <c r="J435" s="30" t="s">
        <v>506</v>
      </c>
      <c r="K435" s="31" t="s">
        <v>504</v>
      </c>
      <c r="L435" s="31" t="s">
        <v>835</v>
      </c>
      <c r="M435" s="31" t="s">
        <v>388</v>
      </c>
      <c r="N435" s="7">
        <v>46172</v>
      </c>
      <c r="O435" s="33">
        <f t="shared" si="155"/>
        <v>5</v>
      </c>
      <c r="P435" s="33">
        <f t="shared" si="156"/>
        <v>22</v>
      </c>
      <c r="Q435" s="52">
        <f t="shared" si="157"/>
        <v>3</v>
      </c>
      <c r="R435" s="37">
        <f t="shared" si="158"/>
        <v>10350</v>
      </c>
      <c r="S435" s="37">
        <f t="shared" si="159"/>
        <v>0</v>
      </c>
      <c r="T435" s="37">
        <f t="shared" si="160"/>
        <v>0</v>
      </c>
      <c r="U435" s="37">
        <f t="shared" si="161"/>
        <v>0</v>
      </c>
      <c r="V435" s="37">
        <f t="shared" si="162"/>
        <v>0</v>
      </c>
      <c r="W435" s="37">
        <f t="shared" si="163"/>
        <v>0</v>
      </c>
    </row>
    <row r="436" spans="1:23" x14ac:dyDescent="0.35">
      <c r="A436" s="30">
        <v>46140</v>
      </c>
      <c r="B436" s="31" t="s">
        <v>2033</v>
      </c>
      <c r="C436" s="31" t="s">
        <v>1164</v>
      </c>
      <c r="D436" s="31">
        <v>11264.7</v>
      </c>
      <c r="E436" s="31">
        <v>1802.35</v>
      </c>
      <c r="F436" s="31">
        <v>13067.05</v>
      </c>
      <c r="G436" s="31">
        <v>13067.05</v>
      </c>
      <c r="H436" s="31">
        <f t="shared" si="167"/>
        <v>11264.7</v>
      </c>
      <c r="I436" s="30">
        <v>46170</v>
      </c>
      <c r="J436" s="30" t="s">
        <v>506</v>
      </c>
      <c r="K436" s="31" t="s">
        <v>504</v>
      </c>
      <c r="L436" s="31" t="s">
        <v>397</v>
      </c>
      <c r="M436" s="31" t="s">
        <v>388</v>
      </c>
      <c r="N436" s="7">
        <v>46172</v>
      </c>
      <c r="O436" s="33">
        <f t="shared" si="155"/>
        <v>5</v>
      </c>
      <c r="P436" s="33">
        <f t="shared" si="156"/>
        <v>22</v>
      </c>
      <c r="Q436" s="52">
        <f t="shared" si="157"/>
        <v>3</v>
      </c>
      <c r="R436" s="37">
        <f t="shared" si="158"/>
        <v>11264.7</v>
      </c>
      <c r="S436" s="37">
        <f t="shared" si="159"/>
        <v>0</v>
      </c>
      <c r="T436" s="37">
        <f t="shared" si="160"/>
        <v>0</v>
      </c>
      <c r="U436" s="37">
        <f t="shared" si="161"/>
        <v>0</v>
      </c>
      <c r="V436" s="37">
        <f t="shared" si="162"/>
        <v>0</v>
      </c>
      <c r="W436" s="37">
        <f t="shared" si="163"/>
        <v>0</v>
      </c>
    </row>
    <row r="437" spans="1:23" x14ac:dyDescent="0.35">
      <c r="A437" s="30">
        <v>46140</v>
      </c>
      <c r="B437" s="31" t="s">
        <v>2037</v>
      </c>
      <c r="C437" s="31" t="s">
        <v>411</v>
      </c>
      <c r="D437" s="31">
        <v>30600</v>
      </c>
      <c r="E437" s="31">
        <v>4896</v>
      </c>
      <c r="F437" s="31">
        <v>35496</v>
      </c>
      <c r="G437" s="31">
        <v>35496</v>
      </c>
      <c r="H437" s="31">
        <f t="shared" si="167"/>
        <v>30600</v>
      </c>
      <c r="I437" s="30">
        <v>46170</v>
      </c>
      <c r="J437" s="30" t="s">
        <v>506</v>
      </c>
      <c r="K437" s="31" t="s">
        <v>504</v>
      </c>
      <c r="L437" s="31" t="s">
        <v>1146</v>
      </c>
      <c r="M437" s="31" t="s">
        <v>388</v>
      </c>
      <c r="N437" s="7">
        <v>46172</v>
      </c>
      <c r="O437" s="33">
        <f t="shared" si="155"/>
        <v>5</v>
      </c>
      <c r="P437" s="33">
        <f t="shared" si="156"/>
        <v>22</v>
      </c>
      <c r="Q437" s="52">
        <f t="shared" si="157"/>
        <v>3</v>
      </c>
      <c r="R437" s="37">
        <f t="shared" si="158"/>
        <v>30600</v>
      </c>
      <c r="S437" s="37">
        <f t="shared" si="159"/>
        <v>0</v>
      </c>
      <c r="T437" s="37">
        <f t="shared" si="160"/>
        <v>0</v>
      </c>
      <c r="U437" s="37">
        <f t="shared" si="161"/>
        <v>0</v>
      </c>
      <c r="V437" s="37">
        <f t="shared" si="162"/>
        <v>0</v>
      </c>
      <c r="W437" s="37">
        <f t="shared" si="163"/>
        <v>0</v>
      </c>
    </row>
    <row r="438" spans="1:23" x14ac:dyDescent="0.35">
      <c r="A438" s="30">
        <v>46139</v>
      </c>
      <c r="B438" s="31" t="s">
        <v>2044</v>
      </c>
      <c r="C438" s="31" t="s">
        <v>2045</v>
      </c>
      <c r="D438" s="31">
        <v>8160</v>
      </c>
      <c r="E438" s="31">
        <v>1305.5999999999999</v>
      </c>
      <c r="F438" s="31">
        <v>9465.6</v>
      </c>
      <c r="G438" s="31">
        <v>9465.6</v>
      </c>
      <c r="H438" s="31">
        <f t="shared" si="167"/>
        <v>8160</v>
      </c>
      <c r="I438" s="30">
        <v>46169</v>
      </c>
      <c r="J438" s="30" t="s">
        <v>506</v>
      </c>
      <c r="K438" s="31" t="s">
        <v>504</v>
      </c>
      <c r="L438" s="31" t="s">
        <v>397</v>
      </c>
      <c r="M438" s="31" t="s">
        <v>388</v>
      </c>
      <c r="N438" s="7">
        <v>46172</v>
      </c>
      <c r="O438" s="33">
        <f t="shared" si="155"/>
        <v>5</v>
      </c>
      <c r="P438" s="33">
        <f t="shared" si="156"/>
        <v>22</v>
      </c>
      <c r="Q438" s="52">
        <f t="shared" si="157"/>
        <v>4</v>
      </c>
      <c r="R438" s="37">
        <f t="shared" si="158"/>
        <v>8160</v>
      </c>
      <c r="S438" s="37">
        <f t="shared" si="159"/>
        <v>0</v>
      </c>
      <c r="T438" s="37">
        <f t="shared" si="160"/>
        <v>0</v>
      </c>
      <c r="U438" s="37">
        <f t="shared" si="161"/>
        <v>0</v>
      </c>
      <c r="V438" s="37">
        <f t="shared" si="162"/>
        <v>0</v>
      </c>
      <c r="W438" s="37">
        <f t="shared" si="163"/>
        <v>0</v>
      </c>
    </row>
    <row r="439" spans="1:23" x14ac:dyDescent="0.35">
      <c r="A439" s="30">
        <v>46136</v>
      </c>
      <c r="B439" s="31" t="s">
        <v>1948</v>
      </c>
      <c r="C439" s="31" t="s">
        <v>1270</v>
      </c>
      <c r="D439" s="31">
        <v>3749.48</v>
      </c>
      <c r="E439" s="31">
        <v>599.91999999999996</v>
      </c>
      <c r="F439" s="31">
        <v>4349.3999999999996</v>
      </c>
      <c r="G439" s="31">
        <v>4349.3999999999996</v>
      </c>
      <c r="H439" s="31">
        <f t="shared" si="167"/>
        <v>3749.48</v>
      </c>
      <c r="I439" s="30">
        <v>46166</v>
      </c>
      <c r="J439" s="30" t="s">
        <v>506</v>
      </c>
      <c r="K439" s="31" t="s">
        <v>504</v>
      </c>
      <c r="L439" s="31" t="s">
        <v>835</v>
      </c>
      <c r="M439" s="31" t="s">
        <v>388</v>
      </c>
      <c r="N439" s="7">
        <v>46172</v>
      </c>
      <c r="O439" s="33">
        <f t="shared" si="155"/>
        <v>5</v>
      </c>
      <c r="P439" s="33">
        <f t="shared" si="156"/>
        <v>22</v>
      </c>
      <c r="Q439" s="52">
        <f t="shared" si="157"/>
        <v>7</v>
      </c>
      <c r="R439" s="37">
        <f t="shared" si="158"/>
        <v>3749.48</v>
      </c>
      <c r="S439" s="37">
        <f t="shared" si="159"/>
        <v>0</v>
      </c>
      <c r="T439" s="37">
        <f t="shared" si="160"/>
        <v>0</v>
      </c>
      <c r="U439" s="37">
        <f t="shared" si="161"/>
        <v>0</v>
      </c>
      <c r="V439" s="37">
        <f t="shared" si="162"/>
        <v>0</v>
      </c>
      <c r="W439" s="37">
        <f t="shared" si="163"/>
        <v>0</v>
      </c>
    </row>
    <row r="440" spans="1:23" x14ac:dyDescent="0.35">
      <c r="A440" s="30">
        <v>46136</v>
      </c>
      <c r="B440" s="31" t="s">
        <v>1953</v>
      </c>
      <c r="C440" s="31" t="s">
        <v>1270</v>
      </c>
      <c r="D440" s="31">
        <v>3195</v>
      </c>
      <c r="E440" s="31">
        <v>511.2</v>
      </c>
      <c r="F440" s="31">
        <v>3706.2</v>
      </c>
      <c r="G440" s="31">
        <v>3706.2</v>
      </c>
      <c r="H440" s="31">
        <f t="shared" si="167"/>
        <v>3195</v>
      </c>
      <c r="I440" s="30">
        <v>46166</v>
      </c>
      <c r="J440" s="30" t="s">
        <v>506</v>
      </c>
      <c r="K440" s="31" t="s">
        <v>504</v>
      </c>
      <c r="L440" s="31" t="s">
        <v>835</v>
      </c>
      <c r="M440" s="31" t="s">
        <v>388</v>
      </c>
      <c r="N440" s="7">
        <v>46172</v>
      </c>
      <c r="O440" s="33">
        <f t="shared" si="155"/>
        <v>5</v>
      </c>
      <c r="P440" s="33">
        <f t="shared" si="156"/>
        <v>22</v>
      </c>
      <c r="Q440" s="52">
        <f t="shared" si="157"/>
        <v>7</v>
      </c>
      <c r="R440" s="37">
        <f t="shared" si="158"/>
        <v>3195</v>
      </c>
      <c r="S440" s="37">
        <f t="shared" si="159"/>
        <v>0</v>
      </c>
      <c r="T440" s="37">
        <f t="shared" si="160"/>
        <v>0</v>
      </c>
      <c r="U440" s="37">
        <f t="shared" si="161"/>
        <v>0</v>
      </c>
      <c r="V440" s="37">
        <f t="shared" si="162"/>
        <v>0</v>
      </c>
      <c r="W440" s="37">
        <f t="shared" si="163"/>
        <v>0</v>
      </c>
    </row>
    <row r="441" spans="1:23" x14ac:dyDescent="0.35">
      <c r="A441" s="30">
        <v>46136</v>
      </c>
      <c r="B441" s="31" t="s">
        <v>1955</v>
      </c>
      <c r="C441" s="31" t="s">
        <v>1448</v>
      </c>
      <c r="D441" s="31">
        <v>114984.03</v>
      </c>
      <c r="E441" s="31">
        <v>18397.439999999999</v>
      </c>
      <c r="F441" s="31">
        <v>133381.47</v>
      </c>
      <c r="G441" s="31">
        <v>133381.47</v>
      </c>
      <c r="H441" s="31">
        <f t="shared" si="167"/>
        <v>114984.03</v>
      </c>
      <c r="I441" s="30">
        <v>46166</v>
      </c>
      <c r="J441" s="30" t="s">
        <v>506</v>
      </c>
      <c r="K441" s="31" t="s">
        <v>504</v>
      </c>
      <c r="L441" s="31" t="s">
        <v>1146</v>
      </c>
      <c r="M441" s="31" t="s">
        <v>388</v>
      </c>
      <c r="N441" s="7">
        <v>46172</v>
      </c>
      <c r="O441" s="33">
        <f t="shared" si="155"/>
        <v>5</v>
      </c>
      <c r="P441" s="33">
        <f t="shared" si="156"/>
        <v>22</v>
      </c>
      <c r="Q441" s="52">
        <f t="shared" si="157"/>
        <v>7</v>
      </c>
      <c r="R441" s="37">
        <f t="shared" si="158"/>
        <v>114984.03</v>
      </c>
      <c r="S441" s="37">
        <f t="shared" si="159"/>
        <v>0</v>
      </c>
      <c r="T441" s="37">
        <f t="shared" si="160"/>
        <v>0</v>
      </c>
      <c r="U441" s="37">
        <f t="shared" si="161"/>
        <v>0</v>
      </c>
      <c r="V441" s="37">
        <f t="shared" si="162"/>
        <v>0</v>
      </c>
      <c r="W441" s="37">
        <f t="shared" si="163"/>
        <v>0</v>
      </c>
    </row>
    <row r="442" spans="1:23" x14ac:dyDescent="0.35">
      <c r="A442" s="30">
        <v>46134</v>
      </c>
      <c r="B442" s="31" t="s">
        <v>1965</v>
      </c>
      <c r="C442" s="31" t="s">
        <v>408</v>
      </c>
      <c r="D442" s="31">
        <v>12400</v>
      </c>
      <c r="E442" s="31">
        <v>1984</v>
      </c>
      <c r="F442" s="31">
        <v>14384</v>
      </c>
      <c r="G442" s="31">
        <v>14384</v>
      </c>
      <c r="H442" s="31">
        <f t="shared" si="167"/>
        <v>12400</v>
      </c>
      <c r="I442" s="30">
        <v>46164</v>
      </c>
      <c r="J442" s="30" t="s">
        <v>506</v>
      </c>
      <c r="K442" s="31" t="s">
        <v>504</v>
      </c>
      <c r="L442" s="31" t="s">
        <v>397</v>
      </c>
      <c r="M442" s="31" t="s">
        <v>388</v>
      </c>
      <c r="N442" s="7">
        <v>46172</v>
      </c>
      <c r="O442" s="33">
        <f t="shared" si="155"/>
        <v>5</v>
      </c>
      <c r="P442" s="33">
        <f t="shared" si="156"/>
        <v>22</v>
      </c>
      <c r="Q442" s="52">
        <f t="shared" si="157"/>
        <v>9</v>
      </c>
      <c r="R442" s="37">
        <f t="shared" si="158"/>
        <v>12400</v>
      </c>
      <c r="S442" s="37">
        <f t="shared" si="159"/>
        <v>0</v>
      </c>
      <c r="T442" s="37">
        <f t="shared" si="160"/>
        <v>0</v>
      </c>
      <c r="U442" s="37">
        <f t="shared" si="161"/>
        <v>0</v>
      </c>
      <c r="V442" s="37">
        <f t="shared" si="162"/>
        <v>0</v>
      </c>
      <c r="W442" s="37">
        <f t="shared" si="163"/>
        <v>0</v>
      </c>
    </row>
    <row r="443" spans="1:23" x14ac:dyDescent="0.35">
      <c r="A443" s="30">
        <v>46132</v>
      </c>
      <c r="B443" s="31" t="s">
        <v>1976</v>
      </c>
      <c r="C443" s="31" t="s">
        <v>563</v>
      </c>
      <c r="D443" s="31">
        <v>27360</v>
      </c>
      <c r="E443" s="31">
        <v>4377.6000000000004</v>
      </c>
      <c r="F443" s="31">
        <v>31737.599999999999</v>
      </c>
      <c r="G443" s="31">
        <v>31737.599999999999</v>
      </c>
      <c r="H443" s="31">
        <f t="shared" si="167"/>
        <v>27360</v>
      </c>
      <c r="I443" s="30">
        <v>46162</v>
      </c>
      <c r="J443" s="30" t="s">
        <v>506</v>
      </c>
      <c r="K443" s="31" t="s">
        <v>504</v>
      </c>
      <c r="L443" s="31" t="s">
        <v>397</v>
      </c>
      <c r="M443" s="31" t="s">
        <v>388</v>
      </c>
      <c r="N443" s="7">
        <v>46172</v>
      </c>
      <c r="O443" s="33">
        <f t="shared" si="155"/>
        <v>5</v>
      </c>
      <c r="P443" s="33">
        <f t="shared" si="156"/>
        <v>22</v>
      </c>
      <c r="Q443" s="52">
        <f t="shared" si="157"/>
        <v>11</v>
      </c>
      <c r="R443" s="37">
        <f t="shared" si="158"/>
        <v>27360</v>
      </c>
      <c r="S443" s="37">
        <f t="shared" si="159"/>
        <v>0</v>
      </c>
      <c r="T443" s="37">
        <f t="shared" si="160"/>
        <v>0</v>
      </c>
      <c r="U443" s="37">
        <f t="shared" si="161"/>
        <v>0</v>
      </c>
      <c r="V443" s="37">
        <f t="shared" si="162"/>
        <v>0</v>
      </c>
      <c r="W443" s="37">
        <f t="shared" si="163"/>
        <v>0</v>
      </c>
    </row>
    <row r="444" spans="1:23" x14ac:dyDescent="0.35">
      <c r="A444" s="30">
        <v>46121</v>
      </c>
      <c r="B444" s="31" t="s">
        <v>1818</v>
      </c>
      <c r="C444" s="31" t="s">
        <v>1448</v>
      </c>
      <c r="D444" s="31">
        <v>36050.5</v>
      </c>
      <c r="E444" s="31">
        <v>5768.08</v>
      </c>
      <c r="F444" s="31">
        <v>41818.58</v>
      </c>
      <c r="G444" s="31">
        <v>41818.58</v>
      </c>
      <c r="H444" s="31">
        <f t="shared" si="167"/>
        <v>36050.5</v>
      </c>
      <c r="I444" s="30">
        <v>46151</v>
      </c>
      <c r="J444" s="30" t="s">
        <v>506</v>
      </c>
      <c r="K444" s="31" t="s">
        <v>504</v>
      </c>
      <c r="L444" s="31" t="s">
        <v>1146</v>
      </c>
      <c r="M444" s="31" t="s">
        <v>388</v>
      </c>
      <c r="N444" s="7">
        <v>46172</v>
      </c>
      <c r="O444" s="33">
        <f t="shared" si="155"/>
        <v>5</v>
      </c>
      <c r="P444" s="33">
        <f t="shared" si="156"/>
        <v>22</v>
      </c>
      <c r="Q444" s="52">
        <f t="shared" si="157"/>
        <v>22</v>
      </c>
      <c r="R444" s="37">
        <f t="shared" si="158"/>
        <v>36050.5</v>
      </c>
      <c r="S444" s="37">
        <f t="shared" si="159"/>
        <v>0</v>
      </c>
      <c r="T444" s="37">
        <f t="shared" si="160"/>
        <v>0</v>
      </c>
      <c r="U444" s="37">
        <f t="shared" si="161"/>
        <v>0</v>
      </c>
      <c r="V444" s="37">
        <f t="shared" si="162"/>
        <v>0</v>
      </c>
      <c r="W444" s="37">
        <f t="shared" si="163"/>
        <v>0</v>
      </c>
    </row>
    <row r="445" spans="1:23" x14ac:dyDescent="0.35">
      <c r="A445" s="30">
        <v>46120</v>
      </c>
      <c r="B445" s="31" t="s">
        <v>1819</v>
      </c>
      <c r="C445" s="31" t="s">
        <v>920</v>
      </c>
      <c r="D445" s="31">
        <v>11047.05</v>
      </c>
      <c r="E445" s="31">
        <v>1767.53</v>
      </c>
      <c r="F445" s="31">
        <v>12814.58</v>
      </c>
      <c r="G445" s="31">
        <v>12814.58</v>
      </c>
      <c r="H445" s="31">
        <f t="shared" si="167"/>
        <v>11047.05</v>
      </c>
      <c r="I445" s="30">
        <v>46150</v>
      </c>
      <c r="J445" s="30" t="s">
        <v>506</v>
      </c>
      <c r="K445" s="31" t="s">
        <v>504</v>
      </c>
      <c r="L445" s="31" t="s">
        <v>835</v>
      </c>
      <c r="M445" s="31" t="s">
        <v>388</v>
      </c>
      <c r="N445" s="7">
        <v>46172</v>
      </c>
      <c r="O445" s="33">
        <f t="shared" si="155"/>
        <v>5</v>
      </c>
      <c r="P445" s="33">
        <f t="shared" si="156"/>
        <v>22</v>
      </c>
      <c r="Q445" s="52">
        <f t="shared" si="157"/>
        <v>23</v>
      </c>
      <c r="R445" s="37">
        <f t="shared" si="158"/>
        <v>11047.05</v>
      </c>
      <c r="S445" s="37">
        <f t="shared" si="159"/>
        <v>0</v>
      </c>
      <c r="T445" s="37">
        <f t="shared" si="160"/>
        <v>0</v>
      </c>
      <c r="U445" s="37">
        <f t="shared" si="161"/>
        <v>0</v>
      </c>
      <c r="V445" s="37">
        <f t="shared" si="162"/>
        <v>0</v>
      </c>
      <c r="W445" s="37">
        <f t="shared" si="163"/>
        <v>0</v>
      </c>
    </row>
    <row r="446" spans="1:23" x14ac:dyDescent="0.35">
      <c r="A446" s="30">
        <v>46108</v>
      </c>
      <c r="B446" s="31" t="s">
        <v>1668</v>
      </c>
      <c r="C446" s="31" t="s">
        <v>563</v>
      </c>
      <c r="D446" s="31">
        <v>4750</v>
      </c>
      <c r="E446" s="31">
        <v>760</v>
      </c>
      <c r="F446" s="31">
        <v>5510</v>
      </c>
      <c r="G446" s="31">
        <v>5510</v>
      </c>
      <c r="H446" s="31">
        <f t="shared" si="167"/>
        <v>4750</v>
      </c>
      <c r="I446" s="30">
        <v>46138</v>
      </c>
      <c r="J446" s="30" t="s">
        <v>506</v>
      </c>
      <c r="K446" s="31" t="s">
        <v>504</v>
      </c>
      <c r="L446" s="31" t="s">
        <v>397</v>
      </c>
      <c r="M446" s="31" t="s">
        <v>388</v>
      </c>
      <c r="N446" s="7">
        <v>46172</v>
      </c>
      <c r="O446" s="33">
        <f t="shared" si="155"/>
        <v>5</v>
      </c>
      <c r="P446" s="33">
        <f t="shared" si="156"/>
        <v>22</v>
      </c>
      <c r="Q446" s="52">
        <f t="shared" si="157"/>
        <v>35</v>
      </c>
      <c r="R446" s="37">
        <f t="shared" si="158"/>
        <v>0</v>
      </c>
      <c r="S446" s="37">
        <f t="shared" si="159"/>
        <v>4750</v>
      </c>
      <c r="T446" s="37">
        <f t="shared" si="160"/>
        <v>0</v>
      </c>
      <c r="U446" s="37">
        <f t="shared" si="161"/>
        <v>0</v>
      </c>
      <c r="V446" s="37">
        <f t="shared" si="162"/>
        <v>0</v>
      </c>
      <c r="W446" s="37">
        <f t="shared" si="163"/>
        <v>0</v>
      </c>
    </row>
    <row r="447" spans="1:23" x14ac:dyDescent="0.35">
      <c r="A447" s="30">
        <v>46094</v>
      </c>
      <c r="B447" s="31" t="s">
        <v>1568</v>
      </c>
      <c r="C447" s="31" t="s">
        <v>563</v>
      </c>
      <c r="D447" s="31">
        <v>27360</v>
      </c>
      <c r="E447" s="31">
        <v>4377.6000000000004</v>
      </c>
      <c r="F447" s="31">
        <v>31737.599999999999</v>
      </c>
      <c r="G447" s="31">
        <v>31737.599999999999</v>
      </c>
      <c r="H447" s="31">
        <f t="shared" si="167"/>
        <v>27360</v>
      </c>
      <c r="I447" s="30">
        <v>46124</v>
      </c>
      <c r="J447" s="30" t="s">
        <v>506</v>
      </c>
      <c r="K447" s="31" t="s">
        <v>504</v>
      </c>
      <c r="L447" s="31" t="s">
        <v>397</v>
      </c>
      <c r="M447" s="31" t="s">
        <v>388</v>
      </c>
      <c r="N447" s="7">
        <v>46172</v>
      </c>
      <c r="O447" s="33">
        <f t="shared" si="155"/>
        <v>5</v>
      </c>
      <c r="P447" s="33">
        <f t="shared" si="156"/>
        <v>22</v>
      </c>
      <c r="Q447" s="52">
        <f t="shared" si="157"/>
        <v>49</v>
      </c>
      <c r="R447" s="37">
        <f t="shared" si="158"/>
        <v>0</v>
      </c>
      <c r="S447" s="37">
        <f t="shared" si="159"/>
        <v>27360</v>
      </c>
      <c r="T447" s="37">
        <f t="shared" si="160"/>
        <v>0</v>
      </c>
      <c r="U447" s="37">
        <f t="shared" si="161"/>
        <v>0</v>
      </c>
      <c r="V447" s="37">
        <f t="shared" si="162"/>
        <v>0</v>
      </c>
      <c r="W447" s="37">
        <f t="shared" si="163"/>
        <v>0</v>
      </c>
    </row>
    <row r="448" spans="1:23" x14ac:dyDescent="0.35">
      <c r="A448" s="30">
        <v>46083</v>
      </c>
      <c r="B448" s="31" t="s">
        <v>1553</v>
      </c>
      <c r="C448" s="31" t="s">
        <v>920</v>
      </c>
      <c r="D448" s="31">
        <v>14257.8</v>
      </c>
      <c r="E448" s="31">
        <v>2281.25</v>
      </c>
      <c r="F448" s="31">
        <v>16539.05</v>
      </c>
      <c r="G448" s="31">
        <v>16539.05</v>
      </c>
      <c r="H448" s="31">
        <f t="shared" si="167"/>
        <v>14257.8</v>
      </c>
      <c r="I448" s="30">
        <v>46113</v>
      </c>
      <c r="J448" s="30" t="s">
        <v>506</v>
      </c>
      <c r="K448" s="31" t="s">
        <v>504</v>
      </c>
      <c r="L448" s="31" t="s">
        <v>835</v>
      </c>
      <c r="M448" s="31" t="s">
        <v>388</v>
      </c>
      <c r="N448" s="7">
        <v>46172</v>
      </c>
      <c r="O448" s="33">
        <f t="shared" si="155"/>
        <v>5</v>
      </c>
      <c r="P448" s="33">
        <f t="shared" si="156"/>
        <v>22</v>
      </c>
      <c r="Q448" s="52">
        <f t="shared" si="157"/>
        <v>60</v>
      </c>
      <c r="R448" s="37">
        <f t="shared" si="158"/>
        <v>0</v>
      </c>
      <c r="S448" s="37">
        <f t="shared" si="159"/>
        <v>14257.8</v>
      </c>
      <c r="T448" s="37">
        <f t="shared" si="160"/>
        <v>0</v>
      </c>
      <c r="U448" s="37">
        <f t="shared" si="161"/>
        <v>0</v>
      </c>
      <c r="V448" s="37">
        <f t="shared" si="162"/>
        <v>0</v>
      </c>
      <c r="W448" s="37">
        <f t="shared" si="163"/>
        <v>0</v>
      </c>
    </row>
    <row r="449" spans="1:23" x14ac:dyDescent="0.35">
      <c r="A449" s="30">
        <v>46077</v>
      </c>
      <c r="B449" s="31" t="s">
        <v>1513</v>
      </c>
      <c r="C449" s="31" t="s">
        <v>926</v>
      </c>
      <c r="D449" s="31">
        <v>12825</v>
      </c>
      <c r="E449" s="31">
        <v>2052</v>
      </c>
      <c r="F449" s="31">
        <v>14877</v>
      </c>
      <c r="G449" s="31">
        <v>14877</v>
      </c>
      <c r="H449" s="31">
        <f t="shared" si="167"/>
        <v>12825</v>
      </c>
      <c r="I449" s="30">
        <v>46107</v>
      </c>
      <c r="J449" s="30" t="s">
        <v>506</v>
      </c>
      <c r="K449" s="31" t="s">
        <v>504</v>
      </c>
      <c r="L449" s="31" t="s">
        <v>835</v>
      </c>
      <c r="M449" s="31" t="s">
        <v>388</v>
      </c>
      <c r="N449" s="7">
        <v>46172</v>
      </c>
      <c r="O449" s="33">
        <f t="shared" si="155"/>
        <v>5</v>
      </c>
      <c r="P449" s="33">
        <f t="shared" si="156"/>
        <v>22</v>
      </c>
      <c r="Q449" s="52">
        <f t="shared" si="157"/>
        <v>66</v>
      </c>
      <c r="R449" s="37">
        <f t="shared" si="158"/>
        <v>0</v>
      </c>
      <c r="S449" s="37">
        <f t="shared" si="159"/>
        <v>0</v>
      </c>
      <c r="T449" s="37">
        <f t="shared" si="160"/>
        <v>12825</v>
      </c>
      <c r="U449" s="37">
        <f t="shared" si="161"/>
        <v>0</v>
      </c>
      <c r="V449" s="37">
        <f t="shared" si="162"/>
        <v>0</v>
      </c>
      <c r="W449" s="37">
        <f t="shared" si="163"/>
        <v>0</v>
      </c>
    </row>
    <row r="450" spans="1:23" x14ac:dyDescent="0.35">
      <c r="A450" s="30">
        <v>46076</v>
      </c>
      <c r="B450" s="31" t="s">
        <v>1519</v>
      </c>
      <c r="C450" s="31" t="s">
        <v>926</v>
      </c>
      <c r="D450" s="31">
        <v>12825</v>
      </c>
      <c r="E450" s="31">
        <v>2052</v>
      </c>
      <c r="F450" s="31">
        <v>14877</v>
      </c>
      <c r="G450" s="31">
        <v>14877</v>
      </c>
      <c r="H450" s="31">
        <f t="shared" si="167"/>
        <v>12825</v>
      </c>
      <c r="I450" s="30">
        <v>46106</v>
      </c>
      <c r="J450" s="30" t="s">
        <v>506</v>
      </c>
      <c r="K450" s="31" t="s">
        <v>504</v>
      </c>
      <c r="L450" s="31" t="s">
        <v>835</v>
      </c>
      <c r="M450" s="31" t="s">
        <v>388</v>
      </c>
      <c r="N450" s="7">
        <v>46172</v>
      </c>
      <c r="O450" s="33">
        <f t="shared" si="155"/>
        <v>5</v>
      </c>
      <c r="P450" s="33">
        <f t="shared" si="156"/>
        <v>22</v>
      </c>
      <c r="Q450" s="52">
        <f t="shared" si="157"/>
        <v>67</v>
      </c>
      <c r="R450" s="37">
        <f t="shared" si="158"/>
        <v>0</v>
      </c>
      <c r="S450" s="37">
        <f t="shared" si="159"/>
        <v>0</v>
      </c>
      <c r="T450" s="37">
        <f t="shared" si="160"/>
        <v>12825</v>
      </c>
      <c r="U450" s="37">
        <f t="shared" si="161"/>
        <v>0</v>
      </c>
      <c r="V450" s="37">
        <f t="shared" si="162"/>
        <v>0</v>
      </c>
      <c r="W450" s="37">
        <f t="shared" si="163"/>
        <v>0</v>
      </c>
    </row>
    <row r="451" spans="1:23" x14ac:dyDescent="0.35">
      <c r="A451" s="30">
        <v>46072</v>
      </c>
      <c r="B451" s="31" t="s">
        <v>1451</v>
      </c>
      <c r="C451" s="31" t="s">
        <v>920</v>
      </c>
      <c r="D451" s="31">
        <v>35478.14</v>
      </c>
      <c r="E451" s="31">
        <v>5676.5</v>
      </c>
      <c r="F451" s="31">
        <v>41154.639999999999</v>
      </c>
      <c r="G451" s="31">
        <v>41154.639999999999</v>
      </c>
      <c r="H451" s="31">
        <f t="shared" si="167"/>
        <v>35478.14</v>
      </c>
      <c r="I451" s="30">
        <v>46102</v>
      </c>
      <c r="J451" s="30" t="s">
        <v>506</v>
      </c>
      <c r="K451" s="31" t="s">
        <v>504</v>
      </c>
      <c r="L451" s="31" t="s">
        <v>835</v>
      </c>
      <c r="M451" s="31" t="s">
        <v>388</v>
      </c>
      <c r="N451" s="7">
        <v>46172</v>
      </c>
      <c r="O451" s="33">
        <f t="shared" si="155"/>
        <v>5</v>
      </c>
      <c r="P451" s="33">
        <f t="shared" si="156"/>
        <v>22</v>
      </c>
      <c r="Q451" s="52">
        <f t="shared" si="157"/>
        <v>71</v>
      </c>
      <c r="R451" s="37">
        <f t="shared" si="158"/>
        <v>0</v>
      </c>
      <c r="S451" s="37">
        <f t="shared" si="159"/>
        <v>0</v>
      </c>
      <c r="T451" s="37">
        <f t="shared" si="160"/>
        <v>35478.14</v>
      </c>
      <c r="U451" s="37">
        <f t="shared" si="161"/>
        <v>0</v>
      </c>
      <c r="V451" s="37">
        <f t="shared" si="162"/>
        <v>0</v>
      </c>
      <c r="W451" s="37">
        <f t="shared" si="163"/>
        <v>0</v>
      </c>
    </row>
    <row r="452" spans="1:23" x14ac:dyDescent="0.35">
      <c r="A452" s="30">
        <v>46071</v>
      </c>
      <c r="B452" s="31" t="s">
        <v>1458</v>
      </c>
      <c r="C452" s="31" t="s">
        <v>926</v>
      </c>
      <c r="D452" s="31">
        <v>8550</v>
      </c>
      <c r="E452" s="31">
        <v>1368</v>
      </c>
      <c r="F452" s="31">
        <v>9918</v>
      </c>
      <c r="G452" s="31">
        <v>9918</v>
      </c>
      <c r="H452" s="31">
        <f t="shared" si="167"/>
        <v>8550</v>
      </c>
      <c r="I452" s="30">
        <v>46101</v>
      </c>
      <c r="J452" s="30" t="s">
        <v>506</v>
      </c>
      <c r="K452" s="31" t="s">
        <v>504</v>
      </c>
      <c r="L452" s="31" t="s">
        <v>835</v>
      </c>
      <c r="M452" s="31" t="s">
        <v>388</v>
      </c>
      <c r="N452" s="7">
        <v>46172</v>
      </c>
      <c r="O452" s="33">
        <f t="shared" si="155"/>
        <v>5</v>
      </c>
      <c r="P452" s="33">
        <f t="shared" si="156"/>
        <v>22</v>
      </c>
      <c r="Q452" s="52">
        <f t="shared" si="157"/>
        <v>72</v>
      </c>
      <c r="R452" s="37">
        <f t="shared" si="158"/>
        <v>0</v>
      </c>
      <c r="S452" s="37">
        <f t="shared" si="159"/>
        <v>0</v>
      </c>
      <c r="T452" s="37">
        <f t="shared" si="160"/>
        <v>8550</v>
      </c>
      <c r="U452" s="37">
        <f t="shared" si="161"/>
        <v>0</v>
      </c>
      <c r="V452" s="37">
        <f t="shared" si="162"/>
        <v>0</v>
      </c>
      <c r="W452" s="37">
        <f t="shared" si="163"/>
        <v>0</v>
      </c>
    </row>
    <row r="453" spans="1:23" x14ac:dyDescent="0.35">
      <c r="A453" s="30">
        <v>46069</v>
      </c>
      <c r="B453" s="31" t="s">
        <v>1469</v>
      </c>
      <c r="C453" s="31" t="s">
        <v>926</v>
      </c>
      <c r="D453" s="31">
        <v>8550</v>
      </c>
      <c r="E453" s="31">
        <v>1368</v>
      </c>
      <c r="F453" s="31">
        <v>9918</v>
      </c>
      <c r="G453" s="31">
        <v>9918</v>
      </c>
      <c r="H453" s="31">
        <f t="shared" si="167"/>
        <v>8550</v>
      </c>
      <c r="I453" s="30">
        <v>46099</v>
      </c>
      <c r="J453" s="30" t="s">
        <v>506</v>
      </c>
      <c r="K453" s="31" t="s">
        <v>504</v>
      </c>
      <c r="L453" s="31" t="s">
        <v>835</v>
      </c>
      <c r="M453" s="31" t="s">
        <v>388</v>
      </c>
      <c r="N453" s="7">
        <v>46172</v>
      </c>
      <c r="O453" s="33">
        <f t="shared" si="155"/>
        <v>5</v>
      </c>
      <c r="P453" s="33">
        <f t="shared" si="156"/>
        <v>22</v>
      </c>
      <c r="Q453" s="52">
        <f t="shared" si="157"/>
        <v>74</v>
      </c>
      <c r="R453" s="37">
        <f t="shared" si="158"/>
        <v>0</v>
      </c>
      <c r="S453" s="37">
        <f t="shared" si="159"/>
        <v>0</v>
      </c>
      <c r="T453" s="37">
        <f t="shared" si="160"/>
        <v>8550</v>
      </c>
      <c r="U453" s="37">
        <f t="shared" si="161"/>
        <v>0</v>
      </c>
      <c r="V453" s="37">
        <f t="shared" si="162"/>
        <v>0</v>
      </c>
      <c r="W453" s="37">
        <f t="shared" si="163"/>
        <v>0</v>
      </c>
    </row>
    <row r="454" spans="1:23" x14ac:dyDescent="0.35">
      <c r="A454" s="30">
        <v>46069</v>
      </c>
      <c r="B454" s="31" t="s">
        <v>1470</v>
      </c>
      <c r="C454" s="31" t="s">
        <v>920</v>
      </c>
      <c r="D454" s="31">
        <v>7112.44</v>
      </c>
      <c r="E454" s="31">
        <v>1137.99</v>
      </c>
      <c r="F454" s="31">
        <v>8250.43</v>
      </c>
      <c r="G454" s="31">
        <v>8250.43</v>
      </c>
      <c r="H454" s="31">
        <f t="shared" si="167"/>
        <v>7112.44</v>
      </c>
      <c r="I454" s="30">
        <v>46099</v>
      </c>
      <c r="J454" s="30" t="s">
        <v>506</v>
      </c>
      <c r="K454" s="31" t="s">
        <v>504</v>
      </c>
      <c r="L454" s="31" t="s">
        <v>835</v>
      </c>
      <c r="M454" s="31" t="s">
        <v>388</v>
      </c>
      <c r="N454" s="7">
        <v>46172</v>
      </c>
      <c r="O454" s="33">
        <f t="shared" si="155"/>
        <v>5</v>
      </c>
      <c r="P454" s="33">
        <f t="shared" si="156"/>
        <v>22</v>
      </c>
      <c r="Q454" s="52">
        <f t="shared" si="157"/>
        <v>74</v>
      </c>
      <c r="R454" s="37">
        <f t="shared" si="158"/>
        <v>0</v>
      </c>
      <c r="S454" s="37">
        <f t="shared" si="159"/>
        <v>0</v>
      </c>
      <c r="T454" s="37">
        <f t="shared" si="160"/>
        <v>7112.44</v>
      </c>
      <c r="U454" s="37">
        <f t="shared" si="161"/>
        <v>0</v>
      </c>
      <c r="V454" s="37">
        <f t="shared" si="162"/>
        <v>0</v>
      </c>
      <c r="W454" s="37">
        <f t="shared" si="163"/>
        <v>0</v>
      </c>
    </row>
    <row r="455" spans="1:23" x14ac:dyDescent="0.35">
      <c r="A455" s="30">
        <v>46037</v>
      </c>
      <c r="B455" s="31" t="s">
        <v>1142</v>
      </c>
      <c r="C455" s="31" t="s">
        <v>926</v>
      </c>
      <c r="D455" s="31">
        <v>44390</v>
      </c>
      <c r="E455" s="31">
        <v>7102.4</v>
      </c>
      <c r="F455" s="31">
        <v>51492.4</v>
      </c>
      <c r="G455" s="31">
        <v>51492.4</v>
      </c>
      <c r="H455" s="31">
        <f t="shared" si="167"/>
        <v>44390</v>
      </c>
      <c r="I455" s="30">
        <v>46067</v>
      </c>
      <c r="J455" s="30" t="s">
        <v>506</v>
      </c>
      <c r="K455" s="31" t="s">
        <v>504</v>
      </c>
      <c r="L455" s="31" t="s">
        <v>835</v>
      </c>
      <c r="M455" s="31" t="s">
        <v>388</v>
      </c>
      <c r="N455" s="7">
        <v>46172</v>
      </c>
      <c r="O455" s="33">
        <f t="shared" ref="O455:O481" si="168">MONTH(N455)</f>
        <v>5</v>
      </c>
      <c r="P455" s="33">
        <f t="shared" ref="P455:P481" si="169">WEEKNUM(N455)</f>
        <v>22</v>
      </c>
      <c r="Q455" s="52">
        <f t="shared" ref="Q455:Q481" si="170">IF(J455="Vencido",N455-I455+1,0)</f>
        <v>106</v>
      </c>
      <c r="R455" s="37">
        <f t="shared" ref="R455:R481" si="171">IF(Q455&gt;0,IF(Q455&lt;31,H455,0),0)</f>
        <v>0</v>
      </c>
      <c r="S455" s="37">
        <f t="shared" ref="S455:S481" si="172">IF(Q455&gt;30,IF(Q455&lt;61,H455,0),0)</f>
        <v>0</v>
      </c>
      <c r="T455" s="37">
        <f t="shared" ref="T455:T481" si="173">IF(Q455&gt;60,IF(Q455&lt;91,H455,0),0)</f>
        <v>0</v>
      </c>
      <c r="U455" s="37">
        <f t="shared" ref="U455:U481" si="174">IF(Q455&gt;90,H455,0)</f>
        <v>44390</v>
      </c>
      <c r="V455" s="37">
        <f t="shared" ref="V455:V481" si="175">IF(J455="Por vencer",H455,0)</f>
        <v>0</v>
      </c>
      <c r="W455" s="37">
        <f t="shared" ref="W455:W481" si="176">IF(J455="Vigente",H455,0)</f>
        <v>0</v>
      </c>
    </row>
    <row r="456" spans="1:23" x14ac:dyDescent="0.35">
      <c r="A456" s="30">
        <v>46037</v>
      </c>
      <c r="B456" s="31" t="s">
        <v>1143</v>
      </c>
      <c r="C456" s="31" t="s">
        <v>920</v>
      </c>
      <c r="D456" s="31">
        <v>17638.53</v>
      </c>
      <c r="E456" s="31">
        <v>2822.16</v>
      </c>
      <c r="F456" s="31">
        <v>20460.689999999999</v>
      </c>
      <c r="G456" s="31">
        <v>20460.689999999999</v>
      </c>
      <c r="H456" s="31">
        <f t="shared" si="167"/>
        <v>17638.53</v>
      </c>
      <c r="I456" s="30">
        <v>46067</v>
      </c>
      <c r="J456" s="30" t="s">
        <v>506</v>
      </c>
      <c r="K456" s="31" t="s">
        <v>504</v>
      </c>
      <c r="L456" s="31" t="s">
        <v>835</v>
      </c>
      <c r="M456" s="31" t="s">
        <v>388</v>
      </c>
      <c r="N456" s="7">
        <v>46172</v>
      </c>
      <c r="O456" s="33">
        <f t="shared" si="168"/>
        <v>5</v>
      </c>
      <c r="P456" s="33">
        <f t="shared" si="169"/>
        <v>22</v>
      </c>
      <c r="Q456" s="52">
        <f t="shared" si="170"/>
        <v>106</v>
      </c>
      <c r="R456" s="37">
        <f t="shared" si="171"/>
        <v>0</v>
      </c>
      <c r="S456" s="37">
        <f t="shared" si="172"/>
        <v>0</v>
      </c>
      <c r="T456" s="37">
        <f t="shared" si="173"/>
        <v>0</v>
      </c>
      <c r="U456" s="37">
        <f t="shared" si="174"/>
        <v>17638.53</v>
      </c>
      <c r="V456" s="37">
        <f t="shared" si="175"/>
        <v>0</v>
      </c>
      <c r="W456" s="37">
        <f t="shared" si="176"/>
        <v>0</v>
      </c>
    </row>
    <row r="457" spans="1:23" x14ac:dyDescent="0.35">
      <c r="A457" s="30">
        <v>46017</v>
      </c>
      <c r="B457" s="31" t="s">
        <v>1061</v>
      </c>
      <c r="C457" s="31" t="s">
        <v>926</v>
      </c>
      <c r="D457" s="31">
        <v>42000</v>
      </c>
      <c r="E457" s="31">
        <v>6720</v>
      </c>
      <c r="F457" s="31">
        <v>48720</v>
      </c>
      <c r="G457" s="31">
        <v>31860</v>
      </c>
      <c r="H457" s="31">
        <f t="shared" ref="H457:H459" si="177">+G457/1.16</f>
        <v>27465.517241379312</v>
      </c>
      <c r="I457" s="30">
        <v>46047</v>
      </c>
      <c r="J457" s="30" t="s">
        <v>506</v>
      </c>
      <c r="K457" s="31" t="s">
        <v>510</v>
      </c>
      <c r="L457" s="31" t="s">
        <v>835</v>
      </c>
      <c r="M457" s="31" t="s">
        <v>388</v>
      </c>
      <c r="N457" s="7">
        <v>46172</v>
      </c>
      <c r="O457" s="33">
        <f t="shared" si="168"/>
        <v>5</v>
      </c>
      <c r="P457" s="33">
        <f t="shared" si="169"/>
        <v>22</v>
      </c>
      <c r="Q457" s="52">
        <f t="shared" si="170"/>
        <v>126</v>
      </c>
      <c r="R457" s="37">
        <f t="shared" si="171"/>
        <v>0</v>
      </c>
      <c r="S457" s="37">
        <f t="shared" si="172"/>
        <v>0</v>
      </c>
      <c r="T457" s="37">
        <f t="shared" si="173"/>
        <v>0</v>
      </c>
      <c r="U457" s="37">
        <f t="shared" si="174"/>
        <v>27465.517241379312</v>
      </c>
      <c r="V457" s="37">
        <f t="shared" si="175"/>
        <v>0</v>
      </c>
      <c r="W457" s="37">
        <f t="shared" si="176"/>
        <v>0</v>
      </c>
    </row>
    <row r="458" spans="1:23" x14ac:dyDescent="0.35">
      <c r="A458" s="30">
        <v>45953</v>
      </c>
      <c r="B458" s="31" t="s">
        <v>960</v>
      </c>
      <c r="C458" s="31" t="s">
        <v>858</v>
      </c>
      <c r="D458" s="31">
        <v>19694.400000000001</v>
      </c>
      <c r="E458" s="31">
        <v>3151.1</v>
      </c>
      <c r="F458" s="31">
        <v>22845.5</v>
      </c>
      <c r="G458" s="31">
        <v>2429.5</v>
      </c>
      <c r="H458" s="31">
        <f t="shared" si="177"/>
        <v>2094.3965517241381</v>
      </c>
      <c r="I458" s="30">
        <v>45968</v>
      </c>
      <c r="J458" s="30" t="s">
        <v>506</v>
      </c>
      <c r="K458" s="31" t="s">
        <v>510</v>
      </c>
      <c r="L458" s="31" t="s">
        <v>835</v>
      </c>
      <c r="M458" s="31" t="s">
        <v>388</v>
      </c>
      <c r="N458" s="7">
        <v>46172</v>
      </c>
      <c r="O458" s="33">
        <f t="shared" si="168"/>
        <v>5</v>
      </c>
      <c r="P458" s="33">
        <f t="shared" si="169"/>
        <v>22</v>
      </c>
      <c r="Q458" s="52">
        <f t="shared" si="170"/>
        <v>205</v>
      </c>
      <c r="R458" s="37">
        <f t="shared" si="171"/>
        <v>0</v>
      </c>
      <c r="S458" s="37">
        <f t="shared" si="172"/>
        <v>0</v>
      </c>
      <c r="T458" s="37">
        <f t="shared" si="173"/>
        <v>0</v>
      </c>
      <c r="U458" s="37">
        <f t="shared" si="174"/>
        <v>2094.3965517241381</v>
      </c>
      <c r="V458" s="37">
        <f t="shared" si="175"/>
        <v>0</v>
      </c>
      <c r="W458" s="37">
        <f t="shared" si="176"/>
        <v>0</v>
      </c>
    </row>
    <row r="459" spans="1:23" x14ac:dyDescent="0.35">
      <c r="A459" s="30">
        <v>45944</v>
      </c>
      <c r="B459" s="31" t="s">
        <v>959</v>
      </c>
      <c r="C459" s="31" t="s">
        <v>920</v>
      </c>
      <c r="D459" s="31">
        <v>14295.42</v>
      </c>
      <c r="E459" s="31">
        <v>2287.27</v>
      </c>
      <c r="F459" s="31">
        <v>16582.689999999999</v>
      </c>
      <c r="G459" s="31">
        <v>7355.32</v>
      </c>
      <c r="H459" s="31">
        <f t="shared" si="177"/>
        <v>6340.7931034482763</v>
      </c>
      <c r="I459" s="30">
        <v>45974</v>
      </c>
      <c r="J459" s="30" t="s">
        <v>506</v>
      </c>
      <c r="K459" s="31" t="s">
        <v>510</v>
      </c>
      <c r="L459" s="31" t="s">
        <v>835</v>
      </c>
      <c r="M459" s="31" t="s">
        <v>388</v>
      </c>
      <c r="N459" s="7">
        <v>46172</v>
      </c>
      <c r="O459" s="33">
        <f t="shared" si="168"/>
        <v>5</v>
      </c>
      <c r="P459" s="33">
        <f t="shared" si="169"/>
        <v>22</v>
      </c>
      <c r="Q459" s="52">
        <f t="shared" si="170"/>
        <v>199</v>
      </c>
      <c r="R459" s="37">
        <f t="shared" si="171"/>
        <v>0</v>
      </c>
      <c r="S459" s="37">
        <f t="shared" si="172"/>
        <v>0</v>
      </c>
      <c r="T459" s="37">
        <f t="shared" si="173"/>
        <v>0</v>
      </c>
      <c r="U459" s="37">
        <f t="shared" si="174"/>
        <v>6340.7931034482763</v>
      </c>
      <c r="V459" s="37">
        <f t="shared" si="175"/>
        <v>0</v>
      </c>
      <c r="W459" s="37">
        <f t="shared" si="176"/>
        <v>0</v>
      </c>
    </row>
    <row r="460" spans="1:23" x14ac:dyDescent="0.35">
      <c r="A460" s="30">
        <v>45915</v>
      </c>
      <c r="B460" s="31" t="s">
        <v>935</v>
      </c>
      <c r="C460" s="31" t="s">
        <v>514</v>
      </c>
      <c r="D460" s="31">
        <v>7125</v>
      </c>
      <c r="E460" s="31">
        <v>1140</v>
      </c>
      <c r="F460" s="31">
        <v>8265</v>
      </c>
      <c r="G460" s="31">
        <v>8265</v>
      </c>
      <c r="H460" s="31">
        <f t="shared" ref="H460:H463" si="178">+D460</f>
        <v>7125</v>
      </c>
      <c r="I460" s="30">
        <v>45945</v>
      </c>
      <c r="J460" s="30" t="s">
        <v>506</v>
      </c>
      <c r="K460" s="31" t="s">
        <v>504</v>
      </c>
      <c r="L460" s="31" t="s">
        <v>397</v>
      </c>
      <c r="M460" s="31" t="s">
        <v>388</v>
      </c>
      <c r="N460" s="7">
        <v>46172</v>
      </c>
      <c r="O460" s="33">
        <f t="shared" si="168"/>
        <v>5</v>
      </c>
      <c r="P460" s="33">
        <f t="shared" si="169"/>
        <v>22</v>
      </c>
      <c r="Q460" s="52">
        <f t="shared" si="170"/>
        <v>228</v>
      </c>
      <c r="R460" s="37">
        <f t="shared" si="171"/>
        <v>0</v>
      </c>
      <c r="S460" s="37">
        <f t="shared" si="172"/>
        <v>0</v>
      </c>
      <c r="T460" s="37">
        <f t="shared" si="173"/>
        <v>0</v>
      </c>
      <c r="U460" s="37">
        <f t="shared" si="174"/>
        <v>7125</v>
      </c>
      <c r="V460" s="37">
        <f t="shared" si="175"/>
        <v>0</v>
      </c>
      <c r="W460" s="37">
        <f t="shared" si="176"/>
        <v>0</v>
      </c>
    </row>
    <row r="461" spans="1:23" x14ac:dyDescent="0.35">
      <c r="A461" s="30">
        <v>45896</v>
      </c>
      <c r="B461" s="31" t="s">
        <v>921</v>
      </c>
      <c r="C461" s="31" t="s">
        <v>514</v>
      </c>
      <c r="D461" s="31">
        <v>4375</v>
      </c>
      <c r="E461" s="31">
        <v>700</v>
      </c>
      <c r="F461" s="31">
        <v>5075</v>
      </c>
      <c r="G461" s="31">
        <v>5075</v>
      </c>
      <c r="H461" s="31">
        <f t="shared" si="178"/>
        <v>4375</v>
      </c>
      <c r="I461" s="30">
        <v>45926</v>
      </c>
      <c r="J461" s="30" t="s">
        <v>506</v>
      </c>
      <c r="K461" s="31" t="s">
        <v>504</v>
      </c>
      <c r="L461" s="31" t="s">
        <v>397</v>
      </c>
      <c r="M461" s="31" t="s">
        <v>388</v>
      </c>
      <c r="N461" s="7">
        <v>46172</v>
      </c>
      <c r="O461" s="33">
        <f t="shared" si="168"/>
        <v>5</v>
      </c>
      <c r="P461" s="33">
        <f t="shared" si="169"/>
        <v>22</v>
      </c>
      <c r="Q461" s="52">
        <f t="shared" si="170"/>
        <v>247</v>
      </c>
      <c r="R461" s="37">
        <f t="shared" si="171"/>
        <v>0</v>
      </c>
      <c r="S461" s="37">
        <f t="shared" si="172"/>
        <v>0</v>
      </c>
      <c r="T461" s="37">
        <f t="shared" si="173"/>
        <v>0</v>
      </c>
      <c r="U461" s="37">
        <f t="shared" si="174"/>
        <v>4375</v>
      </c>
      <c r="V461" s="37">
        <f t="shared" si="175"/>
        <v>0</v>
      </c>
      <c r="W461" s="37">
        <f t="shared" si="176"/>
        <v>0</v>
      </c>
    </row>
    <row r="462" spans="1:23" x14ac:dyDescent="0.35">
      <c r="A462" s="30">
        <v>45895</v>
      </c>
      <c r="B462" s="31" t="s">
        <v>922</v>
      </c>
      <c r="C462" s="31" t="s">
        <v>545</v>
      </c>
      <c r="D462" s="31">
        <v>22364.16</v>
      </c>
      <c r="E462" s="31"/>
      <c r="F462" s="31">
        <v>22364.16</v>
      </c>
      <c r="G462" s="31">
        <v>22364.16</v>
      </c>
      <c r="H462" s="31">
        <f t="shared" si="178"/>
        <v>22364.16</v>
      </c>
      <c r="I462" s="30">
        <v>45925</v>
      </c>
      <c r="J462" s="30" t="s">
        <v>506</v>
      </c>
      <c r="K462" s="31" t="s">
        <v>504</v>
      </c>
      <c r="L462" s="31" t="s">
        <v>405</v>
      </c>
      <c r="M462" s="31" t="s">
        <v>388</v>
      </c>
      <c r="N462" s="7">
        <v>46172</v>
      </c>
      <c r="O462" s="33">
        <f t="shared" si="168"/>
        <v>5</v>
      </c>
      <c r="P462" s="33">
        <f t="shared" si="169"/>
        <v>22</v>
      </c>
      <c r="Q462" s="52">
        <f t="shared" si="170"/>
        <v>248</v>
      </c>
      <c r="R462" s="37">
        <f t="shared" si="171"/>
        <v>0</v>
      </c>
      <c r="S462" s="37">
        <f t="shared" si="172"/>
        <v>0</v>
      </c>
      <c r="T462" s="37">
        <f t="shared" si="173"/>
        <v>0</v>
      </c>
      <c r="U462" s="37">
        <f t="shared" si="174"/>
        <v>22364.16</v>
      </c>
      <c r="V462" s="37">
        <f t="shared" si="175"/>
        <v>0</v>
      </c>
      <c r="W462" s="37">
        <f t="shared" si="176"/>
        <v>0</v>
      </c>
    </row>
    <row r="463" spans="1:23" x14ac:dyDescent="0.35">
      <c r="A463" s="30">
        <v>45876</v>
      </c>
      <c r="B463" s="31" t="s">
        <v>886</v>
      </c>
      <c r="C463" s="31" t="s">
        <v>545</v>
      </c>
      <c r="D463" s="31">
        <v>22343.040000000001</v>
      </c>
      <c r="E463" s="31"/>
      <c r="F463" s="31">
        <v>22343.040000000001</v>
      </c>
      <c r="G463" s="31">
        <v>22343.040000000001</v>
      </c>
      <c r="H463" s="31">
        <f t="shared" si="178"/>
        <v>22343.040000000001</v>
      </c>
      <c r="I463" s="30">
        <v>45906</v>
      </c>
      <c r="J463" s="30" t="s">
        <v>506</v>
      </c>
      <c r="K463" s="31" t="s">
        <v>504</v>
      </c>
      <c r="L463" s="31" t="s">
        <v>405</v>
      </c>
      <c r="M463" s="31" t="s">
        <v>388</v>
      </c>
      <c r="N463" s="7">
        <v>46172</v>
      </c>
      <c r="O463" s="33">
        <f t="shared" si="168"/>
        <v>5</v>
      </c>
      <c r="P463" s="33">
        <f t="shared" si="169"/>
        <v>22</v>
      </c>
      <c r="Q463" s="52">
        <f t="shared" si="170"/>
        <v>267</v>
      </c>
      <c r="R463" s="37">
        <f t="shared" si="171"/>
        <v>0</v>
      </c>
      <c r="S463" s="37">
        <f t="shared" si="172"/>
        <v>0</v>
      </c>
      <c r="T463" s="37">
        <f t="shared" si="173"/>
        <v>0</v>
      </c>
      <c r="U463" s="37">
        <f t="shared" si="174"/>
        <v>22343.040000000001</v>
      </c>
      <c r="V463" s="37">
        <f t="shared" si="175"/>
        <v>0</v>
      </c>
      <c r="W463" s="37">
        <f t="shared" si="176"/>
        <v>0</v>
      </c>
    </row>
    <row r="464" spans="1:23" x14ac:dyDescent="0.35">
      <c r="A464" s="30">
        <v>45869</v>
      </c>
      <c r="B464" s="31" t="s">
        <v>884</v>
      </c>
      <c r="C464" s="31" t="s">
        <v>480</v>
      </c>
      <c r="D464" s="31">
        <v>761801.88</v>
      </c>
      <c r="E464" s="31">
        <v>121888.3</v>
      </c>
      <c r="F464" s="31">
        <v>883690.18</v>
      </c>
      <c r="G464" s="31">
        <v>203429.86</v>
      </c>
      <c r="H464" s="31">
        <f>+G464/1.16</f>
        <v>175370.56896551725</v>
      </c>
      <c r="I464" s="30">
        <v>45884</v>
      </c>
      <c r="J464" s="30" t="s">
        <v>506</v>
      </c>
      <c r="K464" s="31" t="s">
        <v>510</v>
      </c>
      <c r="L464" s="31" t="s">
        <v>835</v>
      </c>
      <c r="M464" s="31" t="s">
        <v>388</v>
      </c>
      <c r="N464" s="7">
        <v>46172</v>
      </c>
      <c r="O464" s="33">
        <f t="shared" si="168"/>
        <v>5</v>
      </c>
      <c r="P464" s="33">
        <f t="shared" si="169"/>
        <v>22</v>
      </c>
      <c r="Q464" s="52">
        <f t="shared" si="170"/>
        <v>289</v>
      </c>
      <c r="R464" s="37">
        <f t="shared" si="171"/>
        <v>0</v>
      </c>
      <c r="S464" s="37">
        <f t="shared" si="172"/>
        <v>0</v>
      </c>
      <c r="T464" s="37">
        <f t="shared" si="173"/>
        <v>0</v>
      </c>
      <c r="U464" s="37">
        <f t="shared" si="174"/>
        <v>175370.56896551725</v>
      </c>
      <c r="V464" s="37">
        <f t="shared" si="175"/>
        <v>0</v>
      </c>
      <c r="W464" s="37">
        <f t="shared" si="176"/>
        <v>0</v>
      </c>
    </row>
    <row r="465" spans="1:23" x14ac:dyDescent="0.35">
      <c r="A465" s="30">
        <v>45840</v>
      </c>
      <c r="B465" s="31" t="s">
        <v>863</v>
      </c>
      <c r="C465" s="31" t="s">
        <v>406</v>
      </c>
      <c r="D465" s="31">
        <v>14940</v>
      </c>
      <c r="E465" s="31">
        <v>2390.4</v>
      </c>
      <c r="F465" s="31">
        <v>17330.400000000001</v>
      </c>
      <c r="G465" s="31">
        <v>17330.400000000001</v>
      </c>
      <c r="H465" s="31">
        <f t="shared" ref="H465:H466" si="179">+D465</f>
        <v>14940</v>
      </c>
      <c r="I465" s="30">
        <v>45870</v>
      </c>
      <c r="J465" s="30" t="s">
        <v>506</v>
      </c>
      <c r="K465" s="31" t="s">
        <v>504</v>
      </c>
      <c r="L465" s="31" t="s">
        <v>405</v>
      </c>
      <c r="M465" s="31" t="s">
        <v>388</v>
      </c>
      <c r="N465" s="7">
        <v>46172</v>
      </c>
      <c r="O465" s="33">
        <f t="shared" si="168"/>
        <v>5</v>
      </c>
      <c r="P465" s="33">
        <f t="shared" si="169"/>
        <v>22</v>
      </c>
      <c r="Q465" s="52">
        <f t="shared" si="170"/>
        <v>303</v>
      </c>
      <c r="R465" s="37">
        <f t="shared" si="171"/>
        <v>0</v>
      </c>
      <c r="S465" s="37">
        <f t="shared" si="172"/>
        <v>0</v>
      </c>
      <c r="T465" s="37">
        <f t="shared" si="173"/>
        <v>0</v>
      </c>
      <c r="U465" s="37">
        <f t="shared" si="174"/>
        <v>14940</v>
      </c>
      <c r="V465" s="37">
        <f t="shared" si="175"/>
        <v>0</v>
      </c>
      <c r="W465" s="37">
        <f t="shared" si="176"/>
        <v>0</v>
      </c>
    </row>
    <row r="466" spans="1:23" x14ac:dyDescent="0.35">
      <c r="A466" s="30">
        <v>45827</v>
      </c>
      <c r="B466" s="31" t="s">
        <v>854</v>
      </c>
      <c r="C466" s="31" t="s">
        <v>406</v>
      </c>
      <c r="D466" s="31">
        <v>22410</v>
      </c>
      <c r="E466" s="31">
        <v>3585.6</v>
      </c>
      <c r="F466" s="31">
        <v>25995.599999999999</v>
      </c>
      <c r="G466" s="31">
        <v>25995.599999999999</v>
      </c>
      <c r="H466" s="31">
        <f t="shared" si="179"/>
        <v>22410</v>
      </c>
      <c r="I466" s="30">
        <v>45857</v>
      </c>
      <c r="J466" s="30" t="s">
        <v>506</v>
      </c>
      <c r="K466" s="31" t="s">
        <v>504</v>
      </c>
      <c r="L466" s="31" t="s">
        <v>405</v>
      </c>
      <c r="M466" s="31" t="s">
        <v>388</v>
      </c>
      <c r="N466" s="7">
        <v>46172</v>
      </c>
      <c r="O466" s="33">
        <f t="shared" si="168"/>
        <v>5</v>
      </c>
      <c r="P466" s="33">
        <f t="shared" si="169"/>
        <v>22</v>
      </c>
      <c r="Q466" s="52">
        <f t="shared" si="170"/>
        <v>316</v>
      </c>
      <c r="R466" s="37">
        <f t="shared" si="171"/>
        <v>0</v>
      </c>
      <c r="S466" s="37">
        <f t="shared" si="172"/>
        <v>0</v>
      </c>
      <c r="T466" s="37">
        <f t="shared" si="173"/>
        <v>0</v>
      </c>
      <c r="U466" s="37">
        <f t="shared" si="174"/>
        <v>22410</v>
      </c>
      <c r="V466" s="37">
        <f t="shared" si="175"/>
        <v>0</v>
      </c>
      <c r="W466" s="37">
        <f t="shared" si="176"/>
        <v>0</v>
      </c>
    </row>
    <row r="467" spans="1:23" x14ac:dyDescent="0.35">
      <c r="A467" s="30">
        <v>45814</v>
      </c>
      <c r="B467" s="31" t="s">
        <v>845</v>
      </c>
      <c r="C467" s="31" t="s">
        <v>406</v>
      </c>
      <c r="D467" s="31">
        <v>19012.5</v>
      </c>
      <c r="E467" s="31">
        <v>3042</v>
      </c>
      <c r="F467" s="31">
        <v>22054.5</v>
      </c>
      <c r="G467" s="31">
        <v>10385.700000000001</v>
      </c>
      <c r="H467" s="31">
        <f>+G467/1.16</f>
        <v>8953.1896551724149</v>
      </c>
      <c r="I467" s="30">
        <v>45844</v>
      </c>
      <c r="J467" s="30" t="s">
        <v>506</v>
      </c>
      <c r="K467" s="31" t="s">
        <v>510</v>
      </c>
      <c r="L467" s="31" t="s">
        <v>405</v>
      </c>
      <c r="M467" s="31" t="s">
        <v>388</v>
      </c>
      <c r="N467" s="7">
        <v>46172</v>
      </c>
      <c r="O467" s="33">
        <f t="shared" si="168"/>
        <v>5</v>
      </c>
      <c r="P467" s="33">
        <f t="shared" si="169"/>
        <v>22</v>
      </c>
      <c r="Q467" s="52">
        <f t="shared" si="170"/>
        <v>329</v>
      </c>
      <c r="R467" s="37">
        <f t="shared" si="171"/>
        <v>0</v>
      </c>
      <c r="S467" s="37">
        <f t="shared" si="172"/>
        <v>0</v>
      </c>
      <c r="T467" s="37">
        <f t="shared" si="173"/>
        <v>0</v>
      </c>
      <c r="U467" s="37">
        <f t="shared" si="174"/>
        <v>8953.1896551724149</v>
      </c>
      <c r="V467" s="37">
        <f t="shared" si="175"/>
        <v>0</v>
      </c>
      <c r="W467" s="37">
        <f t="shared" si="176"/>
        <v>0</v>
      </c>
    </row>
    <row r="468" spans="1:23" x14ac:dyDescent="0.35">
      <c r="A468" s="30">
        <v>45799</v>
      </c>
      <c r="B468" s="31" t="s">
        <v>844</v>
      </c>
      <c r="C468" s="31" t="s">
        <v>798</v>
      </c>
      <c r="D468" s="31">
        <v>3477.15</v>
      </c>
      <c r="E468" s="31">
        <v>556.34</v>
      </c>
      <c r="F468" s="31">
        <v>4033.49</v>
      </c>
      <c r="G468" s="31">
        <v>4033.49</v>
      </c>
      <c r="H468" s="31">
        <f t="shared" ref="H468:H473" si="180">+D468</f>
        <v>3477.15</v>
      </c>
      <c r="I468" s="30">
        <v>45829</v>
      </c>
      <c r="J468" s="30" t="s">
        <v>506</v>
      </c>
      <c r="K468" s="31" t="s">
        <v>504</v>
      </c>
      <c r="L468" s="31" t="s">
        <v>405</v>
      </c>
      <c r="M468" s="31" t="s">
        <v>388</v>
      </c>
      <c r="N468" s="7">
        <v>46172</v>
      </c>
      <c r="O468" s="33">
        <f t="shared" si="168"/>
        <v>5</v>
      </c>
      <c r="P468" s="33">
        <f t="shared" si="169"/>
        <v>22</v>
      </c>
      <c r="Q468" s="52">
        <f t="shared" si="170"/>
        <v>344</v>
      </c>
      <c r="R468" s="37">
        <f t="shared" si="171"/>
        <v>0</v>
      </c>
      <c r="S468" s="37">
        <f t="shared" si="172"/>
        <v>0</v>
      </c>
      <c r="T468" s="37">
        <f t="shared" si="173"/>
        <v>0</v>
      </c>
      <c r="U468" s="37">
        <f t="shared" si="174"/>
        <v>3477.15</v>
      </c>
      <c r="V468" s="37">
        <f t="shared" si="175"/>
        <v>0</v>
      </c>
      <c r="W468" s="37">
        <f t="shared" si="176"/>
        <v>0</v>
      </c>
    </row>
    <row r="469" spans="1:23" x14ac:dyDescent="0.35">
      <c r="A469" s="30">
        <v>45792</v>
      </c>
      <c r="B469" s="31" t="s">
        <v>840</v>
      </c>
      <c r="C469" s="31" t="s">
        <v>798</v>
      </c>
      <c r="D469" s="31">
        <v>162680</v>
      </c>
      <c r="E469" s="31">
        <v>26028.799999999999</v>
      </c>
      <c r="F469" s="31">
        <v>188708.8</v>
      </c>
      <c r="G469" s="31">
        <v>188708.8</v>
      </c>
      <c r="H469" s="31">
        <f t="shared" si="180"/>
        <v>162680</v>
      </c>
      <c r="I469" s="30">
        <v>45822</v>
      </c>
      <c r="J469" s="30" t="s">
        <v>506</v>
      </c>
      <c r="K469" s="31" t="s">
        <v>504</v>
      </c>
      <c r="L469" s="31" t="s">
        <v>405</v>
      </c>
      <c r="M469" s="31" t="s">
        <v>388</v>
      </c>
      <c r="N469" s="7">
        <v>46172</v>
      </c>
      <c r="O469" s="33">
        <f t="shared" si="168"/>
        <v>5</v>
      </c>
      <c r="P469" s="33">
        <f t="shared" si="169"/>
        <v>22</v>
      </c>
      <c r="Q469" s="52">
        <f t="shared" si="170"/>
        <v>351</v>
      </c>
      <c r="R469" s="37">
        <f t="shared" si="171"/>
        <v>0</v>
      </c>
      <c r="S469" s="37">
        <f t="shared" si="172"/>
        <v>0</v>
      </c>
      <c r="T469" s="37">
        <f t="shared" si="173"/>
        <v>0</v>
      </c>
      <c r="U469" s="37">
        <f t="shared" si="174"/>
        <v>162680</v>
      </c>
      <c r="V469" s="37">
        <f t="shared" si="175"/>
        <v>0</v>
      </c>
      <c r="W469" s="37">
        <f t="shared" si="176"/>
        <v>0</v>
      </c>
    </row>
    <row r="470" spans="1:23" x14ac:dyDescent="0.35">
      <c r="A470" s="30">
        <v>45792</v>
      </c>
      <c r="B470" s="31" t="s">
        <v>841</v>
      </c>
      <c r="C470" s="31" t="s">
        <v>798</v>
      </c>
      <c r="D470" s="31">
        <v>6970.68</v>
      </c>
      <c r="E470" s="31">
        <v>1115.31</v>
      </c>
      <c r="F470" s="31">
        <v>8085.99</v>
      </c>
      <c r="G470" s="31">
        <v>8085.99</v>
      </c>
      <c r="H470" s="31">
        <f t="shared" si="180"/>
        <v>6970.68</v>
      </c>
      <c r="I470" s="30">
        <v>45822</v>
      </c>
      <c r="J470" s="30" t="s">
        <v>506</v>
      </c>
      <c r="K470" s="31" t="s">
        <v>504</v>
      </c>
      <c r="L470" s="31" t="s">
        <v>405</v>
      </c>
      <c r="M470" s="31" t="s">
        <v>388</v>
      </c>
      <c r="N470" s="7">
        <v>46172</v>
      </c>
      <c r="O470" s="33">
        <f t="shared" si="168"/>
        <v>5</v>
      </c>
      <c r="P470" s="33">
        <f t="shared" si="169"/>
        <v>22</v>
      </c>
      <c r="Q470" s="52">
        <f t="shared" si="170"/>
        <v>351</v>
      </c>
      <c r="R470" s="37">
        <f t="shared" si="171"/>
        <v>0</v>
      </c>
      <c r="S470" s="37">
        <f t="shared" si="172"/>
        <v>0</v>
      </c>
      <c r="T470" s="37">
        <f t="shared" si="173"/>
        <v>0</v>
      </c>
      <c r="U470" s="37">
        <f t="shared" si="174"/>
        <v>6970.68</v>
      </c>
      <c r="V470" s="37">
        <f t="shared" si="175"/>
        <v>0</v>
      </c>
      <c r="W470" s="37">
        <f t="shared" si="176"/>
        <v>0</v>
      </c>
    </row>
    <row r="471" spans="1:23" x14ac:dyDescent="0.35">
      <c r="A471" s="30">
        <v>45790</v>
      </c>
      <c r="B471" s="31" t="s">
        <v>843</v>
      </c>
      <c r="C471" s="31" t="s">
        <v>798</v>
      </c>
      <c r="D471" s="31">
        <v>20992.5</v>
      </c>
      <c r="E471" s="31">
        <v>3358.8</v>
      </c>
      <c r="F471" s="31">
        <v>24351.3</v>
      </c>
      <c r="G471" s="31">
        <v>24351.3</v>
      </c>
      <c r="H471" s="31">
        <f t="shared" si="180"/>
        <v>20992.5</v>
      </c>
      <c r="I471" s="30">
        <v>45820</v>
      </c>
      <c r="J471" s="30" t="s">
        <v>506</v>
      </c>
      <c r="K471" s="31" t="s">
        <v>504</v>
      </c>
      <c r="L471" s="31" t="s">
        <v>405</v>
      </c>
      <c r="M471" s="31" t="s">
        <v>388</v>
      </c>
      <c r="N471" s="7">
        <v>46172</v>
      </c>
      <c r="O471" s="33">
        <f t="shared" si="168"/>
        <v>5</v>
      </c>
      <c r="P471" s="33">
        <f t="shared" si="169"/>
        <v>22</v>
      </c>
      <c r="Q471" s="52">
        <f t="shared" si="170"/>
        <v>353</v>
      </c>
      <c r="R471" s="37">
        <f t="shared" si="171"/>
        <v>0</v>
      </c>
      <c r="S471" s="37">
        <f t="shared" si="172"/>
        <v>0</v>
      </c>
      <c r="T471" s="37">
        <f t="shared" si="173"/>
        <v>0</v>
      </c>
      <c r="U471" s="37">
        <f t="shared" si="174"/>
        <v>20992.5</v>
      </c>
      <c r="V471" s="37">
        <f t="shared" si="175"/>
        <v>0</v>
      </c>
      <c r="W471" s="37">
        <f t="shared" si="176"/>
        <v>0</v>
      </c>
    </row>
    <row r="472" spans="1:23" x14ac:dyDescent="0.35">
      <c r="A472" s="30">
        <v>45784</v>
      </c>
      <c r="B472" s="31" t="s">
        <v>838</v>
      </c>
      <c r="C472" s="31" t="s">
        <v>798</v>
      </c>
      <c r="D472" s="31">
        <v>5250</v>
      </c>
      <c r="E472" s="31">
        <v>840</v>
      </c>
      <c r="F472" s="31">
        <v>6090</v>
      </c>
      <c r="G472" s="31">
        <v>6090</v>
      </c>
      <c r="H472" s="31">
        <f t="shared" si="180"/>
        <v>5250</v>
      </c>
      <c r="I472" s="30">
        <v>45814</v>
      </c>
      <c r="J472" s="30" t="s">
        <v>506</v>
      </c>
      <c r="K472" s="31" t="s">
        <v>504</v>
      </c>
      <c r="L472" s="31" t="s">
        <v>405</v>
      </c>
      <c r="M472" s="31" t="s">
        <v>388</v>
      </c>
      <c r="N472" s="7">
        <v>46172</v>
      </c>
      <c r="O472" s="33">
        <f t="shared" si="168"/>
        <v>5</v>
      </c>
      <c r="P472" s="33">
        <f t="shared" si="169"/>
        <v>22</v>
      </c>
      <c r="Q472" s="52">
        <f t="shared" si="170"/>
        <v>359</v>
      </c>
      <c r="R472" s="37">
        <f t="shared" si="171"/>
        <v>0</v>
      </c>
      <c r="S472" s="37">
        <f t="shared" si="172"/>
        <v>0</v>
      </c>
      <c r="T472" s="37">
        <f t="shared" si="173"/>
        <v>0</v>
      </c>
      <c r="U472" s="37">
        <f t="shared" si="174"/>
        <v>5250</v>
      </c>
      <c r="V472" s="37">
        <f t="shared" si="175"/>
        <v>0</v>
      </c>
      <c r="W472" s="37">
        <f t="shared" si="176"/>
        <v>0</v>
      </c>
    </row>
    <row r="473" spans="1:23" x14ac:dyDescent="0.35">
      <c r="A473" s="30">
        <v>45772</v>
      </c>
      <c r="B473" s="31" t="s">
        <v>836</v>
      </c>
      <c r="C473" s="31" t="s">
        <v>798</v>
      </c>
      <c r="D473" s="31">
        <v>45500</v>
      </c>
      <c r="E473" s="31">
        <v>7280</v>
      </c>
      <c r="F473" s="31">
        <v>52780</v>
      </c>
      <c r="G473" s="31">
        <v>52780</v>
      </c>
      <c r="H473" s="31">
        <f t="shared" si="180"/>
        <v>45500</v>
      </c>
      <c r="I473" s="30">
        <v>45802</v>
      </c>
      <c r="J473" s="30" t="s">
        <v>506</v>
      </c>
      <c r="K473" s="31" t="s">
        <v>504</v>
      </c>
      <c r="L473" s="31" t="s">
        <v>405</v>
      </c>
      <c r="M473" s="31" t="s">
        <v>388</v>
      </c>
      <c r="N473" s="7">
        <v>46172</v>
      </c>
      <c r="O473" s="33">
        <f t="shared" si="168"/>
        <v>5</v>
      </c>
      <c r="P473" s="33">
        <f t="shared" si="169"/>
        <v>22</v>
      </c>
      <c r="Q473" s="52">
        <f t="shared" si="170"/>
        <v>371</v>
      </c>
      <c r="R473" s="37">
        <f t="shared" si="171"/>
        <v>0</v>
      </c>
      <c r="S473" s="37">
        <f t="shared" si="172"/>
        <v>0</v>
      </c>
      <c r="T473" s="37">
        <f t="shared" si="173"/>
        <v>0</v>
      </c>
      <c r="U473" s="37">
        <f t="shared" si="174"/>
        <v>45500</v>
      </c>
      <c r="V473" s="37">
        <f t="shared" si="175"/>
        <v>0</v>
      </c>
      <c r="W473" s="37">
        <f t="shared" si="176"/>
        <v>0</v>
      </c>
    </row>
    <row r="474" spans="1:23" x14ac:dyDescent="0.35">
      <c r="A474" s="30">
        <v>45720</v>
      </c>
      <c r="B474" s="31" t="s">
        <v>806</v>
      </c>
      <c r="C474" s="31" t="s">
        <v>798</v>
      </c>
      <c r="D474" s="31">
        <v>31483.63</v>
      </c>
      <c r="E474" s="31">
        <v>5037.38</v>
      </c>
      <c r="F474" s="31">
        <v>36521.01</v>
      </c>
      <c r="G474" s="31">
        <v>5816.12</v>
      </c>
      <c r="H474" s="31">
        <f>+G474/1.16</f>
        <v>5013.8965517241386</v>
      </c>
      <c r="I474" s="30">
        <v>45750</v>
      </c>
      <c r="J474" s="30" t="s">
        <v>506</v>
      </c>
      <c r="K474" s="31" t="s">
        <v>510</v>
      </c>
      <c r="L474" s="31" t="s">
        <v>405</v>
      </c>
      <c r="M474" s="31" t="s">
        <v>388</v>
      </c>
      <c r="N474" s="7">
        <v>46172</v>
      </c>
      <c r="O474" s="33">
        <f t="shared" si="168"/>
        <v>5</v>
      </c>
      <c r="P474" s="33">
        <f t="shared" si="169"/>
        <v>22</v>
      </c>
      <c r="Q474" s="52">
        <f t="shared" si="170"/>
        <v>423</v>
      </c>
      <c r="R474" s="37">
        <f t="shared" si="171"/>
        <v>0</v>
      </c>
      <c r="S474" s="37">
        <f t="shared" si="172"/>
        <v>0</v>
      </c>
      <c r="T474" s="37">
        <f t="shared" si="173"/>
        <v>0</v>
      </c>
      <c r="U474" s="37">
        <f t="shared" si="174"/>
        <v>5013.8965517241386</v>
      </c>
      <c r="V474" s="37">
        <f t="shared" si="175"/>
        <v>0</v>
      </c>
      <c r="W474" s="37">
        <f t="shared" si="176"/>
        <v>0</v>
      </c>
    </row>
    <row r="475" spans="1:23" x14ac:dyDescent="0.35">
      <c r="A475" s="30">
        <v>45709</v>
      </c>
      <c r="B475" s="31" t="s">
        <v>804</v>
      </c>
      <c r="C475" s="31" t="s">
        <v>798</v>
      </c>
      <c r="D475" s="31">
        <v>23609.5</v>
      </c>
      <c r="E475" s="31">
        <v>2595.6</v>
      </c>
      <c r="F475" s="31">
        <v>26205.1</v>
      </c>
      <c r="G475" s="31">
        <v>26205.1</v>
      </c>
      <c r="H475" s="31">
        <f t="shared" ref="H475:H476" si="181">+D475</f>
        <v>23609.5</v>
      </c>
      <c r="I475" s="30">
        <v>45784</v>
      </c>
      <c r="J475" s="30" t="s">
        <v>506</v>
      </c>
      <c r="K475" s="31" t="s">
        <v>504</v>
      </c>
      <c r="L475" s="31" t="s">
        <v>405</v>
      </c>
      <c r="M475" s="31" t="s">
        <v>388</v>
      </c>
      <c r="N475" s="7">
        <v>46172</v>
      </c>
      <c r="O475" s="33">
        <f t="shared" si="168"/>
        <v>5</v>
      </c>
      <c r="P475" s="33">
        <f t="shared" si="169"/>
        <v>22</v>
      </c>
      <c r="Q475" s="52">
        <f t="shared" si="170"/>
        <v>389</v>
      </c>
      <c r="R475" s="37">
        <f t="shared" si="171"/>
        <v>0</v>
      </c>
      <c r="S475" s="37">
        <f t="shared" si="172"/>
        <v>0</v>
      </c>
      <c r="T475" s="37">
        <f t="shared" si="173"/>
        <v>0</v>
      </c>
      <c r="U475" s="37">
        <f t="shared" si="174"/>
        <v>23609.5</v>
      </c>
      <c r="V475" s="37">
        <f t="shared" si="175"/>
        <v>0</v>
      </c>
      <c r="W475" s="37">
        <f t="shared" si="176"/>
        <v>0</v>
      </c>
    </row>
    <row r="476" spans="1:23" x14ac:dyDescent="0.35">
      <c r="A476" s="30">
        <v>45699</v>
      </c>
      <c r="B476" s="31" t="s">
        <v>799</v>
      </c>
      <c r="C476" s="31" t="s">
        <v>782</v>
      </c>
      <c r="D476" s="31">
        <v>1230</v>
      </c>
      <c r="E476" s="31"/>
      <c r="F476" s="31">
        <v>1230</v>
      </c>
      <c r="G476" s="31">
        <v>1230</v>
      </c>
      <c r="H476" s="31">
        <f t="shared" si="181"/>
        <v>1230</v>
      </c>
      <c r="I476" s="30">
        <v>45714</v>
      </c>
      <c r="J476" s="30" t="s">
        <v>506</v>
      </c>
      <c r="K476" s="31" t="s">
        <v>504</v>
      </c>
      <c r="L476" s="31" t="s">
        <v>405</v>
      </c>
      <c r="M476" s="31" t="s">
        <v>388</v>
      </c>
      <c r="N476" s="7">
        <v>46172</v>
      </c>
      <c r="O476" s="33">
        <f t="shared" si="168"/>
        <v>5</v>
      </c>
      <c r="P476" s="33">
        <f t="shared" si="169"/>
        <v>22</v>
      </c>
      <c r="Q476" s="52">
        <f t="shared" si="170"/>
        <v>459</v>
      </c>
      <c r="R476" s="37">
        <f t="shared" si="171"/>
        <v>0</v>
      </c>
      <c r="S476" s="37">
        <f t="shared" si="172"/>
        <v>0</v>
      </c>
      <c r="T476" s="37">
        <f t="shared" si="173"/>
        <v>0</v>
      </c>
      <c r="U476" s="37">
        <f t="shared" si="174"/>
        <v>1230</v>
      </c>
      <c r="V476" s="37">
        <f t="shared" si="175"/>
        <v>0</v>
      </c>
      <c r="W476" s="37">
        <f t="shared" si="176"/>
        <v>0</v>
      </c>
    </row>
    <row r="477" spans="1:23" x14ac:dyDescent="0.35">
      <c r="A477" s="30">
        <v>45610</v>
      </c>
      <c r="B477" s="31" t="s">
        <v>760</v>
      </c>
      <c r="C477" s="31" t="s">
        <v>413</v>
      </c>
      <c r="D477" s="31">
        <v>2369.29</v>
      </c>
      <c r="E477" s="31">
        <v>379.09</v>
      </c>
      <c r="F477" s="31">
        <v>2748.38</v>
      </c>
      <c r="G477" s="31">
        <v>360.54</v>
      </c>
      <c r="H477" s="31">
        <f>+G477/1.16</f>
        <v>310.81034482758622</v>
      </c>
      <c r="I477" s="30">
        <v>45640</v>
      </c>
      <c r="J477" s="30" t="s">
        <v>506</v>
      </c>
      <c r="K477" s="31" t="s">
        <v>510</v>
      </c>
      <c r="L477" s="31" t="s">
        <v>393</v>
      </c>
      <c r="M477" s="31" t="s">
        <v>388</v>
      </c>
      <c r="N477" s="7">
        <v>46172</v>
      </c>
      <c r="O477" s="33">
        <f t="shared" si="168"/>
        <v>5</v>
      </c>
      <c r="P477" s="33">
        <f t="shared" si="169"/>
        <v>22</v>
      </c>
      <c r="Q477" s="52">
        <f t="shared" si="170"/>
        <v>533</v>
      </c>
      <c r="R477" s="37">
        <f t="shared" si="171"/>
        <v>0</v>
      </c>
      <c r="S477" s="37">
        <f t="shared" si="172"/>
        <v>0</v>
      </c>
      <c r="T477" s="37">
        <f t="shared" si="173"/>
        <v>0</v>
      </c>
      <c r="U477" s="37">
        <f t="shared" si="174"/>
        <v>310.81034482758622</v>
      </c>
      <c r="V477" s="37">
        <f t="shared" si="175"/>
        <v>0</v>
      </c>
      <c r="W477" s="37">
        <f t="shared" si="176"/>
        <v>0</v>
      </c>
    </row>
    <row r="478" spans="1:23" x14ac:dyDescent="0.35">
      <c r="A478" s="30">
        <v>45582</v>
      </c>
      <c r="B478" s="31" t="s">
        <v>741</v>
      </c>
      <c r="C478" s="31" t="s">
        <v>413</v>
      </c>
      <c r="D478" s="31">
        <v>21120</v>
      </c>
      <c r="E478" s="31">
        <v>3379.2</v>
      </c>
      <c r="F478" s="31">
        <v>24499.200000000001</v>
      </c>
      <c r="G478" s="31">
        <v>24499.200000000001</v>
      </c>
      <c r="H478" s="31">
        <f t="shared" ref="H478:H479" si="182">+D478</f>
        <v>21120</v>
      </c>
      <c r="I478" s="30">
        <v>45612</v>
      </c>
      <c r="J478" s="30" t="s">
        <v>506</v>
      </c>
      <c r="K478" s="31" t="s">
        <v>504</v>
      </c>
      <c r="L478" s="31" t="s">
        <v>393</v>
      </c>
      <c r="M478" s="31" t="s">
        <v>388</v>
      </c>
      <c r="N478" s="7">
        <v>46172</v>
      </c>
      <c r="O478" s="33">
        <f t="shared" si="168"/>
        <v>5</v>
      </c>
      <c r="P478" s="33">
        <f t="shared" si="169"/>
        <v>22</v>
      </c>
      <c r="Q478" s="52">
        <f t="shared" si="170"/>
        <v>561</v>
      </c>
      <c r="R478" s="37">
        <f t="shared" si="171"/>
        <v>0</v>
      </c>
      <c r="S478" s="37">
        <f t="shared" si="172"/>
        <v>0</v>
      </c>
      <c r="T478" s="37">
        <f t="shared" si="173"/>
        <v>0</v>
      </c>
      <c r="U478" s="37">
        <f t="shared" si="174"/>
        <v>21120</v>
      </c>
      <c r="V478" s="37">
        <f t="shared" si="175"/>
        <v>0</v>
      </c>
      <c r="W478" s="37">
        <f t="shared" si="176"/>
        <v>0</v>
      </c>
    </row>
    <row r="479" spans="1:23" x14ac:dyDescent="0.35">
      <c r="A479" s="30">
        <v>45519</v>
      </c>
      <c r="B479" s="31" t="s">
        <v>675</v>
      </c>
      <c r="C479" s="31" t="s">
        <v>513</v>
      </c>
      <c r="D479" s="31">
        <v>2475</v>
      </c>
      <c r="E479" s="31">
        <v>396</v>
      </c>
      <c r="F479" s="31">
        <v>2871</v>
      </c>
      <c r="G479" s="31">
        <v>2871</v>
      </c>
      <c r="H479" s="31">
        <f t="shared" si="182"/>
        <v>2475</v>
      </c>
      <c r="I479" s="30">
        <v>45549</v>
      </c>
      <c r="J479" s="30" t="s">
        <v>506</v>
      </c>
      <c r="K479" s="31" t="s">
        <v>504</v>
      </c>
      <c r="L479" s="31" t="s">
        <v>399</v>
      </c>
      <c r="M479" s="31" t="s">
        <v>388</v>
      </c>
      <c r="N479" s="7">
        <v>46172</v>
      </c>
      <c r="O479" s="33">
        <f t="shared" si="168"/>
        <v>5</v>
      </c>
      <c r="P479" s="33">
        <f t="shared" si="169"/>
        <v>22</v>
      </c>
      <c r="Q479" s="52">
        <f t="shared" si="170"/>
        <v>624</v>
      </c>
      <c r="R479" s="37">
        <f t="shared" si="171"/>
        <v>0</v>
      </c>
      <c r="S479" s="37">
        <f t="shared" si="172"/>
        <v>0</v>
      </c>
      <c r="T479" s="37">
        <f t="shared" si="173"/>
        <v>0</v>
      </c>
      <c r="U479" s="37">
        <f t="shared" si="174"/>
        <v>2475</v>
      </c>
      <c r="V479" s="37">
        <f t="shared" si="175"/>
        <v>0</v>
      </c>
      <c r="W479" s="37">
        <f t="shared" si="176"/>
        <v>0</v>
      </c>
    </row>
    <row r="480" spans="1:23" x14ac:dyDescent="0.35">
      <c r="A480" s="30">
        <v>45498</v>
      </c>
      <c r="B480" s="31" t="s">
        <v>661</v>
      </c>
      <c r="C480" s="31" t="s">
        <v>513</v>
      </c>
      <c r="D480" s="31">
        <v>2475</v>
      </c>
      <c r="E480" s="31">
        <v>396</v>
      </c>
      <c r="F480" s="31">
        <v>2871</v>
      </c>
      <c r="G480" s="31">
        <v>2378</v>
      </c>
      <c r="H480" s="31">
        <f>+G480/1.16</f>
        <v>2050</v>
      </c>
      <c r="I480" s="30">
        <v>45528</v>
      </c>
      <c r="J480" s="30" t="s">
        <v>506</v>
      </c>
      <c r="K480" s="31" t="s">
        <v>510</v>
      </c>
      <c r="L480" s="31" t="s">
        <v>399</v>
      </c>
      <c r="M480" s="31" t="s">
        <v>388</v>
      </c>
      <c r="N480" s="7">
        <v>46172</v>
      </c>
      <c r="O480" s="33">
        <f t="shared" si="168"/>
        <v>5</v>
      </c>
      <c r="P480" s="33">
        <f t="shared" si="169"/>
        <v>22</v>
      </c>
      <c r="Q480" s="52">
        <f t="shared" si="170"/>
        <v>645</v>
      </c>
      <c r="R480" s="37">
        <f t="shared" si="171"/>
        <v>0</v>
      </c>
      <c r="S480" s="37">
        <f t="shared" si="172"/>
        <v>0</v>
      </c>
      <c r="T480" s="37">
        <f t="shared" si="173"/>
        <v>0</v>
      </c>
      <c r="U480" s="37">
        <f t="shared" si="174"/>
        <v>2050</v>
      </c>
      <c r="V480" s="37">
        <f t="shared" si="175"/>
        <v>0</v>
      </c>
      <c r="W480" s="37">
        <f t="shared" si="176"/>
        <v>0</v>
      </c>
    </row>
    <row r="481" spans="1:23" x14ac:dyDescent="0.35">
      <c r="A481" s="30">
        <v>45491</v>
      </c>
      <c r="B481" s="31" t="s">
        <v>643</v>
      </c>
      <c r="C481" s="31" t="s">
        <v>396</v>
      </c>
      <c r="D481" s="31">
        <v>16588</v>
      </c>
      <c r="E481" s="31">
        <v>2654.08</v>
      </c>
      <c r="F481" s="31">
        <v>19242.080000000002</v>
      </c>
      <c r="G481" s="31">
        <v>19242.080000000002</v>
      </c>
      <c r="H481" s="31">
        <f t="shared" ref="H481:H482" si="183">+D481</f>
        <v>16588</v>
      </c>
      <c r="I481" s="30">
        <v>45521</v>
      </c>
      <c r="J481" s="30" t="s">
        <v>506</v>
      </c>
      <c r="K481" s="31" t="s">
        <v>504</v>
      </c>
      <c r="L481" s="31" t="s">
        <v>397</v>
      </c>
      <c r="M481" s="31" t="s">
        <v>388</v>
      </c>
      <c r="N481" s="7">
        <v>46172</v>
      </c>
      <c r="O481" s="33">
        <f t="shared" si="168"/>
        <v>5</v>
      </c>
      <c r="P481" s="33">
        <f t="shared" si="169"/>
        <v>22</v>
      </c>
      <c r="Q481" s="52">
        <f t="shared" si="170"/>
        <v>652</v>
      </c>
      <c r="R481" s="37">
        <f t="shared" si="171"/>
        <v>0</v>
      </c>
      <c r="S481" s="37">
        <f t="shared" si="172"/>
        <v>0</v>
      </c>
      <c r="T481" s="37">
        <f t="shared" si="173"/>
        <v>0</v>
      </c>
      <c r="U481" s="37">
        <f t="shared" si="174"/>
        <v>16588</v>
      </c>
      <c r="V481" s="37">
        <f t="shared" si="175"/>
        <v>0</v>
      </c>
      <c r="W481" s="37">
        <f t="shared" si="176"/>
        <v>0</v>
      </c>
    </row>
    <row r="482" spans="1:23" x14ac:dyDescent="0.35">
      <c r="A482" s="30">
        <v>45352</v>
      </c>
      <c r="B482" s="31" t="s">
        <v>515</v>
      </c>
      <c r="C482" s="31" t="s">
        <v>509</v>
      </c>
      <c r="D482" s="31">
        <v>8800</v>
      </c>
      <c r="E482" s="31">
        <v>1408</v>
      </c>
      <c r="F482" s="31">
        <v>10208</v>
      </c>
      <c r="G482" s="31">
        <v>10208</v>
      </c>
      <c r="H482" s="31">
        <f t="shared" si="183"/>
        <v>8800</v>
      </c>
      <c r="I482" s="30">
        <v>45382</v>
      </c>
      <c r="J482" s="30" t="s">
        <v>506</v>
      </c>
      <c r="K482" s="31" t="s">
        <v>504</v>
      </c>
      <c r="L482" s="31" t="s">
        <v>404</v>
      </c>
      <c r="M482" s="31" t="s">
        <v>388</v>
      </c>
      <c r="N482" s="7">
        <v>46172</v>
      </c>
      <c r="O482" s="33">
        <f t="shared" ref="O482" si="184">MONTH(N482)</f>
        <v>5</v>
      </c>
      <c r="P482" s="33">
        <f t="shared" ref="P482" si="185">WEEKNUM(N482)</f>
        <v>22</v>
      </c>
      <c r="Q482" s="52">
        <f t="shared" ref="Q482" si="186">IF(J482="Vencido",N482-I482+1,0)</f>
        <v>791</v>
      </c>
      <c r="R482" s="37">
        <f t="shared" ref="R482" si="187">IF(Q482&gt;0,IF(Q482&lt;31,H482,0),0)</f>
        <v>0</v>
      </c>
      <c r="S482" s="37">
        <f t="shared" ref="S482" si="188">IF(Q482&gt;30,IF(Q482&lt;61,H482,0),0)</f>
        <v>0</v>
      </c>
      <c r="T482" s="37">
        <f t="shared" ref="T482" si="189">IF(Q482&gt;60,IF(Q482&lt;91,H482,0),0)</f>
        <v>0</v>
      </c>
      <c r="U482" s="37">
        <f t="shared" ref="U482" si="190">IF(Q482&gt;90,H482,0)</f>
        <v>8800</v>
      </c>
      <c r="V482" s="37">
        <f t="shared" ref="V482" si="191">IF(J482="Por vencer",H482,0)</f>
        <v>0</v>
      </c>
      <c r="W482" s="37">
        <f t="shared" ref="W482" si="192">IF(J482="Vigente",H482,0)</f>
        <v>0</v>
      </c>
    </row>
    <row r="483" spans="1:23" x14ac:dyDescent="0.35">
      <c r="A483" s="30">
        <v>46164</v>
      </c>
      <c r="B483" s="31" t="s">
        <v>2167</v>
      </c>
      <c r="C483" s="31" t="s">
        <v>400</v>
      </c>
      <c r="D483" s="31">
        <v>66167.850000000006</v>
      </c>
      <c r="E483" s="31">
        <v>10586.86</v>
      </c>
      <c r="F483" s="31">
        <v>76754.710000000006</v>
      </c>
      <c r="G483" s="31">
        <v>76754.710000000006</v>
      </c>
      <c r="H483" s="31">
        <f t="shared" ref="H483:H527" si="193">D483</f>
        <v>66167.850000000006</v>
      </c>
      <c r="I483" s="30">
        <v>46194</v>
      </c>
      <c r="J483" s="30" t="s">
        <v>503</v>
      </c>
      <c r="K483" s="31" t="s">
        <v>504</v>
      </c>
      <c r="L483" s="31" t="s">
        <v>397</v>
      </c>
      <c r="M483" s="31" t="s">
        <v>388</v>
      </c>
      <c r="N483" s="7">
        <v>46164</v>
      </c>
      <c r="O483" s="33">
        <f t="shared" ref="O483:O546" si="194">MONTH(N483)</f>
        <v>5</v>
      </c>
      <c r="P483" s="33">
        <f t="shared" ref="P483:P546" si="195">WEEKNUM(N483)</f>
        <v>21</v>
      </c>
      <c r="Q483" s="52">
        <f t="shared" ref="Q483:Q546" si="196">IF(J483="Vencido",N483-I483+1,0)</f>
        <v>0</v>
      </c>
      <c r="R483" s="37">
        <f t="shared" ref="R483:R546" si="197">IF(Q483&gt;0,IF(Q483&lt;31,H483,0),0)</f>
        <v>0</v>
      </c>
      <c r="S483" s="37">
        <f t="shared" ref="S483:S546" si="198">IF(Q483&gt;30,IF(Q483&lt;61,H483,0),0)</f>
        <v>0</v>
      </c>
      <c r="T483" s="37">
        <f t="shared" ref="T483:T546" si="199">IF(Q483&gt;60,IF(Q483&lt;91,H483,0),0)</f>
        <v>0</v>
      </c>
      <c r="U483" s="37">
        <f t="shared" ref="U483:U546" si="200">IF(Q483&gt;90,H483,0)</f>
        <v>0</v>
      </c>
      <c r="V483" s="37">
        <f t="shared" ref="V483:V546" si="201">IF(J483="Por vencer",H483,0)</f>
        <v>0</v>
      </c>
      <c r="W483" s="37">
        <f t="shared" ref="W483:W546" si="202">IF(J483="Vigente",H483,0)</f>
        <v>66167.850000000006</v>
      </c>
    </row>
    <row r="484" spans="1:23" x14ac:dyDescent="0.35">
      <c r="A484" s="30">
        <v>46164</v>
      </c>
      <c r="B484" s="31" t="s">
        <v>2170</v>
      </c>
      <c r="C484" s="31" t="s">
        <v>2171</v>
      </c>
      <c r="D484" s="31">
        <v>27000</v>
      </c>
      <c r="E484" s="31">
        <v>4320</v>
      </c>
      <c r="F484" s="31">
        <v>31320</v>
      </c>
      <c r="G484" s="31">
        <v>31320</v>
      </c>
      <c r="H484" s="31">
        <f t="shared" si="193"/>
        <v>27000</v>
      </c>
      <c r="I484" s="30">
        <v>46194</v>
      </c>
      <c r="J484" s="30" t="s">
        <v>503</v>
      </c>
      <c r="K484" s="31" t="s">
        <v>504</v>
      </c>
      <c r="L484" s="31" t="s">
        <v>1146</v>
      </c>
      <c r="M484" s="31" t="s">
        <v>388</v>
      </c>
      <c r="N484" s="7">
        <v>46164</v>
      </c>
      <c r="O484" s="33">
        <f t="shared" si="194"/>
        <v>5</v>
      </c>
      <c r="P484" s="33">
        <f t="shared" si="195"/>
        <v>21</v>
      </c>
      <c r="Q484" s="52">
        <f t="shared" si="196"/>
        <v>0</v>
      </c>
      <c r="R484" s="37">
        <f t="shared" si="197"/>
        <v>0</v>
      </c>
      <c r="S484" s="37">
        <f t="shared" si="198"/>
        <v>0</v>
      </c>
      <c r="T484" s="37">
        <f t="shared" si="199"/>
        <v>0</v>
      </c>
      <c r="U484" s="37">
        <f t="shared" si="200"/>
        <v>0</v>
      </c>
      <c r="V484" s="37">
        <f t="shared" si="201"/>
        <v>0</v>
      </c>
      <c r="W484" s="37">
        <f t="shared" si="202"/>
        <v>27000</v>
      </c>
    </row>
    <row r="485" spans="1:23" x14ac:dyDescent="0.35">
      <c r="A485" s="30">
        <v>46164</v>
      </c>
      <c r="B485" s="31" t="s">
        <v>2172</v>
      </c>
      <c r="C485" s="31" t="s">
        <v>407</v>
      </c>
      <c r="D485" s="31">
        <v>46200</v>
      </c>
      <c r="E485" s="31">
        <v>7392</v>
      </c>
      <c r="F485" s="31">
        <v>53592</v>
      </c>
      <c r="G485" s="31">
        <v>53592</v>
      </c>
      <c r="H485" s="31">
        <f t="shared" si="193"/>
        <v>46200</v>
      </c>
      <c r="I485" s="30">
        <v>46194</v>
      </c>
      <c r="J485" s="30" t="s">
        <v>503</v>
      </c>
      <c r="K485" s="31" t="s">
        <v>504</v>
      </c>
      <c r="L485" s="31" t="s">
        <v>835</v>
      </c>
      <c r="M485" s="31" t="s">
        <v>388</v>
      </c>
      <c r="N485" s="7">
        <v>46164</v>
      </c>
      <c r="O485" s="33">
        <f t="shared" si="194"/>
        <v>5</v>
      </c>
      <c r="P485" s="33">
        <f t="shared" si="195"/>
        <v>21</v>
      </c>
      <c r="Q485" s="52">
        <f t="shared" si="196"/>
        <v>0</v>
      </c>
      <c r="R485" s="37">
        <f t="shared" si="197"/>
        <v>0</v>
      </c>
      <c r="S485" s="37">
        <f t="shared" si="198"/>
        <v>0</v>
      </c>
      <c r="T485" s="37">
        <f t="shared" si="199"/>
        <v>0</v>
      </c>
      <c r="U485" s="37">
        <f t="shared" si="200"/>
        <v>0</v>
      </c>
      <c r="V485" s="37">
        <f t="shared" si="201"/>
        <v>0</v>
      </c>
      <c r="W485" s="37">
        <f t="shared" si="202"/>
        <v>46200</v>
      </c>
    </row>
    <row r="486" spans="1:23" x14ac:dyDescent="0.35">
      <c r="A486" s="30">
        <v>46163</v>
      </c>
      <c r="B486" s="31" t="s">
        <v>2173</v>
      </c>
      <c r="C486" s="31" t="s">
        <v>2174</v>
      </c>
      <c r="D486" s="31">
        <v>110611.14</v>
      </c>
      <c r="E486" s="31">
        <v>17697.78</v>
      </c>
      <c r="F486" s="31">
        <v>128308.92</v>
      </c>
      <c r="G486" s="31">
        <v>128308.92</v>
      </c>
      <c r="H486" s="31">
        <f t="shared" si="193"/>
        <v>110611.14</v>
      </c>
      <c r="I486" s="30">
        <v>46193</v>
      </c>
      <c r="J486" s="30" t="s">
        <v>503</v>
      </c>
      <c r="K486" s="31" t="s">
        <v>504</v>
      </c>
      <c r="L486" s="31" t="s">
        <v>397</v>
      </c>
      <c r="M486" s="31" t="s">
        <v>388</v>
      </c>
      <c r="N486" s="7">
        <v>46164</v>
      </c>
      <c r="O486" s="33">
        <f t="shared" si="194"/>
        <v>5</v>
      </c>
      <c r="P486" s="33">
        <f t="shared" si="195"/>
        <v>21</v>
      </c>
      <c r="Q486" s="52">
        <f t="shared" si="196"/>
        <v>0</v>
      </c>
      <c r="R486" s="37">
        <f t="shared" si="197"/>
        <v>0</v>
      </c>
      <c r="S486" s="37">
        <f t="shared" si="198"/>
        <v>0</v>
      </c>
      <c r="T486" s="37">
        <f t="shared" si="199"/>
        <v>0</v>
      </c>
      <c r="U486" s="37">
        <f t="shared" si="200"/>
        <v>0</v>
      </c>
      <c r="V486" s="37">
        <f t="shared" si="201"/>
        <v>0</v>
      </c>
      <c r="W486" s="37">
        <f t="shared" si="202"/>
        <v>110611.14</v>
      </c>
    </row>
    <row r="487" spans="1:23" x14ac:dyDescent="0.35">
      <c r="A487" s="30">
        <v>46163</v>
      </c>
      <c r="B487" s="31" t="s">
        <v>2175</v>
      </c>
      <c r="C487" s="31" t="s">
        <v>745</v>
      </c>
      <c r="D487" s="31">
        <v>46693.26</v>
      </c>
      <c r="E487" s="31">
        <v>7470.92</v>
      </c>
      <c r="F487" s="31">
        <v>54164.18</v>
      </c>
      <c r="G487" s="31">
        <v>54164.18</v>
      </c>
      <c r="H487" s="31">
        <f t="shared" si="193"/>
        <v>46693.26</v>
      </c>
      <c r="I487" s="30">
        <v>46193</v>
      </c>
      <c r="J487" s="30" t="s">
        <v>503</v>
      </c>
      <c r="K487" s="31" t="s">
        <v>504</v>
      </c>
      <c r="L487" s="31" t="s">
        <v>835</v>
      </c>
      <c r="M487" s="31" t="s">
        <v>388</v>
      </c>
      <c r="N487" s="7">
        <v>46164</v>
      </c>
      <c r="O487" s="33">
        <f t="shared" si="194"/>
        <v>5</v>
      </c>
      <c r="P487" s="33">
        <f t="shared" si="195"/>
        <v>21</v>
      </c>
      <c r="Q487" s="52">
        <f t="shared" si="196"/>
        <v>0</v>
      </c>
      <c r="R487" s="37">
        <f t="shared" si="197"/>
        <v>0</v>
      </c>
      <c r="S487" s="37">
        <f t="shared" si="198"/>
        <v>0</v>
      </c>
      <c r="T487" s="37">
        <f t="shared" si="199"/>
        <v>0</v>
      </c>
      <c r="U487" s="37">
        <f t="shared" si="200"/>
        <v>0</v>
      </c>
      <c r="V487" s="37">
        <f t="shared" si="201"/>
        <v>0</v>
      </c>
      <c r="W487" s="37">
        <f t="shared" si="202"/>
        <v>46693.26</v>
      </c>
    </row>
    <row r="488" spans="1:23" x14ac:dyDescent="0.35">
      <c r="A488" s="30">
        <v>46162</v>
      </c>
      <c r="B488" s="31" t="s">
        <v>2179</v>
      </c>
      <c r="C488" s="31" t="s">
        <v>1272</v>
      </c>
      <c r="D488" s="31">
        <v>75264</v>
      </c>
      <c r="E488" s="31"/>
      <c r="F488" s="31">
        <v>75264</v>
      </c>
      <c r="G488" s="31">
        <v>75264</v>
      </c>
      <c r="H488" s="31">
        <f t="shared" si="193"/>
        <v>75264</v>
      </c>
      <c r="I488" s="30">
        <v>46162</v>
      </c>
      <c r="J488" s="30" t="s">
        <v>506</v>
      </c>
      <c r="K488" s="31" t="s">
        <v>504</v>
      </c>
      <c r="L488" s="31" t="s">
        <v>397</v>
      </c>
      <c r="M488" s="31" t="s">
        <v>511</v>
      </c>
      <c r="N488" s="7">
        <v>46164</v>
      </c>
      <c r="O488" s="33">
        <f t="shared" si="194"/>
        <v>5</v>
      </c>
      <c r="P488" s="33">
        <f t="shared" si="195"/>
        <v>21</v>
      </c>
      <c r="Q488" s="52">
        <f t="shared" si="196"/>
        <v>3</v>
      </c>
      <c r="R488" s="37">
        <f t="shared" si="197"/>
        <v>75264</v>
      </c>
      <c r="S488" s="37">
        <f t="shared" si="198"/>
        <v>0</v>
      </c>
      <c r="T488" s="37">
        <f t="shared" si="199"/>
        <v>0</v>
      </c>
      <c r="U488" s="37">
        <f t="shared" si="200"/>
        <v>0</v>
      </c>
      <c r="V488" s="37">
        <f t="shared" si="201"/>
        <v>0</v>
      </c>
      <c r="W488" s="37">
        <f t="shared" si="202"/>
        <v>0</v>
      </c>
    </row>
    <row r="489" spans="1:23" x14ac:dyDescent="0.35">
      <c r="A489" s="30">
        <v>46162</v>
      </c>
      <c r="B489" s="31" t="s">
        <v>2180</v>
      </c>
      <c r="C489" s="31" t="s">
        <v>644</v>
      </c>
      <c r="D489" s="31">
        <v>12000</v>
      </c>
      <c r="E489" s="31">
        <v>1920</v>
      </c>
      <c r="F489" s="31">
        <v>13920</v>
      </c>
      <c r="G489" s="31">
        <v>13920</v>
      </c>
      <c r="H489" s="31">
        <f t="shared" si="193"/>
        <v>12000</v>
      </c>
      <c r="I489" s="30">
        <v>46192</v>
      </c>
      <c r="J489" s="30" t="s">
        <v>503</v>
      </c>
      <c r="K489" s="31" t="s">
        <v>504</v>
      </c>
      <c r="L489" s="31" t="s">
        <v>835</v>
      </c>
      <c r="M489" s="31" t="s">
        <v>388</v>
      </c>
      <c r="N489" s="7">
        <v>46164</v>
      </c>
      <c r="O489" s="33">
        <f t="shared" si="194"/>
        <v>5</v>
      </c>
      <c r="P489" s="33">
        <f t="shared" si="195"/>
        <v>21</v>
      </c>
      <c r="Q489" s="52">
        <f t="shared" si="196"/>
        <v>0</v>
      </c>
      <c r="R489" s="37">
        <f t="shared" si="197"/>
        <v>0</v>
      </c>
      <c r="S489" s="37">
        <f t="shared" si="198"/>
        <v>0</v>
      </c>
      <c r="T489" s="37">
        <f t="shared" si="199"/>
        <v>0</v>
      </c>
      <c r="U489" s="37">
        <f t="shared" si="200"/>
        <v>0</v>
      </c>
      <c r="V489" s="37">
        <f t="shared" si="201"/>
        <v>0</v>
      </c>
      <c r="W489" s="37">
        <f t="shared" si="202"/>
        <v>12000</v>
      </c>
    </row>
    <row r="490" spans="1:23" x14ac:dyDescent="0.35">
      <c r="A490" s="30">
        <v>46161</v>
      </c>
      <c r="B490" s="31" t="s">
        <v>2181</v>
      </c>
      <c r="C490" s="31" t="s">
        <v>1968</v>
      </c>
      <c r="D490" s="31">
        <v>7905</v>
      </c>
      <c r="E490" s="31">
        <v>1264.8</v>
      </c>
      <c r="F490" s="31">
        <v>9169.7999999999993</v>
      </c>
      <c r="G490" s="31">
        <v>9169.7999999999993</v>
      </c>
      <c r="H490" s="31">
        <f t="shared" si="193"/>
        <v>7905</v>
      </c>
      <c r="I490" s="30">
        <v>46191</v>
      </c>
      <c r="J490" s="30" t="s">
        <v>503</v>
      </c>
      <c r="K490" s="31" t="s">
        <v>504</v>
      </c>
      <c r="L490" s="31" t="s">
        <v>1146</v>
      </c>
      <c r="M490" s="31" t="s">
        <v>388</v>
      </c>
      <c r="N490" s="7">
        <v>46164</v>
      </c>
      <c r="O490" s="33">
        <f t="shared" si="194"/>
        <v>5</v>
      </c>
      <c r="P490" s="33">
        <f t="shared" si="195"/>
        <v>21</v>
      </c>
      <c r="Q490" s="52">
        <f t="shared" si="196"/>
        <v>0</v>
      </c>
      <c r="R490" s="37">
        <f t="shared" si="197"/>
        <v>0</v>
      </c>
      <c r="S490" s="37">
        <f t="shared" si="198"/>
        <v>0</v>
      </c>
      <c r="T490" s="37">
        <f t="shared" si="199"/>
        <v>0</v>
      </c>
      <c r="U490" s="37">
        <f t="shared" si="200"/>
        <v>0</v>
      </c>
      <c r="V490" s="37">
        <f t="shared" si="201"/>
        <v>0</v>
      </c>
      <c r="W490" s="37">
        <f t="shared" si="202"/>
        <v>7905</v>
      </c>
    </row>
    <row r="491" spans="1:23" x14ac:dyDescent="0.35">
      <c r="A491" s="30">
        <v>46161</v>
      </c>
      <c r="B491" s="31" t="s">
        <v>2182</v>
      </c>
      <c r="C491" s="31" t="s">
        <v>1272</v>
      </c>
      <c r="D491" s="31">
        <v>57000</v>
      </c>
      <c r="E491" s="31"/>
      <c r="F491" s="31">
        <v>57000</v>
      </c>
      <c r="G491" s="31">
        <v>57000</v>
      </c>
      <c r="H491" s="31">
        <f t="shared" si="193"/>
        <v>57000</v>
      </c>
      <c r="I491" s="30">
        <v>46161</v>
      </c>
      <c r="J491" s="30" t="s">
        <v>506</v>
      </c>
      <c r="K491" s="31" t="s">
        <v>504</v>
      </c>
      <c r="L491" s="31" t="s">
        <v>397</v>
      </c>
      <c r="M491" s="31" t="s">
        <v>511</v>
      </c>
      <c r="N491" s="7">
        <v>46164</v>
      </c>
      <c r="O491" s="33">
        <f t="shared" si="194"/>
        <v>5</v>
      </c>
      <c r="P491" s="33">
        <f t="shared" si="195"/>
        <v>21</v>
      </c>
      <c r="Q491" s="52">
        <f t="shared" si="196"/>
        <v>4</v>
      </c>
      <c r="R491" s="37">
        <f t="shared" si="197"/>
        <v>57000</v>
      </c>
      <c r="S491" s="37">
        <f t="shared" si="198"/>
        <v>0</v>
      </c>
      <c r="T491" s="37">
        <f t="shared" si="199"/>
        <v>0</v>
      </c>
      <c r="U491" s="37">
        <f t="shared" si="200"/>
        <v>0</v>
      </c>
      <c r="V491" s="37">
        <f t="shared" si="201"/>
        <v>0</v>
      </c>
      <c r="W491" s="37">
        <f t="shared" si="202"/>
        <v>0</v>
      </c>
    </row>
    <row r="492" spans="1:23" x14ac:dyDescent="0.35">
      <c r="A492" s="30">
        <v>46160</v>
      </c>
      <c r="B492" s="31" t="s">
        <v>2187</v>
      </c>
      <c r="C492" s="31" t="s">
        <v>792</v>
      </c>
      <c r="D492" s="31">
        <v>82000</v>
      </c>
      <c r="E492" s="31">
        <v>13120</v>
      </c>
      <c r="F492" s="31">
        <v>95120</v>
      </c>
      <c r="G492" s="31">
        <v>95120</v>
      </c>
      <c r="H492" s="31">
        <f t="shared" si="193"/>
        <v>82000</v>
      </c>
      <c r="I492" s="30">
        <v>46205</v>
      </c>
      <c r="J492" s="30" t="s">
        <v>503</v>
      </c>
      <c r="K492" s="31" t="s">
        <v>504</v>
      </c>
      <c r="L492" s="31" t="s">
        <v>397</v>
      </c>
      <c r="M492" s="31" t="s">
        <v>388</v>
      </c>
      <c r="N492" s="7">
        <v>46164</v>
      </c>
      <c r="O492" s="33">
        <f t="shared" si="194"/>
        <v>5</v>
      </c>
      <c r="P492" s="33">
        <f t="shared" si="195"/>
        <v>21</v>
      </c>
      <c r="Q492" s="52">
        <f t="shared" si="196"/>
        <v>0</v>
      </c>
      <c r="R492" s="37">
        <f t="shared" si="197"/>
        <v>0</v>
      </c>
      <c r="S492" s="37">
        <f t="shared" si="198"/>
        <v>0</v>
      </c>
      <c r="T492" s="37">
        <f t="shared" si="199"/>
        <v>0</v>
      </c>
      <c r="U492" s="37">
        <f t="shared" si="200"/>
        <v>0</v>
      </c>
      <c r="V492" s="37">
        <f t="shared" si="201"/>
        <v>0</v>
      </c>
      <c r="W492" s="37">
        <f t="shared" si="202"/>
        <v>82000</v>
      </c>
    </row>
    <row r="493" spans="1:23" x14ac:dyDescent="0.35">
      <c r="A493" s="30">
        <v>46160</v>
      </c>
      <c r="B493" s="31" t="s">
        <v>2188</v>
      </c>
      <c r="C493" s="31" t="s">
        <v>402</v>
      </c>
      <c r="D493" s="31">
        <v>73800</v>
      </c>
      <c r="E493" s="31">
        <v>11808</v>
      </c>
      <c r="F493" s="31">
        <v>85608</v>
      </c>
      <c r="G493" s="31">
        <v>85608</v>
      </c>
      <c r="H493" s="31">
        <f t="shared" si="193"/>
        <v>73800</v>
      </c>
      <c r="I493" s="30">
        <v>46190</v>
      </c>
      <c r="J493" s="30" t="s">
        <v>503</v>
      </c>
      <c r="K493" s="31" t="s">
        <v>504</v>
      </c>
      <c r="L493" s="31" t="s">
        <v>397</v>
      </c>
      <c r="M493" s="31" t="s">
        <v>388</v>
      </c>
      <c r="N493" s="7">
        <v>46164</v>
      </c>
      <c r="O493" s="33">
        <f t="shared" si="194"/>
        <v>5</v>
      </c>
      <c r="P493" s="33">
        <f t="shared" si="195"/>
        <v>21</v>
      </c>
      <c r="Q493" s="52">
        <f t="shared" si="196"/>
        <v>0</v>
      </c>
      <c r="R493" s="37">
        <f t="shared" si="197"/>
        <v>0</v>
      </c>
      <c r="S493" s="37">
        <f t="shared" si="198"/>
        <v>0</v>
      </c>
      <c r="T493" s="37">
        <f t="shared" si="199"/>
        <v>0</v>
      </c>
      <c r="U493" s="37">
        <f t="shared" si="200"/>
        <v>0</v>
      </c>
      <c r="V493" s="37">
        <f t="shared" si="201"/>
        <v>0</v>
      </c>
      <c r="W493" s="37">
        <f t="shared" si="202"/>
        <v>73800</v>
      </c>
    </row>
    <row r="494" spans="1:23" x14ac:dyDescent="0.35">
      <c r="A494" s="30">
        <v>46160</v>
      </c>
      <c r="B494" s="31" t="s">
        <v>2189</v>
      </c>
      <c r="C494" s="31" t="s">
        <v>1402</v>
      </c>
      <c r="D494" s="31">
        <v>16200</v>
      </c>
      <c r="E494" s="31">
        <v>2592</v>
      </c>
      <c r="F494" s="31">
        <v>18792</v>
      </c>
      <c r="G494" s="31">
        <v>18792</v>
      </c>
      <c r="H494" s="31">
        <f t="shared" si="193"/>
        <v>16200</v>
      </c>
      <c r="I494" s="30">
        <v>46160</v>
      </c>
      <c r="J494" s="30" t="s">
        <v>506</v>
      </c>
      <c r="K494" s="31" t="s">
        <v>504</v>
      </c>
      <c r="L494" s="31" t="s">
        <v>397</v>
      </c>
      <c r="M494" s="31" t="s">
        <v>511</v>
      </c>
      <c r="N494" s="7">
        <v>46164</v>
      </c>
      <c r="O494" s="33">
        <f t="shared" si="194"/>
        <v>5</v>
      </c>
      <c r="P494" s="33">
        <f t="shared" si="195"/>
        <v>21</v>
      </c>
      <c r="Q494" s="52">
        <f t="shared" si="196"/>
        <v>5</v>
      </c>
      <c r="R494" s="37">
        <f t="shared" si="197"/>
        <v>16200</v>
      </c>
      <c r="S494" s="37">
        <f t="shared" si="198"/>
        <v>0</v>
      </c>
      <c r="T494" s="37">
        <f t="shared" si="199"/>
        <v>0</v>
      </c>
      <c r="U494" s="37">
        <f t="shared" si="200"/>
        <v>0</v>
      </c>
      <c r="V494" s="37">
        <f t="shared" si="201"/>
        <v>0</v>
      </c>
      <c r="W494" s="37">
        <f t="shared" si="202"/>
        <v>0</v>
      </c>
    </row>
    <row r="495" spans="1:23" x14ac:dyDescent="0.35">
      <c r="A495" s="30">
        <v>46160</v>
      </c>
      <c r="B495" s="31" t="s">
        <v>2190</v>
      </c>
      <c r="C495" s="31" t="s">
        <v>966</v>
      </c>
      <c r="D495" s="31">
        <v>69134.05</v>
      </c>
      <c r="E495" s="31">
        <v>11061.45</v>
      </c>
      <c r="F495" s="31">
        <v>80195.5</v>
      </c>
      <c r="G495" s="31">
        <v>80195.5</v>
      </c>
      <c r="H495" s="31">
        <f t="shared" si="193"/>
        <v>69134.05</v>
      </c>
      <c r="I495" s="30">
        <v>46190</v>
      </c>
      <c r="J495" s="30" t="s">
        <v>503</v>
      </c>
      <c r="K495" s="31" t="s">
        <v>504</v>
      </c>
      <c r="L495" s="31" t="s">
        <v>397</v>
      </c>
      <c r="M495" s="31" t="s">
        <v>388</v>
      </c>
      <c r="N495" s="7">
        <v>46164</v>
      </c>
      <c r="O495" s="33">
        <f t="shared" si="194"/>
        <v>5</v>
      </c>
      <c r="P495" s="33">
        <f t="shared" si="195"/>
        <v>21</v>
      </c>
      <c r="Q495" s="52">
        <f t="shared" si="196"/>
        <v>0</v>
      </c>
      <c r="R495" s="37">
        <f t="shared" si="197"/>
        <v>0</v>
      </c>
      <c r="S495" s="37">
        <f t="shared" si="198"/>
        <v>0</v>
      </c>
      <c r="T495" s="37">
        <f t="shared" si="199"/>
        <v>0</v>
      </c>
      <c r="U495" s="37">
        <f t="shared" si="200"/>
        <v>0</v>
      </c>
      <c r="V495" s="37">
        <f t="shared" si="201"/>
        <v>0</v>
      </c>
      <c r="W495" s="37">
        <f t="shared" si="202"/>
        <v>69134.05</v>
      </c>
    </row>
    <row r="496" spans="1:23" x14ac:dyDescent="0.35">
      <c r="A496" s="30">
        <v>46158</v>
      </c>
      <c r="B496" s="31" t="s">
        <v>2192</v>
      </c>
      <c r="C496" s="31" t="s">
        <v>402</v>
      </c>
      <c r="D496" s="31">
        <v>29000</v>
      </c>
      <c r="E496" s="31">
        <v>4640</v>
      </c>
      <c r="F496" s="31">
        <v>33640</v>
      </c>
      <c r="G496" s="31">
        <v>33640</v>
      </c>
      <c r="H496" s="31">
        <f t="shared" si="193"/>
        <v>29000</v>
      </c>
      <c r="I496" s="30">
        <v>46188</v>
      </c>
      <c r="J496" s="30" t="s">
        <v>503</v>
      </c>
      <c r="K496" s="31" t="s">
        <v>504</v>
      </c>
      <c r="L496" s="31" t="s">
        <v>397</v>
      </c>
      <c r="M496" s="31" t="s">
        <v>388</v>
      </c>
      <c r="N496" s="7">
        <v>46164</v>
      </c>
      <c r="O496" s="33">
        <f t="shared" si="194"/>
        <v>5</v>
      </c>
      <c r="P496" s="33">
        <f t="shared" si="195"/>
        <v>21</v>
      </c>
      <c r="Q496" s="52">
        <f t="shared" si="196"/>
        <v>0</v>
      </c>
      <c r="R496" s="37">
        <f t="shared" si="197"/>
        <v>0</v>
      </c>
      <c r="S496" s="37">
        <f t="shared" si="198"/>
        <v>0</v>
      </c>
      <c r="T496" s="37">
        <f t="shared" si="199"/>
        <v>0</v>
      </c>
      <c r="U496" s="37">
        <f t="shared" si="200"/>
        <v>0</v>
      </c>
      <c r="V496" s="37">
        <f t="shared" si="201"/>
        <v>0</v>
      </c>
      <c r="W496" s="37">
        <f t="shared" si="202"/>
        <v>29000</v>
      </c>
    </row>
    <row r="497" spans="1:23" x14ac:dyDescent="0.35">
      <c r="A497" s="30">
        <v>46158</v>
      </c>
      <c r="B497" s="31" t="s">
        <v>2193</v>
      </c>
      <c r="C497" s="31" t="s">
        <v>920</v>
      </c>
      <c r="D497" s="31">
        <v>3900</v>
      </c>
      <c r="E497" s="31">
        <v>624</v>
      </c>
      <c r="F497" s="31">
        <v>4524</v>
      </c>
      <c r="G497" s="31">
        <v>4524</v>
      </c>
      <c r="H497" s="31">
        <f t="shared" si="193"/>
        <v>3900</v>
      </c>
      <c r="I497" s="30">
        <v>46188</v>
      </c>
      <c r="J497" s="30" t="s">
        <v>503</v>
      </c>
      <c r="K497" s="31" t="s">
        <v>504</v>
      </c>
      <c r="L497" s="31" t="s">
        <v>835</v>
      </c>
      <c r="M497" s="31" t="s">
        <v>388</v>
      </c>
      <c r="N497" s="7">
        <v>46164</v>
      </c>
      <c r="O497" s="33">
        <f t="shared" si="194"/>
        <v>5</v>
      </c>
      <c r="P497" s="33">
        <f t="shared" si="195"/>
        <v>21</v>
      </c>
      <c r="Q497" s="52">
        <f t="shared" si="196"/>
        <v>0</v>
      </c>
      <c r="R497" s="37">
        <f t="shared" si="197"/>
        <v>0</v>
      </c>
      <c r="S497" s="37">
        <f t="shared" si="198"/>
        <v>0</v>
      </c>
      <c r="T497" s="37">
        <f t="shared" si="199"/>
        <v>0</v>
      </c>
      <c r="U497" s="37">
        <f t="shared" si="200"/>
        <v>0</v>
      </c>
      <c r="V497" s="37">
        <f t="shared" si="201"/>
        <v>0</v>
      </c>
      <c r="W497" s="37">
        <f t="shared" si="202"/>
        <v>3900</v>
      </c>
    </row>
    <row r="498" spans="1:23" x14ac:dyDescent="0.35">
      <c r="A498" s="30">
        <v>46157</v>
      </c>
      <c r="B498" s="31" t="s">
        <v>2110</v>
      </c>
      <c r="C498" s="31" t="s">
        <v>402</v>
      </c>
      <c r="D498" s="31">
        <v>73800</v>
      </c>
      <c r="E498" s="31">
        <v>11808</v>
      </c>
      <c r="F498" s="31">
        <v>85608</v>
      </c>
      <c r="G498" s="31">
        <v>85608</v>
      </c>
      <c r="H498" s="31">
        <f t="shared" si="193"/>
        <v>73800</v>
      </c>
      <c r="I498" s="30">
        <v>46187</v>
      </c>
      <c r="J498" s="30" t="s">
        <v>503</v>
      </c>
      <c r="K498" s="31" t="s">
        <v>504</v>
      </c>
      <c r="L498" s="31" t="s">
        <v>397</v>
      </c>
      <c r="M498" s="31" t="s">
        <v>388</v>
      </c>
      <c r="N498" s="7">
        <v>46164</v>
      </c>
      <c r="O498" s="33">
        <f t="shared" si="194"/>
        <v>5</v>
      </c>
      <c r="P498" s="33">
        <f t="shared" si="195"/>
        <v>21</v>
      </c>
      <c r="Q498" s="52">
        <f t="shared" si="196"/>
        <v>0</v>
      </c>
      <c r="R498" s="37">
        <f t="shared" si="197"/>
        <v>0</v>
      </c>
      <c r="S498" s="37">
        <f t="shared" si="198"/>
        <v>0</v>
      </c>
      <c r="T498" s="37">
        <f t="shared" si="199"/>
        <v>0</v>
      </c>
      <c r="U498" s="37">
        <f t="shared" si="200"/>
        <v>0</v>
      </c>
      <c r="V498" s="37">
        <f t="shared" si="201"/>
        <v>0</v>
      </c>
      <c r="W498" s="37">
        <f t="shared" si="202"/>
        <v>73800</v>
      </c>
    </row>
    <row r="499" spans="1:23" x14ac:dyDescent="0.35">
      <c r="A499" s="30">
        <v>46157</v>
      </c>
      <c r="B499" s="31" t="s">
        <v>2111</v>
      </c>
      <c r="C499" s="31" t="s">
        <v>523</v>
      </c>
      <c r="D499" s="31">
        <v>7000</v>
      </c>
      <c r="E499" s="31">
        <v>1120</v>
      </c>
      <c r="F499" s="31">
        <v>8120</v>
      </c>
      <c r="G499" s="31">
        <v>8120</v>
      </c>
      <c r="H499" s="31">
        <f t="shared" si="193"/>
        <v>7000</v>
      </c>
      <c r="I499" s="30">
        <v>46187</v>
      </c>
      <c r="J499" s="30" t="s">
        <v>503</v>
      </c>
      <c r="K499" s="31" t="s">
        <v>504</v>
      </c>
      <c r="L499" s="31" t="s">
        <v>397</v>
      </c>
      <c r="M499" s="31" t="s">
        <v>388</v>
      </c>
      <c r="N499" s="7">
        <v>46164</v>
      </c>
      <c r="O499" s="33">
        <f t="shared" si="194"/>
        <v>5</v>
      </c>
      <c r="P499" s="33">
        <f t="shared" si="195"/>
        <v>21</v>
      </c>
      <c r="Q499" s="52">
        <f t="shared" si="196"/>
        <v>0</v>
      </c>
      <c r="R499" s="37">
        <f t="shared" si="197"/>
        <v>0</v>
      </c>
      <c r="S499" s="37">
        <f t="shared" si="198"/>
        <v>0</v>
      </c>
      <c r="T499" s="37">
        <f t="shared" si="199"/>
        <v>0</v>
      </c>
      <c r="U499" s="37">
        <f t="shared" si="200"/>
        <v>0</v>
      </c>
      <c r="V499" s="37">
        <f t="shared" si="201"/>
        <v>0</v>
      </c>
      <c r="W499" s="37">
        <f t="shared" si="202"/>
        <v>7000</v>
      </c>
    </row>
    <row r="500" spans="1:23" x14ac:dyDescent="0.35">
      <c r="A500" s="30">
        <v>46157</v>
      </c>
      <c r="B500" s="31" t="s">
        <v>2112</v>
      </c>
      <c r="C500" s="31" t="s">
        <v>410</v>
      </c>
      <c r="D500" s="31">
        <v>13600</v>
      </c>
      <c r="E500" s="31">
        <v>2176</v>
      </c>
      <c r="F500" s="31">
        <v>15776</v>
      </c>
      <c r="G500" s="31">
        <v>15776</v>
      </c>
      <c r="H500" s="31">
        <f t="shared" si="193"/>
        <v>13600</v>
      </c>
      <c r="I500" s="30">
        <v>46187</v>
      </c>
      <c r="J500" s="30" t="s">
        <v>503</v>
      </c>
      <c r="K500" s="31" t="s">
        <v>504</v>
      </c>
      <c r="L500" s="31" t="s">
        <v>397</v>
      </c>
      <c r="M500" s="31" t="s">
        <v>388</v>
      </c>
      <c r="N500" s="7">
        <v>46164</v>
      </c>
      <c r="O500" s="33">
        <f t="shared" si="194"/>
        <v>5</v>
      </c>
      <c r="P500" s="33">
        <f t="shared" si="195"/>
        <v>21</v>
      </c>
      <c r="Q500" s="52">
        <f t="shared" si="196"/>
        <v>0</v>
      </c>
      <c r="R500" s="37">
        <f t="shared" si="197"/>
        <v>0</v>
      </c>
      <c r="S500" s="37">
        <f t="shared" si="198"/>
        <v>0</v>
      </c>
      <c r="T500" s="37">
        <f t="shared" si="199"/>
        <v>0</v>
      </c>
      <c r="U500" s="37">
        <f t="shared" si="200"/>
        <v>0</v>
      </c>
      <c r="V500" s="37">
        <f t="shared" si="201"/>
        <v>0</v>
      </c>
      <c r="W500" s="37">
        <f t="shared" si="202"/>
        <v>13600</v>
      </c>
    </row>
    <row r="501" spans="1:23" x14ac:dyDescent="0.35">
      <c r="A501" s="30">
        <v>46157</v>
      </c>
      <c r="B501" s="31" t="s">
        <v>2113</v>
      </c>
      <c r="C501" s="31" t="s">
        <v>410</v>
      </c>
      <c r="D501" s="31">
        <v>78000</v>
      </c>
      <c r="E501" s="31">
        <v>12480</v>
      </c>
      <c r="F501" s="31">
        <v>90480</v>
      </c>
      <c r="G501" s="31">
        <v>90480</v>
      </c>
      <c r="H501" s="31">
        <f t="shared" si="193"/>
        <v>78000</v>
      </c>
      <c r="I501" s="30">
        <v>46187</v>
      </c>
      <c r="J501" s="30" t="s">
        <v>503</v>
      </c>
      <c r="K501" s="31" t="s">
        <v>504</v>
      </c>
      <c r="L501" s="31" t="s">
        <v>397</v>
      </c>
      <c r="M501" s="31" t="s">
        <v>388</v>
      </c>
      <c r="N501" s="7">
        <v>46164</v>
      </c>
      <c r="O501" s="33">
        <f t="shared" si="194"/>
        <v>5</v>
      </c>
      <c r="P501" s="33">
        <f t="shared" si="195"/>
        <v>21</v>
      </c>
      <c r="Q501" s="52">
        <f t="shared" si="196"/>
        <v>0</v>
      </c>
      <c r="R501" s="37">
        <f t="shared" si="197"/>
        <v>0</v>
      </c>
      <c r="S501" s="37">
        <f t="shared" si="198"/>
        <v>0</v>
      </c>
      <c r="T501" s="37">
        <f t="shared" si="199"/>
        <v>0</v>
      </c>
      <c r="U501" s="37">
        <f t="shared" si="200"/>
        <v>0</v>
      </c>
      <c r="V501" s="37">
        <f t="shared" si="201"/>
        <v>0</v>
      </c>
      <c r="W501" s="37">
        <f t="shared" si="202"/>
        <v>78000</v>
      </c>
    </row>
    <row r="502" spans="1:23" x14ac:dyDescent="0.35">
      <c r="A502" s="30">
        <v>46157</v>
      </c>
      <c r="B502" s="31" t="s">
        <v>2114</v>
      </c>
      <c r="C502" s="31" t="s">
        <v>523</v>
      </c>
      <c r="D502" s="31">
        <v>6800</v>
      </c>
      <c r="E502" s="31">
        <v>1088</v>
      </c>
      <c r="F502" s="31">
        <v>7888</v>
      </c>
      <c r="G502" s="31">
        <v>7888</v>
      </c>
      <c r="H502" s="31">
        <f t="shared" si="193"/>
        <v>6800</v>
      </c>
      <c r="I502" s="30">
        <v>46187</v>
      </c>
      <c r="J502" s="30" t="s">
        <v>503</v>
      </c>
      <c r="K502" s="31" t="s">
        <v>504</v>
      </c>
      <c r="L502" s="31" t="s">
        <v>397</v>
      </c>
      <c r="M502" s="31" t="s">
        <v>388</v>
      </c>
      <c r="N502" s="7">
        <v>46164</v>
      </c>
      <c r="O502" s="33">
        <f t="shared" si="194"/>
        <v>5</v>
      </c>
      <c r="P502" s="33">
        <f t="shared" si="195"/>
        <v>21</v>
      </c>
      <c r="Q502" s="52">
        <f t="shared" si="196"/>
        <v>0</v>
      </c>
      <c r="R502" s="37">
        <f t="shared" si="197"/>
        <v>0</v>
      </c>
      <c r="S502" s="37">
        <f t="shared" si="198"/>
        <v>0</v>
      </c>
      <c r="T502" s="37">
        <f t="shared" si="199"/>
        <v>0</v>
      </c>
      <c r="U502" s="37">
        <f t="shared" si="200"/>
        <v>0</v>
      </c>
      <c r="V502" s="37">
        <f t="shared" si="201"/>
        <v>0</v>
      </c>
      <c r="W502" s="37">
        <f t="shared" si="202"/>
        <v>6800</v>
      </c>
    </row>
    <row r="503" spans="1:23" x14ac:dyDescent="0.35">
      <c r="A503" s="30">
        <v>46157</v>
      </c>
      <c r="B503" s="31" t="s">
        <v>2117</v>
      </c>
      <c r="C503" s="31" t="s">
        <v>512</v>
      </c>
      <c r="D503" s="31">
        <v>7700</v>
      </c>
      <c r="E503" s="31">
        <v>1232</v>
      </c>
      <c r="F503" s="31">
        <v>8932</v>
      </c>
      <c r="G503" s="31">
        <v>8932</v>
      </c>
      <c r="H503" s="31">
        <f t="shared" si="193"/>
        <v>7700</v>
      </c>
      <c r="I503" s="30">
        <v>46187</v>
      </c>
      <c r="J503" s="30" t="s">
        <v>503</v>
      </c>
      <c r="K503" s="31" t="s">
        <v>504</v>
      </c>
      <c r="L503" s="31" t="s">
        <v>835</v>
      </c>
      <c r="M503" s="31" t="s">
        <v>388</v>
      </c>
      <c r="N503" s="7">
        <v>46164</v>
      </c>
      <c r="O503" s="33">
        <f t="shared" si="194"/>
        <v>5</v>
      </c>
      <c r="P503" s="33">
        <f t="shared" si="195"/>
        <v>21</v>
      </c>
      <c r="Q503" s="52">
        <f t="shared" si="196"/>
        <v>0</v>
      </c>
      <c r="R503" s="37">
        <f t="shared" si="197"/>
        <v>0</v>
      </c>
      <c r="S503" s="37">
        <f t="shared" si="198"/>
        <v>0</v>
      </c>
      <c r="T503" s="37">
        <f t="shared" si="199"/>
        <v>0</v>
      </c>
      <c r="U503" s="37">
        <f t="shared" si="200"/>
        <v>0</v>
      </c>
      <c r="V503" s="37">
        <f t="shared" si="201"/>
        <v>0</v>
      </c>
      <c r="W503" s="37">
        <f t="shared" si="202"/>
        <v>7700</v>
      </c>
    </row>
    <row r="504" spans="1:23" x14ac:dyDescent="0.35">
      <c r="A504" s="30">
        <v>46156</v>
      </c>
      <c r="B504" s="31" t="s">
        <v>2118</v>
      </c>
      <c r="C504" s="31" t="s">
        <v>1166</v>
      </c>
      <c r="D504" s="31">
        <v>11600</v>
      </c>
      <c r="E504" s="31">
        <v>1856</v>
      </c>
      <c r="F504" s="31">
        <v>13456</v>
      </c>
      <c r="G504" s="31">
        <v>13456</v>
      </c>
      <c r="H504" s="31">
        <f t="shared" si="193"/>
        <v>11600</v>
      </c>
      <c r="I504" s="30">
        <v>46186</v>
      </c>
      <c r="J504" s="30" t="s">
        <v>503</v>
      </c>
      <c r="K504" s="31" t="s">
        <v>504</v>
      </c>
      <c r="L504" s="31" t="s">
        <v>397</v>
      </c>
      <c r="M504" s="31" t="s">
        <v>388</v>
      </c>
      <c r="N504" s="7">
        <v>46164</v>
      </c>
      <c r="O504" s="33">
        <f t="shared" si="194"/>
        <v>5</v>
      </c>
      <c r="P504" s="33">
        <f t="shared" si="195"/>
        <v>21</v>
      </c>
      <c r="Q504" s="52">
        <f t="shared" si="196"/>
        <v>0</v>
      </c>
      <c r="R504" s="37">
        <f t="shared" si="197"/>
        <v>0</v>
      </c>
      <c r="S504" s="37">
        <f t="shared" si="198"/>
        <v>0</v>
      </c>
      <c r="T504" s="37">
        <f t="shared" si="199"/>
        <v>0</v>
      </c>
      <c r="U504" s="37">
        <f t="shared" si="200"/>
        <v>0</v>
      </c>
      <c r="V504" s="37">
        <f t="shared" si="201"/>
        <v>0</v>
      </c>
      <c r="W504" s="37">
        <f t="shared" si="202"/>
        <v>11600</v>
      </c>
    </row>
    <row r="505" spans="1:23" x14ac:dyDescent="0.35">
      <c r="A505" s="30">
        <v>46156</v>
      </c>
      <c r="B505" s="31" t="s">
        <v>2119</v>
      </c>
      <c r="C505" s="31" t="s">
        <v>1643</v>
      </c>
      <c r="D505" s="31">
        <v>13500</v>
      </c>
      <c r="E505" s="31">
        <v>2160</v>
      </c>
      <c r="F505" s="31">
        <v>15660</v>
      </c>
      <c r="G505" s="31">
        <v>15660</v>
      </c>
      <c r="H505" s="31">
        <f t="shared" si="193"/>
        <v>13500</v>
      </c>
      <c r="I505" s="30">
        <v>46186</v>
      </c>
      <c r="J505" s="30" t="s">
        <v>503</v>
      </c>
      <c r="K505" s="31" t="s">
        <v>504</v>
      </c>
      <c r="L505" s="31" t="s">
        <v>835</v>
      </c>
      <c r="M505" s="31" t="s">
        <v>388</v>
      </c>
      <c r="N505" s="7">
        <v>46164</v>
      </c>
      <c r="O505" s="33">
        <f t="shared" si="194"/>
        <v>5</v>
      </c>
      <c r="P505" s="33">
        <f t="shared" si="195"/>
        <v>21</v>
      </c>
      <c r="Q505" s="52">
        <f t="shared" si="196"/>
        <v>0</v>
      </c>
      <c r="R505" s="37">
        <f t="shared" si="197"/>
        <v>0</v>
      </c>
      <c r="S505" s="37">
        <f t="shared" si="198"/>
        <v>0</v>
      </c>
      <c r="T505" s="37">
        <f t="shared" si="199"/>
        <v>0</v>
      </c>
      <c r="U505" s="37">
        <f t="shared" si="200"/>
        <v>0</v>
      </c>
      <c r="V505" s="37">
        <f t="shared" si="201"/>
        <v>0</v>
      </c>
      <c r="W505" s="37">
        <f t="shared" si="202"/>
        <v>13500</v>
      </c>
    </row>
    <row r="506" spans="1:23" x14ac:dyDescent="0.35">
      <c r="A506" s="30">
        <v>46155</v>
      </c>
      <c r="B506" s="31" t="s">
        <v>2120</v>
      </c>
      <c r="C506" s="31" t="s">
        <v>1136</v>
      </c>
      <c r="D506" s="31">
        <v>12809.61</v>
      </c>
      <c r="E506" s="31">
        <v>2049.54</v>
      </c>
      <c r="F506" s="31">
        <v>14859.15</v>
      </c>
      <c r="G506" s="31">
        <v>14859.15</v>
      </c>
      <c r="H506" s="31">
        <f t="shared" si="193"/>
        <v>12809.61</v>
      </c>
      <c r="I506" s="30">
        <v>46185</v>
      </c>
      <c r="J506" s="30" t="s">
        <v>503</v>
      </c>
      <c r="K506" s="31" t="s">
        <v>504</v>
      </c>
      <c r="L506" s="31" t="s">
        <v>397</v>
      </c>
      <c r="M506" s="31" t="s">
        <v>388</v>
      </c>
      <c r="N506" s="7">
        <v>46164</v>
      </c>
      <c r="O506" s="33">
        <f t="shared" si="194"/>
        <v>5</v>
      </c>
      <c r="P506" s="33">
        <f t="shared" si="195"/>
        <v>21</v>
      </c>
      <c r="Q506" s="52">
        <f t="shared" si="196"/>
        <v>0</v>
      </c>
      <c r="R506" s="37">
        <f t="shared" si="197"/>
        <v>0</v>
      </c>
      <c r="S506" s="37">
        <f t="shared" si="198"/>
        <v>0</v>
      </c>
      <c r="T506" s="37">
        <f t="shared" si="199"/>
        <v>0</v>
      </c>
      <c r="U506" s="37">
        <f t="shared" si="200"/>
        <v>0</v>
      </c>
      <c r="V506" s="37">
        <f t="shared" si="201"/>
        <v>0</v>
      </c>
      <c r="W506" s="37">
        <f t="shared" si="202"/>
        <v>12809.61</v>
      </c>
    </row>
    <row r="507" spans="1:23" x14ac:dyDescent="0.35">
      <c r="A507" s="30">
        <v>46155</v>
      </c>
      <c r="B507" s="31" t="s">
        <v>2122</v>
      </c>
      <c r="C507" s="31" t="s">
        <v>415</v>
      </c>
      <c r="D507" s="31">
        <v>27275.41</v>
      </c>
      <c r="E507" s="31">
        <v>4364.07</v>
      </c>
      <c r="F507" s="31">
        <v>31639.48</v>
      </c>
      <c r="G507" s="31">
        <v>31639.48</v>
      </c>
      <c r="H507" s="31">
        <f t="shared" si="193"/>
        <v>27275.41</v>
      </c>
      <c r="I507" s="30">
        <v>46185</v>
      </c>
      <c r="J507" s="30" t="s">
        <v>503</v>
      </c>
      <c r="K507" s="31" t="s">
        <v>504</v>
      </c>
      <c r="L507" s="31" t="s">
        <v>397</v>
      </c>
      <c r="M507" s="31" t="s">
        <v>388</v>
      </c>
      <c r="N507" s="7">
        <v>46164</v>
      </c>
      <c r="O507" s="33">
        <f t="shared" si="194"/>
        <v>5</v>
      </c>
      <c r="P507" s="33">
        <f t="shared" si="195"/>
        <v>21</v>
      </c>
      <c r="Q507" s="52">
        <f t="shared" si="196"/>
        <v>0</v>
      </c>
      <c r="R507" s="37">
        <f t="shared" si="197"/>
        <v>0</v>
      </c>
      <c r="S507" s="37">
        <f t="shared" si="198"/>
        <v>0</v>
      </c>
      <c r="T507" s="37">
        <f t="shared" si="199"/>
        <v>0</v>
      </c>
      <c r="U507" s="37">
        <f t="shared" si="200"/>
        <v>0</v>
      </c>
      <c r="V507" s="37">
        <f t="shared" si="201"/>
        <v>0</v>
      </c>
      <c r="W507" s="37">
        <f t="shared" si="202"/>
        <v>27275.41</v>
      </c>
    </row>
    <row r="508" spans="1:23" x14ac:dyDescent="0.35">
      <c r="A508" s="30">
        <v>46150</v>
      </c>
      <c r="B508" s="31" t="s">
        <v>2055</v>
      </c>
      <c r="C508" s="31" t="s">
        <v>402</v>
      </c>
      <c r="D508" s="31">
        <v>59040</v>
      </c>
      <c r="E508" s="31">
        <v>9446.4</v>
      </c>
      <c r="F508" s="31">
        <v>68486.399999999994</v>
      </c>
      <c r="G508" s="31">
        <v>68486.399999999994</v>
      </c>
      <c r="H508" s="31">
        <f t="shared" si="193"/>
        <v>59040</v>
      </c>
      <c r="I508" s="30">
        <v>46180</v>
      </c>
      <c r="J508" s="30" t="s">
        <v>503</v>
      </c>
      <c r="K508" s="31" t="s">
        <v>504</v>
      </c>
      <c r="L508" s="31" t="s">
        <v>397</v>
      </c>
      <c r="M508" s="31" t="s">
        <v>388</v>
      </c>
      <c r="N508" s="7">
        <v>46164</v>
      </c>
      <c r="O508" s="33">
        <f t="shared" si="194"/>
        <v>5</v>
      </c>
      <c r="P508" s="33">
        <f t="shared" si="195"/>
        <v>21</v>
      </c>
      <c r="Q508" s="52">
        <f t="shared" si="196"/>
        <v>0</v>
      </c>
      <c r="R508" s="37">
        <f t="shared" si="197"/>
        <v>0</v>
      </c>
      <c r="S508" s="37">
        <f t="shared" si="198"/>
        <v>0</v>
      </c>
      <c r="T508" s="37">
        <f t="shared" si="199"/>
        <v>0</v>
      </c>
      <c r="U508" s="37">
        <f t="shared" si="200"/>
        <v>0</v>
      </c>
      <c r="V508" s="37">
        <f t="shared" si="201"/>
        <v>0</v>
      </c>
      <c r="W508" s="37">
        <f t="shared" si="202"/>
        <v>59040</v>
      </c>
    </row>
    <row r="509" spans="1:23" x14ac:dyDescent="0.35">
      <c r="A509" s="30">
        <v>46150</v>
      </c>
      <c r="B509" s="31" t="s">
        <v>2056</v>
      </c>
      <c r="C509" s="31" t="s">
        <v>1136</v>
      </c>
      <c r="D509" s="31">
        <v>12980</v>
      </c>
      <c r="E509" s="31">
        <v>2076.8000000000002</v>
      </c>
      <c r="F509" s="31">
        <v>15056.8</v>
      </c>
      <c r="G509" s="31">
        <v>15056.8</v>
      </c>
      <c r="H509" s="31">
        <f t="shared" si="193"/>
        <v>12980</v>
      </c>
      <c r="I509" s="30">
        <v>46180</v>
      </c>
      <c r="J509" s="30" t="s">
        <v>503</v>
      </c>
      <c r="K509" s="31" t="s">
        <v>504</v>
      </c>
      <c r="L509" s="31" t="s">
        <v>397</v>
      </c>
      <c r="M509" s="31" t="s">
        <v>388</v>
      </c>
      <c r="N509" s="7">
        <v>46164</v>
      </c>
      <c r="O509" s="33">
        <f t="shared" si="194"/>
        <v>5</v>
      </c>
      <c r="P509" s="33">
        <f t="shared" si="195"/>
        <v>21</v>
      </c>
      <c r="Q509" s="52">
        <f t="shared" si="196"/>
        <v>0</v>
      </c>
      <c r="R509" s="37">
        <f t="shared" si="197"/>
        <v>0</v>
      </c>
      <c r="S509" s="37">
        <f t="shared" si="198"/>
        <v>0</v>
      </c>
      <c r="T509" s="37">
        <f t="shared" si="199"/>
        <v>0</v>
      </c>
      <c r="U509" s="37">
        <f t="shared" si="200"/>
        <v>0</v>
      </c>
      <c r="V509" s="37">
        <f t="shared" si="201"/>
        <v>0</v>
      </c>
      <c r="W509" s="37">
        <f t="shared" si="202"/>
        <v>12980</v>
      </c>
    </row>
    <row r="510" spans="1:23" x14ac:dyDescent="0.35">
      <c r="A510" s="30">
        <v>46150</v>
      </c>
      <c r="B510" s="31" t="s">
        <v>2057</v>
      </c>
      <c r="C510" s="31" t="s">
        <v>407</v>
      </c>
      <c r="D510" s="31">
        <v>103840</v>
      </c>
      <c r="E510" s="31">
        <v>16614.400000000001</v>
      </c>
      <c r="F510" s="31">
        <v>120454.39999999999</v>
      </c>
      <c r="G510" s="31">
        <v>120454.39999999999</v>
      </c>
      <c r="H510" s="31">
        <f t="shared" si="193"/>
        <v>103840</v>
      </c>
      <c r="I510" s="30">
        <v>46180</v>
      </c>
      <c r="J510" s="30" t="s">
        <v>503</v>
      </c>
      <c r="K510" s="31" t="s">
        <v>504</v>
      </c>
      <c r="L510" s="31" t="s">
        <v>835</v>
      </c>
      <c r="M510" s="31" t="s">
        <v>388</v>
      </c>
      <c r="N510" s="7">
        <v>46164</v>
      </c>
      <c r="O510" s="33">
        <f t="shared" si="194"/>
        <v>5</v>
      </c>
      <c r="P510" s="33">
        <f t="shared" si="195"/>
        <v>21</v>
      </c>
      <c r="Q510" s="52">
        <f t="shared" si="196"/>
        <v>0</v>
      </c>
      <c r="R510" s="37">
        <f t="shared" si="197"/>
        <v>0</v>
      </c>
      <c r="S510" s="37">
        <f t="shared" si="198"/>
        <v>0</v>
      </c>
      <c r="T510" s="37">
        <f t="shared" si="199"/>
        <v>0</v>
      </c>
      <c r="U510" s="37">
        <f t="shared" si="200"/>
        <v>0</v>
      </c>
      <c r="V510" s="37">
        <f t="shared" si="201"/>
        <v>0</v>
      </c>
      <c r="W510" s="37">
        <f t="shared" si="202"/>
        <v>103840</v>
      </c>
    </row>
    <row r="511" spans="1:23" x14ac:dyDescent="0.35">
      <c r="A511" s="30">
        <v>46150</v>
      </c>
      <c r="B511" s="31" t="s">
        <v>2058</v>
      </c>
      <c r="C511" s="31" t="s">
        <v>2059</v>
      </c>
      <c r="D511" s="31">
        <v>19250</v>
      </c>
      <c r="E511" s="31">
        <v>3080</v>
      </c>
      <c r="F511" s="31">
        <v>22330</v>
      </c>
      <c r="G511" s="31">
        <v>22330</v>
      </c>
      <c r="H511" s="31">
        <f t="shared" si="193"/>
        <v>19250</v>
      </c>
      <c r="I511" s="30">
        <v>46180</v>
      </c>
      <c r="J511" s="30" t="s">
        <v>503</v>
      </c>
      <c r="K511" s="31" t="s">
        <v>504</v>
      </c>
      <c r="L511" s="31" t="s">
        <v>397</v>
      </c>
      <c r="M511" s="31" t="s">
        <v>388</v>
      </c>
      <c r="N511" s="7">
        <v>46164</v>
      </c>
      <c r="O511" s="33">
        <f t="shared" si="194"/>
        <v>5</v>
      </c>
      <c r="P511" s="33">
        <f t="shared" si="195"/>
        <v>21</v>
      </c>
      <c r="Q511" s="52">
        <f t="shared" si="196"/>
        <v>0</v>
      </c>
      <c r="R511" s="37">
        <f t="shared" si="197"/>
        <v>0</v>
      </c>
      <c r="S511" s="37">
        <f t="shared" si="198"/>
        <v>0</v>
      </c>
      <c r="T511" s="37">
        <f t="shared" si="199"/>
        <v>0</v>
      </c>
      <c r="U511" s="37">
        <f t="shared" si="200"/>
        <v>0</v>
      </c>
      <c r="V511" s="37">
        <f t="shared" si="201"/>
        <v>0</v>
      </c>
      <c r="W511" s="37">
        <f t="shared" si="202"/>
        <v>19250</v>
      </c>
    </row>
    <row r="512" spans="1:23" x14ac:dyDescent="0.35">
      <c r="A512" s="30">
        <v>46150</v>
      </c>
      <c r="B512" s="31" t="s">
        <v>2060</v>
      </c>
      <c r="C512" s="31" t="s">
        <v>522</v>
      </c>
      <c r="D512" s="31">
        <v>112200</v>
      </c>
      <c r="E512" s="31">
        <v>17952</v>
      </c>
      <c r="F512" s="31">
        <v>130152</v>
      </c>
      <c r="G512" s="31">
        <v>130152</v>
      </c>
      <c r="H512" s="31">
        <f t="shared" si="193"/>
        <v>112200</v>
      </c>
      <c r="I512" s="30">
        <v>46180</v>
      </c>
      <c r="J512" s="30" t="s">
        <v>503</v>
      </c>
      <c r="K512" s="31" t="s">
        <v>504</v>
      </c>
      <c r="L512" s="31" t="s">
        <v>397</v>
      </c>
      <c r="M512" s="31" t="s">
        <v>388</v>
      </c>
      <c r="N512" s="7">
        <v>46164</v>
      </c>
      <c r="O512" s="33">
        <f t="shared" si="194"/>
        <v>5</v>
      </c>
      <c r="P512" s="33">
        <f t="shared" si="195"/>
        <v>21</v>
      </c>
      <c r="Q512" s="52">
        <f t="shared" si="196"/>
        <v>0</v>
      </c>
      <c r="R512" s="37">
        <f t="shared" si="197"/>
        <v>0</v>
      </c>
      <c r="S512" s="37">
        <f t="shared" si="198"/>
        <v>0</v>
      </c>
      <c r="T512" s="37">
        <f t="shared" si="199"/>
        <v>0</v>
      </c>
      <c r="U512" s="37">
        <f t="shared" si="200"/>
        <v>0</v>
      </c>
      <c r="V512" s="37">
        <f t="shared" si="201"/>
        <v>0</v>
      </c>
      <c r="W512" s="37">
        <f t="shared" si="202"/>
        <v>112200</v>
      </c>
    </row>
    <row r="513" spans="1:23" x14ac:dyDescent="0.35">
      <c r="A513" s="30">
        <v>46149</v>
      </c>
      <c r="B513" s="31" t="s">
        <v>2061</v>
      </c>
      <c r="C513" s="31" t="s">
        <v>831</v>
      </c>
      <c r="D513" s="31">
        <v>20000</v>
      </c>
      <c r="E513" s="31"/>
      <c r="F513" s="31">
        <v>20000</v>
      </c>
      <c r="G513" s="31">
        <v>20000</v>
      </c>
      <c r="H513" s="31">
        <f t="shared" si="193"/>
        <v>20000</v>
      </c>
      <c r="I513" s="30">
        <v>46179</v>
      </c>
      <c r="J513" s="30" t="s">
        <v>503</v>
      </c>
      <c r="K513" s="31" t="s">
        <v>504</v>
      </c>
      <c r="L513" s="31" t="s">
        <v>397</v>
      </c>
      <c r="M513" s="31" t="s">
        <v>388</v>
      </c>
      <c r="N513" s="7">
        <v>46164</v>
      </c>
      <c r="O513" s="33">
        <f t="shared" si="194"/>
        <v>5</v>
      </c>
      <c r="P513" s="33">
        <f t="shared" si="195"/>
        <v>21</v>
      </c>
      <c r="Q513" s="52">
        <f t="shared" si="196"/>
        <v>0</v>
      </c>
      <c r="R513" s="37">
        <f t="shared" si="197"/>
        <v>0</v>
      </c>
      <c r="S513" s="37">
        <f t="shared" si="198"/>
        <v>0</v>
      </c>
      <c r="T513" s="37">
        <f t="shared" si="199"/>
        <v>0</v>
      </c>
      <c r="U513" s="37">
        <f t="shared" si="200"/>
        <v>0</v>
      </c>
      <c r="V513" s="37">
        <f t="shared" si="201"/>
        <v>0</v>
      </c>
      <c r="W513" s="37">
        <f t="shared" si="202"/>
        <v>20000</v>
      </c>
    </row>
    <row r="514" spans="1:23" x14ac:dyDescent="0.35">
      <c r="A514" s="30">
        <v>46149</v>
      </c>
      <c r="B514" s="31" t="s">
        <v>2062</v>
      </c>
      <c r="C514" s="31" t="s">
        <v>831</v>
      </c>
      <c r="D514" s="31">
        <v>4600</v>
      </c>
      <c r="E514" s="31"/>
      <c r="F514" s="31">
        <v>4600</v>
      </c>
      <c r="G514" s="31">
        <v>4600</v>
      </c>
      <c r="H514" s="31">
        <f t="shared" si="193"/>
        <v>4600</v>
      </c>
      <c r="I514" s="30">
        <v>46179</v>
      </c>
      <c r="J514" s="30" t="s">
        <v>503</v>
      </c>
      <c r="K514" s="31" t="s">
        <v>504</v>
      </c>
      <c r="L514" s="31" t="s">
        <v>397</v>
      </c>
      <c r="M514" s="31" t="s">
        <v>388</v>
      </c>
      <c r="N514" s="7">
        <v>46164</v>
      </c>
      <c r="O514" s="33">
        <f t="shared" si="194"/>
        <v>5</v>
      </c>
      <c r="P514" s="33">
        <f t="shared" si="195"/>
        <v>21</v>
      </c>
      <c r="Q514" s="52">
        <f t="shared" si="196"/>
        <v>0</v>
      </c>
      <c r="R514" s="37">
        <f t="shared" si="197"/>
        <v>0</v>
      </c>
      <c r="S514" s="37">
        <f t="shared" si="198"/>
        <v>0</v>
      </c>
      <c r="T514" s="37">
        <f t="shared" si="199"/>
        <v>0</v>
      </c>
      <c r="U514" s="37">
        <f t="shared" si="200"/>
        <v>0</v>
      </c>
      <c r="V514" s="37">
        <f t="shared" si="201"/>
        <v>0</v>
      </c>
      <c r="W514" s="37">
        <f t="shared" si="202"/>
        <v>4600</v>
      </c>
    </row>
    <row r="515" spans="1:23" x14ac:dyDescent="0.35">
      <c r="A515" s="30">
        <v>46149</v>
      </c>
      <c r="B515" s="31" t="s">
        <v>2064</v>
      </c>
      <c r="C515" s="31" t="s">
        <v>411</v>
      </c>
      <c r="D515" s="31">
        <v>30600</v>
      </c>
      <c r="E515" s="31">
        <v>4896</v>
      </c>
      <c r="F515" s="31">
        <v>35496</v>
      </c>
      <c r="G515" s="31">
        <v>35496</v>
      </c>
      <c r="H515" s="31">
        <f t="shared" si="193"/>
        <v>30600</v>
      </c>
      <c r="I515" s="30">
        <v>46179</v>
      </c>
      <c r="J515" s="30" t="s">
        <v>503</v>
      </c>
      <c r="K515" s="31" t="s">
        <v>504</v>
      </c>
      <c r="L515" s="31" t="s">
        <v>1146</v>
      </c>
      <c r="M515" s="31" t="s">
        <v>388</v>
      </c>
      <c r="N515" s="7">
        <v>46164</v>
      </c>
      <c r="O515" s="33">
        <f t="shared" si="194"/>
        <v>5</v>
      </c>
      <c r="P515" s="33">
        <f t="shared" si="195"/>
        <v>21</v>
      </c>
      <c r="Q515" s="52">
        <f t="shared" si="196"/>
        <v>0</v>
      </c>
      <c r="R515" s="37">
        <f t="shared" si="197"/>
        <v>0</v>
      </c>
      <c r="S515" s="37">
        <f t="shared" si="198"/>
        <v>0</v>
      </c>
      <c r="T515" s="37">
        <f t="shared" si="199"/>
        <v>0</v>
      </c>
      <c r="U515" s="37">
        <f t="shared" si="200"/>
        <v>0</v>
      </c>
      <c r="V515" s="37">
        <f t="shared" si="201"/>
        <v>0</v>
      </c>
      <c r="W515" s="37">
        <f t="shared" si="202"/>
        <v>30600</v>
      </c>
    </row>
    <row r="516" spans="1:23" x14ac:dyDescent="0.35">
      <c r="A516" s="30">
        <v>46148</v>
      </c>
      <c r="B516" s="31" t="s">
        <v>2066</v>
      </c>
      <c r="C516" s="31" t="s">
        <v>407</v>
      </c>
      <c r="D516" s="31">
        <v>38940</v>
      </c>
      <c r="E516" s="31">
        <v>6230.4</v>
      </c>
      <c r="F516" s="31">
        <v>45170.400000000001</v>
      </c>
      <c r="G516" s="31">
        <v>45170.400000000001</v>
      </c>
      <c r="H516" s="31">
        <f t="shared" si="193"/>
        <v>38940</v>
      </c>
      <c r="I516" s="30">
        <v>46178</v>
      </c>
      <c r="J516" s="30" t="s">
        <v>503</v>
      </c>
      <c r="K516" s="31" t="s">
        <v>504</v>
      </c>
      <c r="L516" s="31" t="s">
        <v>835</v>
      </c>
      <c r="M516" s="31" t="s">
        <v>388</v>
      </c>
      <c r="N516" s="7">
        <v>46164</v>
      </c>
      <c r="O516" s="33">
        <f t="shared" si="194"/>
        <v>5</v>
      </c>
      <c r="P516" s="33">
        <f t="shared" si="195"/>
        <v>21</v>
      </c>
      <c r="Q516" s="52">
        <f t="shared" si="196"/>
        <v>0</v>
      </c>
      <c r="R516" s="37">
        <f t="shared" si="197"/>
        <v>0</v>
      </c>
      <c r="S516" s="37">
        <f t="shared" si="198"/>
        <v>0</v>
      </c>
      <c r="T516" s="37">
        <f t="shared" si="199"/>
        <v>0</v>
      </c>
      <c r="U516" s="37">
        <f t="shared" si="200"/>
        <v>0</v>
      </c>
      <c r="V516" s="37">
        <f t="shared" si="201"/>
        <v>0</v>
      </c>
      <c r="W516" s="37">
        <f t="shared" si="202"/>
        <v>38940</v>
      </c>
    </row>
    <row r="517" spans="1:23" x14ac:dyDescent="0.35">
      <c r="A517" s="30">
        <v>46148</v>
      </c>
      <c r="B517" s="31" t="s">
        <v>2068</v>
      </c>
      <c r="C517" s="31" t="s">
        <v>1973</v>
      </c>
      <c r="D517" s="31">
        <v>2050</v>
      </c>
      <c r="E517" s="31">
        <v>328</v>
      </c>
      <c r="F517" s="31">
        <v>2378</v>
      </c>
      <c r="G517" s="31">
        <v>2378</v>
      </c>
      <c r="H517" s="31">
        <f t="shared" si="193"/>
        <v>2050</v>
      </c>
      <c r="I517" s="30">
        <v>46148</v>
      </c>
      <c r="J517" s="30" t="s">
        <v>506</v>
      </c>
      <c r="K517" s="31" t="s">
        <v>504</v>
      </c>
      <c r="L517" s="31" t="s">
        <v>1146</v>
      </c>
      <c r="M517" s="31" t="s">
        <v>511</v>
      </c>
      <c r="N517" s="7">
        <v>46164</v>
      </c>
      <c r="O517" s="33">
        <f t="shared" si="194"/>
        <v>5</v>
      </c>
      <c r="P517" s="33">
        <f t="shared" si="195"/>
        <v>21</v>
      </c>
      <c r="Q517" s="52">
        <f t="shared" si="196"/>
        <v>17</v>
      </c>
      <c r="R517" s="37">
        <f t="shared" si="197"/>
        <v>2050</v>
      </c>
      <c r="S517" s="37">
        <f t="shared" si="198"/>
        <v>0</v>
      </c>
      <c r="T517" s="37">
        <f t="shared" si="199"/>
        <v>0</v>
      </c>
      <c r="U517" s="37">
        <f t="shared" si="200"/>
        <v>0</v>
      </c>
      <c r="V517" s="37">
        <f t="shared" si="201"/>
        <v>0</v>
      </c>
      <c r="W517" s="37">
        <f t="shared" si="202"/>
        <v>0</v>
      </c>
    </row>
    <row r="518" spans="1:23" x14ac:dyDescent="0.35">
      <c r="A518" s="30">
        <v>46147</v>
      </c>
      <c r="B518" s="31" t="s">
        <v>2069</v>
      </c>
      <c r="C518" s="31" t="s">
        <v>920</v>
      </c>
      <c r="D518" s="31">
        <v>14000</v>
      </c>
      <c r="E518" s="31">
        <v>2240</v>
      </c>
      <c r="F518" s="31">
        <v>16240</v>
      </c>
      <c r="G518" s="31">
        <v>16240</v>
      </c>
      <c r="H518" s="31">
        <f t="shared" si="193"/>
        <v>14000</v>
      </c>
      <c r="I518" s="30">
        <v>46177</v>
      </c>
      <c r="J518" s="30" t="s">
        <v>503</v>
      </c>
      <c r="K518" s="31" t="s">
        <v>504</v>
      </c>
      <c r="L518" s="31" t="s">
        <v>835</v>
      </c>
      <c r="M518" s="31" t="s">
        <v>388</v>
      </c>
      <c r="N518" s="7">
        <v>46164</v>
      </c>
      <c r="O518" s="33">
        <f t="shared" si="194"/>
        <v>5</v>
      </c>
      <c r="P518" s="33">
        <f t="shared" si="195"/>
        <v>21</v>
      </c>
      <c r="Q518" s="52">
        <f t="shared" si="196"/>
        <v>0</v>
      </c>
      <c r="R518" s="37">
        <f t="shared" si="197"/>
        <v>0</v>
      </c>
      <c r="S518" s="37">
        <f t="shared" si="198"/>
        <v>0</v>
      </c>
      <c r="T518" s="37">
        <f t="shared" si="199"/>
        <v>0</v>
      </c>
      <c r="U518" s="37">
        <f t="shared" si="200"/>
        <v>0</v>
      </c>
      <c r="V518" s="37">
        <f t="shared" si="201"/>
        <v>0</v>
      </c>
      <c r="W518" s="37">
        <f t="shared" si="202"/>
        <v>14000</v>
      </c>
    </row>
    <row r="519" spans="1:23" x14ac:dyDescent="0.35">
      <c r="A519" s="30">
        <v>46147</v>
      </c>
      <c r="B519" s="31" t="s">
        <v>2070</v>
      </c>
      <c r="C519" s="31" t="s">
        <v>920</v>
      </c>
      <c r="D519" s="31">
        <v>14400</v>
      </c>
      <c r="E519" s="31">
        <v>2304</v>
      </c>
      <c r="F519" s="31">
        <v>16704</v>
      </c>
      <c r="G519" s="31">
        <v>16704</v>
      </c>
      <c r="H519" s="31">
        <f t="shared" si="193"/>
        <v>14400</v>
      </c>
      <c r="I519" s="30">
        <v>46177</v>
      </c>
      <c r="J519" s="30" t="s">
        <v>503</v>
      </c>
      <c r="K519" s="31" t="s">
        <v>504</v>
      </c>
      <c r="L519" s="31" t="s">
        <v>835</v>
      </c>
      <c r="M519" s="31" t="s">
        <v>388</v>
      </c>
      <c r="N519" s="7">
        <v>46164</v>
      </c>
      <c r="O519" s="33">
        <f t="shared" si="194"/>
        <v>5</v>
      </c>
      <c r="P519" s="33">
        <f t="shared" si="195"/>
        <v>21</v>
      </c>
      <c r="Q519" s="52">
        <f t="shared" si="196"/>
        <v>0</v>
      </c>
      <c r="R519" s="37">
        <f t="shared" si="197"/>
        <v>0</v>
      </c>
      <c r="S519" s="37">
        <f t="shared" si="198"/>
        <v>0</v>
      </c>
      <c r="T519" s="37">
        <f t="shared" si="199"/>
        <v>0</v>
      </c>
      <c r="U519" s="37">
        <f t="shared" si="200"/>
        <v>0</v>
      </c>
      <c r="V519" s="37">
        <f t="shared" si="201"/>
        <v>0</v>
      </c>
      <c r="W519" s="37">
        <f t="shared" si="202"/>
        <v>14400</v>
      </c>
    </row>
    <row r="520" spans="1:23" x14ac:dyDescent="0.35">
      <c r="A520" s="30">
        <v>46147</v>
      </c>
      <c r="B520" s="31" t="s">
        <v>2072</v>
      </c>
      <c r="C520" s="31" t="s">
        <v>790</v>
      </c>
      <c r="D520" s="31">
        <v>68400</v>
      </c>
      <c r="E520" s="31">
        <v>10944</v>
      </c>
      <c r="F520" s="31">
        <v>79344</v>
      </c>
      <c r="G520" s="31">
        <v>79344</v>
      </c>
      <c r="H520" s="31">
        <f t="shared" si="193"/>
        <v>68400</v>
      </c>
      <c r="I520" s="30">
        <v>46177</v>
      </c>
      <c r="J520" s="30" t="s">
        <v>503</v>
      </c>
      <c r="K520" s="31" t="s">
        <v>504</v>
      </c>
      <c r="L520" s="31" t="s">
        <v>397</v>
      </c>
      <c r="M520" s="31" t="s">
        <v>388</v>
      </c>
      <c r="N520" s="7">
        <v>46164</v>
      </c>
      <c r="O520" s="33">
        <f t="shared" si="194"/>
        <v>5</v>
      </c>
      <c r="P520" s="33">
        <f t="shared" si="195"/>
        <v>21</v>
      </c>
      <c r="Q520" s="52">
        <f t="shared" si="196"/>
        <v>0</v>
      </c>
      <c r="R520" s="37">
        <f t="shared" si="197"/>
        <v>0</v>
      </c>
      <c r="S520" s="37">
        <f t="shared" si="198"/>
        <v>0</v>
      </c>
      <c r="T520" s="37">
        <f t="shared" si="199"/>
        <v>0</v>
      </c>
      <c r="U520" s="37">
        <f t="shared" si="200"/>
        <v>0</v>
      </c>
      <c r="V520" s="37">
        <f t="shared" si="201"/>
        <v>0</v>
      </c>
      <c r="W520" s="37">
        <f t="shared" si="202"/>
        <v>68400</v>
      </c>
    </row>
    <row r="521" spans="1:23" x14ac:dyDescent="0.35">
      <c r="A521" s="30">
        <v>46147</v>
      </c>
      <c r="B521" s="31" t="s">
        <v>2073</v>
      </c>
      <c r="C521" s="31" t="s">
        <v>790</v>
      </c>
      <c r="D521" s="31">
        <v>68400</v>
      </c>
      <c r="E521" s="31">
        <v>10944</v>
      </c>
      <c r="F521" s="31">
        <v>79344</v>
      </c>
      <c r="G521" s="31">
        <v>79344</v>
      </c>
      <c r="H521" s="31">
        <f t="shared" si="193"/>
        <v>68400</v>
      </c>
      <c r="I521" s="30">
        <v>46177</v>
      </c>
      <c r="J521" s="30" t="s">
        <v>503</v>
      </c>
      <c r="K521" s="31" t="s">
        <v>504</v>
      </c>
      <c r="L521" s="31" t="s">
        <v>397</v>
      </c>
      <c r="M521" s="31" t="s">
        <v>388</v>
      </c>
      <c r="N521" s="7">
        <v>46164</v>
      </c>
      <c r="O521" s="33">
        <f t="shared" si="194"/>
        <v>5</v>
      </c>
      <c r="P521" s="33">
        <f t="shared" si="195"/>
        <v>21</v>
      </c>
      <c r="Q521" s="52">
        <f t="shared" si="196"/>
        <v>0</v>
      </c>
      <c r="R521" s="37">
        <f t="shared" si="197"/>
        <v>0</v>
      </c>
      <c r="S521" s="37">
        <f t="shared" si="198"/>
        <v>0</v>
      </c>
      <c r="T521" s="37">
        <f t="shared" si="199"/>
        <v>0</v>
      </c>
      <c r="U521" s="37">
        <f t="shared" si="200"/>
        <v>0</v>
      </c>
      <c r="V521" s="37">
        <f t="shared" si="201"/>
        <v>0</v>
      </c>
      <c r="W521" s="37">
        <f t="shared" si="202"/>
        <v>68400</v>
      </c>
    </row>
    <row r="522" spans="1:23" x14ac:dyDescent="0.35">
      <c r="A522" s="30">
        <v>46147</v>
      </c>
      <c r="B522" s="31" t="s">
        <v>2074</v>
      </c>
      <c r="C522" s="31" t="s">
        <v>790</v>
      </c>
      <c r="D522" s="31">
        <v>68400</v>
      </c>
      <c r="E522" s="31">
        <v>10944</v>
      </c>
      <c r="F522" s="31">
        <v>79344</v>
      </c>
      <c r="G522" s="31">
        <v>79344</v>
      </c>
      <c r="H522" s="31">
        <f t="shared" si="193"/>
        <v>68400</v>
      </c>
      <c r="I522" s="30">
        <v>46177</v>
      </c>
      <c r="J522" s="30" t="s">
        <v>503</v>
      </c>
      <c r="K522" s="31" t="s">
        <v>504</v>
      </c>
      <c r="L522" s="31" t="s">
        <v>397</v>
      </c>
      <c r="M522" s="31" t="s">
        <v>388</v>
      </c>
      <c r="N522" s="7">
        <v>46164</v>
      </c>
      <c r="O522" s="33">
        <f t="shared" si="194"/>
        <v>5</v>
      </c>
      <c r="P522" s="33">
        <f t="shared" si="195"/>
        <v>21</v>
      </c>
      <c r="Q522" s="52">
        <f t="shared" si="196"/>
        <v>0</v>
      </c>
      <c r="R522" s="37">
        <f t="shared" si="197"/>
        <v>0</v>
      </c>
      <c r="S522" s="37">
        <f t="shared" si="198"/>
        <v>0</v>
      </c>
      <c r="T522" s="37">
        <f t="shared" si="199"/>
        <v>0</v>
      </c>
      <c r="U522" s="37">
        <f t="shared" si="200"/>
        <v>0</v>
      </c>
      <c r="V522" s="37">
        <f t="shared" si="201"/>
        <v>0</v>
      </c>
      <c r="W522" s="37">
        <f t="shared" si="202"/>
        <v>68400</v>
      </c>
    </row>
    <row r="523" spans="1:23" x14ac:dyDescent="0.35">
      <c r="A523" s="30">
        <v>46147</v>
      </c>
      <c r="B523" s="31" t="s">
        <v>2076</v>
      </c>
      <c r="C523" s="31" t="s">
        <v>484</v>
      </c>
      <c r="D523" s="31">
        <v>17050</v>
      </c>
      <c r="E523" s="31">
        <v>2728</v>
      </c>
      <c r="F523" s="31">
        <v>19778</v>
      </c>
      <c r="G523" s="31">
        <v>19778</v>
      </c>
      <c r="H523" s="31">
        <f t="shared" si="193"/>
        <v>17050</v>
      </c>
      <c r="I523" s="30">
        <v>46177</v>
      </c>
      <c r="J523" s="30" t="s">
        <v>503</v>
      </c>
      <c r="K523" s="31" t="s">
        <v>504</v>
      </c>
      <c r="L523" s="31" t="s">
        <v>397</v>
      </c>
      <c r="M523" s="31" t="s">
        <v>388</v>
      </c>
      <c r="N523" s="7">
        <v>46164</v>
      </c>
      <c r="O523" s="33">
        <f t="shared" si="194"/>
        <v>5</v>
      </c>
      <c r="P523" s="33">
        <f t="shared" si="195"/>
        <v>21</v>
      </c>
      <c r="Q523" s="52">
        <f t="shared" si="196"/>
        <v>0</v>
      </c>
      <c r="R523" s="37">
        <f t="shared" si="197"/>
        <v>0</v>
      </c>
      <c r="S523" s="37">
        <f t="shared" si="198"/>
        <v>0</v>
      </c>
      <c r="T523" s="37">
        <f t="shared" si="199"/>
        <v>0</v>
      </c>
      <c r="U523" s="37">
        <f t="shared" si="200"/>
        <v>0</v>
      </c>
      <c r="V523" s="37">
        <f t="shared" si="201"/>
        <v>0</v>
      </c>
      <c r="W523" s="37">
        <f t="shared" si="202"/>
        <v>17050</v>
      </c>
    </row>
    <row r="524" spans="1:23" x14ac:dyDescent="0.35">
      <c r="A524" s="30">
        <v>46146</v>
      </c>
      <c r="B524" s="31" t="s">
        <v>2077</v>
      </c>
      <c r="C524" s="31" t="s">
        <v>1193</v>
      </c>
      <c r="D524" s="31">
        <v>8000</v>
      </c>
      <c r="E524" s="31">
        <v>1280</v>
      </c>
      <c r="F524" s="31">
        <v>9280</v>
      </c>
      <c r="G524" s="31">
        <v>9280</v>
      </c>
      <c r="H524" s="31">
        <f t="shared" si="193"/>
        <v>8000</v>
      </c>
      <c r="I524" s="30">
        <v>46146</v>
      </c>
      <c r="J524" s="30" t="s">
        <v>506</v>
      </c>
      <c r="K524" s="31" t="s">
        <v>504</v>
      </c>
      <c r="L524" s="31" t="s">
        <v>397</v>
      </c>
      <c r="M524" s="31" t="s">
        <v>511</v>
      </c>
      <c r="N524" s="7">
        <v>46164</v>
      </c>
      <c r="O524" s="33">
        <f t="shared" si="194"/>
        <v>5</v>
      </c>
      <c r="P524" s="33">
        <f t="shared" si="195"/>
        <v>21</v>
      </c>
      <c r="Q524" s="52">
        <f t="shared" si="196"/>
        <v>19</v>
      </c>
      <c r="R524" s="37">
        <f t="shared" si="197"/>
        <v>8000</v>
      </c>
      <c r="S524" s="37">
        <f t="shared" si="198"/>
        <v>0</v>
      </c>
      <c r="T524" s="37">
        <f t="shared" si="199"/>
        <v>0</v>
      </c>
      <c r="U524" s="37">
        <f t="shared" si="200"/>
        <v>0</v>
      </c>
      <c r="V524" s="37">
        <f t="shared" si="201"/>
        <v>0</v>
      </c>
      <c r="W524" s="37">
        <f t="shared" si="202"/>
        <v>0</v>
      </c>
    </row>
    <row r="525" spans="1:23" x14ac:dyDescent="0.35">
      <c r="A525" s="30">
        <v>46146</v>
      </c>
      <c r="B525" s="31" t="s">
        <v>2078</v>
      </c>
      <c r="C525" s="31" t="s">
        <v>1193</v>
      </c>
      <c r="D525" s="31">
        <v>8000</v>
      </c>
      <c r="E525" s="31">
        <v>1280</v>
      </c>
      <c r="F525" s="31">
        <v>9280</v>
      </c>
      <c r="G525" s="31">
        <v>9280</v>
      </c>
      <c r="H525" s="31">
        <f t="shared" si="193"/>
        <v>8000</v>
      </c>
      <c r="I525" s="30">
        <v>46146</v>
      </c>
      <c r="J525" s="30" t="s">
        <v>506</v>
      </c>
      <c r="K525" s="31" t="s">
        <v>504</v>
      </c>
      <c r="L525" s="31" t="s">
        <v>397</v>
      </c>
      <c r="M525" s="31" t="s">
        <v>511</v>
      </c>
      <c r="N525" s="7">
        <v>46164</v>
      </c>
      <c r="O525" s="33">
        <f t="shared" si="194"/>
        <v>5</v>
      </c>
      <c r="P525" s="33">
        <f t="shared" si="195"/>
        <v>21</v>
      </c>
      <c r="Q525" s="52">
        <f t="shared" si="196"/>
        <v>19</v>
      </c>
      <c r="R525" s="37">
        <f t="shared" si="197"/>
        <v>8000</v>
      </c>
      <c r="S525" s="37">
        <f t="shared" si="198"/>
        <v>0</v>
      </c>
      <c r="T525" s="37">
        <f t="shared" si="199"/>
        <v>0</v>
      </c>
      <c r="U525" s="37">
        <f t="shared" si="200"/>
        <v>0</v>
      </c>
      <c r="V525" s="37">
        <f t="shared" si="201"/>
        <v>0</v>
      </c>
      <c r="W525" s="37">
        <f t="shared" si="202"/>
        <v>0</v>
      </c>
    </row>
    <row r="526" spans="1:23" x14ac:dyDescent="0.35">
      <c r="A526" s="30">
        <v>46146</v>
      </c>
      <c r="B526" s="31" t="s">
        <v>2079</v>
      </c>
      <c r="C526" s="31" t="s">
        <v>512</v>
      </c>
      <c r="D526" s="31">
        <v>9460</v>
      </c>
      <c r="E526" s="31">
        <v>1513.6</v>
      </c>
      <c r="F526" s="31">
        <v>10973.6</v>
      </c>
      <c r="G526" s="31">
        <v>10973.6</v>
      </c>
      <c r="H526" s="31">
        <f t="shared" si="193"/>
        <v>9460</v>
      </c>
      <c r="I526" s="30">
        <v>46176</v>
      </c>
      <c r="J526" s="30" t="s">
        <v>503</v>
      </c>
      <c r="K526" s="31" t="s">
        <v>504</v>
      </c>
      <c r="L526" s="31" t="s">
        <v>835</v>
      </c>
      <c r="M526" s="31" t="s">
        <v>388</v>
      </c>
      <c r="N526" s="7">
        <v>46164</v>
      </c>
      <c r="O526" s="33">
        <f t="shared" si="194"/>
        <v>5</v>
      </c>
      <c r="P526" s="33">
        <f t="shared" si="195"/>
        <v>21</v>
      </c>
      <c r="Q526" s="52">
        <f t="shared" si="196"/>
        <v>0</v>
      </c>
      <c r="R526" s="37">
        <f t="shared" si="197"/>
        <v>0</v>
      </c>
      <c r="S526" s="37">
        <f t="shared" si="198"/>
        <v>0</v>
      </c>
      <c r="T526" s="37">
        <f t="shared" si="199"/>
        <v>0</v>
      </c>
      <c r="U526" s="37">
        <f t="shared" si="200"/>
        <v>0</v>
      </c>
      <c r="V526" s="37">
        <f t="shared" si="201"/>
        <v>0</v>
      </c>
      <c r="W526" s="37">
        <f t="shared" si="202"/>
        <v>9460</v>
      </c>
    </row>
    <row r="527" spans="1:23" x14ac:dyDescent="0.35">
      <c r="A527" s="30">
        <v>46146</v>
      </c>
      <c r="B527" s="31" t="s">
        <v>2080</v>
      </c>
      <c r="C527" s="31" t="s">
        <v>831</v>
      </c>
      <c r="D527" s="31">
        <v>12608.5</v>
      </c>
      <c r="E527" s="31"/>
      <c r="F527" s="31">
        <v>12608.5</v>
      </c>
      <c r="G527" s="31">
        <v>12608.5</v>
      </c>
      <c r="H527" s="31">
        <f t="shared" si="193"/>
        <v>12608.5</v>
      </c>
      <c r="I527" s="30">
        <v>46176</v>
      </c>
      <c r="J527" s="30" t="s">
        <v>503</v>
      </c>
      <c r="K527" s="31" t="s">
        <v>504</v>
      </c>
      <c r="L527" s="31" t="s">
        <v>397</v>
      </c>
      <c r="M527" s="31" t="s">
        <v>388</v>
      </c>
      <c r="N527" s="7">
        <v>46164</v>
      </c>
      <c r="O527" s="33">
        <f t="shared" si="194"/>
        <v>5</v>
      </c>
      <c r="P527" s="33">
        <f t="shared" si="195"/>
        <v>21</v>
      </c>
      <c r="Q527" s="52">
        <f t="shared" si="196"/>
        <v>0</v>
      </c>
      <c r="R527" s="37">
        <f t="shared" si="197"/>
        <v>0</v>
      </c>
      <c r="S527" s="37">
        <f t="shared" si="198"/>
        <v>0</v>
      </c>
      <c r="T527" s="37">
        <f t="shared" si="199"/>
        <v>0</v>
      </c>
      <c r="U527" s="37">
        <f t="shared" si="200"/>
        <v>0</v>
      </c>
      <c r="V527" s="37">
        <f t="shared" si="201"/>
        <v>0</v>
      </c>
      <c r="W527" s="37">
        <f t="shared" si="202"/>
        <v>12608.5</v>
      </c>
    </row>
    <row r="528" spans="1:23" x14ac:dyDescent="0.35">
      <c r="A528" s="30">
        <v>46142</v>
      </c>
      <c r="B528" s="31" t="s">
        <v>2017</v>
      </c>
      <c r="C528" s="31" t="s">
        <v>402</v>
      </c>
      <c r="D528" s="31">
        <v>54720</v>
      </c>
      <c r="E528" s="31">
        <v>8755.2000000000007</v>
      </c>
      <c r="F528" s="31">
        <v>63475.199999999997</v>
      </c>
      <c r="G528" s="31">
        <v>38475.199999999997</v>
      </c>
      <c r="H528" s="31">
        <f>G528/1.16</f>
        <v>33168.275862068964</v>
      </c>
      <c r="I528" s="30">
        <v>46172</v>
      </c>
      <c r="J528" s="30" t="s">
        <v>505</v>
      </c>
      <c r="K528" s="31" t="s">
        <v>510</v>
      </c>
      <c r="L528" s="31" t="s">
        <v>397</v>
      </c>
      <c r="M528" s="31" t="s">
        <v>388</v>
      </c>
      <c r="N528" s="7">
        <v>46164</v>
      </c>
      <c r="O528" s="33">
        <f t="shared" si="194"/>
        <v>5</v>
      </c>
      <c r="P528" s="33">
        <f t="shared" si="195"/>
        <v>21</v>
      </c>
      <c r="Q528" s="52">
        <f t="shared" si="196"/>
        <v>0</v>
      </c>
      <c r="R528" s="37">
        <f t="shared" si="197"/>
        <v>0</v>
      </c>
      <c r="S528" s="37">
        <f t="shared" si="198"/>
        <v>0</v>
      </c>
      <c r="T528" s="37">
        <f t="shared" si="199"/>
        <v>0</v>
      </c>
      <c r="U528" s="37">
        <f t="shared" si="200"/>
        <v>0</v>
      </c>
      <c r="V528" s="37">
        <f t="shared" si="201"/>
        <v>33168.275862068964</v>
      </c>
      <c r="W528" s="37">
        <f t="shared" si="202"/>
        <v>0</v>
      </c>
    </row>
    <row r="529" spans="1:23" x14ac:dyDescent="0.35">
      <c r="A529" s="30">
        <v>46142</v>
      </c>
      <c r="B529" s="31" t="s">
        <v>2018</v>
      </c>
      <c r="C529" s="31" t="s">
        <v>508</v>
      </c>
      <c r="D529" s="31">
        <v>55983.360000000001</v>
      </c>
      <c r="E529" s="31">
        <v>8957.34</v>
      </c>
      <c r="F529" s="31">
        <v>64940.7</v>
      </c>
      <c r="G529" s="31">
        <v>1662.01</v>
      </c>
      <c r="H529" s="31">
        <f>G529/1.16</f>
        <v>1432.7672413793105</v>
      </c>
      <c r="I529" s="30">
        <v>46172</v>
      </c>
      <c r="J529" s="30" t="s">
        <v>505</v>
      </c>
      <c r="K529" s="31" t="s">
        <v>510</v>
      </c>
      <c r="L529" s="31" t="s">
        <v>397</v>
      </c>
      <c r="M529" s="31" t="s">
        <v>388</v>
      </c>
      <c r="N529" s="7">
        <v>46164</v>
      </c>
      <c r="O529" s="33">
        <f t="shared" si="194"/>
        <v>5</v>
      </c>
      <c r="P529" s="33">
        <f t="shared" si="195"/>
        <v>21</v>
      </c>
      <c r="Q529" s="52">
        <f t="shared" si="196"/>
        <v>0</v>
      </c>
      <c r="R529" s="37">
        <f t="shared" si="197"/>
        <v>0</v>
      </c>
      <c r="S529" s="37">
        <f t="shared" si="198"/>
        <v>0</v>
      </c>
      <c r="T529" s="37">
        <f t="shared" si="199"/>
        <v>0</v>
      </c>
      <c r="U529" s="37">
        <f t="shared" si="200"/>
        <v>0</v>
      </c>
      <c r="V529" s="37">
        <f t="shared" si="201"/>
        <v>1432.7672413793105</v>
      </c>
      <c r="W529" s="37">
        <f t="shared" si="202"/>
        <v>0</v>
      </c>
    </row>
    <row r="530" spans="1:23" x14ac:dyDescent="0.35">
      <c r="A530" s="30">
        <v>46141</v>
      </c>
      <c r="B530" s="31" t="s">
        <v>2020</v>
      </c>
      <c r="C530" s="31" t="s">
        <v>523</v>
      </c>
      <c r="D530" s="31">
        <v>37590.480000000003</v>
      </c>
      <c r="E530" s="31">
        <v>6014.48</v>
      </c>
      <c r="F530" s="31">
        <v>43604.959999999999</v>
      </c>
      <c r="G530" s="31">
        <v>43604.959999999999</v>
      </c>
      <c r="H530" s="31">
        <f t="shared" ref="H530:H558" si="203">D530</f>
        <v>37590.480000000003</v>
      </c>
      <c r="I530" s="30">
        <v>46171</v>
      </c>
      <c r="J530" s="30" t="s">
        <v>505</v>
      </c>
      <c r="K530" s="31" t="s">
        <v>504</v>
      </c>
      <c r="L530" s="31" t="s">
        <v>397</v>
      </c>
      <c r="M530" s="31" t="s">
        <v>388</v>
      </c>
      <c r="N530" s="7">
        <v>46164</v>
      </c>
      <c r="O530" s="33">
        <f t="shared" si="194"/>
        <v>5</v>
      </c>
      <c r="P530" s="33">
        <f t="shared" si="195"/>
        <v>21</v>
      </c>
      <c r="Q530" s="52">
        <f t="shared" si="196"/>
        <v>0</v>
      </c>
      <c r="R530" s="37">
        <f t="shared" si="197"/>
        <v>0</v>
      </c>
      <c r="S530" s="37">
        <f t="shared" si="198"/>
        <v>0</v>
      </c>
      <c r="T530" s="37">
        <f t="shared" si="199"/>
        <v>0</v>
      </c>
      <c r="U530" s="37">
        <f t="shared" si="200"/>
        <v>0</v>
      </c>
      <c r="V530" s="37">
        <f t="shared" si="201"/>
        <v>37590.480000000003</v>
      </c>
      <c r="W530" s="37">
        <f t="shared" si="202"/>
        <v>0</v>
      </c>
    </row>
    <row r="531" spans="1:23" x14ac:dyDescent="0.35">
      <c r="A531" s="30">
        <v>46141</v>
      </c>
      <c r="B531" s="31" t="s">
        <v>2022</v>
      </c>
      <c r="C531" s="31" t="s">
        <v>803</v>
      </c>
      <c r="D531" s="31">
        <v>9000</v>
      </c>
      <c r="E531" s="31">
        <v>1440</v>
      </c>
      <c r="F531" s="31">
        <v>10440</v>
      </c>
      <c r="G531" s="31">
        <v>10440</v>
      </c>
      <c r="H531" s="31">
        <f t="shared" si="203"/>
        <v>9000</v>
      </c>
      <c r="I531" s="30">
        <v>46171</v>
      </c>
      <c r="J531" s="30" t="s">
        <v>505</v>
      </c>
      <c r="K531" s="31" t="s">
        <v>504</v>
      </c>
      <c r="L531" s="31" t="s">
        <v>397</v>
      </c>
      <c r="M531" s="31" t="s">
        <v>388</v>
      </c>
      <c r="N531" s="7">
        <v>46164</v>
      </c>
      <c r="O531" s="33">
        <f t="shared" si="194"/>
        <v>5</v>
      </c>
      <c r="P531" s="33">
        <f t="shared" si="195"/>
        <v>21</v>
      </c>
      <c r="Q531" s="52">
        <f t="shared" si="196"/>
        <v>0</v>
      </c>
      <c r="R531" s="37">
        <f t="shared" si="197"/>
        <v>0</v>
      </c>
      <c r="S531" s="37">
        <f t="shared" si="198"/>
        <v>0</v>
      </c>
      <c r="T531" s="37">
        <f t="shared" si="199"/>
        <v>0</v>
      </c>
      <c r="U531" s="37">
        <f t="shared" si="200"/>
        <v>0</v>
      </c>
      <c r="V531" s="37">
        <f t="shared" si="201"/>
        <v>9000</v>
      </c>
      <c r="W531" s="37">
        <f t="shared" si="202"/>
        <v>0</v>
      </c>
    </row>
    <row r="532" spans="1:23" x14ac:dyDescent="0.35">
      <c r="A532" s="30">
        <v>46141</v>
      </c>
      <c r="B532" s="31" t="s">
        <v>2025</v>
      </c>
      <c r="C532" s="31" t="s">
        <v>1136</v>
      </c>
      <c r="D532" s="31">
        <v>55240</v>
      </c>
      <c r="E532" s="31">
        <v>8838.4</v>
      </c>
      <c r="F532" s="31">
        <v>64078.400000000001</v>
      </c>
      <c r="G532" s="31">
        <v>64078.400000000001</v>
      </c>
      <c r="H532" s="31">
        <f t="shared" si="203"/>
        <v>55240</v>
      </c>
      <c r="I532" s="30">
        <v>46171</v>
      </c>
      <c r="J532" s="30" t="s">
        <v>505</v>
      </c>
      <c r="K532" s="31" t="s">
        <v>504</v>
      </c>
      <c r="L532" s="31" t="s">
        <v>397</v>
      </c>
      <c r="M532" s="31" t="s">
        <v>388</v>
      </c>
      <c r="N532" s="7">
        <v>46164</v>
      </c>
      <c r="O532" s="33">
        <f t="shared" si="194"/>
        <v>5</v>
      </c>
      <c r="P532" s="33">
        <f t="shared" si="195"/>
        <v>21</v>
      </c>
      <c r="Q532" s="52">
        <f t="shared" si="196"/>
        <v>0</v>
      </c>
      <c r="R532" s="37">
        <f t="shared" si="197"/>
        <v>0</v>
      </c>
      <c r="S532" s="37">
        <f t="shared" si="198"/>
        <v>0</v>
      </c>
      <c r="T532" s="37">
        <f t="shared" si="199"/>
        <v>0</v>
      </c>
      <c r="U532" s="37">
        <f t="shared" si="200"/>
        <v>0</v>
      </c>
      <c r="V532" s="37">
        <f t="shared" si="201"/>
        <v>55240</v>
      </c>
      <c r="W532" s="37">
        <f t="shared" si="202"/>
        <v>0</v>
      </c>
    </row>
    <row r="533" spans="1:23" x14ac:dyDescent="0.35">
      <c r="A533" s="30">
        <v>46140</v>
      </c>
      <c r="B533" s="31" t="s">
        <v>2030</v>
      </c>
      <c r="C533" s="31" t="s">
        <v>920</v>
      </c>
      <c r="D533" s="31">
        <v>7200</v>
      </c>
      <c r="E533" s="31">
        <v>1152</v>
      </c>
      <c r="F533" s="31">
        <v>8352</v>
      </c>
      <c r="G533" s="31">
        <v>8352</v>
      </c>
      <c r="H533" s="31">
        <f t="shared" si="203"/>
        <v>7200</v>
      </c>
      <c r="I533" s="30">
        <v>46170</v>
      </c>
      <c r="J533" s="30" t="s">
        <v>505</v>
      </c>
      <c r="K533" s="31" t="s">
        <v>504</v>
      </c>
      <c r="L533" s="31" t="s">
        <v>835</v>
      </c>
      <c r="M533" s="31" t="s">
        <v>388</v>
      </c>
      <c r="N533" s="7">
        <v>46164</v>
      </c>
      <c r="O533" s="33">
        <f t="shared" si="194"/>
        <v>5</v>
      </c>
      <c r="P533" s="33">
        <f t="shared" si="195"/>
        <v>21</v>
      </c>
      <c r="Q533" s="52">
        <f t="shared" si="196"/>
        <v>0</v>
      </c>
      <c r="R533" s="37">
        <f t="shared" si="197"/>
        <v>0</v>
      </c>
      <c r="S533" s="37">
        <f t="shared" si="198"/>
        <v>0</v>
      </c>
      <c r="T533" s="37">
        <f t="shared" si="199"/>
        <v>0</v>
      </c>
      <c r="U533" s="37">
        <f t="shared" si="200"/>
        <v>0</v>
      </c>
      <c r="V533" s="37">
        <f t="shared" si="201"/>
        <v>7200</v>
      </c>
      <c r="W533" s="37">
        <f t="shared" si="202"/>
        <v>0</v>
      </c>
    </row>
    <row r="534" spans="1:23" x14ac:dyDescent="0.35">
      <c r="A534" s="30">
        <v>46140</v>
      </c>
      <c r="B534" s="31" t="s">
        <v>2031</v>
      </c>
      <c r="C534" s="31" t="s">
        <v>920</v>
      </c>
      <c r="D534" s="31">
        <v>10350</v>
      </c>
      <c r="E534" s="31">
        <v>1656</v>
      </c>
      <c r="F534" s="31">
        <v>12006</v>
      </c>
      <c r="G534" s="31">
        <v>12006</v>
      </c>
      <c r="H534" s="31">
        <f t="shared" si="203"/>
        <v>10350</v>
      </c>
      <c r="I534" s="30">
        <v>46170</v>
      </c>
      <c r="J534" s="30" t="s">
        <v>505</v>
      </c>
      <c r="K534" s="31" t="s">
        <v>504</v>
      </c>
      <c r="L534" s="31" t="s">
        <v>835</v>
      </c>
      <c r="M534" s="31" t="s">
        <v>388</v>
      </c>
      <c r="N534" s="7">
        <v>46164</v>
      </c>
      <c r="O534" s="33">
        <f t="shared" si="194"/>
        <v>5</v>
      </c>
      <c r="P534" s="33">
        <f t="shared" si="195"/>
        <v>21</v>
      </c>
      <c r="Q534" s="52">
        <f t="shared" si="196"/>
        <v>0</v>
      </c>
      <c r="R534" s="37">
        <f t="shared" si="197"/>
        <v>0</v>
      </c>
      <c r="S534" s="37">
        <f t="shared" si="198"/>
        <v>0</v>
      </c>
      <c r="T534" s="37">
        <f t="shared" si="199"/>
        <v>0</v>
      </c>
      <c r="U534" s="37">
        <f t="shared" si="200"/>
        <v>0</v>
      </c>
      <c r="V534" s="37">
        <f t="shared" si="201"/>
        <v>10350</v>
      </c>
      <c r="W534" s="37">
        <f t="shared" si="202"/>
        <v>0</v>
      </c>
    </row>
    <row r="535" spans="1:23" x14ac:dyDescent="0.35">
      <c r="A535" s="30">
        <v>46140</v>
      </c>
      <c r="B535" s="31" t="s">
        <v>2032</v>
      </c>
      <c r="C535" s="31" t="s">
        <v>1643</v>
      </c>
      <c r="D535" s="31">
        <v>13500</v>
      </c>
      <c r="E535" s="31">
        <v>2160</v>
      </c>
      <c r="F535" s="31">
        <v>15660</v>
      </c>
      <c r="G535" s="31">
        <v>15660</v>
      </c>
      <c r="H535" s="31">
        <f t="shared" si="203"/>
        <v>13500</v>
      </c>
      <c r="I535" s="30">
        <v>46170</v>
      </c>
      <c r="J535" s="30" t="s">
        <v>505</v>
      </c>
      <c r="K535" s="31" t="s">
        <v>504</v>
      </c>
      <c r="L535" s="31" t="s">
        <v>835</v>
      </c>
      <c r="M535" s="31" t="s">
        <v>388</v>
      </c>
      <c r="N535" s="7">
        <v>46164</v>
      </c>
      <c r="O535" s="33">
        <f t="shared" si="194"/>
        <v>5</v>
      </c>
      <c r="P535" s="33">
        <f t="shared" si="195"/>
        <v>21</v>
      </c>
      <c r="Q535" s="52">
        <f t="shared" si="196"/>
        <v>0</v>
      </c>
      <c r="R535" s="37">
        <f t="shared" si="197"/>
        <v>0</v>
      </c>
      <c r="S535" s="37">
        <f t="shared" si="198"/>
        <v>0</v>
      </c>
      <c r="T535" s="37">
        <f t="shared" si="199"/>
        <v>0</v>
      </c>
      <c r="U535" s="37">
        <f t="shared" si="200"/>
        <v>0</v>
      </c>
      <c r="V535" s="37">
        <f t="shared" si="201"/>
        <v>13500</v>
      </c>
      <c r="W535" s="37">
        <f t="shared" si="202"/>
        <v>0</v>
      </c>
    </row>
    <row r="536" spans="1:23" x14ac:dyDescent="0.35">
      <c r="A536" s="30">
        <v>46140</v>
      </c>
      <c r="B536" s="31" t="s">
        <v>2033</v>
      </c>
      <c r="C536" s="31" t="s">
        <v>1164</v>
      </c>
      <c r="D536" s="31">
        <v>11264.7</v>
      </c>
      <c r="E536" s="31">
        <v>1802.35</v>
      </c>
      <c r="F536" s="31">
        <v>13067.05</v>
      </c>
      <c r="G536" s="31">
        <v>13067.05</v>
      </c>
      <c r="H536" s="31">
        <f t="shared" si="203"/>
        <v>11264.7</v>
      </c>
      <c r="I536" s="30">
        <v>46170</v>
      </c>
      <c r="J536" s="30" t="s">
        <v>505</v>
      </c>
      <c r="K536" s="31" t="s">
        <v>504</v>
      </c>
      <c r="L536" s="31" t="s">
        <v>397</v>
      </c>
      <c r="M536" s="31" t="s">
        <v>388</v>
      </c>
      <c r="N536" s="7">
        <v>46164</v>
      </c>
      <c r="O536" s="33">
        <f t="shared" si="194"/>
        <v>5</v>
      </c>
      <c r="P536" s="33">
        <f t="shared" si="195"/>
        <v>21</v>
      </c>
      <c r="Q536" s="52">
        <f t="shared" si="196"/>
        <v>0</v>
      </c>
      <c r="R536" s="37">
        <f t="shared" si="197"/>
        <v>0</v>
      </c>
      <c r="S536" s="37">
        <f t="shared" si="198"/>
        <v>0</v>
      </c>
      <c r="T536" s="37">
        <f t="shared" si="199"/>
        <v>0</v>
      </c>
      <c r="U536" s="37">
        <f t="shared" si="200"/>
        <v>0</v>
      </c>
      <c r="V536" s="37">
        <f t="shared" si="201"/>
        <v>11264.7</v>
      </c>
      <c r="W536" s="37">
        <f t="shared" si="202"/>
        <v>0</v>
      </c>
    </row>
    <row r="537" spans="1:23" x14ac:dyDescent="0.35">
      <c r="A537" s="30">
        <v>46140</v>
      </c>
      <c r="B537" s="31" t="s">
        <v>2034</v>
      </c>
      <c r="C537" s="31" t="s">
        <v>1161</v>
      </c>
      <c r="D537" s="31">
        <v>59796</v>
      </c>
      <c r="E537" s="31">
        <v>9567.36</v>
      </c>
      <c r="F537" s="31">
        <v>69363.360000000001</v>
      </c>
      <c r="G537" s="31">
        <v>69363.360000000001</v>
      </c>
      <c r="H537" s="31">
        <f t="shared" si="203"/>
        <v>59796</v>
      </c>
      <c r="I537" s="30">
        <v>46155</v>
      </c>
      <c r="J537" s="30" t="s">
        <v>506</v>
      </c>
      <c r="K537" s="31" t="s">
        <v>504</v>
      </c>
      <c r="L537" s="31" t="s">
        <v>835</v>
      </c>
      <c r="M537" s="31" t="s">
        <v>388</v>
      </c>
      <c r="N537" s="7">
        <v>46164</v>
      </c>
      <c r="O537" s="33">
        <f t="shared" si="194"/>
        <v>5</v>
      </c>
      <c r="P537" s="33">
        <f t="shared" si="195"/>
        <v>21</v>
      </c>
      <c r="Q537" s="52">
        <f t="shared" si="196"/>
        <v>10</v>
      </c>
      <c r="R537" s="37">
        <f t="shared" si="197"/>
        <v>59796</v>
      </c>
      <c r="S537" s="37">
        <f t="shared" si="198"/>
        <v>0</v>
      </c>
      <c r="T537" s="37">
        <f t="shared" si="199"/>
        <v>0</v>
      </c>
      <c r="U537" s="37">
        <f t="shared" si="200"/>
        <v>0</v>
      </c>
      <c r="V537" s="37">
        <f t="shared" si="201"/>
        <v>0</v>
      </c>
      <c r="W537" s="37">
        <f t="shared" si="202"/>
        <v>0</v>
      </c>
    </row>
    <row r="538" spans="1:23" x14ac:dyDescent="0.35">
      <c r="A538" s="30">
        <v>46140</v>
      </c>
      <c r="B538" s="31" t="s">
        <v>2037</v>
      </c>
      <c r="C538" s="31" t="s">
        <v>411</v>
      </c>
      <c r="D538" s="31">
        <v>30600</v>
      </c>
      <c r="E538" s="31">
        <v>4896</v>
      </c>
      <c r="F538" s="31">
        <v>35496</v>
      </c>
      <c r="G538" s="31">
        <v>35496</v>
      </c>
      <c r="H538" s="31">
        <f t="shared" si="203"/>
        <v>30600</v>
      </c>
      <c r="I538" s="30">
        <v>46170</v>
      </c>
      <c r="J538" s="30" t="s">
        <v>505</v>
      </c>
      <c r="K538" s="31" t="s">
        <v>504</v>
      </c>
      <c r="L538" s="31" t="s">
        <v>1146</v>
      </c>
      <c r="M538" s="31" t="s">
        <v>388</v>
      </c>
      <c r="N538" s="7">
        <v>46164</v>
      </c>
      <c r="O538" s="33">
        <f t="shared" si="194"/>
        <v>5</v>
      </c>
      <c r="P538" s="33">
        <f t="shared" si="195"/>
        <v>21</v>
      </c>
      <c r="Q538" s="52">
        <f t="shared" si="196"/>
        <v>0</v>
      </c>
      <c r="R538" s="37">
        <f t="shared" si="197"/>
        <v>0</v>
      </c>
      <c r="S538" s="37">
        <f t="shared" si="198"/>
        <v>0</v>
      </c>
      <c r="T538" s="37">
        <f t="shared" si="199"/>
        <v>0</v>
      </c>
      <c r="U538" s="37">
        <f t="shared" si="200"/>
        <v>0</v>
      </c>
      <c r="V538" s="37">
        <f t="shared" si="201"/>
        <v>30600</v>
      </c>
      <c r="W538" s="37">
        <f t="shared" si="202"/>
        <v>0</v>
      </c>
    </row>
    <row r="539" spans="1:23" x14ac:dyDescent="0.35">
      <c r="A539" s="30">
        <v>46139</v>
      </c>
      <c r="B539" s="31" t="s">
        <v>2038</v>
      </c>
      <c r="C539" s="31" t="s">
        <v>1136</v>
      </c>
      <c r="D539" s="31">
        <v>34200</v>
      </c>
      <c r="E539" s="31">
        <v>5472</v>
      </c>
      <c r="F539" s="31">
        <v>39672</v>
      </c>
      <c r="G539" s="31">
        <v>39672</v>
      </c>
      <c r="H539" s="31">
        <f t="shared" si="203"/>
        <v>34200</v>
      </c>
      <c r="I539" s="30">
        <v>46169</v>
      </c>
      <c r="J539" s="30" t="s">
        <v>505</v>
      </c>
      <c r="K539" s="31" t="s">
        <v>504</v>
      </c>
      <c r="L539" s="31" t="s">
        <v>397</v>
      </c>
      <c r="M539" s="31" t="s">
        <v>388</v>
      </c>
      <c r="N539" s="7">
        <v>46164</v>
      </c>
      <c r="O539" s="33">
        <f t="shared" si="194"/>
        <v>5</v>
      </c>
      <c r="P539" s="33">
        <f t="shared" si="195"/>
        <v>21</v>
      </c>
      <c r="Q539" s="52">
        <f t="shared" si="196"/>
        <v>0</v>
      </c>
      <c r="R539" s="37">
        <f t="shared" si="197"/>
        <v>0</v>
      </c>
      <c r="S539" s="37">
        <f t="shared" si="198"/>
        <v>0</v>
      </c>
      <c r="T539" s="37">
        <f t="shared" si="199"/>
        <v>0</v>
      </c>
      <c r="U539" s="37">
        <f t="shared" si="200"/>
        <v>0</v>
      </c>
      <c r="V539" s="37">
        <f t="shared" si="201"/>
        <v>34200</v>
      </c>
      <c r="W539" s="37">
        <f t="shared" si="202"/>
        <v>0</v>
      </c>
    </row>
    <row r="540" spans="1:23" x14ac:dyDescent="0.35">
      <c r="A540" s="30">
        <v>46139</v>
      </c>
      <c r="B540" s="31" t="s">
        <v>2039</v>
      </c>
      <c r="C540" s="31" t="s">
        <v>1136</v>
      </c>
      <c r="D540" s="31">
        <v>64900</v>
      </c>
      <c r="E540" s="31">
        <v>10384</v>
      </c>
      <c r="F540" s="31">
        <v>75284</v>
      </c>
      <c r="G540" s="31">
        <v>75284</v>
      </c>
      <c r="H540" s="31">
        <f t="shared" si="203"/>
        <v>64900</v>
      </c>
      <c r="I540" s="30">
        <v>46169</v>
      </c>
      <c r="J540" s="30" t="s">
        <v>505</v>
      </c>
      <c r="K540" s="31" t="s">
        <v>504</v>
      </c>
      <c r="L540" s="31" t="s">
        <v>397</v>
      </c>
      <c r="M540" s="31" t="s">
        <v>388</v>
      </c>
      <c r="N540" s="7">
        <v>46164</v>
      </c>
      <c r="O540" s="33">
        <f t="shared" si="194"/>
        <v>5</v>
      </c>
      <c r="P540" s="33">
        <f t="shared" si="195"/>
        <v>21</v>
      </c>
      <c r="Q540" s="52">
        <f t="shared" si="196"/>
        <v>0</v>
      </c>
      <c r="R540" s="37">
        <f t="shared" si="197"/>
        <v>0</v>
      </c>
      <c r="S540" s="37">
        <f t="shared" si="198"/>
        <v>0</v>
      </c>
      <c r="T540" s="37">
        <f t="shared" si="199"/>
        <v>0</v>
      </c>
      <c r="U540" s="37">
        <f t="shared" si="200"/>
        <v>0</v>
      </c>
      <c r="V540" s="37">
        <f t="shared" si="201"/>
        <v>64900</v>
      </c>
      <c r="W540" s="37">
        <f t="shared" si="202"/>
        <v>0</v>
      </c>
    </row>
    <row r="541" spans="1:23" x14ac:dyDescent="0.35">
      <c r="A541" s="30">
        <v>46139</v>
      </c>
      <c r="B541" s="31" t="s">
        <v>2044</v>
      </c>
      <c r="C541" s="31" t="s">
        <v>2045</v>
      </c>
      <c r="D541" s="31">
        <v>8160</v>
      </c>
      <c r="E541" s="31">
        <v>1305.5999999999999</v>
      </c>
      <c r="F541" s="31">
        <v>9465.6</v>
      </c>
      <c r="G541" s="31">
        <v>9465.6</v>
      </c>
      <c r="H541" s="31">
        <f t="shared" si="203"/>
        <v>8160</v>
      </c>
      <c r="I541" s="30">
        <v>46169</v>
      </c>
      <c r="J541" s="30" t="s">
        <v>505</v>
      </c>
      <c r="K541" s="31" t="s">
        <v>504</v>
      </c>
      <c r="L541" s="31" t="s">
        <v>397</v>
      </c>
      <c r="M541" s="31" t="s">
        <v>388</v>
      </c>
      <c r="N541" s="7">
        <v>46164</v>
      </c>
      <c r="O541" s="33">
        <f t="shared" si="194"/>
        <v>5</v>
      </c>
      <c r="P541" s="33">
        <f t="shared" si="195"/>
        <v>21</v>
      </c>
      <c r="Q541" s="52">
        <f t="shared" si="196"/>
        <v>0</v>
      </c>
      <c r="R541" s="37">
        <f t="shared" si="197"/>
        <v>0</v>
      </c>
      <c r="S541" s="37">
        <f t="shared" si="198"/>
        <v>0</v>
      </c>
      <c r="T541" s="37">
        <f t="shared" si="199"/>
        <v>0</v>
      </c>
      <c r="U541" s="37">
        <f t="shared" si="200"/>
        <v>0</v>
      </c>
      <c r="V541" s="37">
        <f t="shared" si="201"/>
        <v>8160</v>
      </c>
      <c r="W541" s="37">
        <f t="shared" si="202"/>
        <v>0</v>
      </c>
    </row>
    <row r="542" spans="1:23" x14ac:dyDescent="0.35">
      <c r="A542" s="30">
        <v>46139</v>
      </c>
      <c r="B542" s="31" t="s">
        <v>2047</v>
      </c>
      <c r="C542" s="31" t="s">
        <v>745</v>
      </c>
      <c r="D542" s="31">
        <v>56392.85</v>
      </c>
      <c r="E542" s="31">
        <v>9022.86</v>
      </c>
      <c r="F542" s="31">
        <v>65415.71</v>
      </c>
      <c r="G542" s="31">
        <v>65415.71</v>
      </c>
      <c r="H542" s="31">
        <f t="shared" si="203"/>
        <v>56392.85</v>
      </c>
      <c r="I542" s="30">
        <v>46169</v>
      </c>
      <c r="J542" s="30" t="s">
        <v>505</v>
      </c>
      <c r="K542" s="31" t="s">
        <v>504</v>
      </c>
      <c r="L542" s="31" t="s">
        <v>835</v>
      </c>
      <c r="M542" s="31" t="s">
        <v>388</v>
      </c>
      <c r="N542" s="7">
        <v>46164</v>
      </c>
      <c r="O542" s="33">
        <f t="shared" si="194"/>
        <v>5</v>
      </c>
      <c r="P542" s="33">
        <f t="shared" si="195"/>
        <v>21</v>
      </c>
      <c r="Q542" s="52">
        <f t="shared" si="196"/>
        <v>0</v>
      </c>
      <c r="R542" s="37">
        <f t="shared" si="197"/>
        <v>0</v>
      </c>
      <c r="S542" s="37">
        <f t="shared" si="198"/>
        <v>0</v>
      </c>
      <c r="T542" s="37">
        <f t="shared" si="199"/>
        <v>0</v>
      </c>
      <c r="U542" s="37">
        <f t="shared" si="200"/>
        <v>0</v>
      </c>
      <c r="V542" s="37">
        <f t="shared" si="201"/>
        <v>56392.85</v>
      </c>
      <c r="W542" s="37">
        <f t="shared" si="202"/>
        <v>0</v>
      </c>
    </row>
    <row r="543" spans="1:23" x14ac:dyDescent="0.35">
      <c r="A543" s="30">
        <v>46137</v>
      </c>
      <c r="B543" s="31" t="s">
        <v>2049</v>
      </c>
      <c r="C543" s="31" t="s">
        <v>2042</v>
      </c>
      <c r="D543" s="31">
        <v>4050</v>
      </c>
      <c r="E543" s="31">
        <v>648</v>
      </c>
      <c r="F543" s="31">
        <v>4698</v>
      </c>
      <c r="G543" s="31">
        <v>4698</v>
      </c>
      <c r="H543" s="31">
        <f t="shared" si="203"/>
        <v>4050</v>
      </c>
      <c r="I543" s="30">
        <v>46167</v>
      </c>
      <c r="J543" s="30" t="s">
        <v>505</v>
      </c>
      <c r="K543" s="31" t="s">
        <v>504</v>
      </c>
      <c r="L543" s="31" t="s">
        <v>397</v>
      </c>
      <c r="M543" s="31" t="s">
        <v>388</v>
      </c>
      <c r="N543" s="7">
        <v>46164</v>
      </c>
      <c r="O543" s="33">
        <f t="shared" si="194"/>
        <v>5</v>
      </c>
      <c r="P543" s="33">
        <f t="shared" si="195"/>
        <v>21</v>
      </c>
      <c r="Q543" s="52">
        <f t="shared" si="196"/>
        <v>0</v>
      </c>
      <c r="R543" s="37">
        <f t="shared" si="197"/>
        <v>0</v>
      </c>
      <c r="S543" s="37">
        <f t="shared" si="198"/>
        <v>0</v>
      </c>
      <c r="T543" s="37">
        <f t="shared" si="199"/>
        <v>0</v>
      </c>
      <c r="U543" s="37">
        <f t="shared" si="200"/>
        <v>0</v>
      </c>
      <c r="V543" s="37">
        <f t="shared" si="201"/>
        <v>4050</v>
      </c>
      <c r="W543" s="37">
        <f t="shared" si="202"/>
        <v>0</v>
      </c>
    </row>
    <row r="544" spans="1:23" x14ac:dyDescent="0.35">
      <c r="A544" s="30">
        <v>46137</v>
      </c>
      <c r="B544" s="31" t="s">
        <v>2050</v>
      </c>
      <c r="C544" s="31" t="s">
        <v>412</v>
      </c>
      <c r="D544" s="31">
        <v>9738.23</v>
      </c>
      <c r="E544" s="31">
        <v>1558.12</v>
      </c>
      <c r="F544" s="31">
        <v>11296.35</v>
      </c>
      <c r="G544" s="31">
        <v>11296.35</v>
      </c>
      <c r="H544" s="31">
        <f t="shared" si="203"/>
        <v>9738.23</v>
      </c>
      <c r="I544" s="30">
        <v>46167</v>
      </c>
      <c r="J544" s="30" t="s">
        <v>505</v>
      </c>
      <c r="K544" s="31" t="s">
        <v>504</v>
      </c>
      <c r="L544" s="31" t="s">
        <v>397</v>
      </c>
      <c r="M544" s="31" t="s">
        <v>388</v>
      </c>
      <c r="N544" s="7">
        <v>46164</v>
      </c>
      <c r="O544" s="33">
        <f t="shared" si="194"/>
        <v>5</v>
      </c>
      <c r="P544" s="33">
        <f t="shared" si="195"/>
        <v>21</v>
      </c>
      <c r="Q544" s="52">
        <f t="shared" si="196"/>
        <v>0</v>
      </c>
      <c r="R544" s="37">
        <f t="shared" si="197"/>
        <v>0</v>
      </c>
      <c r="S544" s="37">
        <f t="shared" si="198"/>
        <v>0</v>
      </c>
      <c r="T544" s="37">
        <f t="shared" si="199"/>
        <v>0</v>
      </c>
      <c r="U544" s="37">
        <f t="shared" si="200"/>
        <v>0</v>
      </c>
      <c r="V544" s="37">
        <f t="shared" si="201"/>
        <v>9738.23</v>
      </c>
      <c r="W544" s="37">
        <f t="shared" si="202"/>
        <v>0</v>
      </c>
    </row>
    <row r="545" spans="1:23" x14ac:dyDescent="0.35">
      <c r="A545" s="30">
        <v>46136</v>
      </c>
      <c r="B545" s="31" t="s">
        <v>1948</v>
      </c>
      <c r="C545" s="31" t="s">
        <v>1270</v>
      </c>
      <c r="D545" s="31">
        <v>3749.48</v>
      </c>
      <c r="E545" s="31">
        <v>599.91999999999996</v>
      </c>
      <c r="F545" s="31">
        <v>4349.3999999999996</v>
      </c>
      <c r="G545" s="31">
        <v>4349.3999999999996</v>
      </c>
      <c r="H545" s="31">
        <f t="shared" si="203"/>
        <v>3749.48</v>
      </c>
      <c r="I545" s="30">
        <v>46166</v>
      </c>
      <c r="J545" s="30" t="s">
        <v>505</v>
      </c>
      <c r="K545" s="31" t="s">
        <v>504</v>
      </c>
      <c r="L545" s="31" t="s">
        <v>835</v>
      </c>
      <c r="M545" s="31" t="s">
        <v>388</v>
      </c>
      <c r="N545" s="7">
        <v>46164</v>
      </c>
      <c r="O545" s="33">
        <f t="shared" si="194"/>
        <v>5</v>
      </c>
      <c r="P545" s="33">
        <f t="shared" si="195"/>
        <v>21</v>
      </c>
      <c r="Q545" s="52">
        <f t="shared" si="196"/>
        <v>0</v>
      </c>
      <c r="R545" s="37">
        <f t="shared" si="197"/>
        <v>0</v>
      </c>
      <c r="S545" s="37">
        <f t="shared" si="198"/>
        <v>0</v>
      </c>
      <c r="T545" s="37">
        <f t="shared" si="199"/>
        <v>0</v>
      </c>
      <c r="U545" s="37">
        <f t="shared" si="200"/>
        <v>0</v>
      </c>
      <c r="V545" s="37">
        <f t="shared" si="201"/>
        <v>3749.48</v>
      </c>
      <c r="W545" s="37">
        <f t="shared" si="202"/>
        <v>0</v>
      </c>
    </row>
    <row r="546" spans="1:23" x14ac:dyDescent="0.35">
      <c r="A546" s="30">
        <v>46136</v>
      </c>
      <c r="B546" s="31" t="s">
        <v>1953</v>
      </c>
      <c r="C546" s="31" t="s">
        <v>1270</v>
      </c>
      <c r="D546" s="31">
        <v>3195</v>
      </c>
      <c r="E546" s="31">
        <v>511.2</v>
      </c>
      <c r="F546" s="31">
        <v>3706.2</v>
      </c>
      <c r="G546" s="31">
        <v>3706.2</v>
      </c>
      <c r="H546" s="31">
        <f t="shared" si="203"/>
        <v>3195</v>
      </c>
      <c r="I546" s="30">
        <v>46166</v>
      </c>
      <c r="J546" s="30" t="s">
        <v>505</v>
      </c>
      <c r="K546" s="31" t="s">
        <v>504</v>
      </c>
      <c r="L546" s="31" t="s">
        <v>835</v>
      </c>
      <c r="M546" s="31" t="s">
        <v>388</v>
      </c>
      <c r="N546" s="7">
        <v>46164</v>
      </c>
      <c r="O546" s="33">
        <f t="shared" si="194"/>
        <v>5</v>
      </c>
      <c r="P546" s="33">
        <f t="shared" si="195"/>
        <v>21</v>
      </c>
      <c r="Q546" s="52">
        <f t="shared" si="196"/>
        <v>0</v>
      </c>
      <c r="R546" s="37">
        <f t="shared" si="197"/>
        <v>0</v>
      </c>
      <c r="S546" s="37">
        <f t="shared" si="198"/>
        <v>0</v>
      </c>
      <c r="T546" s="37">
        <f t="shared" si="199"/>
        <v>0</v>
      </c>
      <c r="U546" s="37">
        <f t="shared" si="200"/>
        <v>0</v>
      </c>
      <c r="V546" s="37">
        <f t="shared" si="201"/>
        <v>3195</v>
      </c>
      <c r="W546" s="37">
        <f t="shared" si="202"/>
        <v>0</v>
      </c>
    </row>
    <row r="547" spans="1:23" x14ac:dyDescent="0.35">
      <c r="A547" s="30">
        <v>46136</v>
      </c>
      <c r="B547" s="31" t="s">
        <v>1955</v>
      </c>
      <c r="C547" s="31" t="s">
        <v>1448</v>
      </c>
      <c r="D547" s="31">
        <v>114984.03</v>
      </c>
      <c r="E547" s="31">
        <v>18397.439999999999</v>
      </c>
      <c r="F547" s="31">
        <v>133381.47</v>
      </c>
      <c r="G547" s="31">
        <v>133381.47</v>
      </c>
      <c r="H547" s="31">
        <f t="shared" si="203"/>
        <v>114984.03</v>
      </c>
      <c r="I547" s="30">
        <v>46166</v>
      </c>
      <c r="J547" s="30" t="s">
        <v>505</v>
      </c>
      <c r="K547" s="31" t="s">
        <v>504</v>
      </c>
      <c r="L547" s="31" t="s">
        <v>1146</v>
      </c>
      <c r="M547" s="31" t="s">
        <v>388</v>
      </c>
      <c r="N547" s="7">
        <v>46164</v>
      </c>
      <c r="O547" s="33">
        <f t="shared" ref="O547:O599" si="204">MONTH(N547)</f>
        <v>5</v>
      </c>
      <c r="P547" s="33">
        <f t="shared" ref="P547:P599" si="205">WEEKNUM(N547)</f>
        <v>21</v>
      </c>
      <c r="Q547" s="52">
        <f t="shared" ref="Q547:Q599" si="206">IF(J547="Vencido",N547-I547+1,0)</f>
        <v>0</v>
      </c>
      <c r="R547" s="37">
        <f t="shared" ref="R547:R599" si="207">IF(Q547&gt;0,IF(Q547&lt;31,H547,0),0)</f>
        <v>0</v>
      </c>
      <c r="S547" s="37">
        <f t="shared" ref="S547:S599" si="208">IF(Q547&gt;30,IF(Q547&lt;61,H547,0),0)</f>
        <v>0</v>
      </c>
      <c r="T547" s="37">
        <f t="shared" ref="T547:T599" si="209">IF(Q547&gt;60,IF(Q547&lt;91,H547,0),0)</f>
        <v>0</v>
      </c>
      <c r="U547" s="37">
        <f t="shared" ref="U547:U599" si="210">IF(Q547&gt;90,H547,0)</f>
        <v>0</v>
      </c>
      <c r="V547" s="37">
        <f t="shared" ref="V547:V599" si="211">IF(J547="Por vencer",H547,0)</f>
        <v>114984.03</v>
      </c>
      <c r="W547" s="37">
        <f t="shared" ref="W547:W599" si="212">IF(J547="Vigente",H547,0)</f>
        <v>0</v>
      </c>
    </row>
    <row r="548" spans="1:23" x14ac:dyDescent="0.35">
      <c r="A548" s="30">
        <v>46136</v>
      </c>
      <c r="B548" s="31" t="s">
        <v>1957</v>
      </c>
      <c r="C548" s="31" t="s">
        <v>1448</v>
      </c>
      <c r="D548" s="31">
        <v>12600</v>
      </c>
      <c r="E548" s="31">
        <v>2016</v>
      </c>
      <c r="F548" s="31">
        <v>14616</v>
      </c>
      <c r="G548" s="31">
        <v>14616</v>
      </c>
      <c r="H548" s="31">
        <f t="shared" si="203"/>
        <v>12600</v>
      </c>
      <c r="I548" s="30">
        <v>46166</v>
      </c>
      <c r="J548" s="30" t="s">
        <v>505</v>
      </c>
      <c r="K548" s="31" t="s">
        <v>504</v>
      </c>
      <c r="L548" s="31" t="s">
        <v>1146</v>
      </c>
      <c r="M548" s="31" t="s">
        <v>388</v>
      </c>
      <c r="N548" s="7">
        <v>46164</v>
      </c>
      <c r="O548" s="33">
        <f t="shared" si="204"/>
        <v>5</v>
      </c>
      <c r="P548" s="33">
        <f t="shared" si="205"/>
        <v>21</v>
      </c>
      <c r="Q548" s="52">
        <f t="shared" si="206"/>
        <v>0</v>
      </c>
      <c r="R548" s="37">
        <f t="shared" si="207"/>
        <v>0</v>
      </c>
      <c r="S548" s="37">
        <f t="shared" si="208"/>
        <v>0</v>
      </c>
      <c r="T548" s="37">
        <f t="shared" si="209"/>
        <v>0</v>
      </c>
      <c r="U548" s="37">
        <f t="shared" si="210"/>
        <v>0</v>
      </c>
      <c r="V548" s="37">
        <f t="shared" si="211"/>
        <v>12600</v>
      </c>
      <c r="W548" s="37">
        <f t="shared" si="212"/>
        <v>0</v>
      </c>
    </row>
    <row r="549" spans="1:23" x14ac:dyDescent="0.35">
      <c r="A549" s="30">
        <v>46135</v>
      </c>
      <c r="B549" s="31" t="s">
        <v>1958</v>
      </c>
      <c r="C549" s="31" t="s">
        <v>523</v>
      </c>
      <c r="D549" s="31">
        <v>9200</v>
      </c>
      <c r="E549" s="31">
        <v>1472</v>
      </c>
      <c r="F549" s="31">
        <v>10672</v>
      </c>
      <c r="G549" s="31">
        <v>10672</v>
      </c>
      <c r="H549" s="31">
        <f t="shared" si="203"/>
        <v>9200</v>
      </c>
      <c r="I549" s="30">
        <v>46165</v>
      </c>
      <c r="J549" s="30" t="s">
        <v>505</v>
      </c>
      <c r="K549" s="31" t="s">
        <v>504</v>
      </c>
      <c r="L549" s="31" t="s">
        <v>397</v>
      </c>
      <c r="M549" s="31" t="s">
        <v>388</v>
      </c>
      <c r="N549" s="7">
        <v>46164</v>
      </c>
      <c r="O549" s="33">
        <f t="shared" si="204"/>
        <v>5</v>
      </c>
      <c r="P549" s="33">
        <f t="shared" si="205"/>
        <v>21</v>
      </c>
      <c r="Q549" s="52">
        <f t="shared" si="206"/>
        <v>0</v>
      </c>
      <c r="R549" s="37">
        <f t="shared" si="207"/>
        <v>0</v>
      </c>
      <c r="S549" s="37">
        <f t="shared" si="208"/>
        <v>0</v>
      </c>
      <c r="T549" s="37">
        <f t="shared" si="209"/>
        <v>0</v>
      </c>
      <c r="U549" s="37">
        <f t="shared" si="210"/>
        <v>0</v>
      </c>
      <c r="V549" s="37">
        <f t="shared" si="211"/>
        <v>9200</v>
      </c>
      <c r="W549" s="37">
        <f t="shared" si="212"/>
        <v>0</v>
      </c>
    </row>
    <row r="550" spans="1:23" x14ac:dyDescent="0.35">
      <c r="A550" s="30">
        <v>46134</v>
      </c>
      <c r="B550" s="31" t="s">
        <v>1965</v>
      </c>
      <c r="C550" s="31" t="s">
        <v>408</v>
      </c>
      <c r="D550" s="31">
        <v>12400</v>
      </c>
      <c r="E550" s="31">
        <v>1984</v>
      </c>
      <c r="F550" s="31">
        <v>14384</v>
      </c>
      <c r="G550" s="31">
        <v>14384</v>
      </c>
      <c r="H550" s="31">
        <f t="shared" si="203"/>
        <v>12400</v>
      </c>
      <c r="I550" s="30">
        <v>46164</v>
      </c>
      <c r="J550" s="30" t="s">
        <v>506</v>
      </c>
      <c r="K550" s="31" t="s">
        <v>504</v>
      </c>
      <c r="L550" s="31" t="s">
        <v>397</v>
      </c>
      <c r="M550" s="31" t="s">
        <v>388</v>
      </c>
      <c r="N550" s="7">
        <v>46164</v>
      </c>
      <c r="O550" s="33">
        <f t="shared" si="204"/>
        <v>5</v>
      </c>
      <c r="P550" s="33">
        <f t="shared" si="205"/>
        <v>21</v>
      </c>
      <c r="Q550" s="52">
        <f t="shared" si="206"/>
        <v>1</v>
      </c>
      <c r="R550" s="37">
        <f t="shared" si="207"/>
        <v>12400</v>
      </c>
      <c r="S550" s="37">
        <f t="shared" si="208"/>
        <v>0</v>
      </c>
      <c r="T550" s="37">
        <f t="shared" si="209"/>
        <v>0</v>
      </c>
      <c r="U550" s="37">
        <f t="shared" si="210"/>
        <v>0</v>
      </c>
      <c r="V550" s="37">
        <f t="shared" si="211"/>
        <v>0</v>
      </c>
      <c r="W550" s="37">
        <f t="shared" si="212"/>
        <v>0</v>
      </c>
    </row>
    <row r="551" spans="1:23" x14ac:dyDescent="0.35">
      <c r="A551" s="30">
        <v>46134</v>
      </c>
      <c r="B551" s="31" t="s">
        <v>1966</v>
      </c>
      <c r="C551" s="31" t="s">
        <v>410</v>
      </c>
      <c r="D551" s="31">
        <v>8800</v>
      </c>
      <c r="E551" s="31">
        <v>1408</v>
      </c>
      <c r="F551" s="31">
        <v>10208</v>
      </c>
      <c r="G551" s="31">
        <v>10208</v>
      </c>
      <c r="H551" s="31">
        <f t="shared" si="203"/>
        <v>8800</v>
      </c>
      <c r="I551" s="30">
        <v>46164</v>
      </c>
      <c r="J551" s="30" t="s">
        <v>506</v>
      </c>
      <c r="K551" s="31" t="s">
        <v>504</v>
      </c>
      <c r="L551" s="31" t="s">
        <v>397</v>
      </c>
      <c r="M551" s="31" t="s">
        <v>388</v>
      </c>
      <c r="N551" s="7">
        <v>46164</v>
      </c>
      <c r="O551" s="33">
        <f t="shared" si="204"/>
        <v>5</v>
      </c>
      <c r="P551" s="33">
        <f t="shared" si="205"/>
        <v>21</v>
      </c>
      <c r="Q551" s="52">
        <f t="shared" si="206"/>
        <v>1</v>
      </c>
      <c r="R551" s="37">
        <f t="shared" si="207"/>
        <v>8800</v>
      </c>
      <c r="S551" s="37">
        <f t="shared" si="208"/>
        <v>0</v>
      </c>
      <c r="T551" s="37">
        <f t="shared" si="209"/>
        <v>0</v>
      </c>
      <c r="U551" s="37">
        <f t="shared" si="210"/>
        <v>0</v>
      </c>
      <c r="V551" s="37">
        <f t="shared" si="211"/>
        <v>0</v>
      </c>
      <c r="W551" s="37">
        <f t="shared" si="212"/>
        <v>0</v>
      </c>
    </row>
    <row r="552" spans="1:23" x14ac:dyDescent="0.35">
      <c r="A552" s="30">
        <v>46133</v>
      </c>
      <c r="B552" s="31" t="s">
        <v>1970</v>
      </c>
      <c r="C552" s="31" t="s">
        <v>523</v>
      </c>
      <c r="D552" s="31">
        <v>10200</v>
      </c>
      <c r="E552" s="31">
        <v>1632</v>
      </c>
      <c r="F552" s="31">
        <v>11832</v>
      </c>
      <c r="G552" s="31">
        <v>11832</v>
      </c>
      <c r="H552" s="31">
        <f t="shared" si="203"/>
        <v>10200</v>
      </c>
      <c r="I552" s="30">
        <v>46163</v>
      </c>
      <c r="J552" s="30" t="s">
        <v>506</v>
      </c>
      <c r="K552" s="31" t="s">
        <v>504</v>
      </c>
      <c r="L552" s="31" t="s">
        <v>397</v>
      </c>
      <c r="M552" s="31" t="s">
        <v>388</v>
      </c>
      <c r="N552" s="7">
        <v>46164</v>
      </c>
      <c r="O552" s="33">
        <f t="shared" si="204"/>
        <v>5</v>
      </c>
      <c r="P552" s="33">
        <f t="shared" si="205"/>
        <v>21</v>
      </c>
      <c r="Q552" s="52">
        <f t="shared" si="206"/>
        <v>2</v>
      </c>
      <c r="R552" s="37">
        <f t="shared" si="207"/>
        <v>10200</v>
      </c>
      <c r="S552" s="37">
        <f t="shared" si="208"/>
        <v>0</v>
      </c>
      <c r="T552" s="37">
        <f t="shared" si="209"/>
        <v>0</v>
      </c>
      <c r="U552" s="37">
        <f t="shared" si="210"/>
        <v>0</v>
      </c>
      <c r="V552" s="37">
        <f t="shared" si="211"/>
        <v>0</v>
      </c>
      <c r="W552" s="37">
        <f t="shared" si="212"/>
        <v>0</v>
      </c>
    </row>
    <row r="553" spans="1:23" x14ac:dyDescent="0.35">
      <c r="A553" s="30">
        <v>46133</v>
      </c>
      <c r="B553" s="31" t="s">
        <v>1974</v>
      </c>
      <c r="C553" s="31" t="s">
        <v>1679</v>
      </c>
      <c r="D553" s="31">
        <v>27200</v>
      </c>
      <c r="E553" s="31">
        <v>4352</v>
      </c>
      <c r="F553" s="31">
        <v>31552</v>
      </c>
      <c r="G553" s="31">
        <v>31552</v>
      </c>
      <c r="H553" s="31">
        <f t="shared" si="203"/>
        <v>27200</v>
      </c>
      <c r="I553" s="30">
        <v>46163</v>
      </c>
      <c r="J553" s="30" t="s">
        <v>506</v>
      </c>
      <c r="K553" s="31" t="s">
        <v>504</v>
      </c>
      <c r="L553" s="31" t="s">
        <v>1146</v>
      </c>
      <c r="M553" s="31" t="s">
        <v>388</v>
      </c>
      <c r="N553" s="7">
        <v>46164</v>
      </c>
      <c r="O553" s="33">
        <f t="shared" si="204"/>
        <v>5</v>
      </c>
      <c r="P553" s="33">
        <f t="shared" si="205"/>
        <v>21</v>
      </c>
      <c r="Q553" s="52">
        <f t="shared" si="206"/>
        <v>2</v>
      </c>
      <c r="R553" s="37">
        <f t="shared" si="207"/>
        <v>27200</v>
      </c>
      <c r="S553" s="37">
        <f t="shared" si="208"/>
        <v>0</v>
      </c>
      <c r="T553" s="37">
        <f t="shared" si="209"/>
        <v>0</v>
      </c>
      <c r="U553" s="37">
        <f t="shared" si="210"/>
        <v>0</v>
      </c>
      <c r="V553" s="37">
        <f t="shared" si="211"/>
        <v>0</v>
      </c>
      <c r="W553" s="37">
        <f t="shared" si="212"/>
        <v>0</v>
      </c>
    </row>
    <row r="554" spans="1:23" x14ac:dyDescent="0.35">
      <c r="A554" s="30">
        <v>46133</v>
      </c>
      <c r="B554" s="31" t="s">
        <v>1975</v>
      </c>
      <c r="C554" s="31" t="s">
        <v>644</v>
      </c>
      <c r="D554" s="31">
        <v>9699.2000000000007</v>
      </c>
      <c r="E554" s="31">
        <v>1551.87</v>
      </c>
      <c r="F554" s="31">
        <v>11251.07</v>
      </c>
      <c r="G554" s="31">
        <v>11251.07</v>
      </c>
      <c r="H554" s="31">
        <f t="shared" si="203"/>
        <v>9699.2000000000007</v>
      </c>
      <c r="I554" s="30">
        <v>46163</v>
      </c>
      <c r="J554" s="30" t="s">
        <v>506</v>
      </c>
      <c r="K554" s="31" t="s">
        <v>504</v>
      </c>
      <c r="L554" s="31" t="s">
        <v>835</v>
      </c>
      <c r="M554" s="31" t="s">
        <v>388</v>
      </c>
      <c r="N554" s="7">
        <v>46164</v>
      </c>
      <c r="O554" s="33">
        <f t="shared" si="204"/>
        <v>5</v>
      </c>
      <c r="P554" s="33">
        <f t="shared" si="205"/>
        <v>21</v>
      </c>
      <c r="Q554" s="52">
        <f t="shared" si="206"/>
        <v>2</v>
      </c>
      <c r="R554" s="37">
        <f t="shared" si="207"/>
        <v>9699.2000000000007</v>
      </c>
      <c r="S554" s="37">
        <f t="shared" si="208"/>
        <v>0</v>
      </c>
      <c r="T554" s="37">
        <f t="shared" si="209"/>
        <v>0</v>
      </c>
      <c r="U554" s="37">
        <f t="shared" si="210"/>
        <v>0</v>
      </c>
      <c r="V554" s="37">
        <f t="shared" si="211"/>
        <v>0</v>
      </c>
      <c r="W554" s="37">
        <f t="shared" si="212"/>
        <v>0</v>
      </c>
    </row>
    <row r="555" spans="1:23" x14ac:dyDescent="0.35">
      <c r="A555" s="30">
        <v>46132</v>
      </c>
      <c r="B555" s="31" t="s">
        <v>1976</v>
      </c>
      <c r="C555" s="31" t="s">
        <v>563</v>
      </c>
      <c r="D555" s="31">
        <v>27360</v>
      </c>
      <c r="E555" s="31">
        <v>4377.6000000000004</v>
      </c>
      <c r="F555" s="31">
        <v>31737.599999999999</v>
      </c>
      <c r="G555" s="31">
        <v>31737.599999999999</v>
      </c>
      <c r="H555" s="31">
        <f t="shared" si="203"/>
        <v>27360</v>
      </c>
      <c r="I555" s="30">
        <v>46162</v>
      </c>
      <c r="J555" s="30" t="s">
        <v>506</v>
      </c>
      <c r="K555" s="31" t="s">
        <v>504</v>
      </c>
      <c r="L555" s="31" t="s">
        <v>397</v>
      </c>
      <c r="M555" s="31" t="s">
        <v>388</v>
      </c>
      <c r="N555" s="7">
        <v>46164</v>
      </c>
      <c r="O555" s="33">
        <f t="shared" si="204"/>
        <v>5</v>
      </c>
      <c r="P555" s="33">
        <f t="shared" si="205"/>
        <v>21</v>
      </c>
      <c r="Q555" s="52">
        <f t="shared" si="206"/>
        <v>3</v>
      </c>
      <c r="R555" s="37">
        <f t="shared" si="207"/>
        <v>27360</v>
      </c>
      <c r="S555" s="37">
        <f t="shared" si="208"/>
        <v>0</v>
      </c>
      <c r="T555" s="37">
        <f t="shared" si="209"/>
        <v>0</v>
      </c>
      <c r="U555" s="37">
        <f t="shared" si="210"/>
        <v>0</v>
      </c>
      <c r="V555" s="37">
        <f t="shared" si="211"/>
        <v>0</v>
      </c>
      <c r="W555" s="37">
        <f t="shared" si="212"/>
        <v>0</v>
      </c>
    </row>
    <row r="556" spans="1:23" x14ac:dyDescent="0.35">
      <c r="A556" s="30">
        <v>46132</v>
      </c>
      <c r="B556" s="31" t="s">
        <v>1977</v>
      </c>
      <c r="C556" s="31" t="s">
        <v>1448</v>
      </c>
      <c r="D556" s="31">
        <v>12600</v>
      </c>
      <c r="E556" s="31">
        <v>2016</v>
      </c>
      <c r="F556" s="31">
        <v>14616</v>
      </c>
      <c r="G556" s="31">
        <v>14616</v>
      </c>
      <c r="H556" s="31">
        <f t="shared" si="203"/>
        <v>12600</v>
      </c>
      <c r="I556" s="30">
        <v>46162</v>
      </c>
      <c r="J556" s="30" t="s">
        <v>506</v>
      </c>
      <c r="K556" s="31" t="s">
        <v>504</v>
      </c>
      <c r="L556" s="31" t="s">
        <v>1146</v>
      </c>
      <c r="M556" s="31" t="s">
        <v>388</v>
      </c>
      <c r="N556" s="7">
        <v>46164</v>
      </c>
      <c r="O556" s="33">
        <f t="shared" si="204"/>
        <v>5</v>
      </c>
      <c r="P556" s="33">
        <f t="shared" si="205"/>
        <v>21</v>
      </c>
      <c r="Q556" s="52">
        <f t="shared" si="206"/>
        <v>3</v>
      </c>
      <c r="R556" s="37">
        <f t="shared" si="207"/>
        <v>12600</v>
      </c>
      <c r="S556" s="37">
        <f t="shared" si="208"/>
        <v>0</v>
      </c>
      <c r="T556" s="37">
        <f t="shared" si="209"/>
        <v>0</v>
      </c>
      <c r="U556" s="37">
        <f t="shared" si="210"/>
        <v>0</v>
      </c>
      <c r="V556" s="37">
        <f t="shared" si="211"/>
        <v>0</v>
      </c>
      <c r="W556" s="37">
        <f t="shared" si="212"/>
        <v>0</v>
      </c>
    </row>
    <row r="557" spans="1:23" x14ac:dyDescent="0.35">
      <c r="A557" s="30">
        <v>46129</v>
      </c>
      <c r="B557" s="31" t="s">
        <v>1883</v>
      </c>
      <c r="C557" s="31" t="s">
        <v>1204</v>
      </c>
      <c r="D557" s="31">
        <v>4318.08</v>
      </c>
      <c r="E557" s="31">
        <v>690.89</v>
      </c>
      <c r="F557" s="31">
        <v>5008.97</v>
      </c>
      <c r="G557" s="31">
        <v>5008.97</v>
      </c>
      <c r="H557" s="31">
        <f t="shared" si="203"/>
        <v>4318.08</v>
      </c>
      <c r="I557" s="30">
        <v>46159</v>
      </c>
      <c r="J557" s="30" t="s">
        <v>506</v>
      </c>
      <c r="K557" s="31" t="s">
        <v>504</v>
      </c>
      <c r="L557" s="31" t="s">
        <v>397</v>
      </c>
      <c r="M557" s="31" t="s">
        <v>388</v>
      </c>
      <c r="N557" s="7">
        <v>46164</v>
      </c>
      <c r="O557" s="33">
        <f t="shared" si="204"/>
        <v>5</v>
      </c>
      <c r="P557" s="33">
        <f t="shared" si="205"/>
        <v>21</v>
      </c>
      <c r="Q557" s="52">
        <f t="shared" si="206"/>
        <v>6</v>
      </c>
      <c r="R557" s="37">
        <f t="shared" si="207"/>
        <v>4318.08</v>
      </c>
      <c r="S557" s="37">
        <f t="shared" si="208"/>
        <v>0</v>
      </c>
      <c r="T557" s="37">
        <f t="shared" si="209"/>
        <v>0</v>
      </c>
      <c r="U557" s="37">
        <f t="shared" si="210"/>
        <v>0</v>
      </c>
      <c r="V557" s="37">
        <f t="shared" si="211"/>
        <v>0</v>
      </c>
      <c r="W557" s="37">
        <f t="shared" si="212"/>
        <v>0</v>
      </c>
    </row>
    <row r="558" spans="1:23" x14ac:dyDescent="0.35">
      <c r="A558" s="30">
        <v>46128</v>
      </c>
      <c r="B558" s="31" t="s">
        <v>1886</v>
      </c>
      <c r="C558" s="31" t="s">
        <v>586</v>
      </c>
      <c r="D558" s="31">
        <v>65000</v>
      </c>
      <c r="E558" s="31"/>
      <c r="F558" s="31">
        <v>65000</v>
      </c>
      <c r="G558" s="31">
        <v>65000</v>
      </c>
      <c r="H558" s="31">
        <f t="shared" si="203"/>
        <v>65000</v>
      </c>
      <c r="I558" s="30">
        <v>46158</v>
      </c>
      <c r="J558" s="30" t="s">
        <v>506</v>
      </c>
      <c r="K558" s="31" t="s">
        <v>504</v>
      </c>
      <c r="L558" s="31" t="s">
        <v>397</v>
      </c>
      <c r="M558" s="31" t="s">
        <v>388</v>
      </c>
      <c r="N558" s="7">
        <v>46164</v>
      </c>
      <c r="O558" s="33">
        <f t="shared" si="204"/>
        <v>5</v>
      </c>
      <c r="P558" s="33">
        <f t="shared" si="205"/>
        <v>21</v>
      </c>
      <c r="Q558" s="52">
        <f t="shared" si="206"/>
        <v>7</v>
      </c>
      <c r="R558" s="37">
        <f t="shared" si="207"/>
        <v>65000</v>
      </c>
      <c r="S558" s="37">
        <f t="shared" si="208"/>
        <v>0</v>
      </c>
      <c r="T558" s="37">
        <f t="shared" si="209"/>
        <v>0</v>
      </c>
      <c r="U558" s="37">
        <f t="shared" si="210"/>
        <v>0</v>
      </c>
      <c r="V558" s="37">
        <f t="shared" si="211"/>
        <v>0</v>
      </c>
      <c r="W558" s="37">
        <f t="shared" si="212"/>
        <v>0</v>
      </c>
    </row>
    <row r="559" spans="1:23" x14ac:dyDescent="0.35">
      <c r="A559" s="30">
        <v>46128</v>
      </c>
      <c r="B559" s="31" t="s">
        <v>1887</v>
      </c>
      <c r="C559" s="31" t="s">
        <v>1204</v>
      </c>
      <c r="D559" s="31">
        <v>7740</v>
      </c>
      <c r="E559" s="31">
        <v>1238.4000000000001</v>
      </c>
      <c r="F559" s="31">
        <v>8978.4</v>
      </c>
      <c r="G559" s="31">
        <v>4489.2</v>
      </c>
      <c r="H559" s="31">
        <f>G559/1.16</f>
        <v>3870</v>
      </c>
      <c r="I559" s="30">
        <v>46158</v>
      </c>
      <c r="J559" s="30" t="s">
        <v>506</v>
      </c>
      <c r="K559" s="31" t="s">
        <v>510</v>
      </c>
      <c r="L559" s="31" t="s">
        <v>397</v>
      </c>
      <c r="M559" s="31" t="s">
        <v>388</v>
      </c>
      <c r="N559" s="7">
        <v>46164</v>
      </c>
      <c r="O559" s="33">
        <f t="shared" si="204"/>
        <v>5</v>
      </c>
      <c r="P559" s="33">
        <f t="shared" si="205"/>
        <v>21</v>
      </c>
      <c r="Q559" s="52">
        <f t="shared" si="206"/>
        <v>7</v>
      </c>
      <c r="R559" s="37">
        <f t="shared" si="207"/>
        <v>3870</v>
      </c>
      <c r="S559" s="37">
        <f t="shared" si="208"/>
        <v>0</v>
      </c>
      <c r="T559" s="37">
        <f t="shared" si="209"/>
        <v>0</v>
      </c>
      <c r="U559" s="37">
        <f t="shared" si="210"/>
        <v>0</v>
      </c>
      <c r="V559" s="37">
        <f t="shared" si="211"/>
        <v>0</v>
      </c>
      <c r="W559" s="37">
        <f t="shared" si="212"/>
        <v>0</v>
      </c>
    </row>
    <row r="560" spans="1:23" x14ac:dyDescent="0.35">
      <c r="A560" s="30">
        <v>46126</v>
      </c>
      <c r="B560" s="31" t="s">
        <v>1897</v>
      </c>
      <c r="C560" s="31" t="s">
        <v>523</v>
      </c>
      <c r="D560" s="31">
        <v>4600</v>
      </c>
      <c r="E560" s="31">
        <v>736</v>
      </c>
      <c r="F560" s="31">
        <v>5336</v>
      </c>
      <c r="G560" s="31">
        <v>5336</v>
      </c>
      <c r="H560" s="31">
        <f t="shared" ref="H560:H574" si="213">D560</f>
        <v>4600</v>
      </c>
      <c r="I560" s="30">
        <v>46156</v>
      </c>
      <c r="J560" s="30" t="s">
        <v>506</v>
      </c>
      <c r="K560" s="31" t="s">
        <v>504</v>
      </c>
      <c r="L560" s="31" t="s">
        <v>397</v>
      </c>
      <c r="M560" s="31" t="s">
        <v>388</v>
      </c>
      <c r="N560" s="7">
        <v>46164</v>
      </c>
      <c r="O560" s="33">
        <f t="shared" si="204"/>
        <v>5</v>
      </c>
      <c r="P560" s="33">
        <f t="shared" si="205"/>
        <v>21</v>
      </c>
      <c r="Q560" s="52">
        <f t="shared" si="206"/>
        <v>9</v>
      </c>
      <c r="R560" s="37">
        <f t="shared" si="207"/>
        <v>4600</v>
      </c>
      <c r="S560" s="37">
        <f t="shared" si="208"/>
        <v>0</v>
      </c>
      <c r="T560" s="37">
        <f t="shared" si="209"/>
        <v>0</v>
      </c>
      <c r="U560" s="37">
        <f t="shared" si="210"/>
        <v>0</v>
      </c>
      <c r="V560" s="37">
        <f t="shared" si="211"/>
        <v>0</v>
      </c>
      <c r="W560" s="37">
        <f t="shared" si="212"/>
        <v>0</v>
      </c>
    </row>
    <row r="561" spans="1:23" x14ac:dyDescent="0.35">
      <c r="A561" s="30">
        <v>46121</v>
      </c>
      <c r="B561" s="31" t="s">
        <v>1818</v>
      </c>
      <c r="C561" s="31" t="s">
        <v>1448</v>
      </c>
      <c r="D561" s="31">
        <v>36050.5</v>
      </c>
      <c r="E561" s="31">
        <v>5768.08</v>
      </c>
      <c r="F561" s="31">
        <v>41818.58</v>
      </c>
      <c r="G561" s="31">
        <v>41818.58</v>
      </c>
      <c r="H561" s="31">
        <f t="shared" si="213"/>
        <v>36050.5</v>
      </c>
      <c r="I561" s="30">
        <v>46151</v>
      </c>
      <c r="J561" s="30" t="s">
        <v>506</v>
      </c>
      <c r="K561" s="31" t="s">
        <v>504</v>
      </c>
      <c r="L561" s="31" t="s">
        <v>1146</v>
      </c>
      <c r="M561" s="31" t="s">
        <v>388</v>
      </c>
      <c r="N561" s="7">
        <v>46164</v>
      </c>
      <c r="O561" s="33">
        <f t="shared" si="204"/>
        <v>5</v>
      </c>
      <c r="P561" s="33">
        <f t="shared" si="205"/>
        <v>21</v>
      </c>
      <c r="Q561" s="52">
        <f t="shared" si="206"/>
        <v>14</v>
      </c>
      <c r="R561" s="37">
        <f t="shared" si="207"/>
        <v>36050.5</v>
      </c>
      <c r="S561" s="37">
        <f t="shared" si="208"/>
        <v>0</v>
      </c>
      <c r="T561" s="37">
        <f t="shared" si="209"/>
        <v>0</v>
      </c>
      <c r="U561" s="37">
        <f t="shared" si="210"/>
        <v>0</v>
      </c>
      <c r="V561" s="37">
        <f t="shared" si="211"/>
        <v>0</v>
      </c>
      <c r="W561" s="37">
        <f t="shared" si="212"/>
        <v>0</v>
      </c>
    </row>
    <row r="562" spans="1:23" x14ac:dyDescent="0.35">
      <c r="A562" s="30">
        <v>46120</v>
      </c>
      <c r="B562" s="31" t="s">
        <v>1819</v>
      </c>
      <c r="C562" s="31" t="s">
        <v>920</v>
      </c>
      <c r="D562" s="31">
        <v>11047.05</v>
      </c>
      <c r="E562" s="31">
        <v>1767.53</v>
      </c>
      <c r="F562" s="31">
        <v>12814.58</v>
      </c>
      <c r="G562" s="31">
        <v>12814.58</v>
      </c>
      <c r="H562" s="31">
        <f t="shared" si="213"/>
        <v>11047.05</v>
      </c>
      <c r="I562" s="30">
        <v>46150</v>
      </c>
      <c r="J562" s="30" t="s">
        <v>506</v>
      </c>
      <c r="K562" s="31" t="s">
        <v>504</v>
      </c>
      <c r="L562" s="31" t="s">
        <v>835</v>
      </c>
      <c r="M562" s="31" t="s">
        <v>388</v>
      </c>
      <c r="N562" s="7">
        <v>46164</v>
      </c>
      <c r="O562" s="33">
        <f t="shared" si="204"/>
        <v>5</v>
      </c>
      <c r="P562" s="33">
        <f t="shared" si="205"/>
        <v>21</v>
      </c>
      <c r="Q562" s="52">
        <f t="shared" si="206"/>
        <v>15</v>
      </c>
      <c r="R562" s="37">
        <f t="shared" si="207"/>
        <v>11047.05</v>
      </c>
      <c r="S562" s="37">
        <f t="shared" si="208"/>
        <v>0</v>
      </c>
      <c r="T562" s="37">
        <f t="shared" si="209"/>
        <v>0</v>
      </c>
      <c r="U562" s="37">
        <f t="shared" si="210"/>
        <v>0</v>
      </c>
      <c r="V562" s="37">
        <f t="shared" si="211"/>
        <v>0</v>
      </c>
      <c r="W562" s="37">
        <f t="shared" si="212"/>
        <v>0</v>
      </c>
    </row>
    <row r="563" spans="1:23" x14ac:dyDescent="0.35">
      <c r="A563" s="30">
        <v>46113</v>
      </c>
      <c r="B563" s="31" t="s">
        <v>1835</v>
      </c>
      <c r="C563" s="31" t="s">
        <v>1448</v>
      </c>
      <c r="D563" s="31">
        <v>11180.05</v>
      </c>
      <c r="E563" s="31">
        <v>1788.81</v>
      </c>
      <c r="F563" s="31">
        <v>12968.86</v>
      </c>
      <c r="G563" s="31">
        <v>12968.86</v>
      </c>
      <c r="H563" s="31">
        <f t="shared" si="213"/>
        <v>11180.05</v>
      </c>
      <c r="I563" s="30">
        <v>46143</v>
      </c>
      <c r="J563" s="30" t="s">
        <v>506</v>
      </c>
      <c r="K563" s="31" t="s">
        <v>504</v>
      </c>
      <c r="L563" s="31" t="s">
        <v>1146</v>
      </c>
      <c r="M563" s="31" t="s">
        <v>388</v>
      </c>
      <c r="N563" s="7">
        <v>46164</v>
      </c>
      <c r="O563" s="33">
        <f t="shared" si="204"/>
        <v>5</v>
      </c>
      <c r="P563" s="33">
        <f t="shared" si="205"/>
        <v>21</v>
      </c>
      <c r="Q563" s="52">
        <f t="shared" si="206"/>
        <v>22</v>
      </c>
      <c r="R563" s="37">
        <f t="shared" si="207"/>
        <v>11180.05</v>
      </c>
      <c r="S563" s="37">
        <f t="shared" si="208"/>
        <v>0</v>
      </c>
      <c r="T563" s="37">
        <f t="shared" si="209"/>
        <v>0</v>
      </c>
      <c r="U563" s="37">
        <f t="shared" si="210"/>
        <v>0</v>
      </c>
      <c r="V563" s="37">
        <f t="shared" si="211"/>
        <v>0</v>
      </c>
      <c r="W563" s="37">
        <f t="shared" si="212"/>
        <v>0</v>
      </c>
    </row>
    <row r="564" spans="1:23" x14ac:dyDescent="0.35">
      <c r="A564" s="30">
        <v>46108</v>
      </c>
      <c r="B564" s="31" t="s">
        <v>1668</v>
      </c>
      <c r="C564" s="31" t="s">
        <v>563</v>
      </c>
      <c r="D564" s="31">
        <v>4750</v>
      </c>
      <c r="E564" s="31">
        <v>760</v>
      </c>
      <c r="F564" s="31">
        <v>5510</v>
      </c>
      <c r="G564" s="31">
        <v>5510</v>
      </c>
      <c r="H564" s="31">
        <f t="shared" si="213"/>
        <v>4750</v>
      </c>
      <c r="I564" s="30">
        <v>46138</v>
      </c>
      <c r="J564" s="30" t="s">
        <v>506</v>
      </c>
      <c r="K564" s="31" t="s">
        <v>504</v>
      </c>
      <c r="L564" s="31" t="s">
        <v>397</v>
      </c>
      <c r="M564" s="31" t="s">
        <v>388</v>
      </c>
      <c r="N564" s="7">
        <v>46164</v>
      </c>
      <c r="O564" s="33">
        <f t="shared" si="204"/>
        <v>5</v>
      </c>
      <c r="P564" s="33">
        <f t="shared" si="205"/>
        <v>21</v>
      </c>
      <c r="Q564" s="52">
        <f t="shared" si="206"/>
        <v>27</v>
      </c>
      <c r="R564" s="37">
        <f t="shared" si="207"/>
        <v>4750</v>
      </c>
      <c r="S564" s="37">
        <f t="shared" si="208"/>
        <v>0</v>
      </c>
      <c r="T564" s="37">
        <f t="shared" si="209"/>
        <v>0</v>
      </c>
      <c r="U564" s="37">
        <f t="shared" si="210"/>
        <v>0</v>
      </c>
      <c r="V564" s="37">
        <f t="shared" si="211"/>
        <v>0</v>
      </c>
      <c r="W564" s="37">
        <f t="shared" si="212"/>
        <v>0</v>
      </c>
    </row>
    <row r="565" spans="1:23" x14ac:dyDescent="0.35">
      <c r="A565" s="30">
        <v>46094</v>
      </c>
      <c r="B565" s="31" t="s">
        <v>1568</v>
      </c>
      <c r="C565" s="31" t="s">
        <v>563</v>
      </c>
      <c r="D565" s="31">
        <v>27360</v>
      </c>
      <c r="E565" s="31">
        <v>4377.6000000000004</v>
      </c>
      <c r="F565" s="31">
        <v>31737.599999999999</v>
      </c>
      <c r="G565" s="31">
        <v>31737.599999999999</v>
      </c>
      <c r="H565" s="31">
        <f t="shared" si="213"/>
        <v>27360</v>
      </c>
      <c r="I565" s="30">
        <v>46124</v>
      </c>
      <c r="J565" s="30" t="s">
        <v>506</v>
      </c>
      <c r="K565" s="31" t="s">
        <v>504</v>
      </c>
      <c r="L565" s="31" t="s">
        <v>397</v>
      </c>
      <c r="M565" s="31" t="s">
        <v>388</v>
      </c>
      <c r="N565" s="7">
        <v>46164</v>
      </c>
      <c r="O565" s="33">
        <f t="shared" si="204"/>
        <v>5</v>
      </c>
      <c r="P565" s="33">
        <f t="shared" si="205"/>
        <v>21</v>
      </c>
      <c r="Q565" s="52">
        <f t="shared" si="206"/>
        <v>41</v>
      </c>
      <c r="R565" s="37">
        <f t="shared" si="207"/>
        <v>0</v>
      </c>
      <c r="S565" s="37">
        <f t="shared" si="208"/>
        <v>27360</v>
      </c>
      <c r="T565" s="37">
        <f t="shared" si="209"/>
        <v>0</v>
      </c>
      <c r="U565" s="37">
        <f t="shared" si="210"/>
        <v>0</v>
      </c>
      <c r="V565" s="37">
        <f t="shared" si="211"/>
        <v>0</v>
      </c>
      <c r="W565" s="37">
        <f t="shared" si="212"/>
        <v>0</v>
      </c>
    </row>
    <row r="566" spans="1:23" x14ac:dyDescent="0.35">
      <c r="A566" s="30">
        <v>46083</v>
      </c>
      <c r="B566" s="31" t="s">
        <v>1553</v>
      </c>
      <c r="C566" s="31" t="s">
        <v>920</v>
      </c>
      <c r="D566" s="31">
        <v>14257.8</v>
      </c>
      <c r="E566" s="31">
        <v>2281.25</v>
      </c>
      <c r="F566" s="31">
        <v>16539.05</v>
      </c>
      <c r="G566" s="31">
        <v>16539.05</v>
      </c>
      <c r="H566" s="31">
        <f t="shared" si="213"/>
        <v>14257.8</v>
      </c>
      <c r="I566" s="30">
        <v>46113</v>
      </c>
      <c r="J566" s="30" t="s">
        <v>506</v>
      </c>
      <c r="K566" s="31" t="s">
        <v>504</v>
      </c>
      <c r="L566" s="31" t="s">
        <v>835</v>
      </c>
      <c r="M566" s="31" t="s">
        <v>388</v>
      </c>
      <c r="N566" s="7">
        <v>46164</v>
      </c>
      <c r="O566" s="33">
        <f t="shared" si="204"/>
        <v>5</v>
      </c>
      <c r="P566" s="33">
        <f t="shared" si="205"/>
        <v>21</v>
      </c>
      <c r="Q566" s="52">
        <f t="shared" si="206"/>
        <v>52</v>
      </c>
      <c r="R566" s="37">
        <f t="shared" si="207"/>
        <v>0</v>
      </c>
      <c r="S566" s="37">
        <f t="shared" si="208"/>
        <v>14257.8</v>
      </c>
      <c r="T566" s="37">
        <f t="shared" si="209"/>
        <v>0</v>
      </c>
      <c r="U566" s="37">
        <f t="shared" si="210"/>
        <v>0</v>
      </c>
      <c r="V566" s="37">
        <f t="shared" si="211"/>
        <v>0</v>
      </c>
      <c r="W566" s="37">
        <f t="shared" si="212"/>
        <v>0</v>
      </c>
    </row>
    <row r="567" spans="1:23" x14ac:dyDescent="0.35">
      <c r="A567" s="30">
        <v>46077</v>
      </c>
      <c r="B567" s="31" t="s">
        <v>1513</v>
      </c>
      <c r="C567" s="31" t="s">
        <v>926</v>
      </c>
      <c r="D567" s="31">
        <v>12825</v>
      </c>
      <c r="E567" s="31">
        <v>2052</v>
      </c>
      <c r="F567" s="31">
        <v>14877</v>
      </c>
      <c r="G567" s="31">
        <v>14877</v>
      </c>
      <c r="H567" s="31">
        <f t="shared" si="213"/>
        <v>12825</v>
      </c>
      <c r="I567" s="30">
        <v>46107</v>
      </c>
      <c r="J567" s="30" t="s">
        <v>506</v>
      </c>
      <c r="K567" s="31" t="s">
        <v>504</v>
      </c>
      <c r="L567" s="31" t="s">
        <v>835</v>
      </c>
      <c r="M567" s="31" t="s">
        <v>388</v>
      </c>
      <c r="N567" s="7">
        <v>46164</v>
      </c>
      <c r="O567" s="33">
        <f t="shared" si="204"/>
        <v>5</v>
      </c>
      <c r="P567" s="33">
        <f t="shared" si="205"/>
        <v>21</v>
      </c>
      <c r="Q567" s="52">
        <f t="shared" si="206"/>
        <v>58</v>
      </c>
      <c r="R567" s="37">
        <f t="shared" si="207"/>
        <v>0</v>
      </c>
      <c r="S567" s="37">
        <f t="shared" si="208"/>
        <v>12825</v>
      </c>
      <c r="T567" s="37">
        <f t="shared" si="209"/>
        <v>0</v>
      </c>
      <c r="U567" s="37">
        <f t="shared" si="210"/>
        <v>0</v>
      </c>
      <c r="V567" s="37">
        <f t="shared" si="211"/>
        <v>0</v>
      </c>
      <c r="W567" s="37">
        <f t="shared" si="212"/>
        <v>0</v>
      </c>
    </row>
    <row r="568" spans="1:23" x14ac:dyDescent="0.35">
      <c r="A568" s="30">
        <v>46076</v>
      </c>
      <c r="B568" s="31" t="s">
        <v>1519</v>
      </c>
      <c r="C568" s="31" t="s">
        <v>926</v>
      </c>
      <c r="D568" s="31">
        <v>12825</v>
      </c>
      <c r="E568" s="31">
        <v>2052</v>
      </c>
      <c r="F568" s="31">
        <v>14877</v>
      </c>
      <c r="G568" s="31">
        <v>14877</v>
      </c>
      <c r="H568" s="31">
        <f t="shared" si="213"/>
        <v>12825</v>
      </c>
      <c r="I568" s="30">
        <v>46106</v>
      </c>
      <c r="J568" s="30" t="s">
        <v>506</v>
      </c>
      <c r="K568" s="31" t="s">
        <v>504</v>
      </c>
      <c r="L568" s="31" t="s">
        <v>835</v>
      </c>
      <c r="M568" s="31" t="s">
        <v>388</v>
      </c>
      <c r="N568" s="7">
        <v>46164</v>
      </c>
      <c r="O568" s="33">
        <f t="shared" si="204"/>
        <v>5</v>
      </c>
      <c r="P568" s="33">
        <f t="shared" si="205"/>
        <v>21</v>
      </c>
      <c r="Q568" s="52">
        <f t="shared" si="206"/>
        <v>59</v>
      </c>
      <c r="R568" s="37">
        <f t="shared" si="207"/>
        <v>0</v>
      </c>
      <c r="S568" s="37">
        <f t="shared" si="208"/>
        <v>12825</v>
      </c>
      <c r="T568" s="37">
        <f t="shared" si="209"/>
        <v>0</v>
      </c>
      <c r="U568" s="37">
        <f t="shared" si="210"/>
        <v>0</v>
      </c>
      <c r="V568" s="37">
        <f t="shared" si="211"/>
        <v>0</v>
      </c>
      <c r="W568" s="37">
        <f t="shared" si="212"/>
        <v>0</v>
      </c>
    </row>
    <row r="569" spans="1:23" x14ac:dyDescent="0.35">
      <c r="A569" s="30">
        <v>46072</v>
      </c>
      <c r="B569" s="31" t="s">
        <v>1451</v>
      </c>
      <c r="C569" s="31" t="s">
        <v>920</v>
      </c>
      <c r="D569" s="31">
        <v>35478.14</v>
      </c>
      <c r="E569" s="31">
        <v>5676.5</v>
      </c>
      <c r="F569" s="31">
        <v>41154.639999999999</v>
      </c>
      <c r="G569" s="31">
        <v>41154.639999999999</v>
      </c>
      <c r="H569" s="31">
        <f t="shared" si="213"/>
        <v>35478.14</v>
      </c>
      <c r="I569" s="30">
        <v>46102</v>
      </c>
      <c r="J569" s="30" t="s">
        <v>506</v>
      </c>
      <c r="K569" s="31" t="s">
        <v>504</v>
      </c>
      <c r="L569" s="31" t="s">
        <v>835</v>
      </c>
      <c r="M569" s="31" t="s">
        <v>388</v>
      </c>
      <c r="N569" s="7">
        <v>46164</v>
      </c>
      <c r="O569" s="33">
        <f t="shared" si="204"/>
        <v>5</v>
      </c>
      <c r="P569" s="33">
        <f t="shared" si="205"/>
        <v>21</v>
      </c>
      <c r="Q569" s="52">
        <f t="shared" si="206"/>
        <v>63</v>
      </c>
      <c r="R569" s="37">
        <f t="shared" si="207"/>
        <v>0</v>
      </c>
      <c r="S569" s="37">
        <f t="shared" si="208"/>
        <v>0</v>
      </c>
      <c r="T569" s="37">
        <f t="shared" si="209"/>
        <v>35478.14</v>
      </c>
      <c r="U569" s="37">
        <f t="shared" si="210"/>
        <v>0</v>
      </c>
      <c r="V569" s="37">
        <f t="shared" si="211"/>
        <v>0</v>
      </c>
      <c r="W569" s="37">
        <f t="shared" si="212"/>
        <v>0</v>
      </c>
    </row>
    <row r="570" spans="1:23" x14ac:dyDescent="0.35">
      <c r="A570" s="30">
        <v>46071</v>
      </c>
      <c r="B570" s="31" t="s">
        <v>1458</v>
      </c>
      <c r="C570" s="31" t="s">
        <v>926</v>
      </c>
      <c r="D570" s="31">
        <v>8550</v>
      </c>
      <c r="E570" s="31">
        <v>1368</v>
      </c>
      <c r="F570" s="31">
        <v>9918</v>
      </c>
      <c r="G570" s="31">
        <v>9918</v>
      </c>
      <c r="H570" s="31">
        <f t="shared" si="213"/>
        <v>8550</v>
      </c>
      <c r="I570" s="30">
        <v>46101</v>
      </c>
      <c r="J570" s="30" t="s">
        <v>506</v>
      </c>
      <c r="K570" s="31" t="s">
        <v>504</v>
      </c>
      <c r="L570" s="31" t="s">
        <v>835</v>
      </c>
      <c r="M570" s="31" t="s">
        <v>388</v>
      </c>
      <c r="N570" s="7">
        <v>46164</v>
      </c>
      <c r="O570" s="33">
        <f t="shared" si="204"/>
        <v>5</v>
      </c>
      <c r="P570" s="33">
        <f t="shared" si="205"/>
        <v>21</v>
      </c>
      <c r="Q570" s="52">
        <f t="shared" si="206"/>
        <v>64</v>
      </c>
      <c r="R570" s="37">
        <f t="shared" si="207"/>
        <v>0</v>
      </c>
      <c r="S570" s="37">
        <f t="shared" si="208"/>
        <v>0</v>
      </c>
      <c r="T570" s="37">
        <f t="shared" si="209"/>
        <v>8550</v>
      </c>
      <c r="U570" s="37">
        <f t="shared" si="210"/>
        <v>0</v>
      </c>
      <c r="V570" s="37">
        <f t="shared" si="211"/>
        <v>0</v>
      </c>
      <c r="W570" s="37">
        <f t="shared" si="212"/>
        <v>0</v>
      </c>
    </row>
    <row r="571" spans="1:23" x14ac:dyDescent="0.35">
      <c r="A571" s="30">
        <v>46069</v>
      </c>
      <c r="B571" s="31" t="s">
        <v>1469</v>
      </c>
      <c r="C571" s="31" t="s">
        <v>926</v>
      </c>
      <c r="D571" s="31">
        <v>8550</v>
      </c>
      <c r="E571" s="31">
        <v>1368</v>
      </c>
      <c r="F571" s="31">
        <v>9918</v>
      </c>
      <c r="G571" s="31">
        <v>9918</v>
      </c>
      <c r="H571" s="31">
        <f t="shared" si="213"/>
        <v>8550</v>
      </c>
      <c r="I571" s="30">
        <v>46099</v>
      </c>
      <c r="J571" s="30" t="s">
        <v>506</v>
      </c>
      <c r="K571" s="31" t="s">
        <v>504</v>
      </c>
      <c r="L571" s="31" t="s">
        <v>835</v>
      </c>
      <c r="M571" s="31" t="s">
        <v>388</v>
      </c>
      <c r="N571" s="7">
        <v>46164</v>
      </c>
      <c r="O571" s="33">
        <f t="shared" si="204"/>
        <v>5</v>
      </c>
      <c r="P571" s="33">
        <f t="shared" si="205"/>
        <v>21</v>
      </c>
      <c r="Q571" s="52">
        <f t="shared" si="206"/>
        <v>66</v>
      </c>
      <c r="R571" s="37">
        <f t="shared" si="207"/>
        <v>0</v>
      </c>
      <c r="S571" s="37">
        <f t="shared" si="208"/>
        <v>0</v>
      </c>
      <c r="T571" s="37">
        <f t="shared" si="209"/>
        <v>8550</v>
      </c>
      <c r="U571" s="37">
        <f t="shared" si="210"/>
        <v>0</v>
      </c>
      <c r="V571" s="37">
        <f t="shared" si="211"/>
        <v>0</v>
      </c>
      <c r="W571" s="37">
        <f t="shared" si="212"/>
        <v>0</v>
      </c>
    </row>
    <row r="572" spans="1:23" x14ac:dyDescent="0.35">
      <c r="A572" s="30">
        <v>46069</v>
      </c>
      <c r="B572" s="31" t="s">
        <v>1470</v>
      </c>
      <c r="C572" s="31" t="s">
        <v>920</v>
      </c>
      <c r="D572" s="31">
        <v>7112.44</v>
      </c>
      <c r="E572" s="31">
        <v>1137.99</v>
      </c>
      <c r="F572" s="31">
        <v>8250.43</v>
      </c>
      <c r="G572" s="31">
        <v>8250.43</v>
      </c>
      <c r="H572" s="31">
        <f t="shared" si="213"/>
        <v>7112.44</v>
      </c>
      <c r="I572" s="30">
        <v>46099</v>
      </c>
      <c r="J572" s="30" t="s">
        <v>506</v>
      </c>
      <c r="K572" s="31" t="s">
        <v>504</v>
      </c>
      <c r="L572" s="31" t="s">
        <v>835</v>
      </c>
      <c r="M572" s="31" t="s">
        <v>388</v>
      </c>
      <c r="N572" s="7">
        <v>46164</v>
      </c>
      <c r="O572" s="33">
        <f t="shared" si="204"/>
        <v>5</v>
      </c>
      <c r="P572" s="33">
        <f t="shared" si="205"/>
        <v>21</v>
      </c>
      <c r="Q572" s="52">
        <f t="shared" si="206"/>
        <v>66</v>
      </c>
      <c r="R572" s="37">
        <f t="shared" si="207"/>
        <v>0</v>
      </c>
      <c r="S572" s="37">
        <f t="shared" si="208"/>
        <v>0</v>
      </c>
      <c r="T572" s="37">
        <f t="shared" si="209"/>
        <v>7112.44</v>
      </c>
      <c r="U572" s="37">
        <f t="shared" si="210"/>
        <v>0</v>
      </c>
      <c r="V572" s="37">
        <f t="shared" si="211"/>
        <v>0</v>
      </c>
      <c r="W572" s="37">
        <f t="shared" si="212"/>
        <v>0</v>
      </c>
    </row>
    <row r="573" spans="1:23" x14ac:dyDescent="0.35">
      <c r="A573" s="30">
        <v>46037</v>
      </c>
      <c r="B573" s="31" t="s">
        <v>1142</v>
      </c>
      <c r="C573" s="31" t="s">
        <v>926</v>
      </c>
      <c r="D573" s="31">
        <v>44390</v>
      </c>
      <c r="E573" s="31">
        <v>7102.4</v>
      </c>
      <c r="F573" s="31">
        <v>51492.4</v>
      </c>
      <c r="G573" s="31">
        <v>51492.4</v>
      </c>
      <c r="H573" s="31">
        <f t="shared" si="213"/>
        <v>44390</v>
      </c>
      <c r="I573" s="30">
        <v>46067</v>
      </c>
      <c r="J573" s="30" t="s">
        <v>506</v>
      </c>
      <c r="K573" s="31" t="s">
        <v>504</v>
      </c>
      <c r="L573" s="31" t="s">
        <v>835</v>
      </c>
      <c r="M573" s="31" t="s">
        <v>388</v>
      </c>
      <c r="N573" s="7">
        <v>46164</v>
      </c>
      <c r="O573" s="33">
        <f t="shared" si="204"/>
        <v>5</v>
      </c>
      <c r="P573" s="33">
        <f t="shared" si="205"/>
        <v>21</v>
      </c>
      <c r="Q573" s="52">
        <f t="shared" si="206"/>
        <v>98</v>
      </c>
      <c r="R573" s="37">
        <f t="shared" si="207"/>
        <v>0</v>
      </c>
      <c r="S573" s="37">
        <f t="shared" si="208"/>
        <v>0</v>
      </c>
      <c r="T573" s="37">
        <f t="shared" si="209"/>
        <v>0</v>
      </c>
      <c r="U573" s="37">
        <f t="shared" si="210"/>
        <v>44390</v>
      </c>
      <c r="V573" s="37">
        <f t="shared" si="211"/>
        <v>0</v>
      </c>
      <c r="W573" s="37">
        <f t="shared" si="212"/>
        <v>0</v>
      </c>
    </row>
    <row r="574" spans="1:23" x14ac:dyDescent="0.35">
      <c r="A574" s="30">
        <v>46037</v>
      </c>
      <c r="B574" s="31" t="s">
        <v>1143</v>
      </c>
      <c r="C574" s="31" t="s">
        <v>920</v>
      </c>
      <c r="D574" s="31">
        <v>17638.53</v>
      </c>
      <c r="E574" s="31">
        <v>2822.16</v>
      </c>
      <c r="F574" s="31">
        <v>20460.689999999999</v>
      </c>
      <c r="G574" s="31">
        <v>20460.689999999999</v>
      </c>
      <c r="H574" s="31">
        <f t="shared" si="213"/>
        <v>17638.53</v>
      </c>
      <c r="I574" s="30">
        <v>46067</v>
      </c>
      <c r="J574" s="30" t="s">
        <v>506</v>
      </c>
      <c r="K574" s="31" t="s">
        <v>504</v>
      </c>
      <c r="L574" s="31" t="s">
        <v>835</v>
      </c>
      <c r="M574" s="31" t="s">
        <v>388</v>
      </c>
      <c r="N574" s="7">
        <v>46164</v>
      </c>
      <c r="O574" s="33">
        <f t="shared" si="204"/>
        <v>5</v>
      </c>
      <c r="P574" s="33">
        <f t="shared" si="205"/>
        <v>21</v>
      </c>
      <c r="Q574" s="52">
        <f t="shared" si="206"/>
        <v>98</v>
      </c>
      <c r="R574" s="37">
        <f t="shared" si="207"/>
        <v>0</v>
      </c>
      <c r="S574" s="37">
        <f t="shared" si="208"/>
        <v>0</v>
      </c>
      <c r="T574" s="37">
        <f t="shared" si="209"/>
        <v>0</v>
      </c>
      <c r="U574" s="37">
        <f t="shared" si="210"/>
        <v>17638.53</v>
      </c>
      <c r="V574" s="37">
        <f t="shared" si="211"/>
        <v>0</v>
      </c>
      <c r="W574" s="37">
        <f t="shared" si="212"/>
        <v>0</v>
      </c>
    </row>
    <row r="575" spans="1:23" x14ac:dyDescent="0.35">
      <c r="A575" s="30">
        <v>46017</v>
      </c>
      <c r="B575" s="31" t="s">
        <v>1061</v>
      </c>
      <c r="C575" s="31" t="s">
        <v>926</v>
      </c>
      <c r="D575" s="31">
        <v>42000</v>
      </c>
      <c r="E575" s="31">
        <v>6720</v>
      </c>
      <c r="F575" s="31">
        <v>48720</v>
      </c>
      <c r="G575" s="31">
        <v>31860</v>
      </c>
      <c r="H575" s="31">
        <f t="shared" ref="H575:H577" si="214">G575/1.16</f>
        <v>27465.517241379312</v>
      </c>
      <c r="I575" s="30">
        <v>46047</v>
      </c>
      <c r="J575" s="30" t="s">
        <v>506</v>
      </c>
      <c r="K575" s="31" t="s">
        <v>510</v>
      </c>
      <c r="L575" s="31" t="s">
        <v>835</v>
      </c>
      <c r="M575" s="31" t="s">
        <v>388</v>
      </c>
      <c r="N575" s="7">
        <v>46164</v>
      </c>
      <c r="O575" s="33">
        <f t="shared" si="204"/>
        <v>5</v>
      </c>
      <c r="P575" s="33">
        <f t="shared" si="205"/>
        <v>21</v>
      </c>
      <c r="Q575" s="52">
        <f t="shared" si="206"/>
        <v>118</v>
      </c>
      <c r="R575" s="37">
        <f t="shared" si="207"/>
        <v>0</v>
      </c>
      <c r="S575" s="37">
        <f t="shared" si="208"/>
        <v>0</v>
      </c>
      <c r="T575" s="37">
        <f t="shared" si="209"/>
        <v>0</v>
      </c>
      <c r="U575" s="37">
        <f t="shared" si="210"/>
        <v>27465.517241379312</v>
      </c>
      <c r="V575" s="37">
        <f t="shared" si="211"/>
        <v>0</v>
      </c>
      <c r="W575" s="37">
        <f t="shared" si="212"/>
        <v>0</v>
      </c>
    </row>
    <row r="576" spans="1:23" x14ac:dyDescent="0.35">
      <c r="A576" s="30">
        <v>45953</v>
      </c>
      <c r="B576" s="31" t="s">
        <v>960</v>
      </c>
      <c r="C576" s="31" t="s">
        <v>858</v>
      </c>
      <c r="D576" s="31">
        <v>19694.400000000001</v>
      </c>
      <c r="E576" s="31">
        <v>3151.1</v>
      </c>
      <c r="F576" s="31">
        <v>22845.5</v>
      </c>
      <c r="G576" s="31">
        <v>2429.5</v>
      </c>
      <c r="H576" s="31">
        <f t="shared" si="214"/>
        <v>2094.3965517241381</v>
      </c>
      <c r="I576" s="30">
        <v>45968</v>
      </c>
      <c r="J576" s="30" t="s">
        <v>506</v>
      </c>
      <c r="K576" s="31" t="s">
        <v>510</v>
      </c>
      <c r="L576" s="31" t="s">
        <v>835</v>
      </c>
      <c r="M576" s="31" t="s">
        <v>388</v>
      </c>
      <c r="N576" s="7">
        <v>46164</v>
      </c>
      <c r="O576" s="33">
        <f t="shared" si="204"/>
        <v>5</v>
      </c>
      <c r="P576" s="33">
        <f t="shared" si="205"/>
        <v>21</v>
      </c>
      <c r="Q576" s="52">
        <f t="shared" si="206"/>
        <v>197</v>
      </c>
      <c r="R576" s="37">
        <f t="shared" si="207"/>
        <v>0</v>
      </c>
      <c r="S576" s="37">
        <f t="shared" si="208"/>
        <v>0</v>
      </c>
      <c r="T576" s="37">
        <f t="shared" si="209"/>
        <v>0</v>
      </c>
      <c r="U576" s="37">
        <f t="shared" si="210"/>
        <v>2094.3965517241381</v>
      </c>
      <c r="V576" s="37">
        <f t="shared" si="211"/>
        <v>0</v>
      </c>
      <c r="W576" s="37">
        <f t="shared" si="212"/>
        <v>0</v>
      </c>
    </row>
    <row r="577" spans="1:23" x14ac:dyDescent="0.35">
      <c r="A577" s="30">
        <v>45944</v>
      </c>
      <c r="B577" s="31" t="s">
        <v>959</v>
      </c>
      <c r="C577" s="31" t="s">
        <v>920</v>
      </c>
      <c r="D577" s="31">
        <v>14295.42</v>
      </c>
      <c r="E577" s="31">
        <v>2287.27</v>
      </c>
      <c r="F577" s="31">
        <v>16582.689999999999</v>
      </c>
      <c r="G577" s="31">
        <v>7355.32</v>
      </c>
      <c r="H577" s="31">
        <f t="shared" si="214"/>
        <v>6340.7931034482763</v>
      </c>
      <c r="I577" s="30">
        <v>45974</v>
      </c>
      <c r="J577" s="30" t="s">
        <v>506</v>
      </c>
      <c r="K577" s="31" t="s">
        <v>510</v>
      </c>
      <c r="L577" s="31" t="s">
        <v>835</v>
      </c>
      <c r="M577" s="31" t="s">
        <v>388</v>
      </c>
      <c r="N577" s="7">
        <v>46164</v>
      </c>
      <c r="O577" s="33">
        <f t="shared" si="204"/>
        <v>5</v>
      </c>
      <c r="P577" s="33">
        <f t="shared" si="205"/>
        <v>21</v>
      </c>
      <c r="Q577" s="52">
        <f t="shared" si="206"/>
        <v>191</v>
      </c>
      <c r="R577" s="37">
        <f t="shared" si="207"/>
        <v>0</v>
      </c>
      <c r="S577" s="37">
        <f t="shared" si="208"/>
        <v>0</v>
      </c>
      <c r="T577" s="37">
        <f t="shared" si="209"/>
        <v>0</v>
      </c>
      <c r="U577" s="37">
        <f t="shared" si="210"/>
        <v>6340.7931034482763</v>
      </c>
      <c r="V577" s="37">
        <f t="shared" si="211"/>
        <v>0</v>
      </c>
      <c r="W577" s="37">
        <f t="shared" si="212"/>
        <v>0</v>
      </c>
    </row>
    <row r="578" spans="1:23" x14ac:dyDescent="0.35">
      <c r="A578" s="30">
        <v>45915</v>
      </c>
      <c r="B578" s="31" t="s">
        <v>935</v>
      </c>
      <c r="C578" s="31" t="s">
        <v>514</v>
      </c>
      <c r="D578" s="31">
        <v>7125</v>
      </c>
      <c r="E578" s="31">
        <v>1140</v>
      </c>
      <c r="F578" s="31">
        <v>8265</v>
      </c>
      <c r="G578" s="31">
        <v>8265</v>
      </c>
      <c r="H578" s="31">
        <f t="shared" ref="H578:H581" si="215">D578</f>
        <v>7125</v>
      </c>
      <c r="I578" s="30">
        <v>45945</v>
      </c>
      <c r="J578" s="30" t="s">
        <v>506</v>
      </c>
      <c r="K578" s="31" t="s">
        <v>504</v>
      </c>
      <c r="L578" s="31" t="s">
        <v>397</v>
      </c>
      <c r="M578" s="31" t="s">
        <v>388</v>
      </c>
      <c r="N578" s="7">
        <v>46164</v>
      </c>
      <c r="O578" s="33">
        <f t="shared" si="204"/>
        <v>5</v>
      </c>
      <c r="P578" s="33">
        <f t="shared" si="205"/>
        <v>21</v>
      </c>
      <c r="Q578" s="52">
        <f t="shared" si="206"/>
        <v>220</v>
      </c>
      <c r="R578" s="37">
        <f t="shared" si="207"/>
        <v>0</v>
      </c>
      <c r="S578" s="37">
        <f t="shared" si="208"/>
        <v>0</v>
      </c>
      <c r="T578" s="37">
        <f t="shared" si="209"/>
        <v>0</v>
      </c>
      <c r="U578" s="37">
        <f t="shared" si="210"/>
        <v>7125</v>
      </c>
      <c r="V578" s="37">
        <f t="shared" si="211"/>
        <v>0</v>
      </c>
      <c r="W578" s="37">
        <f t="shared" si="212"/>
        <v>0</v>
      </c>
    </row>
    <row r="579" spans="1:23" x14ac:dyDescent="0.35">
      <c r="A579" s="30">
        <v>45896</v>
      </c>
      <c r="B579" s="31" t="s">
        <v>921</v>
      </c>
      <c r="C579" s="31" t="s">
        <v>514</v>
      </c>
      <c r="D579" s="31">
        <v>4375</v>
      </c>
      <c r="E579" s="31">
        <v>700</v>
      </c>
      <c r="F579" s="31">
        <v>5075</v>
      </c>
      <c r="G579" s="31">
        <v>5075</v>
      </c>
      <c r="H579" s="31">
        <f t="shared" si="215"/>
        <v>4375</v>
      </c>
      <c r="I579" s="30">
        <v>45926</v>
      </c>
      <c r="J579" s="30" t="s">
        <v>506</v>
      </c>
      <c r="K579" s="31" t="s">
        <v>504</v>
      </c>
      <c r="L579" s="31" t="s">
        <v>397</v>
      </c>
      <c r="M579" s="31" t="s">
        <v>388</v>
      </c>
      <c r="N579" s="7">
        <v>46164</v>
      </c>
      <c r="O579" s="33">
        <f t="shared" si="204"/>
        <v>5</v>
      </c>
      <c r="P579" s="33">
        <f t="shared" si="205"/>
        <v>21</v>
      </c>
      <c r="Q579" s="52">
        <f t="shared" si="206"/>
        <v>239</v>
      </c>
      <c r="R579" s="37">
        <f t="shared" si="207"/>
        <v>0</v>
      </c>
      <c r="S579" s="37">
        <f t="shared" si="208"/>
        <v>0</v>
      </c>
      <c r="T579" s="37">
        <f t="shared" si="209"/>
        <v>0</v>
      </c>
      <c r="U579" s="37">
        <f t="shared" si="210"/>
        <v>4375</v>
      </c>
      <c r="V579" s="37">
        <f t="shared" si="211"/>
        <v>0</v>
      </c>
      <c r="W579" s="37">
        <f t="shared" si="212"/>
        <v>0</v>
      </c>
    </row>
    <row r="580" spans="1:23" x14ac:dyDescent="0.35">
      <c r="A580" s="30">
        <v>45895</v>
      </c>
      <c r="B580" s="31" t="s">
        <v>922</v>
      </c>
      <c r="C580" s="31" t="s">
        <v>545</v>
      </c>
      <c r="D580" s="31">
        <v>22364.16</v>
      </c>
      <c r="E580" s="31"/>
      <c r="F580" s="31">
        <v>22364.16</v>
      </c>
      <c r="G580" s="31">
        <v>22364.16</v>
      </c>
      <c r="H580" s="31">
        <f t="shared" si="215"/>
        <v>22364.16</v>
      </c>
      <c r="I580" s="30">
        <v>45925</v>
      </c>
      <c r="J580" s="30" t="s">
        <v>506</v>
      </c>
      <c r="K580" s="31" t="s">
        <v>504</v>
      </c>
      <c r="L580" s="31" t="s">
        <v>405</v>
      </c>
      <c r="M580" s="31" t="s">
        <v>388</v>
      </c>
      <c r="N580" s="7">
        <v>46164</v>
      </c>
      <c r="O580" s="33">
        <f t="shared" si="204"/>
        <v>5</v>
      </c>
      <c r="P580" s="33">
        <f t="shared" si="205"/>
        <v>21</v>
      </c>
      <c r="Q580" s="52">
        <f t="shared" si="206"/>
        <v>240</v>
      </c>
      <c r="R580" s="37">
        <f t="shared" si="207"/>
        <v>0</v>
      </c>
      <c r="S580" s="37">
        <f t="shared" si="208"/>
        <v>0</v>
      </c>
      <c r="T580" s="37">
        <f t="shared" si="209"/>
        <v>0</v>
      </c>
      <c r="U580" s="37">
        <f t="shared" si="210"/>
        <v>22364.16</v>
      </c>
      <c r="V580" s="37">
        <f t="shared" si="211"/>
        <v>0</v>
      </c>
      <c r="W580" s="37">
        <f t="shared" si="212"/>
        <v>0</v>
      </c>
    </row>
    <row r="581" spans="1:23" x14ac:dyDescent="0.35">
      <c r="A581" s="30">
        <v>45876</v>
      </c>
      <c r="B581" s="31" t="s">
        <v>886</v>
      </c>
      <c r="C581" s="31" t="s">
        <v>545</v>
      </c>
      <c r="D581" s="31">
        <v>22343.040000000001</v>
      </c>
      <c r="E581" s="31"/>
      <c r="F581" s="31">
        <v>22343.040000000001</v>
      </c>
      <c r="G581" s="31">
        <v>22343.040000000001</v>
      </c>
      <c r="H581" s="31">
        <f t="shared" si="215"/>
        <v>22343.040000000001</v>
      </c>
      <c r="I581" s="30">
        <v>45906</v>
      </c>
      <c r="J581" s="30" t="s">
        <v>506</v>
      </c>
      <c r="K581" s="31" t="s">
        <v>504</v>
      </c>
      <c r="L581" s="31" t="s">
        <v>405</v>
      </c>
      <c r="M581" s="31" t="s">
        <v>388</v>
      </c>
      <c r="N581" s="7">
        <v>46164</v>
      </c>
      <c r="O581" s="33">
        <f t="shared" si="204"/>
        <v>5</v>
      </c>
      <c r="P581" s="33">
        <f t="shared" si="205"/>
        <v>21</v>
      </c>
      <c r="Q581" s="52">
        <f t="shared" si="206"/>
        <v>259</v>
      </c>
      <c r="R581" s="37">
        <f t="shared" si="207"/>
        <v>0</v>
      </c>
      <c r="S581" s="37">
        <f t="shared" si="208"/>
        <v>0</v>
      </c>
      <c r="T581" s="37">
        <f t="shared" si="209"/>
        <v>0</v>
      </c>
      <c r="U581" s="37">
        <f t="shared" si="210"/>
        <v>22343.040000000001</v>
      </c>
      <c r="V581" s="37">
        <f t="shared" si="211"/>
        <v>0</v>
      </c>
      <c r="W581" s="37">
        <f t="shared" si="212"/>
        <v>0</v>
      </c>
    </row>
    <row r="582" spans="1:23" x14ac:dyDescent="0.35">
      <c r="A582" s="30">
        <v>45869</v>
      </c>
      <c r="B582" s="31" t="s">
        <v>884</v>
      </c>
      <c r="C582" s="31" t="s">
        <v>480</v>
      </c>
      <c r="D582" s="31">
        <v>761801.88</v>
      </c>
      <c r="E582" s="31">
        <v>121888.3</v>
      </c>
      <c r="F582" s="31">
        <v>883690.18</v>
      </c>
      <c r="G582" s="31">
        <v>203429.86</v>
      </c>
      <c r="H582" s="31">
        <f>G582/1.16</f>
        <v>175370.56896551725</v>
      </c>
      <c r="I582" s="30">
        <v>45884</v>
      </c>
      <c r="J582" s="30" t="s">
        <v>506</v>
      </c>
      <c r="K582" s="31" t="s">
        <v>510</v>
      </c>
      <c r="L582" s="31" t="s">
        <v>835</v>
      </c>
      <c r="M582" s="31" t="s">
        <v>388</v>
      </c>
      <c r="N582" s="7">
        <v>46164</v>
      </c>
      <c r="O582" s="33">
        <f t="shared" si="204"/>
        <v>5</v>
      </c>
      <c r="P582" s="33">
        <f t="shared" si="205"/>
        <v>21</v>
      </c>
      <c r="Q582" s="52">
        <f t="shared" si="206"/>
        <v>281</v>
      </c>
      <c r="R582" s="37">
        <f t="shared" si="207"/>
        <v>0</v>
      </c>
      <c r="S582" s="37">
        <f t="shared" si="208"/>
        <v>0</v>
      </c>
      <c r="T582" s="37">
        <f t="shared" si="209"/>
        <v>0</v>
      </c>
      <c r="U582" s="37">
        <f t="shared" si="210"/>
        <v>175370.56896551725</v>
      </c>
      <c r="V582" s="37">
        <f t="shared" si="211"/>
        <v>0</v>
      </c>
      <c r="W582" s="37">
        <f t="shared" si="212"/>
        <v>0</v>
      </c>
    </row>
    <row r="583" spans="1:23" x14ac:dyDescent="0.35">
      <c r="A583" s="30">
        <v>45840</v>
      </c>
      <c r="B583" s="31" t="s">
        <v>863</v>
      </c>
      <c r="C583" s="31" t="s">
        <v>406</v>
      </c>
      <c r="D583" s="31">
        <v>14940</v>
      </c>
      <c r="E583" s="31">
        <v>2390.4</v>
      </c>
      <c r="F583" s="31">
        <v>17330.400000000001</v>
      </c>
      <c r="G583" s="31">
        <v>17330.400000000001</v>
      </c>
      <c r="H583" s="31">
        <f t="shared" ref="H583:H584" si="216">D583</f>
        <v>14940</v>
      </c>
      <c r="I583" s="30">
        <v>45870</v>
      </c>
      <c r="J583" s="30" t="s">
        <v>506</v>
      </c>
      <c r="K583" s="31" t="s">
        <v>504</v>
      </c>
      <c r="L583" s="31" t="s">
        <v>405</v>
      </c>
      <c r="M583" s="31" t="s">
        <v>388</v>
      </c>
      <c r="N583" s="7">
        <v>46164</v>
      </c>
      <c r="O583" s="33">
        <f t="shared" si="204"/>
        <v>5</v>
      </c>
      <c r="P583" s="33">
        <f t="shared" si="205"/>
        <v>21</v>
      </c>
      <c r="Q583" s="52">
        <f t="shared" si="206"/>
        <v>295</v>
      </c>
      <c r="R583" s="37">
        <f t="shared" si="207"/>
        <v>0</v>
      </c>
      <c r="S583" s="37">
        <f t="shared" si="208"/>
        <v>0</v>
      </c>
      <c r="T583" s="37">
        <f t="shared" si="209"/>
        <v>0</v>
      </c>
      <c r="U583" s="37">
        <f t="shared" si="210"/>
        <v>14940</v>
      </c>
      <c r="V583" s="37">
        <f t="shared" si="211"/>
        <v>0</v>
      </c>
      <c r="W583" s="37">
        <f t="shared" si="212"/>
        <v>0</v>
      </c>
    </row>
    <row r="584" spans="1:23" x14ac:dyDescent="0.35">
      <c r="A584" s="30">
        <v>45827</v>
      </c>
      <c r="B584" s="31" t="s">
        <v>854</v>
      </c>
      <c r="C584" s="31" t="s">
        <v>406</v>
      </c>
      <c r="D584" s="31">
        <v>22410</v>
      </c>
      <c r="E584" s="31">
        <v>3585.6</v>
      </c>
      <c r="F584" s="31">
        <v>25995.599999999999</v>
      </c>
      <c r="G584" s="31">
        <v>25995.599999999999</v>
      </c>
      <c r="H584" s="31">
        <f t="shared" si="216"/>
        <v>22410</v>
      </c>
      <c r="I584" s="30">
        <v>45857</v>
      </c>
      <c r="J584" s="30" t="s">
        <v>506</v>
      </c>
      <c r="K584" s="31" t="s">
        <v>504</v>
      </c>
      <c r="L584" s="31" t="s">
        <v>405</v>
      </c>
      <c r="M584" s="31" t="s">
        <v>388</v>
      </c>
      <c r="N584" s="7">
        <v>46164</v>
      </c>
      <c r="O584" s="33">
        <f t="shared" si="204"/>
        <v>5</v>
      </c>
      <c r="P584" s="33">
        <f t="shared" si="205"/>
        <v>21</v>
      </c>
      <c r="Q584" s="52">
        <f t="shared" si="206"/>
        <v>308</v>
      </c>
      <c r="R584" s="37">
        <f t="shared" si="207"/>
        <v>0</v>
      </c>
      <c r="S584" s="37">
        <f t="shared" si="208"/>
        <v>0</v>
      </c>
      <c r="T584" s="37">
        <f t="shared" si="209"/>
        <v>0</v>
      </c>
      <c r="U584" s="37">
        <f t="shared" si="210"/>
        <v>22410</v>
      </c>
      <c r="V584" s="37">
        <f t="shared" si="211"/>
        <v>0</v>
      </c>
      <c r="W584" s="37">
        <f t="shared" si="212"/>
        <v>0</v>
      </c>
    </row>
    <row r="585" spans="1:23" x14ac:dyDescent="0.35">
      <c r="A585" s="30">
        <v>45814</v>
      </c>
      <c r="B585" s="31" t="s">
        <v>845</v>
      </c>
      <c r="C585" s="31" t="s">
        <v>406</v>
      </c>
      <c r="D585" s="31">
        <v>19012.5</v>
      </c>
      <c r="E585" s="31">
        <v>3042</v>
      </c>
      <c r="F585" s="31">
        <v>22054.5</v>
      </c>
      <c r="G585" s="31">
        <v>16220.1</v>
      </c>
      <c r="H585" s="31">
        <f t="shared" ref="H585" si="217">G585/1.16</f>
        <v>13982.844827586208</v>
      </c>
      <c r="I585" s="30">
        <v>45844</v>
      </c>
      <c r="J585" s="30" t="s">
        <v>506</v>
      </c>
      <c r="K585" s="31" t="s">
        <v>510</v>
      </c>
      <c r="L585" s="31" t="s">
        <v>405</v>
      </c>
      <c r="M585" s="31" t="s">
        <v>388</v>
      </c>
      <c r="N585" s="7">
        <v>46164</v>
      </c>
      <c r="O585" s="33">
        <f t="shared" si="204"/>
        <v>5</v>
      </c>
      <c r="P585" s="33">
        <f t="shared" si="205"/>
        <v>21</v>
      </c>
      <c r="Q585" s="52">
        <f t="shared" si="206"/>
        <v>321</v>
      </c>
      <c r="R585" s="37">
        <f t="shared" si="207"/>
        <v>0</v>
      </c>
      <c r="S585" s="37">
        <f t="shared" si="208"/>
        <v>0</v>
      </c>
      <c r="T585" s="37">
        <f t="shared" si="209"/>
        <v>0</v>
      </c>
      <c r="U585" s="37">
        <f t="shared" si="210"/>
        <v>13982.844827586208</v>
      </c>
      <c r="V585" s="37">
        <f t="shared" si="211"/>
        <v>0</v>
      </c>
      <c r="W585" s="37">
        <f t="shared" si="212"/>
        <v>0</v>
      </c>
    </row>
    <row r="586" spans="1:23" x14ac:dyDescent="0.35">
      <c r="A586" s="30">
        <v>45799</v>
      </c>
      <c r="B586" s="31" t="s">
        <v>844</v>
      </c>
      <c r="C586" s="31" t="s">
        <v>798</v>
      </c>
      <c r="D586" s="31">
        <v>3477.15</v>
      </c>
      <c r="E586" s="31">
        <v>556.34</v>
      </c>
      <c r="F586" s="31">
        <v>4033.49</v>
      </c>
      <c r="G586" s="31">
        <v>4033.49</v>
      </c>
      <c r="H586" s="31">
        <f t="shared" ref="H586:H591" si="218">D586</f>
        <v>3477.15</v>
      </c>
      <c r="I586" s="30">
        <v>45829</v>
      </c>
      <c r="J586" s="30" t="s">
        <v>506</v>
      </c>
      <c r="K586" s="31" t="s">
        <v>504</v>
      </c>
      <c r="L586" s="31" t="s">
        <v>405</v>
      </c>
      <c r="M586" s="31" t="s">
        <v>388</v>
      </c>
      <c r="N586" s="7">
        <v>46164</v>
      </c>
      <c r="O586" s="33">
        <f t="shared" si="204"/>
        <v>5</v>
      </c>
      <c r="P586" s="33">
        <f t="shared" si="205"/>
        <v>21</v>
      </c>
      <c r="Q586" s="52">
        <f t="shared" si="206"/>
        <v>336</v>
      </c>
      <c r="R586" s="37">
        <f t="shared" si="207"/>
        <v>0</v>
      </c>
      <c r="S586" s="37">
        <f t="shared" si="208"/>
        <v>0</v>
      </c>
      <c r="T586" s="37">
        <f t="shared" si="209"/>
        <v>0</v>
      </c>
      <c r="U586" s="37">
        <f t="shared" si="210"/>
        <v>3477.15</v>
      </c>
      <c r="V586" s="37">
        <f t="shared" si="211"/>
        <v>0</v>
      </c>
      <c r="W586" s="37">
        <f t="shared" si="212"/>
        <v>0</v>
      </c>
    </row>
    <row r="587" spans="1:23" x14ac:dyDescent="0.35">
      <c r="A587" s="30">
        <v>45792</v>
      </c>
      <c r="B587" s="31" t="s">
        <v>840</v>
      </c>
      <c r="C587" s="31" t="s">
        <v>798</v>
      </c>
      <c r="D587" s="31">
        <v>162680</v>
      </c>
      <c r="E587" s="31">
        <v>26028.799999999999</v>
      </c>
      <c r="F587" s="31">
        <v>188708.8</v>
      </c>
      <c r="G587" s="31">
        <v>188708.8</v>
      </c>
      <c r="H587" s="31">
        <f t="shared" si="218"/>
        <v>162680</v>
      </c>
      <c r="I587" s="30">
        <v>45822</v>
      </c>
      <c r="J587" s="30" t="s">
        <v>506</v>
      </c>
      <c r="K587" s="31" t="s">
        <v>504</v>
      </c>
      <c r="L587" s="31" t="s">
        <v>405</v>
      </c>
      <c r="M587" s="31" t="s">
        <v>388</v>
      </c>
      <c r="N587" s="7">
        <v>46164</v>
      </c>
      <c r="O587" s="33">
        <f t="shared" si="204"/>
        <v>5</v>
      </c>
      <c r="P587" s="33">
        <f t="shared" si="205"/>
        <v>21</v>
      </c>
      <c r="Q587" s="52">
        <f t="shared" si="206"/>
        <v>343</v>
      </c>
      <c r="R587" s="37">
        <f t="shared" si="207"/>
        <v>0</v>
      </c>
      <c r="S587" s="37">
        <f t="shared" si="208"/>
        <v>0</v>
      </c>
      <c r="T587" s="37">
        <f t="shared" si="209"/>
        <v>0</v>
      </c>
      <c r="U587" s="37">
        <f t="shared" si="210"/>
        <v>162680</v>
      </c>
      <c r="V587" s="37">
        <f t="shared" si="211"/>
        <v>0</v>
      </c>
      <c r="W587" s="37">
        <f t="shared" si="212"/>
        <v>0</v>
      </c>
    </row>
    <row r="588" spans="1:23" x14ac:dyDescent="0.35">
      <c r="A588" s="30">
        <v>45792</v>
      </c>
      <c r="B588" s="31" t="s">
        <v>841</v>
      </c>
      <c r="C588" s="31" t="s">
        <v>798</v>
      </c>
      <c r="D588" s="31">
        <v>6970.68</v>
      </c>
      <c r="E588" s="31">
        <v>1115.31</v>
      </c>
      <c r="F588" s="31">
        <v>8085.99</v>
      </c>
      <c r="G588" s="31">
        <v>8085.99</v>
      </c>
      <c r="H588" s="31">
        <f t="shared" si="218"/>
        <v>6970.68</v>
      </c>
      <c r="I588" s="30">
        <v>45822</v>
      </c>
      <c r="J588" s="30" t="s">
        <v>506</v>
      </c>
      <c r="K588" s="31" t="s">
        <v>504</v>
      </c>
      <c r="L588" s="31" t="s">
        <v>405</v>
      </c>
      <c r="M588" s="31" t="s">
        <v>388</v>
      </c>
      <c r="N588" s="7">
        <v>46164</v>
      </c>
      <c r="O588" s="33">
        <f t="shared" si="204"/>
        <v>5</v>
      </c>
      <c r="P588" s="33">
        <f t="shared" si="205"/>
        <v>21</v>
      </c>
      <c r="Q588" s="52">
        <f t="shared" si="206"/>
        <v>343</v>
      </c>
      <c r="R588" s="37">
        <f t="shared" si="207"/>
        <v>0</v>
      </c>
      <c r="S588" s="37">
        <f t="shared" si="208"/>
        <v>0</v>
      </c>
      <c r="T588" s="37">
        <f t="shared" si="209"/>
        <v>0</v>
      </c>
      <c r="U588" s="37">
        <f t="shared" si="210"/>
        <v>6970.68</v>
      </c>
      <c r="V588" s="37">
        <f t="shared" si="211"/>
        <v>0</v>
      </c>
      <c r="W588" s="37">
        <f t="shared" si="212"/>
        <v>0</v>
      </c>
    </row>
    <row r="589" spans="1:23" x14ac:dyDescent="0.35">
      <c r="A589" s="30">
        <v>45790</v>
      </c>
      <c r="B589" s="31" t="s">
        <v>843</v>
      </c>
      <c r="C589" s="31" t="s">
        <v>798</v>
      </c>
      <c r="D589" s="31">
        <v>20992.5</v>
      </c>
      <c r="E589" s="31">
        <v>3358.8</v>
      </c>
      <c r="F589" s="31">
        <v>24351.3</v>
      </c>
      <c r="G589" s="31">
        <v>24351.3</v>
      </c>
      <c r="H589" s="31">
        <f t="shared" si="218"/>
        <v>20992.5</v>
      </c>
      <c r="I589" s="30">
        <v>45820</v>
      </c>
      <c r="J589" s="30" t="s">
        <v>506</v>
      </c>
      <c r="K589" s="31" t="s">
        <v>504</v>
      </c>
      <c r="L589" s="31" t="s">
        <v>405</v>
      </c>
      <c r="M589" s="31" t="s">
        <v>388</v>
      </c>
      <c r="N589" s="7">
        <v>46164</v>
      </c>
      <c r="O589" s="33">
        <f t="shared" si="204"/>
        <v>5</v>
      </c>
      <c r="P589" s="33">
        <f t="shared" si="205"/>
        <v>21</v>
      </c>
      <c r="Q589" s="52">
        <f t="shared" si="206"/>
        <v>345</v>
      </c>
      <c r="R589" s="37">
        <f t="shared" si="207"/>
        <v>0</v>
      </c>
      <c r="S589" s="37">
        <f t="shared" si="208"/>
        <v>0</v>
      </c>
      <c r="T589" s="37">
        <f t="shared" si="209"/>
        <v>0</v>
      </c>
      <c r="U589" s="37">
        <f t="shared" si="210"/>
        <v>20992.5</v>
      </c>
      <c r="V589" s="37">
        <f t="shared" si="211"/>
        <v>0</v>
      </c>
      <c r="W589" s="37">
        <f t="shared" si="212"/>
        <v>0</v>
      </c>
    </row>
    <row r="590" spans="1:23" x14ac:dyDescent="0.35">
      <c r="A590" s="30">
        <v>45784</v>
      </c>
      <c r="B590" s="31" t="s">
        <v>838</v>
      </c>
      <c r="C590" s="31" t="s">
        <v>798</v>
      </c>
      <c r="D590" s="31">
        <v>5250</v>
      </c>
      <c r="E590" s="31">
        <v>840</v>
      </c>
      <c r="F590" s="31">
        <v>6090</v>
      </c>
      <c r="G590" s="31">
        <v>6090</v>
      </c>
      <c r="H590" s="31">
        <f t="shared" si="218"/>
        <v>5250</v>
      </c>
      <c r="I590" s="30">
        <v>45814</v>
      </c>
      <c r="J590" s="30" t="s">
        <v>506</v>
      </c>
      <c r="K590" s="31" t="s">
        <v>504</v>
      </c>
      <c r="L590" s="31" t="s">
        <v>405</v>
      </c>
      <c r="M590" s="31" t="s">
        <v>388</v>
      </c>
      <c r="N590" s="7">
        <v>46164</v>
      </c>
      <c r="O590" s="33">
        <f t="shared" si="204"/>
        <v>5</v>
      </c>
      <c r="P590" s="33">
        <f t="shared" si="205"/>
        <v>21</v>
      </c>
      <c r="Q590" s="52">
        <f t="shared" si="206"/>
        <v>351</v>
      </c>
      <c r="R590" s="37">
        <f t="shared" si="207"/>
        <v>0</v>
      </c>
      <c r="S590" s="37">
        <f t="shared" si="208"/>
        <v>0</v>
      </c>
      <c r="T590" s="37">
        <f t="shared" si="209"/>
        <v>0</v>
      </c>
      <c r="U590" s="37">
        <f t="shared" si="210"/>
        <v>5250</v>
      </c>
      <c r="V590" s="37">
        <f t="shared" si="211"/>
        <v>0</v>
      </c>
      <c r="W590" s="37">
        <f t="shared" si="212"/>
        <v>0</v>
      </c>
    </row>
    <row r="591" spans="1:23" x14ac:dyDescent="0.35">
      <c r="A591" s="30">
        <v>45772</v>
      </c>
      <c r="B591" s="31" t="s">
        <v>836</v>
      </c>
      <c r="C591" s="31" t="s">
        <v>798</v>
      </c>
      <c r="D591" s="31">
        <v>45500</v>
      </c>
      <c r="E591" s="31">
        <v>7280</v>
      </c>
      <c r="F591" s="31">
        <v>52780</v>
      </c>
      <c r="G591" s="31">
        <v>52780</v>
      </c>
      <c r="H591" s="31">
        <f t="shared" si="218"/>
        <v>45500</v>
      </c>
      <c r="I591" s="30">
        <v>45802</v>
      </c>
      <c r="J591" s="30" t="s">
        <v>506</v>
      </c>
      <c r="K591" s="31" t="s">
        <v>504</v>
      </c>
      <c r="L591" s="31" t="s">
        <v>405</v>
      </c>
      <c r="M591" s="31" t="s">
        <v>388</v>
      </c>
      <c r="N591" s="7">
        <v>46164</v>
      </c>
      <c r="O591" s="33">
        <f t="shared" si="204"/>
        <v>5</v>
      </c>
      <c r="P591" s="33">
        <f t="shared" si="205"/>
        <v>21</v>
      </c>
      <c r="Q591" s="52">
        <f t="shared" si="206"/>
        <v>363</v>
      </c>
      <c r="R591" s="37">
        <f t="shared" si="207"/>
        <v>0</v>
      </c>
      <c r="S591" s="37">
        <f t="shared" si="208"/>
        <v>0</v>
      </c>
      <c r="T591" s="37">
        <f t="shared" si="209"/>
        <v>0</v>
      </c>
      <c r="U591" s="37">
        <f t="shared" si="210"/>
        <v>45500</v>
      </c>
      <c r="V591" s="37">
        <f t="shared" si="211"/>
        <v>0</v>
      </c>
      <c r="W591" s="37">
        <f t="shared" si="212"/>
        <v>0</v>
      </c>
    </row>
    <row r="592" spans="1:23" x14ac:dyDescent="0.35">
      <c r="A592" s="30">
        <v>45720</v>
      </c>
      <c r="B592" s="31" t="s">
        <v>806</v>
      </c>
      <c r="C592" s="31" t="s">
        <v>798</v>
      </c>
      <c r="D592" s="31">
        <v>31483.63</v>
      </c>
      <c r="E592" s="31">
        <v>5037.38</v>
      </c>
      <c r="F592" s="31">
        <v>36521.01</v>
      </c>
      <c r="G592" s="31">
        <v>5816.12</v>
      </c>
      <c r="H592" s="31">
        <f>G592/1.16</f>
        <v>5013.8965517241386</v>
      </c>
      <c r="I592" s="30">
        <v>45750</v>
      </c>
      <c r="J592" s="30" t="s">
        <v>506</v>
      </c>
      <c r="K592" s="31" t="s">
        <v>510</v>
      </c>
      <c r="L592" s="31" t="s">
        <v>405</v>
      </c>
      <c r="M592" s="31" t="s">
        <v>388</v>
      </c>
      <c r="N592" s="7">
        <v>46164</v>
      </c>
      <c r="O592" s="33">
        <f t="shared" si="204"/>
        <v>5</v>
      </c>
      <c r="P592" s="33">
        <f t="shared" si="205"/>
        <v>21</v>
      </c>
      <c r="Q592" s="52">
        <f t="shared" si="206"/>
        <v>415</v>
      </c>
      <c r="R592" s="37">
        <f t="shared" si="207"/>
        <v>0</v>
      </c>
      <c r="S592" s="37">
        <f t="shared" si="208"/>
        <v>0</v>
      </c>
      <c r="T592" s="37">
        <f t="shared" si="209"/>
        <v>0</v>
      </c>
      <c r="U592" s="37">
        <f t="shared" si="210"/>
        <v>5013.8965517241386</v>
      </c>
      <c r="V592" s="37">
        <f t="shared" si="211"/>
        <v>0</v>
      </c>
      <c r="W592" s="37">
        <f t="shared" si="212"/>
        <v>0</v>
      </c>
    </row>
    <row r="593" spans="1:23" x14ac:dyDescent="0.35">
      <c r="A593" s="30">
        <v>45709</v>
      </c>
      <c r="B593" s="31" t="s">
        <v>804</v>
      </c>
      <c r="C593" s="31" t="s">
        <v>798</v>
      </c>
      <c r="D593" s="31">
        <v>23609.5</v>
      </c>
      <c r="E593" s="31">
        <v>2595.6</v>
      </c>
      <c r="F593" s="31">
        <v>26205.1</v>
      </c>
      <c r="G593" s="31">
        <v>26205.1</v>
      </c>
      <c r="H593" s="31">
        <f t="shared" ref="H593:H594" si="219">D593</f>
        <v>23609.5</v>
      </c>
      <c r="I593" s="30">
        <v>45784</v>
      </c>
      <c r="J593" s="30" t="s">
        <v>506</v>
      </c>
      <c r="K593" s="31" t="s">
        <v>504</v>
      </c>
      <c r="L593" s="31" t="s">
        <v>405</v>
      </c>
      <c r="M593" s="31" t="s">
        <v>388</v>
      </c>
      <c r="N593" s="7">
        <v>46164</v>
      </c>
      <c r="O593" s="33">
        <f t="shared" si="204"/>
        <v>5</v>
      </c>
      <c r="P593" s="33">
        <f t="shared" si="205"/>
        <v>21</v>
      </c>
      <c r="Q593" s="52">
        <f t="shared" si="206"/>
        <v>381</v>
      </c>
      <c r="R593" s="37">
        <f t="shared" si="207"/>
        <v>0</v>
      </c>
      <c r="S593" s="37">
        <f t="shared" si="208"/>
        <v>0</v>
      </c>
      <c r="T593" s="37">
        <f t="shared" si="209"/>
        <v>0</v>
      </c>
      <c r="U593" s="37">
        <f t="shared" si="210"/>
        <v>23609.5</v>
      </c>
      <c r="V593" s="37">
        <f t="shared" si="211"/>
        <v>0</v>
      </c>
      <c r="W593" s="37">
        <f t="shared" si="212"/>
        <v>0</v>
      </c>
    </row>
    <row r="594" spans="1:23" x14ac:dyDescent="0.35">
      <c r="A594" s="30">
        <v>45699</v>
      </c>
      <c r="B594" s="31" t="s">
        <v>799</v>
      </c>
      <c r="C594" s="31" t="s">
        <v>782</v>
      </c>
      <c r="D594" s="31">
        <v>1230</v>
      </c>
      <c r="E594" s="31"/>
      <c r="F594" s="31">
        <v>1230</v>
      </c>
      <c r="G594" s="31">
        <v>1230</v>
      </c>
      <c r="H594" s="31">
        <f t="shared" si="219"/>
        <v>1230</v>
      </c>
      <c r="I594" s="30">
        <v>45714</v>
      </c>
      <c r="J594" s="30" t="s">
        <v>506</v>
      </c>
      <c r="K594" s="31" t="s">
        <v>504</v>
      </c>
      <c r="L594" s="31" t="s">
        <v>405</v>
      </c>
      <c r="M594" s="31" t="s">
        <v>388</v>
      </c>
      <c r="N594" s="7">
        <v>46164</v>
      </c>
      <c r="O594" s="33">
        <f t="shared" si="204"/>
        <v>5</v>
      </c>
      <c r="P594" s="33">
        <f t="shared" si="205"/>
        <v>21</v>
      </c>
      <c r="Q594" s="52">
        <f t="shared" si="206"/>
        <v>451</v>
      </c>
      <c r="R594" s="37">
        <f t="shared" si="207"/>
        <v>0</v>
      </c>
      <c r="S594" s="37">
        <f t="shared" si="208"/>
        <v>0</v>
      </c>
      <c r="T594" s="37">
        <f t="shared" si="209"/>
        <v>0</v>
      </c>
      <c r="U594" s="37">
        <f t="shared" si="210"/>
        <v>1230</v>
      </c>
      <c r="V594" s="37">
        <f t="shared" si="211"/>
        <v>0</v>
      </c>
      <c r="W594" s="37">
        <f t="shared" si="212"/>
        <v>0</v>
      </c>
    </row>
    <row r="595" spans="1:23" x14ac:dyDescent="0.35">
      <c r="A595" s="30">
        <v>45610</v>
      </c>
      <c r="B595" s="31" t="s">
        <v>760</v>
      </c>
      <c r="C595" s="31" t="s">
        <v>413</v>
      </c>
      <c r="D595" s="31">
        <v>2369.29</v>
      </c>
      <c r="E595" s="31">
        <v>379.09</v>
      </c>
      <c r="F595" s="31">
        <v>2748.38</v>
      </c>
      <c r="G595" s="31">
        <v>955.34</v>
      </c>
      <c r="H595" s="31">
        <f>G595/1.16</f>
        <v>823.56896551724151</v>
      </c>
      <c r="I595" s="30">
        <v>45640</v>
      </c>
      <c r="J595" s="30" t="s">
        <v>506</v>
      </c>
      <c r="K595" s="31" t="s">
        <v>510</v>
      </c>
      <c r="L595" s="31" t="s">
        <v>393</v>
      </c>
      <c r="M595" s="31" t="s">
        <v>388</v>
      </c>
      <c r="N595" s="7">
        <v>46164</v>
      </c>
      <c r="O595" s="33">
        <f t="shared" si="204"/>
        <v>5</v>
      </c>
      <c r="P595" s="33">
        <f t="shared" si="205"/>
        <v>21</v>
      </c>
      <c r="Q595" s="52">
        <f t="shared" si="206"/>
        <v>525</v>
      </c>
      <c r="R595" s="37">
        <f t="shared" si="207"/>
        <v>0</v>
      </c>
      <c r="S595" s="37">
        <f t="shared" si="208"/>
        <v>0</v>
      </c>
      <c r="T595" s="37">
        <f t="shared" si="209"/>
        <v>0</v>
      </c>
      <c r="U595" s="37">
        <f t="shared" si="210"/>
        <v>823.56896551724151</v>
      </c>
      <c r="V595" s="37">
        <f t="shared" si="211"/>
        <v>0</v>
      </c>
      <c r="W595" s="37">
        <f t="shared" si="212"/>
        <v>0</v>
      </c>
    </row>
    <row r="596" spans="1:23" x14ac:dyDescent="0.35">
      <c r="A596" s="30">
        <v>45582</v>
      </c>
      <c r="B596" s="31" t="s">
        <v>741</v>
      </c>
      <c r="C596" s="31" t="s">
        <v>413</v>
      </c>
      <c r="D596" s="31">
        <v>21120</v>
      </c>
      <c r="E596" s="31">
        <v>3379.2</v>
      </c>
      <c r="F596" s="31">
        <v>24499.200000000001</v>
      </c>
      <c r="G596" s="31">
        <v>24499.200000000001</v>
      </c>
      <c r="H596" s="31">
        <f t="shared" ref="H596:H597" si="220">D596</f>
        <v>21120</v>
      </c>
      <c r="I596" s="30">
        <v>45612</v>
      </c>
      <c r="J596" s="30" t="s">
        <v>506</v>
      </c>
      <c r="K596" s="31" t="s">
        <v>504</v>
      </c>
      <c r="L596" s="31" t="s">
        <v>393</v>
      </c>
      <c r="M596" s="31" t="s">
        <v>388</v>
      </c>
      <c r="N596" s="7">
        <v>46164</v>
      </c>
      <c r="O596" s="33">
        <f t="shared" si="204"/>
        <v>5</v>
      </c>
      <c r="P596" s="33">
        <f t="shared" si="205"/>
        <v>21</v>
      </c>
      <c r="Q596" s="52">
        <f t="shared" si="206"/>
        <v>553</v>
      </c>
      <c r="R596" s="37">
        <f t="shared" si="207"/>
        <v>0</v>
      </c>
      <c r="S596" s="37">
        <f t="shared" si="208"/>
        <v>0</v>
      </c>
      <c r="T596" s="37">
        <f t="shared" si="209"/>
        <v>0</v>
      </c>
      <c r="U596" s="37">
        <f t="shared" si="210"/>
        <v>21120</v>
      </c>
      <c r="V596" s="37">
        <f t="shared" si="211"/>
        <v>0</v>
      </c>
      <c r="W596" s="37">
        <f t="shared" si="212"/>
        <v>0</v>
      </c>
    </row>
    <row r="597" spans="1:23" x14ac:dyDescent="0.35">
      <c r="A597" s="30">
        <v>45519</v>
      </c>
      <c r="B597" s="31" t="s">
        <v>675</v>
      </c>
      <c r="C597" s="31" t="s">
        <v>513</v>
      </c>
      <c r="D597" s="31">
        <v>2475</v>
      </c>
      <c r="E597" s="31">
        <v>396</v>
      </c>
      <c r="F597" s="31">
        <v>2871</v>
      </c>
      <c r="G597" s="31">
        <v>2871</v>
      </c>
      <c r="H597" s="31">
        <f t="shared" si="220"/>
        <v>2475</v>
      </c>
      <c r="I597" s="30">
        <v>45549</v>
      </c>
      <c r="J597" s="30" t="s">
        <v>506</v>
      </c>
      <c r="K597" s="31" t="s">
        <v>504</v>
      </c>
      <c r="L597" s="31" t="s">
        <v>399</v>
      </c>
      <c r="M597" s="31" t="s">
        <v>388</v>
      </c>
      <c r="N597" s="7">
        <v>46164</v>
      </c>
      <c r="O597" s="33">
        <f t="shared" si="204"/>
        <v>5</v>
      </c>
      <c r="P597" s="33">
        <f t="shared" si="205"/>
        <v>21</v>
      </c>
      <c r="Q597" s="52">
        <f t="shared" si="206"/>
        <v>616</v>
      </c>
      <c r="R597" s="37">
        <f t="shared" si="207"/>
        <v>0</v>
      </c>
      <c r="S597" s="37">
        <f t="shared" si="208"/>
        <v>0</v>
      </c>
      <c r="T597" s="37">
        <f t="shared" si="209"/>
        <v>0</v>
      </c>
      <c r="U597" s="37">
        <f t="shared" si="210"/>
        <v>2475</v>
      </c>
      <c r="V597" s="37">
        <f t="shared" si="211"/>
        <v>0</v>
      </c>
      <c r="W597" s="37">
        <f t="shared" si="212"/>
        <v>0</v>
      </c>
    </row>
    <row r="598" spans="1:23" x14ac:dyDescent="0.35">
      <c r="A598" s="30">
        <v>45498</v>
      </c>
      <c r="B598" s="31" t="s">
        <v>661</v>
      </c>
      <c r="C598" s="31" t="s">
        <v>513</v>
      </c>
      <c r="D598" s="31">
        <v>2475</v>
      </c>
      <c r="E598" s="31">
        <v>396</v>
      </c>
      <c r="F598" s="31">
        <v>2871</v>
      </c>
      <c r="G598" s="31">
        <v>2378</v>
      </c>
      <c r="H598" s="31">
        <f>G598/1.16</f>
        <v>2050</v>
      </c>
      <c r="I598" s="30">
        <v>45528</v>
      </c>
      <c r="J598" s="30" t="s">
        <v>506</v>
      </c>
      <c r="K598" s="31" t="s">
        <v>510</v>
      </c>
      <c r="L598" s="31" t="s">
        <v>399</v>
      </c>
      <c r="M598" s="31" t="s">
        <v>388</v>
      </c>
      <c r="N598" s="7">
        <v>46164</v>
      </c>
      <c r="O598" s="33">
        <f t="shared" si="204"/>
        <v>5</v>
      </c>
      <c r="P598" s="33">
        <f t="shared" si="205"/>
        <v>21</v>
      </c>
      <c r="Q598" s="52">
        <f t="shared" si="206"/>
        <v>637</v>
      </c>
      <c r="R598" s="37">
        <f t="shared" si="207"/>
        <v>0</v>
      </c>
      <c r="S598" s="37">
        <f t="shared" si="208"/>
        <v>0</v>
      </c>
      <c r="T598" s="37">
        <f t="shared" si="209"/>
        <v>0</v>
      </c>
      <c r="U598" s="37">
        <f t="shared" si="210"/>
        <v>2050</v>
      </c>
      <c r="V598" s="37">
        <f t="shared" si="211"/>
        <v>0</v>
      </c>
      <c r="W598" s="37">
        <f t="shared" si="212"/>
        <v>0</v>
      </c>
    </row>
    <row r="599" spans="1:23" x14ac:dyDescent="0.35">
      <c r="A599" s="30">
        <v>45491</v>
      </c>
      <c r="B599" s="31" t="s">
        <v>643</v>
      </c>
      <c r="C599" s="31" t="s">
        <v>396</v>
      </c>
      <c r="D599" s="31">
        <v>16588</v>
      </c>
      <c r="E599" s="31">
        <v>2654.08</v>
      </c>
      <c r="F599" s="31">
        <v>19242.080000000002</v>
      </c>
      <c r="G599" s="31">
        <v>19242.080000000002</v>
      </c>
      <c r="H599" s="31">
        <f t="shared" ref="H599:H600" si="221">D599</f>
        <v>16588</v>
      </c>
      <c r="I599" s="30">
        <v>45521</v>
      </c>
      <c r="J599" s="30" t="s">
        <v>506</v>
      </c>
      <c r="K599" s="31" t="s">
        <v>504</v>
      </c>
      <c r="L599" s="31" t="s">
        <v>397</v>
      </c>
      <c r="M599" s="31" t="s">
        <v>388</v>
      </c>
      <c r="N599" s="7">
        <v>46164</v>
      </c>
      <c r="O599" s="33">
        <f t="shared" si="204"/>
        <v>5</v>
      </c>
      <c r="P599" s="33">
        <f t="shared" si="205"/>
        <v>21</v>
      </c>
      <c r="Q599" s="52">
        <f t="shared" si="206"/>
        <v>644</v>
      </c>
      <c r="R599" s="37">
        <f t="shared" si="207"/>
        <v>0</v>
      </c>
      <c r="S599" s="37">
        <f t="shared" si="208"/>
        <v>0</v>
      </c>
      <c r="T599" s="37">
        <f t="shared" si="209"/>
        <v>0</v>
      </c>
      <c r="U599" s="37">
        <f t="shared" si="210"/>
        <v>16588</v>
      </c>
      <c r="V599" s="37">
        <f t="shared" si="211"/>
        <v>0</v>
      </c>
      <c r="W599" s="37">
        <f t="shared" si="212"/>
        <v>0</v>
      </c>
    </row>
    <row r="600" spans="1:23" x14ac:dyDescent="0.35">
      <c r="A600" s="30">
        <v>45352</v>
      </c>
      <c r="B600" s="31" t="s">
        <v>515</v>
      </c>
      <c r="C600" s="31" t="s">
        <v>509</v>
      </c>
      <c r="D600" s="31">
        <v>8800</v>
      </c>
      <c r="E600" s="31">
        <v>1408</v>
      </c>
      <c r="F600" s="31">
        <v>10208</v>
      </c>
      <c r="G600" s="31">
        <v>10208</v>
      </c>
      <c r="H600" s="31">
        <f t="shared" si="221"/>
        <v>8800</v>
      </c>
      <c r="I600" s="30">
        <v>45382</v>
      </c>
      <c r="J600" s="30" t="s">
        <v>506</v>
      </c>
      <c r="K600" s="31" t="s">
        <v>504</v>
      </c>
      <c r="L600" s="31" t="s">
        <v>404</v>
      </c>
      <c r="M600" s="31" t="s">
        <v>388</v>
      </c>
      <c r="N600" s="7">
        <v>46164</v>
      </c>
      <c r="O600" s="33">
        <f t="shared" ref="O600" si="222">MONTH(N600)</f>
        <v>5</v>
      </c>
      <c r="P600" s="33">
        <f t="shared" ref="P600" si="223">WEEKNUM(N600)</f>
        <v>21</v>
      </c>
      <c r="Q600" s="52">
        <f t="shared" ref="Q600" si="224">IF(J600="Vencido",N600-I600+1,0)</f>
        <v>783</v>
      </c>
      <c r="R600" s="37">
        <f t="shared" ref="R600" si="225">IF(Q600&gt;0,IF(Q600&lt;31,H600,0),0)</f>
        <v>0</v>
      </c>
      <c r="S600" s="37">
        <f t="shared" ref="S600" si="226">IF(Q600&gt;30,IF(Q600&lt;61,H600,0),0)</f>
        <v>0</v>
      </c>
      <c r="T600" s="37">
        <f t="shared" ref="T600" si="227">IF(Q600&gt;60,IF(Q600&lt;91,H600,0),0)</f>
        <v>0</v>
      </c>
      <c r="U600" s="37">
        <f t="shared" ref="U600" si="228">IF(Q600&gt;90,H600,0)</f>
        <v>8800</v>
      </c>
      <c r="V600" s="37">
        <f t="shared" ref="V600" si="229">IF(J600="Por vencer",H600,0)</f>
        <v>0</v>
      </c>
      <c r="W600" s="37">
        <f t="shared" ref="W600" si="230">IF(J600="Vigente",H600,0)</f>
        <v>0</v>
      </c>
    </row>
    <row r="601" spans="1:23" x14ac:dyDescent="0.35">
      <c r="A601" s="30">
        <v>46157</v>
      </c>
      <c r="B601" s="31" t="s">
        <v>2110</v>
      </c>
      <c r="C601" s="31" t="s">
        <v>402</v>
      </c>
      <c r="D601" s="31">
        <v>73800</v>
      </c>
      <c r="E601" s="31">
        <v>11808</v>
      </c>
      <c r="F601" s="31">
        <v>85608</v>
      </c>
      <c r="G601" s="31">
        <v>85608</v>
      </c>
      <c r="H601" s="31">
        <f>D601</f>
        <v>73800</v>
      </c>
      <c r="I601" s="30">
        <v>46187</v>
      </c>
      <c r="J601" s="30" t="s">
        <v>503</v>
      </c>
      <c r="K601" s="31" t="s">
        <v>504</v>
      </c>
      <c r="L601" s="31" t="s">
        <v>397</v>
      </c>
      <c r="M601" s="31" t="s">
        <v>388</v>
      </c>
      <c r="N601" s="7">
        <v>46157</v>
      </c>
      <c r="O601" s="33">
        <f t="shared" ref="O601:O664" si="231">MONTH(N601)</f>
        <v>5</v>
      </c>
      <c r="P601" s="33">
        <f t="shared" ref="P601:P664" si="232">WEEKNUM(N601)</f>
        <v>20</v>
      </c>
      <c r="Q601" s="52">
        <f t="shared" ref="Q601:Q664" si="233">IF(J601="Vencido",N601-I601+1,0)</f>
        <v>0</v>
      </c>
      <c r="R601" s="37">
        <f t="shared" ref="R601:R664" si="234">IF(Q601&gt;0,IF(Q601&lt;31,H601,0),0)</f>
        <v>0</v>
      </c>
      <c r="S601" s="37">
        <f t="shared" ref="S601:S664" si="235">IF(Q601&gt;30,IF(Q601&lt;61,H601,0),0)</f>
        <v>0</v>
      </c>
      <c r="T601" s="37">
        <f t="shared" ref="T601:T664" si="236">IF(Q601&gt;60,IF(Q601&lt;91,H601,0),0)</f>
        <v>0</v>
      </c>
      <c r="U601" s="37">
        <f t="shared" ref="U601:U664" si="237">IF(Q601&gt;90,H601,0)</f>
        <v>0</v>
      </c>
      <c r="V601" s="37">
        <f t="shared" ref="V601:V664" si="238">IF(J601="Por vencer",H601,0)</f>
        <v>0</v>
      </c>
      <c r="W601" s="37">
        <f t="shared" ref="W601:W664" si="239">IF(J601="Vigente",H601,0)</f>
        <v>73800</v>
      </c>
    </row>
    <row r="602" spans="1:23" x14ac:dyDescent="0.35">
      <c r="A602" s="30">
        <v>46157</v>
      </c>
      <c r="B602" s="31" t="s">
        <v>2111</v>
      </c>
      <c r="C602" s="31" t="s">
        <v>523</v>
      </c>
      <c r="D602" s="31">
        <v>7000</v>
      </c>
      <c r="E602" s="31">
        <v>1120</v>
      </c>
      <c r="F602" s="31">
        <v>8120</v>
      </c>
      <c r="G602" s="31">
        <v>8120</v>
      </c>
      <c r="H602" s="31">
        <f t="shared" ref="H602:H634" si="240">D602</f>
        <v>7000</v>
      </c>
      <c r="I602" s="30">
        <v>46187</v>
      </c>
      <c r="J602" s="30" t="s">
        <v>503</v>
      </c>
      <c r="K602" s="31" t="s">
        <v>504</v>
      </c>
      <c r="L602" s="31" t="s">
        <v>397</v>
      </c>
      <c r="M602" s="31" t="s">
        <v>388</v>
      </c>
      <c r="N602" s="7">
        <v>46157</v>
      </c>
      <c r="O602" s="33">
        <f t="shared" si="231"/>
        <v>5</v>
      </c>
      <c r="P602" s="33">
        <f t="shared" si="232"/>
        <v>20</v>
      </c>
      <c r="Q602" s="52">
        <f t="shared" si="233"/>
        <v>0</v>
      </c>
      <c r="R602" s="37">
        <f t="shared" si="234"/>
        <v>0</v>
      </c>
      <c r="S602" s="37">
        <f t="shared" si="235"/>
        <v>0</v>
      </c>
      <c r="T602" s="37">
        <f t="shared" si="236"/>
        <v>0</v>
      </c>
      <c r="U602" s="37">
        <f t="shared" si="237"/>
        <v>0</v>
      </c>
      <c r="V602" s="37">
        <f t="shared" si="238"/>
        <v>0</v>
      </c>
      <c r="W602" s="37">
        <f t="shared" si="239"/>
        <v>7000</v>
      </c>
    </row>
    <row r="603" spans="1:23" x14ac:dyDescent="0.35">
      <c r="A603" s="30">
        <v>46157</v>
      </c>
      <c r="B603" s="31" t="s">
        <v>2112</v>
      </c>
      <c r="C603" s="31" t="s">
        <v>410</v>
      </c>
      <c r="D603" s="31">
        <v>13600</v>
      </c>
      <c r="E603" s="31">
        <v>2176</v>
      </c>
      <c r="F603" s="31">
        <v>15776</v>
      </c>
      <c r="G603" s="31">
        <v>15776</v>
      </c>
      <c r="H603" s="31">
        <f t="shared" si="240"/>
        <v>13600</v>
      </c>
      <c r="I603" s="30">
        <v>46187</v>
      </c>
      <c r="J603" s="30" t="s">
        <v>503</v>
      </c>
      <c r="K603" s="31" t="s">
        <v>504</v>
      </c>
      <c r="L603" s="31" t="s">
        <v>397</v>
      </c>
      <c r="M603" s="31" t="s">
        <v>388</v>
      </c>
      <c r="N603" s="7">
        <v>46157</v>
      </c>
      <c r="O603" s="33">
        <f t="shared" si="231"/>
        <v>5</v>
      </c>
      <c r="P603" s="33">
        <f t="shared" si="232"/>
        <v>20</v>
      </c>
      <c r="Q603" s="52">
        <f t="shared" si="233"/>
        <v>0</v>
      </c>
      <c r="R603" s="37">
        <f t="shared" si="234"/>
        <v>0</v>
      </c>
      <c r="S603" s="37">
        <f t="shared" si="235"/>
        <v>0</v>
      </c>
      <c r="T603" s="37">
        <f t="shared" si="236"/>
        <v>0</v>
      </c>
      <c r="U603" s="37">
        <f t="shared" si="237"/>
        <v>0</v>
      </c>
      <c r="V603" s="37">
        <f t="shared" si="238"/>
        <v>0</v>
      </c>
      <c r="W603" s="37">
        <f t="shared" si="239"/>
        <v>13600</v>
      </c>
    </row>
    <row r="604" spans="1:23" x14ac:dyDescent="0.35">
      <c r="A604" s="30">
        <v>46157</v>
      </c>
      <c r="B604" s="31" t="s">
        <v>2113</v>
      </c>
      <c r="C604" s="31" t="s">
        <v>410</v>
      </c>
      <c r="D604" s="31">
        <v>78000</v>
      </c>
      <c r="E604" s="31">
        <v>12480</v>
      </c>
      <c r="F604" s="31">
        <v>90480</v>
      </c>
      <c r="G604" s="31">
        <v>90480</v>
      </c>
      <c r="H604" s="31">
        <f t="shared" si="240"/>
        <v>78000</v>
      </c>
      <c r="I604" s="30">
        <v>46187</v>
      </c>
      <c r="J604" s="30" t="s">
        <v>503</v>
      </c>
      <c r="K604" s="31" t="s">
        <v>504</v>
      </c>
      <c r="L604" s="31" t="s">
        <v>397</v>
      </c>
      <c r="M604" s="31" t="s">
        <v>388</v>
      </c>
      <c r="N604" s="7">
        <v>46157</v>
      </c>
      <c r="O604" s="33">
        <f t="shared" si="231"/>
        <v>5</v>
      </c>
      <c r="P604" s="33">
        <f t="shared" si="232"/>
        <v>20</v>
      </c>
      <c r="Q604" s="52">
        <f t="shared" si="233"/>
        <v>0</v>
      </c>
      <c r="R604" s="37">
        <f t="shared" si="234"/>
        <v>0</v>
      </c>
      <c r="S604" s="37">
        <f t="shared" si="235"/>
        <v>0</v>
      </c>
      <c r="T604" s="37">
        <f t="shared" si="236"/>
        <v>0</v>
      </c>
      <c r="U604" s="37">
        <f t="shared" si="237"/>
        <v>0</v>
      </c>
      <c r="V604" s="37">
        <f t="shared" si="238"/>
        <v>0</v>
      </c>
      <c r="W604" s="37">
        <f t="shared" si="239"/>
        <v>78000</v>
      </c>
    </row>
    <row r="605" spans="1:23" x14ac:dyDescent="0.35">
      <c r="A605" s="30">
        <v>46157</v>
      </c>
      <c r="B605" s="31" t="s">
        <v>2114</v>
      </c>
      <c r="C605" s="31" t="s">
        <v>523</v>
      </c>
      <c r="D605" s="31">
        <v>6800</v>
      </c>
      <c r="E605" s="31">
        <v>1088</v>
      </c>
      <c r="F605" s="31">
        <v>7888</v>
      </c>
      <c r="G605" s="31">
        <v>7888</v>
      </c>
      <c r="H605" s="31">
        <f t="shared" si="240"/>
        <v>6800</v>
      </c>
      <c r="I605" s="30">
        <v>46187</v>
      </c>
      <c r="J605" s="30" t="s">
        <v>503</v>
      </c>
      <c r="K605" s="31" t="s">
        <v>504</v>
      </c>
      <c r="L605" s="31" t="s">
        <v>397</v>
      </c>
      <c r="M605" s="31" t="s">
        <v>388</v>
      </c>
      <c r="N605" s="7">
        <v>46157</v>
      </c>
      <c r="O605" s="33">
        <f t="shared" si="231"/>
        <v>5</v>
      </c>
      <c r="P605" s="33">
        <f t="shared" si="232"/>
        <v>20</v>
      </c>
      <c r="Q605" s="52">
        <f t="shared" si="233"/>
        <v>0</v>
      </c>
      <c r="R605" s="37">
        <f t="shared" si="234"/>
        <v>0</v>
      </c>
      <c r="S605" s="37">
        <f t="shared" si="235"/>
        <v>0</v>
      </c>
      <c r="T605" s="37">
        <f t="shared" si="236"/>
        <v>0</v>
      </c>
      <c r="U605" s="37">
        <f t="shared" si="237"/>
        <v>0</v>
      </c>
      <c r="V605" s="37">
        <f t="shared" si="238"/>
        <v>0</v>
      </c>
      <c r="W605" s="37">
        <f t="shared" si="239"/>
        <v>6800</v>
      </c>
    </row>
    <row r="606" spans="1:23" x14ac:dyDescent="0.35">
      <c r="A606" s="30">
        <v>46157</v>
      </c>
      <c r="B606" s="31" t="s">
        <v>2117</v>
      </c>
      <c r="C606" s="31" t="s">
        <v>512</v>
      </c>
      <c r="D606" s="31">
        <v>7700</v>
      </c>
      <c r="E606" s="31">
        <v>1232</v>
      </c>
      <c r="F606" s="31">
        <v>8932</v>
      </c>
      <c r="G606" s="31">
        <v>8932</v>
      </c>
      <c r="H606" s="31">
        <f t="shared" si="240"/>
        <v>7700</v>
      </c>
      <c r="I606" s="30">
        <v>46187</v>
      </c>
      <c r="J606" s="30" t="s">
        <v>503</v>
      </c>
      <c r="K606" s="31" t="s">
        <v>504</v>
      </c>
      <c r="L606" s="31" t="s">
        <v>835</v>
      </c>
      <c r="M606" s="31" t="s">
        <v>388</v>
      </c>
      <c r="N606" s="7">
        <v>46157</v>
      </c>
      <c r="O606" s="33">
        <f t="shared" si="231"/>
        <v>5</v>
      </c>
      <c r="P606" s="33">
        <f t="shared" si="232"/>
        <v>20</v>
      </c>
      <c r="Q606" s="52">
        <f t="shared" si="233"/>
        <v>0</v>
      </c>
      <c r="R606" s="37">
        <f t="shared" si="234"/>
        <v>0</v>
      </c>
      <c r="S606" s="37">
        <f t="shared" si="235"/>
        <v>0</v>
      </c>
      <c r="T606" s="37">
        <f t="shared" si="236"/>
        <v>0</v>
      </c>
      <c r="U606" s="37">
        <f t="shared" si="237"/>
        <v>0</v>
      </c>
      <c r="V606" s="37">
        <f t="shared" si="238"/>
        <v>0</v>
      </c>
      <c r="W606" s="37">
        <f t="shared" si="239"/>
        <v>7700</v>
      </c>
    </row>
    <row r="607" spans="1:23" x14ac:dyDescent="0.35">
      <c r="A607" s="30">
        <v>46156</v>
      </c>
      <c r="B607" s="31" t="s">
        <v>2118</v>
      </c>
      <c r="C607" s="31" t="s">
        <v>1166</v>
      </c>
      <c r="D607" s="31">
        <v>11600</v>
      </c>
      <c r="E607" s="31">
        <v>1856</v>
      </c>
      <c r="F607" s="31">
        <v>13456</v>
      </c>
      <c r="G607" s="31">
        <v>13456</v>
      </c>
      <c r="H607" s="31">
        <f t="shared" si="240"/>
        <v>11600</v>
      </c>
      <c r="I607" s="30">
        <v>46186</v>
      </c>
      <c r="J607" s="30" t="s">
        <v>503</v>
      </c>
      <c r="K607" s="31" t="s">
        <v>504</v>
      </c>
      <c r="L607" s="31" t="s">
        <v>397</v>
      </c>
      <c r="M607" s="31" t="s">
        <v>388</v>
      </c>
      <c r="N607" s="7">
        <v>46157</v>
      </c>
      <c r="O607" s="33">
        <f t="shared" si="231"/>
        <v>5</v>
      </c>
      <c r="P607" s="33">
        <f t="shared" si="232"/>
        <v>20</v>
      </c>
      <c r="Q607" s="52">
        <f t="shared" si="233"/>
        <v>0</v>
      </c>
      <c r="R607" s="37">
        <f t="shared" si="234"/>
        <v>0</v>
      </c>
      <c r="S607" s="37">
        <f t="shared" si="235"/>
        <v>0</v>
      </c>
      <c r="T607" s="37">
        <f t="shared" si="236"/>
        <v>0</v>
      </c>
      <c r="U607" s="37">
        <f t="shared" si="237"/>
        <v>0</v>
      </c>
      <c r="V607" s="37">
        <f t="shared" si="238"/>
        <v>0</v>
      </c>
      <c r="W607" s="37">
        <f t="shared" si="239"/>
        <v>11600</v>
      </c>
    </row>
    <row r="608" spans="1:23" x14ac:dyDescent="0.35">
      <c r="A608" s="30">
        <v>46156</v>
      </c>
      <c r="B608" s="31" t="s">
        <v>2119</v>
      </c>
      <c r="C608" s="31" t="s">
        <v>1643</v>
      </c>
      <c r="D608" s="31">
        <v>13500</v>
      </c>
      <c r="E608" s="31">
        <v>2160</v>
      </c>
      <c r="F608" s="31">
        <v>15660</v>
      </c>
      <c r="G608" s="31">
        <v>15660</v>
      </c>
      <c r="H608" s="31">
        <f t="shared" si="240"/>
        <v>13500</v>
      </c>
      <c r="I608" s="30">
        <v>46186</v>
      </c>
      <c r="J608" s="30" t="s">
        <v>503</v>
      </c>
      <c r="K608" s="31" t="s">
        <v>504</v>
      </c>
      <c r="L608" s="31" t="s">
        <v>835</v>
      </c>
      <c r="M608" s="31" t="s">
        <v>388</v>
      </c>
      <c r="N608" s="7">
        <v>46157</v>
      </c>
      <c r="O608" s="33">
        <f t="shared" si="231"/>
        <v>5</v>
      </c>
      <c r="P608" s="33">
        <f t="shared" si="232"/>
        <v>20</v>
      </c>
      <c r="Q608" s="52">
        <f t="shared" si="233"/>
        <v>0</v>
      </c>
      <c r="R608" s="37">
        <f t="shared" si="234"/>
        <v>0</v>
      </c>
      <c r="S608" s="37">
        <f t="shared" si="235"/>
        <v>0</v>
      </c>
      <c r="T608" s="37">
        <f t="shared" si="236"/>
        <v>0</v>
      </c>
      <c r="U608" s="37">
        <f t="shared" si="237"/>
        <v>0</v>
      </c>
      <c r="V608" s="37">
        <f t="shared" si="238"/>
        <v>0</v>
      </c>
      <c r="W608" s="37">
        <f t="shared" si="239"/>
        <v>13500</v>
      </c>
    </row>
    <row r="609" spans="1:23" x14ac:dyDescent="0.35">
      <c r="A609" s="30">
        <v>46155</v>
      </c>
      <c r="B609" s="31" t="s">
        <v>2120</v>
      </c>
      <c r="C609" s="31" t="s">
        <v>1136</v>
      </c>
      <c r="D609" s="31">
        <v>12809.61</v>
      </c>
      <c r="E609" s="31">
        <v>2049.54</v>
      </c>
      <c r="F609" s="31">
        <v>14859.15</v>
      </c>
      <c r="G609" s="31">
        <v>14859.15</v>
      </c>
      <c r="H609" s="31">
        <f t="shared" si="240"/>
        <v>12809.61</v>
      </c>
      <c r="I609" s="30">
        <v>46185</v>
      </c>
      <c r="J609" s="30" t="s">
        <v>503</v>
      </c>
      <c r="K609" s="31" t="s">
        <v>504</v>
      </c>
      <c r="L609" s="31" t="s">
        <v>397</v>
      </c>
      <c r="M609" s="31" t="s">
        <v>388</v>
      </c>
      <c r="N609" s="7">
        <v>46157</v>
      </c>
      <c r="O609" s="33">
        <f t="shared" si="231"/>
        <v>5</v>
      </c>
      <c r="P609" s="33">
        <f t="shared" si="232"/>
        <v>20</v>
      </c>
      <c r="Q609" s="52">
        <f t="shared" si="233"/>
        <v>0</v>
      </c>
      <c r="R609" s="37">
        <f t="shared" si="234"/>
        <v>0</v>
      </c>
      <c r="S609" s="37">
        <f t="shared" si="235"/>
        <v>0</v>
      </c>
      <c r="T609" s="37">
        <f t="shared" si="236"/>
        <v>0</v>
      </c>
      <c r="U609" s="37">
        <f t="shared" si="237"/>
        <v>0</v>
      </c>
      <c r="V609" s="37">
        <f t="shared" si="238"/>
        <v>0</v>
      </c>
      <c r="W609" s="37">
        <f t="shared" si="239"/>
        <v>12809.61</v>
      </c>
    </row>
    <row r="610" spans="1:23" x14ac:dyDescent="0.35">
      <c r="A610" s="30">
        <v>46155</v>
      </c>
      <c r="B610" s="31" t="s">
        <v>2122</v>
      </c>
      <c r="C610" s="31" t="s">
        <v>415</v>
      </c>
      <c r="D610" s="31">
        <v>27275.41</v>
      </c>
      <c r="E610" s="31">
        <v>4364.07</v>
      </c>
      <c r="F610" s="31">
        <v>31639.48</v>
      </c>
      <c r="G610" s="31">
        <v>31639.48</v>
      </c>
      <c r="H610" s="31">
        <f t="shared" si="240"/>
        <v>27275.41</v>
      </c>
      <c r="I610" s="30">
        <v>46185</v>
      </c>
      <c r="J610" s="30" t="s">
        <v>503</v>
      </c>
      <c r="K610" s="31" t="s">
        <v>504</v>
      </c>
      <c r="L610" s="31" t="s">
        <v>397</v>
      </c>
      <c r="M610" s="31" t="s">
        <v>388</v>
      </c>
      <c r="N610" s="7">
        <v>46157</v>
      </c>
      <c r="O610" s="33">
        <f t="shared" si="231"/>
        <v>5</v>
      </c>
      <c r="P610" s="33">
        <f t="shared" si="232"/>
        <v>20</v>
      </c>
      <c r="Q610" s="52">
        <f t="shared" si="233"/>
        <v>0</v>
      </c>
      <c r="R610" s="37">
        <f t="shared" si="234"/>
        <v>0</v>
      </c>
      <c r="S610" s="37">
        <f t="shared" si="235"/>
        <v>0</v>
      </c>
      <c r="T610" s="37">
        <f t="shared" si="236"/>
        <v>0</v>
      </c>
      <c r="U610" s="37">
        <f t="shared" si="237"/>
        <v>0</v>
      </c>
      <c r="V610" s="37">
        <f t="shared" si="238"/>
        <v>0</v>
      </c>
      <c r="W610" s="37">
        <f t="shared" si="239"/>
        <v>27275.41</v>
      </c>
    </row>
    <row r="611" spans="1:23" x14ac:dyDescent="0.35">
      <c r="A611" s="30">
        <v>46155</v>
      </c>
      <c r="B611" s="31" t="s">
        <v>2123</v>
      </c>
      <c r="C611" s="31" t="s">
        <v>1150</v>
      </c>
      <c r="D611" s="31">
        <v>16320</v>
      </c>
      <c r="E611" s="31">
        <v>2611.1999999999998</v>
      </c>
      <c r="F611" s="31">
        <v>18931.2</v>
      </c>
      <c r="G611" s="31">
        <v>18931.2</v>
      </c>
      <c r="H611" s="31">
        <f t="shared" si="240"/>
        <v>16320</v>
      </c>
      <c r="I611" s="30">
        <v>46155</v>
      </c>
      <c r="J611" s="30" t="s">
        <v>506</v>
      </c>
      <c r="K611" s="31" t="s">
        <v>504</v>
      </c>
      <c r="L611" s="31" t="s">
        <v>397</v>
      </c>
      <c r="M611" s="31" t="s">
        <v>511</v>
      </c>
      <c r="N611" s="7">
        <v>46157</v>
      </c>
      <c r="O611" s="33">
        <f t="shared" si="231"/>
        <v>5</v>
      </c>
      <c r="P611" s="33">
        <f t="shared" si="232"/>
        <v>20</v>
      </c>
      <c r="Q611" s="52">
        <f t="shared" si="233"/>
        <v>3</v>
      </c>
      <c r="R611" s="37">
        <f t="shared" si="234"/>
        <v>16320</v>
      </c>
      <c r="S611" s="37">
        <f t="shared" si="235"/>
        <v>0</v>
      </c>
      <c r="T611" s="37">
        <f t="shared" si="236"/>
        <v>0</v>
      </c>
      <c r="U611" s="37">
        <f t="shared" si="237"/>
        <v>0</v>
      </c>
      <c r="V611" s="37">
        <f t="shared" si="238"/>
        <v>0</v>
      </c>
      <c r="W611" s="37">
        <f t="shared" si="239"/>
        <v>0</v>
      </c>
    </row>
    <row r="612" spans="1:23" x14ac:dyDescent="0.35">
      <c r="A612" s="30">
        <v>46150</v>
      </c>
      <c r="B612" s="31" t="s">
        <v>2055</v>
      </c>
      <c r="C612" s="31" t="s">
        <v>402</v>
      </c>
      <c r="D612" s="31">
        <v>59040</v>
      </c>
      <c r="E612" s="31">
        <v>9446.4</v>
      </c>
      <c r="F612" s="31">
        <v>68486.399999999994</v>
      </c>
      <c r="G612" s="31">
        <v>68486.399999999994</v>
      </c>
      <c r="H612" s="31">
        <f t="shared" si="240"/>
        <v>59040</v>
      </c>
      <c r="I612" s="30">
        <v>46180</v>
      </c>
      <c r="J612" s="30" t="s">
        <v>503</v>
      </c>
      <c r="K612" s="31" t="s">
        <v>504</v>
      </c>
      <c r="L612" s="31" t="s">
        <v>397</v>
      </c>
      <c r="M612" s="31" t="s">
        <v>388</v>
      </c>
      <c r="N612" s="7">
        <v>46157</v>
      </c>
      <c r="O612" s="33">
        <f t="shared" si="231"/>
        <v>5</v>
      </c>
      <c r="P612" s="33">
        <f t="shared" si="232"/>
        <v>20</v>
      </c>
      <c r="Q612" s="52">
        <f t="shared" si="233"/>
        <v>0</v>
      </c>
      <c r="R612" s="37">
        <f t="shared" si="234"/>
        <v>0</v>
      </c>
      <c r="S612" s="37">
        <f t="shared" si="235"/>
        <v>0</v>
      </c>
      <c r="T612" s="37">
        <f t="shared" si="236"/>
        <v>0</v>
      </c>
      <c r="U612" s="37">
        <f t="shared" si="237"/>
        <v>0</v>
      </c>
      <c r="V612" s="37">
        <f t="shared" si="238"/>
        <v>0</v>
      </c>
      <c r="W612" s="37">
        <f t="shared" si="239"/>
        <v>59040</v>
      </c>
    </row>
    <row r="613" spans="1:23" x14ac:dyDescent="0.35">
      <c r="A613" s="30">
        <v>46150</v>
      </c>
      <c r="B613" s="31" t="s">
        <v>2056</v>
      </c>
      <c r="C613" s="31" t="s">
        <v>1136</v>
      </c>
      <c r="D613" s="31">
        <v>12980</v>
      </c>
      <c r="E613" s="31">
        <v>2076.8000000000002</v>
      </c>
      <c r="F613" s="31">
        <v>15056.8</v>
      </c>
      <c r="G613" s="31">
        <v>15056.8</v>
      </c>
      <c r="H613" s="31">
        <f t="shared" si="240"/>
        <v>12980</v>
      </c>
      <c r="I613" s="30">
        <v>46180</v>
      </c>
      <c r="J613" s="30" t="s">
        <v>503</v>
      </c>
      <c r="K613" s="31" t="s">
        <v>504</v>
      </c>
      <c r="L613" s="31" t="s">
        <v>397</v>
      </c>
      <c r="M613" s="31" t="s">
        <v>388</v>
      </c>
      <c r="N613" s="7">
        <v>46157</v>
      </c>
      <c r="O613" s="33">
        <f t="shared" si="231"/>
        <v>5</v>
      </c>
      <c r="P613" s="33">
        <f t="shared" si="232"/>
        <v>20</v>
      </c>
      <c r="Q613" s="52">
        <f t="shared" si="233"/>
        <v>0</v>
      </c>
      <c r="R613" s="37">
        <f t="shared" si="234"/>
        <v>0</v>
      </c>
      <c r="S613" s="37">
        <f t="shared" si="235"/>
        <v>0</v>
      </c>
      <c r="T613" s="37">
        <f t="shared" si="236"/>
        <v>0</v>
      </c>
      <c r="U613" s="37">
        <f t="shared" si="237"/>
        <v>0</v>
      </c>
      <c r="V613" s="37">
        <f t="shared" si="238"/>
        <v>0</v>
      </c>
      <c r="W613" s="37">
        <f t="shared" si="239"/>
        <v>12980</v>
      </c>
    </row>
    <row r="614" spans="1:23" x14ac:dyDescent="0.35">
      <c r="A614" s="30">
        <v>46150</v>
      </c>
      <c r="B614" s="31" t="s">
        <v>2057</v>
      </c>
      <c r="C614" s="31" t="s">
        <v>407</v>
      </c>
      <c r="D614" s="31">
        <v>103840</v>
      </c>
      <c r="E614" s="31">
        <v>16614.400000000001</v>
      </c>
      <c r="F614" s="31">
        <v>120454.39999999999</v>
      </c>
      <c r="G614" s="31">
        <v>120454.39999999999</v>
      </c>
      <c r="H614" s="31">
        <f t="shared" si="240"/>
        <v>103840</v>
      </c>
      <c r="I614" s="30">
        <v>46180</v>
      </c>
      <c r="J614" s="30" t="s">
        <v>503</v>
      </c>
      <c r="K614" s="31" t="s">
        <v>504</v>
      </c>
      <c r="L614" s="31" t="s">
        <v>835</v>
      </c>
      <c r="M614" s="31" t="s">
        <v>388</v>
      </c>
      <c r="N614" s="7">
        <v>46157</v>
      </c>
      <c r="O614" s="33">
        <f t="shared" si="231"/>
        <v>5</v>
      </c>
      <c r="P614" s="33">
        <f t="shared" si="232"/>
        <v>20</v>
      </c>
      <c r="Q614" s="52">
        <f t="shared" si="233"/>
        <v>0</v>
      </c>
      <c r="R614" s="37">
        <f t="shared" si="234"/>
        <v>0</v>
      </c>
      <c r="S614" s="37">
        <f t="shared" si="235"/>
        <v>0</v>
      </c>
      <c r="T614" s="37">
        <f t="shared" si="236"/>
        <v>0</v>
      </c>
      <c r="U614" s="37">
        <f t="shared" si="237"/>
        <v>0</v>
      </c>
      <c r="V614" s="37">
        <f t="shared" si="238"/>
        <v>0</v>
      </c>
      <c r="W614" s="37">
        <f t="shared" si="239"/>
        <v>103840</v>
      </c>
    </row>
    <row r="615" spans="1:23" x14ac:dyDescent="0.35">
      <c r="A615" s="30">
        <v>46150</v>
      </c>
      <c r="B615" s="31" t="s">
        <v>2058</v>
      </c>
      <c r="C615" s="31" t="s">
        <v>2059</v>
      </c>
      <c r="D615" s="31">
        <v>19250</v>
      </c>
      <c r="E615" s="31">
        <v>3080</v>
      </c>
      <c r="F615" s="31">
        <v>22330</v>
      </c>
      <c r="G615" s="31">
        <v>22330</v>
      </c>
      <c r="H615" s="31">
        <f t="shared" si="240"/>
        <v>19250</v>
      </c>
      <c r="I615" s="30">
        <v>46180</v>
      </c>
      <c r="J615" s="30" t="s">
        <v>503</v>
      </c>
      <c r="K615" s="31" t="s">
        <v>504</v>
      </c>
      <c r="L615" s="31" t="s">
        <v>397</v>
      </c>
      <c r="M615" s="31" t="s">
        <v>388</v>
      </c>
      <c r="N615" s="7">
        <v>46157</v>
      </c>
      <c r="O615" s="33">
        <f t="shared" si="231"/>
        <v>5</v>
      </c>
      <c r="P615" s="33">
        <f t="shared" si="232"/>
        <v>20</v>
      </c>
      <c r="Q615" s="52">
        <f t="shared" si="233"/>
        <v>0</v>
      </c>
      <c r="R615" s="37">
        <f t="shared" si="234"/>
        <v>0</v>
      </c>
      <c r="S615" s="37">
        <f t="shared" si="235"/>
        <v>0</v>
      </c>
      <c r="T615" s="37">
        <f t="shared" si="236"/>
        <v>0</v>
      </c>
      <c r="U615" s="37">
        <f t="shared" si="237"/>
        <v>0</v>
      </c>
      <c r="V615" s="37">
        <f t="shared" si="238"/>
        <v>0</v>
      </c>
      <c r="W615" s="37">
        <f t="shared" si="239"/>
        <v>19250</v>
      </c>
    </row>
    <row r="616" spans="1:23" x14ac:dyDescent="0.35">
      <c r="A616" s="30">
        <v>46150</v>
      </c>
      <c r="B616" s="31" t="s">
        <v>2060</v>
      </c>
      <c r="C616" s="31" t="s">
        <v>522</v>
      </c>
      <c r="D616" s="31">
        <v>112200</v>
      </c>
      <c r="E616" s="31">
        <v>17952</v>
      </c>
      <c r="F616" s="31">
        <v>130152</v>
      </c>
      <c r="G616" s="31">
        <v>130152</v>
      </c>
      <c r="H616" s="31">
        <f t="shared" si="240"/>
        <v>112200</v>
      </c>
      <c r="I616" s="30">
        <v>46180</v>
      </c>
      <c r="J616" s="30" t="s">
        <v>503</v>
      </c>
      <c r="K616" s="31" t="s">
        <v>504</v>
      </c>
      <c r="L616" s="31" t="s">
        <v>397</v>
      </c>
      <c r="M616" s="31" t="s">
        <v>388</v>
      </c>
      <c r="N616" s="7">
        <v>46157</v>
      </c>
      <c r="O616" s="33">
        <f t="shared" si="231"/>
        <v>5</v>
      </c>
      <c r="P616" s="33">
        <f t="shared" si="232"/>
        <v>20</v>
      </c>
      <c r="Q616" s="52">
        <f t="shared" si="233"/>
        <v>0</v>
      </c>
      <c r="R616" s="37">
        <f t="shared" si="234"/>
        <v>0</v>
      </c>
      <c r="S616" s="37">
        <f t="shared" si="235"/>
        <v>0</v>
      </c>
      <c r="T616" s="37">
        <f t="shared" si="236"/>
        <v>0</v>
      </c>
      <c r="U616" s="37">
        <f t="shared" si="237"/>
        <v>0</v>
      </c>
      <c r="V616" s="37">
        <f t="shared" si="238"/>
        <v>0</v>
      </c>
      <c r="W616" s="37">
        <f t="shared" si="239"/>
        <v>112200</v>
      </c>
    </row>
    <row r="617" spans="1:23" x14ac:dyDescent="0.35">
      <c r="A617" s="30">
        <v>46149</v>
      </c>
      <c r="B617" s="31" t="s">
        <v>2061</v>
      </c>
      <c r="C617" s="31" t="s">
        <v>831</v>
      </c>
      <c r="D617" s="31">
        <v>20000</v>
      </c>
      <c r="E617" s="31"/>
      <c r="F617" s="31">
        <v>20000</v>
      </c>
      <c r="G617" s="31">
        <v>20000</v>
      </c>
      <c r="H617" s="31">
        <f t="shared" si="240"/>
        <v>20000</v>
      </c>
      <c r="I617" s="30">
        <v>46179</v>
      </c>
      <c r="J617" s="30" t="s">
        <v>503</v>
      </c>
      <c r="K617" s="31" t="s">
        <v>504</v>
      </c>
      <c r="L617" s="31" t="s">
        <v>397</v>
      </c>
      <c r="M617" s="31" t="s">
        <v>388</v>
      </c>
      <c r="N617" s="7">
        <v>46157</v>
      </c>
      <c r="O617" s="33">
        <f t="shared" si="231"/>
        <v>5</v>
      </c>
      <c r="P617" s="33">
        <f t="shared" si="232"/>
        <v>20</v>
      </c>
      <c r="Q617" s="52">
        <f t="shared" si="233"/>
        <v>0</v>
      </c>
      <c r="R617" s="37">
        <f t="shared" si="234"/>
        <v>0</v>
      </c>
      <c r="S617" s="37">
        <f t="shared" si="235"/>
        <v>0</v>
      </c>
      <c r="T617" s="37">
        <f t="shared" si="236"/>
        <v>0</v>
      </c>
      <c r="U617" s="37">
        <f t="shared" si="237"/>
        <v>0</v>
      </c>
      <c r="V617" s="37">
        <f t="shared" si="238"/>
        <v>0</v>
      </c>
      <c r="W617" s="37">
        <f t="shared" si="239"/>
        <v>20000</v>
      </c>
    </row>
    <row r="618" spans="1:23" x14ac:dyDescent="0.35">
      <c r="A618" s="30">
        <v>46149</v>
      </c>
      <c r="B618" s="31" t="s">
        <v>2062</v>
      </c>
      <c r="C618" s="31" t="s">
        <v>831</v>
      </c>
      <c r="D618" s="31">
        <v>4600</v>
      </c>
      <c r="E618" s="31"/>
      <c r="F618" s="31">
        <v>4600</v>
      </c>
      <c r="G618" s="31">
        <v>4600</v>
      </c>
      <c r="H618" s="31">
        <f t="shared" si="240"/>
        <v>4600</v>
      </c>
      <c r="I618" s="30">
        <v>46179</v>
      </c>
      <c r="J618" s="30" t="s">
        <v>503</v>
      </c>
      <c r="K618" s="31" t="s">
        <v>504</v>
      </c>
      <c r="L618" s="31" t="s">
        <v>397</v>
      </c>
      <c r="M618" s="31" t="s">
        <v>388</v>
      </c>
      <c r="N618" s="7">
        <v>46157</v>
      </c>
      <c r="O618" s="33">
        <f t="shared" si="231"/>
        <v>5</v>
      </c>
      <c r="P618" s="33">
        <f t="shared" si="232"/>
        <v>20</v>
      </c>
      <c r="Q618" s="52">
        <f t="shared" si="233"/>
        <v>0</v>
      </c>
      <c r="R618" s="37">
        <f t="shared" si="234"/>
        <v>0</v>
      </c>
      <c r="S618" s="37">
        <f t="shared" si="235"/>
        <v>0</v>
      </c>
      <c r="T618" s="37">
        <f t="shared" si="236"/>
        <v>0</v>
      </c>
      <c r="U618" s="37">
        <f t="shared" si="237"/>
        <v>0</v>
      </c>
      <c r="V618" s="37">
        <f t="shared" si="238"/>
        <v>0</v>
      </c>
      <c r="W618" s="37">
        <f t="shared" si="239"/>
        <v>4600</v>
      </c>
    </row>
    <row r="619" spans="1:23" x14ac:dyDescent="0.35">
      <c r="A619" s="30">
        <v>46149</v>
      </c>
      <c r="B619" s="31" t="s">
        <v>2064</v>
      </c>
      <c r="C619" s="31" t="s">
        <v>411</v>
      </c>
      <c r="D619" s="31">
        <v>30600</v>
      </c>
      <c r="E619" s="31">
        <v>4896</v>
      </c>
      <c r="F619" s="31">
        <v>35496</v>
      </c>
      <c r="G619" s="31">
        <v>35496</v>
      </c>
      <c r="H619" s="31">
        <f t="shared" si="240"/>
        <v>30600</v>
      </c>
      <c r="I619" s="30">
        <v>46179</v>
      </c>
      <c r="J619" s="30" t="s">
        <v>503</v>
      </c>
      <c r="K619" s="31" t="s">
        <v>504</v>
      </c>
      <c r="L619" s="31" t="s">
        <v>1146</v>
      </c>
      <c r="M619" s="31" t="s">
        <v>388</v>
      </c>
      <c r="N619" s="7">
        <v>46157</v>
      </c>
      <c r="O619" s="33">
        <f t="shared" si="231"/>
        <v>5</v>
      </c>
      <c r="P619" s="33">
        <f t="shared" si="232"/>
        <v>20</v>
      </c>
      <c r="Q619" s="52">
        <f t="shared" si="233"/>
        <v>0</v>
      </c>
      <c r="R619" s="37">
        <f t="shared" si="234"/>
        <v>0</v>
      </c>
      <c r="S619" s="37">
        <f t="shared" si="235"/>
        <v>0</v>
      </c>
      <c r="T619" s="37">
        <f t="shared" si="236"/>
        <v>0</v>
      </c>
      <c r="U619" s="37">
        <f t="shared" si="237"/>
        <v>0</v>
      </c>
      <c r="V619" s="37">
        <f t="shared" si="238"/>
        <v>0</v>
      </c>
      <c r="W619" s="37">
        <f t="shared" si="239"/>
        <v>30600</v>
      </c>
    </row>
    <row r="620" spans="1:23" x14ac:dyDescent="0.35">
      <c r="A620" s="30">
        <v>46148</v>
      </c>
      <c r="B620" s="31" t="s">
        <v>2066</v>
      </c>
      <c r="C620" s="31" t="s">
        <v>407</v>
      </c>
      <c r="D620" s="31">
        <v>38940</v>
      </c>
      <c r="E620" s="31">
        <v>6230.4</v>
      </c>
      <c r="F620" s="31">
        <v>45170.400000000001</v>
      </c>
      <c r="G620" s="31">
        <v>45170.400000000001</v>
      </c>
      <c r="H620" s="31">
        <f t="shared" si="240"/>
        <v>38940</v>
      </c>
      <c r="I620" s="30">
        <v>46178</v>
      </c>
      <c r="J620" s="30" t="s">
        <v>503</v>
      </c>
      <c r="K620" s="31" t="s">
        <v>504</v>
      </c>
      <c r="L620" s="31" t="s">
        <v>835</v>
      </c>
      <c r="M620" s="31" t="s">
        <v>388</v>
      </c>
      <c r="N620" s="7">
        <v>46157</v>
      </c>
      <c r="O620" s="33">
        <f t="shared" si="231"/>
        <v>5</v>
      </c>
      <c r="P620" s="33">
        <f t="shared" si="232"/>
        <v>20</v>
      </c>
      <c r="Q620" s="52">
        <f t="shared" si="233"/>
        <v>0</v>
      </c>
      <c r="R620" s="37">
        <f t="shared" si="234"/>
        <v>0</v>
      </c>
      <c r="S620" s="37">
        <f t="shared" si="235"/>
        <v>0</v>
      </c>
      <c r="T620" s="37">
        <f t="shared" si="236"/>
        <v>0</v>
      </c>
      <c r="U620" s="37">
        <f t="shared" si="237"/>
        <v>0</v>
      </c>
      <c r="V620" s="37">
        <f t="shared" si="238"/>
        <v>0</v>
      </c>
      <c r="W620" s="37">
        <f t="shared" si="239"/>
        <v>38940</v>
      </c>
    </row>
    <row r="621" spans="1:23" x14ac:dyDescent="0.35">
      <c r="A621" s="30">
        <v>46148</v>
      </c>
      <c r="B621" s="31" t="s">
        <v>2067</v>
      </c>
      <c r="C621" s="31" t="s">
        <v>792</v>
      </c>
      <c r="D621" s="31">
        <v>31000</v>
      </c>
      <c r="E621" s="31">
        <v>4960</v>
      </c>
      <c r="F621" s="31">
        <v>35960</v>
      </c>
      <c r="G621" s="31">
        <v>35960</v>
      </c>
      <c r="H621" s="31">
        <f t="shared" si="240"/>
        <v>31000</v>
      </c>
      <c r="I621" s="30">
        <v>46193</v>
      </c>
      <c r="J621" s="30" t="s">
        <v>503</v>
      </c>
      <c r="K621" s="31" t="s">
        <v>504</v>
      </c>
      <c r="L621" s="31" t="s">
        <v>397</v>
      </c>
      <c r="M621" s="31" t="s">
        <v>388</v>
      </c>
      <c r="N621" s="7">
        <v>46157</v>
      </c>
      <c r="O621" s="33">
        <f t="shared" si="231"/>
        <v>5</v>
      </c>
      <c r="P621" s="33">
        <f t="shared" si="232"/>
        <v>20</v>
      </c>
      <c r="Q621" s="52">
        <f t="shared" si="233"/>
        <v>0</v>
      </c>
      <c r="R621" s="37">
        <f t="shared" si="234"/>
        <v>0</v>
      </c>
      <c r="S621" s="37">
        <f t="shared" si="235"/>
        <v>0</v>
      </c>
      <c r="T621" s="37">
        <f t="shared" si="236"/>
        <v>0</v>
      </c>
      <c r="U621" s="37">
        <f t="shared" si="237"/>
        <v>0</v>
      </c>
      <c r="V621" s="37">
        <f t="shared" si="238"/>
        <v>0</v>
      </c>
      <c r="W621" s="37">
        <f t="shared" si="239"/>
        <v>31000</v>
      </c>
    </row>
    <row r="622" spans="1:23" x14ac:dyDescent="0.35">
      <c r="A622" s="30">
        <v>46148</v>
      </c>
      <c r="B622" s="31" t="s">
        <v>2068</v>
      </c>
      <c r="C622" s="31" t="s">
        <v>1973</v>
      </c>
      <c r="D622" s="31">
        <v>2050</v>
      </c>
      <c r="E622" s="31">
        <v>328</v>
      </c>
      <c r="F622" s="31">
        <v>2378</v>
      </c>
      <c r="G622" s="31">
        <v>2378</v>
      </c>
      <c r="H622" s="31">
        <f t="shared" si="240"/>
        <v>2050</v>
      </c>
      <c r="I622" s="30">
        <v>46148</v>
      </c>
      <c r="J622" s="30" t="s">
        <v>506</v>
      </c>
      <c r="K622" s="31" t="s">
        <v>504</v>
      </c>
      <c r="L622" s="31" t="s">
        <v>1146</v>
      </c>
      <c r="M622" s="31" t="s">
        <v>511</v>
      </c>
      <c r="N622" s="7">
        <v>46157</v>
      </c>
      <c r="O622" s="33">
        <f t="shared" si="231"/>
        <v>5</v>
      </c>
      <c r="P622" s="33">
        <f t="shared" si="232"/>
        <v>20</v>
      </c>
      <c r="Q622" s="52">
        <f t="shared" si="233"/>
        <v>10</v>
      </c>
      <c r="R622" s="37">
        <f t="shared" si="234"/>
        <v>2050</v>
      </c>
      <c r="S622" s="37">
        <f t="shared" si="235"/>
        <v>0</v>
      </c>
      <c r="T622" s="37">
        <f t="shared" si="236"/>
        <v>0</v>
      </c>
      <c r="U622" s="37">
        <f t="shared" si="237"/>
        <v>0</v>
      </c>
      <c r="V622" s="37">
        <f t="shared" si="238"/>
        <v>0</v>
      </c>
      <c r="W622" s="37">
        <f t="shared" si="239"/>
        <v>0</v>
      </c>
    </row>
    <row r="623" spans="1:23" x14ac:dyDescent="0.35">
      <c r="A623" s="30">
        <v>46147</v>
      </c>
      <c r="B623" s="31" t="s">
        <v>2069</v>
      </c>
      <c r="C623" s="31" t="s">
        <v>920</v>
      </c>
      <c r="D623" s="31">
        <v>14000</v>
      </c>
      <c r="E623" s="31">
        <v>2240</v>
      </c>
      <c r="F623" s="31">
        <v>16240</v>
      </c>
      <c r="G623" s="31">
        <v>16240</v>
      </c>
      <c r="H623" s="31">
        <f t="shared" si="240"/>
        <v>14000</v>
      </c>
      <c r="I623" s="30">
        <v>46177</v>
      </c>
      <c r="J623" s="30" t="s">
        <v>503</v>
      </c>
      <c r="K623" s="31" t="s">
        <v>504</v>
      </c>
      <c r="L623" s="31" t="s">
        <v>835</v>
      </c>
      <c r="M623" s="31" t="s">
        <v>388</v>
      </c>
      <c r="N623" s="7">
        <v>46157</v>
      </c>
      <c r="O623" s="33">
        <f t="shared" si="231"/>
        <v>5</v>
      </c>
      <c r="P623" s="33">
        <f t="shared" si="232"/>
        <v>20</v>
      </c>
      <c r="Q623" s="52">
        <f t="shared" si="233"/>
        <v>0</v>
      </c>
      <c r="R623" s="37">
        <f t="shared" si="234"/>
        <v>0</v>
      </c>
      <c r="S623" s="37">
        <f t="shared" si="235"/>
        <v>0</v>
      </c>
      <c r="T623" s="37">
        <f t="shared" si="236"/>
        <v>0</v>
      </c>
      <c r="U623" s="37">
        <f t="shared" si="237"/>
        <v>0</v>
      </c>
      <c r="V623" s="37">
        <f t="shared" si="238"/>
        <v>0</v>
      </c>
      <c r="W623" s="37">
        <f t="shared" si="239"/>
        <v>14000</v>
      </c>
    </row>
    <row r="624" spans="1:23" x14ac:dyDescent="0.35">
      <c r="A624" s="30">
        <v>46147</v>
      </c>
      <c r="B624" s="31" t="s">
        <v>2070</v>
      </c>
      <c r="C624" s="31" t="s">
        <v>920</v>
      </c>
      <c r="D624" s="31">
        <v>14400</v>
      </c>
      <c r="E624" s="31">
        <v>2304</v>
      </c>
      <c r="F624" s="31">
        <v>16704</v>
      </c>
      <c r="G624" s="31">
        <v>16704</v>
      </c>
      <c r="H624" s="31">
        <f t="shared" si="240"/>
        <v>14400</v>
      </c>
      <c r="I624" s="30">
        <v>46177</v>
      </c>
      <c r="J624" s="30" t="s">
        <v>503</v>
      </c>
      <c r="K624" s="31" t="s">
        <v>504</v>
      </c>
      <c r="L624" s="31" t="s">
        <v>835</v>
      </c>
      <c r="M624" s="31" t="s">
        <v>388</v>
      </c>
      <c r="N624" s="7">
        <v>46157</v>
      </c>
      <c r="O624" s="33">
        <f t="shared" si="231"/>
        <v>5</v>
      </c>
      <c r="P624" s="33">
        <f t="shared" si="232"/>
        <v>20</v>
      </c>
      <c r="Q624" s="52">
        <f t="shared" si="233"/>
        <v>0</v>
      </c>
      <c r="R624" s="37">
        <f t="shared" si="234"/>
        <v>0</v>
      </c>
      <c r="S624" s="37">
        <f t="shared" si="235"/>
        <v>0</v>
      </c>
      <c r="T624" s="37">
        <f t="shared" si="236"/>
        <v>0</v>
      </c>
      <c r="U624" s="37">
        <f t="shared" si="237"/>
        <v>0</v>
      </c>
      <c r="V624" s="37">
        <f t="shared" si="238"/>
        <v>0</v>
      </c>
      <c r="W624" s="37">
        <f t="shared" si="239"/>
        <v>14400</v>
      </c>
    </row>
    <row r="625" spans="1:23" x14ac:dyDescent="0.35">
      <c r="A625" s="30">
        <v>46147</v>
      </c>
      <c r="B625" s="31" t="s">
        <v>2072</v>
      </c>
      <c r="C625" s="31" t="s">
        <v>790</v>
      </c>
      <c r="D625" s="31">
        <v>68400</v>
      </c>
      <c r="E625" s="31">
        <v>10944</v>
      </c>
      <c r="F625" s="31">
        <v>79344</v>
      </c>
      <c r="G625" s="31">
        <v>79344</v>
      </c>
      <c r="H625" s="31">
        <f t="shared" si="240"/>
        <v>68400</v>
      </c>
      <c r="I625" s="30">
        <v>46177</v>
      </c>
      <c r="J625" s="30" t="s">
        <v>503</v>
      </c>
      <c r="K625" s="31" t="s">
        <v>504</v>
      </c>
      <c r="L625" s="31" t="s">
        <v>397</v>
      </c>
      <c r="M625" s="31" t="s">
        <v>388</v>
      </c>
      <c r="N625" s="7">
        <v>46157</v>
      </c>
      <c r="O625" s="33">
        <f t="shared" si="231"/>
        <v>5</v>
      </c>
      <c r="P625" s="33">
        <f t="shared" si="232"/>
        <v>20</v>
      </c>
      <c r="Q625" s="52">
        <f t="shared" si="233"/>
        <v>0</v>
      </c>
      <c r="R625" s="37">
        <f t="shared" si="234"/>
        <v>0</v>
      </c>
      <c r="S625" s="37">
        <f t="shared" si="235"/>
        <v>0</v>
      </c>
      <c r="T625" s="37">
        <f t="shared" si="236"/>
        <v>0</v>
      </c>
      <c r="U625" s="37">
        <f t="shared" si="237"/>
        <v>0</v>
      </c>
      <c r="V625" s="37">
        <f t="shared" si="238"/>
        <v>0</v>
      </c>
      <c r="W625" s="37">
        <f t="shared" si="239"/>
        <v>68400</v>
      </c>
    </row>
    <row r="626" spans="1:23" x14ac:dyDescent="0.35">
      <c r="A626" s="30">
        <v>46147</v>
      </c>
      <c r="B626" s="31" t="s">
        <v>2073</v>
      </c>
      <c r="C626" s="31" t="s">
        <v>790</v>
      </c>
      <c r="D626" s="31">
        <v>68400</v>
      </c>
      <c r="E626" s="31">
        <v>10944</v>
      </c>
      <c r="F626" s="31">
        <v>79344</v>
      </c>
      <c r="G626" s="31">
        <v>79344</v>
      </c>
      <c r="H626" s="31">
        <f t="shared" si="240"/>
        <v>68400</v>
      </c>
      <c r="I626" s="30">
        <v>46177</v>
      </c>
      <c r="J626" s="30" t="s">
        <v>503</v>
      </c>
      <c r="K626" s="31" t="s">
        <v>504</v>
      </c>
      <c r="L626" s="31" t="s">
        <v>397</v>
      </c>
      <c r="M626" s="31" t="s">
        <v>388</v>
      </c>
      <c r="N626" s="7">
        <v>46157</v>
      </c>
      <c r="O626" s="33">
        <f t="shared" si="231"/>
        <v>5</v>
      </c>
      <c r="P626" s="33">
        <f t="shared" si="232"/>
        <v>20</v>
      </c>
      <c r="Q626" s="52">
        <f t="shared" si="233"/>
        <v>0</v>
      </c>
      <c r="R626" s="37">
        <f t="shared" si="234"/>
        <v>0</v>
      </c>
      <c r="S626" s="37">
        <f t="shared" si="235"/>
        <v>0</v>
      </c>
      <c r="T626" s="37">
        <f t="shared" si="236"/>
        <v>0</v>
      </c>
      <c r="U626" s="37">
        <f t="shared" si="237"/>
        <v>0</v>
      </c>
      <c r="V626" s="37">
        <f t="shared" si="238"/>
        <v>0</v>
      </c>
      <c r="W626" s="37">
        <f t="shared" si="239"/>
        <v>68400</v>
      </c>
    </row>
    <row r="627" spans="1:23" x14ac:dyDescent="0.35">
      <c r="A627" s="30">
        <v>46147</v>
      </c>
      <c r="B627" s="31" t="s">
        <v>2074</v>
      </c>
      <c r="C627" s="31" t="s">
        <v>790</v>
      </c>
      <c r="D627" s="31">
        <v>68400</v>
      </c>
      <c r="E627" s="31">
        <v>10944</v>
      </c>
      <c r="F627" s="31">
        <v>79344</v>
      </c>
      <c r="G627" s="31">
        <v>79344</v>
      </c>
      <c r="H627" s="31">
        <f t="shared" si="240"/>
        <v>68400</v>
      </c>
      <c r="I627" s="30">
        <v>46177</v>
      </c>
      <c r="J627" s="30" t="s">
        <v>503</v>
      </c>
      <c r="K627" s="31" t="s">
        <v>504</v>
      </c>
      <c r="L627" s="31" t="s">
        <v>397</v>
      </c>
      <c r="M627" s="31" t="s">
        <v>388</v>
      </c>
      <c r="N627" s="7">
        <v>46157</v>
      </c>
      <c r="O627" s="33">
        <f t="shared" si="231"/>
        <v>5</v>
      </c>
      <c r="P627" s="33">
        <f t="shared" si="232"/>
        <v>20</v>
      </c>
      <c r="Q627" s="52">
        <f t="shared" si="233"/>
        <v>0</v>
      </c>
      <c r="R627" s="37">
        <f t="shared" si="234"/>
        <v>0</v>
      </c>
      <c r="S627" s="37">
        <f t="shared" si="235"/>
        <v>0</v>
      </c>
      <c r="T627" s="37">
        <f t="shared" si="236"/>
        <v>0</v>
      </c>
      <c r="U627" s="37">
        <f t="shared" si="237"/>
        <v>0</v>
      </c>
      <c r="V627" s="37">
        <f t="shared" si="238"/>
        <v>0</v>
      </c>
      <c r="W627" s="37">
        <f t="shared" si="239"/>
        <v>68400</v>
      </c>
    </row>
    <row r="628" spans="1:23" x14ac:dyDescent="0.35">
      <c r="A628" s="30">
        <v>46147</v>
      </c>
      <c r="B628" s="31" t="s">
        <v>2075</v>
      </c>
      <c r="C628" s="31" t="s">
        <v>790</v>
      </c>
      <c r="D628" s="31">
        <v>68400</v>
      </c>
      <c r="E628" s="31">
        <v>10944</v>
      </c>
      <c r="F628" s="31">
        <v>79344</v>
      </c>
      <c r="G628" s="31">
        <v>79344</v>
      </c>
      <c r="H628" s="31">
        <f t="shared" si="240"/>
        <v>68400</v>
      </c>
      <c r="I628" s="30">
        <v>46177</v>
      </c>
      <c r="J628" s="30" t="s">
        <v>503</v>
      </c>
      <c r="K628" s="31" t="s">
        <v>504</v>
      </c>
      <c r="L628" s="31" t="s">
        <v>397</v>
      </c>
      <c r="M628" s="31" t="s">
        <v>388</v>
      </c>
      <c r="N628" s="7">
        <v>46157</v>
      </c>
      <c r="O628" s="33">
        <f t="shared" si="231"/>
        <v>5</v>
      </c>
      <c r="P628" s="33">
        <f t="shared" si="232"/>
        <v>20</v>
      </c>
      <c r="Q628" s="52">
        <f t="shared" si="233"/>
        <v>0</v>
      </c>
      <c r="R628" s="37">
        <f t="shared" si="234"/>
        <v>0</v>
      </c>
      <c r="S628" s="37">
        <f t="shared" si="235"/>
        <v>0</v>
      </c>
      <c r="T628" s="37">
        <f t="shared" si="236"/>
        <v>0</v>
      </c>
      <c r="U628" s="37">
        <f t="shared" si="237"/>
        <v>0</v>
      </c>
      <c r="V628" s="37">
        <f t="shared" si="238"/>
        <v>0</v>
      </c>
      <c r="W628" s="37">
        <f t="shared" si="239"/>
        <v>68400</v>
      </c>
    </row>
    <row r="629" spans="1:23" x14ac:dyDescent="0.35">
      <c r="A629" s="30">
        <v>46147</v>
      </c>
      <c r="B629" s="31" t="s">
        <v>2076</v>
      </c>
      <c r="C629" s="31" t="s">
        <v>484</v>
      </c>
      <c r="D629" s="31">
        <v>17050</v>
      </c>
      <c r="E629" s="31">
        <v>2728</v>
      </c>
      <c r="F629" s="31">
        <v>19778</v>
      </c>
      <c r="G629" s="31">
        <v>19778</v>
      </c>
      <c r="H629" s="31">
        <f t="shared" si="240"/>
        <v>17050</v>
      </c>
      <c r="I629" s="30">
        <v>46177</v>
      </c>
      <c r="J629" s="30" t="s">
        <v>503</v>
      </c>
      <c r="K629" s="31" t="s">
        <v>504</v>
      </c>
      <c r="L629" s="31" t="s">
        <v>397</v>
      </c>
      <c r="M629" s="31" t="s">
        <v>388</v>
      </c>
      <c r="N629" s="7">
        <v>46157</v>
      </c>
      <c r="O629" s="33">
        <f t="shared" si="231"/>
        <v>5</v>
      </c>
      <c r="P629" s="33">
        <f t="shared" si="232"/>
        <v>20</v>
      </c>
      <c r="Q629" s="52">
        <f t="shared" si="233"/>
        <v>0</v>
      </c>
      <c r="R629" s="37">
        <f t="shared" si="234"/>
        <v>0</v>
      </c>
      <c r="S629" s="37">
        <f t="shared" si="235"/>
        <v>0</v>
      </c>
      <c r="T629" s="37">
        <f t="shared" si="236"/>
        <v>0</v>
      </c>
      <c r="U629" s="37">
        <f t="shared" si="237"/>
        <v>0</v>
      </c>
      <c r="V629" s="37">
        <f t="shared" si="238"/>
        <v>0</v>
      </c>
      <c r="W629" s="37">
        <f t="shared" si="239"/>
        <v>17050</v>
      </c>
    </row>
    <row r="630" spans="1:23" x14ac:dyDescent="0.35">
      <c r="A630" s="30">
        <v>46146</v>
      </c>
      <c r="B630" s="31" t="s">
        <v>2077</v>
      </c>
      <c r="C630" s="31" t="s">
        <v>1193</v>
      </c>
      <c r="D630" s="31">
        <v>8000</v>
      </c>
      <c r="E630" s="31">
        <v>1280</v>
      </c>
      <c r="F630" s="31">
        <v>9280</v>
      </c>
      <c r="G630" s="31">
        <v>9280</v>
      </c>
      <c r="H630" s="31">
        <f t="shared" si="240"/>
        <v>8000</v>
      </c>
      <c r="I630" s="30">
        <v>46146</v>
      </c>
      <c r="J630" s="30" t="s">
        <v>506</v>
      </c>
      <c r="K630" s="31" t="s">
        <v>504</v>
      </c>
      <c r="L630" s="31" t="s">
        <v>397</v>
      </c>
      <c r="M630" s="31" t="s">
        <v>511</v>
      </c>
      <c r="N630" s="7">
        <v>46157</v>
      </c>
      <c r="O630" s="33">
        <f t="shared" si="231"/>
        <v>5</v>
      </c>
      <c r="P630" s="33">
        <f t="shared" si="232"/>
        <v>20</v>
      </c>
      <c r="Q630" s="52">
        <f t="shared" si="233"/>
        <v>12</v>
      </c>
      <c r="R630" s="37">
        <f t="shared" si="234"/>
        <v>8000</v>
      </c>
      <c r="S630" s="37">
        <f t="shared" si="235"/>
        <v>0</v>
      </c>
      <c r="T630" s="37">
        <f t="shared" si="236"/>
        <v>0</v>
      </c>
      <c r="U630" s="37">
        <f t="shared" si="237"/>
        <v>0</v>
      </c>
      <c r="V630" s="37">
        <f t="shared" si="238"/>
        <v>0</v>
      </c>
      <c r="W630" s="37">
        <f t="shared" si="239"/>
        <v>0</v>
      </c>
    </row>
    <row r="631" spans="1:23" x14ac:dyDescent="0.35">
      <c r="A631" s="30">
        <v>46146</v>
      </c>
      <c r="B631" s="31" t="s">
        <v>2078</v>
      </c>
      <c r="C631" s="31" t="s">
        <v>1193</v>
      </c>
      <c r="D631" s="31">
        <v>8000</v>
      </c>
      <c r="E631" s="31">
        <v>1280</v>
      </c>
      <c r="F631" s="31">
        <v>9280</v>
      </c>
      <c r="G631" s="31">
        <v>9280</v>
      </c>
      <c r="H631" s="31">
        <f t="shared" si="240"/>
        <v>8000</v>
      </c>
      <c r="I631" s="30">
        <v>46146</v>
      </c>
      <c r="J631" s="30" t="s">
        <v>506</v>
      </c>
      <c r="K631" s="31" t="s">
        <v>504</v>
      </c>
      <c r="L631" s="31" t="s">
        <v>397</v>
      </c>
      <c r="M631" s="31" t="s">
        <v>511</v>
      </c>
      <c r="N631" s="7">
        <v>46157</v>
      </c>
      <c r="O631" s="33">
        <f t="shared" si="231"/>
        <v>5</v>
      </c>
      <c r="P631" s="33">
        <f t="shared" si="232"/>
        <v>20</v>
      </c>
      <c r="Q631" s="52">
        <f t="shared" si="233"/>
        <v>12</v>
      </c>
      <c r="R631" s="37">
        <f t="shared" si="234"/>
        <v>8000</v>
      </c>
      <c r="S631" s="37">
        <f t="shared" si="235"/>
        <v>0</v>
      </c>
      <c r="T631" s="37">
        <f t="shared" si="236"/>
        <v>0</v>
      </c>
      <c r="U631" s="37">
        <f t="shared" si="237"/>
        <v>0</v>
      </c>
      <c r="V631" s="37">
        <f t="shared" si="238"/>
        <v>0</v>
      </c>
      <c r="W631" s="37">
        <f t="shared" si="239"/>
        <v>0</v>
      </c>
    </row>
    <row r="632" spans="1:23" x14ac:dyDescent="0.35">
      <c r="A632" s="30">
        <v>46146</v>
      </c>
      <c r="B632" s="31" t="s">
        <v>2079</v>
      </c>
      <c r="C632" s="31" t="s">
        <v>512</v>
      </c>
      <c r="D632" s="31">
        <v>9460</v>
      </c>
      <c r="E632" s="31">
        <v>1513.6</v>
      </c>
      <c r="F632" s="31">
        <v>10973.6</v>
      </c>
      <c r="G632" s="31">
        <v>10973.6</v>
      </c>
      <c r="H632" s="31">
        <f t="shared" si="240"/>
        <v>9460</v>
      </c>
      <c r="I632" s="30">
        <v>46176</v>
      </c>
      <c r="J632" s="30" t="s">
        <v>503</v>
      </c>
      <c r="K632" s="31" t="s">
        <v>504</v>
      </c>
      <c r="L632" s="31" t="s">
        <v>835</v>
      </c>
      <c r="M632" s="31" t="s">
        <v>388</v>
      </c>
      <c r="N632" s="7">
        <v>46157</v>
      </c>
      <c r="O632" s="33">
        <f t="shared" si="231"/>
        <v>5</v>
      </c>
      <c r="P632" s="33">
        <f t="shared" si="232"/>
        <v>20</v>
      </c>
      <c r="Q632" s="52">
        <f t="shared" si="233"/>
        <v>0</v>
      </c>
      <c r="R632" s="37">
        <f t="shared" si="234"/>
        <v>0</v>
      </c>
      <c r="S632" s="37">
        <f t="shared" si="235"/>
        <v>0</v>
      </c>
      <c r="T632" s="37">
        <f t="shared" si="236"/>
        <v>0</v>
      </c>
      <c r="U632" s="37">
        <f t="shared" si="237"/>
        <v>0</v>
      </c>
      <c r="V632" s="37">
        <f t="shared" si="238"/>
        <v>0</v>
      </c>
      <c r="W632" s="37">
        <f t="shared" si="239"/>
        <v>9460</v>
      </c>
    </row>
    <row r="633" spans="1:23" x14ac:dyDescent="0.35">
      <c r="A633" s="30">
        <v>46146</v>
      </c>
      <c r="B633" s="31" t="s">
        <v>2080</v>
      </c>
      <c r="C633" s="31" t="s">
        <v>831</v>
      </c>
      <c r="D633" s="31">
        <v>12608.5</v>
      </c>
      <c r="E633" s="31"/>
      <c r="F633" s="31">
        <v>12608.5</v>
      </c>
      <c r="G633" s="31">
        <v>12608.5</v>
      </c>
      <c r="H633" s="31">
        <f t="shared" si="240"/>
        <v>12608.5</v>
      </c>
      <c r="I633" s="30">
        <v>46176</v>
      </c>
      <c r="J633" s="30" t="s">
        <v>503</v>
      </c>
      <c r="K633" s="31" t="s">
        <v>504</v>
      </c>
      <c r="L633" s="31" t="s">
        <v>397</v>
      </c>
      <c r="M633" s="31" t="s">
        <v>388</v>
      </c>
      <c r="N633" s="7">
        <v>46157</v>
      </c>
      <c r="O633" s="33">
        <f t="shared" si="231"/>
        <v>5</v>
      </c>
      <c r="P633" s="33">
        <f t="shared" si="232"/>
        <v>20</v>
      </c>
      <c r="Q633" s="52">
        <f t="shared" si="233"/>
        <v>0</v>
      </c>
      <c r="R633" s="37">
        <f t="shared" si="234"/>
        <v>0</v>
      </c>
      <c r="S633" s="37">
        <f t="shared" si="235"/>
        <v>0</v>
      </c>
      <c r="T633" s="37">
        <f t="shared" si="236"/>
        <v>0</v>
      </c>
      <c r="U633" s="37">
        <f t="shared" si="237"/>
        <v>0</v>
      </c>
      <c r="V633" s="37">
        <f t="shared" si="238"/>
        <v>0</v>
      </c>
      <c r="W633" s="37">
        <f t="shared" si="239"/>
        <v>12608.5</v>
      </c>
    </row>
    <row r="634" spans="1:23" x14ac:dyDescent="0.35">
      <c r="A634" s="30">
        <v>46142</v>
      </c>
      <c r="B634" s="31" t="s">
        <v>2017</v>
      </c>
      <c r="C634" s="31" t="s">
        <v>402</v>
      </c>
      <c r="D634" s="31">
        <v>54720</v>
      </c>
      <c r="E634" s="31">
        <v>8755.2000000000007</v>
      </c>
      <c r="F634" s="31">
        <v>63475.199999999997</v>
      </c>
      <c r="G634" s="31">
        <v>63475.199999999997</v>
      </c>
      <c r="H634" s="31">
        <f t="shared" si="240"/>
        <v>54720</v>
      </c>
      <c r="I634" s="30">
        <v>46172</v>
      </c>
      <c r="J634" s="30" t="s">
        <v>503</v>
      </c>
      <c r="K634" s="31" t="s">
        <v>504</v>
      </c>
      <c r="L634" s="31" t="s">
        <v>397</v>
      </c>
      <c r="M634" s="31" t="s">
        <v>388</v>
      </c>
      <c r="N634" s="7">
        <v>46157</v>
      </c>
      <c r="O634" s="33">
        <f t="shared" si="231"/>
        <v>5</v>
      </c>
      <c r="P634" s="33">
        <f t="shared" si="232"/>
        <v>20</v>
      </c>
      <c r="Q634" s="52">
        <f t="shared" si="233"/>
        <v>0</v>
      </c>
      <c r="R634" s="37">
        <f t="shared" si="234"/>
        <v>0</v>
      </c>
      <c r="S634" s="37">
        <f t="shared" si="235"/>
        <v>0</v>
      </c>
      <c r="T634" s="37">
        <f t="shared" si="236"/>
        <v>0</v>
      </c>
      <c r="U634" s="37">
        <f t="shared" si="237"/>
        <v>0</v>
      </c>
      <c r="V634" s="37">
        <f t="shared" si="238"/>
        <v>0</v>
      </c>
      <c r="W634" s="37">
        <f t="shared" si="239"/>
        <v>54720</v>
      </c>
    </row>
    <row r="635" spans="1:23" x14ac:dyDescent="0.35">
      <c r="A635" s="30">
        <v>46142</v>
      </c>
      <c r="B635" s="31" t="s">
        <v>2018</v>
      </c>
      <c r="C635" s="31" t="s">
        <v>508</v>
      </c>
      <c r="D635" s="31">
        <v>55983.360000000001</v>
      </c>
      <c r="E635" s="31">
        <v>8957.34</v>
      </c>
      <c r="F635" s="31">
        <v>64940.7</v>
      </c>
      <c r="G635" s="31">
        <v>1662.01</v>
      </c>
      <c r="H635" s="31">
        <f>G635/1.16</f>
        <v>1432.7672413793105</v>
      </c>
      <c r="I635" s="30">
        <v>46172</v>
      </c>
      <c r="J635" s="30" t="s">
        <v>503</v>
      </c>
      <c r="K635" s="31" t="s">
        <v>510</v>
      </c>
      <c r="L635" s="31" t="s">
        <v>397</v>
      </c>
      <c r="M635" s="31" t="s">
        <v>388</v>
      </c>
      <c r="N635" s="7">
        <v>46157</v>
      </c>
      <c r="O635" s="33">
        <f t="shared" si="231"/>
        <v>5</v>
      </c>
      <c r="P635" s="33">
        <f t="shared" si="232"/>
        <v>20</v>
      </c>
      <c r="Q635" s="52">
        <f t="shared" si="233"/>
        <v>0</v>
      </c>
      <c r="R635" s="37">
        <f t="shared" si="234"/>
        <v>0</v>
      </c>
      <c r="S635" s="37">
        <f t="shared" si="235"/>
        <v>0</v>
      </c>
      <c r="T635" s="37">
        <f t="shared" si="236"/>
        <v>0</v>
      </c>
      <c r="U635" s="37">
        <f t="shared" si="237"/>
        <v>0</v>
      </c>
      <c r="V635" s="37">
        <f t="shared" si="238"/>
        <v>0</v>
      </c>
      <c r="W635" s="37">
        <f t="shared" si="239"/>
        <v>1432.7672413793105</v>
      </c>
    </row>
    <row r="636" spans="1:23" x14ac:dyDescent="0.35">
      <c r="A636" s="30">
        <v>46141</v>
      </c>
      <c r="B636" s="31" t="s">
        <v>2020</v>
      </c>
      <c r="C636" s="31" t="s">
        <v>523</v>
      </c>
      <c r="D636" s="31">
        <v>37590.480000000003</v>
      </c>
      <c r="E636" s="31">
        <v>6014.48</v>
      </c>
      <c r="F636" s="31">
        <v>43604.959999999999</v>
      </c>
      <c r="G636" s="31">
        <v>43604.959999999999</v>
      </c>
      <c r="H636" s="31">
        <f t="shared" ref="H636:H669" si="241">D636</f>
        <v>37590.480000000003</v>
      </c>
      <c r="I636" s="30">
        <v>46171</v>
      </c>
      <c r="J636" s="30" t="s">
        <v>503</v>
      </c>
      <c r="K636" s="31" t="s">
        <v>504</v>
      </c>
      <c r="L636" s="31" t="s">
        <v>397</v>
      </c>
      <c r="M636" s="31" t="s">
        <v>388</v>
      </c>
      <c r="N636" s="7">
        <v>46157</v>
      </c>
      <c r="O636" s="33">
        <f t="shared" si="231"/>
        <v>5</v>
      </c>
      <c r="P636" s="33">
        <f t="shared" si="232"/>
        <v>20</v>
      </c>
      <c r="Q636" s="52">
        <f t="shared" si="233"/>
        <v>0</v>
      </c>
      <c r="R636" s="37">
        <f t="shared" si="234"/>
        <v>0</v>
      </c>
      <c r="S636" s="37">
        <f t="shared" si="235"/>
        <v>0</v>
      </c>
      <c r="T636" s="37">
        <f t="shared" si="236"/>
        <v>0</v>
      </c>
      <c r="U636" s="37">
        <f t="shared" si="237"/>
        <v>0</v>
      </c>
      <c r="V636" s="37">
        <f t="shared" si="238"/>
        <v>0</v>
      </c>
      <c r="W636" s="37">
        <f t="shared" si="239"/>
        <v>37590.480000000003</v>
      </c>
    </row>
    <row r="637" spans="1:23" x14ac:dyDescent="0.35">
      <c r="A637" s="30">
        <v>46141</v>
      </c>
      <c r="B637" s="31" t="s">
        <v>2022</v>
      </c>
      <c r="C637" s="31" t="s">
        <v>803</v>
      </c>
      <c r="D637" s="31">
        <v>9000</v>
      </c>
      <c r="E637" s="31">
        <v>1440</v>
      </c>
      <c r="F637" s="31">
        <v>10440</v>
      </c>
      <c r="G637" s="31">
        <v>10440</v>
      </c>
      <c r="H637" s="31">
        <f t="shared" si="241"/>
        <v>9000</v>
      </c>
      <c r="I637" s="30">
        <v>46171</v>
      </c>
      <c r="J637" s="30" t="s">
        <v>503</v>
      </c>
      <c r="K637" s="31" t="s">
        <v>504</v>
      </c>
      <c r="L637" s="31" t="s">
        <v>397</v>
      </c>
      <c r="M637" s="31" t="s">
        <v>388</v>
      </c>
      <c r="N637" s="7">
        <v>46157</v>
      </c>
      <c r="O637" s="33">
        <f t="shared" si="231"/>
        <v>5</v>
      </c>
      <c r="P637" s="33">
        <f t="shared" si="232"/>
        <v>20</v>
      </c>
      <c r="Q637" s="52">
        <f t="shared" si="233"/>
        <v>0</v>
      </c>
      <c r="R637" s="37">
        <f t="shared" si="234"/>
        <v>0</v>
      </c>
      <c r="S637" s="37">
        <f t="shared" si="235"/>
        <v>0</v>
      </c>
      <c r="T637" s="37">
        <f t="shared" si="236"/>
        <v>0</v>
      </c>
      <c r="U637" s="37">
        <f t="shared" si="237"/>
        <v>0</v>
      </c>
      <c r="V637" s="37">
        <f t="shared" si="238"/>
        <v>0</v>
      </c>
      <c r="W637" s="37">
        <f t="shared" si="239"/>
        <v>9000</v>
      </c>
    </row>
    <row r="638" spans="1:23" x14ac:dyDescent="0.35">
      <c r="A638" s="30">
        <v>46141</v>
      </c>
      <c r="B638" s="31" t="s">
        <v>2025</v>
      </c>
      <c r="C638" s="31" t="s">
        <v>1136</v>
      </c>
      <c r="D638" s="31">
        <v>55240</v>
      </c>
      <c r="E638" s="31">
        <v>8838.4</v>
      </c>
      <c r="F638" s="31">
        <v>64078.400000000001</v>
      </c>
      <c r="G638" s="31">
        <v>64078.400000000001</v>
      </c>
      <c r="H638" s="31">
        <f t="shared" si="241"/>
        <v>55240</v>
      </c>
      <c r="I638" s="30">
        <v>46171</v>
      </c>
      <c r="J638" s="30" t="s">
        <v>503</v>
      </c>
      <c r="K638" s="31" t="s">
        <v>504</v>
      </c>
      <c r="L638" s="31" t="s">
        <v>397</v>
      </c>
      <c r="M638" s="31" t="s">
        <v>388</v>
      </c>
      <c r="N638" s="7">
        <v>46157</v>
      </c>
      <c r="O638" s="33">
        <f t="shared" si="231"/>
        <v>5</v>
      </c>
      <c r="P638" s="33">
        <f t="shared" si="232"/>
        <v>20</v>
      </c>
      <c r="Q638" s="52">
        <f t="shared" si="233"/>
        <v>0</v>
      </c>
      <c r="R638" s="37">
        <f t="shared" si="234"/>
        <v>0</v>
      </c>
      <c r="S638" s="37">
        <f t="shared" si="235"/>
        <v>0</v>
      </c>
      <c r="T638" s="37">
        <f t="shared" si="236"/>
        <v>0</v>
      </c>
      <c r="U638" s="37">
        <f t="shared" si="237"/>
        <v>0</v>
      </c>
      <c r="V638" s="37">
        <f t="shared" si="238"/>
        <v>0</v>
      </c>
      <c r="W638" s="37">
        <f t="shared" si="239"/>
        <v>55240</v>
      </c>
    </row>
    <row r="639" spans="1:23" x14ac:dyDescent="0.35">
      <c r="A639" s="30">
        <v>46140</v>
      </c>
      <c r="B639" s="31" t="s">
        <v>2030</v>
      </c>
      <c r="C639" s="31" t="s">
        <v>920</v>
      </c>
      <c r="D639" s="31">
        <v>7200</v>
      </c>
      <c r="E639" s="31">
        <v>1152</v>
      </c>
      <c r="F639" s="31">
        <v>8352</v>
      </c>
      <c r="G639" s="31">
        <v>8352</v>
      </c>
      <c r="H639" s="31">
        <f t="shared" si="241"/>
        <v>7200</v>
      </c>
      <c r="I639" s="30">
        <v>46170</v>
      </c>
      <c r="J639" s="30" t="s">
        <v>503</v>
      </c>
      <c r="K639" s="31" t="s">
        <v>504</v>
      </c>
      <c r="L639" s="31" t="s">
        <v>835</v>
      </c>
      <c r="M639" s="31" t="s">
        <v>388</v>
      </c>
      <c r="N639" s="7">
        <v>46157</v>
      </c>
      <c r="O639" s="33">
        <f t="shared" si="231"/>
        <v>5</v>
      </c>
      <c r="P639" s="33">
        <f t="shared" si="232"/>
        <v>20</v>
      </c>
      <c r="Q639" s="52">
        <f t="shared" si="233"/>
        <v>0</v>
      </c>
      <c r="R639" s="37">
        <f t="shared" si="234"/>
        <v>0</v>
      </c>
      <c r="S639" s="37">
        <f t="shared" si="235"/>
        <v>0</v>
      </c>
      <c r="T639" s="37">
        <f t="shared" si="236"/>
        <v>0</v>
      </c>
      <c r="U639" s="37">
        <f t="shared" si="237"/>
        <v>0</v>
      </c>
      <c r="V639" s="37">
        <f t="shared" si="238"/>
        <v>0</v>
      </c>
      <c r="W639" s="37">
        <f t="shared" si="239"/>
        <v>7200</v>
      </c>
    </row>
    <row r="640" spans="1:23" x14ac:dyDescent="0.35">
      <c r="A640" s="30">
        <v>46140</v>
      </c>
      <c r="B640" s="31" t="s">
        <v>2031</v>
      </c>
      <c r="C640" s="31" t="s">
        <v>920</v>
      </c>
      <c r="D640" s="31">
        <v>10350</v>
      </c>
      <c r="E640" s="31">
        <v>1656</v>
      </c>
      <c r="F640" s="31">
        <v>12006</v>
      </c>
      <c r="G640" s="31">
        <v>12006</v>
      </c>
      <c r="H640" s="31">
        <f t="shared" si="241"/>
        <v>10350</v>
      </c>
      <c r="I640" s="30">
        <v>46170</v>
      </c>
      <c r="J640" s="30" t="s">
        <v>503</v>
      </c>
      <c r="K640" s="31" t="s">
        <v>504</v>
      </c>
      <c r="L640" s="31" t="s">
        <v>835</v>
      </c>
      <c r="M640" s="31" t="s">
        <v>388</v>
      </c>
      <c r="N640" s="7">
        <v>46157</v>
      </c>
      <c r="O640" s="33">
        <f t="shared" si="231"/>
        <v>5</v>
      </c>
      <c r="P640" s="33">
        <f t="shared" si="232"/>
        <v>20</v>
      </c>
      <c r="Q640" s="52">
        <f t="shared" si="233"/>
        <v>0</v>
      </c>
      <c r="R640" s="37">
        <f t="shared" si="234"/>
        <v>0</v>
      </c>
      <c r="S640" s="37">
        <f t="shared" si="235"/>
        <v>0</v>
      </c>
      <c r="T640" s="37">
        <f t="shared" si="236"/>
        <v>0</v>
      </c>
      <c r="U640" s="37">
        <f t="shared" si="237"/>
        <v>0</v>
      </c>
      <c r="V640" s="37">
        <f t="shared" si="238"/>
        <v>0</v>
      </c>
      <c r="W640" s="37">
        <f t="shared" si="239"/>
        <v>10350</v>
      </c>
    </row>
    <row r="641" spans="1:23" x14ac:dyDescent="0.35">
      <c r="A641" s="30">
        <v>46140</v>
      </c>
      <c r="B641" s="31" t="s">
        <v>2032</v>
      </c>
      <c r="C641" s="31" t="s">
        <v>1643</v>
      </c>
      <c r="D641" s="31">
        <v>13500</v>
      </c>
      <c r="E641" s="31">
        <v>2160</v>
      </c>
      <c r="F641" s="31">
        <v>15660</v>
      </c>
      <c r="G641" s="31">
        <v>15660</v>
      </c>
      <c r="H641" s="31">
        <f t="shared" si="241"/>
        <v>13500</v>
      </c>
      <c r="I641" s="30">
        <v>46170</v>
      </c>
      <c r="J641" s="30" t="s">
        <v>503</v>
      </c>
      <c r="K641" s="31" t="s">
        <v>504</v>
      </c>
      <c r="L641" s="31" t="s">
        <v>835</v>
      </c>
      <c r="M641" s="31" t="s">
        <v>388</v>
      </c>
      <c r="N641" s="7">
        <v>46157</v>
      </c>
      <c r="O641" s="33">
        <f t="shared" si="231"/>
        <v>5</v>
      </c>
      <c r="P641" s="33">
        <f t="shared" si="232"/>
        <v>20</v>
      </c>
      <c r="Q641" s="52">
        <f t="shared" si="233"/>
        <v>0</v>
      </c>
      <c r="R641" s="37">
        <f t="shared" si="234"/>
        <v>0</v>
      </c>
      <c r="S641" s="37">
        <f t="shared" si="235"/>
        <v>0</v>
      </c>
      <c r="T641" s="37">
        <f t="shared" si="236"/>
        <v>0</v>
      </c>
      <c r="U641" s="37">
        <f t="shared" si="237"/>
        <v>0</v>
      </c>
      <c r="V641" s="37">
        <f t="shared" si="238"/>
        <v>0</v>
      </c>
      <c r="W641" s="37">
        <f t="shared" si="239"/>
        <v>13500</v>
      </c>
    </row>
    <row r="642" spans="1:23" x14ac:dyDescent="0.35">
      <c r="A642" s="30">
        <v>46140</v>
      </c>
      <c r="B642" s="31" t="s">
        <v>2033</v>
      </c>
      <c r="C642" s="31" t="s">
        <v>1164</v>
      </c>
      <c r="D642" s="31">
        <v>11264.7</v>
      </c>
      <c r="E642" s="31">
        <v>1802.35</v>
      </c>
      <c r="F642" s="31">
        <v>13067.05</v>
      </c>
      <c r="G642" s="31">
        <v>13067.05</v>
      </c>
      <c r="H642" s="31">
        <f t="shared" si="241"/>
        <v>11264.7</v>
      </c>
      <c r="I642" s="30">
        <v>46170</v>
      </c>
      <c r="J642" s="30" t="s">
        <v>503</v>
      </c>
      <c r="K642" s="31" t="s">
        <v>504</v>
      </c>
      <c r="L642" s="31" t="s">
        <v>397</v>
      </c>
      <c r="M642" s="31" t="s">
        <v>388</v>
      </c>
      <c r="N642" s="7">
        <v>46157</v>
      </c>
      <c r="O642" s="33">
        <f t="shared" si="231"/>
        <v>5</v>
      </c>
      <c r="P642" s="33">
        <f t="shared" si="232"/>
        <v>20</v>
      </c>
      <c r="Q642" s="52">
        <f t="shared" si="233"/>
        <v>0</v>
      </c>
      <c r="R642" s="37">
        <f t="shared" si="234"/>
        <v>0</v>
      </c>
      <c r="S642" s="37">
        <f t="shared" si="235"/>
        <v>0</v>
      </c>
      <c r="T642" s="37">
        <f t="shared" si="236"/>
        <v>0</v>
      </c>
      <c r="U642" s="37">
        <f t="shared" si="237"/>
        <v>0</v>
      </c>
      <c r="V642" s="37">
        <f t="shared" si="238"/>
        <v>0</v>
      </c>
      <c r="W642" s="37">
        <f t="shared" si="239"/>
        <v>11264.7</v>
      </c>
    </row>
    <row r="643" spans="1:23" x14ac:dyDescent="0.35">
      <c r="A643" s="30">
        <v>46140</v>
      </c>
      <c r="B643" s="31" t="s">
        <v>2034</v>
      </c>
      <c r="C643" s="31" t="s">
        <v>1161</v>
      </c>
      <c r="D643" s="31">
        <v>59796</v>
      </c>
      <c r="E643" s="31">
        <v>9567.36</v>
      </c>
      <c r="F643" s="31">
        <v>69363.360000000001</v>
      </c>
      <c r="G643" s="31">
        <v>69363.360000000001</v>
      </c>
      <c r="H643" s="31">
        <f t="shared" si="241"/>
        <v>59796</v>
      </c>
      <c r="I643" s="30">
        <v>46155</v>
      </c>
      <c r="J643" s="30" t="s">
        <v>506</v>
      </c>
      <c r="K643" s="31" t="s">
        <v>504</v>
      </c>
      <c r="L643" s="31" t="s">
        <v>835</v>
      </c>
      <c r="M643" s="31" t="s">
        <v>388</v>
      </c>
      <c r="N643" s="7">
        <v>46157</v>
      </c>
      <c r="O643" s="33">
        <f t="shared" si="231"/>
        <v>5</v>
      </c>
      <c r="P643" s="33">
        <f t="shared" si="232"/>
        <v>20</v>
      </c>
      <c r="Q643" s="52">
        <f t="shared" si="233"/>
        <v>3</v>
      </c>
      <c r="R643" s="37">
        <f t="shared" si="234"/>
        <v>59796</v>
      </c>
      <c r="S643" s="37">
        <f t="shared" si="235"/>
        <v>0</v>
      </c>
      <c r="T643" s="37">
        <f t="shared" si="236"/>
        <v>0</v>
      </c>
      <c r="U643" s="37">
        <f t="shared" si="237"/>
        <v>0</v>
      </c>
      <c r="V643" s="37">
        <f t="shared" si="238"/>
        <v>0</v>
      </c>
      <c r="W643" s="37">
        <f t="shared" si="239"/>
        <v>0</v>
      </c>
    </row>
    <row r="644" spans="1:23" x14ac:dyDescent="0.35">
      <c r="A644" s="30">
        <v>46140</v>
      </c>
      <c r="B644" s="31" t="s">
        <v>2037</v>
      </c>
      <c r="C644" s="31" t="s">
        <v>411</v>
      </c>
      <c r="D644" s="31">
        <v>30600</v>
      </c>
      <c r="E644" s="31">
        <v>4896</v>
      </c>
      <c r="F644" s="31">
        <v>35496</v>
      </c>
      <c r="G644" s="31">
        <v>35496</v>
      </c>
      <c r="H644" s="31">
        <f t="shared" si="241"/>
        <v>30600</v>
      </c>
      <c r="I644" s="30">
        <v>46170</v>
      </c>
      <c r="J644" s="30" t="s">
        <v>503</v>
      </c>
      <c r="K644" s="31" t="s">
        <v>504</v>
      </c>
      <c r="L644" s="31" t="s">
        <v>1146</v>
      </c>
      <c r="M644" s="31" t="s">
        <v>388</v>
      </c>
      <c r="N644" s="7">
        <v>46157</v>
      </c>
      <c r="O644" s="33">
        <f t="shared" si="231"/>
        <v>5</v>
      </c>
      <c r="P644" s="33">
        <f t="shared" si="232"/>
        <v>20</v>
      </c>
      <c r="Q644" s="52">
        <f t="shared" si="233"/>
        <v>0</v>
      </c>
      <c r="R644" s="37">
        <f t="shared" si="234"/>
        <v>0</v>
      </c>
      <c r="S644" s="37">
        <f t="shared" si="235"/>
        <v>0</v>
      </c>
      <c r="T644" s="37">
        <f t="shared" si="236"/>
        <v>0</v>
      </c>
      <c r="U644" s="37">
        <f t="shared" si="237"/>
        <v>0</v>
      </c>
      <c r="V644" s="37">
        <f t="shared" si="238"/>
        <v>0</v>
      </c>
      <c r="W644" s="37">
        <f t="shared" si="239"/>
        <v>30600</v>
      </c>
    </row>
    <row r="645" spans="1:23" x14ac:dyDescent="0.35">
      <c r="A645" s="30">
        <v>46139</v>
      </c>
      <c r="B645" s="31" t="s">
        <v>2038</v>
      </c>
      <c r="C645" s="31" t="s">
        <v>1136</v>
      </c>
      <c r="D645" s="31">
        <v>34200</v>
      </c>
      <c r="E645" s="31">
        <v>5472</v>
      </c>
      <c r="F645" s="31">
        <v>39672</v>
      </c>
      <c r="G645" s="31">
        <v>39672</v>
      </c>
      <c r="H645" s="31">
        <f t="shared" si="241"/>
        <v>34200</v>
      </c>
      <c r="I645" s="30">
        <v>46169</v>
      </c>
      <c r="J645" s="30" t="s">
        <v>503</v>
      </c>
      <c r="K645" s="31" t="s">
        <v>504</v>
      </c>
      <c r="L645" s="31" t="s">
        <v>397</v>
      </c>
      <c r="M645" s="31" t="s">
        <v>388</v>
      </c>
      <c r="N645" s="7">
        <v>46157</v>
      </c>
      <c r="O645" s="33">
        <f t="shared" si="231"/>
        <v>5</v>
      </c>
      <c r="P645" s="33">
        <f t="shared" si="232"/>
        <v>20</v>
      </c>
      <c r="Q645" s="52">
        <f t="shared" si="233"/>
        <v>0</v>
      </c>
      <c r="R645" s="37">
        <f t="shared" si="234"/>
        <v>0</v>
      </c>
      <c r="S645" s="37">
        <f t="shared" si="235"/>
        <v>0</v>
      </c>
      <c r="T645" s="37">
        <f t="shared" si="236"/>
        <v>0</v>
      </c>
      <c r="U645" s="37">
        <f t="shared" si="237"/>
        <v>0</v>
      </c>
      <c r="V645" s="37">
        <f t="shared" si="238"/>
        <v>0</v>
      </c>
      <c r="W645" s="37">
        <f t="shared" si="239"/>
        <v>34200</v>
      </c>
    </row>
    <row r="646" spans="1:23" x14ac:dyDescent="0.35">
      <c r="A646" s="30">
        <v>46139</v>
      </c>
      <c r="B646" s="31" t="s">
        <v>2039</v>
      </c>
      <c r="C646" s="31" t="s">
        <v>1136</v>
      </c>
      <c r="D646" s="31">
        <v>64900</v>
      </c>
      <c r="E646" s="31">
        <v>10384</v>
      </c>
      <c r="F646" s="31">
        <v>75284</v>
      </c>
      <c r="G646" s="31">
        <v>75284</v>
      </c>
      <c r="H646" s="31">
        <f t="shared" si="241"/>
        <v>64900</v>
      </c>
      <c r="I646" s="30">
        <v>46169</v>
      </c>
      <c r="J646" s="30" t="s">
        <v>503</v>
      </c>
      <c r="K646" s="31" t="s">
        <v>504</v>
      </c>
      <c r="L646" s="31" t="s">
        <v>397</v>
      </c>
      <c r="M646" s="31" t="s">
        <v>388</v>
      </c>
      <c r="N646" s="7">
        <v>46157</v>
      </c>
      <c r="O646" s="33">
        <f t="shared" si="231"/>
        <v>5</v>
      </c>
      <c r="P646" s="33">
        <f t="shared" si="232"/>
        <v>20</v>
      </c>
      <c r="Q646" s="52">
        <f t="shared" si="233"/>
        <v>0</v>
      </c>
      <c r="R646" s="37">
        <f t="shared" si="234"/>
        <v>0</v>
      </c>
      <c r="S646" s="37">
        <f t="shared" si="235"/>
        <v>0</v>
      </c>
      <c r="T646" s="37">
        <f t="shared" si="236"/>
        <v>0</v>
      </c>
      <c r="U646" s="37">
        <f t="shared" si="237"/>
        <v>0</v>
      </c>
      <c r="V646" s="37">
        <f t="shared" si="238"/>
        <v>0</v>
      </c>
      <c r="W646" s="37">
        <f t="shared" si="239"/>
        <v>64900</v>
      </c>
    </row>
    <row r="647" spans="1:23" x14ac:dyDescent="0.35">
      <c r="A647" s="30">
        <v>46139</v>
      </c>
      <c r="B647" s="31" t="s">
        <v>2044</v>
      </c>
      <c r="C647" s="31" t="s">
        <v>2045</v>
      </c>
      <c r="D647" s="31">
        <v>8160</v>
      </c>
      <c r="E647" s="31">
        <v>1305.5999999999999</v>
      </c>
      <c r="F647" s="31">
        <v>9465.6</v>
      </c>
      <c r="G647" s="31">
        <v>9465.6</v>
      </c>
      <c r="H647" s="31">
        <f t="shared" si="241"/>
        <v>8160</v>
      </c>
      <c r="I647" s="30">
        <v>46169</v>
      </c>
      <c r="J647" s="30" t="s">
        <v>503</v>
      </c>
      <c r="K647" s="31" t="s">
        <v>504</v>
      </c>
      <c r="L647" s="31" t="s">
        <v>397</v>
      </c>
      <c r="M647" s="31" t="s">
        <v>388</v>
      </c>
      <c r="N647" s="7">
        <v>46157</v>
      </c>
      <c r="O647" s="33">
        <f t="shared" si="231"/>
        <v>5</v>
      </c>
      <c r="P647" s="33">
        <f t="shared" si="232"/>
        <v>20</v>
      </c>
      <c r="Q647" s="52">
        <f t="shared" si="233"/>
        <v>0</v>
      </c>
      <c r="R647" s="37">
        <f t="shared" si="234"/>
        <v>0</v>
      </c>
      <c r="S647" s="37">
        <f t="shared" si="235"/>
        <v>0</v>
      </c>
      <c r="T647" s="37">
        <f t="shared" si="236"/>
        <v>0</v>
      </c>
      <c r="U647" s="37">
        <f t="shared" si="237"/>
        <v>0</v>
      </c>
      <c r="V647" s="37">
        <f t="shared" si="238"/>
        <v>0</v>
      </c>
      <c r="W647" s="37">
        <f t="shared" si="239"/>
        <v>8160</v>
      </c>
    </row>
    <row r="648" spans="1:23" x14ac:dyDescent="0.35">
      <c r="A648" s="30">
        <v>46139</v>
      </c>
      <c r="B648" s="31" t="s">
        <v>2047</v>
      </c>
      <c r="C648" s="31" t="s">
        <v>745</v>
      </c>
      <c r="D648" s="31">
        <v>56392.85</v>
      </c>
      <c r="E648" s="31">
        <v>9022.86</v>
      </c>
      <c r="F648" s="31">
        <v>65415.71</v>
      </c>
      <c r="G648" s="31">
        <v>65415.71</v>
      </c>
      <c r="H648" s="31">
        <f t="shared" si="241"/>
        <v>56392.85</v>
      </c>
      <c r="I648" s="30">
        <v>46169</v>
      </c>
      <c r="J648" s="30" t="s">
        <v>503</v>
      </c>
      <c r="K648" s="31" t="s">
        <v>504</v>
      </c>
      <c r="L648" s="31" t="s">
        <v>835</v>
      </c>
      <c r="M648" s="31" t="s">
        <v>388</v>
      </c>
      <c r="N648" s="7">
        <v>46157</v>
      </c>
      <c r="O648" s="33">
        <f t="shared" si="231"/>
        <v>5</v>
      </c>
      <c r="P648" s="33">
        <f t="shared" si="232"/>
        <v>20</v>
      </c>
      <c r="Q648" s="52">
        <f t="shared" si="233"/>
        <v>0</v>
      </c>
      <c r="R648" s="37">
        <f t="shared" si="234"/>
        <v>0</v>
      </c>
      <c r="S648" s="37">
        <f t="shared" si="235"/>
        <v>0</v>
      </c>
      <c r="T648" s="37">
        <f t="shared" si="236"/>
        <v>0</v>
      </c>
      <c r="U648" s="37">
        <f t="shared" si="237"/>
        <v>0</v>
      </c>
      <c r="V648" s="37">
        <f t="shared" si="238"/>
        <v>0</v>
      </c>
      <c r="W648" s="37">
        <f t="shared" si="239"/>
        <v>56392.85</v>
      </c>
    </row>
    <row r="649" spans="1:23" x14ac:dyDescent="0.35">
      <c r="A649" s="30">
        <v>46137</v>
      </c>
      <c r="B649" s="31" t="s">
        <v>2048</v>
      </c>
      <c r="C649" s="31" t="s">
        <v>402</v>
      </c>
      <c r="D649" s="31">
        <v>6840</v>
      </c>
      <c r="E649" s="31">
        <v>1094.4000000000001</v>
      </c>
      <c r="F649" s="31">
        <v>7934.4</v>
      </c>
      <c r="G649" s="31">
        <v>7934.4</v>
      </c>
      <c r="H649" s="31">
        <f t="shared" si="241"/>
        <v>6840</v>
      </c>
      <c r="I649" s="30">
        <v>46167</v>
      </c>
      <c r="J649" s="30" t="s">
        <v>503</v>
      </c>
      <c r="K649" s="31" t="s">
        <v>504</v>
      </c>
      <c r="L649" s="31" t="s">
        <v>397</v>
      </c>
      <c r="M649" s="31" t="s">
        <v>388</v>
      </c>
      <c r="N649" s="7">
        <v>46157</v>
      </c>
      <c r="O649" s="33">
        <f t="shared" si="231"/>
        <v>5</v>
      </c>
      <c r="P649" s="33">
        <f t="shared" si="232"/>
        <v>20</v>
      </c>
      <c r="Q649" s="52">
        <f t="shared" si="233"/>
        <v>0</v>
      </c>
      <c r="R649" s="37">
        <f t="shared" si="234"/>
        <v>0</v>
      </c>
      <c r="S649" s="37">
        <f t="shared" si="235"/>
        <v>0</v>
      </c>
      <c r="T649" s="37">
        <f t="shared" si="236"/>
        <v>0</v>
      </c>
      <c r="U649" s="37">
        <f t="shared" si="237"/>
        <v>0</v>
      </c>
      <c r="V649" s="37">
        <f t="shared" si="238"/>
        <v>0</v>
      </c>
      <c r="W649" s="37">
        <f t="shared" si="239"/>
        <v>6840</v>
      </c>
    </row>
    <row r="650" spans="1:23" x14ac:dyDescent="0.35">
      <c r="A650" s="30">
        <v>46137</v>
      </c>
      <c r="B650" s="31" t="s">
        <v>2049</v>
      </c>
      <c r="C650" s="31" t="s">
        <v>2042</v>
      </c>
      <c r="D650" s="31">
        <v>4050</v>
      </c>
      <c r="E650" s="31">
        <v>648</v>
      </c>
      <c r="F650" s="31">
        <v>4698</v>
      </c>
      <c r="G650" s="31">
        <v>4698</v>
      </c>
      <c r="H650" s="31">
        <f t="shared" si="241"/>
        <v>4050</v>
      </c>
      <c r="I650" s="30">
        <v>46167</v>
      </c>
      <c r="J650" s="30" t="s">
        <v>503</v>
      </c>
      <c r="K650" s="31" t="s">
        <v>504</v>
      </c>
      <c r="L650" s="31" t="s">
        <v>397</v>
      </c>
      <c r="M650" s="31" t="s">
        <v>388</v>
      </c>
      <c r="N650" s="7">
        <v>46157</v>
      </c>
      <c r="O650" s="33">
        <f t="shared" si="231"/>
        <v>5</v>
      </c>
      <c r="P650" s="33">
        <f t="shared" si="232"/>
        <v>20</v>
      </c>
      <c r="Q650" s="52">
        <f t="shared" si="233"/>
        <v>0</v>
      </c>
      <c r="R650" s="37">
        <f t="shared" si="234"/>
        <v>0</v>
      </c>
      <c r="S650" s="37">
        <f t="shared" si="235"/>
        <v>0</v>
      </c>
      <c r="T650" s="37">
        <f t="shared" si="236"/>
        <v>0</v>
      </c>
      <c r="U650" s="37">
        <f t="shared" si="237"/>
        <v>0</v>
      </c>
      <c r="V650" s="37">
        <f t="shared" si="238"/>
        <v>0</v>
      </c>
      <c r="W650" s="37">
        <f t="shared" si="239"/>
        <v>4050</v>
      </c>
    </row>
    <row r="651" spans="1:23" x14ac:dyDescent="0.35">
      <c r="A651" s="30">
        <v>46137</v>
      </c>
      <c r="B651" s="31" t="s">
        <v>2050</v>
      </c>
      <c r="C651" s="31" t="s">
        <v>412</v>
      </c>
      <c r="D651" s="31">
        <v>9738.23</v>
      </c>
      <c r="E651" s="31">
        <v>1558.12</v>
      </c>
      <c r="F651" s="31">
        <v>11296.35</v>
      </c>
      <c r="G651" s="31">
        <v>11296.35</v>
      </c>
      <c r="H651" s="31">
        <f t="shared" si="241"/>
        <v>9738.23</v>
      </c>
      <c r="I651" s="30">
        <v>46167</v>
      </c>
      <c r="J651" s="30" t="s">
        <v>503</v>
      </c>
      <c r="K651" s="31" t="s">
        <v>504</v>
      </c>
      <c r="L651" s="31" t="s">
        <v>397</v>
      </c>
      <c r="M651" s="31" t="s">
        <v>388</v>
      </c>
      <c r="N651" s="7">
        <v>46157</v>
      </c>
      <c r="O651" s="33">
        <f t="shared" si="231"/>
        <v>5</v>
      </c>
      <c r="P651" s="33">
        <f t="shared" si="232"/>
        <v>20</v>
      </c>
      <c r="Q651" s="52">
        <f t="shared" si="233"/>
        <v>0</v>
      </c>
      <c r="R651" s="37">
        <f t="shared" si="234"/>
        <v>0</v>
      </c>
      <c r="S651" s="37">
        <f t="shared" si="235"/>
        <v>0</v>
      </c>
      <c r="T651" s="37">
        <f t="shared" si="236"/>
        <v>0</v>
      </c>
      <c r="U651" s="37">
        <f t="shared" si="237"/>
        <v>0</v>
      </c>
      <c r="V651" s="37">
        <f t="shared" si="238"/>
        <v>0</v>
      </c>
      <c r="W651" s="37">
        <f t="shared" si="239"/>
        <v>9738.23</v>
      </c>
    </row>
    <row r="652" spans="1:23" x14ac:dyDescent="0.35">
      <c r="A652" s="30">
        <v>46136</v>
      </c>
      <c r="B652" s="31" t="s">
        <v>1948</v>
      </c>
      <c r="C652" s="31" t="s">
        <v>1270</v>
      </c>
      <c r="D652" s="31">
        <v>3749.48</v>
      </c>
      <c r="E652" s="31">
        <v>599.91999999999996</v>
      </c>
      <c r="F652" s="31">
        <v>4349.3999999999996</v>
      </c>
      <c r="G652" s="31">
        <v>4349.3999999999996</v>
      </c>
      <c r="H652" s="31">
        <f t="shared" si="241"/>
        <v>3749.48</v>
      </c>
      <c r="I652" s="30">
        <v>46166</v>
      </c>
      <c r="J652" s="30" t="s">
        <v>503</v>
      </c>
      <c r="K652" s="31" t="s">
        <v>504</v>
      </c>
      <c r="L652" s="31" t="s">
        <v>835</v>
      </c>
      <c r="M652" s="31" t="s">
        <v>388</v>
      </c>
      <c r="N652" s="7">
        <v>46157</v>
      </c>
      <c r="O652" s="33">
        <f t="shared" si="231"/>
        <v>5</v>
      </c>
      <c r="P652" s="33">
        <f t="shared" si="232"/>
        <v>20</v>
      </c>
      <c r="Q652" s="52">
        <f t="shared" si="233"/>
        <v>0</v>
      </c>
      <c r="R652" s="37">
        <f t="shared" si="234"/>
        <v>0</v>
      </c>
      <c r="S652" s="37">
        <f t="shared" si="235"/>
        <v>0</v>
      </c>
      <c r="T652" s="37">
        <f t="shared" si="236"/>
        <v>0</v>
      </c>
      <c r="U652" s="37">
        <f t="shared" si="237"/>
        <v>0</v>
      </c>
      <c r="V652" s="37">
        <f t="shared" si="238"/>
        <v>0</v>
      </c>
      <c r="W652" s="37">
        <f t="shared" si="239"/>
        <v>3749.48</v>
      </c>
    </row>
    <row r="653" spans="1:23" x14ac:dyDescent="0.35">
      <c r="A653" s="30">
        <v>46136</v>
      </c>
      <c r="B653" s="31" t="s">
        <v>1953</v>
      </c>
      <c r="C653" s="31" t="s">
        <v>1270</v>
      </c>
      <c r="D653" s="31">
        <v>3195</v>
      </c>
      <c r="E653" s="31">
        <v>511.2</v>
      </c>
      <c r="F653" s="31">
        <v>3706.2</v>
      </c>
      <c r="G653" s="31">
        <v>3706.2</v>
      </c>
      <c r="H653" s="31">
        <f t="shared" si="241"/>
        <v>3195</v>
      </c>
      <c r="I653" s="30">
        <v>46166</v>
      </c>
      <c r="J653" s="30" t="s">
        <v>503</v>
      </c>
      <c r="K653" s="31" t="s">
        <v>504</v>
      </c>
      <c r="L653" s="31" t="s">
        <v>835</v>
      </c>
      <c r="M653" s="31" t="s">
        <v>388</v>
      </c>
      <c r="N653" s="7">
        <v>46157</v>
      </c>
      <c r="O653" s="33">
        <f t="shared" si="231"/>
        <v>5</v>
      </c>
      <c r="P653" s="33">
        <f t="shared" si="232"/>
        <v>20</v>
      </c>
      <c r="Q653" s="52">
        <f t="shared" si="233"/>
        <v>0</v>
      </c>
      <c r="R653" s="37">
        <f t="shared" si="234"/>
        <v>0</v>
      </c>
      <c r="S653" s="37">
        <f t="shared" si="235"/>
        <v>0</v>
      </c>
      <c r="T653" s="37">
        <f t="shared" si="236"/>
        <v>0</v>
      </c>
      <c r="U653" s="37">
        <f t="shared" si="237"/>
        <v>0</v>
      </c>
      <c r="V653" s="37">
        <f t="shared" si="238"/>
        <v>0</v>
      </c>
      <c r="W653" s="37">
        <f t="shared" si="239"/>
        <v>3195</v>
      </c>
    </row>
    <row r="654" spans="1:23" x14ac:dyDescent="0.35">
      <c r="A654" s="30">
        <v>46136</v>
      </c>
      <c r="B654" s="31" t="s">
        <v>1955</v>
      </c>
      <c r="C654" s="31" t="s">
        <v>1448</v>
      </c>
      <c r="D654" s="31">
        <v>114984.03</v>
      </c>
      <c r="E654" s="31">
        <v>18397.439999999999</v>
      </c>
      <c r="F654" s="31">
        <v>133381.47</v>
      </c>
      <c r="G654" s="31">
        <v>133381.47</v>
      </c>
      <c r="H654" s="31">
        <f t="shared" si="241"/>
        <v>114984.03</v>
      </c>
      <c r="I654" s="30">
        <v>46166</v>
      </c>
      <c r="J654" s="30" t="s">
        <v>503</v>
      </c>
      <c r="K654" s="31" t="s">
        <v>504</v>
      </c>
      <c r="L654" s="31" t="s">
        <v>1146</v>
      </c>
      <c r="M654" s="31" t="s">
        <v>388</v>
      </c>
      <c r="N654" s="7">
        <v>46157</v>
      </c>
      <c r="O654" s="33">
        <f t="shared" si="231"/>
        <v>5</v>
      </c>
      <c r="P654" s="33">
        <f t="shared" si="232"/>
        <v>20</v>
      </c>
      <c r="Q654" s="52">
        <f t="shared" si="233"/>
        <v>0</v>
      </c>
      <c r="R654" s="37">
        <f t="shared" si="234"/>
        <v>0</v>
      </c>
      <c r="S654" s="37">
        <f t="shared" si="235"/>
        <v>0</v>
      </c>
      <c r="T654" s="37">
        <f t="shared" si="236"/>
        <v>0</v>
      </c>
      <c r="U654" s="37">
        <f t="shared" si="237"/>
        <v>0</v>
      </c>
      <c r="V654" s="37">
        <f t="shared" si="238"/>
        <v>0</v>
      </c>
      <c r="W654" s="37">
        <f t="shared" si="239"/>
        <v>114984.03</v>
      </c>
    </row>
    <row r="655" spans="1:23" x14ac:dyDescent="0.35">
      <c r="A655" s="30">
        <v>46136</v>
      </c>
      <c r="B655" s="31" t="s">
        <v>1957</v>
      </c>
      <c r="C655" s="31" t="s">
        <v>1448</v>
      </c>
      <c r="D655" s="31">
        <v>12600</v>
      </c>
      <c r="E655" s="31">
        <v>2016</v>
      </c>
      <c r="F655" s="31">
        <v>14616</v>
      </c>
      <c r="G655" s="31">
        <v>14616</v>
      </c>
      <c r="H655" s="31">
        <f t="shared" si="241"/>
        <v>12600</v>
      </c>
      <c r="I655" s="30">
        <v>46166</v>
      </c>
      <c r="J655" s="30" t="s">
        <v>503</v>
      </c>
      <c r="K655" s="31" t="s">
        <v>504</v>
      </c>
      <c r="L655" s="31" t="s">
        <v>1146</v>
      </c>
      <c r="M655" s="31" t="s">
        <v>388</v>
      </c>
      <c r="N655" s="7">
        <v>46157</v>
      </c>
      <c r="O655" s="33">
        <f t="shared" si="231"/>
        <v>5</v>
      </c>
      <c r="P655" s="33">
        <f t="shared" si="232"/>
        <v>20</v>
      </c>
      <c r="Q655" s="52">
        <f t="shared" si="233"/>
        <v>0</v>
      </c>
      <c r="R655" s="37">
        <f t="shared" si="234"/>
        <v>0</v>
      </c>
      <c r="S655" s="37">
        <f t="shared" si="235"/>
        <v>0</v>
      </c>
      <c r="T655" s="37">
        <f t="shared" si="236"/>
        <v>0</v>
      </c>
      <c r="U655" s="37">
        <f t="shared" si="237"/>
        <v>0</v>
      </c>
      <c r="V655" s="37">
        <f t="shared" si="238"/>
        <v>0</v>
      </c>
      <c r="W655" s="37">
        <f t="shared" si="239"/>
        <v>12600</v>
      </c>
    </row>
    <row r="656" spans="1:23" x14ac:dyDescent="0.35">
      <c r="A656" s="30">
        <v>46135</v>
      </c>
      <c r="B656" s="31" t="s">
        <v>1958</v>
      </c>
      <c r="C656" s="31" t="s">
        <v>523</v>
      </c>
      <c r="D656" s="31">
        <v>9200</v>
      </c>
      <c r="E656" s="31">
        <v>1472</v>
      </c>
      <c r="F656" s="31">
        <v>10672</v>
      </c>
      <c r="G656" s="31">
        <v>10672</v>
      </c>
      <c r="H656" s="31">
        <f t="shared" si="241"/>
        <v>9200</v>
      </c>
      <c r="I656" s="30">
        <v>46165</v>
      </c>
      <c r="J656" s="30" t="s">
        <v>503</v>
      </c>
      <c r="K656" s="31" t="s">
        <v>504</v>
      </c>
      <c r="L656" s="31" t="s">
        <v>397</v>
      </c>
      <c r="M656" s="31" t="s">
        <v>388</v>
      </c>
      <c r="N656" s="7">
        <v>46157</v>
      </c>
      <c r="O656" s="33">
        <f t="shared" si="231"/>
        <v>5</v>
      </c>
      <c r="P656" s="33">
        <f t="shared" si="232"/>
        <v>20</v>
      </c>
      <c r="Q656" s="52">
        <f t="shared" si="233"/>
        <v>0</v>
      </c>
      <c r="R656" s="37">
        <f t="shared" si="234"/>
        <v>0</v>
      </c>
      <c r="S656" s="37">
        <f t="shared" si="235"/>
        <v>0</v>
      </c>
      <c r="T656" s="37">
        <f t="shared" si="236"/>
        <v>0</v>
      </c>
      <c r="U656" s="37">
        <f t="shared" si="237"/>
        <v>0</v>
      </c>
      <c r="V656" s="37">
        <f t="shared" si="238"/>
        <v>0</v>
      </c>
      <c r="W656" s="37">
        <f t="shared" si="239"/>
        <v>9200</v>
      </c>
    </row>
    <row r="657" spans="1:23" x14ac:dyDescent="0.35">
      <c r="A657" s="30">
        <v>46134</v>
      </c>
      <c r="B657" s="31" t="s">
        <v>1964</v>
      </c>
      <c r="C657" s="31" t="s">
        <v>1885</v>
      </c>
      <c r="D657" s="31">
        <v>2850</v>
      </c>
      <c r="E657" s="31">
        <v>456</v>
      </c>
      <c r="F657" s="31">
        <v>3306</v>
      </c>
      <c r="G657" s="31">
        <v>3306</v>
      </c>
      <c r="H657" s="31">
        <f t="shared" si="241"/>
        <v>2850</v>
      </c>
      <c r="I657" s="30">
        <v>46164</v>
      </c>
      <c r="J657" s="30" t="s">
        <v>505</v>
      </c>
      <c r="K657" s="31" t="s">
        <v>504</v>
      </c>
      <c r="L657" s="31" t="s">
        <v>835</v>
      </c>
      <c r="M657" s="31" t="s">
        <v>388</v>
      </c>
      <c r="N657" s="7">
        <v>46157</v>
      </c>
      <c r="O657" s="33">
        <f t="shared" si="231"/>
        <v>5</v>
      </c>
      <c r="P657" s="33">
        <f t="shared" si="232"/>
        <v>20</v>
      </c>
      <c r="Q657" s="52">
        <f t="shared" si="233"/>
        <v>0</v>
      </c>
      <c r="R657" s="37">
        <f t="shared" si="234"/>
        <v>0</v>
      </c>
      <c r="S657" s="37">
        <f t="shared" si="235"/>
        <v>0</v>
      </c>
      <c r="T657" s="37">
        <f t="shared" si="236"/>
        <v>0</v>
      </c>
      <c r="U657" s="37">
        <f t="shared" si="237"/>
        <v>0</v>
      </c>
      <c r="V657" s="37">
        <f t="shared" si="238"/>
        <v>2850</v>
      </c>
      <c r="W657" s="37">
        <f t="shared" si="239"/>
        <v>0</v>
      </c>
    </row>
    <row r="658" spans="1:23" x14ac:dyDescent="0.35">
      <c r="A658" s="30">
        <v>46134</v>
      </c>
      <c r="B658" s="31" t="s">
        <v>1965</v>
      </c>
      <c r="C658" s="31" t="s">
        <v>408</v>
      </c>
      <c r="D658" s="31">
        <v>12400</v>
      </c>
      <c r="E658" s="31">
        <v>1984</v>
      </c>
      <c r="F658" s="31">
        <v>14384</v>
      </c>
      <c r="G658" s="31">
        <v>14384</v>
      </c>
      <c r="H658" s="31">
        <f t="shared" si="241"/>
        <v>12400</v>
      </c>
      <c r="I658" s="30">
        <v>46164</v>
      </c>
      <c r="J658" s="30" t="s">
        <v>505</v>
      </c>
      <c r="K658" s="31" t="s">
        <v>504</v>
      </c>
      <c r="L658" s="31" t="s">
        <v>397</v>
      </c>
      <c r="M658" s="31" t="s">
        <v>388</v>
      </c>
      <c r="N658" s="7">
        <v>46157</v>
      </c>
      <c r="O658" s="33">
        <f t="shared" si="231"/>
        <v>5</v>
      </c>
      <c r="P658" s="33">
        <f t="shared" si="232"/>
        <v>20</v>
      </c>
      <c r="Q658" s="52">
        <f t="shared" si="233"/>
        <v>0</v>
      </c>
      <c r="R658" s="37">
        <f t="shared" si="234"/>
        <v>0</v>
      </c>
      <c r="S658" s="37">
        <f t="shared" si="235"/>
        <v>0</v>
      </c>
      <c r="T658" s="37">
        <f t="shared" si="236"/>
        <v>0</v>
      </c>
      <c r="U658" s="37">
        <f t="shared" si="237"/>
        <v>0</v>
      </c>
      <c r="V658" s="37">
        <f t="shared" si="238"/>
        <v>12400</v>
      </c>
      <c r="W658" s="37">
        <f t="shared" si="239"/>
        <v>0</v>
      </c>
    </row>
    <row r="659" spans="1:23" x14ac:dyDescent="0.35">
      <c r="A659" s="30">
        <v>46134</v>
      </c>
      <c r="B659" s="31" t="s">
        <v>1966</v>
      </c>
      <c r="C659" s="31" t="s">
        <v>410</v>
      </c>
      <c r="D659" s="31">
        <v>8800</v>
      </c>
      <c r="E659" s="31">
        <v>1408</v>
      </c>
      <c r="F659" s="31">
        <v>10208</v>
      </c>
      <c r="G659" s="31">
        <v>10208</v>
      </c>
      <c r="H659" s="31">
        <f t="shared" si="241"/>
        <v>8800</v>
      </c>
      <c r="I659" s="30">
        <v>46164</v>
      </c>
      <c r="J659" s="30" t="s">
        <v>505</v>
      </c>
      <c r="K659" s="31" t="s">
        <v>504</v>
      </c>
      <c r="L659" s="31" t="s">
        <v>397</v>
      </c>
      <c r="M659" s="31" t="s">
        <v>388</v>
      </c>
      <c r="N659" s="7">
        <v>46157</v>
      </c>
      <c r="O659" s="33">
        <f t="shared" si="231"/>
        <v>5</v>
      </c>
      <c r="P659" s="33">
        <f t="shared" si="232"/>
        <v>20</v>
      </c>
      <c r="Q659" s="52">
        <f t="shared" si="233"/>
        <v>0</v>
      </c>
      <c r="R659" s="37">
        <f t="shared" si="234"/>
        <v>0</v>
      </c>
      <c r="S659" s="37">
        <f t="shared" si="235"/>
        <v>0</v>
      </c>
      <c r="T659" s="37">
        <f t="shared" si="236"/>
        <v>0</v>
      </c>
      <c r="U659" s="37">
        <f t="shared" si="237"/>
        <v>0</v>
      </c>
      <c r="V659" s="37">
        <f t="shared" si="238"/>
        <v>8800</v>
      </c>
      <c r="W659" s="37">
        <f t="shared" si="239"/>
        <v>0</v>
      </c>
    </row>
    <row r="660" spans="1:23" x14ac:dyDescent="0.35">
      <c r="A660" s="30">
        <v>46134</v>
      </c>
      <c r="B660" s="31" t="s">
        <v>1967</v>
      </c>
      <c r="C660" s="31" t="s">
        <v>1968</v>
      </c>
      <c r="D660" s="31">
        <v>7905</v>
      </c>
      <c r="E660" s="31">
        <v>1264.8</v>
      </c>
      <c r="F660" s="31">
        <v>9169.7999999999993</v>
      </c>
      <c r="G660" s="31">
        <v>9169.7999999999993</v>
      </c>
      <c r="H660" s="31">
        <f t="shared" si="241"/>
        <v>7905</v>
      </c>
      <c r="I660" s="30">
        <v>46164</v>
      </c>
      <c r="J660" s="30" t="s">
        <v>505</v>
      </c>
      <c r="K660" s="31" t="s">
        <v>504</v>
      </c>
      <c r="L660" s="31" t="s">
        <v>1146</v>
      </c>
      <c r="M660" s="31" t="s">
        <v>388</v>
      </c>
      <c r="N660" s="7">
        <v>46157</v>
      </c>
      <c r="O660" s="33">
        <f t="shared" si="231"/>
        <v>5</v>
      </c>
      <c r="P660" s="33">
        <f t="shared" si="232"/>
        <v>20</v>
      </c>
      <c r="Q660" s="52">
        <f t="shared" si="233"/>
        <v>0</v>
      </c>
      <c r="R660" s="37">
        <f t="shared" si="234"/>
        <v>0</v>
      </c>
      <c r="S660" s="37">
        <f t="shared" si="235"/>
        <v>0</v>
      </c>
      <c r="T660" s="37">
        <f t="shared" si="236"/>
        <v>0</v>
      </c>
      <c r="U660" s="37">
        <f t="shared" si="237"/>
        <v>0</v>
      </c>
      <c r="V660" s="37">
        <f t="shared" si="238"/>
        <v>7905</v>
      </c>
      <c r="W660" s="37">
        <f t="shared" si="239"/>
        <v>0</v>
      </c>
    </row>
    <row r="661" spans="1:23" x14ac:dyDescent="0.35">
      <c r="A661" s="30">
        <v>46133</v>
      </c>
      <c r="B661" s="31" t="s">
        <v>1970</v>
      </c>
      <c r="C661" s="31" t="s">
        <v>523</v>
      </c>
      <c r="D661" s="31">
        <v>10200</v>
      </c>
      <c r="E661" s="31">
        <v>1632</v>
      </c>
      <c r="F661" s="31">
        <v>11832</v>
      </c>
      <c r="G661" s="31">
        <v>11832</v>
      </c>
      <c r="H661" s="31">
        <f t="shared" si="241"/>
        <v>10200</v>
      </c>
      <c r="I661" s="30">
        <v>46163</v>
      </c>
      <c r="J661" s="30" t="s">
        <v>505</v>
      </c>
      <c r="K661" s="31" t="s">
        <v>504</v>
      </c>
      <c r="L661" s="31" t="s">
        <v>397</v>
      </c>
      <c r="M661" s="31" t="s">
        <v>388</v>
      </c>
      <c r="N661" s="7">
        <v>46157</v>
      </c>
      <c r="O661" s="33">
        <f t="shared" si="231"/>
        <v>5</v>
      </c>
      <c r="P661" s="33">
        <f t="shared" si="232"/>
        <v>20</v>
      </c>
      <c r="Q661" s="52">
        <f t="shared" si="233"/>
        <v>0</v>
      </c>
      <c r="R661" s="37">
        <f t="shared" si="234"/>
        <v>0</v>
      </c>
      <c r="S661" s="37">
        <f t="shared" si="235"/>
        <v>0</v>
      </c>
      <c r="T661" s="37">
        <f t="shared" si="236"/>
        <v>0</v>
      </c>
      <c r="U661" s="37">
        <f t="shared" si="237"/>
        <v>0</v>
      </c>
      <c r="V661" s="37">
        <f t="shared" si="238"/>
        <v>10200</v>
      </c>
      <c r="W661" s="37">
        <f t="shared" si="239"/>
        <v>0</v>
      </c>
    </row>
    <row r="662" spans="1:23" x14ac:dyDescent="0.35">
      <c r="A662" s="30">
        <v>46133</v>
      </c>
      <c r="B662" s="31" t="s">
        <v>1974</v>
      </c>
      <c r="C662" s="31" t="s">
        <v>1679</v>
      </c>
      <c r="D662" s="31">
        <v>27200</v>
      </c>
      <c r="E662" s="31">
        <v>4352</v>
      </c>
      <c r="F662" s="31">
        <v>31552</v>
      </c>
      <c r="G662" s="31">
        <v>31552</v>
      </c>
      <c r="H662" s="31">
        <f t="shared" si="241"/>
        <v>27200</v>
      </c>
      <c r="I662" s="30">
        <v>46163</v>
      </c>
      <c r="J662" s="30" t="s">
        <v>505</v>
      </c>
      <c r="K662" s="31" t="s">
        <v>504</v>
      </c>
      <c r="L662" s="31" t="s">
        <v>1146</v>
      </c>
      <c r="M662" s="31" t="s">
        <v>388</v>
      </c>
      <c r="N662" s="7">
        <v>46157</v>
      </c>
      <c r="O662" s="33">
        <f t="shared" si="231"/>
        <v>5</v>
      </c>
      <c r="P662" s="33">
        <f t="shared" si="232"/>
        <v>20</v>
      </c>
      <c r="Q662" s="52">
        <f t="shared" si="233"/>
        <v>0</v>
      </c>
      <c r="R662" s="37">
        <f t="shared" si="234"/>
        <v>0</v>
      </c>
      <c r="S662" s="37">
        <f t="shared" si="235"/>
        <v>0</v>
      </c>
      <c r="T662" s="37">
        <f t="shared" si="236"/>
        <v>0</v>
      </c>
      <c r="U662" s="37">
        <f t="shared" si="237"/>
        <v>0</v>
      </c>
      <c r="V662" s="37">
        <f t="shared" si="238"/>
        <v>27200</v>
      </c>
      <c r="W662" s="37">
        <f t="shared" si="239"/>
        <v>0</v>
      </c>
    </row>
    <row r="663" spans="1:23" x14ac:dyDescent="0.35">
      <c r="A663" s="30">
        <v>46133</v>
      </c>
      <c r="B663" s="31" t="s">
        <v>1975</v>
      </c>
      <c r="C663" s="31" t="s">
        <v>644</v>
      </c>
      <c r="D663" s="31">
        <v>9699.2000000000007</v>
      </c>
      <c r="E663" s="31">
        <v>1551.87</v>
      </c>
      <c r="F663" s="31">
        <v>11251.07</v>
      </c>
      <c r="G663" s="31">
        <v>11251.07</v>
      </c>
      <c r="H663" s="31">
        <f t="shared" si="241"/>
        <v>9699.2000000000007</v>
      </c>
      <c r="I663" s="30">
        <v>46163</v>
      </c>
      <c r="J663" s="30" t="s">
        <v>505</v>
      </c>
      <c r="K663" s="31" t="s">
        <v>504</v>
      </c>
      <c r="L663" s="31" t="s">
        <v>835</v>
      </c>
      <c r="M663" s="31" t="s">
        <v>388</v>
      </c>
      <c r="N663" s="7">
        <v>46157</v>
      </c>
      <c r="O663" s="33">
        <f t="shared" si="231"/>
        <v>5</v>
      </c>
      <c r="P663" s="33">
        <f t="shared" si="232"/>
        <v>20</v>
      </c>
      <c r="Q663" s="52">
        <f t="shared" si="233"/>
        <v>0</v>
      </c>
      <c r="R663" s="37">
        <f t="shared" si="234"/>
        <v>0</v>
      </c>
      <c r="S663" s="37">
        <f t="shared" si="235"/>
        <v>0</v>
      </c>
      <c r="T663" s="37">
        <f t="shared" si="236"/>
        <v>0</v>
      </c>
      <c r="U663" s="37">
        <f t="shared" si="237"/>
        <v>0</v>
      </c>
      <c r="V663" s="37">
        <f t="shared" si="238"/>
        <v>9699.2000000000007</v>
      </c>
      <c r="W663" s="37">
        <f t="shared" si="239"/>
        <v>0</v>
      </c>
    </row>
    <row r="664" spans="1:23" x14ac:dyDescent="0.35">
      <c r="A664" s="30">
        <v>46132</v>
      </c>
      <c r="B664" s="31" t="s">
        <v>1976</v>
      </c>
      <c r="C664" s="31" t="s">
        <v>563</v>
      </c>
      <c r="D664" s="31">
        <v>27360</v>
      </c>
      <c r="E664" s="31">
        <v>4377.6000000000004</v>
      </c>
      <c r="F664" s="31">
        <v>31737.599999999999</v>
      </c>
      <c r="G664" s="31">
        <v>31737.599999999999</v>
      </c>
      <c r="H664" s="31">
        <f t="shared" si="241"/>
        <v>27360</v>
      </c>
      <c r="I664" s="30">
        <v>46162</v>
      </c>
      <c r="J664" s="30" t="s">
        <v>505</v>
      </c>
      <c r="K664" s="31" t="s">
        <v>504</v>
      </c>
      <c r="L664" s="31" t="s">
        <v>397</v>
      </c>
      <c r="M664" s="31" t="s">
        <v>388</v>
      </c>
      <c r="N664" s="7">
        <v>46157</v>
      </c>
      <c r="O664" s="33">
        <f t="shared" si="231"/>
        <v>5</v>
      </c>
      <c r="P664" s="33">
        <f t="shared" si="232"/>
        <v>20</v>
      </c>
      <c r="Q664" s="52">
        <f t="shared" si="233"/>
        <v>0</v>
      </c>
      <c r="R664" s="37">
        <f t="shared" si="234"/>
        <v>0</v>
      </c>
      <c r="S664" s="37">
        <f t="shared" si="235"/>
        <v>0</v>
      </c>
      <c r="T664" s="37">
        <f t="shared" si="236"/>
        <v>0</v>
      </c>
      <c r="U664" s="37">
        <f t="shared" si="237"/>
        <v>0</v>
      </c>
      <c r="V664" s="37">
        <f t="shared" si="238"/>
        <v>27360</v>
      </c>
      <c r="W664" s="37">
        <f t="shared" si="239"/>
        <v>0</v>
      </c>
    </row>
    <row r="665" spans="1:23" x14ac:dyDescent="0.35">
      <c r="A665" s="30">
        <v>46132</v>
      </c>
      <c r="B665" s="31" t="s">
        <v>1977</v>
      </c>
      <c r="C665" s="31" t="s">
        <v>1448</v>
      </c>
      <c r="D665" s="31">
        <v>12600</v>
      </c>
      <c r="E665" s="31">
        <v>2016</v>
      </c>
      <c r="F665" s="31">
        <v>14616</v>
      </c>
      <c r="G665" s="31">
        <v>14616</v>
      </c>
      <c r="H665" s="31">
        <f t="shared" si="241"/>
        <v>12600</v>
      </c>
      <c r="I665" s="30">
        <v>46162</v>
      </c>
      <c r="J665" s="30" t="s">
        <v>505</v>
      </c>
      <c r="K665" s="31" t="s">
        <v>504</v>
      </c>
      <c r="L665" s="31" t="s">
        <v>1146</v>
      </c>
      <c r="M665" s="31" t="s">
        <v>388</v>
      </c>
      <c r="N665" s="7">
        <v>46157</v>
      </c>
      <c r="O665" s="33">
        <f t="shared" ref="O665:O717" si="242">MONTH(N665)</f>
        <v>5</v>
      </c>
      <c r="P665" s="33">
        <f t="shared" ref="P665:P717" si="243">WEEKNUM(N665)</f>
        <v>20</v>
      </c>
      <c r="Q665" s="52">
        <f t="shared" ref="Q665:Q717" si="244">IF(J665="Vencido",N665-I665+1,0)</f>
        <v>0</v>
      </c>
      <c r="R665" s="37">
        <f t="shared" ref="R665:R717" si="245">IF(Q665&gt;0,IF(Q665&lt;31,H665,0),0)</f>
        <v>0</v>
      </c>
      <c r="S665" s="37">
        <f t="shared" ref="S665:S717" si="246">IF(Q665&gt;30,IF(Q665&lt;61,H665,0),0)</f>
        <v>0</v>
      </c>
      <c r="T665" s="37">
        <f t="shared" ref="T665:T717" si="247">IF(Q665&gt;60,IF(Q665&lt;91,H665,0),0)</f>
        <v>0</v>
      </c>
      <c r="U665" s="37">
        <f t="shared" ref="U665:U717" si="248">IF(Q665&gt;90,H665,0)</f>
        <v>0</v>
      </c>
      <c r="V665" s="37">
        <f t="shared" ref="V665:V717" si="249">IF(J665="Por vencer",H665,0)</f>
        <v>12600</v>
      </c>
      <c r="W665" s="37">
        <f t="shared" ref="W665:W717" si="250">IF(J665="Vigente",H665,0)</f>
        <v>0</v>
      </c>
    </row>
    <row r="666" spans="1:23" x14ac:dyDescent="0.35">
      <c r="A666" s="30">
        <v>46130</v>
      </c>
      <c r="B666" s="31" t="s">
        <v>1978</v>
      </c>
      <c r="C666" s="31" t="s">
        <v>831</v>
      </c>
      <c r="D666" s="31">
        <v>13904.2</v>
      </c>
      <c r="E666" s="31"/>
      <c r="F666" s="31">
        <v>13904.2</v>
      </c>
      <c r="G666" s="31">
        <v>13904.2</v>
      </c>
      <c r="H666" s="31">
        <f t="shared" si="241"/>
        <v>13904.2</v>
      </c>
      <c r="I666" s="30">
        <v>46160</v>
      </c>
      <c r="J666" s="30" t="s">
        <v>505</v>
      </c>
      <c r="K666" s="31" t="s">
        <v>504</v>
      </c>
      <c r="L666" s="31" t="s">
        <v>397</v>
      </c>
      <c r="M666" s="31" t="s">
        <v>388</v>
      </c>
      <c r="N666" s="7">
        <v>46157</v>
      </c>
      <c r="O666" s="33">
        <f t="shared" si="242"/>
        <v>5</v>
      </c>
      <c r="P666" s="33">
        <f t="shared" si="243"/>
        <v>20</v>
      </c>
      <c r="Q666" s="52">
        <f t="shared" si="244"/>
        <v>0</v>
      </c>
      <c r="R666" s="37">
        <f t="shared" si="245"/>
        <v>0</v>
      </c>
      <c r="S666" s="37">
        <f t="shared" si="246"/>
        <v>0</v>
      </c>
      <c r="T666" s="37">
        <f t="shared" si="247"/>
        <v>0</v>
      </c>
      <c r="U666" s="37">
        <f t="shared" si="248"/>
        <v>0</v>
      </c>
      <c r="V666" s="37">
        <f t="shared" si="249"/>
        <v>13904.2</v>
      </c>
      <c r="W666" s="37">
        <f t="shared" si="250"/>
        <v>0</v>
      </c>
    </row>
    <row r="667" spans="1:23" x14ac:dyDescent="0.35">
      <c r="A667" s="30">
        <v>46129</v>
      </c>
      <c r="B667" s="31" t="s">
        <v>1883</v>
      </c>
      <c r="C667" s="31" t="s">
        <v>1204</v>
      </c>
      <c r="D667" s="31">
        <v>4318.08</v>
      </c>
      <c r="E667" s="31">
        <v>690.89</v>
      </c>
      <c r="F667" s="31">
        <v>5008.97</v>
      </c>
      <c r="G667" s="31">
        <v>5008.97</v>
      </c>
      <c r="H667" s="31">
        <f t="shared" si="241"/>
        <v>4318.08</v>
      </c>
      <c r="I667" s="30">
        <v>46159</v>
      </c>
      <c r="J667" s="30" t="s">
        <v>505</v>
      </c>
      <c r="K667" s="31" t="s">
        <v>504</v>
      </c>
      <c r="L667" s="31" t="s">
        <v>397</v>
      </c>
      <c r="M667" s="31" t="s">
        <v>388</v>
      </c>
      <c r="N667" s="7">
        <v>46157</v>
      </c>
      <c r="O667" s="33">
        <f t="shared" si="242"/>
        <v>5</v>
      </c>
      <c r="P667" s="33">
        <f t="shared" si="243"/>
        <v>20</v>
      </c>
      <c r="Q667" s="52">
        <f t="shared" si="244"/>
        <v>0</v>
      </c>
      <c r="R667" s="37">
        <f t="shared" si="245"/>
        <v>0</v>
      </c>
      <c r="S667" s="37">
        <f t="shared" si="246"/>
        <v>0</v>
      </c>
      <c r="T667" s="37">
        <f t="shared" si="247"/>
        <v>0</v>
      </c>
      <c r="U667" s="37">
        <f t="shared" si="248"/>
        <v>0</v>
      </c>
      <c r="V667" s="37">
        <f t="shared" si="249"/>
        <v>4318.08</v>
      </c>
      <c r="W667" s="37">
        <f t="shared" si="250"/>
        <v>0</v>
      </c>
    </row>
    <row r="668" spans="1:23" x14ac:dyDescent="0.35">
      <c r="A668" s="30">
        <v>46129</v>
      </c>
      <c r="B668" s="31" t="s">
        <v>1884</v>
      </c>
      <c r="C668" s="31" t="s">
        <v>1885</v>
      </c>
      <c r="D668" s="31">
        <v>25560</v>
      </c>
      <c r="E668" s="31">
        <v>4089.6</v>
      </c>
      <c r="F668" s="31">
        <v>29649.599999999999</v>
      </c>
      <c r="G668" s="31">
        <v>29649.599999999999</v>
      </c>
      <c r="H668" s="31">
        <f t="shared" si="241"/>
        <v>25560</v>
      </c>
      <c r="I668" s="30">
        <v>46159</v>
      </c>
      <c r="J668" s="30" t="s">
        <v>505</v>
      </c>
      <c r="K668" s="31" t="s">
        <v>504</v>
      </c>
      <c r="L668" s="31" t="s">
        <v>835</v>
      </c>
      <c r="M668" s="31" t="s">
        <v>388</v>
      </c>
      <c r="N668" s="7">
        <v>46157</v>
      </c>
      <c r="O668" s="33">
        <f t="shared" si="242"/>
        <v>5</v>
      </c>
      <c r="P668" s="33">
        <f t="shared" si="243"/>
        <v>20</v>
      </c>
      <c r="Q668" s="52">
        <f t="shared" si="244"/>
        <v>0</v>
      </c>
      <c r="R668" s="37">
        <f t="shared" si="245"/>
        <v>0</v>
      </c>
      <c r="S668" s="37">
        <f t="shared" si="246"/>
        <v>0</v>
      </c>
      <c r="T668" s="37">
        <f t="shared" si="247"/>
        <v>0</v>
      </c>
      <c r="U668" s="37">
        <f t="shared" si="248"/>
        <v>0</v>
      </c>
      <c r="V668" s="37">
        <f t="shared" si="249"/>
        <v>25560</v>
      </c>
      <c r="W668" s="37">
        <f t="shared" si="250"/>
        <v>0</v>
      </c>
    </row>
    <row r="669" spans="1:23" x14ac:dyDescent="0.35">
      <c r="A669" s="30">
        <v>46128</v>
      </c>
      <c r="B669" s="31" t="s">
        <v>1886</v>
      </c>
      <c r="C669" s="31" t="s">
        <v>586</v>
      </c>
      <c r="D669" s="31">
        <v>65000</v>
      </c>
      <c r="E669" s="31"/>
      <c r="F669" s="31">
        <v>65000</v>
      </c>
      <c r="G669" s="31">
        <v>65000</v>
      </c>
      <c r="H669" s="31">
        <f t="shared" si="241"/>
        <v>65000</v>
      </c>
      <c r="I669" s="30">
        <v>46158</v>
      </c>
      <c r="J669" s="30" t="s">
        <v>505</v>
      </c>
      <c r="K669" s="31" t="s">
        <v>504</v>
      </c>
      <c r="L669" s="31" t="s">
        <v>397</v>
      </c>
      <c r="M669" s="31" t="s">
        <v>388</v>
      </c>
      <c r="N669" s="7">
        <v>46157</v>
      </c>
      <c r="O669" s="33">
        <f t="shared" si="242"/>
        <v>5</v>
      </c>
      <c r="P669" s="33">
        <f t="shared" si="243"/>
        <v>20</v>
      </c>
      <c r="Q669" s="52">
        <f t="shared" si="244"/>
        <v>0</v>
      </c>
      <c r="R669" s="37">
        <f t="shared" si="245"/>
        <v>0</v>
      </c>
      <c r="S669" s="37">
        <f t="shared" si="246"/>
        <v>0</v>
      </c>
      <c r="T669" s="37">
        <f t="shared" si="247"/>
        <v>0</v>
      </c>
      <c r="U669" s="37">
        <f t="shared" si="248"/>
        <v>0</v>
      </c>
      <c r="V669" s="37">
        <f t="shared" si="249"/>
        <v>65000</v>
      </c>
      <c r="W669" s="37">
        <f t="shared" si="250"/>
        <v>0</v>
      </c>
    </row>
    <row r="670" spans="1:23" x14ac:dyDescent="0.35">
      <c r="A670" s="30">
        <v>46128</v>
      </c>
      <c r="B670" s="31" t="s">
        <v>1887</v>
      </c>
      <c r="C670" s="31" t="s">
        <v>1204</v>
      </c>
      <c r="D670" s="31">
        <v>7740</v>
      </c>
      <c r="E670" s="31">
        <v>1238.4000000000001</v>
      </c>
      <c r="F670" s="31">
        <v>8978.4</v>
      </c>
      <c r="G670" s="31">
        <v>4489.2</v>
      </c>
      <c r="H670" s="31">
        <f>G670/1.16</f>
        <v>3870</v>
      </c>
      <c r="I670" s="30">
        <v>46158</v>
      </c>
      <c r="J670" s="30" t="s">
        <v>505</v>
      </c>
      <c r="K670" s="31" t="s">
        <v>510</v>
      </c>
      <c r="L670" s="31" t="s">
        <v>397</v>
      </c>
      <c r="M670" s="31" t="s">
        <v>388</v>
      </c>
      <c r="N670" s="7">
        <v>46157</v>
      </c>
      <c r="O670" s="33">
        <f t="shared" si="242"/>
        <v>5</v>
      </c>
      <c r="P670" s="33">
        <f t="shared" si="243"/>
        <v>20</v>
      </c>
      <c r="Q670" s="52">
        <f t="shared" si="244"/>
        <v>0</v>
      </c>
      <c r="R670" s="37">
        <f t="shared" si="245"/>
        <v>0</v>
      </c>
      <c r="S670" s="37">
        <f t="shared" si="246"/>
        <v>0</v>
      </c>
      <c r="T670" s="37">
        <f t="shared" si="247"/>
        <v>0</v>
      </c>
      <c r="U670" s="37">
        <f t="shared" si="248"/>
        <v>0</v>
      </c>
      <c r="V670" s="37">
        <f t="shared" si="249"/>
        <v>3870</v>
      </c>
      <c r="W670" s="37">
        <f t="shared" si="250"/>
        <v>0</v>
      </c>
    </row>
    <row r="671" spans="1:23" x14ac:dyDescent="0.35">
      <c r="A671" s="30">
        <v>46128</v>
      </c>
      <c r="B671" s="31" t="s">
        <v>1888</v>
      </c>
      <c r="C671" s="31" t="s">
        <v>402</v>
      </c>
      <c r="D671" s="31">
        <v>61560</v>
      </c>
      <c r="E671" s="31">
        <v>9849.6</v>
      </c>
      <c r="F671" s="31">
        <v>71409.600000000006</v>
      </c>
      <c r="G671" s="31">
        <v>71409.600000000006</v>
      </c>
      <c r="H671" s="31">
        <f t="shared" ref="H671:H692" si="251">D671</f>
        <v>61560</v>
      </c>
      <c r="I671" s="30">
        <v>46158</v>
      </c>
      <c r="J671" s="30" t="s">
        <v>505</v>
      </c>
      <c r="K671" s="31" t="s">
        <v>504</v>
      </c>
      <c r="L671" s="31" t="s">
        <v>397</v>
      </c>
      <c r="M671" s="31" t="s">
        <v>388</v>
      </c>
      <c r="N671" s="7">
        <v>46157</v>
      </c>
      <c r="O671" s="33">
        <f t="shared" si="242"/>
        <v>5</v>
      </c>
      <c r="P671" s="33">
        <f t="shared" si="243"/>
        <v>20</v>
      </c>
      <c r="Q671" s="52">
        <f t="shared" si="244"/>
        <v>0</v>
      </c>
      <c r="R671" s="37">
        <f t="shared" si="245"/>
        <v>0</v>
      </c>
      <c r="S671" s="37">
        <f t="shared" si="246"/>
        <v>0</v>
      </c>
      <c r="T671" s="37">
        <f t="shared" si="247"/>
        <v>0</v>
      </c>
      <c r="U671" s="37">
        <f t="shared" si="248"/>
        <v>0</v>
      </c>
      <c r="V671" s="37">
        <f t="shared" si="249"/>
        <v>61560</v>
      </c>
      <c r="W671" s="37">
        <f t="shared" si="250"/>
        <v>0</v>
      </c>
    </row>
    <row r="672" spans="1:23" x14ac:dyDescent="0.35">
      <c r="A672" s="30">
        <v>46128</v>
      </c>
      <c r="B672" s="31" t="s">
        <v>1889</v>
      </c>
      <c r="C672" s="31" t="s">
        <v>831</v>
      </c>
      <c r="D672" s="31">
        <v>13896.15</v>
      </c>
      <c r="E672" s="31"/>
      <c r="F672" s="31">
        <v>13896.15</v>
      </c>
      <c r="G672" s="31">
        <v>13896.15</v>
      </c>
      <c r="H672" s="31">
        <f t="shared" si="251"/>
        <v>13896.15</v>
      </c>
      <c r="I672" s="30">
        <v>46158</v>
      </c>
      <c r="J672" s="30" t="s">
        <v>505</v>
      </c>
      <c r="K672" s="31" t="s">
        <v>504</v>
      </c>
      <c r="L672" s="31" t="s">
        <v>397</v>
      </c>
      <c r="M672" s="31" t="s">
        <v>388</v>
      </c>
      <c r="N672" s="7">
        <v>46157</v>
      </c>
      <c r="O672" s="33">
        <f t="shared" si="242"/>
        <v>5</v>
      </c>
      <c r="P672" s="33">
        <f t="shared" si="243"/>
        <v>20</v>
      </c>
      <c r="Q672" s="52">
        <f t="shared" si="244"/>
        <v>0</v>
      </c>
      <c r="R672" s="37">
        <f t="shared" si="245"/>
        <v>0</v>
      </c>
      <c r="S672" s="37">
        <f t="shared" si="246"/>
        <v>0</v>
      </c>
      <c r="T672" s="37">
        <f t="shared" si="247"/>
        <v>0</v>
      </c>
      <c r="U672" s="37">
        <f t="shared" si="248"/>
        <v>0</v>
      </c>
      <c r="V672" s="37">
        <f t="shared" si="249"/>
        <v>13896.15</v>
      </c>
      <c r="W672" s="37">
        <f t="shared" si="250"/>
        <v>0</v>
      </c>
    </row>
    <row r="673" spans="1:23" x14ac:dyDescent="0.35">
      <c r="A673" s="30">
        <v>46126</v>
      </c>
      <c r="B673" s="31" t="s">
        <v>1897</v>
      </c>
      <c r="C673" s="31" t="s">
        <v>523</v>
      </c>
      <c r="D673" s="31">
        <v>4600</v>
      </c>
      <c r="E673" s="31">
        <v>736</v>
      </c>
      <c r="F673" s="31">
        <v>5336</v>
      </c>
      <c r="G673" s="31">
        <v>5336</v>
      </c>
      <c r="H673" s="31">
        <f t="shared" si="251"/>
        <v>4600</v>
      </c>
      <c r="I673" s="30">
        <v>46156</v>
      </c>
      <c r="J673" s="30" t="s">
        <v>506</v>
      </c>
      <c r="K673" s="31" t="s">
        <v>504</v>
      </c>
      <c r="L673" s="31" t="s">
        <v>397</v>
      </c>
      <c r="M673" s="31" t="s">
        <v>388</v>
      </c>
      <c r="N673" s="7">
        <v>46157</v>
      </c>
      <c r="O673" s="33">
        <f t="shared" si="242"/>
        <v>5</v>
      </c>
      <c r="P673" s="33">
        <f t="shared" si="243"/>
        <v>20</v>
      </c>
      <c r="Q673" s="52">
        <f t="shared" si="244"/>
        <v>2</v>
      </c>
      <c r="R673" s="37">
        <f t="shared" si="245"/>
        <v>4600</v>
      </c>
      <c r="S673" s="37">
        <f t="shared" si="246"/>
        <v>0</v>
      </c>
      <c r="T673" s="37">
        <f t="shared" si="247"/>
        <v>0</v>
      </c>
      <c r="U673" s="37">
        <f t="shared" si="248"/>
        <v>0</v>
      </c>
      <c r="V673" s="37">
        <f t="shared" si="249"/>
        <v>0</v>
      </c>
      <c r="W673" s="37">
        <f t="shared" si="250"/>
        <v>0</v>
      </c>
    </row>
    <row r="674" spans="1:23" x14ac:dyDescent="0.35">
      <c r="A674" s="30">
        <v>46122</v>
      </c>
      <c r="B674" s="31" t="s">
        <v>1802</v>
      </c>
      <c r="C674" s="31" t="s">
        <v>1803</v>
      </c>
      <c r="D674" s="31">
        <v>13200</v>
      </c>
      <c r="E674" s="31">
        <v>2112</v>
      </c>
      <c r="F674" s="31">
        <v>15312</v>
      </c>
      <c r="G674" s="31">
        <v>15312</v>
      </c>
      <c r="H674" s="31">
        <f t="shared" si="251"/>
        <v>13200</v>
      </c>
      <c r="I674" s="30">
        <v>46152</v>
      </c>
      <c r="J674" s="30" t="s">
        <v>506</v>
      </c>
      <c r="K674" s="31" t="s">
        <v>504</v>
      </c>
      <c r="L674" s="31" t="s">
        <v>397</v>
      </c>
      <c r="M674" s="31" t="s">
        <v>388</v>
      </c>
      <c r="N674" s="7">
        <v>46157</v>
      </c>
      <c r="O674" s="33">
        <f t="shared" si="242"/>
        <v>5</v>
      </c>
      <c r="P674" s="33">
        <f t="shared" si="243"/>
        <v>20</v>
      </c>
      <c r="Q674" s="52">
        <f t="shared" si="244"/>
        <v>6</v>
      </c>
      <c r="R674" s="37">
        <f t="shared" si="245"/>
        <v>13200</v>
      </c>
      <c r="S674" s="37">
        <f t="shared" si="246"/>
        <v>0</v>
      </c>
      <c r="T674" s="37">
        <f t="shared" si="247"/>
        <v>0</v>
      </c>
      <c r="U674" s="37">
        <f t="shared" si="248"/>
        <v>0</v>
      </c>
      <c r="V674" s="37">
        <f t="shared" si="249"/>
        <v>0</v>
      </c>
      <c r="W674" s="37">
        <f t="shared" si="250"/>
        <v>0</v>
      </c>
    </row>
    <row r="675" spans="1:23" x14ac:dyDescent="0.35">
      <c r="A675" s="30">
        <v>46121</v>
      </c>
      <c r="B675" s="31" t="s">
        <v>1817</v>
      </c>
      <c r="C675" s="31" t="s">
        <v>484</v>
      </c>
      <c r="D675" s="31">
        <v>12980</v>
      </c>
      <c r="E675" s="31">
        <v>2076.8000000000002</v>
      </c>
      <c r="F675" s="31">
        <v>15056.8</v>
      </c>
      <c r="G675" s="31">
        <v>15056.8</v>
      </c>
      <c r="H675" s="31">
        <f t="shared" si="251"/>
        <v>12980</v>
      </c>
      <c r="I675" s="30">
        <v>46151</v>
      </c>
      <c r="J675" s="30" t="s">
        <v>506</v>
      </c>
      <c r="K675" s="31" t="s">
        <v>504</v>
      </c>
      <c r="L675" s="31" t="s">
        <v>397</v>
      </c>
      <c r="M675" s="31" t="s">
        <v>388</v>
      </c>
      <c r="N675" s="7">
        <v>46157</v>
      </c>
      <c r="O675" s="33">
        <f t="shared" si="242"/>
        <v>5</v>
      </c>
      <c r="P675" s="33">
        <f t="shared" si="243"/>
        <v>20</v>
      </c>
      <c r="Q675" s="52">
        <f t="shared" si="244"/>
        <v>7</v>
      </c>
      <c r="R675" s="37">
        <f t="shared" si="245"/>
        <v>12980</v>
      </c>
      <c r="S675" s="37">
        <f t="shared" si="246"/>
        <v>0</v>
      </c>
      <c r="T675" s="37">
        <f t="shared" si="247"/>
        <v>0</v>
      </c>
      <c r="U675" s="37">
        <f t="shared" si="248"/>
        <v>0</v>
      </c>
      <c r="V675" s="37">
        <f t="shared" si="249"/>
        <v>0</v>
      </c>
      <c r="W675" s="37">
        <f t="shared" si="250"/>
        <v>0</v>
      </c>
    </row>
    <row r="676" spans="1:23" x14ac:dyDescent="0.35">
      <c r="A676" s="30">
        <v>46121</v>
      </c>
      <c r="B676" s="31" t="s">
        <v>1818</v>
      </c>
      <c r="C676" s="31" t="s">
        <v>1448</v>
      </c>
      <c r="D676" s="31">
        <v>36050.5</v>
      </c>
      <c r="E676" s="31">
        <v>5768.08</v>
      </c>
      <c r="F676" s="31">
        <v>41818.58</v>
      </c>
      <c r="G676" s="31">
        <v>41818.58</v>
      </c>
      <c r="H676" s="31">
        <f t="shared" si="251"/>
        <v>36050.5</v>
      </c>
      <c r="I676" s="30">
        <v>46151</v>
      </c>
      <c r="J676" s="30" t="s">
        <v>506</v>
      </c>
      <c r="K676" s="31" t="s">
        <v>504</v>
      </c>
      <c r="L676" s="31" t="s">
        <v>1146</v>
      </c>
      <c r="M676" s="31" t="s">
        <v>388</v>
      </c>
      <c r="N676" s="7">
        <v>46157</v>
      </c>
      <c r="O676" s="33">
        <f t="shared" si="242"/>
        <v>5</v>
      </c>
      <c r="P676" s="33">
        <f t="shared" si="243"/>
        <v>20</v>
      </c>
      <c r="Q676" s="52">
        <f t="shared" si="244"/>
        <v>7</v>
      </c>
      <c r="R676" s="37">
        <f t="shared" si="245"/>
        <v>36050.5</v>
      </c>
      <c r="S676" s="37">
        <f t="shared" si="246"/>
        <v>0</v>
      </c>
      <c r="T676" s="37">
        <f t="shared" si="247"/>
        <v>0</v>
      </c>
      <c r="U676" s="37">
        <f t="shared" si="248"/>
        <v>0</v>
      </c>
      <c r="V676" s="37">
        <f t="shared" si="249"/>
        <v>0</v>
      </c>
      <c r="W676" s="37">
        <f t="shared" si="250"/>
        <v>0</v>
      </c>
    </row>
    <row r="677" spans="1:23" x14ac:dyDescent="0.35">
      <c r="A677" s="30">
        <v>46120</v>
      </c>
      <c r="B677" s="31" t="s">
        <v>1819</v>
      </c>
      <c r="C677" s="31" t="s">
        <v>920</v>
      </c>
      <c r="D677" s="31">
        <v>11047.05</v>
      </c>
      <c r="E677" s="31">
        <v>1767.53</v>
      </c>
      <c r="F677" s="31">
        <v>12814.58</v>
      </c>
      <c r="G677" s="31">
        <v>12814.58</v>
      </c>
      <c r="H677" s="31">
        <f t="shared" si="251"/>
        <v>11047.05</v>
      </c>
      <c r="I677" s="30">
        <v>46150</v>
      </c>
      <c r="J677" s="30" t="s">
        <v>506</v>
      </c>
      <c r="K677" s="31" t="s">
        <v>504</v>
      </c>
      <c r="L677" s="31" t="s">
        <v>835</v>
      </c>
      <c r="M677" s="31" t="s">
        <v>388</v>
      </c>
      <c r="N677" s="7">
        <v>46157</v>
      </c>
      <c r="O677" s="33">
        <f t="shared" si="242"/>
        <v>5</v>
      </c>
      <c r="P677" s="33">
        <f t="shared" si="243"/>
        <v>20</v>
      </c>
      <c r="Q677" s="52">
        <f t="shared" si="244"/>
        <v>8</v>
      </c>
      <c r="R677" s="37">
        <f t="shared" si="245"/>
        <v>11047.05</v>
      </c>
      <c r="S677" s="37">
        <f t="shared" si="246"/>
        <v>0</v>
      </c>
      <c r="T677" s="37">
        <f t="shared" si="247"/>
        <v>0</v>
      </c>
      <c r="U677" s="37">
        <f t="shared" si="248"/>
        <v>0</v>
      </c>
      <c r="V677" s="37">
        <f t="shared" si="249"/>
        <v>0</v>
      </c>
      <c r="W677" s="37">
        <f t="shared" si="250"/>
        <v>0</v>
      </c>
    </row>
    <row r="678" spans="1:23" x14ac:dyDescent="0.35">
      <c r="A678" s="30">
        <v>46120</v>
      </c>
      <c r="B678" s="31" t="s">
        <v>1820</v>
      </c>
      <c r="C678" s="31" t="s">
        <v>1821</v>
      </c>
      <c r="D678" s="31">
        <v>18270</v>
      </c>
      <c r="E678" s="31"/>
      <c r="F678" s="31">
        <v>18270</v>
      </c>
      <c r="G678" s="31">
        <v>18270</v>
      </c>
      <c r="H678" s="31">
        <f t="shared" si="251"/>
        <v>18270</v>
      </c>
      <c r="I678" s="30">
        <v>46150</v>
      </c>
      <c r="J678" s="30" t="s">
        <v>506</v>
      </c>
      <c r="K678" s="31" t="s">
        <v>504</v>
      </c>
      <c r="L678" s="31" t="s">
        <v>397</v>
      </c>
      <c r="M678" s="31" t="s">
        <v>388</v>
      </c>
      <c r="N678" s="7">
        <v>46157</v>
      </c>
      <c r="O678" s="33">
        <f t="shared" si="242"/>
        <v>5</v>
      </c>
      <c r="P678" s="33">
        <f t="shared" si="243"/>
        <v>20</v>
      </c>
      <c r="Q678" s="52">
        <f t="shared" si="244"/>
        <v>8</v>
      </c>
      <c r="R678" s="37">
        <f t="shared" si="245"/>
        <v>18270</v>
      </c>
      <c r="S678" s="37">
        <f t="shared" si="246"/>
        <v>0</v>
      </c>
      <c r="T678" s="37">
        <f t="shared" si="247"/>
        <v>0</v>
      </c>
      <c r="U678" s="37">
        <f t="shared" si="248"/>
        <v>0</v>
      </c>
      <c r="V678" s="37">
        <f t="shared" si="249"/>
        <v>0</v>
      </c>
      <c r="W678" s="37">
        <f t="shared" si="250"/>
        <v>0</v>
      </c>
    </row>
    <row r="679" spans="1:23" x14ac:dyDescent="0.35">
      <c r="A679" s="30">
        <v>46113</v>
      </c>
      <c r="B679" s="31" t="s">
        <v>1835</v>
      </c>
      <c r="C679" s="31" t="s">
        <v>1448</v>
      </c>
      <c r="D679" s="31">
        <v>11180.05</v>
      </c>
      <c r="E679" s="31">
        <v>1788.81</v>
      </c>
      <c r="F679" s="31">
        <v>12968.86</v>
      </c>
      <c r="G679" s="31">
        <v>12968.86</v>
      </c>
      <c r="H679" s="31">
        <f t="shared" si="251"/>
        <v>11180.05</v>
      </c>
      <c r="I679" s="30">
        <v>46143</v>
      </c>
      <c r="J679" s="30" t="s">
        <v>506</v>
      </c>
      <c r="K679" s="31" t="s">
        <v>504</v>
      </c>
      <c r="L679" s="31" t="s">
        <v>1146</v>
      </c>
      <c r="M679" s="31" t="s">
        <v>388</v>
      </c>
      <c r="N679" s="7">
        <v>46157</v>
      </c>
      <c r="O679" s="33">
        <f t="shared" si="242"/>
        <v>5</v>
      </c>
      <c r="P679" s="33">
        <f t="shared" si="243"/>
        <v>20</v>
      </c>
      <c r="Q679" s="52">
        <f t="shared" si="244"/>
        <v>15</v>
      </c>
      <c r="R679" s="37">
        <f t="shared" si="245"/>
        <v>11180.05</v>
      </c>
      <c r="S679" s="37">
        <f t="shared" si="246"/>
        <v>0</v>
      </c>
      <c r="T679" s="37">
        <f t="shared" si="247"/>
        <v>0</v>
      </c>
      <c r="U679" s="37">
        <f t="shared" si="248"/>
        <v>0</v>
      </c>
      <c r="V679" s="37">
        <f t="shared" si="249"/>
        <v>0</v>
      </c>
      <c r="W679" s="37">
        <f t="shared" si="250"/>
        <v>0</v>
      </c>
    </row>
    <row r="680" spans="1:23" x14ac:dyDescent="0.35">
      <c r="A680" s="30">
        <v>46113</v>
      </c>
      <c r="B680" s="31" t="s">
        <v>1836</v>
      </c>
      <c r="C680" s="31" t="s">
        <v>1837</v>
      </c>
      <c r="D680" s="31">
        <v>88550</v>
      </c>
      <c r="E680" s="31"/>
      <c r="F680" s="31">
        <v>88550</v>
      </c>
      <c r="G680" s="31">
        <v>88550</v>
      </c>
      <c r="H680" s="31">
        <f t="shared" si="251"/>
        <v>88550</v>
      </c>
      <c r="I680" s="30">
        <v>46143</v>
      </c>
      <c r="J680" s="30" t="s">
        <v>506</v>
      </c>
      <c r="K680" s="31" t="s">
        <v>504</v>
      </c>
      <c r="L680" s="31" t="s">
        <v>397</v>
      </c>
      <c r="M680" s="31" t="s">
        <v>388</v>
      </c>
      <c r="N680" s="7">
        <v>46157</v>
      </c>
      <c r="O680" s="33">
        <f t="shared" si="242"/>
        <v>5</v>
      </c>
      <c r="P680" s="33">
        <f t="shared" si="243"/>
        <v>20</v>
      </c>
      <c r="Q680" s="52">
        <f t="shared" si="244"/>
        <v>15</v>
      </c>
      <c r="R680" s="37">
        <f t="shared" si="245"/>
        <v>88550</v>
      </c>
      <c r="S680" s="37">
        <f t="shared" si="246"/>
        <v>0</v>
      </c>
      <c r="T680" s="37">
        <f t="shared" si="247"/>
        <v>0</v>
      </c>
      <c r="U680" s="37">
        <f t="shared" si="248"/>
        <v>0</v>
      </c>
      <c r="V680" s="37">
        <f t="shared" si="249"/>
        <v>0</v>
      </c>
      <c r="W680" s="37">
        <f t="shared" si="250"/>
        <v>0</v>
      </c>
    </row>
    <row r="681" spans="1:23" x14ac:dyDescent="0.35">
      <c r="A681" s="30">
        <v>46111</v>
      </c>
      <c r="B681" s="31" t="s">
        <v>1710</v>
      </c>
      <c r="C681" s="31" t="s">
        <v>831</v>
      </c>
      <c r="D681" s="31">
        <v>12466.02</v>
      </c>
      <c r="E681" s="31"/>
      <c r="F681" s="31">
        <v>12466.02</v>
      </c>
      <c r="G681" s="31">
        <v>12466.02</v>
      </c>
      <c r="H681" s="31">
        <f t="shared" si="251"/>
        <v>12466.02</v>
      </c>
      <c r="I681" s="30">
        <v>46141</v>
      </c>
      <c r="J681" s="30" t="s">
        <v>506</v>
      </c>
      <c r="K681" s="31" t="s">
        <v>504</v>
      </c>
      <c r="L681" s="31" t="s">
        <v>397</v>
      </c>
      <c r="M681" s="31" t="s">
        <v>388</v>
      </c>
      <c r="N681" s="7">
        <v>46157</v>
      </c>
      <c r="O681" s="33">
        <f t="shared" si="242"/>
        <v>5</v>
      </c>
      <c r="P681" s="33">
        <f t="shared" si="243"/>
        <v>20</v>
      </c>
      <c r="Q681" s="52">
        <f t="shared" si="244"/>
        <v>17</v>
      </c>
      <c r="R681" s="37">
        <f t="shared" si="245"/>
        <v>12466.02</v>
      </c>
      <c r="S681" s="37">
        <f t="shared" si="246"/>
        <v>0</v>
      </c>
      <c r="T681" s="37">
        <f t="shared" si="247"/>
        <v>0</v>
      </c>
      <c r="U681" s="37">
        <f t="shared" si="248"/>
        <v>0</v>
      </c>
      <c r="V681" s="37">
        <f t="shared" si="249"/>
        <v>0</v>
      </c>
      <c r="W681" s="37">
        <f t="shared" si="250"/>
        <v>0</v>
      </c>
    </row>
    <row r="682" spans="1:23" x14ac:dyDescent="0.35">
      <c r="A682" s="30">
        <v>46108</v>
      </c>
      <c r="B682" s="31" t="s">
        <v>1668</v>
      </c>
      <c r="C682" s="31" t="s">
        <v>563</v>
      </c>
      <c r="D682" s="31">
        <v>4750</v>
      </c>
      <c r="E682" s="31">
        <v>760</v>
      </c>
      <c r="F682" s="31">
        <v>5510</v>
      </c>
      <c r="G682" s="31">
        <v>5510</v>
      </c>
      <c r="H682" s="31">
        <f t="shared" si="251"/>
        <v>4750</v>
      </c>
      <c r="I682" s="30">
        <v>46138</v>
      </c>
      <c r="J682" s="30" t="s">
        <v>506</v>
      </c>
      <c r="K682" s="31" t="s">
        <v>504</v>
      </c>
      <c r="L682" s="31" t="s">
        <v>397</v>
      </c>
      <c r="M682" s="31" t="s">
        <v>388</v>
      </c>
      <c r="N682" s="7">
        <v>46157</v>
      </c>
      <c r="O682" s="33">
        <f t="shared" si="242"/>
        <v>5</v>
      </c>
      <c r="P682" s="33">
        <f t="shared" si="243"/>
        <v>20</v>
      </c>
      <c r="Q682" s="52">
        <f t="shared" si="244"/>
        <v>20</v>
      </c>
      <c r="R682" s="37">
        <f t="shared" si="245"/>
        <v>4750</v>
      </c>
      <c r="S682" s="37">
        <f t="shared" si="246"/>
        <v>0</v>
      </c>
      <c r="T682" s="37">
        <f t="shared" si="247"/>
        <v>0</v>
      </c>
      <c r="U682" s="37">
        <f t="shared" si="248"/>
        <v>0</v>
      </c>
      <c r="V682" s="37">
        <f t="shared" si="249"/>
        <v>0</v>
      </c>
      <c r="W682" s="37">
        <f t="shared" si="250"/>
        <v>0</v>
      </c>
    </row>
    <row r="683" spans="1:23" x14ac:dyDescent="0.35">
      <c r="A683" s="30">
        <v>46094</v>
      </c>
      <c r="B683" s="31" t="s">
        <v>1568</v>
      </c>
      <c r="C683" s="31" t="s">
        <v>563</v>
      </c>
      <c r="D683" s="31">
        <v>27360</v>
      </c>
      <c r="E683" s="31">
        <v>4377.6000000000004</v>
      </c>
      <c r="F683" s="31">
        <v>31737.599999999999</v>
      </c>
      <c r="G683" s="31">
        <v>31737.599999999999</v>
      </c>
      <c r="H683" s="31">
        <f t="shared" si="251"/>
        <v>27360</v>
      </c>
      <c r="I683" s="30">
        <v>46124</v>
      </c>
      <c r="J683" s="30" t="s">
        <v>506</v>
      </c>
      <c r="K683" s="31" t="s">
        <v>504</v>
      </c>
      <c r="L683" s="31" t="s">
        <v>397</v>
      </c>
      <c r="M683" s="31" t="s">
        <v>388</v>
      </c>
      <c r="N683" s="7">
        <v>46157</v>
      </c>
      <c r="O683" s="33">
        <f t="shared" si="242"/>
        <v>5</v>
      </c>
      <c r="P683" s="33">
        <f t="shared" si="243"/>
        <v>20</v>
      </c>
      <c r="Q683" s="52">
        <f t="shared" si="244"/>
        <v>34</v>
      </c>
      <c r="R683" s="37">
        <f t="shared" si="245"/>
        <v>0</v>
      </c>
      <c r="S683" s="37">
        <f t="shared" si="246"/>
        <v>27360</v>
      </c>
      <c r="T683" s="37">
        <f t="shared" si="247"/>
        <v>0</v>
      </c>
      <c r="U683" s="37">
        <f t="shared" si="248"/>
        <v>0</v>
      </c>
      <c r="V683" s="37">
        <f t="shared" si="249"/>
        <v>0</v>
      </c>
      <c r="W683" s="37">
        <f t="shared" si="250"/>
        <v>0</v>
      </c>
    </row>
    <row r="684" spans="1:23" x14ac:dyDescent="0.35">
      <c r="A684" s="30">
        <v>46083</v>
      </c>
      <c r="B684" s="31" t="s">
        <v>1553</v>
      </c>
      <c r="C684" s="31" t="s">
        <v>920</v>
      </c>
      <c r="D684" s="31">
        <v>14257.8</v>
      </c>
      <c r="E684" s="31">
        <v>2281.25</v>
      </c>
      <c r="F684" s="31">
        <v>16539.05</v>
      </c>
      <c r="G684" s="31">
        <v>16539.05</v>
      </c>
      <c r="H684" s="31">
        <f t="shared" si="251"/>
        <v>14257.8</v>
      </c>
      <c r="I684" s="30">
        <v>46113</v>
      </c>
      <c r="J684" s="30" t="s">
        <v>506</v>
      </c>
      <c r="K684" s="31" t="s">
        <v>504</v>
      </c>
      <c r="L684" s="31" t="s">
        <v>835</v>
      </c>
      <c r="M684" s="31" t="s">
        <v>388</v>
      </c>
      <c r="N684" s="7">
        <v>46157</v>
      </c>
      <c r="O684" s="33">
        <f t="shared" si="242"/>
        <v>5</v>
      </c>
      <c r="P684" s="33">
        <f t="shared" si="243"/>
        <v>20</v>
      </c>
      <c r="Q684" s="52">
        <f t="shared" si="244"/>
        <v>45</v>
      </c>
      <c r="R684" s="37">
        <f t="shared" si="245"/>
        <v>0</v>
      </c>
      <c r="S684" s="37">
        <f t="shared" si="246"/>
        <v>14257.8</v>
      </c>
      <c r="T684" s="37">
        <f t="shared" si="247"/>
        <v>0</v>
      </c>
      <c r="U684" s="37">
        <f t="shared" si="248"/>
        <v>0</v>
      </c>
      <c r="V684" s="37">
        <f t="shared" si="249"/>
        <v>0</v>
      </c>
      <c r="W684" s="37">
        <f t="shared" si="250"/>
        <v>0</v>
      </c>
    </row>
    <row r="685" spans="1:23" x14ac:dyDescent="0.35">
      <c r="A685" s="30">
        <v>46077</v>
      </c>
      <c r="B685" s="31" t="s">
        <v>1513</v>
      </c>
      <c r="C685" s="31" t="s">
        <v>926</v>
      </c>
      <c r="D685" s="31">
        <v>12825</v>
      </c>
      <c r="E685" s="31">
        <v>2052</v>
      </c>
      <c r="F685" s="31">
        <v>14877</v>
      </c>
      <c r="G685" s="31">
        <v>14877</v>
      </c>
      <c r="H685" s="31">
        <f t="shared" si="251"/>
        <v>12825</v>
      </c>
      <c r="I685" s="30">
        <v>46107</v>
      </c>
      <c r="J685" s="30" t="s">
        <v>506</v>
      </c>
      <c r="K685" s="31" t="s">
        <v>504</v>
      </c>
      <c r="L685" s="31" t="s">
        <v>835</v>
      </c>
      <c r="M685" s="31" t="s">
        <v>388</v>
      </c>
      <c r="N685" s="7">
        <v>46157</v>
      </c>
      <c r="O685" s="33">
        <f t="shared" si="242"/>
        <v>5</v>
      </c>
      <c r="P685" s="33">
        <f t="shared" si="243"/>
        <v>20</v>
      </c>
      <c r="Q685" s="52">
        <f t="shared" si="244"/>
        <v>51</v>
      </c>
      <c r="R685" s="37">
        <f t="shared" si="245"/>
        <v>0</v>
      </c>
      <c r="S685" s="37">
        <f t="shared" si="246"/>
        <v>12825</v>
      </c>
      <c r="T685" s="37">
        <f t="shared" si="247"/>
        <v>0</v>
      </c>
      <c r="U685" s="37">
        <f t="shared" si="248"/>
        <v>0</v>
      </c>
      <c r="V685" s="37">
        <f t="shared" si="249"/>
        <v>0</v>
      </c>
      <c r="W685" s="37">
        <f t="shared" si="250"/>
        <v>0</v>
      </c>
    </row>
    <row r="686" spans="1:23" x14ac:dyDescent="0.35">
      <c r="A686" s="30">
        <v>46076</v>
      </c>
      <c r="B686" s="31" t="s">
        <v>1519</v>
      </c>
      <c r="C686" s="31" t="s">
        <v>926</v>
      </c>
      <c r="D686" s="31">
        <v>12825</v>
      </c>
      <c r="E686" s="31">
        <v>2052</v>
      </c>
      <c r="F686" s="31">
        <v>14877</v>
      </c>
      <c r="G686" s="31">
        <v>14877</v>
      </c>
      <c r="H686" s="31">
        <f t="shared" si="251"/>
        <v>12825</v>
      </c>
      <c r="I686" s="30">
        <v>46106</v>
      </c>
      <c r="J686" s="30" t="s">
        <v>506</v>
      </c>
      <c r="K686" s="31" t="s">
        <v>504</v>
      </c>
      <c r="L686" s="31" t="s">
        <v>835</v>
      </c>
      <c r="M686" s="31" t="s">
        <v>388</v>
      </c>
      <c r="N686" s="7">
        <v>46157</v>
      </c>
      <c r="O686" s="33">
        <f t="shared" si="242"/>
        <v>5</v>
      </c>
      <c r="P686" s="33">
        <f t="shared" si="243"/>
        <v>20</v>
      </c>
      <c r="Q686" s="52">
        <f t="shared" si="244"/>
        <v>52</v>
      </c>
      <c r="R686" s="37">
        <f t="shared" si="245"/>
        <v>0</v>
      </c>
      <c r="S686" s="37">
        <f t="shared" si="246"/>
        <v>12825</v>
      </c>
      <c r="T686" s="37">
        <f t="shared" si="247"/>
        <v>0</v>
      </c>
      <c r="U686" s="37">
        <f t="shared" si="248"/>
        <v>0</v>
      </c>
      <c r="V686" s="37">
        <f t="shared" si="249"/>
        <v>0</v>
      </c>
      <c r="W686" s="37">
        <f t="shared" si="250"/>
        <v>0</v>
      </c>
    </row>
    <row r="687" spans="1:23" x14ac:dyDescent="0.35">
      <c r="A687" s="30">
        <v>46072</v>
      </c>
      <c r="B687" s="31" t="s">
        <v>1451</v>
      </c>
      <c r="C687" s="31" t="s">
        <v>920</v>
      </c>
      <c r="D687" s="31">
        <v>35478.14</v>
      </c>
      <c r="E687" s="31">
        <v>5676.5</v>
      </c>
      <c r="F687" s="31">
        <v>41154.639999999999</v>
      </c>
      <c r="G687" s="31">
        <v>41154.639999999999</v>
      </c>
      <c r="H687" s="31">
        <f t="shared" si="251"/>
        <v>35478.14</v>
      </c>
      <c r="I687" s="30">
        <v>46102</v>
      </c>
      <c r="J687" s="30" t="s">
        <v>506</v>
      </c>
      <c r="K687" s="31" t="s">
        <v>504</v>
      </c>
      <c r="L687" s="31" t="s">
        <v>835</v>
      </c>
      <c r="M687" s="31" t="s">
        <v>388</v>
      </c>
      <c r="N687" s="7">
        <v>46157</v>
      </c>
      <c r="O687" s="33">
        <f t="shared" si="242"/>
        <v>5</v>
      </c>
      <c r="P687" s="33">
        <f t="shared" si="243"/>
        <v>20</v>
      </c>
      <c r="Q687" s="52">
        <f t="shared" si="244"/>
        <v>56</v>
      </c>
      <c r="R687" s="37">
        <f t="shared" si="245"/>
        <v>0</v>
      </c>
      <c r="S687" s="37">
        <f t="shared" si="246"/>
        <v>35478.14</v>
      </c>
      <c r="T687" s="37">
        <f t="shared" si="247"/>
        <v>0</v>
      </c>
      <c r="U687" s="37">
        <f t="shared" si="248"/>
        <v>0</v>
      </c>
      <c r="V687" s="37">
        <f t="shared" si="249"/>
        <v>0</v>
      </c>
      <c r="W687" s="37">
        <f t="shared" si="250"/>
        <v>0</v>
      </c>
    </row>
    <row r="688" spans="1:23" x14ac:dyDescent="0.35">
      <c r="A688" s="30">
        <v>46071</v>
      </c>
      <c r="B688" s="31" t="s">
        <v>1458</v>
      </c>
      <c r="C688" s="31" t="s">
        <v>926</v>
      </c>
      <c r="D688" s="31">
        <v>8550</v>
      </c>
      <c r="E688" s="31">
        <v>1368</v>
      </c>
      <c r="F688" s="31">
        <v>9918</v>
      </c>
      <c r="G688" s="31">
        <v>9918</v>
      </c>
      <c r="H688" s="31">
        <f t="shared" si="251"/>
        <v>8550</v>
      </c>
      <c r="I688" s="30">
        <v>46101</v>
      </c>
      <c r="J688" s="30" t="s">
        <v>506</v>
      </c>
      <c r="K688" s="31" t="s">
        <v>504</v>
      </c>
      <c r="L688" s="31" t="s">
        <v>835</v>
      </c>
      <c r="M688" s="31" t="s">
        <v>388</v>
      </c>
      <c r="N688" s="7">
        <v>46157</v>
      </c>
      <c r="O688" s="33">
        <f t="shared" si="242"/>
        <v>5</v>
      </c>
      <c r="P688" s="33">
        <f t="shared" si="243"/>
        <v>20</v>
      </c>
      <c r="Q688" s="52">
        <f t="shared" si="244"/>
        <v>57</v>
      </c>
      <c r="R688" s="37">
        <f t="shared" si="245"/>
        <v>0</v>
      </c>
      <c r="S688" s="37">
        <f t="shared" si="246"/>
        <v>8550</v>
      </c>
      <c r="T688" s="37">
        <f t="shared" si="247"/>
        <v>0</v>
      </c>
      <c r="U688" s="37">
        <f t="shared" si="248"/>
        <v>0</v>
      </c>
      <c r="V688" s="37">
        <f t="shared" si="249"/>
        <v>0</v>
      </c>
      <c r="W688" s="37">
        <f t="shared" si="250"/>
        <v>0</v>
      </c>
    </row>
    <row r="689" spans="1:23" x14ac:dyDescent="0.35">
      <c r="A689" s="30">
        <v>46069</v>
      </c>
      <c r="B689" s="31" t="s">
        <v>1469</v>
      </c>
      <c r="C689" s="31" t="s">
        <v>926</v>
      </c>
      <c r="D689" s="31">
        <v>8550</v>
      </c>
      <c r="E689" s="31">
        <v>1368</v>
      </c>
      <c r="F689" s="31">
        <v>9918</v>
      </c>
      <c r="G689" s="31">
        <v>9918</v>
      </c>
      <c r="H689" s="31">
        <f t="shared" si="251"/>
        <v>8550</v>
      </c>
      <c r="I689" s="30">
        <v>46099</v>
      </c>
      <c r="J689" s="30" t="s">
        <v>506</v>
      </c>
      <c r="K689" s="31" t="s">
        <v>504</v>
      </c>
      <c r="L689" s="31" t="s">
        <v>835</v>
      </c>
      <c r="M689" s="31" t="s">
        <v>388</v>
      </c>
      <c r="N689" s="7">
        <v>46157</v>
      </c>
      <c r="O689" s="33">
        <f t="shared" si="242"/>
        <v>5</v>
      </c>
      <c r="P689" s="33">
        <f t="shared" si="243"/>
        <v>20</v>
      </c>
      <c r="Q689" s="52">
        <f t="shared" si="244"/>
        <v>59</v>
      </c>
      <c r="R689" s="37">
        <f t="shared" si="245"/>
        <v>0</v>
      </c>
      <c r="S689" s="37">
        <f t="shared" si="246"/>
        <v>8550</v>
      </c>
      <c r="T689" s="37">
        <f t="shared" si="247"/>
        <v>0</v>
      </c>
      <c r="U689" s="37">
        <f t="shared" si="248"/>
        <v>0</v>
      </c>
      <c r="V689" s="37">
        <f t="shared" si="249"/>
        <v>0</v>
      </c>
      <c r="W689" s="37">
        <f t="shared" si="250"/>
        <v>0</v>
      </c>
    </row>
    <row r="690" spans="1:23" x14ac:dyDescent="0.35">
      <c r="A690" s="30">
        <v>46069</v>
      </c>
      <c r="B690" s="31" t="s">
        <v>1470</v>
      </c>
      <c r="C690" s="31" t="s">
        <v>920</v>
      </c>
      <c r="D690" s="31">
        <v>7112.44</v>
      </c>
      <c r="E690" s="31">
        <v>1137.99</v>
      </c>
      <c r="F690" s="31">
        <v>8250.43</v>
      </c>
      <c r="G690" s="31">
        <v>8250.43</v>
      </c>
      <c r="H690" s="31">
        <f t="shared" si="251"/>
        <v>7112.44</v>
      </c>
      <c r="I690" s="30">
        <v>46099</v>
      </c>
      <c r="J690" s="30" t="s">
        <v>506</v>
      </c>
      <c r="K690" s="31" t="s">
        <v>504</v>
      </c>
      <c r="L690" s="31" t="s">
        <v>835</v>
      </c>
      <c r="M690" s="31" t="s">
        <v>388</v>
      </c>
      <c r="N690" s="7">
        <v>46157</v>
      </c>
      <c r="O690" s="33">
        <f t="shared" si="242"/>
        <v>5</v>
      </c>
      <c r="P690" s="33">
        <f t="shared" si="243"/>
        <v>20</v>
      </c>
      <c r="Q690" s="52">
        <f t="shared" si="244"/>
        <v>59</v>
      </c>
      <c r="R690" s="37">
        <f t="shared" si="245"/>
        <v>0</v>
      </c>
      <c r="S690" s="37">
        <f t="shared" si="246"/>
        <v>7112.44</v>
      </c>
      <c r="T690" s="37">
        <f t="shared" si="247"/>
        <v>0</v>
      </c>
      <c r="U690" s="37">
        <f t="shared" si="248"/>
        <v>0</v>
      </c>
      <c r="V690" s="37">
        <f t="shared" si="249"/>
        <v>0</v>
      </c>
      <c r="W690" s="37">
        <f t="shared" si="250"/>
        <v>0</v>
      </c>
    </row>
    <row r="691" spans="1:23" x14ac:dyDescent="0.35">
      <c r="A691" s="30">
        <v>46037</v>
      </c>
      <c r="B691" s="31" t="s">
        <v>1142</v>
      </c>
      <c r="C691" s="31" t="s">
        <v>926</v>
      </c>
      <c r="D691" s="31">
        <v>44390</v>
      </c>
      <c r="E691" s="31">
        <v>7102.4</v>
      </c>
      <c r="F691" s="31">
        <v>51492.4</v>
      </c>
      <c r="G691" s="31">
        <v>51492.4</v>
      </c>
      <c r="H691" s="31">
        <f t="shared" si="251"/>
        <v>44390</v>
      </c>
      <c r="I691" s="30">
        <v>46067</v>
      </c>
      <c r="J691" s="30" t="s">
        <v>506</v>
      </c>
      <c r="K691" s="31" t="s">
        <v>504</v>
      </c>
      <c r="L691" s="31" t="s">
        <v>835</v>
      </c>
      <c r="M691" s="31" t="s">
        <v>388</v>
      </c>
      <c r="N691" s="7">
        <v>46157</v>
      </c>
      <c r="O691" s="33">
        <f t="shared" si="242"/>
        <v>5</v>
      </c>
      <c r="P691" s="33">
        <f t="shared" si="243"/>
        <v>20</v>
      </c>
      <c r="Q691" s="52">
        <f t="shared" si="244"/>
        <v>91</v>
      </c>
      <c r="R691" s="37">
        <f t="shared" si="245"/>
        <v>0</v>
      </c>
      <c r="S691" s="37">
        <f t="shared" si="246"/>
        <v>0</v>
      </c>
      <c r="T691" s="37">
        <f t="shared" si="247"/>
        <v>0</v>
      </c>
      <c r="U691" s="37">
        <f t="shared" si="248"/>
        <v>44390</v>
      </c>
      <c r="V691" s="37">
        <f t="shared" si="249"/>
        <v>0</v>
      </c>
      <c r="W691" s="37">
        <f t="shared" si="250"/>
        <v>0</v>
      </c>
    </row>
    <row r="692" spans="1:23" x14ac:dyDescent="0.35">
      <c r="A692" s="30">
        <v>46037</v>
      </c>
      <c r="B692" s="31" t="s">
        <v>1143</v>
      </c>
      <c r="C692" s="31" t="s">
        <v>920</v>
      </c>
      <c r="D692" s="31">
        <v>17638.53</v>
      </c>
      <c r="E692" s="31">
        <v>2822.16</v>
      </c>
      <c r="F692" s="31">
        <v>20460.689999999999</v>
      </c>
      <c r="G692" s="31">
        <v>20460.689999999999</v>
      </c>
      <c r="H692" s="31">
        <f t="shared" si="251"/>
        <v>17638.53</v>
      </c>
      <c r="I692" s="30">
        <v>46067</v>
      </c>
      <c r="J692" s="30" t="s">
        <v>506</v>
      </c>
      <c r="K692" s="31" t="s">
        <v>504</v>
      </c>
      <c r="L692" s="31" t="s">
        <v>835</v>
      </c>
      <c r="M692" s="31" t="s">
        <v>388</v>
      </c>
      <c r="N692" s="7">
        <v>46157</v>
      </c>
      <c r="O692" s="33">
        <f t="shared" si="242"/>
        <v>5</v>
      </c>
      <c r="P692" s="33">
        <f t="shared" si="243"/>
        <v>20</v>
      </c>
      <c r="Q692" s="52">
        <f t="shared" si="244"/>
        <v>91</v>
      </c>
      <c r="R692" s="37">
        <f t="shared" si="245"/>
        <v>0</v>
      </c>
      <c r="S692" s="37">
        <f t="shared" si="246"/>
        <v>0</v>
      </c>
      <c r="T692" s="37">
        <f t="shared" si="247"/>
        <v>0</v>
      </c>
      <c r="U692" s="37">
        <f t="shared" si="248"/>
        <v>17638.53</v>
      </c>
      <c r="V692" s="37">
        <f t="shared" si="249"/>
        <v>0</v>
      </c>
      <c r="W692" s="37">
        <f t="shared" si="250"/>
        <v>0</v>
      </c>
    </row>
    <row r="693" spans="1:23" x14ac:dyDescent="0.35">
      <c r="A693" s="30">
        <v>46017</v>
      </c>
      <c r="B693" s="31" t="s">
        <v>1061</v>
      </c>
      <c r="C693" s="31" t="s">
        <v>926</v>
      </c>
      <c r="D693" s="31">
        <v>42000</v>
      </c>
      <c r="E693" s="31">
        <v>6720</v>
      </c>
      <c r="F693" s="31">
        <v>48720</v>
      </c>
      <c r="G693" s="31">
        <v>31860</v>
      </c>
      <c r="H693" s="31">
        <f t="shared" ref="H693:H695" si="252">G693/1.16</f>
        <v>27465.517241379312</v>
      </c>
      <c r="I693" s="30">
        <v>46047</v>
      </c>
      <c r="J693" s="30" t="s">
        <v>506</v>
      </c>
      <c r="K693" s="31" t="s">
        <v>510</v>
      </c>
      <c r="L693" s="31" t="s">
        <v>835</v>
      </c>
      <c r="M693" s="31" t="s">
        <v>388</v>
      </c>
      <c r="N693" s="7">
        <v>46157</v>
      </c>
      <c r="O693" s="33">
        <f t="shared" si="242"/>
        <v>5</v>
      </c>
      <c r="P693" s="33">
        <f t="shared" si="243"/>
        <v>20</v>
      </c>
      <c r="Q693" s="52">
        <f t="shared" si="244"/>
        <v>111</v>
      </c>
      <c r="R693" s="37">
        <f t="shared" si="245"/>
        <v>0</v>
      </c>
      <c r="S693" s="37">
        <f t="shared" si="246"/>
        <v>0</v>
      </c>
      <c r="T693" s="37">
        <f t="shared" si="247"/>
        <v>0</v>
      </c>
      <c r="U693" s="37">
        <f t="shared" si="248"/>
        <v>27465.517241379312</v>
      </c>
      <c r="V693" s="37">
        <f t="shared" si="249"/>
        <v>0</v>
      </c>
      <c r="W693" s="37">
        <f t="shared" si="250"/>
        <v>0</v>
      </c>
    </row>
    <row r="694" spans="1:23" x14ac:dyDescent="0.35">
      <c r="A694" s="30">
        <v>45953</v>
      </c>
      <c r="B694" s="31" t="s">
        <v>960</v>
      </c>
      <c r="C694" s="31" t="s">
        <v>858</v>
      </c>
      <c r="D694" s="31">
        <v>19694.400000000001</v>
      </c>
      <c r="E694" s="31">
        <v>3151.1</v>
      </c>
      <c r="F694" s="31">
        <v>22845.5</v>
      </c>
      <c r="G694" s="31">
        <v>2429.5</v>
      </c>
      <c r="H694" s="31">
        <f t="shared" si="252"/>
        <v>2094.3965517241381</v>
      </c>
      <c r="I694" s="30">
        <v>45968</v>
      </c>
      <c r="J694" s="30" t="s">
        <v>506</v>
      </c>
      <c r="K694" s="31" t="s">
        <v>510</v>
      </c>
      <c r="L694" s="31" t="s">
        <v>835</v>
      </c>
      <c r="M694" s="31" t="s">
        <v>388</v>
      </c>
      <c r="N694" s="7">
        <v>46157</v>
      </c>
      <c r="O694" s="33">
        <f t="shared" si="242"/>
        <v>5</v>
      </c>
      <c r="P694" s="33">
        <f t="shared" si="243"/>
        <v>20</v>
      </c>
      <c r="Q694" s="52">
        <f t="shared" si="244"/>
        <v>190</v>
      </c>
      <c r="R694" s="37">
        <f t="shared" si="245"/>
        <v>0</v>
      </c>
      <c r="S694" s="37">
        <f t="shared" si="246"/>
        <v>0</v>
      </c>
      <c r="T694" s="37">
        <f t="shared" si="247"/>
        <v>0</v>
      </c>
      <c r="U694" s="37">
        <f t="shared" si="248"/>
        <v>2094.3965517241381</v>
      </c>
      <c r="V694" s="37">
        <f t="shared" si="249"/>
        <v>0</v>
      </c>
      <c r="W694" s="37">
        <f t="shared" si="250"/>
        <v>0</v>
      </c>
    </row>
    <row r="695" spans="1:23" x14ac:dyDescent="0.35">
      <c r="A695" s="30">
        <v>45944</v>
      </c>
      <c r="B695" s="31" t="s">
        <v>959</v>
      </c>
      <c r="C695" s="31" t="s">
        <v>920</v>
      </c>
      <c r="D695" s="31">
        <v>14295.42</v>
      </c>
      <c r="E695" s="31">
        <v>2287.27</v>
      </c>
      <c r="F695" s="31">
        <v>16582.689999999999</v>
      </c>
      <c r="G695" s="31">
        <v>7355.32</v>
      </c>
      <c r="H695" s="31">
        <f t="shared" si="252"/>
        <v>6340.7931034482763</v>
      </c>
      <c r="I695" s="30">
        <v>45974</v>
      </c>
      <c r="J695" s="30" t="s">
        <v>506</v>
      </c>
      <c r="K695" s="31" t="s">
        <v>510</v>
      </c>
      <c r="L695" s="31" t="s">
        <v>835</v>
      </c>
      <c r="M695" s="31" t="s">
        <v>388</v>
      </c>
      <c r="N695" s="7">
        <v>46157</v>
      </c>
      <c r="O695" s="33">
        <f t="shared" si="242"/>
        <v>5</v>
      </c>
      <c r="P695" s="33">
        <f t="shared" si="243"/>
        <v>20</v>
      </c>
      <c r="Q695" s="52">
        <f t="shared" si="244"/>
        <v>184</v>
      </c>
      <c r="R695" s="37">
        <f t="shared" si="245"/>
        <v>0</v>
      </c>
      <c r="S695" s="37">
        <f t="shared" si="246"/>
        <v>0</v>
      </c>
      <c r="T695" s="37">
        <f t="shared" si="247"/>
        <v>0</v>
      </c>
      <c r="U695" s="37">
        <f t="shared" si="248"/>
        <v>6340.7931034482763</v>
      </c>
      <c r="V695" s="37">
        <f t="shared" si="249"/>
        <v>0</v>
      </c>
      <c r="W695" s="37">
        <f t="shared" si="250"/>
        <v>0</v>
      </c>
    </row>
    <row r="696" spans="1:23" x14ac:dyDescent="0.35">
      <c r="A696" s="30">
        <v>45915</v>
      </c>
      <c r="B696" s="31" t="s">
        <v>935</v>
      </c>
      <c r="C696" s="31" t="s">
        <v>514</v>
      </c>
      <c r="D696" s="31">
        <v>7125</v>
      </c>
      <c r="E696" s="31">
        <v>1140</v>
      </c>
      <c r="F696" s="31">
        <v>8265</v>
      </c>
      <c r="G696" s="31">
        <v>8265</v>
      </c>
      <c r="H696" s="31">
        <f t="shared" ref="H696:H699" si="253">D696</f>
        <v>7125</v>
      </c>
      <c r="I696" s="30">
        <v>45945</v>
      </c>
      <c r="J696" s="30" t="s">
        <v>506</v>
      </c>
      <c r="K696" s="31" t="s">
        <v>504</v>
      </c>
      <c r="L696" s="31" t="s">
        <v>397</v>
      </c>
      <c r="M696" s="31" t="s">
        <v>388</v>
      </c>
      <c r="N696" s="7">
        <v>46157</v>
      </c>
      <c r="O696" s="33">
        <f t="shared" si="242"/>
        <v>5</v>
      </c>
      <c r="P696" s="33">
        <f t="shared" si="243"/>
        <v>20</v>
      </c>
      <c r="Q696" s="52">
        <f t="shared" si="244"/>
        <v>213</v>
      </c>
      <c r="R696" s="37">
        <f t="shared" si="245"/>
        <v>0</v>
      </c>
      <c r="S696" s="37">
        <f t="shared" si="246"/>
        <v>0</v>
      </c>
      <c r="T696" s="37">
        <f t="shared" si="247"/>
        <v>0</v>
      </c>
      <c r="U696" s="37">
        <f t="shared" si="248"/>
        <v>7125</v>
      </c>
      <c r="V696" s="37">
        <f t="shared" si="249"/>
        <v>0</v>
      </c>
      <c r="W696" s="37">
        <f t="shared" si="250"/>
        <v>0</v>
      </c>
    </row>
    <row r="697" spans="1:23" x14ac:dyDescent="0.35">
      <c r="A697" s="30">
        <v>45896</v>
      </c>
      <c r="B697" s="31" t="s">
        <v>921</v>
      </c>
      <c r="C697" s="31" t="s">
        <v>514</v>
      </c>
      <c r="D697" s="31">
        <v>4375</v>
      </c>
      <c r="E697" s="31">
        <v>700</v>
      </c>
      <c r="F697" s="31">
        <v>5075</v>
      </c>
      <c r="G697" s="31">
        <v>5075</v>
      </c>
      <c r="H697" s="31">
        <f t="shared" si="253"/>
        <v>4375</v>
      </c>
      <c r="I697" s="30">
        <v>45926</v>
      </c>
      <c r="J697" s="30" t="s">
        <v>506</v>
      </c>
      <c r="K697" s="31" t="s">
        <v>504</v>
      </c>
      <c r="L697" s="31" t="s">
        <v>397</v>
      </c>
      <c r="M697" s="31" t="s">
        <v>388</v>
      </c>
      <c r="N697" s="7">
        <v>46157</v>
      </c>
      <c r="O697" s="33">
        <f t="shared" si="242"/>
        <v>5</v>
      </c>
      <c r="P697" s="33">
        <f t="shared" si="243"/>
        <v>20</v>
      </c>
      <c r="Q697" s="52">
        <f t="shared" si="244"/>
        <v>232</v>
      </c>
      <c r="R697" s="37">
        <f t="shared" si="245"/>
        <v>0</v>
      </c>
      <c r="S697" s="37">
        <f t="shared" si="246"/>
        <v>0</v>
      </c>
      <c r="T697" s="37">
        <f t="shared" si="247"/>
        <v>0</v>
      </c>
      <c r="U697" s="37">
        <f t="shared" si="248"/>
        <v>4375</v>
      </c>
      <c r="V697" s="37">
        <f t="shared" si="249"/>
        <v>0</v>
      </c>
      <c r="W697" s="37">
        <f t="shared" si="250"/>
        <v>0</v>
      </c>
    </row>
    <row r="698" spans="1:23" x14ac:dyDescent="0.35">
      <c r="A698" s="30">
        <v>45895</v>
      </c>
      <c r="B698" s="31" t="s">
        <v>922</v>
      </c>
      <c r="C698" s="31" t="s">
        <v>545</v>
      </c>
      <c r="D698" s="31">
        <v>22364.16</v>
      </c>
      <c r="E698" s="31"/>
      <c r="F698" s="31">
        <v>22364.16</v>
      </c>
      <c r="G698" s="31">
        <v>22364.16</v>
      </c>
      <c r="H698" s="31">
        <f t="shared" si="253"/>
        <v>22364.16</v>
      </c>
      <c r="I698" s="30">
        <v>45925</v>
      </c>
      <c r="J698" s="30" t="s">
        <v>506</v>
      </c>
      <c r="K698" s="31" t="s">
        <v>504</v>
      </c>
      <c r="L698" s="31" t="s">
        <v>405</v>
      </c>
      <c r="M698" s="31" t="s">
        <v>388</v>
      </c>
      <c r="N698" s="7">
        <v>46157</v>
      </c>
      <c r="O698" s="33">
        <f t="shared" si="242"/>
        <v>5</v>
      </c>
      <c r="P698" s="33">
        <f t="shared" si="243"/>
        <v>20</v>
      </c>
      <c r="Q698" s="52">
        <f t="shared" si="244"/>
        <v>233</v>
      </c>
      <c r="R698" s="37">
        <f t="shared" si="245"/>
        <v>0</v>
      </c>
      <c r="S698" s="37">
        <f t="shared" si="246"/>
        <v>0</v>
      </c>
      <c r="T698" s="37">
        <f t="shared" si="247"/>
        <v>0</v>
      </c>
      <c r="U698" s="37">
        <f t="shared" si="248"/>
        <v>22364.16</v>
      </c>
      <c r="V698" s="37">
        <f t="shared" si="249"/>
        <v>0</v>
      </c>
      <c r="W698" s="37">
        <f t="shared" si="250"/>
        <v>0</v>
      </c>
    </row>
    <row r="699" spans="1:23" x14ac:dyDescent="0.35">
      <c r="A699" s="30">
        <v>45876</v>
      </c>
      <c r="B699" s="31" t="s">
        <v>886</v>
      </c>
      <c r="C699" s="31" t="s">
        <v>545</v>
      </c>
      <c r="D699" s="31">
        <v>22343.040000000001</v>
      </c>
      <c r="E699" s="31"/>
      <c r="F699" s="31">
        <v>22343.040000000001</v>
      </c>
      <c r="G699" s="31">
        <v>22343.040000000001</v>
      </c>
      <c r="H699" s="31">
        <f t="shared" si="253"/>
        <v>22343.040000000001</v>
      </c>
      <c r="I699" s="30">
        <v>45906</v>
      </c>
      <c r="J699" s="30" t="s">
        <v>506</v>
      </c>
      <c r="K699" s="31" t="s">
        <v>504</v>
      </c>
      <c r="L699" s="31" t="s">
        <v>405</v>
      </c>
      <c r="M699" s="31" t="s">
        <v>388</v>
      </c>
      <c r="N699" s="7">
        <v>46157</v>
      </c>
      <c r="O699" s="33">
        <f t="shared" si="242"/>
        <v>5</v>
      </c>
      <c r="P699" s="33">
        <f t="shared" si="243"/>
        <v>20</v>
      </c>
      <c r="Q699" s="52">
        <f t="shared" si="244"/>
        <v>252</v>
      </c>
      <c r="R699" s="37">
        <f t="shared" si="245"/>
        <v>0</v>
      </c>
      <c r="S699" s="37">
        <f t="shared" si="246"/>
        <v>0</v>
      </c>
      <c r="T699" s="37">
        <f t="shared" si="247"/>
        <v>0</v>
      </c>
      <c r="U699" s="37">
        <f t="shared" si="248"/>
        <v>22343.040000000001</v>
      </c>
      <c r="V699" s="37">
        <f t="shared" si="249"/>
        <v>0</v>
      </c>
      <c r="W699" s="37">
        <f t="shared" si="250"/>
        <v>0</v>
      </c>
    </row>
    <row r="700" spans="1:23" x14ac:dyDescent="0.35">
      <c r="A700" s="30">
        <v>45869</v>
      </c>
      <c r="B700" s="31" t="s">
        <v>884</v>
      </c>
      <c r="C700" s="31" t="s">
        <v>480</v>
      </c>
      <c r="D700" s="31">
        <v>761801.88</v>
      </c>
      <c r="E700" s="31">
        <v>121888.3</v>
      </c>
      <c r="F700" s="31">
        <v>883690.18</v>
      </c>
      <c r="G700" s="31">
        <v>203429.86</v>
      </c>
      <c r="H700" s="31">
        <f>G700/1.16</f>
        <v>175370.56896551725</v>
      </c>
      <c r="I700" s="30">
        <v>45884</v>
      </c>
      <c r="J700" s="30" t="s">
        <v>506</v>
      </c>
      <c r="K700" s="31" t="s">
        <v>510</v>
      </c>
      <c r="L700" s="31" t="s">
        <v>835</v>
      </c>
      <c r="M700" s="31" t="s">
        <v>388</v>
      </c>
      <c r="N700" s="7">
        <v>46157</v>
      </c>
      <c r="O700" s="33">
        <f t="shared" si="242"/>
        <v>5</v>
      </c>
      <c r="P700" s="33">
        <f t="shared" si="243"/>
        <v>20</v>
      </c>
      <c r="Q700" s="52">
        <f t="shared" si="244"/>
        <v>274</v>
      </c>
      <c r="R700" s="37">
        <f t="shared" si="245"/>
        <v>0</v>
      </c>
      <c r="S700" s="37">
        <f t="shared" si="246"/>
        <v>0</v>
      </c>
      <c r="T700" s="37">
        <f t="shared" si="247"/>
        <v>0</v>
      </c>
      <c r="U700" s="37">
        <f t="shared" si="248"/>
        <v>175370.56896551725</v>
      </c>
      <c r="V700" s="37">
        <f t="shared" si="249"/>
        <v>0</v>
      </c>
      <c r="W700" s="37">
        <f t="shared" si="250"/>
        <v>0</v>
      </c>
    </row>
    <row r="701" spans="1:23" x14ac:dyDescent="0.35">
      <c r="A701" s="30">
        <v>45840</v>
      </c>
      <c r="B701" s="31" t="s">
        <v>863</v>
      </c>
      <c r="C701" s="31" t="s">
        <v>406</v>
      </c>
      <c r="D701" s="31">
        <v>14940</v>
      </c>
      <c r="E701" s="31">
        <v>2390.4</v>
      </c>
      <c r="F701" s="31">
        <v>17330.400000000001</v>
      </c>
      <c r="G701" s="31">
        <v>17330.400000000001</v>
      </c>
      <c r="H701" s="31">
        <f t="shared" ref="H701:H709" si="254">D701</f>
        <v>14940</v>
      </c>
      <c r="I701" s="30">
        <v>45870</v>
      </c>
      <c r="J701" s="30" t="s">
        <v>506</v>
      </c>
      <c r="K701" s="31" t="s">
        <v>504</v>
      </c>
      <c r="L701" s="31" t="s">
        <v>405</v>
      </c>
      <c r="M701" s="31" t="s">
        <v>388</v>
      </c>
      <c r="N701" s="7">
        <v>46157</v>
      </c>
      <c r="O701" s="33">
        <f t="shared" si="242"/>
        <v>5</v>
      </c>
      <c r="P701" s="33">
        <f t="shared" si="243"/>
        <v>20</v>
      </c>
      <c r="Q701" s="52">
        <f t="shared" si="244"/>
        <v>288</v>
      </c>
      <c r="R701" s="37">
        <f t="shared" si="245"/>
        <v>0</v>
      </c>
      <c r="S701" s="37">
        <f t="shared" si="246"/>
        <v>0</v>
      </c>
      <c r="T701" s="37">
        <f t="shared" si="247"/>
        <v>0</v>
      </c>
      <c r="U701" s="37">
        <f t="shared" si="248"/>
        <v>14940</v>
      </c>
      <c r="V701" s="37">
        <f t="shared" si="249"/>
        <v>0</v>
      </c>
      <c r="W701" s="37">
        <f t="shared" si="250"/>
        <v>0</v>
      </c>
    </row>
    <row r="702" spans="1:23" x14ac:dyDescent="0.35">
      <c r="A702" s="30">
        <v>45827</v>
      </c>
      <c r="B702" s="31" t="s">
        <v>854</v>
      </c>
      <c r="C702" s="31" t="s">
        <v>406</v>
      </c>
      <c r="D702" s="31">
        <v>22410</v>
      </c>
      <c r="E702" s="31">
        <v>3585.6</v>
      </c>
      <c r="F702" s="31">
        <v>25995.599999999999</v>
      </c>
      <c r="G702" s="31">
        <v>25995.599999999999</v>
      </c>
      <c r="H702" s="31">
        <f t="shared" si="254"/>
        <v>22410</v>
      </c>
      <c r="I702" s="30">
        <v>45857</v>
      </c>
      <c r="J702" s="30" t="s">
        <v>506</v>
      </c>
      <c r="K702" s="31" t="s">
        <v>504</v>
      </c>
      <c r="L702" s="31" t="s">
        <v>405</v>
      </c>
      <c r="M702" s="31" t="s">
        <v>388</v>
      </c>
      <c r="N702" s="7">
        <v>46157</v>
      </c>
      <c r="O702" s="33">
        <f t="shared" si="242"/>
        <v>5</v>
      </c>
      <c r="P702" s="33">
        <f t="shared" si="243"/>
        <v>20</v>
      </c>
      <c r="Q702" s="52">
        <f t="shared" si="244"/>
        <v>301</v>
      </c>
      <c r="R702" s="37">
        <f t="shared" si="245"/>
        <v>0</v>
      </c>
      <c r="S702" s="37">
        <f t="shared" si="246"/>
        <v>0</v>
      </c>
      <c r="T702" s="37">
        <f t="shared" si="247"/>
        <v>0</v>
      </c>
      <c r="U702" s="37">
        <f t="shared" si="248"/>
        <v>22410</v>
      </c>
      <c r="V702" s="37">
        <f t="shared" si="249"/>
        <v>0</v>
      </c>
      <c r="W702" s="37">
        <f t="shared" si="250"/>
        <v>0</v>
      </c>
    </row>
    <row r="703" spans="1:23" x14ac:dyDescent="0.35">
      <c r="A703" s="30">
        <v>45814</v>
      </c>
      <c r="B703" s="31" t="s">
        <v>845</v>
      </c>
      <c r="C703" s="31" t="s">
        <v>406</v>
      </c>
      <c r="D703" s="31">
        <v>19012.5</v>
      </c>
      <c r="E703" s="31">
        <v>3042</v>
      </c>
      <c r="F703" s="31">
        <v>22054.5</v>
      </c>
      <c r="G703" s="31">
        <v>22054.5</v>
      </c>
      <c r="H703" s="31">
        <f t="shared" si="254"/>
        <v>19012.5</v>
      </c>
      <c r="I703" s="30">
        <v>45844</v>
      </c>
      <c r="J703" s="30" t="s">
        <v>506</v>
      </c>
      <c r="K703" s="31" t="s">
        <v>504</v>
      </c>
      <c r="L703" s="31" t="s">
        <v>405</v>
      </c>
      <c r="M703" s="31" t="s">
        <v>388</v>
      </c>
      <c r="N703" s="7">
        <v>46157</v>
      </c>
      <c r="O703" s="33">
        <f t="shared" si="242"/>
        <v>5</v>
      </c>
      <c r="P703" s="33">
        <f t="shared" si="243"/>
        <v>20</v>
      </c>
      <c r="Q703" s="52">
        <f t="shared" si="244"/>
        <v>314</v>
      </c>
      <c r="R703" s="37">
        <f t="shared" si="245"/>
        <v>0</v>
      </c>
      <c r="S703" s="37">
        <f t="shared" si="246"/>
        <v>0</v>
      </c>
      <c r="T703" s="37">
        <f t="shared" si="247"/>
        <v>0</v>
      </c>
      <c r="U703" s="37">
        <f t="shared" si="248"/>
        <v>19012.5</v>
      </c>
      <c r="V703" s="37">
        <f t="shared" si="249"/>
        <v>0</v>
      </c>
      <c r="W703" s="37">
        <f t="shared" si="250"/>
        <v>0</v>
      </c>
    </row>
    <row r="704" spans="1:23" x14ac:dyDescent="0.35">
      <c r="A704" s="30">
        <v>45799</v>
      </c>
      <c r="B704" s="31" t="s">
        <v>844</v>
      </c>
      <c r="C704" s="31" t="s">
        <v>798</v>
      </c>
      <c r="D704" s="31">
        <v>3477.15</v>
      </c>
      <c r="E704" s="31">
        <v>556.34</v>
      </c>
      <c r="F704" s="31">
        <v>4033.49</v>
      </c>
      <c r="G704" s="31">
        <v>4033.49</v>
      </c>
      <c r="H704" s="31">
        <f t="shared" si="254"/>
        <v>3477.15</v>
      </c>
      <c r="I704" s="30">
        <v>45829</v>
      </c>
      <c r="J704" s="30" t="s">
        <v>506</v>
      </c>
      <c r="K704" s="31" t="s">
        <v>504</v>
      </c>
      <c r="L704" s="31" t="s">
        <v>405</v>
      </c>
      <c r="M704" s="31" t="s">
        <v>388</v>
      </c>
      <c r="N704" s="7">
        <v>46157</v>
      </c>
      <c r="O704" s="33">
        <f t="shared" si="242"/>
        <v>5</v>
      </c>
      <c r="P704" s="33">
        <f t="shared" si="243"/>
        <v>20</v>
      </c>
      <c r="Q704" s="52">
        <f t="shared" si="244"/>
        <v>329</v>
      </c>
      <c r="R704" s="37">
        <f t="shared" si="245"/>
        <v>0</v>
      </c>
      <c r="S704" s="37">
        <f t="shared" si="246"/>
        <v>0</v>
      </c>
      <c r="T704" s="37">
        <f t="shared" si="247"/>
        <v>0</v>
      </c>
      <c r="U704" s="37">
        <f t="shared" si="248"/>
        <v>3477.15</v>
      </c>
      <c r="V704" s="37">
        <f t="shared" si="249"/>
        <v>0</v>
      </c>
      <c r="W704" s="37">
        <f t="shared" si="250"/>
        <v>0</v>
      </c>
    </row>
    <row r="705" spans="1:23" x14ac:dyDescent="0.35">
      <c r="A705" s="30">
        <v>45792</v>
      </c>
      <c r="B705" s="31" t="s">
        <v>840</v>
      </c>
      <c r="C705" s="31" t="s">
        <v>798</v>
      </c>
      <c r="D705" s="31">
        <v>162680</v>
      </c>
      <c r="E705" s="31">
        <v>26028.799999999999</v>
      </c>
      <c r="F705" s="31">
        <v>188708.8</v>
      </c>
      <c r="G705" s="31">
        <v>188708.8</v>
      </c>
      <c r="H705" s="31">
        <f t="shared" si="254"/>
        <v>162680</v>
      </c>
      <c r="I705" s="30">
        <v>45822</v>
      </c>
      <c r="J705" s="30" t="s">
        <v>506</v>
      </c>
      <c r="K705" s="31" t="s">
        <v>504</v>
      </c>
      <c r="L705" s="31" t="s">
        <v>405</v>
      </c>
      <c r="M705" s="31" t="s">
        <v>388</v>
      </c>
      <c r="N705" s="7">
        <v>46157</v>
      </c>
      <c r="O705" s="33">
        <f t="shared" si="242"/>
        <v>5</v>
      </c>
      <c r="P705" s="33">
        <f t="shared" si="243"/>
        <v>20</v>
      </c>
      <c r="Q705" s="52">
        <f t="shared" si="244"/>
        <v>336</v>
      </c>
      <c r="R705" s="37">
        <f t="shared" si="245"/>
        <v>0</v>
      </c>
      <c r="S705" s="37">
        <f t="shared" si="246"/>
        <v>0</v>
      </c>
      <c r="T705" s="37">
        <f t="shared" si="247"/>
        <v>0</v>
      </c>
      <c r="U705" s="37">
        <f t="shared" si="248"/>
        <v>162680</v>
      </c>
      <c r="V705" s="37">
        <f t="shared" si="249"/>
        <v>0</v>
      </c>
      <c r="W705" s="37">
        <f t="shared" si="250"/>
        <v>0</v>
      </c>
    </row>
    <row r="706" spans="1:23" x14ac:dyDescent="0.35">
      <c r="A706" s="30">
        <v>45792</v>
      </c>
      <c r="B706" s="31" t="s">
        <v>841</v>
      </c>
      <c r="C706" s="31" t="s">
        <v>798</v>
      </c>
      <c r="D706" s="31">
        <v>6970.68</v>
      </c>
      <c r="E706" s="31">
        <v>1115.31</v>
      </c>
      <c r="F706" s="31">
        <v>8085.99</v>
      </c>
      <c r="G706" s="31">
        <v>8085.99</v>
      </c>
      <c r="H706" s="31">
        <f t="shared" si="254"/>
        <v>6970.68</v>
      </c>
      <c r="I706" s="30">
        <v>45822</v>
      </c>
      <c r="J706" s="30" t="s">
        <v>506</v>
      </c>
      <c r="K706" s="31" t="s">
        <v>504</v>
      </c>
      <c r="L706" s="31" t="s">
        <v>405</v>
      </c>
      <c r="M706" s="31" t="s">
        <v>388</v>
      </c>
      <c r="N706" s="7">
        <v>46157</v>
      </c>
      <c r="O706" s="33">
        <f t="shared" si="242"/>
        <v>5</v>
      </c>
      <c r="P706" s="33">
        <f t="shared" si="243"/>
        <v>20</v>
      </c>
      <c r="Q706" s="52">
        <f t="shared" si="244"/>
        <v>336</v>
      </c>
      <c r="R706" s="37">
        <f t="shared" si="245"/>
        <v>0</v>
      </c>
      <c r="S706" s="37">
        <f t="shared" si="246"/>
        <v>0</v>
      </c>
      <c r="T706" s="37">
        <f t="shared" si="247"/>
        <v>0</v>
      </c>
      <c r="U706" s="37">
        <f t="shared" si="248"/>
        <v>6970.68</v>
      </c>
      <c r="V706" s="37">
        <f t="shared" si="249"/>
        <v>0</v>
      </c>
      <c r="W706" s="37">
        <f t="shared" si="250"/>
        <v>0</v>
      </c>
    </row>
    <row r="707" spans="1:23" x14ac:dyDescent="0.35">
      <c r="A707" s="30">
        <v>45790</v>
      </c>
      <c r="B707" s="31" t="s">
        <v>843</v>
      </c>
      <c r="C707" s="31" t="s">
        <v>798</v>
      </c>
      <c r="D707" s="31">
        <v>20992.5</v>
      </c>
      <c r="E707" s="31">
        <v>3358.8</v>
      </c>
      <c r="F707" s="31">
        <v>24351.3</v>
      </c>
      <c r="G707" s="31">
        <v>24351.3</v>
      </c>
      <c r="H707" s="31">
        <f t="shared" si="254"/>
        <v>20992.5</v>
      </c>
      <c r="I707" s="30">
        <v>45820</v>
      </c>
      <c r="J707" s="30" t="s">
        <v>506</v>
      </c>
      <c r="K707" s="31" t="s">
        <v>504</v>
      </c>
      <c r="L707" s="31" t="s">
        <v>405</v>
      </c>
      <c r="M707" s="31" t="s">
        <v>388</v>
      </c>
      <c r="N707" s="7">
        <v>46157</v>
      </c>
      <c r="O707" s="33">
        <f t="shared" si="242"/>
        <v>5</v>
      </c>
      <c r="P707" s="33">
        <f t="shared" si="243"/>
        <v>20</v>
      </c>
      <c r="Q707" s="52">
        <f t="shared" si="244"/>
        <v>338</v>
      </c>
      <c r="R707" s="37">
        <f t="shared" si="245"/>
        <v>0</v>
      </c>
      <c r="S707" s="37">
        <f t="shared" si="246"/>
        <v>0</v>
      </c>
      <c r="T707" s="37">
        <f t="shared" si="247"/>
        <v>0</v>
      </c>
      <c r="U707" s="37">
        <f t="shared" si="248"/>
        <v>20992.5</v>
      </c>
      <c r="V707" s="37">
        <f t="shared" si="249"/>
        <v>0</v>
      </c>
      <c r="W707" s="37">
        <f t="shared" si="250"/>
        <v>0</v>
      </c>
    </row>
    <row r="708" spans="1:23" x14ac:dyDescent="0.35">
      <c r="A708" s="30">
        <v>45784</v>
      </c>
      <c r="B708" s="31" t="s">
        <v>838</v>
      </c>
      <c r="C708" s="31" t="s">
        <v>798</v>
      </c>
      <c r="D708" s="31">
        <v>5250</v>
      </c>
      <c r="E708" s="31">
        <v>840</v>
      </c>
      <c r="F708" s="31">
        <v>6090</v>
      </c>
      <c r="G708" s="31">
        <v>6090</v>
      </c>
      <c r="H708" s="31">
        <f t="shared" si="254"/>
        <v>5250</v>
      </c>
      <c r="I708" s="30">
        <v>45814</v>
      </c>
      <c r="J708" s="30" t="s">
        <v>506</v>
      </c>
      <c r="K708" s="31" t="s">
        <v>504</v>
      </c>
      <c r="L708" s="31" t="s">
        <v>405</v>
      </c>
      <c r="M708" s="31" t="s">
        <v>388</v>
      </c>
      <c r="N708" s="7">
        <v>46157</v>
      </c>
      <c r="O708" s="33">
        <f t="shared" si="242"/>
        <v>5</v>
      </c>
      <c r="P708" s="33">
        <f t="shared" si="243"/>
        <v>20</v>
      </c>
      <c r="Q708" s="52">
        <f t="shared" si="244"/>
        <v>344</v>
      </c>
      <c r="R708" s="37">
        <f t="shared" si="245"/>
        <v>0</v>
      </c>
      <c r="S708" s="37">
        <f t="shared" si="246"/>
        <v>0</v>
      </c>
      <c r="T708" s="37">
        <f t="shared" si="247"/>
        <v>0</v>
      </c>
      <c r="U708" s="37">
        <f t="shared" si="248"/>
        <v>5250</v>
      </c>
      <c r="V708" s="37">
        <f t="shared" si="249"/>
        <v>0</v>
      </c>
      <c r="W708" s="37">
        <f t="shared" si="250"/>
        <v>0</v>
      </c>
    </row>
    <row r="709" spans="1:23" x14ac:dyDescent="0.35">
      <c r="A709" s="30">
        <v>45772</v>
      </c>
      <c r="B709" s="31" t="s">
        <v>836</v>
      </c>
      <c r="C709" s="31" t="s">
        <v>798</v>
      </c>
      <c r="D709" s="31">
        <v>45500</v>
      </c>
      <c r="E709" s="31">
        <v>7280</v>
      </c>
      <c r="F709" s="31">
        <v>52780</v>
      </c>
      <c r="G709" s="31">
        <v>52780</v>
      </c>
      <c r="H709" s="31">
        <f t="shared" si="254"/>
        <v>45500</v>
      </c>
      <c r="I709" s="30">
        <v>45802</v>
      </c>
      <c r="J709" s="30" t="s">
        <v>506</v>
      </c>
      <c r="K709" s="31" t="s">
        <v>504</v>
      </c>
      <c r="L709" s="31" t="s">
        <v>405</v>
      </c>
      <c r="M709" s="31" t="s">
        <v>388</v>
      </c>
      <c r="N709" s="7">
        <v>46157</v>
      </c>
      <c r="O709" s="33">
        <f t="shared" si="242"/>
        <v>5</v>
      </c>
      <c r="P709" s="33">
        <f t="shared" si="243"/>
        <v>20</v>
      </c>
      <c r="Q709" s="52">
        <f t="shared" si="244"/>
        <v>356</v>
      </c>
      <c r="R709" s="37">
        <f t="shared" si="245"/>
        <v>0</v>
      </c>
      <c r="S709" s="37">
        <f t="shared" si="246"/>
        <v>0</v>
      </c>
      <c r="T709" s="37">
        <f t="shared" si="247"/>
        <v>0</v>
      </c>
      <c r="U709" s="37">
        <f t="shared" si="248"/>
        <v>45500</v>
      </c>
      <c r="V709" s="37">
        <f t="shared" si="249"/>
        <v>0</v>
      </c>
      <c r="W709" s="37">
        <f t="shared" si="250"/>
        <v>0</v>
      </c>
    </row>
    <row r="710" spans="1:23" x14ac:dyDescent="0.35">
      <c r="A710" s="30">
        <v>45720</v>
      </c>
      <c r="B710" s="31" t="s">
        <v>806</v>
      </c>
      <c r="C710" s="31" t="s">
        <v>798</v>
      </c>
      <c r="D710" s="31">
        <v>31483.63</v>
      </c>
      <c r="E710" s="31">
        <v>5037.38</v>
      </c>
      <c r="F710" s="31">
        <v>36521.01</v>
      </c>
      <c r="G710" s="31">
        <v>5816.12</v>
      </c>
      <c r="H710" s="31">
        <f>G710/1.16</f>
        <v>5013.8965517241386</v>
      </c>
      <c r="I710" s="30">
        <v>45750</v>
      </c>
      <c r="J710" s="30" t="s">
        <v>506</v>
      </c>
      <c r="K710" s="31" t="s">
        <v>510</v>
      </c>
      <c r="L710" s="31" t="s">
        <v>405</v>
      </c>
      <c r="M710" s="31" t="s">
        <v>388</v>
      </c>
      <c r="N710" s="7">
        <v>46157</v>
      </c>
      <c r="O710" s="33">
        <f t="shared" si="242"/>
        <v>5</v>
      </c>
      <c r="P710" s="33">
        <f t="shared" si="243"/>
        <v>20</v>
      </c>
      <c r="Q710" s="52">
        <f t="shared" si="244"/>
        <v>408</v>
      </c>
      <c r="R710" s="37">
        <f t="shared" si="245"/>
        <v>0</v>
      </c>
      <c r="S710" s="37">
        <f t="shared" si="246"/>
        <v>0</v>
      </c>
      <c r="T710" s="37">
        <f t="shared" si="247"/>
        <v>0</v>
      </c>
      <c r="U710" s="37">
        <f t="shared" si="248"/>
        <v>5013.8965517241386</v>
      </c>
      <c r="V710" s="37">
        <f t="shared" si="249"/>
        <v>0</v>
      </c>
      <c r="W710" s="37">
        <f t="shared" si="250"/>
        <v>0</v>
      </c>
    </row>
    <row r="711" spans="1:23" x14ac:dyDescent="0.35">
      <c r="A711" s="30">
        <v>45709</v>
      </c>
      <c r="B711" s="31" t="s">
        <v>804</v>
      </c>
      <c r="C711" s="31" t="s">
        <v>798</v>
      </c>
      <c r="D711" s="31">
        <v>23609.5</v>
      </c>
      <c r="E711" s="31">
        <v>2595.6</v>
      </c>
      <c r="F711" s="31">
        <v>26205.1</v>
      </c>
      <c r="G711" s="31">
        <v>26205.1</v>
      </c>
      <c r="H711" s="31">
        <f t="shared" ref="H711:H712" si="255">D711</f>
        <v>23609.5</v>
      </c>
      <c r="I711" s="30">
        <v>45784</v>
      </c>
      <c r="J711" s="30" t="s">
        <v>506</v>
      </c>
      <c r="K711" s="31" t="s">
        <v>504</v>
      </c>
      <c r="L711" s="31" t="s">
        <v>405</v>
      </c>
      <c r="M711" s="31" t="s">
        <v>388</v>
      </c>
      <c r="N711" s="7">
        <v>46157</v>
      </c>
      <c r="O711" s="33">
        <f t="shared" si="242"/>
        <v>5</v>
      </c>
      <c r="P711" s="33">
        <f t="shared" si="243"/>
        <v>20</v>
      </c>
      <c r="Q711" s="52">
        <f t="shared" si="244"/>
        <v>374</v>
      </c>
      <c r="R711" s="37">
        <f t="shared" si="245"/>
        <v>0</v>
      </c>
      <c r="S711" s="37">
        <f t="shared" si="246"/>
        <v>0</v>
      </c>
      <c r="T711" s="37">
        <f t="shared" si="247"/>
        <v>0</v>
      </c>
      <c r="U711" s="37">
        <f t="shared" si="248"/>
        <v>23609.5</v>
      </c>
      <c r="V711" s="37">
        <f t="shared" si="249"/>
        <v>0</v>
      </c>
      <c r="W711" s="37">
        <f t="shared" si="250"/>
        <v>0</v>
      </c>
    </row>
    <row r="712" spans="1:23" x14ac:dyDescent="0.35">
      <c r="A712" s="30">
        <v>45699</v>
      </c>
      <c r="B712" s="31" t="s">
        <v>799</v>
      </c>
      <c r="C712" s="31" t="s">
        <v>782</v>
      </c>
      <c r="D712" s="31">
        <v>1230</v>
      </c>
      <c r="E712" s="31"/>
      <c r="F712" s="31">
        <v>1230</v>
      </c>
      <c r="G712" s="31">
        <v>1230</v>
      </c>
      <c r="H712" s="31">
        <f t="shared" si="255"/>
        <v>1230</v>
      </c>
      <c r="I712" s="30">
        <v>45714</v>
      </c>
      <c r="J712" s="30" t="s">
        <v>506</v>
      </c>
      <c r="K712" s="31" t="s">
        <v>504</v>
      </c>
      <c r="L712" s="31" t="s">
        <v>405</v>
      </c>
      <c r="M712" s="31" t="s">
        <v>388</v>
      </c>
      <c r="N712" s="7">
        <v>46157</v>
      </c>
      <c r="O712" s="33">
        <f t="shared" si="242"/>
        <v>5</v>
      </c>
      <c r="P712" s="33">
        <f t="shared" si="243"/>
        <v>20</v>
      </c>
      <c r="Q712" s="52">
        <f t="shared" si="244"/>
        <v>444</v>
      </c>
      <c r="R712" s="37">
        <f t="shared" si="245"/>
        <v>0</v>
      </c>
      <c r="S712" s="37">
        <f t="shared" si="246"/>
        <v>0</v>
      </c>
      <c r="T712" s="37">
        <f t="shared" si="247"/>
        <v>0</v>
      </c>
      <c r="U712" s="37">
        <f t="shared" si="248"/>
        <v>1230</v>
      </c>
      <c r="V712" s="37">
        <f t="shared" si="249"/>
        <v>0</v>
      </c>
      <c r="W712" s="37">
        <f t="shared" si="250"/>
        <v>0</v>
      </c>
    </row>
    <row r="713" spans="1:23" x14ac:dyDescent="0.35">
      <c r="A713" s="30">
        <v>45610</v>
      </c>
      <c r="B713" s="31" t="s">
        <v>760</v>
      </c>
      <c r="C713" s="31" t="s">
        <v>413</v>
      </c>
      <c r="D713" s="31">
        <v>2369.29</v>
      </c>
      <c r="E713" s="31">
        <v>379.09</v>
      </c>
      <c r="F713" s="31">
        <v>2748.38</v>
      </c>
      <c r="G713" s="31">
        <v>1547.46</v>
      </c>
      <c r="H713" s="31">
        <f>G713/1.16</f>
        <v>1334.0172413793105</v>
      </c>
      <c r="I713" s="30">
        <v>45640</v>
      </c>
      <c r="J713" s="30" t="s">
        <v>506</v>
      </c>
      <c r="K713" s="31" t="s">
        <v>510</v>
      </c>
      <c r="L713" s="31" t="s">
        <v>393</v>
      </c>
      <c r="M713" s="31" t="s">
        <v>388</v>
      </c>
      <c r="N713" s="7">
        <v>46157</v>
      </c>
      <c r="O713" s="33">
        <f t="shared" si="242"/>
        <v>5</v>
      </c>
      <c r="P713" s="33">
        <f t="shared" si="243"/>
        <v>20</v>
      </c>
      <c r="Q713" s="52">
        <f t="shared" si="244"/>
        <v>518</v>
      </c>
      <c r="R713" s="37">
        <f t="shared" si="245"/>
        <v>0</v>
      </c>
      <c r="S713" s="37">
        <f t="shared" si="246"/>
        <v>0</v>
      </c>
      <c r="T713" s="37">
        <f t="shared" si="247"/>
        <v>0</v>
      </c>
      <c r="U713" s="37">
        <f t="shared" si="248"/>
        <v>1334.0172413793105</v>
      </c>
      <c r="V713" s="37">
        <f t="shared" si="249"/>
        <v>0</v>
      </c>
      <c r="W713" s="37">
        <f t="shared" si="250"/>
        <v>0</v>
      </c>
    </row>
    <row r="714" spans="1:23" x14ac:dyDescent="0.35">
      <c r="A714" s="30">
        <v>45582</v>
      </c>
      <c r="B714" s="31" t="s">
        <v>741</v>
      </c>
      <c r="C714" s="31" t="s">
        <v>413</v>
      </c>
      <c r="D714" s="31">
        <v>21120</v>
      </c>
      <c r="E714" s="31">
        <v>3379.2</v>
      </c>
      <c r="F714" s="31">
        <v>24499.200000000001</v>
      </c>
      <c r="G714" s="31">
        <v>24499.200000000001</v>
      </c>
      <c r="H714" s="31">
        <f t="shared" ref="H714:H715" si="256">D714</f>
        <v>21120</v>
      </c>
      <c r="I714" s="30">
        <v>45612</v>
      </c>
      <c r="J714" s="30" t="s">
        <v>506</v>
      </c>
      <c r="K714" s="31" t="s">
        <v>504</v>
      </c>
      <c r="L714" s="31" t="s">
        <v>393</v>
      </c>
      <c r="M714" s="31" t="s">
        <v>388</v>
      </c>
      <c r="N714" s="7">
        <v>46157</v>
      </c>
      <c r="O714" s="33">
        <f t="shared" si="242"/>
        <v>5</v>
      </c>
      <c r="P714" s="33">
        <f t="shared" si="243"/>
        <v>20</v>
      </c>
      <c r="Q714" s="52">
        <f t="shared" si="244"/>
        <v>546</v>
      </c>
      <c r="R714" s="37">
        <f t="shared" si="245"/>
        <v>0</v>
      </c>
      <c r="S714" s="37">
        <f t="shared" si="246"/>
        <v>0</v>
      </c>
      <c r="T714" s="37">
        <f t="shared" si="247"/>
        <v>0</v>
      </c>
      <c r="U714" s="37">
        <f t="shared" si="248"/>
        <v>21120</v>
      </c>
      <c r="V714" s="37">
        <f t="shared" si="249"/>
        <v>0</v>
      </c>
      <c r="W714" s="37">
        <f t="shared" si="250"/>
        <v>0</v>
      </c>
    </row>
    <row r="715" spans="1:23" x14ac:dyDescent="0.35">
      <c r="A715" s="30">
        <v>45519</v>
      </c>
      <c r="B715" s="31" t="s">
        <v>675</v>
      </c>
      <c r="C715" s="31" t="s">
        <v>513</v>
      </c>
      <c r="D715" s="31">
        <v>2475</v>
      </c>
      <c r="E715" s="31">
        <v>396</v>
      </c>
      <c r="F715" s="31">
        <v>2871</v>
      </c>
      <c r="G715" s="31">
        <v>2871</v>
      </c>
      <c r="H715" s="31">
        <f t="shared" si="256"/>
        <v>2475</v>
      </c>
      <c r="I715" s="30">
        <v>45549</v>
      </c>
      <c r="J715" s="30" t="s">
        <v>506</v>
      </c>
      <c r="K715" s="31" t="s">
        <v>504</v>
      </c>
      <c r="L715" s="31" t="s">
        <v>399</v>
      </c>
      <c r="M715" s="31" t="s">
        <v>388</v>
      </c>
      <c r="N715" s="7">
        <v>46157</v>
      </c>
      <c r="O715" s="33">
        <f t="shared" si="242"/>
        <v>5</v>
      </c>
      <c r="P715" s="33">
        <f t="shared" si="243"/>
        <v>20</v>
      </c>
      <c r="Q715" s="52">
        <f t="shared" si="244"/>
        <v>609</v>
      </c>
      <c r="R715" s="37">
        <f t="shared" si="245"/>
        <v>0</v>
      </c>
      <c r="S715" s="37">
        <f t="shared" si="246"/>
        <v>0</v>
      </c>
      <c r="T715" s="37">
        <f t="shared" si="247"/>
        <v>0</v>
      </c>
      <c r="U715" s="37">
        <f t="shared" si="248"/>
        <v>2475</v>
      </c>
      <c r="V715" s="37">
        <f t="shared" si="249"/>
        <v>0</v>
      </c>
      <c r="W715" s="37">
        <f t="shared" si="250"/>
        <v>0</v>
      </c>
    </row>
    <row r="716" spans="1:23" x14ac:dyDescent="0.35">
      <c r="A716" s="30">
        <v>45498</v>
      </c>
      <c r="B716" s="31" t="s">
        <v>661</v>
      </c>
      <c r="C716" s="31" t="s">
        <v>513</v>
      </c>
      <c r="D716" s="31">
        <v>2475</v>
      </c>
      <c r="E716" s="31">
        <v>396</v>
      </c>
      <c r="F716" s="31">
        <v>2871</v>
      </c>
      <c r="G716" s="31">
        <v>2378</v>
      </c>
      <c r="H716" s="31">
        <f>G716/1.16</f>
        <v>2050</v>
      </c>
      <c r="I716" s="30">
        <v>45528</v>
      </c>
      <c r="J716" s="30" t="s">
        <v>506</v>
      </c>
      <c r="K716" s="31" t="s">
        <v>510</v>
      </c>
      <c r="L716" s="31" t="s">
        <v>399</v>
      </c>
      <c r="M716" s="31" t="s">
        <v>388</v>
      </c>
      <c r="N716" s="7">
        <v>46157</v>
      </c>
      <c r="O716" s="33">
        <f t="shared" si="242"/>
        <v>5</v>
      </c>
      <c r="P716" s="33">
        <f t="shared" si="243"/>
        <v>20</v>
      </c>
      <c r="Q716" s="52">
        <f t="shared" si="244"/>
        <v>630</v>
      </c>
      <c r="R716" s="37">
        <f t="shared" si="245"/>
        <v>0</v>
      </c>
      <c r="S716" s="37">
        <f t="shared" si="246"/>
        <v>0</v>
      </c>
      <c r="T716" s="37">
        <f t="shared" si="247"/>
        <v>0</v>
      </c>
      <c r="U716" s="37">
        <f t="shared" si="248"/>
        <v>2050</v>
      </c>
      <c r="V716" s="37">
        <f t="shared" si="249"/>
        <v>0</v>
      </c>
      <c r="W716" s="37">
        <f t="shared" si="250"/>
        <v>0</v>
      </c>
    </row>
    <row r="717" spans="1:23" x14ac:dyDescent="0.35">
      <c r="A717" s="30">
        <v>45491</v>
      </c>
      <c r="B717" s="31" t="s">
        <v>643</v>
      </c>
      <c r="C717" s="31" t="s">
        <v>396</v>
      </c>
      <c r="D717" s="31">
        <v>16588</v>
      </c>
      <c r="E717" s="31">
        <v>2654.08</v>
      </c>
      <c r="F717" s="31">
        <v>19242.080000000002</v>
      </c>
      <c r="G717" s="31">
        <v>19242.080000000002</v>
      </c>
      <c r="H717" s="31">
        <f t="shared" ref="H717:H718" si="257">D717</f>
        <v>16588</v>
      </c>
      <c r="I717" s="30">
        <v>45521</v>
      </c>
      <c r="J717" s="30" t="s">
        <v>506</v>
      </c>
      <c r="K717" s="31" t="s">
        <v>504</v>
      </c>
      <c r="L717" s="31" t="s">
        <v>397</v>
      </c>
      <c r="M717" s="31" t="s">
        <v>388</v>
      </c>
      <c r="N717" s="7">
        <v>46157</v>
      </c>
      <c r="O717" s="33">
        <f t="shared" si="242"/>
        <v>5</v>
      </c>
      <c r="P717" s="33">
        <f t="shared" si="243"/>
        <v>20</v>
      </c>
      <c r="Q717" s="52">
        <f t="shared" si="244"/>
        <v>637</v>
      </c>
      <c r="R717" s="37">
        <f t="shared" si="245"/>
        <v>0</v>
      </c>
      <c r="S717" s="37">
        <f t="shared" si="246"/>
        <v>0</v>
      </c>
      <c r="T717" s="37">
        <f t="shared" si="247"/>
        <v>0</v>
      </c>
      <c r="U717" s="37">
        <f t="shared" si="248"/>
        <v>16588</v>
      </c>
      <c r="V717" s="37">
        <f t="shared" si="249"/>
        <v>0</v>
      </c>
      <c r="W717" s="37">
        <f t="shared" si="250"/>
        <v>0</v>
      </c>
    </row>
    <row r="718" spans="1:23" x14ac:dyDescent="0.35">
      <c r="A718" s="30">
        <v>45352</v>
      </c>
      <c r="B718" s="31" t="s">
        <v>515</v>
      </c>
      <c r="C718" s="31" t="s">
        <v>509</v>
      </c>
      <c r="D718" s="31">
        <v>8800</v>
      </c>
      <c r="E718" s="31">
        <v>1408</v>
      </c>
      <c r="F718" s="31">
        <v>10208</v>
      </c>
      <c r="G718" s="31">
        <v>10208</v>
      </c>
      <c r="H718" s="31">
        <f t="shared" si="257"/>
        <v>8800</v>
      </c>
      <c r="I718" s="30">
        <v>45382</v>
      </c>
      <c r="J718" s="30" t="s">
        <v>506</v>
      </c>
      <c r="K718" s="31" t="s">
        <v>504</v>
      </c>
      <c r="L718" s="31" t="s">
        <v>404</v>
      </c>
      <c r="M718" s="31" t="s">
        <v>388</v>
      </c>
      <c r="N718" s="7">
        <v>46157</v>
      </c>
      <c r="O718" s="33">
        <f t="shared" ref="O718" si="258">MONTH(N718)</f>
        <v>5</v>
      </c>
      <c r="P718" s="33">
        <f t="shared" ref="P718" si="259">WEEKNUM(N718)</f>
        <v>20</v>
      </c>
      <c r="Q718" s="52">
        <f t="shared" ref="Q718" si="260">IF(J718="Vencido",N718-I718+1,0)</f>
        <v>776</v>
      </c>
      <c r="R718" s="37">
        <f t="shared" ref="R718" si="261">IF(Q718&gt;0,IF(Q718&lt;31,H718,0),0)</f>
        <v>0</v>
      </c>
      <c r="S718" s="37">
        <f t="shared" ref="S718" si="262">IF(Q718&gt;30,IF(Q718&lt;61,H718,0),0)</f>
        <v>0</v>
      </c>
      <c r="T718" s="37">
        <f t="shared" ref="T718" si="263">IF(Q718&gt;60,IF(Q718&lt;91,H718,0),0)</f>
        <v>0</v>
      </c>
      <c r="U718" s="37">
        <f t="shared" ref="U718" si="264">IF(Q718&gt;90,H718,0)</f>
        <v>8800</v>
      </c>
      <c r="V718" s="37">
        <f t="shared" ref="V718" si="265">IF(J718="Por vencer",H718,0)</f>
        <v>0</v>
      </c>
      <c r="W718" s="37">
        <f t="shared" ref="W718" si="266">IF(J718="Vigente",H718,0)</f>
        <v>0</v>
      </c>
    </row>
    <row r="719" spans="1:23" x14ac:dyDescent="0.35">
      <c r="A719" s="30">
        <v>46150</v>
      </c>
      <c r="B719" s="31" t="s">
        <v>2055</v>
      </c>
      <c r="C719" s="31" t="s">
        <v>402</v>
      </c>
      <c r="D719" s="31">
        <v>59040</v>
      </c>
      <c r="E719" s="31">
        <v>9446.4</v>
      </c>
      <c r="F719" s="31">
        <v>68486.399999999994</v>
      </c>
      <c r="G719" s="31">
        <v>68486.399999999994</v>
      </c>
      <c r="H719" s="31">
        <f>D719</f>
        <v>59040</v>
      </c>
      <c r="I719" s="30">
        <v>46180</v>
      </c>
      <c r="J719" s="30" t="s">
        <v>503</v>
      </c>
      <c r="K719" s="31" t="s">
        <v>504</v>
      </c>
      <c r="L719" s="31" t="s">
        <v>397</v>
      </c>
      <c r="M719" s="31" t="s">
        <v>388</v>
      </c>
      <c r="N719" s="7">
        <v>46150</v>
      </c>
      <c r="O719" s="33">
        <f t="shared" ref="O719:O782" si="267">MONTH(N719)</f>
        <v>5</v>
      </c>
      <c r="P719" s="33">
        <f t="shared" ref="P719:P782" si="268">WEEKNUM(N719)</f>
        <v>19</v>
      </c>
      <c r="Q719" s="52">
        <f t="shared" ref="Q719:Q782" si="269">IF(J719="Vencido",N719-I719+1,0)</f>
        <v>0</v>
      </c>
      <c r="R719" s="37">
        <f t="shared" ref="R719:R782" si="270">IF(Q719&gt;0,IF(Q719&lt;31,H719,0),0)</f>
        <v>0</v>
      </c>
      <c r="S719" s="37">
        <f t="shared" ref="S719:S782" si="271">IF(Q719&gt;30,IF(Q719&lt;61,H719,0),0)</f>
        <v>0</v>
      </c>
      <c r="T719" s="37">
        <f t="shared" ref="T719:T782" si="272">IF(Q719&gt;60,IF(Q719&lt;91,H719,0),0)</f>
        <v>0</v>
      </c>
      <c r="U719" s="37">
        <f t="shared" ref="U719:U782" si="273">IF(Q719&gt;90,H719,0)</f>
        <v>0</v>
      </c>
      <c r="V719" s="37">
        <f t="shared" ref="V719:V782" si="274">IF(J719="Por vencer",H719,0)</f>
        <v>0</v>
      </c>
      <c r="W719" s="37">
        <f t="shared" ref="W719:W782" si="275">IF(J719="Vigente",H719,0)</f>
        <v>59040</v>
      </c>
    </row>
    <row r="720" spans="1:23" x14ac:dyDescent="0.35">
      <c r="A720" s="30">
        <v>46150</v>
      </c>
      <c r="B720" s="31" t="s">
        <v>2056</v>
      </c>
      <c r="C720" s="31" t="s">
        <v>1136</v>
      </c>
      <c r="D720" s="31">
        <v>12980</v>
      </c>
      <c r="E720" s="31">
        <v>2076.8000000000002</v>
      </c>
      <c r="F720" s="31">
        <v>15056.8</v>
      </c>
      <c r="G720" s="31">
        <v>15056.8</v>
      </c>
      <c r="H720" s="31">
        <f t="shared" ref="H720:H742" si="276">D720</f>
        <v>12980</v>
      </c>
      <c r="I720" s="30">
        <v>46180</v>
      </c>
      <c r="J720" s="30" t="s">
        <v>503</v>
      </c>
      <c r="K720" s="31" t="s">
        <v>504</v>
      </c>
      <c r="L720" s="31" t="s">
        <v>397</v>
      </c>
      <c r="M720" s="31" t="s">
        <v>388</v>
      </c>
      <c r="N720" s="7">
        <v>46150</v>
      </c>
      <c r="O720" s="33">
        <f t="shared" si="267"/>
        <v>5</v>
      </c>
      <c r="P720" s="33">
        <f t="shared" si="268"/>
        <v>19</v>
      </c>
      <c r="Q720" s="52">
        <f t="shared" si="269"/>
        <v>0</v>
      </c>
      <c r="R720" s="37">
        <f t="shared" si="270"/>
        <v>0</v>
      </c>
      <c r="S720" s="37">
        <f t="shared" si="271"/>
        <v>0</v>
      </c>
      <c r="T720" s="37">
        <f t="shared" si="272"/>
        <v>0</v>
      </c>
      <c r="U720" s="37">
        <f t="shared" si="273"/>
        <v>0</v>
      </c>
      <c r="V720" s="37">
        <f t="shared" si="274"/>
        <v>0</v>
      </c>
      <c r="W720" s="37">
        <f t="shared" si="275"/>
        <v>12980</v>
      </c>
    </row>
    <row r="721" spans="1:23" x14ac:dyDescent="0.35">
      <c r="A721" s="30">
        <v>46150</v>
      </c>
      <c r="B721" s="31" t="s">
        <v>2057</v>
      </c>
      <c r="C721" s="31" t="s">
        <v>407</v>
      </c>
      <c r="D721" s="31">
        <v>103840</v>
      </c>
      <c r="E721" s="31">
        <v>16614.400000000001</v>
      </c>
      <c r="F721" s="31">
        <v>120454.39999999999</v>
      </c>
      <c r="G721" s="31">
        <v>120454.39999999999</v>
      </c>
      <c r="H721" s="31">
        <f t="shared" si="276"/>
        <v>103840</v>
      </c>
      <c r="I721" s="30">
        <v>46180</v>
      </c>
      <c r="J721" s="30" t="s">
        <v>503</v>
      </c>
      <c r="K721" s="31" t="s">
        <v>504</v>
      </c>
      <c r="L721" s="31" t="s">
        <v>835</v>
      </c>
      <c r="M721" s="31" t="s">
        <v>388</v>
      </c>
      <c r="N721" s="7">
        <v>46150</v>
      </c>
      <c r="O721" s="33">
        <f t="shared" si="267"/>
        <v>5</v>
      </c>
      <c r="P721" s="33">
        <f t="shared" si="268"/>
        <v>19</v>
      </c>
      <c r="Q721" s="52">
        <f t="shared" si="269"/>
        <v>0</v>
      </c>
      <c r="R721" s="37">
        <f t="shared" si="270"/>
        <v>0</v>
      </c>
      <c r="S721" s="37">
        <f t="shared" si="271"/>
        <v>0</v>
      </c>
      <c r="T721" s="37">
        <f t="shared" si="272"/>
        <v>0</v>
      </c>
      <c r="U721" s="37">
        <f t="shared" si="273"/>
        <v>0</v>
      </c>
      <c r="V721" s="37">
        <f t="shared" si="274"/>
        <v>0</v>
      </c>
      <c r="W721" s="37">
        <f t="shared" si="275"/>
        <v>103840</v>
      </c>
    </row>
    <row r="722" spans="1:23" x14ac:dyDescent="0.35">
      <c r="A722" s="30">
        <v>46150</v>
      </c>
      <c r="B722" s="31" t="s">
        <v>2058</v>
      </c>
      <c r="C722" s="31" t="s">
        <v>2059</v>
      </c>
      <c r="D722" s="31">
        <v>19250</v>
      </c>
      <c r="E722" s="31">
        <v>3080</v>
      </c>
      <c r="F722" s="31">
        <v>22330</v>
      </c>
      <c r="G722" s="31">
        <v>22330</v>
      </c>
      <c r="H722" s="31">
        <f t="shared" si="276"/>
        <v>19250</v>
      </c>
      <c r="I722" s="30">
        <v>46180</v>
      </c>
      <c r="J722" s="30" t="s">
        <v>503</v>
      </c>
      <c r="K722" s="31" t="s">
        <v>504</v>
      </c>
      <c r="L722" s="31" t="s">
        <v>397</v>
      </c>
      <c r="M722" s="31" t="s">
        <v>388</v>
      </c>
      <c r="N722" s="7">
        <v>46150</v>
      </c>
      <c r="O722" s="33">
        <f t="shared" si="267"/>
        <v>5</v>
      </c>
      <c r="P722" s="33">
        <f t="shared" si="268"/>
        <v>19</v>
      </c>
      <c r="Q722" s="52">
        <f t="shared" si="269"/>
        <v>0</v>
      </c>
      <c r="R722" s="37">
        <f t="shared" si="270"/>
        <v>0</v>
      </c>
      <c r="S722" s="37">
        <f t="shared" si="271"/>
        <v>0</v>
      </c>
      <c r="T722" s="37">
        <f t="shared" si="272"/>
        <v>0</v>
      </c>
      <c r="U722" s="37">
        <f t="shared" si="273"/>
        <v>0</v>
      </c>
      <c r="V722" s="37">
        <f t="shared" si="274"/>
        <v>0</v>
      </c>
      <c r="W722" s="37">
        <f t="shared" si="275"/>
        <v>19250</v>
      </c>
    </row>
    <row r="723" spans="1:23" x14ac:dyDescent="0.35">
      <c r="A723" s="30">
        <v>46150</v>
      </c>
      <c r="B723" s="31" t="s">
        <v>2060</v>
      </c>
      <c r="C723" s="31" t="s">
        <v>522</v>
      </c>
      <c r="D723" s="31">
        <v>112200</v>
      </c>
      <c r="E723" s="31">
        <v>17952</v>
      </c>
      <c r="F723" s="31">
        <v>130152</v>
      </c>
      <c r="G723" s="31">
        <v>130152</v>
      </c>
      <c r="H723" s="31">
        <f t="shared" si="276"/>
        <v>112200</v>
      </c>
      <c r="I723" s="30">
        <v>46180</v>
      </c>
      <c r="J723" s="30" t="s">
        <v>503</v>
      </c>
      <c r="K723" s="31" t="s">
        <v>504</v>
      </c>
      <c r="L723" s="31" t="s">
        <v>397</v>
      </c>
      <c r="M723" s="31" t="s">
        <v>388</v>
      </c>
      <c r="N723" s="7">
        <v>46150</v>
      </c>
      <c r="O723" s="33">
        <f t="shared" si="267"/>
        <v>5</v>
      </c>
      <c r="P723" s="33">
        <f t="shared" si="268"/>
        <v>19</v>
      </c>
      <c r="Q723" s="52">
        <f t="shared" si="269"/>
        <v>0</v>
      </c>
      <c r="R723" s="37">
        <f t="shared" si="270"/>
        <v>0</v>
      </c>
      <c r="S723" s="37">
        <f t="shared" si="271"/>
        <v>0</v>
      </c>
      <c r="T723" s="37">
        <f t="shared" si="272"/>
        <v>0</v>
      </c>
      <c r="U723" s="37">
        <f t="shared" si="273"/>
        <v>0</v>
      </c>
      <c r="V723" s="37">
        <f t="shared" si="274"/>
        <v>0</v>
      </c>
      <c r="W723" s="37">
        <f t="shared" si="275"/>
        <v>112200</v>
      </c>
    </row>
    <row r="724" spans="1:23" x14ac:dyDescent="0.35">
      <c r="A724" s="30">
        <v>46149</v>
      </c>
      <c r="B724" s="31" t="s">
        <v>2061</v>
      </c>
      <c r="C724" s="31" t="s">
        <v>831</v>
      </c>
      <c r="D724" s="31">
        <v>20000</v>
      </c>
      <c r="E724" s="31"/>
      <c r="F724" s="31">
        <v>20000</v>
      </c>
      <c r="G724" s="31">
        <v>20000</v>
      </c>
      <c r="H724" s="31">
        <f t="shared" si="276"/>
        <v>20000</v>
      </c>
      <c r="I724" s="30">
        <v>46179</v>
      </c>
      <c r="J724" s="30" t="s">
        <v>503</v>
      </c>
      <c r="K724" s="31" t="s">
        <v>504</v>
      </c>
      <c r="L724" s="31" t="s">
        <v>397</v>
      </c>
      <c r="M724" s="31" t="s">
        <v>388</v>
      </c>
      <c r="N724" s="7">
        <v>46150</v>
      </c>
      <c r="O724" s="33">
        <f t="shared" si="267"/>
        <v>5</v>
      </c>
      <c r="P724" s="33">
        <f t="shared" si="268"/>
        <v>19</v>
      </c>
      <c r="Q724" s="52">
        <f t="shared" si="269"/>
        <v>0</v>
      </c>
      <c r="R724" s="37">
        <f t="shared" si="270"/>
        <v>0</v>
      </c>
      <c r="S724" s="37">
        <f t="shared" si="271"/>
        <v>0</v>
      </c>
      <c r="T724" s="37">
        <f t="shared" si="272"/>
        <v>0</v>
      </c>
      <c r="U724" s="37">
        <f t="shared" si="273"/>
        <v>0</v>
      </c>
      <c r="V724" s="37">
        <f t="shared" si="274"/>
        <v>0</v>
      </c>
      <c r="W724" s="37">
        <f t="shared" si="275"/>
        <v>20000</v>
      </c>
    </row>
    <row r="725" spans="1:23" x14ac:dyDescent="0.35">
      <c r="A725" s="30">
        <v>46149</v>
      </c>
      <c r="B725" s="31" t="s">
        <v>2062</v>
      </c>
      <c r="C725" s="31" t="s">
        <v>831</v>
      </c>
      <c r="D725" s="31">
        <v>4600</v>
      </c>
      <c r="E725" s="31"/>
      <c r="F725" s="31">
        <v>4600</v>
      </c>
      <c r="G725" s="31">
        <v>4600</v>
      </c>
      <c r="H725" s="31">
        <f t="shared" si="276"/>
        <v>4600</v>
      </c>
      <c r="I725" s="30">
        <v>46179</v>
      </c>
      <c r="J725" s="30" t="s">
        <v>503</v>
      </c>
      <c r="K725" s="31" t="s">
        <v>504</v>
      </c>
      <c r="L725" s="31" t="s">
        <v>397</v>
      </c>
      <c r="M725" s="31" t="s">
        <v>388</v>
      </c>
      <c r="N725" s="7">
        <v>46150</v>
      </c>
      <c r="O725" s="33">
        <f t="shared" si="267"/>
        <v>5</v>
      </c>
      <c r="P725" s="33">
        <f t="shared" si="268"/>
        <v>19</v>
      </c>
      <c r="Q725" s="52">
        <f t="shared" si="269"/>
        <v>0</v>
      </c>
      <c r="R725" s="37">
        <f t="shared" si="270"/>
        <v>0</v>
      </c>
      <c r="S725" s="37">
        <f t="shared" si="271"/>
        <v>0</v>
      </c>
      <c r="T725" s="37">
        <f t="shared" si="272"/>
        <v>0</v>
      </c>
      <c r="U725" s="37">
        <f t="shared" si="273"/>
        <v>0</v>
      </c>
      <c r="V725" s="37">
        <f t="shared" si="274"/>
        <v>0</v>
      </c>
      <c r="W725" s="37">
        <f t="shared" si="275"/>
        <v>4600</v>
      </c>
    </row>
    <row r="726" spans="1:23" x14ac:dyDescent="0.35">
      <c r="A726" s="30">
        <v>46149</v>
      </c>
      <c r="B726" s="31" t="s">
        <v>2064</v>
      </c>
      <c r="C726" s="31" t="s">
        <v>411</v>
      </c>
      <c r="D726" s="31">
        <v>30600</v>
      </c>
      <c r="E726" s="31">
        <v>4896</v>
      </c>
      <c r="F726" s="31">
        <v>35496</v>
      </c>
      <c r="G726" s="31">
        <v>35496</v>
      </c>
      <c r="H726" s="31">
        <f t="shared" si="276"/>
        <v>30600</v>
      </c>
      <c r="I726" s="30">
        <v>46179</v>
      </c>
      <c r="J726" s="30" t="s">
        <v>503</v>
      </c>
      <c r="K726" s="31" t="s">
        <v>504</v>
      </c>
      <c r="L726" s="31" t="s">
        <v>1146</v>
      </c>
      <c r="M726" s="31" t="s">
        <v>388</v>
      </c>
      <c r="N726" s="7">
        <v>46150</v>
      </c>
      <c r="O726" s="33">
        <f t="shared" si="267"/>
        <v>5</v>
      </c>
      <c r="P726" s="33">
        <f t="shared" si="268"/>
        <v>19</v>
      </c>
      <c r="Q726" s="52">
        <f t="shared" si="269"/>
        <v>0</v>
      </c>
      <c r="R726" s="37">
        <f t="shared" si="270"/>
        <v>0</v>
      </c>
      <c r="S726" s="37">
        <f t="shared" si="271"/>
        <v>0</v>
      </c>
      <c r="T726" s="37">
        <f t="shared" si="272"/>
        <v>0</v>
      </c>
      <c r="U726" s="37">
        <f t="shared" si="273"/>
        <v>0</v>
      </c>
      <c r="V726" s="37">
        <f t="shared" si="274"/>
        <v>0</v>
      </c>
      <c r="W726" s="37">
        <f t="shared" si="275"/>
        <v>30600</v>
      </c>
    </row>
    <row r="727" spans="1:23" x14ac:dyDescent="0.35">
      <c r="A727" s="30">
        <v>46148</v>
      </c>
      <c r="B727" s="31" t="s">
        <v>2066</v>
      </c>
      <c r="C727" s="31" t="s">
        <v>407</v>
      </c>
      <c r="D727" s="31">
        <v>38940</v>
      </c>
      <c r="E727" s="31">
        <v>6230.4</v>
      </c>
      <c r="F727" s="31">
        <v>45170.400000000001</v>
      </c>
      <c r="G727" s="31">
        <v>45170.400000000001</v>
      </c>
      <c r="H727" s="31">
        <f t="shared" si="276"/>
        <v>38940</v>
      </c>
      <c r="I727" s="30">
        <v>46178</v>
      </c>
      <c r="J727" s="30" t="s">
        <v>503</v>
      </c>
      <c r="K727" s="31" t="s">
        <v>504</v>
      </c>
      <c r="L727" s="31" t="s">
        <v>835</v>
      </c>
      <c r="M727" s="31" t="s">
        <v>388</v>
      </c>
      <c r="N727" s="7">
        <v>46150</v>
      </c>
      <c r="O727" s="33">
        <f t="shared" si="267"/>
        <v>5</v>
      </c>
      <c r="P727" s="33">
        <f t="shared" si="268"/>
        <v>19</v>
      </c>
      <c r="Q727" s="52">
        <f t="shared" si="269"/>
        <v>0</v>
      </c>
      <c r="R727" s="37">
        <f t="shared" si="270"/>
        <v>0</v>
      </c>
      <c r="S727" s="37">
        <f t="shared" si="271"/>
        <v>0</v>
      </c>
      <c r="T727" s="37">
        <f t="shared" si="272"/>
        <v>0</v>
      </c>
      <c r="U727" s="37">
        <f t="shared" si="273"/>
        <v>0</v>
      </c>
      <c r="V727" s="37">
        <f t="shared" si="274"/>
        <v>0</v>
      </c>
      <c r="W727" s="37">
        <f t="shared" si="275"/>
        <v>38940</v>
      </c>
    </row>
    <row r="728" spans="1:23" x14ac:dyDescent="0.35">
      <c r="A728" s="30">
        <v>46148</v>
      </c>
      <c r="B728" s="31" t="s">
        <v>2067</v>
      </c>
      <c r="C728" s="31" t="s">
        <v>792</v>
      </c>
      <c r="D728" s="31">
        <v>31000</v>
      </c>
      <c r="E728" s="31">
        <v>4960</v>
      </c>
      <c r="F728" s="31">
        <v>35960</v>
      </c>
      <c r="G728" s="31">
        <v>35960</v>
      </c>
      <c r="H728" s="31">
        <f t="shared" si="276"/>
        <v>31000</v>
      </c>
      <c r="I728" s="30">
        <v>46193</v>
      </c>
      <c r="J728" s="30" t="s">
        <v>503</v>
      </c>
      <c r="K728" s="31" t="s">
        <v>504</v>
      </c>
      <c r="L728" s="31" t="s">
        <v>397</v>
      </c>
      <c r="M728" s="31" t="s">
        <v>388</v>
      </c>
      <c r="N728" s="7">
        <v>46150</v>
      </c>
      <c r="O728" s="33">
        <f t="shared" si="267"/>
        <v>5</v>
      </c>
      <c r="P728" s="33">
        <f t="shared" si="268"/>
        <v>19</v>
      </c>
      <c r="Q728" s="52">
        <f t="shared" si="269"/>
        <v>0</v>
      </c>
      <c r="R728" s="37">
        <f t="shared" si="270"/>
        <v>0</v>
      </c>
      <c r="S728" s="37">
        <f t="shared" si="271"/>
        <v>0</v>
      </c>
      <c r="T728" s="37">
        <f t="shared" si="272"/>
        <v>0</v>
      </c>
      <c r="U728" s="37">
        <f t="shared" si="273"/>
        <v>0</v>
      </c>
      <c r="V728" s="37">
        <f t="shared" si="274"/>
        <v>0</v>
      </c>
      <c r="W728" s="37">
        <f t="shared" si="275"/>
        <v>31000</v>
      </c>
    </row>
    <row r="729" spans="1:23" x14ac:dyDescent="0.35">
      <c r="A729" s="30">
        <v>46148</v>
      </c>
      <c r="B729" s="31" t="s">
        <v>2068</v>
      </c>
      <c r="C729" s="31" t="s">
        <v>1973</v>
      </c>
      <c r="D729" s="31">
        <v>2050</v>
      </c>
      <c r="E729" s="31">
        <v>328</v>
      </c>
      <c r="F729" s="31">
        <v>2378</v>
      </c>
      <c r="G729" s="31">
        <v>2378</v>
      </c>
      <c r="H729" s="31">
        <f t="shared" si="276"/>
        <v>2050</v>
      </c>
      <c r="I729" s="30">
        <v>46148</v>
      </c>
      <c r="J729" s="30" t="s">
        <v>506</v>
      </c>
      <c r="K729" s="31" t="s">
        <v>504</v>
      </c>
      <c r="L729" s="31" t="s">
        <v>1146</v>
      </c>
      <c r="M729" s="31" t="s">
        <v>511</v>
      </c>
      <c r="N729" s="7">
        <v>46150</v>
      </c>
      <c r="O729" s="33">
        <f t="shared" si="267"/>
        <v>5</v>
      </c>
      <c r="P729" s="33">
        <f t="shared" si="268"/>
        <v>19</v>
      </c>
      <c r="Q729" s="52">
        <f t="shared" si="269"/>
        <v>3</v>
      </c>
      <c r="R729" s="37">
        <f t="shared" si="270"/>
        <v>2050</v>
      </c>
      <c r="S729" s="37">
        <f t="shared" si="271"/>
        <v>0</v>
      </c>
      <c r="T729" s="37">
        <f t="shared" si="272"/>
        <v>0</v>
      </c>
      <c r="U729" s="37">
        <f t="shared" si="273"/>
        <v>0</v>
      </c>
      <c r="V729" s="37">
        <f t="shared" si="274"/>
        <v>0</v>
      </c>
      <c r="W729" s="37">
        <f t="shared" si="275"/>
        <v>0</v>
      </c>
    </row>
    <row r="730" spans="1:23" x14ac:dyDescent="0.35">
      <c r="A730" s="30">
        <v>46147</v>
      </c>
      <c r="B730" s="31" t="s">
        <v>2069</v>
      </c>
      <c r="C730" s="31" t="s">
        <v>920</v>
      </c>
      <c r="D730" s="31">
        <v>14000</v>
      </c>
      <c r="E730" s="31">
        <v>2240</v>
      </c>
      <c r="F730" s="31">
        <v>16240</v>
      </c>
      <c r="G730" s="31">
        <v>16240</v>
      </c>
      <c r="H730" s="31">
        <f t="shared" si="276"/>
        <v>14000</v>
      </c>
      <c r="I730" s="30">
        <v>46177</v>
      </c>
      <c r="J730" s="30" t="s">
        <v>503</v>
      </c>
      <c r="K730" s="31" t="s">
        <v>504</v>
      </c>
      <c r="L730" s="31" t="s">
        <v>835</v>
      </c>
      <c r="M730" s="31" t="s">
        <v>388</v>
      </c>
      <c r="N730" s="7">
        <v>46150</v>
      </c>
      <c r="O730" s="33">
        <f t="shared" si="267"/>
        <v>5</v>
      </c>
      <c r="P730" s="33">
        <f t="shared" si="268"/>
        <v>19</v>
      </c>
      <c r="Q730" s="52">
        <f t="shared" si="269"/>
        <v>0</v>
      </c>
      <c r="R730" s="37">
        <f t="shared" si="270"/>
        <v>0</v>
      </c>
      <c r="S730" s="37">
        <f t="shared" si="271"/>
        <v>0</v>
      </c>
      <c r="T730" s="37">
        <f t="shared" si="272"/>
        <v>0</v>
      </c>
      <c r="U730" s="37">
        <f t="shared" si="273"/>
        <v>0</v>
      </c>
      <c r="V730" s="37">
        <f t="shared" si="274"/>
        <v>0</v>
      </c>
      <c r="W730" s="37">
        <f t="shared" si="275"/>
        <v>14000</v>
      </c>
    </row>
    <row r="731" spans="1:23" x14ac:dyDescent="0.35">
      <c r="A731" s="30">
        <v>46147</v>
      </c>
      <c r="B731" s="31" t="s">
        <v>2070</v>
      </c>
      <c r="C731" s="31" t="s">
        <v>920</v>
      </c>
      <c r="D731" s="31">
        <v>14400</v>
      </c>
      <c r="E731" s="31">
        <v>2304</v>
      </c>
      <c r="F731" s="31">
        <v>16704</v>
      </c>
      <c r="G731" s="31">
        <v>16704</v>
      </c>
      <c r="H731" s="31">
        <f t="shared" si="276"/>
        <v>14400</v>
      </c>
      <c r="I731" s="30">
        <v>46177</v>
      </c>
      <c r="J731" s="30" t="s">
        <v>503</v>
      </c>
      <c r="K731" s="31" t="s">
        <v>504</v>
      </c>
      <c r="L731" s="31" t="s">
        <v>835</v>
      </c>
      <c r="M731" s="31" t="s">
        <v>388</v>
      </c>
      <c r="N731" s="7">
        <v>46150</v>
      </c>
      <c r="O731" s="33">
        <f t="shared" si="267"/>
        <v>5</v>
      </c>
      <c r="P731" s="33">
        <f t="shared" si="268"/>
        <v>19</v>
      </c>
      <c r="Q731" s="52">
        <f t="shared" si="269"/>
        <v>0</v>
      </c>
      <c r="R731" s="37">
        <f t="shared" si="270"/>
        <v>0</v>
      </c>
      <c r="S731" s="37">
        <f t="shared" si="271"/>
        <v>0</v>
      </c>
      <c r="T731" s="37">
        <f t="shared" si="272"/>
        <v>0</v>
      </c>
      <c r="U731" s="37">
        <f t="shared" si="273"/>
        <v>0</v>
      </c>
      <c r="V731" s="37">
        <f t="shared" si="274"/>
        <v>0</v>
      </c>
      <c r="W731" s="37">
        <f t="shared" si="275"/>
        <v>14400</v>
      </c>
    </row>
    <row r="732" spans="1:23" x14ac:dyDescent="0.35">
      <c r="A732" s="30">
        <v>46147</v>
      </c>
      <c r="B732" s="31" t="s">
        <v>2072</v>
      </c>
      <c r="C732" s="31" t="s">
        <v>790</v>
      </c>
      <c r="D732" s="31">
        <v>68400</v>
      </c>
      <c r="E732" s="31">
        <v>10944</v>
      </c>
      <c r="F732" s="31">
        <v>79344</v>
      </c>
      <c r="G732" s="31">
        <v>79344</v>
      </c>
      <c r="H732" s="31">
        <f t="shared" si="276"/>
        <v>68400</v>
      </c>
      <c r="I732" s="30">
        <v>46177</v>
      </c>
      <c r="J732" s="30" t="s">
        <v>503</v>
      </c>
      <c r="K732" s="31" t="s">
        <v>504</v>
      </c>
      <c r="L732" s="31" t="s">
        <v>397</v>
      </c>
      <c r="M732" s="31" t="s">
        <v>388</v>
      </c>
      <c r="N732" s="7">
        <v>46150</v>
      </c>
      <c r="O732" s="33">
        <f t="shared" si="267"/>
        <v>5</v>
      </c>
      <c r="P732" s="33">
        <f t="shared" si="268"/>
        <v>19</v>
      </c>
      <c r="Q732" s="52">
        <f t="shared" si="269"/>
        <v>0</v>
      </c>
      <c r="R732" s="37">
        <f t="shared" si="270"/>
        <v>0</v>
      </c>
      <c r="S732" s="37">
        <f t="shared" si="271"/>
        <v>0</v>
      </c>
      <c r="T732" s="37">
        <f t="shared" si="272"/>
        <v>0</v>
      </c>
      <c r="U732" s="37">
        <f t="shared" si="273"/>
        <v>0</v>
      </c>
      <c r="V732" s="37">
        <f t="shared" si="274"/>
        <v>0</v>
      </c>
      <c r="W732" s="37">
        <f t="shared" si="275"/>
        <v>68400</v>
      </c>
    </row>
    <row r="733" spans="1:23" x14ac:dyDescent="0.35">
      <c r="A733" s="30">
        <v>46147</v>
      </c>
      <c r="B733" s="31" t="s">
        <v>2073</v>
      </c>
      <c r="C733" s="31" t="s">
        <v>790</v>
      </c>
      <c r="D733" s="31">
        <v>68400</v>
      </c>
      <c r="E733" s="31">
        <v>10944</v>
      </c>
      <c r="F733" s="31">
        <v>79344</v>
      </c>
      <c r="G733" s="31">
        <v>79344</v>
      </c>
      <c r="H733" s="31">
        <f t="shared" si="276"/>
        <v>68400</v>
      </c>
      <c r="I733" s="30">
        <v>46177</v>
      </c>
      <c r="J733" s="30" t="s">
        <v>503</v>
      </c>
      <c r="K733" s="31" t="s">
        <v>504</v>
      </c>
      <c r="L733" s="31" t="s">
        <v>397</v>
      </c>
      <c r="M733" s="31" t="s">
        <v>388</v>
      </c>
      <c r="N733" s="7">
        <v>46150</v>
      </c>
      <c r="O733" s="33">
        <f t="shared" si="267"/>
        <v>5</v>
      </c>
      <c r="P733" s="33">
        <f t="shared" si="268"/>
        <v>19</v>
      </c>
      <c r="Q733" s="52">
        <f t="shared" si="269"/>
        <v>0</v>
      </c>
      <c r="R733" s="37">
        <f t="shared" si="270"/>
        <v>0</v>
      </c>
      <c r="S733" s="37">
        <f t="shared" si="271"/>
        <v>0</v>
      </c>
      <c r="T733" s="37">
        <f t="shared" si="272"/>
        <v>0</v>
      </c>
      <c r="U733" s="37">
        <f t="shared" si="273"/>
        <v>0</v>
      </c>
      <c r="V733" s="37">
        <f t="shared" si="274"/>
        <v>0</v>
      </c>
      <c r="W733" s="37">
        <f t="shared" si="275"/>
        <v>68400</v>
      </c>
    </row>
    <row r="734" spans="1:23" x14ac:dyDescent="0.35">
      <c r="A734" s="30">
        <v>46147</v>
      </c>
      <c r="B734" s="31" t="s">
        <v>2074</v>
      </c>
      <c r="C734" s="31" t="s">
        <v>790</v>
      </c>
      <c r="D734" s="31">
        <v>68400</v>
      </c>
      <c r="E734" s="31">
        <v>10944</v>
      </c>
      <c r="F734" s="31">
        <v>79344</v>
      </c>
      <c r="G734" s="31">
        <v>79344</v>
      </c>
      <c r="H734" s="31">
        <f t="shared" si="276"/>
        <v>68400</v>
      </c>
      <c r="I734" s="30">
        <v>46177</v>
      </c>
      <c r="J734" s="30" t="s">
        <v>503</v>
      </c>
      <c r="K734" s="31" t="s">
        <v>504</v>
      </c>
      <c r="L734" s="31" t="s">
        <v>397</v>
      </c>
      <c r="M734" s="31" t="s">
        <v>388</v>
      </c>
      <c r="N734" s="7">
        <v>46150</v>
      </c>
      <c r="O734" s="33">
        <f t="shared" si="267"/>
        <v>5</v>
      </c>
      <c r="P734" s="33">
        <f t="shared" si="268"/>
        <v>19</v>
      </c>
      <c r="Q734" s="52">
        <f t="shared" si="269"/>
        <v>0</v>
      </c>
      <c r="R734" s="37">
        <f t="shared" si="270"/>
        <v>0</v>
      </c>
      <c r="S734" s="37">
        <f t="shared" si="271"/>
        <v>0</v>
      </c>
      <c r="T734" s="37">
        <f t="shared" si="272"/>
        <v>0</v>
      </c>
      <c r="U734" s="37">
        <f t="shared" si="273"/>
        <v>0</v>
      </c>
      <c r="V734" s="37">
        <f t="shared" si="274"/>
        <v>0</v>
      </c>
      <c r="W734" s="37">
        <f t="shared" si="275"/>
        <v>68400</v>
      </c>
    </row>
    <row r="735" spans="1:23" x14ac:dyDescent="0.35">
      <c r="A735" s="30">
        <v>46147</v>
      </c>
      <c r="B735" s="31" t="s">
        <v>2075</v>
      </c>
      <c r="C735" s="31" t="s">
        <v>790</v>
      </c>
      <c r="D735" s="31">
        <v>68400</v>
      </c>
      <c r="E735" s="31">
        <v>10944</v>
      </c>
      <c r="F735" s="31">
        <v>79344</v>
      </c>
      <c r="G735" s="31">
        <v>79344</v>
      </c>
      <c r="H735" s="31">
        <f t="shared" si="276"/>
        <v>68400</v>
      </c>
      <c r="I735" s="30">
        <v>46177</v>
      </c>
      <c r="J735" s="30" t="s">
        <v>503</v>
      </c>
      <c r="K735" s="31" t="s">
        <v>504</v>
      </c>
      <c r="L735" s="31" t="s">
        <v>397</v>
      </c>
      <c r="M735" s="31" t="s">
        <v>388</v>
      </c>
      <c r="N735" s="7">
        <v>46150</v>
      </c>
      <c r="O735" s="33">
        <f t="shared" si="267"/>
        <v>5</v>
      </c>
      <c r="P735" s="33">
        <f t="shared" si="268"/>
        <v>19</v>
      </c>
      <c r="Q735" s="52">
        <f t="shared" si="269"/>
        <v>0</v>
      </c>
      <c r="R735" s="37">
        <f t="shared" si="270"/>
        <v>0</v>
      </c>
      <c r="S735" s="37">
        <f t="shared" si="271"/>
        <v>0</v>
      </c>
      <c r="T735" s="37">
        <f t="shared" si="272"/>
        <v>0</v>
      </c>
      <c r="U735" s="37">
        <f t="shared" si="273"/>
        <v>0</v>
      </c>
      <c r="V735" s="37">
        <f t="shared" si="274"/>
        <v>0</v>
      </c>
      <c r="W735" s="37">
        <f t="shared" si="275"/>
        <v>68400</v>
      </c>
    </row>
    <row r="736" spans="1:23" x14ac:dyDescent="0.35">
      <c r="A736" s="30">
        <v>46147</v>
      </c>
      <c r="B736" s="31" t="s">
        <v>2076</v>
      </c>
      <c r="C736" s="31" t="s">
        <v>484</v>
      </c>
      <c r="D736" s="31">
        <v>17050</v>
      </c>
      <c r="E736" s="31">
        <v>2728</v>
      </c>
      <c r="F736" s="31">
        <v>19778</v>
      </c>
      <c r="G736" s="31">
        <v>19778</v>
      </c>
      <c r="H736" s="31">
        <f t="shared" si="276"/>
        <v>17050</v>
      </c>
      <c r="I736" s="30">
        <v>46177</v>
      </c>
      <c r="J736" s="30" t="s">
        <v>503</v>
      </c>
      <c r="K736" s="31" t="s">
        <v>504</v>
      </c>
      <c r="L736" s="31" t="s">
        <v>397</v>
      </c>
      <c r="M736" s="31" t="s">
        <v>388</v>
      </c>
      <c r="N736" s="7">
        <v>46150</v>
      </c>
      <c r="O736" s="33">
        <f t="shared" si="267"/>
        <v>5</v>
      </c>
      <c r="P736" s="33">
        <f t="shared" si="268"/>
        <v>19</v>
      </c>
      <c r="Q736" s="52">
        <f t="shared" si="269"/>
        <v>0</v>
      </c>
      <c r="R736" s="37">
        <f t="shared" si="270"/>
        <v>0</v>
      </c>
      <c r="S736" s="37">
        <f t="shared" si="271"/>
        <v>0</v>
      </c>
      <c r="T736" s="37">
        <f t="shared" si="272"/>
        <v>0</v>
      </c>
      <c r="U736" s="37">
        <f t="shared" si="273"/>
        <v>0</v>
      </c>
      <c r="V736" s="37">
        <f t="shared" si="274"/>
        <v>0</v>
      </c>
      <c r="W736" s="37">
        <f t="shared" si="275"/>
        <v>17050</v>
      </c>
    </row>
    <row r="737" spans="1:23" x14ac:dyDescent="0.35">
      <c r="A737" s="30">
        <v>46146</v>
      </c>
      <c r="B737" s="31" t="s">
        <v>2077</v>
      </c>
      <c r="C737" s="31" t="s">
        <v>1193</v>
      </c>
      <c r="D737" s="31">
        <v>8000</v>
      </c>
      <c r="E737" s="31">
        <v>1280</v>
      </c>
      <c r="F737" s="31">
        <v>9280</v>
      </c>
      <c r="G737" s="31">
        <v>9280</v>
      </c>
      <c r="H737" s="31">
        <f t="shared" si="276"/>
        <v>8000</v>
      </c>
      <c r="I737" s="30">
        <v>46146</v>
      </c>
      <c r="J737" s="30" t="s">
        <v>506</v>
      </c>
      <c r="K737" s="31" t="s">
        <v>504</v>
      </c>
      <c r="L737" s="31" t="s">
        <v>397</v>
      </c>
      <c r="M737" s="31" t="s">
        <v>511</v>
      </c>
      <c r="N737" s="7">
        <v>46150</v>
      </c>
      <c r="O737" s="33">
        <f t="shared" si="267"/>
        <v>5</v>
      </c>
      <c r="P737" s="33">
        <f t="shared" si="268"/>
        <v>19</v>
      </c>
      <c r="Q737" s="52">
        <f t="shared" si="269"/>
        <v>5</v>
      </c>
      <c r="R737" s="37">
        <f t="shared" si="270"/>
        <v>8000</v>
      </c>
      <c r="S737" s="37">
        <f t="shared" si="271"/>
        <v>0</v>
      </c>
      <c r="T737" s="37">
        <f t="shared" si="272"/>
        <v>0</v>
      </c>
      <c r="U737" s="37">
        <f t="shared" si="273"/>
        <v>0</v>
      </c>
      <c r="V737" s="37">
        <f t="shared" si="274"/>
        <v>0</v>
      </c>
      <c r="W737" s="37">
        <f t="shared" si="275"/>
        <v>0</v>
      </c>
    </row>
    <row r="738" spans="1:23" x14ac:dyDescent="0.35">
      <c r="A738" s="30">
        <v>46146</v>
      </c>
      <c r="B738" s="31" t="s">
        <v>2078</v>
      </c>
      <c r="C738" s="31" t="s">
        <v>1193</v>
      </c>
      <c r="D738" s="31">
        <v>8000</v>
      </c>
      <c r="E738" s="31">
        <v>1280</v>
      </c>
      <c r="F738" s="31">
        <v>9280</v>
      </c>
      <c r="G738" s="31">
        <v>9280</v>
      </c>
      <c r="H738" s="31">
        <f t="shared" si="276"/>
        <v>8000</v>
      </c>
      <c r="I738" s="30">
        <v>46146</v>
      </c>
      <c r="J738" s="30" t="s">
        <v>506</v>
      </c>
      <c r="K738" s="31" t="s">
        <v>504</v>
      </c>
      <c r="L738" s="31" t="s">
        <v>397</v>
      </c>
      <c r="M738" s="31" t="s">
        <v>511</v>
      </c>
      <c r="N738" s="7">
        <v>46150</v>
      </c>
      <c r="O738" s="33">
        <f t="shared" si="267"/>
        <v>5</v>
      </c>
      <c r="P738" s="33">
        <f t="shared" si="268"/>
        <v>19</v>
      </c>
      <c r="Q738" s="52">
        <f t="shared" si="269"/>
        <v>5</v>
      </c>
      <c r="R738" s="37">
        <f t="shared" si="270"/>
        <v>8000</v>
      </c>
      <c r="S738" s="37">
        <f t="shared" si="271"/>
        <v>0</v>
      </c>
      <c r="T738" s="37">
        <f t="shared" si="272"/>
        <v>0</v>
      </c>
      <c r="U738" s="37">
        <f t="shared" si="273"/>
        <v>0</v>
      </c>
      <c r="V738" s="37">
        <f t="shared" si="274"/>
        <v>0</v>
      </c>
      <c r="W738" s="37">
        <f t="shared" si="275"/>
        <v>0</v>
      </c>
    </row>
    <row r="739" spans="1:23" x14ac:dyDescent="0.35">
      <c r="A739" s="30">
        <v>46146</v>
      </c>
      <c r="B739" s="31" t="s">
        <v>2079</v>
      </c>
      <c r="C739" s="31" t="s">
        <v>512</v>
      </c>
      <c r="D739" s="31">
        <v>9460</v>
      </c>
      <c r="E739" s="31">
        <v>1513.6</v>
      </c>
      <c r="F739" s="31">
        <v>10973.6</v>
      </c>
      <c r="G739" s="31">
        <v>10973.6</v>
      </c>
      <c r="H739" s="31">
        <f t="shared" si="276"/>
        <v>9460</v>
      </c>
      <c r="I739" s="30">
        <v>46176</v>
      </c>
      <c r="J739" s="30" t="s">
        <v>503</v>
      </c>
      <c r="K739" s="31" t="s">
        <v>504</v>
      </c>
      <c r="L739" s="31" t="s">
        <v>835</v>
      </c>
      <c r="M739" s="31" t="s">
        <v>388</v>
      </c>
      <c r="N739" s="7">
        <v>46150</v>
      </c>
      <c r="O739" s="33">
        <f t="shared" si="267"/>
        <v>5</v>
      </c>
      <c r="P739" s="33">
        <f t="shared" si="268"/>
        <v>19</v>
      </c>
      <c r="Q739" s="52">
        <f t="shared" si="269"/>
        <v>0</v>
      </c>
      <c r="R739" s="37">
        <f t="shared" si="270"/>
        <v>0</v>
      </c>
      <c r="S739" s="37">
        <f t="shared" si="271"/>
        <v>0</v>
      </c>
      <c r="T739" s="37">
        <f t="shared" si="272"/>
        <v>0</v>
      </c>
      <c r="U739" s="37">
        <f t="shared" si="273"/>
        <v>0</v>
      </c>
      <c r="V739" s="37">
        <f t="shared" si="274"/>
        <v>0</v>
      </c>
      <c r="W739" s="37">
        <f t="shared" si="275"/>
        <v>9460</v>
      </c>
    </row>
    <row r="740" spans="1:23" x14ac:dyDescent="0.35">
      <c r="A740" s="30">
        <v>46146</v>
      </c>
      <c r="B740" s="31" t="s">
        <v>2080</v>
      </c>
      <c r="C740" s="31" t="s">
        <v>831</v>
      </c>
      <c r="D740" s="31">
        <v>12608.5</v>
      </c>
      <c r="E740" s="31"/>
      <c r="F740" s="31">
        <v>12608.5</v>
      </c>
      <c r="G740" s="31">
        <v>12608.5</v>
      </c>
      <c r="H740" s="31">
        <f t="shared" si="276"/>
        <v>12608.5</v>
      </c>
      <c r="I740" s="30">
        <v>46176</v>
      </c>
      <c r="J740" s="30" t="s">
        <v>503</v>
      </c>
      <c r="K740" s="31" t="s">
        <v>504</v>
      </c>
      <c r="L740" s="31" t="s">
        <v>397</v>
      </c>
      <c r="M740" s="31" t="s">
        <v>388</v>
      </c>
      <c r="N740" s="7">
        <v>46150</v>
      </c>
      <c r="O740" s="33">
        <f t="shared" si="267"/>
        <v>5</v>
      </c>
      <c r="P740" s="33">
        <f t="shared" si="268"/>
        <v>19</v>
      </c>
      <c r="Q740" s="52">
        <f t="shared" si="269"/>
        <v>0</v>
      </c>
      <c r="R740" s="37">
        <f t="shared" si="270"/>
        <v>0</v>
      </c>
      <c r="S740" s="37">
        <f t="shared" si="271"/>
        <v>0</v>
      </c>
      <c r="T740" s="37">
        <f t="shared" si="272"/>
        <v>0</v>
      </c>
      <c r="U740" s="37">
        <f t="shared" si="273"/>
        <v>0</v>
      </c>
      <c r="V740" s="37">
        <f t="shared" si="274"/>
        <v>0</v>
      </c>
      <c r="W740" s="37">
        <f t="shared" si="275"/>
        <v>12608.5</v>
      </c>
    </row>
    <row r="741" spans="1:23" x14ac:dyDescent="0.35">
      <c r="A741" s="30">
        <v>46146</v>
      </c>
      <c r="B741" s="31" t="s">
        <v>2081</v>
      </c>
      <c r="C741" s="31" t="s">
        <v>1675</v>
      </c>
      <c r="D741" s="31">
        <v>3150</v>
      </c>
      <c r="E741" s="31">
        <v>504</v>
      </c>
      <c r="F741" s="31">
        <v>3654</v>
      </c>
      <c r="G741" s="31">
        <v>3654</v>
      </c>
      <c r="H741" s="31">
        <f t="shared" si="276"/>
        <v>3150</v>
      </c>
      <c r="I741" s="30">
        <v>46146</v>
      </c>
      <c r="J741" s="30" t="s">
        <v>506</v>
      </c>
      <c r="K741" s="31" t="s">
        <v>504</v>
      </c>
      <c r="L741" s="31" t="s">
        <v>1146</v>
      </c>
      <c r="M741" s="31" t="s">
        <v>511</v>
      </c>
      <c r="N741" s="7">
        <v>46150</v>
      </c>
      <c r="O741" s="33">
        <f t="shared" si="267"/>
        <v>5</v>
      </c>
      <c r="P741" s="33">
        <f t="shared" si="268"/>
        <v>19</v>
      </c>
      <c r="Q741" s="52">
        <f t="shared" si="269"/>
        <v>5</v>
      </c>
      <c r="R741" s="37">
        <f t="shared" si="270"/>
        <v>3150</v>
      </c>
      <c r="S741" s="37">
        <f t="shared" si="271"/>
        <v>0</v>
      </c>
      <c r="T741" s="37">
        <f t="shared" si="272"/>
        <v>0</v>
      </c>
      <c r="U741" s="37">
        <f t="shared" si="273"/>
        <v>0</v>
      </c>
      <c r="V741" s="37">
        <f t="shared" si="274"/>
        <v>0</v>
      </c>
      <c r="W741" s="37">
        <f t="shared" si="275"/>
        <v>0</v>
      </c>
    </row>
    <row r="742" spans="1:23" x14ac:dyDescent="0.35">
      <c r="A742" s="30">
        <v>46142</v>
      </c>
      <c r="B742" s="31" t="s">
        <v>2017</v>
      </c>
      <c r="C742" s="31" t="s">
        <v>402</v>
      </c>
      <c r="D742" s="31">
        <v>54720</v>
      </c>
      <c r="E742" s="31">
        <v>8755.2000000000007</v>
      </c>
      <c r="F742" s="31">
        <v>63475.199999999997</v>
      </c>
      <c r="G742" s="31">
        <v>63475.199999999997</v>
      </c>
      <c r="H742" s="31">
        <f t="shared" si="276"/>
        <v>54720</v>
      </c>
      <c r="I742" s="30">
        <v>46172</v>
      </c>
      <c r="J742" s="30" t="s">
        <v>503</v>
      </c>
      <c r="K742" s="31" t="s">
        <v>504</v>
      </c>
      <c r="L742" s="31" t="s">
        <v>397</v>
      </c>
      <c r="M742" s="31" t="s">
        <v>388</v>
      </c>
      <c r="N742" s="7">
        <v>46150</v>
      </c>
      <c r="O742" s="33">
        <f t="shared" si="267"/>
        <v>5</v>
      </c>
      <c r="P742" s="33">
        <f t="shared" si="268"/>
        <v>19</v>
      </c>
      <c r="Q742" s="52">
        <f t="shared" si="269"/>
        <v>0</v>
      </c>
      <c r="R742" s="37">
        <f t="shared" si="270"/>
        <v>0</v>
      </c>
      <c r="S742" s="37">
        <f t="shared" si="271"/>
        <v>0</v>
      </c>
      <c r="T742" s="37">
        <f t="shared" si="272"/>
        <v>0</v>
      </c>
      <c r="U742" s="37">
        <f t="shared" si="273"/>
        <v>0</v>
      </c>
      <c r="V742" s="37">
        <f t="shared" si="274"/>
        <v>0</v>
      </c>
      <c r="W742" s="37">
        <f t="shared" si="275"/>
        <v>54720</v>
      </c>
    </row>
    <row r="743" spans="1:23" x14ac:dyDescent="0.35">
      <c r="A743" s="30">
        <v>46142</v>
      </c>
      <c r="B743" s="31" t="s">
        <v>2018</v>
      </c>
      <c r="C743" s="31" t="s">
        <v>508</v>
      </c>
      <c r="D743" s="31">
        <v>55983.360000000001</v>
      </c>
      <c r="E743" s="31">
        <v>8957.34</v>
      </c>
      <c r="F743" s="31">
        <v>64940.7</v>
      </c>
      <c r="G743" s="31">
        <v>1662.01</v>
      </c>
      <c r="H743" s="31">
        <f>+G743/1.16</f>
        <v>1432.7672413793105</v>
      </c>
      <c r="I743" s="30">
        <v>46172</v>
      </c>
      <c r="J743" s="30" t="s">
        <v>503</v>
      </c>
      <c r="K743" s="31" t="s">
        <v>510</v>
      </c>
      <c r="L743" s="31" t="s">
        <v>397</v>
      </c>
      <c r="M743" s="31" t="s">
        <v>388</v>
      </c>
      <c r="N743" s="7">
        <v>46150</v>
      </c>
      <c r="O743" s="33">
        <f t="shared" si="267"/>
        <v>5</v>
      </c>
      <c r="P743" s="33">
        <f t="shared" si="268"/>
        <v>19</v>
      </c>
      <c r="Q743" s="52">
        <f t="shared" si="269"/>
        <v>0</v>
      </c>
      <c r="R743" s="37">
        <f t="shared" si="270"/>
        <v>0</v>
      </c>
      <c r="S743" s="37">
        <f t="shared" si="271"/>
        <v>0</v>
      </c>
      <c r="T743" s="37">
        <f t="shared" si="272"/>
        <v>0</v>
      </c>
      <c r="U743" s="37">
        <f t="shared" si="273"/>
        <v>0</v>
      </c>
      <c r="V743" s="37">
        <f t="shared" si="274"/>
        <v>0</v>
      </c>
      <c r="W743" s="37">
        <f t="shared" si="275"/>
        <v>1432.7672413793105</v>
      </c>
    </row>
    <row r="744" spans="1:23" x14ac:dyDescent="0.35">
      <c r="A744" s="30">
        <v>46141</v>
      </c>
      <c r="B744" s="31" t="s">
        <v>2019</v>
      </c>
      <c r="C744" s="31" t="s">
        <v>790</v>
      </c>
      <c r="D744" s="31">
        <v>48780</v>
      </c>
      <c r="E744" s="31">
        <v>7804.8</v>
      </c>
      <c r="F744" s="31">
        <v>56584.800000000003</v>
      </c>
      <c r="G744" s="31">
        <v>56584.800000000003</v>
      </c>
      <c r="H744" s="31">
        <f t="shared" ref="H744:H778" si="277">D744</f>
        <v>48780</v>
      </c>
      <c r="I744" s="30">
        <v>46171</v>
      </c>
      <c r="J744" s="30" t="s">
        <v>503</v>
      </c>
      <c r="K744" s="31" t="s">
        <v>504</v>
      </c>
      <c r="L744" s="31" t="s">
        <v>397</v>
      </c>
      <c r="M744" s="31" t="s">
        <v>388</v>
      </c>
      <c r="N744" s="7">
        <v>46150</v>
      </c>
      <c r="O744" s="33">
        <f t="shared" si="267"/>
        <v>5</v>
      </c>
      <c r="P744" s="33">
        <f t="shared" si="268"/>
        <v>19</v>
      </c>
      <c r="Q744" s="52">
        <f t="shared" si="269"/>
        <v>0</v>
      </c>
      <c r="R744" s="37">
        <f t="shared" si="270"/>
        <v>0</v>
      </c>
      <c r="S744" s="37">
        <f t="shared" si="271"/>
        <v>0</v>
      </c>
      <c r="T744" s="37">
        <f t="shared" si="272"/>
        <v>0</v>
      </c>
      <c r="U744" s="37">
        <f t="shared" si="273"/>
        <v>0</v>
      </c>
      <c r="V744" s="37">
        <f t="shared" si="274"/>
        <v>0</v>
      </c>
      <c r="W744" s="37">
        <f t="shared" si="275"/>
        <v>48780</v>
      </c>
    </row>
    <row r="745" spans="1:23" x14ac:dyDescent="0.35">
      <c r="A745" s="30">
        <v>46141</v>
      </c>
      <c r="B745" s="31" t="s">
        <v>2020</v>
      </c>
      <c r="C745" s="31" t="s">
        <v>523</v>
      </c>
      <c r="D745" s="31">
        <v>37590.480000000003</v>
      </c>
      <c r="E745" s="31">
        <v>6014.48</v>
      </c>
      <c r="F745" s="31">
        <v>43604.959999999999</v>
      </c>
      <c r="G745" s="31">
        <v>43604.959999999999</v>
      </c>
      <c r="H745" s="31">
        <f t="shared" si="277"/>
        <v>37590.480000000003</v>
      </c>
      <c r="I745" s="30">
        <v>46171</v>
      </c>
      <c r="J745" s="30" t="s">
        <v>503</v>
      </c>
      <c r="K745" s="31" t="s">
        <v>504</v>
      </c>
      <c r="L745" s="31" t="s">
        <v>397</v>
      </c>
      <c r="M745" s="31" t="s">
        <v>388</v>
      </c>
      <c r="N745" s="7">
        <v>46150</v>
      </c>
      <c r="O745" s="33">
        <f t="shared" si="267"/>
        <v>5</v>
      </c>
      <c r="P745" s="33">
        <f t="shared" si="268"/>
        <v>19</v>
      </c>
      <c r="Q745" s="52">
        <f t="shared" si="269"/>
        <v>0</v>
      </c>
      <c r="R745" s="37">
        <f t="shared" si="270"/>
        <v>0</v>
      </c>
      <c r="S745" s="37">
        <f t="shared" si="271"/>
        <v>0</v>
      </c>
      <c r="T745" s="37">
        <f t="shared" si="272"/>
        <v>0</v>
      </c>
      <c r="U745" s="37">
        <f t="shared" si="273"/>
        <v>0</v>
      </c>
      <c r="V745" s="37">
        <f t="shared" si="274"/>
        <v>0</v>
      </c>
      <c r="W745" s="37">
        <f t="shared" si="275"/>
        <v>37590.480000000003</v>
      </c>
    </row>
    <row r="746" spans="1:23" x14ac:dyDescent="0.35">
      <c r="A746" s="30">
        <v>46141</v>
      </c>
      <c r="B746" s="31" t="s">
        <v>2022</v>
      </c>
      <c r="C746" s="31" t="s">
        <v>803</v>
      </c>
      <c r="D746" s="31">
        <v>9000</v>
      </c>
      <c r="E746" s="31">
        <v>1440</v>
      </c>
      <c r="F746" s="31">
        <v>10440</v>
      </c>
      <c r="G746" s="31">
        <v>10440</v>
      </c>
      <c r="H746" s="31">
        <f t="shared" si="277"/>
        <v>9000</v>
      </c>
      <c r="I746" s="30">
        <v>46171</v>
      </c>
      <c r="J746" s="30" t="s">
        <v>503</v>
      </c>
      <c r="K746" s="31" t="s">
        <v>504</v>
      </c>
      <c r="L746" s="31" t="s">
        <v>397</v>
      </c>
      <c r="M746" s="31" t="s">
        <v>388</v>
      </c>
      <c r="N746" s="7">
        <v>46150</v>
      </c>
      <c r="O746" s="33">
        <f t="shared" si="267"/>
        <v>5</v>
      </c>
      <c r="P746" s="33">
        <f t="shared" si="268"/>
        <v>19</v>
      </c>
      <c r="Q746" s="52">
        <f t="shared" si="269"/>
        <v>0</v>
      </c>
      <c r="R746" s="37">
        <f t="shared" si="270"/>
        <v>0</v>
      </c>
      <c r="S746" s="37">
        <f t="shared" si="271"/>
        <v>0</v>
      </c>
      <c r="T746" s="37">
        <f t="shared" si="272"/>
        <v>0</v>
      </c>
      <c r="U746" s="37">
        <f t="shared" si="273"/>
        <v>0</v>
      </c>
      <c r="V746" s="37">
        <f t="shared" si="274"/>
        <v>0</v>
      </c>
      <c r="W746" s="37">
        <f t="shared" si="275"/>
        <v>9000</v>
      </c>
    </row>
    <row r="747" spans="1:23" x14ac:dyDescent="0.35">
      <c r="A747" s="30">
        <v>46141</v>
      </c>
      <c r="B747" s="31" t="s">
        <v>2025</v>
      </c>
      <c r="C747" s="31" t="s">
        <v>1136</v>
      </c>
      <c r="D747" s="31">
        <v>55240</v>
      </c>
      <c r="E747" s="31">
        <v>8838.4</v>
      </c>
      <c r="F747" s="31">
        <v>64078.400000000001</v>
      </c>
      <c r="G747" s="31">
        <v>64078.400000000001</v>
      </c>
      <c r="H747" s="31">
        <f t="shared" si="277"/>
        <v>55240</v>
      </c>
      <c r="I747" s="30">
        <v>46171</v>
      </c>
      <c r="J747" s="30" t="s">
        <v>503</v>
      </c>
      <c r="K747" s="31" t="s">
        <v>504</v>
      </c>
      <c r="L747" s="31" t="s">
        <v>397</v>
      </c>
      <c r="M747" s="31" t="s">
        <v>388</v>
      </c>
      <c r="N747" s="7">
        <v>46150</v>
      </c>
      <c r="O747" s="33">
        <f t="shared" si="267"/>
        <v>5</v>
      </c>
      <c r="P747" s="33">
        <f t="shared" si="268"/>
        <v>19</v>
      </c>
      <c r="Q747" s="52">
        <f t="shared" si="269"/>
        <v>0</v>
      </c>
      <c r="R747" s="37">
        <f t="shared" si="270"/>
        <v>0</v>
      </c>
      <c r="S747" s="37">
        <f t="shared" si="271"/>
        <v>0</v>
      </c>
      <c r="T747" s="37">
        <f t="shared" si="272"/>
        <v>0</v>
      </c>
      <c r="U747" s="37">
        <f t="shared" si="273"/>
        <v>0</v>
      </c>
      <c r="V747" s="37">
        <f t="shared" si="274"/>
        <v>0</v>
      </c>
      <c r="W747" s="37">
        <f t="shared" si="275"/>
        <v>55240</v>
      </c>
    </row>
    <row r="748" spans="1:23" x14ac:dyDescent="0.35">
      <c r="A748" s="30">
        <v>46140</v>
      </c>
      <c r="B748" s="31" t="s">
        <v>2030</v>
      </c>
      <c r="C748" s="31" t="s">
        <v>920</v>
      </c>
      <c r="D748" s="31">
        <v>7200</v>
      </c>
      <c r="E748" s="31">
        <v>1152</v>
      </c>
      <c r="F748" s="31">
        <v>8352</v>
      </c>
      <c r="G748" s="31">
        <v>8352</v>
      </c>
      <c r="H748" s="31">
        <f t="shared" si="277"/>
        <v>7200</v>
      </c>
      <c r="I748" s="30">
        <v>46170</v>
      </c>
      <c r="J748" s="30" t="s">
        <v>503</v>
      </c>
      <c r="K748" s="31" t="s">
        <v>504</v>
      </c>
      <c r="L748" s="31" t="s">
        <v>835</v>
      </c>
      <c r="M748" s="31" t="s">
        <v>388</v>
      </c>
      <c r="N748" s="7">
        <v>46150</v>
      </c>
      <c r="O748" s="33">
        <f t="shared" si="267"/>
        <v>5</v>
      </c>
      <c r="P748" s="33">
        <f t="shared" si="268"/>
        <v>19</v>
      </c>
      <c r="Q748" s="52">
        <f t="shared" si="269"/>
        <v>0</v>
      </c>
      <c r="R748" s="37">
        <f t="shared" si="270"/>
        <v>0</v>
      </c>
      <c r="S748" s="37">
        <f t="shared" si="271"/>
        <v>0</v>
      </c>
      <c r="T748" s="37">
        <f t="shared" si="272"/>
        <v>0</v>
      </c>
      <c r="U748" s="37">
        <f t="shared" si="273"/>
        <v>0</v>
      </c>
      <c r="V748" s="37">
        <f t="shared" si="274"/>
        <v>0</v>
      </c>
      <c r="W748" s="37">
        <f t="shared" si="275"/>
        <v>7200</v>
      </c>
    </row>
    <row r="749" spans="1:23" x14ac:dyDescent="0.35">
      <c r="A749" s="30">
        <v>46140</v>
      </c>
      <c r="B749" s="31" t="s">
        <v>2031</v>
      </c>
      <c r="C749" s="31" t="s">
        <v>920</v>
      </c>
      <c r="D749" s="31">
        <v>10350</v>
      </c>
      <c r="E749" s="31">
        <v>1656</v>
      </c>
      <c r="F749" s="31">
        <v>12006</v>
      </c>
      <c r="G749" s="31">
        <v>12006</v>
      </c>
      <c r="H749" s="31">
        <f t="shared" si="277"/>
        <v>10350</v>
      </c>
      <c r="I749" s="30">
        <v>46170</v>
      </c>
      <c r="J749" s="30" t="s">
        <v>503</v>
      </c>
      <c r="K749" s="31" t="s">
        <v>504</v>
      </c>
      <c r="L749" s="31" t="s">
        <v>835</v>
      </c>
      <c r="M749" s="31" t="s">
        <v>388</v>
      </c>
      <c r="N749" s="7">
        <v>46150</v>
      </c>
      <c r="O749" s="33">
        <f t="shared" si="267"/>
        <v>5</v>
      </c>
      <c r="P749" s="33">
        <f t="shared" si="268"/>
        <v>19</v>
      </c>
      <c r="Q749" s="52">
        <f t="shared" si="269"/>
        <v>0</v>
      </c>
      <c r="R749" s="37">
        <f t="shared" si="270"/>
        <v>0</v>
      </c>
      <c r="S749" s="37">
        <f t="shared" si="271"/>
        <v>0</v>
      </c>
      <c r="T749" s="37">
        <f t="shared" si="272"/>
        <v>0</v>
      </c>
      <c r="U749" s="37">
        <f t="shared" si="273"/>
        <v>0</v>
      </c>
      <c r="V749" s="37">
        <f t="shared" si="274"/>
        <v>0</v>
      </c>
      <c r="W749" s="37">
        <f t="shared" si="275"/>
        <v>10350</v>
      </c>
    </row>
    <row r="750" spans="1:23" x14ac:dyDescent="0.35">
      <c r="A750" s="30">
        <v>46140</v>
      </c>
      <c r="B750" s="31" t="s">
        <v>2032</v>
      </c>
      <c r="C750" s="31" t="s">
        <v>1643</v>
      </c>
      <c r="D750" s="31">
        <v>13500</v>
      </c>
      <c r="E750" s="31">
        <v>2160</v>
      </c>
      <c r="F750" s="31">
        <v>15660</v>
      </c>
      <c r="G750" s="31">
        <v>15660</v>
      </c>
      <c r="H750" s="31">
        <f t="shared" si="277"/>
        <v>13500</v>
      </c>
      <c r="I750" s="30">
        <v>46170</v>
      </c>
      <c r="J750" s="30" t="s">
        <v>503</v>
      </c>
      <c r="K750" s="31" t="s">
        <v>504</v>
      </c>
      <c r="L750" s="31" t="s">
        <v>835</v>
      </c>
      <c r="M750" s="31" t="s">
        <v>388</v>
      </c>
      <c r="N750" s="7">
        <v>46150</v>
      </c>
      <c r="O750" s="33">
        <f t="shared" si="267"/>
        <v>5</v>
      </c>
      <c r="P750" s="33">
        <f t="shared" si="268"/>
        <v>19</v>
      </c>
      <c r="Q750" s="52">
        <f t="shared" si="269"/>
        <v>0</v>
      </c>
      <c r="R750" s="37">
        <f t="shared" si="270"/>
        <v>0</v>
      </c>
      <c r="S750" s="37">
        <f t="shared" si="271"/>
        <v>0</v>
      </c>
      <c r="T750" s="37">
        <f t="shared" si="272"/>
        <v>0</v>
      </c>
      <c r="U750" s="37">
        <f t="shared" si="273"/>
        <v>0</v>
      </c>
      <c r="V750" s="37">
        <f t="shared" si="274"/>
        <v>0</v>
      </c>
      <c r="W750" s="37">
        <f t="shared" si="275"/>
        <v>13500</v>
      </c>
    </row>
    <row r="751" spans="1:23" x14ac:dyDescent="0.35">
      <c r="A751" s="30">
        <v>46140</v>
      </c>
      <c r="B751" s="31" t="s">
        <v>2033</v>
      </c>
      <c r="C751" s="31" t="s">
        <v>1164</v>
      </c>
      <c r="D751" s="31">
        <v>11264.7</v>
      </c>
      <c r="E751" s="31">
        <v>1802.35</v>
      </c>
      <c r="F751" s="31">
        <v>13067.05</v>
      </c>
      <c r="G751" s="31">
        <v>13067.05</v>
      </c>
      <c r="H751" s="31">
        <f t="shared" si="277"/>
        <v>11264.7</v>
      </c>
      <c r="I751" s="30">
        <v>46170</v>
      </c>
      <c r="J751" s="30" t="s">
        <v>503</v>
      </c>
      <c r="K751" s="31" t="s">
        <v>504</v>
      </c>
      <c r="L751" s="31" t="s">
        <v>397</v>
      </c>
      <c r="M751" s="31" t="s">
        <v>388</v>
      </c>
      <c r="N751" s="7">
        <v>46150</v>
      </c>
      <c r="O751" s="33">
        <f t="shared" si="267"/>
        <v>5</v>
      </c>
      <c r="P751" s="33">
        <f t="shared" si="268"/>
        <v>19</v>
      </c>
      <c r="Q751" s="52">
        <f t="shared" si="269"/>
        <v>0</v>
      </c>
      <c r="R751" s="37">
        <f t="shared" si="270"/>
        <v>0</v>
      </c>
      <c r="S751" s="37">
        <f t="shared" si="271"/>
        <v>0</v>
      </c>
      <c r="T751" s="37">
        <f t="shared" si="272"/>
        <v>0</v>
      </c>
      <c r="U751" s="37">
        <f t="shared" si="273"/>
        <v>0</v>
      </c>
      <c r="V751" s="37">
        <f t="shared" si="274"/>
        <v>0</v>
      </c>
      <c r="W751" s="37">
        <f t="shared" si="275"/>
        <v>11264.7</v>
      </c>
    </row>
    <row r="752" spans="1:23" x14ac:dyDescent="0.35">
      <c r="A752" s="30">
        <v>46140</v>
      </c>
      <c r="B752" s="31" t="s">
        <v>2034</v>
      </c>
      <c r="C752" s="31" t="s">
        <v>1161</v>
      </c>
      <c r="D752" s="31">
        <v>59796</v>
      </c>
      <c r="E752" s="31">
        <v>9567.36</v>
      </c>
      <c r="F752" s="31">
        <v>69363.360000000001</v>
      </c>
      <c r="G752" s="31">
        <v>69363.360000000001</v>
      </c>
      <c r="H752" s="31">
        <f t="shared" si="277"/>
        <v>59796</v>
      </c>
      <c r="I752" s="30">
        <v>46155</v>
      </c>
      <c r="J752" s="30" t="s">
        <v>505</v>
      </c>
      <c r="K752" s="31" t="s">
        <v>504</v>
      </c>
      <c r="L752" s="31" t="s">
        <v>835</v>
      </c>
      <c r="M752" s="31" t="s">
        <v>388</v>
      </c>
      <c r="N752" s="7">
        <v>46150</v>
      </c>
      <c r="O752" s="33">
        <f t="shared" si="267"/>
        <v>5</v>
      </c>
      <c r="P752" s="33">
        <f t="shared" si="268"/>
        <v>19</v>
      </c>
      <c r="Q752" s="52">
        <f t="shared" si="269"/>
        <v>0</v>
      </c>
      <c r="R752" s="37">
        <f t="shared" si="270"/>
        <v>0</v>
      </c>
      <c r="S752" s="37">
        <f t="shared" si="271"/>
        <v>0</v>
      </c>
      <c r="T752" s="37">
        <f t="shared" si="272"/>
        <v>0</v>
      </c>
      <c r="U752" s="37">
        <f t="shared" si="273"/>
        <v>0</v>
      </c>
      <c r="V752" s="37">
        <f t="shared" si="274"/>
        <v>59796</v>
      </c>
      <c r="W752" s="37">
        <f t="shared" si="275"/>
        <v>0</v>
      </c>
    </row>
    <row r="753" spans="1:23" x14ac:dyDescent="0.35">
      <c r="A753" s="30">
        <v>46140</v>
      </c>
      <c r="B753" s="31" t="s">
        <v>2037</v>
      </c>
      <c r="C753" s="31" t="s">
        <v>411</v>
      </c>
      <c r="D753" s="31">
        <v>30600</v>
      </c>
      <c r="E753" s="31">
        <v>4896</v>
      </c>
      <c r="F753" s="31">
        <v>35496</v>
      </c>
      <c r="G753" s="31">
        <v>35496</v>
      </c>
      <c r="H753" s="31">
        <f t="shared" si="277"/>
        <v>30600</v>
      </c>
      <c r="I753" s="30">
        <v>46170</v>
      </c>
      <c r="J753" s="30" t="s">
        <v>503</v>
      </c>
      <c r="K753" s="31" t="s">
        <v>504</v>
      </c>
      <c r="L753" s="31" t="s">
        <v>1146</v>
      </c>
      <c r="M753" s="31" t="s">
        <v>388</v>
      </c>
      <c r="N753" s="7">
        <v>46150</v>
      </c>
      <c r="O753" s="33">
        <f t="shared" si="267"/>
        <v>5</v>
      </c>
      <c r="P753" s="33">
        <f t="shared" si="268"/>
        <v>19</v>
      </c>
      <c r="Q753" s="52">
        <f t="shared" si="269"/>
        <v>0</v>
      </c>
      <c r="R753" s="37">
        <f t="shared" si="270"/>
        <v>0</v>
      </c>
      <c r="S753" s="37">
        <f t="shared" si="271"/>
        <v>0</v>
      </c>
      <c r="T753" s="37">
        <f t="shared" si="272"/>
        <v>0</v>
      </c>
      <c r="U753" s="37">
        <f t="shared" si="273"/>
        <v>0</v>
      </c>
      <c r="V753" s="37">
        <f t="shared" si="274"/>
        <v>0</v>
      </c>
      <c r="W753" s="37">
        <f t="shared" si="275"/>
        <v>30600</v>
      </c>
    </row>
    <row r="754" spans="1:23" x14ac:dyDescent="0.35">
      <c r="A754" s="30">
        <v>46139</v>
      </c>
      <c r="B754" s="31" t="s">
        <v>2038</v>
      </c>
      <c r="C754" s="31" t="s">
        <v>1136</v>
      </c>
      <c r="D754" s="31">
        <v>34200</v>
      </c>
      <c r="E754" s="31">
        <v>5472</v>
      </c>
      <c r="F754" s="31">
        <v>39672</v>
      </c>
      <c r="G754" s="31">
        <v>39672</v>
      </c>
      <c r="H754" s="31">
        <f t="shared" si="277"/>
        <v>34200</v>
      </c>
      <c r="I754" s="30">
        <v>46169</v>
      </c>
      <c r="J754" s="30" t="s">
        <v>503</v>
      </c>
      <c r="K754" s="31" t="s">
        <v>504</v>
      </c>
      <c r="L754" s="31" t="s">
        <v>397</v>
      </c>
      <c r="M754" s="31" t="s">
        <v>388</v>
      </c>
      <c r="N754" s="7">
        <v>46150</v>
      </c>
      <c r="O754" s="33">
        <f t="shared" si="267"/>
        <v>5</v>
      </c>
      <c r="P754" s="33">
        <f t="shared" si="268"/>
        <v>19</v>
      </c>
      <c r="Q754" s="52">
        <f t="shared" si="269"/>
        <v>0</v>
      </c>
      <c r="R754" s="37">
        <f t="shared" si="270"/>
        <v>0</v>
      </c>
      <c r="S754" s="37">
        <f t="shared" si="271"/>
        <v>0</v>
      </c>
      <c r="T754" s="37">
        <f t="shared" si="272"/>
        <v>0</v>
      </c>
      <c r="U754" s="37">
        <f t="shared" si="273"/>
        <v>0</v>
      </c>
      <c r="V754" s="37">
        <f t="shared" si="274"/>
        <v>0</v>
      </c>
      <c r="W754" s="37">
        <f t="shared" si="275"/>
        <v>34200</v>
      </c>
    </row>
    <row r="755" spans="1:23" x14ac:dyDescent="0.35">
      <c r="A755" s="30">
        <v>46139</v>
      </c>
      <c r="B755" s="31" t="s">
        <v>2039</v>
      </c>
      <c r="C755" s="31" t="s">
        <v>1136</v>
      </c>
      <c r="D755" s="31">
        <v>64900</v>
      </c>
      <c r="E755" s="31">
        <v>10384</v>
      </c>
      <c r="F755" s="31">
        <v>75284</v>
      </c>
      <c r="G755" s="31">
        <v>75284</v>
      </c>
      <c r="H755" s="31">
        <f t="shared" si="277"/>
        <v>64900</v>
      </c>
      <c r="I755" s="30">
        <v>46169</v>
      </c>
      <c r="J755" s="30" t="s">
        <v>503</v>
      </c>
      <c r="K755" s="31" t="s">
        <v>504</v>
      </c>
      <c r="L755" s="31" t="s">
        <v>397</v>
      </c>
      <c r="M755" s="31" t="s">
        <v>388</v>
      </c>
      <c r="N755" s="7">
        <v>46150</v>
      </c>
      <c r="O755" s="33">
        <f t="shared" si="267"/>
        <v>5</v>
      </c>
      <c r="P755" s="33">
        <f t="shared" si="268"/>
        <v>19</v>
      </c>
      <c r="Q755" s="52">
        <f t="shared" si="269"/>
        <v>0</v>
      </c>
      <c r="R755" s="37">
        <f t="shared" si="270"/>
        <v>0</v>
      </c>
      <c r="S755" s="37">
        <f t="shared" si="271"/>
        <v>0</v>
      </c>
      <c r="T755" s="37">
        <f t="shared" si="272"/>
        <v>0</v>
      </c>
      <c r="U755" s="37">
        <f t="shared" si="273"/>
        <v>0</v>
      </c>
      <c r="V755" s="37">
        <f t="shared" si="274"/>
        <v>0</v>
      </c>
      <c r="W755" s="37">
        <f t="shared" si="275"/>
        <v>64900</v>
      </c>
    </row>
    <row r="756" spans="1:23" x14ac:dyDescent="0.35">
      <c r="A756" s="30">
        <v>46139</v>
      </c>
      <c r="B756" s="31" t="s">
        <v>2044</v>
      </c>
      <c r="C756" s="31" t="s">
        <v>2045</v>
      </c>
      <c r="D756" s="31">
        <v>8160</v>
      </c>
      <c r="E756" s="31">
        <v>1305.5999999999999</v>
      </c>
      <c r="F756" s="31">
        <v>9465.6</v>
      </c>
      <c r="G756" s="31">
        <v>9465.6</v>
      </c>
      <c r="H756" s="31">
        <f t="shared" si="277"/>
        <v>8160</v>
      </c>
      <c r="I756" s="30">
        <v>46169</v>
      </c>
      <c r="J756" s="30" t="s">
        <v>503</v>
      </c>
      <c r="K756" s="31" t="s">
        <v>504</v>
      </c>
      <c r="L756" s="31" t="s">
        <v>397</v>
      </c>
      <c r="M756" s="31" t="s">
        <v>388</v>
      </c>
      <c r="N756" s="7">
        <v>46150</v>
      </c>
      <c r="O756" s="33">
        <f t="shared" si="267"/>
        <v>5</v>
      </c>
      <c r="P756" s="33">
        <f t="shared" si="268"/>
        <v>19</v>
      </c>
      <c r="Q756" s="52">
        <f t="shared" si="269"/>
        <v>0</v>
      </c>
      <c r="R756" s="37">
        <f t="shared" si="270"/>
        <v>0</v>
      </c>
      <c r="S756" s="37">
        <f t="shared" si="271"/>
        <v>0</v>
      </c>
      <c r="T756" s="37">
        <f t="shared" si="272"/>
        <v>0</v>
      </c>
      <c r="U756" s="37">
        <f t="shared" si="273"/>
        <v>0</v>
      </c>
      <c r="V756" s="37">
        <f t="shared" si="274"/>
        <v>0</v>
      </c>
      <c r="W756" s="37">
        <f t="shared" si="275"/>
        <v>8160</v>
      </c>
    </row>
    <row r="757" spans="1:23" x14ac:dyDescent="0.35">
      <c r="A757" s="30">
        <v>46139</v>
      </c>
      <c r="B757" s="31" t="s">
        <v>2047</v>
      </c>
      <c r="C757" s="31" t="s">
        <v>745</v>
      </c>
      <c r="D757" s="31">
        <v>56392.85</v>
      </c>
      <c r="E757" s="31">
        <v>9022.86</v>
      </c>
      <c r="F757" s="31">
        <v>65415.71</v>
      </c>
      <c r="G757" s="31">
        <v>65415.71</v>
      </c>
      <c r="H757" s="31">
        <f t="shared" si="277"/>
        <v>56392.85</v>
      </c>
      <c r="I757" s="30">
        <v>46169</v>
      </c>
      <c r="J757" s="30" t="s">
        <v>503</v>
      </c>
      <c r="K757" s="31" t="s">
        <v>504</v>
      </c>
      <c r="L757" s="31" t="s">
        <v>835</v>
      </c>
      <c r="M757" s="31" t="s">
        <v>388</v>
      </c>
      <c r="N757" s="7">
        <v>46150</v>
      </c>
      <c r="O757" s="33">
        <f t="shared" si="267"/>
        <v>5</v>
      </c>
      <c r="P757" s="33">
        <f t="shared" si="268"/>
        <v>19</v>
      </c>
      <c r="Q757" s="52">
        <f t="shared" si="269"/>
        <v>0</v>
      </c>
      <c r="R757" s="37">
        <f t="shared" si="270"/>
        <v>0</v>
      </c>
      <c r="S757" s="37">
        <f t="shared" si="271"/>
        <v>0</v>
      </c>
      <c r="T757" s="37">
        <f t="shared" si="272"/>
        <v>0</v>
      </c>
      <c r="U757" s="37">
        <f t="shared" si="273"/>
        <v>0</v>
      </c>
      <c r="V757" s="37">
        <f t="shared" si="274"/>
        <v>0</v>
      </c>
      <c r="W757" s="37">
        <f t="shared" si="275"/>
        <v>56392.85</v>
      </c>
    </row>
    <row r="758" spans="1:23" x14ac:dyDescent="0.35">
      <c r="A758" s="30">
        <v>46137</v>
      </c>
      <c r="B758" s="31" t="s">
        <v>2048</v>
      </c>
      <c r="C758" s="31" t="s">
        <v>402</v>
      </c>
      <c r="D758" s="31">
        <v>6840</v>
      </c>
      <c r="E758" s="31">
        <v>1094.4000000000001</v>
      </c>
      <c r="F758" s="31">
        <v>7934.4</v>
      </c>
      <c r="G758" s="31">
        <v>7934.4</v>
      </c>
      <c r="H758" s="31">
        <f t="shared" si="277"/>
        <v>6840</v>
      </c>
      <c r="I758" s="30">
        <v>46167</v>
      </c>
      <c r="J758" s="30" t="s">
        <v>503</v>
      </c>
      <c r="K758" s="31" t="s">
        <v>504</v>
      </c>
      <c r="L758" s="31" t="s">
        <v>397</v>
      </c>
      <c r="M758" s="31" t="s">
        <v>388</v>
      </c>
      <c r="N758" s="7">
        <v>46150</v>
      </c>
      <c r="O758" s="33">
        <f t="shared" si="267"/>
        <v>5</v>
      </c>
      <c r="P758" s="33">
        <f t="shared" si="268"/>
        <v>19</v>
      </c>
      <c r="Q758" s="52">
        <f t="shared" si="269"/>
        <v>0</v>
      </c>
      <c r="R758" s="37">
        <f t="shared" si="270"/>
        <v>0</v>
      </c>
      <c r="S758" s="37">
        <f t="shared" si="271"/>
        <v>0</v>
      </c>
      <c r="T758" s="37">
        <f t="shared" si="272"/>
        <v>0</v>
      </c>
      <c r="U758" s="37">
        <f t="shared" si="273"/>
        <v>0</v>
      </c>
      <c r="V758" s="37">
        <f t="shared" si="274"/>
        <v>0</v>
      </c>
      <c r="W758" s="37">
        <f t="shared" si="275"/>
        <v>6840</v>
      </c>
    </row>
    <row r="759" spans="1:23" x14ac:dyDescent="0.35">
      <c r="A759" s="30">
        <v>46137</v>
      </c>
      <c r="B759" s="31" t="s">
        <v>2049</v>
      </c>
      <c r="C759" s="31" t="s">
        <v>2042</v>
      </c>
      <c r="D759" s="31">
        <v>4050</v>
      </c>
      <c r="E759" s="31">
        <v>648</v>
      </c>
      <c r="F759" s="31">
        <v>4698</v>
      </c>
      <c r="G759" s="31">
        <v>4698</v>
      </c>
      <c r="H759" s="31">
        <f t="shared" si="277"/>
        <v>4050</v>
      </c>
      <c r="I759" s="30">
        <v>46167</v>
      </c>
      <c r="J759" s="30" t="s">
        <v>503</v>
      </c>
      <c r="K759" s="31" t="s">
        <v>504</v>
      </c>
      <c r="L759" s="31" t="s">
        <v>397</v>
      </c>
      <c r="M759" s="31" t="s">
        <v>388</v>
      </c>
      <c r="N759" s="7">
        <v>46150</v>
      </c>
      <c r="O759" s="33">
        <f t="shared" si="267"/>
        <v>5</v>
      </c>
      <c r="P759" s="33">
        <f t="shared" si="268"/>
        <v>19</v>
      </c>
      <c r="Q759" s="52">
        <f t="shared" si="269"/>
        <v>0</v>
      </c>
      <c r="R759" s="37">
        <f t="shared" si="270"/>
        <v>0</v>
      </c>
      <c r="S759" s="37">
        <f t="shared" si="271"/>
        <v>0</v>
      </c>
      <c r="T759" s="37">
        <f t="shared" si="272"/>
        <v>0</v>
      </c>
      <c r="U759" s="37">
        <f t="shared" si="273"/>
        <v>0</v>
      </c>
      <c r="V759" s="37">
        <f t="shared" si="274"/>
        <v>0</v>
      </c>
      <c r="W759" s="37">
        <f t="shared" si="275"/>
        <v>4050</v>
      </c>
    </row>
    <row r="760" spans="1:23" x14ac:dyDescent="0.35">
      <c r="A760" s="30">
        <v>46137</v>
      </c>
      <c r="B760" s="31" t="s">
        <v>2050</v>
      </c>
      <c r="C760" s="31" t="s">
        <v>412</v>
      </c>
      <c r="D760" s="31">
        <v>9738.23</v>
      </c>
      <c r="E760" s="31">
        <v>1558.12</v>
      </c>
      <c r="F760" s="31">
        <v>11296.35</v>
      </c>
      <c r="G760" s="31">
        <v>11296.35</v>
      </c>
      <c r="H760" s="31">
        <f t="shared" si="277"/>
        <v>9738.23</v>
      </c>
      <c r="I760" s="30">
        <v>46167</v>
      </c>
      <c r="J760" s="30" t="s">
        <v>503</v>
      </c>
      <c r="K760" s="31" t="s">
        <v>504</v>
      </c>
      <c r="L760" s="31" t="s">
        <v>397</v>
      </c>
      <c r="M760" s="31" t="s">
        <v>388</v>
      </c>
      <c r="N760" s="7">
        <v>46150</v>
      </c>
      <c r="O760" s="33">
        <f t="shared" si="267"/>
        <v>5</v>
      </c>
      <c r="P760" s="33">
        <f t="shared" si="268"/>
        <v>19</v>
      </c>
      <c r="Q760" s="52">
        <f t="shared" si="269"/>
        <v>0</v>
      </c>
      <c r="R760" s="37">
        <f t="shared" si="270"/>
        <v>0</v>
      </c>
      <c r="S760" s="37">
        <f t="shared" si="271"/>
        <v>0</v>
      </c>
      <c r="T760" s="37">
        <f t="shared" si="272"/>
        <v>0</v>
      </c>
      <c r="U760" s="37">
        <f t="shared" si="273"/>
        <v>0</v>
      </c>
      <c r="V760" s="37">
        <f t="shared" si="274"/>
        <v>0</v>
      </c>
      <c r="W760" s="37">
        <f t="shared" si="275"/>
        <v>9738.23</v>
      </c>
    </row>
    <row r="761" spans="1:23" x14ac:dyDescent="0.35">
      <c r="A761" s="30">
        <v>46136</v>
      </c>
      <c r="B761" s="31" t="s">
        <v>1948</v>
      </c>
      <c r="C761" s="31" t="s">
        <v>1270</v>
      </c>
      <c r="D761" s="31">
        <v>3749.48</v>
      </c>
      <c r="E761" s="31">
        <v>599.91999999999996</v>
      </c>
      <c r="F761" s="31">
        <v>4349.3999999999996</v>
      </c>
      <c r="G761" s="31">
        <v>4349.3999999999996</v>
      </c>
      <c r="H761" s="31">
        <f t="shared" si="277"/>
        <v>3749.48</v>
      </c>
      <c r="I761" s="30">
        <v>46166</v>
      </c>
      <c r="J761" s="30" t="s">
        <v>503</v>
      </c>
      <c r="K761" s="31" t="s">
        <v>504</v>
      </c>
      <c r="L761" s="31" t="s">
        <v>835</v>
      </c>
      <c r="M761" s="31" t="s">
        <v>388</v>
      </c>
      <c r="N761" s="7">
        <v>46150</v>
      </c>
      <c r="O761" s="33">
        <f t="shared" si="267"/>
        <v>5</v>
      </c>
      <c r="P761" s="33">
        <f t="shared" si="268"/>
        <v>19</v>
      </c>
      <c r="Q761" s="52">
        <f t="shared" si="269"/>
        <v>0</v>
      </c>
      <c r="R761" s="37">
        <f t="shared" si="270"/>
        <v>0</v>
      </c>
      <c r="S761" s="37">
        <f t="shared" si="271"/>
        <v>0</v>
      </c>
      <c r="T761" s="37">
        <f t="shared" si="272"/>
        <v>0</v>
      </c>
      <c r="U761" s="37">
        <f t="shared" si="273"/>
        <v>0</v>
      </c>
      <c r="V761" s="37">
        <f t="shared" si="274"/>
        <v>0</v>
      </c>
      <c r="W761" s="37">
        <f t="shared" si="275"/>
        <v>3749.48</v>
      </c>
    </row>
    <row r="762" spans="1:23" x14ac:dyDescent="0.35">
      <c r="A762" s="30">
        <v>46136</v>
      </c>
      <c r="B762" s="31" t="s">
        <v>1953</v>
      </c>
      <c r="C762" s="31" t="s">
        <v>1270</v>
      </c>
      <c r="D762" s="31">
        <v>3195</v>
      </c>
      <c r="E762" s="31">
        <v>511.2</v>
      </c>
      <c r="F762" s="31">
        <v>3706.2</v>
      </c>
      <c r="G762" s="31">
        <v>3706.2</v>
      </c>
      <c r="H762" s="31">
        <f t="shared" si="277"/>
        <v>3195</v>
      </c>
      <c r="I762" s="30">
        <v>46166</v>
      </c>
      <c r="J762" s="30" t="s">
        <v>503</v>
      </c>
      <c r="K762" s="31" t="s">
        <v>504</v>
      </c>
      <c r="L762" s="31" t="s">
        <v>835</v>
      </c>
      <c r="M762" s="31" t="s">
        <v>388</v>
      </c>
      <c r="N762" s="7">
        <v>46150</v>
      </c>
      <c r="O762" s="33">
        <f t="shared" si="267"/>
        <v>5</v>
      </c>
      <c r="P762" s="33">
        <f t="shared" si="268"/>
        <v>19</v>
      </c>
      <c r="Q762" s="52">
        <f t="shared" si="269"/>
        <v>0</v>
      </c>
      <c r="R762" s="37">
        <f t="shared" si="270"/>
        <v>0</v>
      </c>
      <c r="S762" s="37">
        <f t="shared" si="271"/>
        <v>0</v>
      </c>
      <c r="T762" s="37">
        <f t="shared" si="272"/>
        <v>0</v>
      </c>
      <c r="U762" s="37">
        <f t="shared" si="273"/>
        <v>0</v>
      </c>
      <c r="V762" s="37">
        <f t="shared" si="274"/>
        <v>0</v>
      </c>
      <c r="W762" s="37">
        <f t="shared" si="275"/>
        <v>3195</v>
      </c>
    </row>
    <row r="763" spans="1:23" x14ac:dyDescent="0.35">
      <c r="A763" s="30">
        <v>46136</v>
      </c>
      <c r="B763" s="31" t="s">
        <v>1955</v>
      </c>
      <c r="C763" s="31" t="s">
        <v>1448</v>
      </c>
      <c r="D763" s="31">
        <v>114984.03</v>
      </c>
      <c r="E763" s="31">
        <v>18397.439999999999</v>
      </c>
      <c r="F763" s="31">
        <v>133381.47</v>
      </c>
      <c r="G763" s="31">
        <v>133381.47</v>
      </c>
      <c r="H763" s="31">
        <f t="shared" si="277"/>
        <v>114984.03</v>
      </c>
      <c r="I763" s="30">
        <v>46166</v>
      </c>
      <c r="J763" s="30" t="s">
        <v>503</v>
      </c>
      <c r="K763" s="31" t="s">
        <v>504</v>
      </c>
      <c r="L763" s="31" t="s">
        <v>1146</v>
      </c>
      <c r="M763" s="31" t="s">
        <v>388</v>
      </c>
      <c r="N763" s="7">
        <v>46150</v>
      </c>
      <c r="O763" s="33">
        <f t="shared" si="267"/>
        <v>5</v>
      </c>
      <c r="P763" s="33">
        <f t="shared" si="268"/>
        <v>19</v>
      </c>
      <c r="Q763" s="52">
        <f t="shared" si="269"/>
        <v>0</v>
      </c>
      <c r="R763" s="37">
        <f t="shared" si="270"/>
        <v>0</v>
      </c>
      <c r="S763" s="37">
        <f t="shared" si="271"/>
        <v>0</v>
      </c>
      <c r="T763" s="37">
        <f t="shared" si="272"/>
        <v>0</v>
      </c>
      <c r="U763" s="37">
        <f t="shared" si="273"/>
        <v>0</v>
      </c>
      <c r="V763" s="37">
        <f t="shared" si="274"/>
        <v>0</v>
      </c>
      <c r="W763" s="37">
        <f t="shared" si="275"/>
        <v>114984.03</v>
      </c>
    </row>
    <row r="764" spans="1:23" x14ac:dyDescent="0.35">
      <c r="A764" s="30">
        <v>46136</v>
      </c>
      <c r="B764" s="31" t="s">
        <v>1957</v>
      </c>
      <c r="C764" s="31" t="s">
        <v>1448</v>
      </c>
      <c r="D764" s="31">
        <v>12600</v>
      </c>
      <c r="E764" s="31">
        <v>2016</v>
      </c>
      <c r="F764" s="31">
        <v>14616</v>
      </c>
      <c r="G764" s="31">
        <v>14616</v>
      </c>
      <c r="H764" s="31">
        <f t="shared" si="277"/>
        <v>12600</v>
      </c>
      <c r="I764" s="30">
        <v>46166</v>
      </c>
      <c r="J764" s="30" t="s">
        <v>503</v>
      </c>
      <c r="K764" s="31" t="s">
        <v>504</v>
      </c>
      <c r="L764" s="31" t="s">
        <v>1146</v>
      </c>
      <c r="M764" s="31" t="s">
        <v>388</v>
      </c>
      <c r="N764" s="7">
        <v>46150</v>
      </c>
      <c r="O764" s="33">
        <f t="shared" si="267"/>
        <v>5</v>
      </c>
      <c r="P764" s="33">
        <f t="shared" si="268"/>
        <v>19</v>
      </c>
      <c r="Q764" s="52">
        <f t="shared" si="269"/>
        <v>0</v>
      </c>
      <c r="R764" s="37">
        <f t="shared" si="270"/>
        <v>0</v>
      </c>
      <c r="S764" s="37">
        <f t="shared" si="271"/>
        <v>0</v>
      </c>
      <c r="T764" s="37">
        <f t="shared" si="272"/>
        <v>0</v>
      </c>
      <c r="U764" s="37">
        <f t="shared" si="273"/>
        <v>0</v>
      </c>
      <c r="V764" s="37">
        <f t="shared" si="274"/>
        <v>0</v>
      </c>
      <c r="W764" s="37">
        <f t="shared" si="275"/>
        <v>12600</v>
      </c>
    </row>
    <row r="765" spans="1:23" x14ac:dyDescent="0.35">
      <c r="A765" s="30">
        <v>46135</v>
      </c>
      <c r="B765" s="31" t="s">
        <v>1958</v>
      </c>
      <c r="C765" s="31" t="s">
        <v>523</v>
      </c>
      <c r="D765" s="31">
        <v>9200</v>
      </c>
      <c r="E765" s="31">
        <v>1472</v>
      </c>
      <c r="F765" s="31">
        <v>10672</v>
      </c>
      <c r="G765" s="31">
        <v>10672</v>
      </c>
      <c r="H765" s="31">
        <f t="shared" si="277"/>
        <v>9200</v>
      </c>
      <c r="I765" s="30">
        <v>46165</v>
      </c>
      <c r="J765" s="30" t="s">
        <v>503</v>
      </c>
      <c r="K765" s="31" t="s">
        <v>504</v>
      </c>
      <c r="L765" s="31" t="s">
        <v>397</v>
      </c>
      <c r="M765" s="31" t="s">
        <v>388</v>
      </c>
      <c r="N765" s="7">
        <v>46150</v>
      </c>
      <c r="O765" s="33">
        <f t="shared" si="267"/>
        <v>5</v>
      </c>
      <c r="P765" s="33">
        <f t="shared" si="268"/>
        <v>19</v>
      </c>
      <c r="Q765" s="52">
        <f t="shared" si="269"/>
        <v>0</v>
      </c>
      <c r="R765" s="37">
        <f t="shared" si="270"/>
        <v>0</v>
      </c>
      <c r="S765" s="37">
        <f t="shared" si="271"/>
        <v>0</v>
      </c>
      <c r="T765" s="37">
        <f t="shared" si="272"/>
        <v>0</v>
      </c>
      <c r="U765" s="37">
        <f t="shared" si="273"/>
        <v>0</v>
      </c>
      <c r="V765" s="37">
        <f t="shared" si="274"/>
        <v>0</v>
      </c>
      <c r="W765" s="37">
        <f t="shared" si="275"/>
        <v>9200</v>
      </c>
    </row>
    <row r="766" spans="1:23" x14ac:dyDescent="0.35">
      <c r="A766" s="30">
        <v>46134</v>
      </c>
      <c r="B766" s="31" t="s">
        <v>1964</v>
      </c>
      <c r="C766" s="31" t="s">
        <v>1885</v>
      </c>
      <c r="D766" s="31">
        <v>2850</v>
      </c>
      <c r="E766" s="31">
        <v>456</v>
      </c>
      <c r="F766" s="31">
        <v>3306</v>
      </c>
      <c r="G766" s="31">
        <v>3306</v>
      </c>
      <c r="H766" s="31">
        <f t="shared" si="277"/>
        <v>2850</v>
      </c>
      <c r="I766" s="30">
        <v>46164</v>
      </c>
      <c r="J766" s="30" t="s">
        <v>503</v>
      </c>
      <c r="K766" s="31" t="s">
        <v>504</v>
      </c>
      <c r="L766" s="31" t="s">
        <v>835</v>
      </c>
      <c r="M766" s="31" t="s">
        <v>388</v>
      </c>
      <c r="N766" s="7">
        <v>46150</v>
      </c>
      <c r="O766" s="33">
        <f t="shared" si="267"/>
        <v>5</v>
      </c>
      <c r="P766" s="33">
        <f t="shared" si="268"/>
        <v>19</v>
      </c>
      <c r="Q766" s="52">
        <f t="shared" si="269"/>
        <v>0</v>
      </c>
      <c r="R766" s="37">
        <f t="shared" si="270"/>
        <v>0</v>
      </c>
      <c r="S766" s="37">
        <f t="shared" si="271"/>
        <v>0</v>
      </c>
      <c r="T766" s="37">
        <f t="shared" si="272"/>
        <v>0</v>
      </c>
      <c r="U766" s="37">
        <f t="shared" si="273"/>
        <v>0</v>
      </c>
      <c r="V766" s="37">
        <f t="shared" si="274"/>
        <v>0</v>
      </c>
      <c r="W766" s="37">
        <f t="shared" si="275"/>
        <v>2850</v>
      </c>
    </row>
    <row r="767" spans="1:23" x14ac:dyDescent="0.35">
      <c r="A767" s="30">
        <v>46134</v>
      </c>
      <c r="B767" s="31" t="s">
        <v>1965</v>
      </c>
      <c r="C767" s="31" t="s">
        <v>408</v>
      </c>
      <c r="D767" s="31">
        <v>12400</v>
      </c>
      <c r="E767" s="31">
        <v>1984</v>
      </c>
      <c r="F767" s="31">
        <v>14384</v>
      </c>
      <c r="G767" s="31">
        <v>14384</v>
      </c>
      <c r="H767" s="31">
        <f t="shared" si="277"/>
        <v>12400</v>
      </c>
      <c r="I767" s="30">
        <v>46164</v>
      </c>
      <c r="J767" s="30" t="s">
        <v>503</v>
      </c>
      <c r="K767" s="31" t="s">
        <v>504</v>
      </c>
      <c r="L767" s="31" t="s">
        <v>397</v>
      </c>
      <c r="M767" s="31" t="s">
        <v>388</v>
      </c>
      <c r="N767" s="7">
        <v>46150</v>
      </c>
      <c r="O767" s="33">
        <f t="shared" si="267"/>
        <v>5</v>
      </c>
      <c r="P767" s="33">
        <f t="shared" si="268"/>
        <v>19</v>
      </c>
      <c r="Q767" s="52">
        <f t="shared" si="269"/>
        <v>0</v>
      </c>
      <c r="R767" s="37">
        <f t="shared" si="270"/>
        <v>0</v>
      </c>
      <c r="S767" s="37">
        <f t="shared" si="271"/>
        <v>0</v>
      </c>
      <c r="T767" s="37">
        <f t="shared" si="272"/>
        <v>0</v>
      </c>
      <c r="U767" s="37">
        <f t="shared" si="273"/>
        <v>0</v>
      </c>
      <c r="V767" s="37">
        <f t="shared" si="274"/>
        <v>0</v>
      </c>
      <c r="W767" s="37">
        <f t="shared" si="275"/>
        <v>12400</v>
      </c>
    </row>
    <row r="768" spans="1:23" x14ac:dyDescent="0.35">
      <c r="A768" s="30">
        <v>46134</v>
      </c>
      <c r="B768" s="31" t="s">
        <v>1966</v>
      </c>
      <c r="C768" s="31" t="s">
        <v>410</v>
      </c>
      <c r="D768" s="31">
        <v>8800</v>
      </c>
      <c r="E768" s="31">
        <v>1408</v>
      </c>
      <c r="F768" s="31">
        <v>10208</v>
      </c>
      <c r="G768" s="31">
        <v>10208</v>
      </c>
      <c r="H768" s="31">
        <f t="shared" si="277"/>
        <v>8800</v>
      </c>
      <c r="I768" s="30">
        <v>46164</v>
      </c>
      <c r="J768" s="30" t="s">
        <v>503</v>
      </c>
      <c r="K768" s="31" t="s">
        <v>504</v>
      </c>
      <c r="L768" s="31" t="s">
        <v>397</v>
      </c>
      <c r="M768" s="31" t="s">
        <v>388</v>
      </c>
      <c r="N768" s="7">
        <v>46150</v>
      </c>
      <c r="O768" s="33">
        <f t="shared" si="267"/>
        <v>5</v>
      </c>
      <c r="P768" s="33">
        <f t="shared" si="268"/>
        <v>19</v>
      </c>
      <c r="Q768" s="52">
        <f t="shared" si="269"/>
        <v>0</v>
      </c>
      <c r="R768" s="37">
        <f t="shared" si="270"/>
        <v>0</v>
      </c>
      <c r="S768" s="37">
        <f t="shared" si="271"/>
        <v>0</v>
      </c>
      <c r="T768" s="37">
        <f t="shared" si="272"/>
        <v>0</v>
      </c>
      <c r="U768" s="37">
        <f t="shared" si="273"/>
        <v>0</v>
      </c>
      <c r="V768" s="37">
        <f t="shared" si="274"/>
        <v>0</v>
      </c>
      <c r="W768" s="37">
        <f t="shared" si="275"/>
        <v>8800</v>
      </c>
    </row>
    <row r="769" spans="1:23" x14ac:dyDescent="0.35">
      <c r="A769" s="30">
        <v>46134</v>
      </c>
      <c r="B769" s="31" t="s">
        <v>1967</v>
      </c>
      <c r="C769" s="31" t="s">
        <v>1968</v>
      </c>
      <c r="D769" s="31">
        <v>7905</v>
      </c>
      <c r="E769" s="31">
        <v>1264.8</v>
      </c>
      <c r="F769" s="31">
        <v>9169.7999999999993</v>
      </c>
      <c r="G769" s="31">
        <v>9169.7999999999993</v>
      </c>
      <c r="H769" s="31">
        <f t="shared" si="277"/>
        <v>7905</v>
      </c>
      <c r="I769" s="30">
        <v>46164</v>
      </c>
      <c r="J769" s="30" t="s">
        <v>503</v>
      </c>
      <c r="K769" s="31" t="s">
        <v>504</v>
      </c>
      <c r="L769" s="31" t="s">
        <v>1146</v>
      </c>
      <c r="M769" s="31" t="s">
        <v>388</v>
      </c>
      <c r="N769" s="7">
        <v>46150</v>
      </c>
      <c r="O769" s="33">
        <f t="shared" si="267"/>
        <v>5</v>
      </c>
      <c r="P769" s="33">
        <f t="shared" si="268"/>
        <v>19</v>
      </c>
      <c r="Q769" s="52">
        <f t="shared" si="269"/>
        <v>0</v>
      </c>
      <c r="R769" s="37">
        <f t="shared" si="270"/>
        <v>0</v>
      </c>
      <c r="S769" s="37">
        <f t="shared" si="271"/>
        <v>0</v>
      </c>
      <c r="T769" s="37">
        <f t="shared" si="272"/>
        <v>0</v>
      </c>
      <c r="U769" s="37">
        <f t="shared" si="273"/>
        <v>0</v>
      </c>
      <c r="V769" s="37">
        <f t="shared" si="274"/>
        <v>0</v>
      </c>
      <c r="W769" s="37">
        <f t="shared" si="275"/>
        <v>7905</v>
      </c>
    </row>
    <row r="770" spans="1:23" x14ac:dyDescent="0.35">
      <c r="A770" s="30">
        <v>46133</v>
      </c>
      <c r="B770" s="31" t="s">
        <v>1970</v>
      </c>
      <c r="C770" s="31" t="s">
        <v>523</v>
      </c>
      <c r="D770" s="31">
        <v>10200</v>
      </c>
      <c r="E770" s="31">
        <v>1632</v>
      </c>
      <c r="F770" s="31">
        <v>11832</v>
      </c>
      <c r="G770" s="31">
        <v>11832</v>
      </c>
      <c r="H770" s="31">
        <f t="shared" si="277"/>
        <v>10200</v>
      </c>
      <c r="I770" s="30">
        <v>46163</v>
      </c>
      <c r="J770" s="30" t="s">
        <v>503</v>
      </c>
      <c r="K770" s="31" t="s">
        <v>504</v>
      </c>
      <c r="L770" s="31" t="s">
        <v>397</v>
      </c>
      <c r="M770" s="31" t="s">
        <v>388</v>
      </c>
      <c r="N770" s="7">
        <v>46150</v>
      </c>
      <c r="O770" s="33">
        <f t="shared" si="267"/>
        <v>5</v>
      </c>
      <c r="P770" s="33">
        <f t="shared" si="268"/>
        <v>19</v>
      </c>
      <c r="Q770" s="52">
        <f t="shared" si="269"/>
        <v>0</v>
      </c>
      <c r="R770" s="37">
        <f t="shared" si="270"/>
        <v>0</v>
      </c>
      <c r="S770" s="37">
        <f t="shared" si="271"/>
        <v>0</v>
      </c>
      <c r="T770" s="37">
        <f t="shared" si="272"/>
        <v>0</v>
      </c>
      <c r="U770" s="37">
        <f t="shared" si="273"/>
        <v>0</v>
      </c>
      <c r="V770" s="37">
        <f t="shared" si="274"/>
        <v>0</v>
      </c>
      <c r="W770" s="37">
        <f t="shared" si="275"/>
        <v>10200</v>
      </c>
    </row>
    <row r="771" spans="1:23" x14ac:dyDescent="0.35">
      <c r="A771" s="30">
        <v>46133</v>
      </c>
      <c r="B771" s="31" t="s">
        <v>1974</v>
      </c>
      <c r="C771" s="31" t="s">
        <v>1679</v>
      </c>
      <c r="D771" s="31">
        <v>27200</v>
      </c>
      <c r="E771" s="31">
        <v>4352</v>
      </c>
      <c r="F771" s="31">
        <v>31552</v>
      </c>
      <c r="G771" s="31">
        <v>31552</v>
      </c>
      <c r="H771" s="31">
        <f t="shared" si="277"/>
        <v>27200</v>
      </c>
      <c r="I771" s="30">
        <v>46163</v>
      </c>
      <c r="J771" s="30" t="s">
        <v>503</v>
      </c>
      <c r="K771" s="31" t="s">
        <v>504</v>
      </c>
      <c r="L771" s="31" t="s">
        <v>1146</v>
      </c>
      <c r="M771" s="31" t="s">
        <v>388</v>
      </c>
      <c r="N771" s="7">
        <v>46150</v>
      </c>
      <c r="O771" s="33">
        <f t="shared" si="267"/>
        <v>5</v>
      </c>
      <c r="P771" s="33">
        <f t="shared" si="268"/>
        <v>19</v>
      </c>
      <c r="Q771" s="52">
        <f t="shared" si="269"/>
        <v>0</v>
      </c>
      <c r="R771" s="37">
        <f t="shared" si="270"/>
        <v>0</v>
      </c>
      <c r="S771" s="37">
        <f t="shared" si="271"/>
        <v>0</v>
      </c>
      <c r="T771" s="37">
        <f t="shared" si="272"/>
        <v>0</v>
      </c>
      <c r="U771" s="37">
        <f t="shared" si="273"/>
        <v>0</v>
      </c>
      <c r="V771" s="37">
        <f t="shared" si="274"/>
        <v>0</v>
      </c>
      <c r="W771" s="37">
        <f t="shared" si="275"/>
        <v>27200</v>
      </c>
    </row>
    <row r="772" spans="1:23" x14ac:dyDescent="0.35">
      <c r="A772" s="30">
        <v>46133</v>
      </c>
      <c r="B772" s="31" t="s">
        <v>1975</v>
      </c>
      <c r="C772" s="31" t="s">
        <v>644</v>
      </c>
      <c r="D772" s="31">
        <v>9699.2000000000007</v>
      </c>
      <c r="E772" s="31">
        <v>1551.87</v>
      </c>
      <c r="F772" s="31">
        <v>11251.07</v>
      </c>
      <c r="G772" s="31">
        <v>11251.07</v>
      </c>
      <c r="H772" s="31">
        <f t="shared" si="277"/>
        <v>9699.2000000000007</v>
      </c>
      <c r="I772" s="30">
        <v>46163</v>
      </c>
      <c r="J772" s="30" t="s">
        <v>503</v>
      </c>
      <c r="K772" s="31" t="s">
        <v>504</v>
      </c>
      <c r="L772" s="31" t="s">
        <v>835</v>
      </c>
      <c r="M772" s="31" t="s">
        <v>388</v>
      </c>
      <c r="N772" s="7">
        <v>46150</v>
      </c>
      <c r="O772" s="33">
        <f t="shared" si="267"/>
        <v>5</v>
      </c>
      <c r="P772" s="33">
        <f t="shared" si="268"/>
        <v>19</v>
      </c>
      <c r="Q772" s="52">
        <f t="shared" si="269"/>
        <v>0</v>
      </c>
      <c r="R772" s="37">
        <f t="shared" si="270"/>
        <v>0</v>
      </c>
      <c r="S772" s="37">
        <f t="shared" si="271"/>
        <v>0</v>
      </c>
      <c r="T772" s="37">
        <f t="shared" si="272"/>
        <v>0</v>
      </c>
      <c r="U772" s="37">
        <f t="shared" si="273"/>
        <v>0</v>
      </c>
      <c r="V772" s="37">
        <f t="shared" si="274"/>
        <v>0</v>
      </c>
      <c r="W772" s="37">
        <f t="shared" si="275"/>
        <v>9699.2000000000007</v>
      </c>
    </row>
    <row r="773" spans="1:23" x14ac:dyDescent="0.35">
      <c r="A773" s="30">
        <v>46132</v>
      </c>
      <c r="B773" s="31" t="s">
        <v>1976</v>
      </c>
      <c r="C773" s="31" t="s">
        <v>563</v>
      </c>
      <c r="D773" s="31">
        <v>27360</v>
      </c>
      <c r="E773" s="31">
        <v>4377.6000000000004</v>
      </c>
      <c r="F773" s="31">
        <v>31737.599999999999</v>
      </c>
      <c r="G773" s="31">
        <v>31737.599999999999</v>
      </c>
      <c r="H773" s="31">
        <f t="shared" si="277"/>
        <v>27360</v>
      </c>
      <c r="I773" s="30">
        <v>46162</v>
      </c>
      <c r="J773" s="30" t="s">
        <v>503</v>
      </c>
      <c r="K773" s="31" t="s">
        <v>504</v>
      </c>
      <c r="L773" s="31" t="s">
        <v>397</v>
      </c>
      <c r="M773" s="31" t="s">
        <v>388</v>
      </c>
      <c r="N773" s="7">
        <v>46150</v>
      </c>
      <c r="O773" s="33">
        <f t="shared" si="267"/>
        <v>5</v>
      </c>
      <c r="P773" s="33">
        <f t="shared" si="268"/>
        <v>19</v>
      </c>
      <c r="Q773" s="52">
        <f t="shared" si="269"/>
        <v>0</v>
      </c>
      <c r="R773" s="37">
        <f t="shared" si="270"/>
        <v>0</v>
      </c>
      <c r="S773" s="37">
        <f t="shared" si="271"/>
        <v>0</v>
      </c>
      <c r="T773" s="37">
        <f t="shared" si="272"/>
        <v>0</v>
      </c>
      <c r="U773" s="37">
        <f t="shared" si="273"/>
        <v>0</v>
      </c>
      <c r="V773" s="37">
        <f t="shared" si="274"/>
        <v>0</v>
      </c>
      <c r="W773" s="37">
        <f t="shared" si="275"/>
        <v>27360</v>
      </c>
    </row>
    <row r="774" spans="1:23" x14ac:dyDescent="0.35">
      <c r="A774" s="30">
        <v>46132</v>
      </c>
      <c r="B774" s="31" t="s">
        <v>1977</v>
      </c>
      <c r="C774" s="31" t="s">
        <v>1448</v>
      </c>
      <c r="D774" s="31">
        <v>12600</v>
      </c>
      <c r="E774" s="31">
        <v>2016</v>
      </c>
      <c r="F774" s="31">
        <v>14616</v>
      </c>
      <c r="G774" s="31">
        <v>14616</v>
      </c>
      <c r="H774" s="31">
        <f t="shared" si="277"/>
        <v>12600</v>
      </c>
      <c r="I774" s="30">
        <v>46162</v>
      </c>
      <c r="J774" s="30" t="s">
        <v>503</v>
      </c>
      <c r="K774" s="31" t="s">
        <v>504</v>
      </c>
      <c r="L774" s="31" t="s">
        <v>1146</v>
      </c>
      <c r="M774" s="31" t="s">
        <v>388</v>
      </c>
      <c r="N774" s="7">
        <v>46150</v>
      </c>
      <c r="O774" s="33">
        <f t="shared" si="267"/>
        <v>5</v>
      </c>
      <c r="P774" s="33">
        <f t="shared" si="268"/>
        <v>19</v>
      </c>
      <c r="Q774" s="52">
        <f t="shared" si="269"/>
        <v>0</v>
      </c>
      <c r="R774" s="37">
        <f t="shared" si="270"/>
        <v>0</v>
      </c>
      <c r="S774" s="37">
        <f t="shared" si="271"/>
        <v>0</v>
      </c>
      <c r="T774" s="37">
        <f t="shared" si="272"/>
        <v>0</v>
      </c>
      <c r="U774" s="37">
        <f t="shared" si="273"/>
        <v>0</v>
      </c>
      <c r="V774" s="37">
        <f t="shared" si="274"/>
        <v>0</v>
      </c>
      <c r="W774" s="37">
        <f t="shared" si="275"/>
        <v>12600</v>
      </c>
    </row>
    <row r="775" spans="1:23" x14ac:dyDescent="0.35">
      <c r="A775" s="30">
        <v>46130</v>
      </c>
      <c r="B775" s="31" t="s">
        <v>1978</v>
      </c>
      <c r="C775" s="31" t="s">
        <v>831</v>
      </c>
      <c r="D775" s="31">
        <v>13904.2</v>
      </c>
      <c r="E775" s="31"/>
      <c r="F775" s="31">
        <v>13904.2</v>
      </c>
      <c r="G775" s="31">
        <v>13904.2</v>
      </c>
      <c r="H775" s="31">
        <f t="shared" si="277"/>
        <v>13904.2</v>
      </c>
      <c r="I775" s="30">
        <v>46160</v>
      </c>
      <c r="J775" s="30" t="s">
        <v>503</v>
      </c>
      <c r="K775" s="31" t="s">
        <v>504</v>
      </c>
      <c r="L775" s="31" t="s">
        <v>397</v>
      </c>
      <c r="M775" s="31" t="s">
        <v>388</v>
      </c>
      <c r="N775" s="7">
        <v>46150</v>
      </c>
      <c r="O775" s="33">
        <f t="shared" si="267"/>
        <v>5</v>
      </c>
      <c r="P775" s="33">
        <f t="shared" si="268"/>
        <v>19</v>
      </c>
      <c r="Q775" s="52">
        <f t="shared" si="269"/>
        <v>0</v>
      </c>
      <c r="R775" s="37">
        <f t="shared" si="270"/>
        <v>0</v>
      </c>
      <c r="S775" s="37">
        <f t="shared" si="271"/>
        <v>0</v>
      </c>
      <c r="T775" s="37">
        <f t="shared" si="272"/>
        <v>0</v>
      </c>
      <c r="U775" s="37">
        <f t="shared" si="273"/>
        <v>0</v>
      </c>
      <c r="V775" s="37">
        <f t="shared" si="274"/>
        <v>0</v>
      </c>
      <c r="W775" s="37">
        <f t="shared" si="275"/>
        <v>13904.2</v>
      </c>
    </row>
    <row r="776" spans="1:23" x14ac:dyDescent="0.35">
      <c r="A776" s="30">
        <v>46129</v>
      </c>
      <c r="B776" s="31" t="s">
        <v>1883</v>
      </c>
      <c r="C776" s="31" t="s">
        <v>1204</v>
      </c>
      <c r="D776" s="31">
        <v>4318.08</v>
      </c>
      <c r="E776" s="31">
        <v>690.89</v>
      </c>
      <c r="F776" s="31">
        <v>5008.97</v>
      </c>
      <c r="G776" s="31">
        <v>5008.97</v>
      </c>
      <c r="H776" s="31">
        <f t="shared" si="277"/>
        <v>4318.08</v>
      </c>
      <c r="I776" s="30">
        <v>46159</v>
      </c>
      <c r="J776" s="30" t="s">
        <v>503</v>
      </c>
      <c r="K776" s="31" t="s">
        <v>504</v>
      </c>
      <c r="L776" s="31" t="s">
        <v>397</v>
      </c>
      <c r="M776" s="31" t="s">
        <v>388</v>
      </c>
      <c r="N776" s="7">
        <v>46150</v>
      </c>
      <c r="O776" s="33">
        <f t="shared" si="267"/>
        <v>5</v>
      </c>
      <c r="P776" s="33">
        <f t="shared" si="268"/>
        <v>19</v>
      </c>
      <c r="Q776" s="52">
        <f t="shared" si="269"/>
        <v>0</v>
      </c>
      <c r="R776" s="37">
        <f t="shared" si="270"/>
        <v>0</v>
      </c>
      <c r="S776" s="37">
        <f t="shared" si="271"/>
        <v>0</v>
      </c>
      <c r="T776" s="37">
        <f t="shared" si="272"/>
        <v>0</v>
      </c>
      <c r="U776" s="37">
        <f t="shared" si="273"/>
        <v>0</v>
      </c>
      <c r="V776" s="37">
        <f t="shared" si="274"/>
        <v>0</v>
      </c>
      <c r="W776" s="37">
        <f t="shared" si="275"/>
        <v>4318.08</v>
      </c>
    </row>
    <row r="777" spans="1:23" x14ac:dyDescent="0.35">
      <c r="A777" s="30">
        <v>46129</v>
      </c>
      <c r="B777" s="31" t="s">
        <v>1884</v>
      </c>
      <c r="C777" s="31" t="s">
        <v>1885</v>
      </c>
      <c r="D777" s="31">
        <v>25560</v>
      </c>
      <c r="E777" s="31">
        <v>4089.6</v>
      </c>
      <c r="F777" s="31">
        <v>29649.599999999999</v>
      </c>
      <c r="G777" s="31">
        <v>29649.599999999999</v>
      </c>
      <c r="H777" s="31">
        <f t="shared" si="277"/>
        <v>25560</v>
      </c>
      <c r="I777" s="30">
        <v>46159</v>
      </c>
      <c r="J777" s="30" t="s">
        <v>503</v>
      </c>
      <c r="K777" s="31" t="s">
        <v>504</v>
      </c>
      <c r="L777" s="31" t="s">
        <v>835</v>
      </c>
      <c r="M777" s="31" t="s">
        <v>388</v>
      </c>
      <c r="N777" s="7">
        <v>46150</v>
      </c>
      <c r="O777" s="33">
        <f t="shared" si="267"/>
        <v>5</v>
      </c>
      <c r="P777" s="33">
        <f t="shared" si="268"/>
        <v>19</v>
      </c>
      <c r="Q777" s="52">
        <f t="shared" si="269"/>
        <v>0</v>
      </c>
      <c r="R777" s="37">
        <f t="shared" si="270"/>
        <v>0</v>
      </c>
      <c r="S777" s="37">
        <f t="shared" si="271"/>
        <v>0</v>
      </c>
      <c r="T777" s="37">
        <f t="shared" si="272"/>
        <v>0</v>
      </c>
      <c r="U777" s="37">
        <f t="shared" si="273"/>
        <v>0</v>
      </c>
      <c r="V777" s="37">
        <f t="shared" si="274"/>
        <v>0</v>
      </c>
      <c r="W777" s="37">
        <f t="shared" si="275"/>
        <v>25560</v>
      </c>
    </row>
    <row r="778" spans="1:23" x14ac:dyDescent="0.35">
      <c r="A778" s="30">
        <v>46128</v>
      </c>
      <c r="B778" s="31" t="s">
        <v>1886</v>
      </c>
      <c r="C778" s="31" t="s">
        <v>586</v>
      </c>
      <c r="D778" s="31">
        <v>65000</v>
      </c>
      <c r="E778" s="31"/>
      <c r="F778" s="31">
        <v>65000</v>
      </c>
      <c r="G778" s="31">
        <v>65000</v>
      </c>
      <c r="H778" s="31">
        <f t="shared" si="277"/>
        <v>65000</v>
      </c>
      <c r="I778" s="30">
        <v>46158</v>
      </c>
      <c r="J778" s="30" t="s">
        <v>503</v>
      </c>
      <c r="K778" s="31" t="s">
        <v>504</v>
      </c>
      <c r="L778" s="31" t="s">
        <v>397</v>
      </c>
      <c r="M778" s="31" t="s">
        <v>388</v>
      </c>
      <c r="N778" s="7">
        <v>46150</v>
      </c>
      <c r="O778" s="33">
        <f t="shared" si="267"/>
        <v>5</v>
      </c>
      <c r="P778" s="33">
        <f t="shared" si="268"/>
        <v>19</v>
      </c>
      <c r="Q778" s="52">
        <f t="shared" si="269"/>
        <v>0</v>
      </c>
      <c r="R778" s="37">
        <f t="shared" si="270"/>
        <v>0</v>
      </c>
      <c r="S778" s="37">
        <f t="shared" si="271"/>
        <v>0</v>
      </c>
      <c r="T778" s="37">
        <f t="shared" si="272"/>
        <v>0</v>
      </c>
      <c r="U778" s="37">
        <f t="shared" si="273"/>
        <v>0</v>
      </c>
      <c r="V778" s="37">
        <f t="shared" si="274"/>
        <v>0</v>
      </c>
      <c r="W778" s="37">
        <f t="shared" si="275"/>
        <v>65000</v>
      </c>
    </row>
    <row r="779" spans="1:23" x14ac:dyDescent="0.35">
      <c r="A779" s="30">
        <v>46128</v>
      </c>
      <c r="B779" s="31" t="s">
        <v>1887</v>
      </c>
      <c r="C779" s="31" t="s">
        <v>1204</v>
      </c>
      <c r="D779" s="31">
        <v>7740</v>
      </c>
      <c r="E779" s="31">
        <v>1238.4000000000001</v>
      </c>
      <c r="F779" s="31">
        <v>8978.4</v>
      </c>
      <c r="G779" s="31">
        <v>4489.2</v>
      </c>
      <c r="H779" s="31">
        <f>+G779/1.16</f>
        <v>3870</v>
      </c>
      <c r="I779" s="30">
        <v>46158</v>
      </c>
      <c r="J779" s="30" t="s">
        <v>503</v>
      </c>
      <c r="K779" s="31" t="s">
        <v>510</v>
      </c>
      <c r="L779" s="31" t="s">
        <v>397</v>
      </c>
      <c r="M779" s="31" t="s">
        <v>388</v>
      </c>
      <c r="N779" s="7">
        <v>46150</v>
      </c>
      <c r="O779" s="33">
        <f t="shared" si="267"/>
        <v>5</v>
      </c>
      <c r="P779" s="33">
        <f t="shared" si="268"/>
        <v>19</v>
      </c>
      <c r="Q779" s="52">
        <f t="shared" si="269"/>
        <v>0</v>
      </c>
      <c r="R779" s="37">
        <f t="shared" si="270"/>
        <v>0</v>
      </c>
      <c r="S779" s="37">
        <f t="shared" si="271"/>
        <v>0</v>
      </c>
      <c r="T779" s="37">
        <f t="shared" si="272"/>
        <v>0</v>
      </c>
      <c r="U779" s="37">
        <f t="shared" si="273"/>
        <v>0</v>
      </c>
      <c r="V779" s="37">
        <f t="shared" si="274"/>
        <v>0</v>
      </c>
      <c r="W779" s="37">
        <f t="shared" si="275"/>
        <v>3870</v>
      </c>
    </row>
    <row r="780" spans="1:23" x14ac:dyDescent="0.35">
      <c r="A780" s="30">
        <v>46128</v>
      </c>
      <c r="B780" s="31" t="s">
        <v>1888</v>
      </c>
      <c r="C780" s="31" t="s">
        <v>402</v>
      </c>
      <c r="D780" s="31">
        <v>61560</v>
      </c>
      <c r="E780" s="31">
        <v>9849.6</v>
      </c>
      <c r="F780" s="31">
        <v>71409.600000000006</v>
      </c>
      <c r="G780" s="31">
        <v>71409.600000000006</v>
      </c>
      <c r="H780" s="31">
        <f t="shared" ref="H780:H788" si="278">D780</f>
        <v>61560</v>
      </c>
      <c r="I780" s="30">
        <v>46158</v>
      </c>
      <c r="J780" s="30" t="s">
        <v>503</v>
      </c>
      <c r="K780" s="31" t="s">
        <v>504</v>
      </c>
      <c r="L780" s="31" t="s">
        <v>397</v>
      </c>
      <c r="M780" s="31" t="s">
        <v>388</v>
      </c>
      <c r="N780" s="7">
        <v>46150</v>
      </c>
      <c r="O780" s="33">
        <f t="shared" si="267"/>
        <v>5</v>
      </c>
      <c r="P780" s="33">
        <f t="shared" si="268"/>
        <v>19</v>
      </c>
      <c r="Q780" s="52">
        <f t="shared" si="269"/>
        <v>0</v>
      </c>
      <c r="R780" s="37">
        <f t="shared" si="270"/>
        <v>0</v>
      </c>
      <c r="S780" s="37">
        <f t="shared" si="271"/>
        <v>0</v>
      </c>
      <c r="T780" s="37">
        <f t="shared" si="272"/>
        <v>0</v>
      </c>
      <c r="U780" s="37">
        <f t="shared" si="273"/>
        <v>0</v>
      </c>
      <c r="V780" s="37">
        <f t="shared" si="274"/>
        <v>0</v>
      </c>
      <c r="W780" s="37">
        <f t="shared" si="275"/>
        <v>61560</v>
      </c>
    </row>
    <row r="781" spans="1:23" x14ac:dyDescent="0.35">
      <c r="A781" s="30">
        <v>46128</v>
      </c>
      <c r="B781" s="31" t="s">
        <v>1889</v>
      </c>
      <c r="C781" s="31" t="s">
        <v>831</v>
      </c>
      <c r="D781" s="31">
        <v>13896.15</v>
      </c>
      <c r="E781" s="31"/>
      <c r="F781" s="31">
        <v>13896.15</v>
      </c>
      <c r="G781" s="31">
        <v>13896.15</v>
      </c>
      <c r="H781" s="31">
        <f t="shared" si="278"/>
        <v>13896.15</v>
      </c>
      <c r="I781" s="30">
        <v>46158</v>
      </c>
      <c r="J781" s="30" t="s">
        <v>503</v>
      </c>
      <c r="K781" s="31" t="s">
        <v>504</v>
      </c>
      <c r="L781" s="31" t="s">
        <v>397</v>
      </c>
      <c r="M781" s="31" t="s">
        <v>388</v>
      </c>
      <c r="N781" s="7">
        <v>46150</v>
      </c>
      <c r="O781" s="33">
        <f t="shared" si="267"/>
        <v>5</v>
      </c>
      <c r="P781" s="33">
        <f t="shared" si="268"/>
        <v>19</v>
      </c>
      <c r="Q781" s="52">
        <f t="shared" si="269"/>
        <v>0</v>
      </c>
      <c r="R781" s="37">
        <f t="shared" si="270"/>
        <v>0</v>
      </c>
      <c r="S781" s="37">
        <f t="shared" si="271"/>
        <v>0</v>
      </c>
      <c r="T781" s="37">
        <f t="shared" si="272"/>
        <v>0</v>
      </c>
      <c r="U781" s="37">
        <f t="shared" si="273"/>
        <v>0</v>
      </c>
      <c r="V781" s="37">
        <f t="shared" si="274"/>
        <v>0</v>
      </c>
      <c r="W781" s="37">
        <f t="shared" si="275"/>
        <v>13896.15</v>
      </c>
    </row>
    <row r="782" spans="1:23" x14ac:dyDescent="0.35">
      <c r="A782" s="30">
        <v>46126</v>
      </c>
      <c r="B782" s="31" t="s">
        <v>1895</v>
      </c>
      <c r="C782" s="31" t="s">
        <v>1896</v>
      </c>
      <c r="D782" s="31">
        <v>15980</v>
      </c>
      <c r="E782" s="31">
        <v>2556.8000000000002</v>
      </c>
      <c r="F782" s="31">
        <v>18536.8</v>
      </c>
      <c r="G782" s="31">
        <v>18536.8</v>
      </c>
      <c r="H782" s="31">
        <f t="shared" si="278"/>
        <v>15980</v>
      </c>
      <c r="I782" s="30">
        <v>46156</v>
      </c>
      <c r="J782" s="30" t="s">
        <v>505</v>
      </c>
      <c r="K782" s="31" t="s">
        <v>504</v>
      </c>
      <c r="L782" s="31" t="s">
        <v>835</v>
      </c>
      <c r="M782" s="31" t="s">
        <v>388</v>
      </c>
      <c r="N782" s="7">
        <v>46150</v>
      </c>
      <c r="O782" s="33">
        <f t="shared" si="267"/>
        <v>5</v>
      </c>
      <c r="P782" s="33">
        <f t="shared" si="268"/>
        <v>19</v>
      </c>
      <c r="Q782" s="52">
        <f t="shared" si="269"/>
        <v>0</v>
      </c>
      <c r="R782" s="37">
        <f t="shared" si="270"/>
        <v>0</v>
      </c>
      <c r="S782" s="37">
        <f t="shared" si="271"/>
        <v>0</v>
      </c>
      <c r="T782" s="37">
        <f t="shared" si="272"/>
        <v>0</v>
      </c>
      <c r="U782" s="37">
        <f t="shared" si="273"/>
        <v>0</v>
      </c>
      <c r="V782" s="37">
        <f t="shared" si="274"/>
        <v>15980</v>
      </c>
      <c r="W782" s="37">
        <f t="shared" si="275"/>
        <v>0</v>
      </c>
    </row>
    <row r="783" spans="1:23" x14ac:dyDescent="0.35">
      <c r="A783" s="30">
        <v>46126</v>
      </c>
      <c r="B783" s="31" t="s">
        <v>1897</v>
      </c>
      <c r="C783" s="31" t="s">
        <v>523</v>
      </c>
      <c r="D783" s="31">
        <v>4600</v>
      </c>
      <c r="E783" s="31">
        <v>736</v>
      </c>
      <c r="F783" s="31">
        <v>5336</v>
      </c>
      <c r="G783" s="31">
        <v>5336</v>
      </c>
      <c r="H783" s="31">
        <f t="shared" si="278"/>
        <v>4600</v>
      </c>
      <c r="I783" s="30">
        <v>46156</v>
      </c>
      <c r="J783" s="30" t="s">
        <v>505</v>
      </c>
      <c r="K783" s="31" t="s">
        <v>504</v>
      </c>
      <c r="L783" s="31" t="s">
        <v>397</v>
      </c>
      <c r="M783" s="31" t="s">
        <v>388</v>
      </c>
      <c r="N783" s="7">
        <v>46150</v>
      </c>
      <c r="O783" s="33">
        <f t="shared" ref="O783:O845" si="279">MONTH(N783)</f>
        <v>5</v>
      </c>
      <c r="P783" s="33">
        <f t="shared" ref="P783:P845" si="280">WEEKNUM(N783)</f>
        <v>19</v>
      </c>
      <c r="Q783" s="52">
        <f t="shared" ref="Q783:Q845" si="281">IF(J783="Vencido",N783-I783+1,0)</f>
        <v>0</v>
      </c>
      <c r="R783" s="37">
        <f t="shared" ref="R783:R845" si="282">IF(Q783&gt;0,IF(Q783&lt;31,H783,0),0)</f>
        <v>0</v>
      </c>
      <c r="S783" s="37">
        <f t="shared" ref="S783:S845" si="283">IF(Q783&gt;30,IF(Q783&lt;61,H783,0),0)</f>
        <v>0</v>
      </c>
      <c r="T783" s="37">
        <f t="shared" ref="T783:T845" si="284">IF(Q783&gt;60,IF(Q783&lt;91,H783,0),0)</f>
        <v>0</v>
      </c>
      <c r="U783" s="37">
        <f t="shared" ref="U783:U845" si="285">IF(Q783&gt;90,H783,0)</f>
        <v>0</v>
      </c>
      <c r="V783" s="37">
        <f t="shared" ref="V783:V845" si="286">IF(J783="Por vencer",H783,0)</f>
        <v>4600</v>
      </c>
      <c r="W783" s="37">
        <f t="shared" ref="W783:W845" si="287">IF(J783="Vigente",H783,0)</f>
        <v>0</v>
      </c>
    </row>
    <row r="784" spans="1:23" x14ac:dyDescent="0.35">
      <c r="A784" s="30">
        <v>46126</v>
      </c>
      <c r="B784" s="31" t="s">
        <v>1898</v>
      </c>
      <c r="C784" s="31" t="s">
        <v>411</v>
      </c>
      <c r="D784" s="31">
        <v>30600</v>
      </c>
      <c r="E784" s="31">
        <v>4896</v>
      </c>
      <c r="F784" s="31">
        <v>35496</v>
      </c>
      <c r="G784" s="31">
        <v>35496</v>
      </c>
      <c r="H784" s="31">
        <f t="shared" si="278"/>
        <v>30600</v>
      </c>
      <c r="I784" s="30">
        <v>46156</v>
      </c>
      <c r="J784" s="30" t="s">
        <v>505</v>
      </c>
      <c r="K784" s="31" t="s">
        <v>504</v>
      </c>
      <c r="L784" s="31" t="s">
        <v>1146</v>
      </c>
      <c r="M784" s="31" t="s">
        <v>388</v>
      </c>
      <c r="N784" s="7">
        <v>46150</v>
      </c>
      <c r="O784" s="33">
        <f t="shared" si="279"/>
        <v>5</v>
      </c>
      <c r="P784" s="33">
        <f t="shared" si="280"/>
        <v>19</v>
      </c>
      <c r="Q784" s="52">
        <f t="shared" si="281"/>
        <v>0</v>
      </c>
      <c r="R784" s="37">
        <f t="shared" si="282"/>
        <v>0</v>
      </c>
      <c r="S784" s="37">
        <f t="shared" si="283"/>
        <v>0</v>
      </c>
      <c r="T784" s="37">
        <f t="shared" si="284"/>
        <v>0</v>
      </c>
      <c r="U784" s="37">
        <f t="shared" si="285"/>
        <v>0</v>
      </c>
      <c r="V784" s="37">
        <f t="shared" si="286"/>
        <v>30600</v>
      </c>
      <c r="W784" s="37">
        <f t="shared" si="287"/>
        <v>0</v>
      </c>
    </row>
    <row r="785" spans="1:23" x14ac:dyDescent="0.35">
      <c r="A785" s="30">
        <v>46125</v>
      </c>
      <c r="B785" s="31" t="s">
        <v>1902</v>
      </c>
      <c r="C785" s="31" t="s">
        <v>1164</v>
      </c>
      <c r="D785" s="31">
        <v>114975</v>
      </c>
      <c r="E785" s="31">
        <v>18396</v>
      </c>
      <c r="F785" s="31">
        <v>133371</v>
      </c>
      <c r="G785" s="31">
        <v>133371</v>
      </c>
      <c r="H785" s="31">
        <f t="shared" si="278"/>
        <v>114975</v>
      </c>
      <c r="I785" s="30">
        <v>46155</v>
      </c>
      <c r="J785" s="30" t="s">
        <v>505</v>
      </c>
      <c r="K785" s="31" t="s">
        <v>504</v>
      </c>
      <c r="L785" s="31" t="s">
        <v>397</v>
      </c>
      <c r="M785" s="31" t="s">
        <v>388</v>
      </c>
      <c r="N785" s="7">
        <v>46150</v>
      </c>
      <c r="O785" s="33">
        <f t="shared" si="279"/>
        <v>5</v>
      </c>
      <c r="P785" s="33">
        <f t="shared" si="280"/>
        <v>19</v>
      </c>
      <c r="Q785" s="52">
        <f t="shared" si="281"/>
        <v>0</v>
      </c>
      <c r="R785" s="37">
        <f t="shared" si="282"/>
        <v>0</v>
      </c>
      <c r="S785" s="37">
        <f t="shared" si="283"/>
        <v>0</v>
      </c>
      <c r="T785" s="37">
        <f t="shared" si="284"/>
        <v>0</v>
      </c>
      <c r="U785" s="37">
        <f t="shared" si="285"/>
        <v>0</v>
      </c>
      <c r="V785" s="37">
        <f t="shared" si="286"/>
        <v>114975</v>
      </c>
      <c r="W785" s="37">
        <f t="shared" si="287"/>
        <v>0</v>
      </c>
    </row>
    <row r="786" spans="1:23" x14ac:dyDescent="0.35">
      <c r="A786" s="30">
        <v>46122</v>
      </c>
      <c r="B786" s="31" t="s">
        <v>1801</v>
      </c>
      <c r="C786" s="31" t="s">
        <v>415</v>
      </c>
      <c r="D786" s="31">
        <v>21716.48</v>
      </c>
      <c r="E786" s="31">
        <v>3474.64</v>
      </c>
      <c r="F786" s="31">
        <v>25191.119999999999</v>
      </c>
      <c r="G786" s="31">
        <v>25191.119999999999</v>
      </c>
      <c r="H786" s="31">
        <f t="shared" si="278"/>
        <v>21716.48</v>
      </c>
      <c r="I786" s="30">
        <v>46152</v>
      </c>
      <c r="J786" s="30" t="s">
        <v>505</v>
      </c>
      <c r="K786" s="31" t="s">
        <v>504</v>
      </c>
      <c r="L786" s="31" t="s">
        <v>397</v>
      </c>
      <c r="M786" s="31" t="s">
        <v>388</v>
      </c>
      <c r="N786" s="7">
        <v>46150</v>
      </c>
      <c r="O786" s="33">
        <f t="shared" si="279"/>
        <v>5</v>
      </c>
      <c r="P786" s="33">
        <f t="shared" si="280"/>
        <v>19</v>
      </c>
      <c r="Q786" s="52">
        <f t="shared" si="281"/>
        <v>0</v>
      </c>
      <c r="R786" s="37">
        <f t="shared" si="282"/>
        <v>0</v>
      </c>
      <c r="S786" s="37">
        <f t="shared" si="283"/>
        <v>0</v>
      </c>
      <c r="T786" s="37">
        <f t="shared" si="284"/>
        <v>0</v>
      </c>
      <c r="U786" s="37">
        <f t="shared" si="285"/>
        <v>0</v>
      </c>
      <c r="V786" s="37">
        <f t="shared" si="286"/>
        <v>21716.48</v>
      </c>
      <c r="W786" s="37">
        <f t="shared" si="287"/>
        <v>0</v>
      </c>
    </row>
    <row r="787" spans="1:23" x14ac:dyDescent="0.35">
      <c r="A787" s="30">
        <v>46122</v>
      </c>
      <c r="B787" s="31" t="s">
        <v>1802</v>
      </c>
      <c r="C787" s="31" t="s">
        <v>1803</v>
      </c>
      <c r="D787" s="31">
        <v>13200</v>
      </c>
      <c r="E787" s="31">
        <v>2112</v>
      </c>
      <c r="F787" s="31">
        <v>15312</v>
      </c>
      <c r="G787" s="31">
        <v>15312</v>
      </c>
      <c r="H787" s="31">
        <f t="shared" si="278"/>
        <v>13200</v>
      </c>
      <c r="I787" s="30">
        <v>46152</v>
      </c>
      <c r="J787" s="30" t="s">
        <v>505</v>
      </c>
      <c r="K787" s="31" t="s">
        <v>504</v>
      </c>
      <c r="L787" s="31" t="s">
        <v>397</v>
      </c>
      <c r="M787" s="31" t="s">
        <v>388</v>
      </c>
      <c r="N787" s="7">
        <v>46150</v>
      </c>
      <c r="O787" s="33">
        <f t="shared" si="279"/>
        <v>5</v>
      </c>
      <c r="P787" s="33">
        <f t="shared" si="280"/>
        <v>19</v>
      </c>
      <c r="Q787" s="52">
        <f t="shared" si="281"/>
        <v>0</v>
      </c>
      <c r="R787" s="37">
        <f t="shared" si="282"/>
        <v>0</v>
      </c>
      <c r="S787" s="37">
        <f t="shared" si="283"/>
        <v>0</v>
      </c>
      <c r="T787" s="37">
        <f t="shared" si="284"/>
        <v>0</v>
      </c>
      <c r="U787" s="37">
        <f t="shared" si="285"/>
        <v>0</v>
      </c>
      <c r="V787" s="37">
        <f t="shared" si="286"/>
        <v>13200</v>
      </c>
      <c r="W787" s="37">
        <f t="shared" si="287"/>
        <v>0</v>
      </c>
    </row>
    <row r="788" spans="1:23" x14ac:dyDescent="0.35">
      <c r="A788" s="30">
        <v>46121</v>
      </c>
      <c r="B788" s="31" t="s">
        <v>1811</v>
      </c>
      <c r="C788" s="31" t="s">
        <v>674</v>
      </c>
      <c r="D788" s="31">
        <v>72101</v>
      </c>
      <c r="E788" s="31">
        <v>11536.16</v>
      </c>
      <c r="F788" s="31">
        <v>83637.16</v>
      </c>
      <c r="G788" s="31">
        <v>83637.16</v>
      </c>
      <c r="H788" s="31">
        <f t="shared" si="278"/>
        <v>72101</v>
      </c>
      <c r="I788" s="30">
        <v>46151</v>
      </c>
      <c r="J788" s="30" t="s">
        <v>505</v>
      </c>
      <c r="K788" s="31" t="s">
        <v>504</v>
      </c>
      <c r="L788" s="31" t="s">
        <v>835</v>
      </c>
      <c r="M788" s="31" t="s">
        <v>388</v>
      </c>
      <c r="N788" s="7">
        <v>46150</v>
      </c>
      <c r="O788" s="33">
        <f t="shared" si="279"/>
        <v>5</v>
      </c>
      <c r="P788" s="33">
        <f t="shared" si="280"/>
        <v>19</v>
      </c>
      <c r="Q788" s="52">
        <f t="shared" si="281"/>
        <v>0</v>
      </c>
      <c r="R788" s="37">
        <f t="shared" si="282"/>
        <v>0</v>
      </c>
      <c r="S788" s="37">
        <f t="shared" si="283"/>
        <v>0</v>
      </c>
      <c r="T788" s="37">
        <f t="shared" si="284"/>
        <v>0</v>
      </c>
      <c r="U788" s="37">
        <f t="shared" si="285"/>
        <v>0</v>
      </c>
      <c r="V788" s="37">
        <f t="shared" si="286"/>
        <v>72101</v>
      </c>
      <c r="W788" s="37">
        <f t="shared" si="287"/>
        <v>0</v>
      </c>
    </row>
    <row r="789" spans="1:23" x14ac:dyDescent="0.35">
      <c r="A789" s="30">
        <v>46121</v>
      </c>
      <c r="B789" s="31" t="s">
        <v>1814</v>
      </c>
      <c r="C789" s="31" t="s">
        <v>402</v>
      </c>
      <c r="D789" s="31">
        <v>61560</v>
      </c>
      <c r="E789" s="31">
        <v>9849.6</v>
      </c>
      <c r="F789" s="31">
        <v>71409.600000000006</v>
      </c>
      <c r="G789" s="31">
        <v>21409.599999999999</v>
      </c>
      <c r="H789" s="31">
        <f>+G789/1.16</f>
        <v>18456.551724137931</v>
      </c>
      <c r="I789" s="30">
        <v>46151</v>
      </c>
      <c r="J789" s="30" t="s">
        <v>505</v>
      </c>
      <c r="K789" s="31" t="s">
        <v>510</v>
      </c>
      <c r="L789" s="31" t="s">
        <v>397</v>
      </c>
      <c r="M789" s="31" t="s">
        <v>388</v>
      </c>
      <c r="N789" s="7">
        <v>46150</v>
      </c>
      <c r="O789" s="33">
        <f t="shared" si="279"/>
        <v>5</v>
      </c>
      <c r="P789" s="33">
        <f t="shared" si="280"/>
        <v>19</v>
      </c>
      <c r="Q789" s="52">
        <f t="shared" si="281"/>
        <v>0</v>
      </c>
      <c r="R789" s="37">
        <f t="shared" si="282"/>
        <v>0</v>
      </c>
      <c r="S789" s="37">
        <f t="shared" si="283"/>
        <v>0</v>
      </c>
      <c r="T789" s="37">
        <f t="shared" si="284"/>
        <v>0</v>
      </c>
      <c r="U789" s="37">
        <f t="shared" si="285"/>
        <v>0</v>
      </c>
      <c r="V789" s="37">
        <f t="shared" si="286"/>
        <v>18456.551724137931</v>
      </c>
      <c r="W789" s="37">
        <f t="shared" si="287"/>
        <v>0</v>
      </c>
    </row>
    <row r="790" spans="1:23" x14ac:dyDescent="0.35">
      <c r="A790" s="30">
        <v>46121</v>
      </c>
      <c r="B790" s="31" t="s">
        <v>1817</v>
      </c>
      <c r="C790" s="31" t="s">
        <v>484</v>
      </c>
      <c r="D790" s="31">
        <v>12980</v>
      </c>
      <c r="E790" s="31">
        <v>2076.8000000000002</v>
      </c>
      <c r="F790" s="31">
        <v>15056.8</v>
      </c>
      <c r="G790" s="31">
        <v>15056.8</v>
      </c>
      <c r="H790" s="31">
        <f t="shared" ref="H790:H798" si="288">D790</f>
        <v>12980</v>
      </c>
      <c r="I790" s="30">
        <v>46151</v>
      </c>
      <c r="J790" s="30" t="s">
        <v>505</v>
      </c>
      <c r="K790" s="31" t="s">
        <v>504</v>
      </c>
      <c r="L790" s="31" t="s">
        <v>397</v>
      </c>
      <c r="M790" s="31" t="s">
        <v>388</v>
      </c>
      <c r="N790" s="7">
        <v>46150</v>
      </c>
      <c r="O790" s="33">
        <f t="shared" si="279"/>
        <v>5</v>
      </c>
      <c r="P790" s="33">
        <f t="shared" si="280"/>
        <v>19</v>
      </c>
      <c r="Q790" s="52">
        <f t="shared" si="281"/>
        <v>0</v>
      </c>
      <c r="R790" s="37">
        <f t="shared" si="282"/>
        <v>0</v>
      </c>
      <c r="S790" s="37">
        <f t="shared" si="283"/>
        <v>0</v>
      </c>
      <c r="T790" s="37">
        <f t="shared" si="284"/>
        <v>0</v>
      </c>
      <c r="U790" s="37">
        <f t="shared" si="285"/>
        <v>0</v>
      </c>
      <c r="V790" s="37">
        <f t="shared" si="286"/>
        <v>12980</v>
      </c>
      <c r="W790" s="37">
        <f t="shared" si="287"/>
        <v>0</v>
      </c>
    </row>
    <row r="791" spans="1:23" x14ac:dyDescent="0.35">
      <c r="A791" s="30">
        <v>46121</v>
      </c>
      <c r="B791" s="31" t="s">
        <v>1818</v>
      </c>
      <c r="C791" s="31" t="s">
        <v>1448</v>
      </c>
      <c r="D791" s="31">
        <v>36050.5</v>
      </c>
      <c r="E791" s="31">
        <v>5768.08</v>
      </c>
      <c r="F791" s="31">
        <v>41818.58</v>
      </c>
      <c r="G791" s="31">
        <v>41818.58</v>
      </c>
      <c r="H791" s="31">
        <f t="shared" si="288"/>
        <v>36050.5</v>
      </c>
      <c r="I791" s="30">
        <v>46151</v>
      </c>
      <c r="J791" s="30" t="s">
        <v>505</v>
      </c>
      <c r="K791" s="31" t="s">
        <v>504</v>
      </c>
      <c r="L791" s="31" t="s">
        <v>1146</v>
      </c>
      <c r="M791" s="31" t="s">
        <v>388</v>
      </c>
      <c r="N791" s="7">
        <v>46150</v>
      </c>
      <c r="O791" s="33">
        <f t="shared" si="279"/>
        <v>5</v>
      </c>
      <c r="P791" s="33">
        <f t="shared" si="280"/>
        <v>19</v>
      </c>
      <c r="Q791" s="52">
        <f t="shared" si="281"/>
        <v>0</v>
      </c>
      <c r="R791" s="37">
        <f t="shared" si="282"/>
        <v>0</v>
      </c>
      <c r="S791" s="37">
        <f t="shared" si="283"/>
        <v>0</v>
      </c>
      <c r="T791" s="37">
        <f t="shared" si="284"/>
        <v>0</v>
      </c>
      <c r="U791" s="37">
        <f t="shared" si="285"/>
        <v>0</v>
      </c>
      <c r="V791" s="37">
        <f t="shared" si="286"/>
        <v>36050.5</v>
      </c>
      <c r="W791" s="37">
        <f t="shared" si="287"/>
        <v>0</v>
      </c>
    </row>
    <row r="792" spans="1:23" x14ac:dyDescent="0.35">
      <c r="A792" s="30">
        <v>46120</v>
      </c>
      <c r="B792" s="31" t="s">
        <v>1819</v>
      </c>
      <c r="C792" s="31" t="s">
        <v>920</v>
      </c>
      <c r="D792" s="31">
        <v>11047.05</v>
      </c>
      <c r="E792" s="31">
        <v>1767.53</v>
      </c>
      <c r="F792" s="31">
        <v>12814.58</v>
      </c>
      <c r="G792" s="31">
        <v>12814.58</v>
      </c>
      <c r="H792" s="31">
        <f t="shared" si="288"/>
        <v>11047.05</v>
      </c>
      <c r="I792" s="30">
        <v>46150</v>
      </c>
      <c r="J792" s="30" t="s">
        <v>506</v>
      </c>
      <c r="K792" s="31" t="s">
        <v>504</v>
      </c>
      <c r="L792" s="31" t="s">
        <v>835</v>
      </c>
      <c r="M792" s="31" t="s">
        <v>388</v>
      </c>
      <c r="N792" s="7">
        <v>46150</v>
      </c>
      <c r="O792" s="33">
        <f t="shared" si="279"/>
        <v>5</v>
      </c>
      <c r="P792" s="33">
        <f t="shared" si="280"/>
        <v>19</v>
      </c>
      <c r="Q792" s="52">
        <f t="shared" si="281"/>
        <v>1</v>
      </c>
      <c r="R792" s="37">
        <f t="shared" si="282"/>
        <v>11047.05</v>
      </c>
      <c r="S792" s="37">
        <f t="shared" si="283"/>
        <v>0</v>
      </c>
      <c r="T792" s="37">
        <f t="shared" si="284"/>
        <v>0</v>
      </c>
      <c r="U792" s="37">
        <f t="shared" si="285"/>
        <v>0</v>
      </c>
      <c r="V792" s="37">
        <f t="shared" si="286"/>
        <v>0</v>
      </c>
      <c r="W792" s="37">
        <f t="shared" si="287"/>
        <v>0</v>
      </c>
    </row>
    <row r="793" spans="1:23" x14ac:dyDescent="0.35">
      <c r="A793" s="30">
        <v>46120</v>
      </c>
      <c r="B793" s="31" t="s">
        <v>1820</v>
      </c>
      <c r="C793" s="31" t="s">
        <v>1821</v>
      </c>
      <c r="D793" s="31">
        <v>18270</v>
      </c>
      <c r="E793" s="31"/>
      <c r="F793" s="31">
        <v>18270</v>
      </c>
      <c r="G793" s="31">
        <v>18270</v>
      </c>
      <c r="H793" s="31">
        <f t="shared" si="288"/>
        <v>18270</v>
      </c>
      <c r="I793" s="30">
        <v>46150</v>
      </c>
      <c r="J793" s="30" t="s">
        <v>506</v>
      </c>
      <c r="K793" s="31" t="s">
        <v>504</v>
      </c>
      <c r="L793" s="31" t="s">
        <v>397</v>
      </c>
      <c r="M793" s="31" t="s">
        <v>388</v>
      </c>
      <c r="N793" s="7">
        <v>46150</v>
      </c>
      <c r="O793" s="33">
        <f t="shared" si="279"/>
        <v>5</v>
      </c>
      <c r="P793" s="33">
        <f t="shared" si="280"/>
        <v>19</v>
      </c>
      <c r="Q793" s="52">
        <f t="shared" si="281"/>
        <v>1</v>
      </c>
      <c r="R793" s="37">
        <f t="shared" si="282"/>
        <v>18270</v>
      </c>
      <c r="S793" s="37">
        <f t="shared" si="283"/>
        <v>0</v>
      </c>
      <c r="T793" s="37">
        <f t="shared" si="284"/>
        <v>0</v>
      </c>
      <c r="U793" s="37">
        <f t="shared" si="285"/>
        <v>0</v>
      </c>
      <c r="V793" s="37">
        <f t="shared" si="286"/>
        <v>0</v>
      </c>
      <c r="W793" s="37">
        <f t="shared" si="287"/>
        <v>0</v>
      </c>
    </row>
    <row r="794" spans="1:23" x14ac:dyDescent="0.35">
      <c r="A794" s="30">
        <v>46119</v>
      </c>
      <c r="B794" s="31" t="s">
        <v>1823</v>
      </c>
      <c r="C794" s="31" t="s">
        <v>523</v>
      </c>
      <c r="D794" s="31">
        <v>27000</v>
      </c>
      <c r="E794" s="31">
        <v>4320</v>
      </c>
      <c r="F794" s="31">
        <v>31320</v>
      </c>
      <c r="G794" s="31">
        <v>31320</v>
      </c>
      <c r="H794" s="31">
        <f t="shared" si="288"/>
        <v>27000</v>
      </c>
      <c r="I794" s="30">
        <v>46149</v>
      </c>
      <c r="J794" s="30" t="s">
        <v>506</v>
      </c>
      <c r="K794" s="31" t="s">
        <v>504</v>
      </c>
      <c r="L794" s="31" t="s">
        <v>397</v>
      </c>
      <c r="M794" s="31" t="s">
        <v>388</v>
      </c>
      <c r="N794" s="7">
        <v>46150</v>
      </c>
      <c r="O794" s="33">
        <f t="shared" si="279"/>
        <v>5</v>
      </c>
      <c r="P794" s="33">
        <f t="shared" si="280"/>
        <v>19</v>
      </c>
      <c r="Q794" s="52">
        <f t="shared" si="281"/>
        <v>2</v>
      </c>
      <c r="R794" s="37">
        <f t="shared" si="282"/>
        <v>27000</v>
      </c>
      <c r="S794" s="37">
        <f t="shared" si="283"/>
        <v>0</v>
      </c>
      <c r="T794" s="37">
        <f t="shared" si="284"/>
        <v>0</v>
      </c>
      <c r="U794" s="37">
        <f t="shared" si="285"/>
        <v>0</v>
      </c>
      <c r="V794" s="37">
        <f t="shared" si="286"/>
        <v>0</v>
      </c>
      <c r="W794" s="37">
        <f t="shared" si="287"/>
        <v>0</v>
      </c>
    </row>
    <row r="795" spans="1:23" x14ac:dyDescent="0.35">
      <c r="A795" s="30">
        <v>46119</v>
      </c>
      <c r="B795" s="31" t="s">
        <v>1824</v>
      </c>
      <c r="C795" s="31" t="s">
        <v>523</v>
      </c>
      <c r="D795" s="31">
        <v>57649.97</v>
      </c>
      <c r="E795" s="31">
        <v>9224</v>
      </c>
      <c r="F795" s="31">
        <v>66873.97</v>
      </c>
      <c r="G795" s="31">
        <v>66873.97</v>
      </c>
      <c r="H795" s="31">
        <f t="shared" si="288"/>
        <v>57649.97</v>
      </c>
      <c r="I795" s="30">
        <v>46149</v>
      </c>
      <c r="J795" s="30" t="s">
        <v>506</v>
      </c>
      <c r="K795" s="31" t="s">
        <v>504</v>
      </c>
      <c r="L795" s="31" t="s">
        <v>397</v>
      </c>
      <c r="M795" s="31" t="s">
        <v>388</v>
      </c>
      <c r="N795" s="7">
        <v>46150</v>
      </c>
      <c r="O795" s="33">
        <f t="shared" si="279"/>
        <v>5</v>
      </c>
      <c r="P795" s="33">
        <f t="shared" si="280"/>
        <v>19</v>
      </c>
      <c r="Q795" s="52">
        <f t="shared" si="281"/>
        <v>2</v>
      </c>
      <c r="R795" s="37">
        <f t="shared" si="282"/>
        <v>57649.97</v>
      </c>
      <c r="S795" s="37">
        <f t="shared" si="283"/>
        <v>0</v>
      </c>
      <c r="T795" s="37">
        <f t="shared" si="284"/>
        <v>0</v>
      </c>
      <c r="U795" s="37">
        <f t="shared" si="285"/>
        <v>0</v>
      </c>
      <c r="V795" s="37">
        <f t="shared" si="286"/>
        <v>0</v>
      </c>
      <c r="W795" s="37">
        <f t="shared" si="287"/>
        <v>0</v>
      </c>
    </row>
    <row r="796" spans="1:23" x14ac:dyDescent="0.35">
      <c r="A796" s="30">
        <v>46118</v>
      </c>
      <c r="B796" s="31" t="s">
        <v>1826</v>
      </c>
      <c r="C796" s="31" t="s">
        <v>523</v>
      </c>
      <c r="D796" s="31">
        <v>11900</v>
      </c>
      <c r="E796" s="31">
        <v>1904</v>
      </c>
      <c r="F796" s="31">
        <v>13804</v>
      </c>
      <c r="G796" s="31">
        <v>13804</v>
      </c>
      <c r="H796" s="31">
        <f t="shared" si="288"/>
        <v>11900</v>
      </c>
      <c r="I796" s="30">
        <v>46148</v>
      </c>
      <c r="J796" s="30" t="s">
        <v>506</v>
      </c>
      <c r="K796" s="31" t="s">
        <v>504</v>
      </c>
      <c r="L796" s="31" t="s">
        <v>397</v>
      </c>
      <c r="M796" s="31" t="s">
        <v>388</v>
      </c>
      <c r="N796" s="7">
        <v>46150</v>
      </c>
      <c r="O796" s="33">
        <f t="shared" si="279"/>
        <v>5</v>
      </c>
      <c r="P796" s="33">
        <f t="shared" si="280"/>
        <v>19</v>
      </c>
      <c r="Q796" s="52">
        <f t="shared" si="281"/>
        <v>3</v>
      </c>
      <c r="R796" s="37">
        <f t="shared" si="282"/>
        <v>11900</v>
      </c>
      <c r="S796" s="37">
        <f t="shared" si="283"/>
        <v>0</v>
      </c>
      <c r="T796" s="37">
        <f t="shared" si="284"/>
        <v>0</v>
      </c>
      <c r="U796" s="37">
        <f t="shared" si="285"/>
        <v>0</v>
      </c>
      <c r="V796" s="37">
        <f t="shared" si="286"/>
        <v>0</v>
      </c>
      <c r="W796" s="37">
        <f t="shared" si="287"/>
        <v>0</v>
      </c>
    </row>
    <row r="797" spans="1:23" x14ac:dyDescent="0.35">
      <c r="A797" s="30">
        <v>46118</v>
      </c>
      <c r="B797" s="31" t="s">
        <v>1828</v>
      </c>
      <c r="C797" s="31" t="s">
        <v>512</v>
      </c>
      <c r="D797" s="31">
        <v>9460</v>
      </c>
      <c r="E797" s="31">
        <v>1513.6</v>
      </c>
      <c r="F797" s="31">
        <v>10973.6</v>
      </c>
      <c r="G797" s="31">
        <v>10973.6</v>
      </c>
      <c r="H797" s="31">
        <f t="shared" si="288"/>
        <v>9460</v>
      </c>
      <c r="I797" s="30">
        <v>46148</v>
      </c>
      <c r="J797" s="30" t="s">
        <v>506</v>
      </c>
      <c r="K797" s="31" t="s">
        <v>504</v>
      </c>
      <c r="L797" s="31" t="s">
        <v>835</v>
      </c>
      <c r="M797" s="31" t="s">
        <v>388</v>
      </c>
      <c r="N797" s="7">
        <v>46150</v>
      </c>
      <c r="O797" s="33">
        <f t="shared" si="279"/>
        <v>5</v>
      </c>
      <c r="P797" s="33">
        <f t="shared" si="280"/>
        <v>19</v>
      </c>
      <c r="Q797" s="52">
        <f t="shared" si="281"/>
        <v>3</v>
      </c>
      <c r="R797" s="37">
        <f t="shared" si="282"/>
        <v>9460</v>
      </c>
      <c r="S797" s="37">
        <f t="shared" si="283"/>
        <v>0</v>
      </c>
      <c r="T797" s="37">
        <f t="shared" si="284"/>
        <v>0</v>
      </c>
      <c r="U797" s="37">
        <f t="shared" si="285"/>
        <v>0</v>
      </c>
      <c r="V797" s="37">
        <f t="shared" si="286"/>
        <v>0</v>
      </c>
      <c r="W797" s="37">
        <f t="shared" si="287"/>
        <v>0</v>
      </c>
    </row>
    <row r="798" spans="1:23" x14ac:dyDescent="0.35">
      <c r="A798" s="30">
        <v>46118</v>
      </c>
      <c r="B798" s="31" t="s">
        <v>1829</v>
      </c>
      <c r="C798" s="31" t="s">
        <v>1830</v>
      </c>
      <c r="D798" s="31">
        <v>117984.7</v>
      </c>
      <c r="E798" s="31">
        <v>18877.55</v>
      </c>
      <c r="F798" s="31">
        <v>136862.25</v>
      </c>
      <c r="G798" s="31">
        <v>136862.25</v>
      </c>
      <c r="H798" s="31">
        <f t="shared" si="288"/>
        <v>117984.7</v>
      </c>
      <c r="I798" s="30">
        <v>46148</v>
      </c>
      <c r="J798" s="30" t="s">
        <v>506</v>
      </c>
      <c r="K798" s="31" t="s">
        <v>504</v>
      </c>
      <c r="L798" s="31" t="s">
        <v>397</v>
      </c>
      <c r="M798" s="31" t="s">
        <v>388</v>
      </c>
      <c r="N798" s="7">
        <v>46150</v>
      </c>
      <c r="O798" s="33">
        <f t="shared" si="279"/>
        <v>5</v>
      </c>
      <c r="P798" s="33">
        <f t="shared" si="280"/>
        <v>19</v>
      </c>
      <c r="Q798" s="52">
        <f t="shared" si="281"/>
        <v>3</v>
      </c>
      <c r="R798" s="37">
        <f t="shared" si="282"/>
        <v>117984.7</v>
      </c>
      <c r="S798" s="37">
        <f t="shared" si="283"/>
        <v>0</v>
      </c>
      <c r="T798" s="37">
        <f t="shared" si="284"/>
        <v>0</v>
      </c>
      <c r="U798" s="37">
        <f t="shared" si="285"/>
        <v>0</v>
      </c>
      <c r="V798" s="37">
        <f t="shared" si="286"/>
        <v>0</v>
      </c>
      <c r="W798" s="37">
        <f t="shared" si="287"/>
        <v>0</v>
      </c>
    </row>
    <row r="799" spans="1:23" x14ac:dyDescent="0.35">
      <c r="A799" s="30">
        <v>46118</v>
      </c>
      <c r="B799" s="31" t="s">
        <v>1833</v>
      </c>
      <c r="C799" s="31" t="s">
        <v>1643</v>
      </c>
      <c r="D799" s="31">
        <v>13500</v>
      </c>
      <c r="E799" s="31">
        <v>2160</v>
      </c>
      <c r="F799" s="31">
        <v>15660</v>
      </c>
      <c r="G799" s="31">
        <v>15239.04</v>
      </c>
      <c r="H799" s="31">
        <f>+G799/1.16</f>
        <v>13137.103448275864</v>
      </c>
      <c r="I799" s="30">
        <v>46148</v>
      </c>
      <c r="J799" s="30" t="s">
        <v>506</v>
      </c>
      <c r="K799" s="31" t="s">
        <v>510</v>
      </c>
      <c r="L799" s="31" t="s">
        <v>835</v>
      </c>
      <c r="M799" s="31" t="s">
        <v>388</v>
      </c>
      <c r="N799" s="7">
        <v>46150</v>
      </c>
      <c r="O799" s="33">
        <f t="shared" si="279"/>
        <v>5</v>
      </c>
      <c r="P799" s="33">
        <f t="shared" si="280"/>
        <v>19</v>
      </c>
      <c r="Q799" s="52">
        <f t="shared" si="281"/>
        <v>3</v>
      </c>
      <c r="R799" s="37">
        <f t="shared" si="282"/>
        <v>13137.103448275864</v>
      </c>
      <c r="S799" s="37">
        <f t="shared" si="283"/>
        <v>0</v>
      </c>
      <c r="T799" s="37">
        <f t="shared" si="284"/>
        <v>0</v>
      </c>
      <c r="U799" s="37">
        <f t="shared" si="285"/>
        <v>0</v>
      </c>
      <c r="V799" s="37">
        <f t="shared" si="286"/>
        <v>0</v>
      </c>
      <c r="W799" s="37">
        <f t="shared" si="287"/>
        <v>0</v>
      </c>
    </row>
    <row r="800" spans="1:23" x14ac:dyDescent="0.35">
      <c r="A800" s="30">
        <v>46118</v>
      </c>
      <c r="B800" s="31" t="s">
        <v>1834</v>
      </c>
      <c r="C800" s="31" t="s">
        <v>411</v>
      </c>
      <c r="D800" s="31">
        <v>7055</v>
      </c>
      <c r="E800" s="31">
        <v>1128.8</v>
      </c>
      <c r="F800" s="31">
        <v>8183.8</v>
      </c>
      <c r="G800" s="31">
        <v>8183.8</v>
      </c>
      <c r="H800" s="31">
        <f t="shared" ref="H800:H819" si="289">D800</f>
        <v>7055</v>
      </c>
      <c r="I800" s="30">
        <v>46148</v>
      </c>
      <c r="J800" s="30" t="s">
        <v>506</v>
      </c>
      <c r="K800" s="31" t="s">
        <v>504</v>
      </c>
      <c r="L800" s="31" t="s">
        <v>1146</v>
      </c>
      <c r="M800" s="31" t="s">
        <v>388</v>
      </c>
      <c r="N800" s="7">
        <v>46150</v>
      </c>
      <c r="O800" s="33">
        <f t="shared" si="279"/>
        <v>5</v>
      </c>
      <c r="P800" s="33">
        <f t="shared" si="280"/>
        <v>19</v>
      </c>
      <c r="Q800" s="52">
        <f t="shared" si="281"/>
        <v>3</v>
      </c>
      <c r="R800" s="37">
        <f t="shared" si="282"/>
        <v>7055</v>
      </c>
      <c r="S800" s="37">
        <f t="shared" si="283"/>
        <v>0</v>
      </c>
      <c r="T800" s="37">
        <f t="shared" si="284"/>
        <v>0</v>
      </c>
      <c r="U800" s="37">
        <f t="shared" si="285"/>
        <v>0</v>
      </c>
      <c r="V800" s="37">
        <f t="shared" si="286"/>
        <v>0</v>
      </c>
      <c r="W800" s="37">
        <f t="shared" si="287"/>
        <v>0</v>
      </c>
    </row>
    <row r="801" spans="1:23" x14ac:dyDescent="0.35">
      <c r="A801" s="30">
        <v>46113</v>
      </c>
      <c r="B801" s="31" t="s">
        <v>1835</v>
      </c>
      <c r="C801" s="31" t="s">
        <v>1448</v>
      </c>
      <c r="D801" s="31">
        <v>11180.05</v>
      </c>
      <c r="E801" s="31">
        <v>1788.81</v>
      </c>
      <c r="F801" s="31">
        <v>12968.86</v>
      </c>
      <c r="G801" s="31">
        <v>12968.86</v>
      </c>
      <c r="H801" s="31">
        <f t="shared" si="289"/>
        <v>11180.05</v>
      </c>
      <c r="I801" s="30">
        <v>46143</v>
      </c>
      <c r="J801" s="30" t="s">
        <v>506</v>
      </c>
      <c r="K801" s="31" t="s">
        <v>504</v>
      </c>
      <c r="L801" s="31" t="s">
        <v>1146</v>
      </c>
      <c r="M801" s="31" t="s">
        <v>388</v>
      </c>
      <c r="N801" s="7">
        <v>46150</v>
      </c>
      <c r="O801" s="33">
        <f t="shared" si="279"/>
        <v>5</v>
      </c>
      <c r="P801" s="33">
        <f t="shared" si="280"/>
        <v>19</v>
      </c>
      <c r="Q801" s="52">
        <f t="shared" si="281"/>
        <v>8</v>
      </c>
      <c r="R801" s="37">
        <f t="shared" si="282"/>
        <v>11180.05</v>
      </c>
      <c r="S801" s="37">
        <f t="shared" si="283"/>
        <v>0</v>
      </c>
      <c r="T801" s="37">
        <f t="shared" si="284"/>
        <v>0</v>
      </c>
      <c r="U801" s="37">
        <f t="shared" si="285"/>
        <v>0</v>
      </c>
      <c r="V801" s="37">
        <f t="shared" si="286"/>
        <v>0</v>
      </c>
      <c r="W801" s="37">
        <f t="shared" si="287"/>
        <v>0</v>
      </c>
    </row>
    <row r="802" spans="1:23" x14ac:dyDescent="0.35">
      <c r="A802" s="30">
        <v>46113</v>
      </c>
      <c r="B802" s="31" t="s">
        <v>1836</v>
      </c>
      <c r="C802" s="31" t="s">
        <v>1837</v>
      </c>
      <c r="D802" s="31">
        <v>88550</v>
      </c>
      <c r="E802" s="31"/>
      <c r="F802" s="31">
        <v>88550</v>
      </c>
      <c r="G802" s="31">
        <v>88550</v>
      </c>
      <c r="H802" s="31">
        <f t="shared" si="289"/>
        <v>88550</v>
      </c>
      <c r="I802" s="30">
        <v>46143</v>
      </c>
      <c r="J802" s="30" t="s">
        <v>506</v>
      </c>
      <c r="K802" s="31" t="s">
        <v>504</v>
      </c>
      <c r="L802" s="31" t="s">
        <v>397</v>
      </c>
      <c r="M802" s="31" t="s">
        <v>388</v>
      </c>
      <c r="N802" s="7">
        <v>46150</v>
      </c>
      <c r="O802" s="33">
        <f t="shared" si="279"/>
        <v>5</v>
      </c>
      <c r="P802" s="33">
        <f t="shared" si="280"/>
        <v>19</v>
      </c>
      <c r="Q802" s="52">
        <f t="shared" si="281"/>
        <v>8</v>
      </c>
      <c r="R802" s="37">
        <f t="shared" si="282"/>
        <v>88550</v>
      </c>
      <c r="S802" s="37">
        <f t="shared" si="283"/>
        <v>0</v>
      </c>
      <c r="T802" s="37">
        <f t="shared" si="284"/>
        <v>0</v>
      </c>
      <c r="U802" s="37">
        <f t="shared" si="285"/>
        <v>0</v>
      </c>
      <c r="V802" s="37">
        <f t="shared" si="286"/>
        <v>0</v>
      </c>
      <c r="W802" s="37">
        <f t="shared" si="287"/>
        <v>0</v>
      </c>
    </row>
    <row r="803" spans="1:23" x14ac:dyDescent="0.35">
      <c r="A803" s="30">
        <v>46112</v>
      </c>
      <c r="B803" s="31" t="s">
        <v>1702</v>
      </c>
      <c r="C803" s="31" t="s">
        <v>523</v>
      </c>
      <c r="D803" s="31">
        <v>9000</v>
      </c>
      <c r="E803" s="31">
        <v>1440</v>
      </c>
      <c r="F803" s="31">
        <v>10440</v>
      </c>
      <c r="G803" s="31">
        <v>10440</v>
      </c>
      <c r="H803" s="31">
        <f t="shared" si="289"/>
        <v>9000</v>
      </c>
      <c r="I803" s="30">
        <v>46142</v>
      </c>
      <c r="J803" s="30" t="s">
        <v>506</v>
      </c>
      <c r="K803" s="31" t="s">
        <v>504</v>
      </c>
      <c r="L803" s="31" t="s">
        <v>397</v>
      </c>
      <c r="M803" s="31" t="s">
        <v>388</v>
      </c>
      <c r="N803" s="7">
        <v>46150</v>
      </c>
      <c r="O803" s="33">
        <f t="shared" si="279"/>
        <v>5</v>
      </c>
      <c r="P803" s="33">
        <f t="shared" si="280"/>
        <v>19</v>
      </c>
      <c r="Q803" s="52">
        <f t="shared" si="281"/>
        <v>9</v>
      </c>
      <c r="R803" s="37">
        <f t="shared" si="282"/>
        <v>9000</v>
      </c>
      <c r="S803" s="37">
        <f t="shared" si="283"/>
        <v>0</v>
      </c>
      <c r="T803" s="37">
        <f t="shared" si="284"/>
        <v>0</v>
      </c>
      <c r="U803" s="37">
        <f t="shared" si="285"/>
        <v>0</v>
      </c>
      <c r="V803" s="37">
        <f t="shared" si="286"/>
        <v>0</v>
      </c>
      <c r="W803" s="37">
        <f t="shared" si="287"/>
        <v>0</v>
      </c>
    </row>
    <row r="804" spans="1:23" x14ac:dyDescent="0.35">
      <c r="A804" s="30">
        <v>46111</v>
      </c>
      <c r="B804" s="31" t="s">
        <v>1710</v>
      </c>
      <c r="C804" s="31" t="s">
        <v>831</v>
      </c>
      <c r="D804" s="31">
        <v>12466.02</v>
      </c>
      <c r="E804" s="31"/>
      <c r="F804" s="31">
        <v>12466.02</v>
      </c>
      <c r="G804" s="31">
        <v>12466.02</v>
      </c>
      <c r="H804" s="31">
        <f t="shared" si="289"/>
        <v>12466.02</v>
      </c>
      <c r="I804" s="30">
        <v>46141</v>
      </c>
      <c r="J804" s="30" t="s">
        <v>506</v>
      </c>
      <c r="K804" s="31" t="s">
        <v>504</v>
      </c>
      <c r="L804" s="31" t="s">
        <v>397</v>
      </c>
      <c r="M804" s="31" t="s">
        <v>388</v>
      </c>
      <c r="N804" s="7">
        <v>46150</v>
      </c>
      <c r="O804" s="33">
        <f t="shared" si="279"/>
        <v>5</v>
      </c>
      <c r="P804" s="33">
        <f t="shared" si="280"/>
        <v>19</v>
      </c>
      <c r="Q804" s="52">
        <f t="shared" si="281"/>
        <v>10</v>
      </c>
      <c r="R804" s="37">
        <f t="shared" si="282"/>
        <v>12466.02</v>
      </c>
      <c r="S804" s="37">
        <f t="shared" si="283"/>
        <v>0</v>
      </c>
      <c r="T804" s="37">
        <f t="shared" si="284"/>
        <v>0</v>
      </c>
      <c r="U804" s="37">
        <f t="shared" si="285"/>
        <v>0</v>
      </c>
      <c r="V804" s="37">
        <f t="shared" si="286"/>
        <v>0</v>
      </c>
      <c r="W804" s="37">
        <f t="shared" si="287"/>
        <v>0</v>
      </c>
    </row>
    <row r="805" spans="1:23" x14ac:dyDescent="0.35">
      <c r="A805" s="30">
        <v>46109</v>
      </c>
      <c r="B805" s="31" t="s">
        <v>1717</v>
      </c>
      <c r="C805" s="31" t="s">
        <v>1448</v>
      </c>
      <c r="D805" s="31">
        <v>18418.55</v>
      </c>
      <c r="E805" s="31">
        <v>2946.97</v>
      </c>
      <c r="F805" s="31">
        <v>21365.52</v>
      </c>
      <c r="G805" s="31">
        <v>21365.52</v>
      </c>
      <c r="H805" s="31">
        <f t="shared" si="289"/>
        <v>18418.55</v>
      </c>
      <c r="I805" s="30">
        <v>46139</v>
      </c>
      <c r="J805" s="30" t="s">
        <v>506</v>
      </c>
      <c r="K805" s="31" t="s">
        <v>504</v>
      </c>
      <c r="L805" s="31" t="s">
        <v>1146</v>
      </c>
      <c r="M805" s="31" t="s">
        <v>388</v>
      </c>
      <c r="N805" s="7">
        <v>46150</v>
      </c>
      <c r="O805" s="33">
        <f t="shared" si="279"/>
        <v>5</v>
      </c>
      <c r="P805" s="33">
        <f t="shared" si="280"/>
        <v>19</v>
      </c>
      <c r="Q805" s="52">
        <f t="shared" si="281"/>
        <v>12</v>
      </c>
      <c r="R805" s="37">
        <f t="shared" si="282"/>
        <v>18418.55</v>
      </c>
      <c r="S805" s="37">
        <f t="shared" si="283"/>
        <v>0</v>
      </c>
      <c r="T805" s="37">
        <f t="shared" si="284"/>
        <v>0</v>
      </c>
      <c r="U805" s="37">
        <f t="shared" si="285"/>
        <v>0</v>
      </c>
      <c r="V805" s="37">
        <f t="shared" si="286"/>
        <v>0</v>
      </c>
      <c r="W805" s="37">
        <f t="shared" si="287"/>
        <v>0</v>
      </c>
    </row>
    <row r="806" spans="1:23" x14ac:dyDescent="0.35">
      <c r="A806" s="30">
        <v>46109</v>
      </c>
      <c r="B806" s="31" t="s">
        <v>1718</v>
      </c>
      <c r="C806" s="31" t="s">
        <v>523</v>
      </c>
      <c r="D806" s="31">
        <v>30750.97</v>
      </c>
      <c r="E806" s="31">
        <v>4920.16</v>
      </c>
      <c r="F806" s="31">
        <v>35671.129999999997</v>
      </c>
      <c r="G806" s="31">
        <v>35671.129999999997</v>
      </c>
      <c r="H806" s="31">
        <f t="shared" si="289"/>
        <v>30750.97</v>
      </c>
      <c r="I806" s="30">
        <v>46139</v>
      </c>
      <c r="J806" s="30" t="s">
        <v>506</v>
      </c>
      <c r="K806" s="31" t="s">
        <v>504</v>
      </c>
      <c r="L806" s="31" t="s">
        <v>397</v>
      </c>
      <c r="M806" s="31" t="s">
        <v>388</v>
      </c>
      <c r="N806" s="7">
        <v>46150</v>
      </c>
      <c r="O806" s="33">
        <f t="shared" si="279"/>
        <v>5</v>
      </c>
      <c r="P806" s="33">
        <f t="shared" si="280"/>
        <v>19</v>
      </c>
      <c r="Q806" s="52">
        <f t="shared" si="281"/>
        <v>12</v>
      </c>
      <c r="R806" s="37">
        <f t="shared" si="282"/>
        <v>30750.97</v>
      </c>
      <c r="S806" s="37">
        <f t="shared" si="283"/>
        <v>0</v>
      </c>
      <c r="T806" s="37">
        <f t="shared" si="284"/>
        <v>0</v>
      </c>
      <c r="U806" s="37">
        <f t="shared" si="285"/>
        <v>0</v>
      </c>
      <c r="V806" s="37">
        <f t="shared" si="286"/>
        <v>0</v>
      </c>
      <c r="W806" s="37">
        <f t="shared" si="287"/>
        <v>0</v>
      </c>
    </row>
    <row r="807" spans="1:23" x14ac:dyDescent="0.35">
      <c r="A807" s="30">
        <v>46108</v>
      </c>
      <c r="B807" s="31" t="s">
        <v>1668</v>
      </c>
      <c r="C807" s="31" t="s">
        <v>563</v>
      </c>
      <c r="D807" s="31">
        <v>4750</v>
      </c>
      <c r="E807" s="31">
        <v>760</v>
      </c>
      <c r="F807" s="31">
        <v>5510</v>
      </c>
      <c r="G807" s="31">
        <v>5510</v>
      </c>
      <c r="H807" s="31">
        <f t="shared" si="289"/>
        <v>4750</v>
      </c>
      <c r="I807" s="30">
        <v>46138</v>
      </c>
      <c r="J807" s="30" t="s">
        <v>506</v>
      </c>
      <c r="K807" s="31" t="s">
        <v>504</v>
      </c>
      <c r="L807" s="31" t="s">
        <v>397</v>
      </c>
      <c r="M807" s="31" t="s">
        <v>388</v>
      </c>
      <c r="N807" s="7">
        <v>46150</v>
      </c>
      <c r="O807" s="33">
        <f t="shared" si="279"/>
        <v>5</v>
      </c>
      <c r="P807" s="33">
        <f t="shared" si="280"/>
        <v>19</v>
      </c>
      <c r="Q807" s="52">
        <f t="shared" si="281"/>
        <v>13</v>
      </c>
      <c r="R807" s="37">
        <f t="shared" si="282"/>
        <v>4750</v>
      </c>
      <c r="S807" s="37">
        <f t="shared" si="283"/>
        <v>0</v>
      </c>
      <c r="T807" s="37">
        <f t="shared" si="284"/>
        <v>0</v>
      </c>
      <c r="U807" s="37">
        <f t="shared" si="285"/>
        <v>0</v>
      </c>
      <c r="V807" s="37">
        <f t="shared" si="286"/>
        <v>0</v>
      </c>
      <c r="W807" s="37">
        <f t="shared" si="287"/>
        <v>0</v>
      </c>
    </row>
    <row r="808" spans="1:23" x14ac:dyDescent="0.35">
      <c r="A808" s="30">
        <v>46107</v>
      </c>
      <c r="B808" s="31" t="s">
        <v>1678</v>
      </c>
      <c r="C808" s="31" t="s">
        <v>1679</v>
      </c>
      <c r="D808" s="31">
        <v>16000</v>
      </c>
      <c r="E808" s="31">
        <v>2560</v>
      </c>
      <c r="F808" s="31">
        <v>18560</v>
      </c>
      <c r="G808" s="31">
        <v>18560</v>
      </c>
      <c r="H808" s="31">
        <f t="shared" si="289"/>
        <v>16000</v>
      </c>
      <c r="I808" s="30">
        <v>46137</v>
      </c>
      <c r="J808" s="30" t="s">
        <v>506</v>
      </c>
      <c r="K808" s="31" t="s">
        <v>504</v>
      </c>
      <c r="L808" s="31" t="s">
        <v>1146</v>
      </c>
      <c r="M808" s="31" t="s">
        <v>388</v>
      </c>
      <c r="N808" s="7">
        <v>46150</v>
      </c>
      <c r="O808" s="33">
        <f t="shared" si="279"/>
        <v>5</v>
      </c>
      <c r="P808" s="33">
        <f t="shared" si="280"/>
        <v>19</v>
      </c>
      <c r="Q808" s="52">
        <f t="shared" si="281"/>
        <v>14</v>
      </c>
      <c r="R808" s="37">
        <f t="shared" si="282"/>
        <v>16000</v>
      </c>
      <c r="S808" s="37">
        <f t="shared" si="283"/>
        <v>0</v>
      </c>
      <c r="T808" s="37">
        <f t="shared" si="284"/>
        <v>0</v>
      </c>
      <c r="U808" s="37">
        <f t="shared" si="285"/>
        <v>0</v>
      </c>
      <c r="V808" s="37">
        <f t="shared" si="286"/>
        <v>0</v>
      </c>
      <c r="W808" s="37">
        <f t="shared" si="287"/>
        <v>0</v>
      </c>
    </row>
    <row r="809" spans="1:23" x14ac:dyDescent="0.35">
      <c r="A809" s="30">
        <v>46101</v>
      </c>
      <c r="B809" s="31" t="s">
        <v>1641</v>
      </c>
      <c r="C809" s="31" t="s">
        <v>767</v>
      </c>
      <c r="D809" s="31">
        <v>26000</v>
      </c>
      <c r="E809" s="31">
        <v>4160</v>
      </c>
      <c r="F809" s="31">
        <v>30160</v>
      </c>
      <c r="G809" s="31">
        <v>30160</v>
      </c>
      <c r="H809" s="31">
        <f t="shared" si="289"/>
        <v>26000</v>
      </c>
      <c r="I809" s="30">
        <v>46131</v>
      </c>
      <c r="J809" s="30" t="s">
        <v>506</v>
      </c>
      <c r="K809" s="31" t="s">
        <v>504</v>
      </c>
      <c r="L809" s="31" t="s">
        <v>397</v>
      </c>
      <c r="M809" s="31" t="s">
        <v>388</v>
      </c>
      <c r="N809" s="7">
        <v>46150</v>
      </c>
      <c r="O809" s="33">
        <f t="shared" si="279"/>
        <v>5</v>
      </c>
      <c r="P809" s="33">
        <f t="shared" si="280"/>
        <v>19</v>
      </c>
      <c r="Q809" s="52">
        <f t="shared" si="281"/>
        <v>20</v>
      </c>
      <c r="R809" s="37">
        <f t="shared" si="282"/>
        <v>26000</v>
      </c>
      <c r="S809" s="37">
        <f t="shared" si="283"/>
        <v>0</v>
      </c>
      <c r="T809" s="37">
        <f t="shared" si="284"/>
        <v>0</v>
      </c>
      <c r="U809" s="37">
        <f t="shared" si="285"/>
        <v>0</v>
      </c>
      <c r="V809" s="37">
        <f t="shared" si="286"/>
        <v>0</v>
      </c>
      <c r="W809" s="37">
        <f t="shared" si="287"/>
        <v>0</v>
      </c>
    </row>
    <row r="810" spans="1:23" x14ac:dyDescent="0.35">
      <c r="A810" s="30">
        <v>46094</v>
      </c>
      <c r="B810" s="31" t="s">
        <v>1568</v>
      </c>
      <c r="C810" s="31" t="s">
        <v>563</v>
      </c>
      <c r="D810" s="31">
        <v>27360</v>
      </c>
      <c r="E810" s="31">
        <v>4377.6000000000004</v>
      </c>
      <c r="F810" s="31">
        <v>31737.599999999999</v>
      </c>
      <c r="G810" s="31">
        <v>31737.599999999999</v>
      </c>
      <c r="H810" s="31">
        <f t="shared" si="289"/>
        <v>27360</v>
      </c>
      <c r="I810" s="30">
        <v>46124</v>
      </c>
      <c r="J810" s="30" t="s">
        <v>506</v>
      </c>
      <c r="K810" s="31" t="s">
        <v>504</v>
      </c>
      <c r="L810" s="31" t="s">
        <v>397</v>
      </c>
      <c r="M810" s="31" t="s">
        <v>388</v>
      </c>
      <c r="N810" s="7">
        <v>46150</v>
      </c>
      <c r="O810" s="33">
        <f t="shared" si="279"/>
        <v>5</v>
      </c>
      <c r="P810" s="33">
        <f t="shared" si="280"/>
        <v>19</v>
      </c>
      <c r="Q810" s="52">
        <f t="shared" si="281"/>
        <v>27</v>
      </c>
      <c r="R810" s="37">
        <f t="shared" si="282"/>
        <v>27360</v>
      </c>
      <c r="S810" s="37">
        <f t="shared" si="283"/>
        <v>0</v>
      </c>
      <c r="T810" s="37">
        <f t="shared" si="284"/>
        <v>0</v>
      </c>
      <c r="U810" s="37">
        <f t="shared" si="285"/>
        <v>0</v>
      </c>
      <c r="V810" s="37">
        <f t="shared" si="286"/>
        <v>0</v>
      </c>
      <c r="W810" s="37">
        <f t="shared" si="287"/>
        <v>0</v>
      </c>
    </row>
    <row r="811" spans="1:23" x14ac:dyDescent="0.35">
      <c r="A811" s="30">
        <v>46083</v>
      </c>
      <c r="B811" s="31" t="s">
        <v>1553</v>
      </c>
      <c r="C811" s="31" t="s">
        <v>920</v>
      </c>
      <c r="D811" s="31">
        <v>14257.8</v>
      </c>
      <c r="E811" s="31">
        <v>2281.25</v>
      </c>
      <c r="F811" s="31">
        <v>16539.05</v>
      </c>
      <c r="G811" s="31">
        <v>16539.05</v>
      </c>
      <c r="H811" s="31">
        <f t="shared" si="289"/>
        <v>14257.8</v>
      </c>
      <c r="I811" s="30">
        <v>46113</v>
      </c>
      <c r="J811" s="30" t="s">
        <v>506</v>
      </c>
      <c r="K811" s="31" t="s">
        <v>504</v>
      </c>
      <c r="L811" s="31" t="s">
        <v>835</v>
      </c>
      <c r="M811" s="31" t="s">
        <v>388</v>
      </c>
      <c r="N811" s="7">
        <v>46150</v>
      </c>
      <c r="O811" s="33">
        <f t="shared" si="279"/>
        <v>5</v>
      </c>
      <c r="P811" s="33">
        <f t="shared" si="280"/>
        <v>19</v>
      </c>
      <c r="Q811" s="52">
        <f t="shared" si="281"/>
        <v>38</v>
      </c>
      <c r="R811" s="37">
        <f t="shared" si="282"/>
        <v>0</v>
      </c>
      <c r="S811" s="37">
        <f t="shared" si="283"/>
        <v>14257.8</v>
      </c>
      <c r="T811" s="37">
        <f t="shared" si="284"/>
        <v>0</v>
      </c>
      <c r="U811" s="37">
        <f t="shared" si="285"/>
        <v>0</v>
      </c>
      <c r="V811" s="37">
        <f t="shared" si="286"/>
        <v>0</v>
      </c>
      <c r="W811" s="37">
        <f t="shared" si="287"/>
        <v>0</v>
      </c>
    </row>
    <row r="812" spans="1:23" x14ac:dyDescent="0.35">
      <c r="A812" s="30">
        <v>46077</v>
      </c>
      <c r="B812" s="31" t="s">
        <v>1513</v>
      </c>
      <c r="C812" s="31" t="s">
        <v>926</v>
      </c>
      <c r="D812" s="31">
        <v>12825</v>
      </c>
      <c r="E812" s="31">
        <v>2052</v>
      </c>
      <c r="F812" s="31">
        <v>14877</v>
      </c>
      <c r="G812" s="31">
        <v>14877</v>
      </c>
      <c r="H812" s="31">
        <f t="shared" si="289"/>
        <v>12825</v>
      </c>
      <c r="I812" s="30">
        <v>46107</v>
      </c>
      <c r="J812" s="30" t="s">
        <v>506</v>
      </c>
      <c r="K812" s="31" t="s">
        <v>504</v>
      </c>
      <c r="L812" s="31" t="s">
        <v>835</v>
      </c>
      <c r="M812" s="31" t="s">
        <v>388</v>
      </c>
      <c r="N812" s="7">
        <v>46150</v>
      </c>
      <c r="O812" s="33">
        <f t="shared" si="279"/>
        <v>5</v>
      </c>
      <c r="P812" s="33">
        <f t="shared" si="280"/>
        <v>19</v>
      </c>
      <c r="Q812" s="52">
        <f t="shared" si="281"/>
        <v>44</v>
      </c>
      <c r="R812" s="37">
        <f t="shared" si="282"/>
        <v>0</v>
      </c>
      <c r="S812" s="37">
        <f t="shared" si="283"/>
        <v>12825</v>
      </c>
      <c r="T812" s="37">
        <f t="shared" si="284"/>
        <v>0</v>
      </c>
      <c r="U812" s="37">
        <f t="shared" si="285"/>
        <v>0</v>
      </c>
      <c r="V812" s="37">
        <f t="shared" si="286"/>
        <v>0</v>
      </c>
      <c r="W812" s="37">
        <f t="shared" si="287"/>
        <v>0</v>
      </c>
    </row>
    <row r="813" spans="1:23" x14ac:dyDescent="0.35">
      <c r="A813" s="30">
        <v>46076</v>
      </c>
      <c r="B813" s="31" t="s">
        <v>1519</v>
      </c>
      <c r="C813" s="31" t="s">
        <v>926</v>
      </c>
      <c r="D813" s="31">
        <v>12825</v>
      </c>
      <c r="E813" s="31">
        <v>2052</v>
      </c>
      <c r="F813" s="31">
        <v>14877</v>
      </c>
      <c r="G813" s="31">
        <v>14877</v>
      </c>
      <c r="H813" s="31">
        <f t="shared" si="289"/>
        <v>12825</v>
      </c>
      <c r="I813" s="30">
        <v>46106</v>
      </c>
      <c r="J813" s="30" t="s">
        <v>506</v>
      </c>
      <c r="K813" s="31" t="s">
        <v>504</v>
      </c>
      <c r="L813" s="31" t="s">
        <v>835</v>
      </c>
      <c r="M813" s="31" t="s">
        <v>388</v>
      </c>
      <c r="N813" s="7">
        <v>46150</v>
      </c>
      <c r="O813" s="33">
        <f t="shared" si="279"/>
        <v>5</v>
      </c>
      <c r="P813" s="33">
        <f t="shared" si="280"/>
        <v>19</v>
      </c>
      <c r="Q813" s="52">
        <f t="shared" si="281"/>
        <v>45</v>
      </c>
      <c r="R813" s="37">
        <f t="shared" si="282"/>
        <v>0</v>
      </c>
      <c r="S813" s="37">
        <f t="shared" si="283"/>
        <v>12825</v>
      </c>
      <c r="T813" s="37">
        <f t="shared" si="284"/>
        <v>0</v>
      </c>
      <c r="U813" s="37">
        <f t="shared" si="285"/>
        <v>0</v>
      </c>
      <c r="V813" s="37">
        <f t="shared" si="286"/>
        <v>0</v>
      </c>
      <c r="W813" s="37">
        <f t="shared" si="287"/>
        <v>0</v>
      </c>
    </row>
    <row r="814" spans="1:23" x14ac:dyDescent="0.35">
      <c r="A814" s="30">
        <v>46072</v>
      </c>
      <c r="B814" s="31" t="s">
        <v>1451</v>
      </c>
      <c r="C814" s="31" t="s">
        <v>920</v>
      </c>
      <c r="D814" s="31">
        <v>35478.14</v>
      </c>
      <c r="E814" s="31">
        <v>5676.5</v>
      </c>
      <c r="F814" s="31">
        <v>41154.639999999999</v>
      </c>
      <c r="G814" s="31">
        <v>41154.639999999999</v>
      </c>
      <c r="H814" s="31">
        <f t="shared" si="289"/>
        <v>35478.14</v>
      </c>
      <c r="I814" s="30">
        <v>46102</v>
      </c>
      <c r="J814" s="30" t="s">
        <v>506</v>
      </c>
      <c r="K814" s="31" t="s">
        <v>504</v>
      </c>
      <c r="L814" s="31" t="s">
        <v>835</v>
      </c>
      <c r="M814" s="31" t="s">
        <v>388</v>
      </c>
      <c r="N814" s="7">
        <v>46150</v>
      </c>
      <c r="O814" s="33">
        <f t="shared" si="279"/>
        <v>5</v>
      </c>
      <c r="P814" s="33">
        <f t="shared" si="280"/>
        <v>19</v>
      </c>
      <c r="Q814" s="52">
        <f t="shared" si="281"/>
        <v>49</v>
      </c>
      <c r="R814" s="37">
        <f t="shared" si="282"/>
        <v>0</v>
      </c>
      <c r="S814" s="37">
        <f t="shared" si="283"/>
        <v>35478.14</v>
      </c>
      <c r="T814" s="37">
        <f t="shared" si="284"/>
        <v>0</v>
      </c>
      <c r="U814" s="37">
        <f t="shared" si="285"/>
        <v>0</v>
      </c>
      <c r="V814" s="37">
        <f t="shared" si="286"/>
        <v>0</v>
      </c>
      <c r="W814" s="37">
        <f t="shared" si="287"/>
        <v>0</v>
      </c>
    </row>
    <row r="815" spans="1:23" x14ac:dyDescent="0.35">
      <c r="A815" s="30">
        <v>46071</v>
      </c>
      <c r="B815" s="31" t="s">
        <v>1458</v>
      </c>
      <c r="C815" s="31" t="s">
        <v>926</v>
      </c>
      <c r="D815" s="31">
        <v>8550</v>
      </c>
      <c r="E815" s="31">
        <v>1368</v>
      </c>
      <c r="F815" s="31">
        <v>9918</v>
      </c>
      <c r="G815" s="31">
        <v>9918</v>
      </c>
      <c r="H815" s="31">
        <f t="shared" si="289"/>
        <v>8550</v>
      </c>
      <c r="I815" s="30">
        <v>46101</v>
      </c>
      <c r="J815" s="30" t="s">
        <v>506</v>
      </c>
      <c r="K815" s="31" t="s">
        <v>504</v>
      </c>
      <c r="L815" s="31" t="s">
        <v>835</v>
      </c>
      <c r="M815" s="31" t="s">
        <v>388</v>
      </c>
      <c r="N815" s="7">
        <v>46150</v>
      </c>
      <c r="O815" s="33">
        <f t="shared" si="279"/>
        <v>5</v>
      </c>
      <c r="P815" s="33">
        <f t="shared" si="280"/>
        <v>19</v>
      </c>
      <c r="Q815" s="52">
        <f t="shared" si="281"/>
        <v>50</v>
      </c>
      <c r="R815" s="37">
        <f t="shared" si="282"/>
        <v>0</v>
      </c>
      <c r="S815" s="37">
        <f t="shared" si="283"/>
        <v>8550</v>
      </c>
      <c r="T815" s="37">
        <f t="shared" si="284"/>
        <v>0</v>
      </c>
      <c r="U815" s="37">
        <f t="shared" si="285"/>
        <v>0</v>
      </c>
      <c r="V815" s="37">
        <f t="shared" si="286"/>
        <v>0</v>
      </c>
      <c r="W815" s="37">
        <f t="shared" si="287"/>
        <v>0</v>
      </c>
    </row>
    <row r="816" spans="1:23" x14ac:dyDescent="0.35">
      <c r="A816" s="30">
        <v>46069</v>
      </c>
      <c r="B816" s="31" t="s">
        <v>1469</v>
      </c>
      <c r="C816" s="31" t="s">
        <v>926</v>
      </c>
      <c r="D816" s="31">
        <v>8550</v>
      </c>
      <c r="E816" s="31">
        <v>1368</v>
      </c>
      <c r="F816" s="31">
        <v>9918</v>
      </c>
      <c r="G816" s="31">
        <v>9918</v>
      </c>
      <c r="H816" s="31">
        <f t="shared" si="289"/>
        <v>8550</v>
      </c>
      <c r="I816" s="30">
        <v>46099</v>
      </c>
      <c r="J816" s="30" t="s">
        <v>506</v>
      </c>
      <c r="K816" s="31" t="s">
        <v>504</v>
      </c>
      <c r="L816" s="31" t="s">
        <v>835</v>
      </c>
      <c r="M816" s="31" t="s">
        <v>388</v>
      </c>
      <c r="N816" s="7">
        <v>46150</v>
      </c>
      <c r="O816" s="33">
        <f t="shared" si="279"/>
        <v>5</v>
      </c>
      <c r="P816" s="33">
        <f t="shared" si="280"/>
        <v>19</v>
      </c>
      <c r="Q816" s="52">
        <f t="shared" si="281"/>
        <v>52</v>
      </c>
      <c r="R816" s="37">
        <f t="shared" si="282"/>
        <v>0</v>
      </c>
      <c r="S816" s="37">
        <f t="shared" si="283"/>
        <v>8550</v>
      </c>
      <c r="T816" s="37">
        <f t="shared" si="284"/>
        <v>0</v>
      </c>
      <c r="U816" s="37">
        <f t="shared" si="285"/>
        <v>0</v>
      </c>
      <c r="V816" s="37">
        <f t="shared" si="286"/>
        <v>0</v>
      </c>
      <c r="W816" s="37">
        <f t="shared" si="287"/>
        <v>0</v>
      </c>
    </row>
    <row r="817" spans="1:23" x14ac:dyDescent="0.35">
      <c r="A817" s="30">
        <v>46069</v>
      </c>
      <c r="B817" s="31" t="s">
        <v>1470</v>
      </c>
      <c r="C817" s="31" t="s">
        <v>920</v>
      </c>
      <c r="D817" s="31">
        <v>7112.44</v>
      </c>
      <c r="E817" s="31">
        <v>1137.99</v>
      </c>
      <c r="F817" s="31">
        <v>8250.43</v>
      </c>
      <c r="G817" s="31">
        <v>8250.43</v>
      </c>
      <c r="H817" s="31">
        <f t="shared" si="289"/>
        <v>7112.44</v>
      </c>
      <c r="I817" s="30">
        <v>46099</v>
      </c>
      <c r="J817" s="30" t="s">
        <v>506</v>
      </c>
      <c r="K817" s="31" t="s">
        <v>504</v>
      </c>
      <c r="L817" s="31" t="s">
        <v>835</v>
      </c>
      <c r="M817" s="31" t="s">
        <v>388</v>
      </c>
      <c r="N817" s="7">
        <v>46150</v>
      </c>
      <c r="O817" s="33">
        <f t="shared" si="279"/>
        <v>5</v>
      </c>
      <c r="P817" s="33">
        <f t="shared" si="280"/>
        <v>19</v>
      </c>
      <c r="Q817" s="52">
        <f t="shared" si="281"/>
        <v>52</v>
      </c>
      <c r="R817" s="37">
        <f t="shared" si="282"/>
        <v>0</v>
      </c>
      <c r="S817" s="37">
        <f t="shared" si="283"/>
        <v>7112.44</v>
      </c>
      <c r="T817" s="37">
        <f t="shared" si="284"/>
        <v>0</v>
      </c>
      <c r="U817" s="37">
        <f t="shared" si="285"/>
        <v>0</v>
      </c>
      <c r="V817" s="37">
        <f t="shared" si="286"/>
        <v>0</v>
      </c>
      <c r="W817" s="37">
        <f t="shared" si="287"/>
        <v>0</v>
      </c>
    </row>
    <row r="818" spans="1:23" x14ac:dyDescent="0.35">
      <c r="A818" s="30">
        <v>46037</v>
      </c>
      <c r="B818" s="31" t="s">
        <v>1142</v>
      </c>
      <c r="C818" s="31" t="s">
        <v>926</v>
      </c>
      <c r="D818" s="31">
        <v>44390</v>
      </c>
      <c r="E818" s="31">
        <v>7102.4</v>
      </c>
      <c r="F818" s="31">
        <v>51492.4</v>
      </c>
      <c r="G818" s="31">
        <v>51492.4</v>
      </c>
      <c r="H818" s="31">
        <f t="shared" si="289"/>
        <v>44390</v>
      </c>
      <c r="I818" s="30">
        <v>46067</v>
      </c>
      <c r="J818" s="30" t="s">
        <v>506</v>
      </c>
      <c r="K818" s="31" t="s">
        <v>504</v>
      </c>
      <c r="L818" s="31" t="s">
        <v>835</v>
      </c>
      <c r="M818" s="31" t="s">
        <v>388</v>
      </c>
      <c r="N818" s="7">
        <v>46150</v>
      </c>
      <c r="O818" s="33">
        <f t="shared" si="279"/>
        <v>5</v>
      </c>
      <c r="P818" s="33">
        <f t="shared" si="280"/>
        <v>19</v>
      </c>
      <c r="Q818" s="52">
        <f t="shared" si="281"/>
        <v>84</v>
      </c>
      <c r="R818" s="37">
        <f t="shared" si="282"/>
        <v>0</v>
      </c>
      <c r="S818" s="37">
        <f t="shared" si="283"/>
        <v>0</v>
      </c>
      <c r="T818" s="37">
        <f t="shared" si="284"/>
        <v>44390</v>
      </c>
      <c r="U818" s="37">
        <f t="shared" si="285"/>
        <v>0</v>
      </c>
      <c r="V818" s="37">
        <f t="shared" si="286"/>
        <v>0</v>
      </c>
      <c r="W818" s="37">
        <f t="shared" si="287"/>
        <v>0</v>
      </c>
    </row>
    <row r="819" spans="1:23" x14ac:dyDescent="0.35">
      <c r="A819" s="30">
        <v>46037</v>
      </c>
      <c r="B819" s="31" t="s">
        <v>1143</v>
      </c>
      <c r="C819" s="31" t="s">
        <v>920</v>
      </c>
      <c r="D819" s="31">
        <v>17638.53</v>
      </c>
      <c r="E819" s="31">
        <v>2822.16</v>
      </c>
      <c r="F819" s="31">
        <v>20460.689999999999</v>
      </c>
      <c r="G819" s="31">
        <v>20460.689999999999</v>
      </c>
      <c r="H819" s="31">
        <f t="shared" si="289"/>
        <v>17638.53</v>
      </c>
      <c r="I819" s="30">
        <v>46067</v>
      </c>
      <c r="J819" s="30" t="s">
        <v>506</v>
      </c>
      <c r="K819" s="31" t="s">
        <v>504</v>
      </c>
      <c r="L819" s="31" t="s">
        <v>835</v>
      </c>
      <c r="M819" s="31" t="s">
        <v>388</v>
      </c>
      <c r="N819" s="7">
        <v>46150</v>
      </c>
      <c r="O819" s="33">
        <f t="shared" si="279"/>
        <v>5</v>
      </c>
      <c r="P819" s="33">
        <f t="shared" si="280"/>
        <v>19</v>
      </c>
      <c r="Q819" s="52">
        <f t="shared" si="281"/>
        <v>84</v>
      </c>
      <c r="R819" s="37">
        <f t="shared" si="282"/>
        <v>0</v>
      </c>
      <c r="S819" s="37">
        <f t="shared" si="283"/>
        <v>0</v>
      </c>
      <c r="T819" s="37">
        <f t="shared" si="284"/>
        <v>17638.53</v>
      </c>
      <c r="U819" s="37">
        <f t="shared" si="285"/>
        <v>0</v>
      </c>
      <c r="V819" s="37">
        <f t="shared" si="286"/>
        <v>0</v>
      </c>
      <c r="W819" s="37">
        <f t="shared" si="287"/>
        <v>0</v>
      </c>
    </row>
    <row r="820" spans="1:23" x14ac:dyDescent="0.35">
      <c r="A820" s="30">
        <v>46017</v>
      </c>
      <c r="B820" s="31" t="s">
        <v>1061</v>
      </c>
      <c r="C820" s="31" t="s">
        <v>926</v>
      </c>
      <c r="D820" s="31">
        <v>42000</v>
      </c>
      <c r="E820" s="31">
        <v>6720</v>
      </c>
      <c r="F820" s="31">
        <v>48720</v>
      </c>
      <c r="G820" s="31">
        <v>31860</v>
      </c>
      <c r="H820" s="31">
        <f t="shared" ref="H820:H822" si="290">+G820/1.16</f>
        <v>27465.517241379312</v>
      </c>
      <c r="I820" s="30">
        <v>46047</v>
      </c>
      <c r="J820" s="30" t="s">
        <v>506</v>
      </c>
      <c r="K820" s="31" t="s">
        <v>510</v>
      </c>
      <c r="L820" s="31" t="s">
        <v>835</v>
      </c>
      <c r="M820" s="31" t="s">
        <v>388</v>
      </c>
      <c r="N820" s="7">
        <v>46150</v>
      </c>
      <c r="O820" s="33">
        <f t="shared" si="279"/>
        <v>5</v>
      </c>
      <c r="P820" s="33">
        <f t="shared" si="280"/>
        <v>19</v>
      </c>
      <c r="Q820" s="52">
        <f t="shared" si="281"/>
        <v>104</v>
      </c>
      <c r="R820" s="37">
        <f t="shared" si="282"/>
        <v>0</v>
      </c>
      <c r="S820" s="37">
        <f t="shared" si="283"/>
        <v>0</v>
      </c>
      <c r="T820" s="37">
        <f t="shared" si="284"/>
        <v>0</v>
      </c>
      <c r="U820" s="37">
        <f t="shared" si="285"/>
        <v>27465.517241379312</v>
      </c>
      <c r="V820" s="37">
        <f t="shared" si="286"/>
        <v>0</v>
      </c>
      <c r="W820" s="37">
        <f t="shared" si="287"/>
        <v>0</v>
      </c>
    </row>
    <row r="821" spans="1:23" x14ac:dyDescent="0.35">
      <c r="A821" s="30">
        <v>45953</v>
      </c>
      <c r="B821" s="31" t="s">
        <v>960</v>
      </c>
      <c r="C821" s="31" t="s">
        <v>858</v>
      </c>
      <c r="D821" s="31">
        <v>19694.400000000001</v>
      </c>
      <c r="E821" s="31">
        <v>3151.1</v>
      </c>
      <c r="F821" s="31">
        <v>22845.5</v>
      </c>
      <c r="G821" s="31">
        <v>2429.5</v>
      </c>
      <c r="H821" s="31">
        <f t="shared" si="290"/>
        <v>2094.3965517241381</v>
      </c>
      <c r="I821" s="30">
        <v>45968</v>
      </c>
      <c r="J821" s="30" t="s">
        <v>506</v>
      </c>
      <c r="K821" s="31" t="s">
        <v>510</v>
      </c>
      <c r="L821" s="31" t="s">
        <v>835</v>
      </c>
      <c r="M821" s="31" t="s">
        <v>388</v>
      </c>
      <c r="N821" s="7">
        <v>46150</v>
      </c>
      <c r="O821" s="33">
        <f t="shared" si="279"/>
        <v>5</v>
      </c>
      <c r="P821" s="33">
        <f t="shared" si="280"/>
        <v>19</v>
      </c>
      <c r="Q821" s="52">
        <f t="shared" si="281"/>
        <v>183</v>
      </c>
      <c r="R821" s="37">
        <f t="shared" si="282"/>
        <v>0</v>
      </c>
      <c r="S821" s="37">
        <f t="shared" si="283"/>
        <v>0</v>
      </c>
      <c r="T821" s="37">
        <f t="shared" si="284"/>
        <v>0</v>
      </c>
      <c r="U821" s="37">
        <f t="shared" si="285"/>
        <v>2094.3965517241381</v>
      </c>
      <c r="V821" s="37">
        <f t="shared" si="286"/>
        <v>0</v>
      </c>
      <c r="W821" s="37">
        <f t="shared" si="287"/>
        <v>0</v>
      </c>
    </row>
    <row r="822" spans="1:23" x14ac:dyDescent="0.35">
      <c r="A822" s="30">
        <v>45944</v>
      </c>
      <c r="B822" s="31" t="s">
        <v>959</v>
      </c>
      <c r="C822" s="31" t="s">
        <v>920</v>
      </c>
      <c r="D822" s="31">
        <v>14295.42</v>
      </c>
      <c r="E822" s="31">
        <v>2287.27</v>
      </c>
      <c r="F822" s="31">
        <v>16582.689999999999</v>
      </c>
      <c r="G822" s="31">
        <v>7355.32</v>
      </c>
      <c r="H822" s="31">
        <f t="shared" si="290"/>
        <v>6340.7931034482763</v>
      </c>
      <c r="I822" s="30">
        <v>45974</v>
      </c>
      <c r="J822" s="30" t="s">
        <v>506</v>
      </c>
      <c r="K822" s="31" t="s">
        <v>510</v>
      </c>
      <c r="L822" s="31" t="s">
        <v>835</v>
      </c>
      <c r="M822" s="31" t="s">
        <v>388</v>
      </c>
      <c r="N822" s="7">
        <v>46150</v>
      </c>
      <c r="O822" s="33">
        <f t="shared" si="279"/>
        <v>5</v>
      </c>
      <c r="P822" s="33">
        <f t="shared" si="280"/>
        <v>19</v>
      </c>
      <c r="Q822" s="52">
        <f t="shared" si="281"/>
        <v>177</v>
      </c>
      <c r="R822" s="37">
        <f t="shared" si="282"/>
        <v>0</v>
      </c>
      <c r="S822" s="37">
        <f t="shared" si="283"/>
        <v>0</v>
      </c>
      <c r="T822" s="37">
        <f t="shared" si="284"/>
        <v>0</v>
      </c>
      <c r="U822" s="37">
        <f t="shared" si="285"/>
        <v>6340.7931034482763</v>
      </c>
      <c r="V822" s="37">
        <f t="shared" si="286"/>
        <v>0</v>
      </c>
      <c r="W822" s="37">
        <f t="shared" si="287"/>
        <v>0</v>
      </c>
    </row>
    <row r="823" spans="1:23" x14ac:dyDescent="0.35">
      <c r="A823" s="30">
        <v>45931</v>
      </c>
      <c r="B823" s="31" t="s">
        <v>954</v>
      </c>
      <c r="C823" s="31" t="s">
        <v>768</v>
      </c>
      <c r="D823" s="31">
        <v>21675</v>
      </c>
      <c r="E823" s="31">
        <v>3468</v>
      </c>
      <c r="F823" s="31">
        <v>25143</v>
      </c>
      <c r="G823" s="31">
        <v>25143</v>
      </c>
      <c r="H823" s="31">
        <f t="shared" ref="H823:H827" si="291">D823</f>
        <v>21675</v>
      </c>
      <c r="I823" s="30">
        <v>45961</v>
      </c>
      <c r="J823" s="30" t="s">
        <v>506</v>
      </c>
      <c r="K823" s="31" t="s">
        <v>504</v>
      </c>
      <c r="L823" s="31" t="s">
        <v>405</v>
      </c>
      <c r="M823" s="31" t="s">
        <v>388</v>
      </c>
      <c r="N823" s="7">
        <v>46150</v>
      </c>
      <c r="O823" s="33">
        <f t="shared" si="279"/>
        <v>5</v>
      </c>
      <c r="P823" s="33">
        <f t="shared" si="280"/>
        <v>19</v>
      </c>
      <c r="Q823" s="52">
        <f t="shared" si="281"/>
        <v>190</v>
      </c>
      <c r="R823" s="37">
        <f t="shared" si="282"/>
        <v>0</v>
      </c>
      <c r="S823" s="37">
        <f t="shared" si="283"/>
        <v>0</v>
      </c>
      <c r="T823" s="37">
        <f t="shared" si="284"/>
        <v>0</v>
      </c>
      <c r="U823" s="37">
        <f t="shared" si="285"/>
        <v>21675</v>
      </c>
      <c r="V823" s="37">
        <f t="shared" si="286"/>
        <v>0</v>
      </c>
      <c r="W823" s="37">
        <f t="shared" si="287"/>
        <v>0</v>
      </c>
    </row>
    <row r="824" spans="1:23" x14ac:dyDescent="0.35">
      <c r="A824" s="30">
        <v>45915</v>
      </c>
      <c r="B824" s="31" t="s">
        <v>935</v>
      </c>
      <c r="C824" s="31" t="s">
        <v>514</v>
      </c>
      <c r="D824" s="31">
        <v>7125</v>
      </c>
      <c r="E824" s="31">
        <v>1140</v>
      </c>
      <c r="F824" s="31">
        <v>8265</v>
      </c>
      <c r="G824" s="31">
        <v>8265</v>
      </c>
      <c r="H824" s="31">
        <f t="shared" si="291"/>
        <v>7125</v>
      </c>
      <c r="I824" s="30">
        <v>45945</v>
      </c>
      <c r="J824" s="30" t="s">
        <v>506</v>
      </c>
      <c r="K824" s="31" t="s">
        <v>504</v>
      </c>
      <c r="L824" s="31" t="s">
        <v>397</v>
      </c>
      <c r="M824" s="31" t="s">
        <v>388</v>
      </c>
      <c r="N824" s="7">
        <v>46150</v>
      </c>
      <c r="O824" s="33">
        <f t="shared" si="279"/>
        <v>5</v>
      </c>
      <c r="P824" s="33">
        <f t="shared" si="280"/>
        <v>19</v>
      </c>
      <c r="Q824" s="52">
        <f t="shared" si="281"/>
        <v>206</v>
      </c>
      <c r="R824" s="37">
        <f t="shared" si="282"/>
        <v>0</v>
      </c>
      <c r="S824" s="37">
        <f t="shared" si="283"/>
        <v>0</v>
      </c>
      <c r="T824" s="37">
        <f t="shared" si="284"/>
        <v>0</v>
      </c>
      <c r="U824" s="37">
        <f t="shared" si="285"/>
        <v>7125</v>
      </c>
      <c r="V824" s="37">
        <f t="shared" si="286"/>
        <v>0</v>
      </c>
      <c r="W824" s="37">
        <f t="shared" si="287"/>
        <v>0</v>
      </c>
    </row>
    <row r="825" spans="1:23" x14ac:dyDescent="0.35">
      <c r="A825" s="30">
        <v>45896</v>
      </c>
      <c r="B825" s="31" t="s">
        <v>921</v>
      </c>
      <c r="C825" s="31" t="s">
        <v>514</v>
      </c>
      <c r="D825" s="31">
        <v>4375</v>
      </c>
      <c r="E825" s="31">
        <v>700</v>
      </c>
      <c r="F825" s="31">
        <v>5075</v>
      </c>
      <c r="G825" s="31">
        <v>5075</v>
      </c>
      <c r="H825" s="31">
        <f t="shared" si="291"/>
        <v>4375</v>
      </c>
      <c r="I825" s="30">
        <v>45926</v>
      </c>
      <c r="J825" s="30" t="s">
        <v>506</v>
      </c>
      <c r="K825" s="31" t="s">
        <v>504</v>
      </c>
      <c r="L825" s="31" t="s">
        <v>397</v>
      </c>
      <c r="M825" s="31" t="s">
        <v>388</v>
      </c>
      <c r="N825" s="7">
        <v>46150</v>
      </c>
      <c r="O825" s="33">
        <f t="shared" si="279"/>
        <v>5</v>
      </c>
      <c r="P825" s="33">
        <f t="shared" si="280"/>
        <v>19</v>
      </c>
      <c r="Q825" s="52">
        <f t="shared" si="281"/>
        <v>225</v>
      </c>
      <c r="R825" s="37">
        <f t="shared" si="282"/>
        <v>0</v>
      </c>
      <c r="S825" s="37">
        <f t="shared" si="283"/>
        <v>0</v>
      </c>
      <c r="T825" s="37">
        <f t="shared" si="284"/>
        <v>0</v>
      </c>
      <c r="U825" s="37">
        <f t="shared" si="285"/>
        <v>4375</v>
      </c>
      <c r="V825" s="37">
        <f t="shared" si="286"/>
        <v>0</v>
      </c>
      <c r="W825" s="37">
        <f t="shared" si="287"/>
        <v>0</v>
      </c>
    </row>
    <row r="826" spans="1:23" x14ac:dyDescent="0.35">
      <c r="A826" s="30">
        <v>45895</v>
      </c>
      <c r="B826" s="31" t="s">
        <v>922</v>
      </c>
      <c r="C826" s="31" t="s">
        <v>545</v>
      </c>
      <c r="D826" s="31">
        <v>22364.16</v>
      </c>
      <c r="E826" s="31"/>
      <c r="F826" s="31">
        <v>22364.16</v>
      </c>
      <c r="G826" s="31">
        <v>22364.16</v>
      </c>
      <c r="H826" s="31">
        <f t="shared" si="291"/>
        <v>22364.16</v>
      </c>
      <c r="I826" s="30">
        <v>45925</v>
      </c>
      <c r="J826" s="30" t="s">
        <v>506</v>
      </c>
      <c r="K826" s="31" t="s">
        <v>504</v>
      </c>
      <c r="L826" s="31" t="s">
        <v>405</v>
      </c>
      <c r="M826" s="31" t="s">
        <v>388</v>
      </c>
      <c r="N826" s="7">
        <v>46150</v>
      </c>
      <c r="O826" s="33">
        <f t="shared" si="279"/>
        <v>5</v>
      </c>
      <c r="P826" s="33">
        <f t="shared" si="280"/>
        <v>19</v>
      </c>
      <c r="Q826" s="52">
        <f t="shared" si="281"/>
        <v>226</v>
      </c>
      <c r="R826" s="37">
        <f t="shared" si="282"/>
        <v>0</v>
      </c>
      <c r="S826" s="37">
        <f t="shared" si="283"/>
        <v>0</v>
      </c>
      <c r="T826" s="37">
        <f t="shared" si="284"/>
        <v>0</v>
      </c>
      <c r="U826" s="37">
        <f t="shared" si="285"/>
        <v>22364.16</v>
      </c>
      <c r="V826" s="37">
        <f t="shared" si="286"/>
        <v>0</v>
      </c>
      <c r="W826" s="37">
        <f t="shared" si="287"/>
        <v>0</v>
      </c>
    </row>
    <row r="827" spans="1:23" x14ac:dyDescent="0.35">
      <c r="A827" s="30">
        <v>45876</v>
      </c>
      <c r="B827" s="31" t="s">
        <v>886</v>
      </c>
      <c r="C827" s="31" t="s">
        <v>545</v>
      </c>
      <c r="D827" s="31">
        <v>22343.040000000001</v>
      </c>
      <c r="E827" s="31"/>
      <c r="F827" s="31">
        <v>22343.040000000001</v>
      </c>
      <c r="G827" s="31">
        <v>22343.040000000001</v>
      </c>
      <c r="H827" s="31">
        <f t="shared" si="291"/>
        <v>22343.040000000001</v>
      </c>
      <c r="I827" s="30">
        <v>45906</v>
      </c>
      <c r="J827" s="30" t="s">
        <v>506</v>
      </c>
      <c r="K827" s="31" t="s">
        <v>504</v>
      </c>
      <c r="L827" s="31" t="s">
        <v>405</v>
      </c>
      <c r="M827" s="31" t="s">
        <v>388</v>
      </c>
      <c r="N827" s="7">
        <v>46150</v>
      </c>
      <c r="O827" s="33">
        <f t="shared" si="279"/>
        <v>5</v>
      </c>
      <c r="P827" s="33">
        <f t="shared" si="280"/>
        <v>19</v>
      </c>
      <c r="Q827" s="52">
        <f t="shared" si="281"/>
        <v>245</v>
      </c>
      <c r="R827" s="37">
        <f t="shared" si="282"/>
        <v>0</v>
      </c>
      <c r="S827" s="37">
        <f t="shared" si="283"/>
        <v>0</v>
      </c>
      <c r="T827" s="37">
        <f t="shared" si="284"/>
        <v>0</v>
      </c>
      <c r="U827" s="37">
        <f t="shared" si="285"/>
        <v>22343.040000000001</v>
      </c>
      <c r="V827" s="37">
        <f t="shared" si="286"/>
        <v>0</v>
      </c>
      <c r="W827" s="37">
        <f t="shared" si="287"/>
        <v>0</v>
      </c>
    </row>
    <row r="828" spans="1:23" x14ac:dyDescent="0.35">
      <c r="A828" s="30">
        <v>45869</v>
      </c>
      <c r="B828" s="31" t="s">
        <v>884</v>
      </c>
      <c r="C828" s="31" t="s">
        <v>480</v>
      </c>
      <c r="D828" s="31">
        <v>761801.88</v>
      </c>
      <c r="E828" s="31">
        <v>121888.3</v>
      </c>
      <c r="F828" s="31">
        <v>883690.18</v>
      </c>
      <c r="G828" s="31">
        <v>203429.86</v>
      </c>
      <c r="H828" s="31">
        <f>+G828/1.16</f>
        <v>175370.56896551725</v>
      </c>
      <c r="I828" s="30">
        <v>45884</v>
      </c>
      <c r="J828" s="30" t="s">
        <v>506</v>
      </c>
      <c r="K828" s="31" t="s">
        <v>510</v>
      </c>
      <c r="L828" s="31" t="s">
        <v>835</v>
      </c>
      <c r="M828" s="31" t="s">
        <v>388</v>
      </c>
      <c r="N828" s="7">
        <v>46150</v>
      </c>
      <c r="O828" s="33">
        <f t="shared" si="279"/>
        <v>5</v>
      </c>
      <c r="P828" s="33">
        <f t="shared" si="280"/>
        <v>19</v>
      </c>
      <c r="Q828" s="52">
        <f t="shared" si="281"/>
        <v>267</v>
      </c>
      <c r="R828" s="37">
        <f t="shared" si="282"/>
        <v>0</v>
      </c>
      <c r="S828" s="37">
        <f t="shared" si="283"/>
        <v>0</v>
      </c>
      <c r="T828" s="37">
        <f t="shared" si="284"/>
        <v>0</v>
      </c>
      <c r="U828" s="37">
        <f t="shared" si="285"/>
        <v>175370.56896551725</v>
      </c>
      <c r="V828" s="37">
        <f t="shared" si="286"/>
        <v>0</v>
      </c>
      <c r="W828" s="37">
        <f t="shared" si="287"/>
        <v>0</v>
      </c>
    </row>
    <row r="829" spans="1:23" x14ac:dyDescent="0.35">
      <c r="A829" s="30">
        <v>45840</v>
      </c>
      <c r="B829" s="31" t="s">
        <v>863</v>
      </c>
      <c r="C829" s="31" t="s">
        <v>406</v>
      </c>
      <c r="D829" s="31">
        <v>14940</v>
      </c>
      <c r="E829" s="31">
        <v>2390.4</v>
      </c>
      <c r="F829" s="31">
        <v>17330.400000000001</v>
      </c>
      <c r="G829" s="31">
        <v>17330.400000000001</v>
      </c>
      <c r="H829" s="31">
        <f t="shared" ref="H829:H837" si="292">D829</f>
        <v>14940</v>
      </c>
      <c r="I829" s="30">
        <v>45870</v>
      </c>
      <c r="J829" s="30" t="s">
        <v>506</v>
      </c>
      <c r="K829" s="31" t="s">
        <v>504</v>
      </c>
      <c r="L829" s="31" t="s">
        <v>405</v>
      </c>
      <c r="M829" s="31" t="s">
        <v>388</v>
      </c>
      <c r="N829" s="7">
        <v>46150</v>
      </c>
      <c r="O829" s="33">
        <f t="shared" si="279"/>
        <v>5</v>
      </c>
      <c r="P829" s="33">
        <f t="shared" si="280"/>
        <v>19</v>
      </c>
      <c r="Q829" s="52">
        <f t="shared" si="281"/>
        <v>281</v>
      </c>
      <c r="R829" s="37">
        <f t="shared" si="282"/>
        <v>0</v>
      </c>
      <c r="S829" s="37">
        <f t="shared" si="283"/>
        <v>0</v>
      </c>
      <c r="T829" s="37">
        <f t="shared" si="284"/>
        <v>0</v>
      </c>
      <c r="U829" s="37">
        <f t="shared" si="285"/>
        <v>14940</v>
      </c>
      <c r="V829" s="37">
        <f t="shared" si="286"/>
        <v>0</v>
      </c>
      <c r="W829" s="37">
        <f t="shared" si="287"/>
        <v>0</v>
      </c>
    </row>
    <row r="830" spans="1:23" x14ac:dyDescent="0.35">
      <c r="A830" s="30">
        <v>45827</v>
      </c>
      <c r="B830" s="31" t="s">
        <v>854</v>
      </c>
      <c r="C830" s="31" t="s">
        <v>406</v>
      </c>
      <c r="D830" s="31">
        <v>22410</v>
      </c>
      <c r="E830" s="31">
        <v>3585.6</v>
      </c>
      <c r="F830" s="31">
        <v>25995.599999999999</v>
      </c>
      <c r="G830" s="31">
        <v>25995.599999999999</v>
      </c>
      <c r="H830" s="31">
        <f t="shared" si="292"/>
        <v>22410</v>
      </c>
      <c r="I830" s="30">
        <v>45857</v>
      </c>
      <c r="J830" s="30" t="s">
        <v>506</v>
      </c>
      <c r="K830" s="31" t="s">
        <v>504</v>
      </c>
      <c r="L830" s="31" t="s">
        <v>405</v>
      </c>
      <c r="M830" s="31" t="s">
        <v>388</v>
      </c>
      <c r="N830" s="7">
        <v>46150</v>
      </c>
      <c r="O830" s="33">
        <f t="shared" si="279"/>
        <v>5</v>
      </c>
      <c r="P830" s="33">
        <f t="shared" si="280"/>
        <v>19</v>
      </c>
      <c r="Q830" s="52">
        <f t="shared" si="281"/>
        <v>294</v>
      </c>
      <c r="R830" s="37">
        <f t="shared" si="282"/>
        <v>0</v>
      </c>
      <c r="S830" s="37">
        <f t="shared" si="283"/>
        <v>0</v>
      </c>
      <c r="T830" s="37">
        <f t="shared" si="284"/>
        <v>0</v>
      </c>
      <c r="U830" s="37">
        <f t="shared" si="285"/>
        <v>22410</v>
      </c>
      <c r="V830" s="37">
        <f t="shared" si="286"/>
        <v>0</v>
      </c>
      <c r="W830" s="37">
        <f t="shared" si="287"/>
        <v>0</v>
      </c>
    </row>
    <row r="831" spans="1:23" x14ac:dyDescent="0.35">
      <c r="A831" s="30">
        <v>45814</v>
      </c>
      <c r="B831" s="31" t="s">
        <v>845</v>
      </c>
      <c r="C831" s="31" t="s">
        <v>406</v>
      </c>
      <c r="D831" s="31">
        <v>19012.5</v>
      </c>
      <c r="E831" s="31">
        <v>3042</v>
      </c>
      <c r="F831" s="31">
        <v>22054.5</v>
      </c>
      <c r="G831" s="31">
        <v>22054.5</v>
      </c>
      <c r="H831" s="31">
        <f t="shared" si="292"/>
        <v>19012.5</v>
      </c>
      <c r="I831" s="30">
        <v>45844</v>
      </c>
      <c r="J831" s="30" t="s">
        <v>506</v>
      </c>
      <c r="K831" s="31" t="s">
        <v>504</v>
      </c>
      <c r="L831" s="31" t="s">
        <v>405</v>
      </c>
      <c r="M831" s="31" t="s">
        <v>388</v>
      </c>
      <c r="N831" s="7">
        <v>46150</v>
      </c>
      <c r="O831" s="33">
        <f t="shared" si="279"/>
        <v>5</v>
      </c>
      <c r="P831" s="33">
        <f t="shared" si="280"/>
        <v>19</v>
      </c>
      <c r="Q831" s="52">
        <f t="shared" si="281"/>
        <v>307</v>
      </c>
      <c r="R831" s="37">
        <f t="shared" si="282"/>
        <v>0</v>
      </c>
      <c r="S831" s="37">
        <f t="shared" si="283"/>
        <v>0</v>
      </c>
      <c r="T831" s="37">
        <f t="shared" si="284"/>
        <v>0</v>
      </c>
      <c r="U831" s="37">
        <f t="shared" si="285"/>
        <v>19012.5</v>
      </c>
      <c r="V831" s="37">
        <f t="shared" si="286"/>
        <v>0</v>
      </c>
      <c r="W831" s="37">
        <f t="shared" si="287"/>
        <v>0</v>
      </c>
    </row>
    <row r="832" spans="1:23" x14ac:dyDescent="0.35">
      <c r="A832" s="30">
        <v>45799</v>
      </c>
      <c r="B832" s="31" t="s">
        <v>844</v>
      </c>
      <c r="C832" s="31" t="s">
        <v>798</v>
      </c>
      <c r="D832" s="31">
        <v>3477.15</v>
      </c>
      <c r="E832" s="31">
        <v>556.34</v>
      </c>
      <c r="F832" s="31">
        <v>4033.49</v>
      </c>
      <c r="G832" s="31">
        <v>4033.49</v>
      </c>
      <c r="H832" s="31">
        <f t="shared" si="292"/>
        <v>3477.15</v>
      </c>
      <c r="I832" s="30">
        <v>45829</v>
      </c>
      <c r="J832" s="30" t="s">
        <v>506</v>
      </c>
      <c r="K832" s="31" t="s">
        <v>504</v>
      </c>
      <c r="L832" s="31" t="s">
        <v>405</v>
      </c>
      <c r="M832" s="31" t="s">
        <v>388</v>
      </c>
      <c r="N832" s="7">
        <v>46150</v>
      </c>
      <c r="O832" s="33">
        <f t="shared" si="279"/>
        <v>5</v>
      </c>
      <c r="P832" s="33">
        <f t="shared" si="280"/>
        <v>19</v>
      </c>
      <c r="Q832" s="52">
        <f t="shared" si="281"/>
        <v>322</v>
      </c>
      <c r="R832" s="37">
        <f t="shared" si="282"/>
        <v>0</v>
      </c>
      <c r="S832" s="37">
        <f t="shared" si="283"/>
        <v>0</v>
      </c>
      <c r="T832" s="37">
        <f t="shared" si="284"/>
        <v>0</v>
      </c>
      <c r="U832" s="37">
        <f t="shared" si="285"/>
        <v>3477.15</v>
      </c>
      <c r="V832" s="37">
        <f t="shared" si="286"/>
        <v>0</v>
      </c>
      <c r="W832" s="37">
        <f t="shared" si="287"/>
        <v>0</v>
      </c>
    </row>
    <row r="833" spans="1:23" x14ac:dyDescent="0.35">
      <c r="A833" s="30">
        <v>45792</v>
      </c>
      <c r="B833" s="31" t="s">
        <v>840</v>
      </c>
      <c r="C833" s="31" t="s">
        <v>798</v>
      </c>
      <c r="D833" s="31">
        <v>162680</v>
      </c>
      <c r="E833" s="31">
        <v>26028.799999999999</v>
      </c>
      <c r="F833" s="31">
        <v>188708.8</v>
      </c>
      <c r="G833" s="31">
        <v>188708.8</v>
      </c>
      <c r="H833" s="31">
        <f t="shared" si="292"/>
        <v>162680</v>
      </c>
      <c r="I833" s="30">
        <v>45822</v>
      </c>
      <c r="J833" s="30" t="s">
        <v>506</v>
      </c>
      <c r="K833" s="31" t="s">
        <v>504</v>
      </c>
      <c r="L833" s="31" t="s">
        <v>405</v>
      </c>
      <c r="M833" s="31" t="s">
        <v>388</v>
      </c>
      <c r="N833" s="7">
        <v>46150</v>
      </c>
      <c r="O833" s="33">
        <f t="shared" si="279"/>
        <v>5</v>
      </c>
      <c r="P833" s="33">
        <f t="shared" si="280"/>
        <v>19</v>
      </c>
      <c r="Q833" s="52">
        <f t="shared" si="281"/>
        <v>329</v>
      </c>
      <c r="R833" s="37">
        <f t="shared" si="282"/>
        <v>0</v>
      </c>
      <c r="S833" s="37">
        <f t="shared" si="283"/>
        <v>0</v>
      </c>
      <c r="T833" s="37">
        <f t="shared" si="284"/>
        <v>0</v>
      </c>
      <c r="U833" s="37">
        <f t="shared" si="285"/>
        <v>162680</v>
      </c>
      <c r="V833" s="37">
        <f t="shared" si="286"/>
        <v>0</v>
      </c>
      <c r="W833" s="37">
        <f t="shared" si="287"/>
        <v>0</v>
      </c>
    </row>
    <row r="834" spans="1:23" x14ac:dyDescent="0.35">
      <c r="A834" s="30">
        <v>45792</v>
      </c>
      <c r="B834" s="31" t="s">
        <v>841</v>
      </c>
      <c r="C834" s="31" t="s">
        <v>798</v>
      </c>
      <c r="D834" s="31">
        <v>6970.68</v>
      </c>
      <c r="E834" s="31">
        <v>1115.31</v>
      </c>
      <c r="F834" s="31">
        <v>8085.99</v>
      </c>
      <c r="G834" s="31">
        <v>8085.99</v>
      </c>
      <c r="H834" s="31">
        <f t="shared" si="292"/>
        <v>6970.68</v>
      </c>
      <c r="I834" s="30">
        <v>45822</v>
      </c>
      <c r="J834" s="30" t="s">
        <v>506</v>
      </c>
      <c r="K834" s="31" t="s">
        <v>504</v>
      </c>
      <c r="L834" s="31" t="s">
        <v>405</v>
      </c>
      <c r="M834" s="31" t="s">
        <v>388</v>
      </c>
      <c r="N834" s="7">
        <v>46150</v>
      </c>
      <c r="O834" s="33">
        <f t="shared" si="279"/>
        <v>5</v>
      </c>
      <c r="P834" s="33">
        <f t="shared" si="280"/>
        <v>19</v>
      </c>
      <c r="Q834" s="52">
        <f t="shared" si="281"/>
        <v>329</v>
      </c>
      <c r="R834" s="37">
        <f t="shared" si="282"/>
        <v>0</v>
      </c>
      <c r="S834" s="37">
        <f t="shared" si="283"/>
        <v>0</v>
      </c>
      <c r="T834" s="37">
        <f t="shared" si="284"/>
        <v>0</v>
      </c>
      <c r="U834" s="37">
        <f t="shared" si="285"/>
        <v>6970.68</v>
      </c>
      <c r="V834" s="37">
        <f t="shared" si="286"/>
        <v>0</v>
      </c>
      <c r="W834" s="37">
        <f t="shared" si="287"/>
        <v>0</v>
      </c>
    </row>
    <row r="835" spans="1:23" x14ac:dyDescent="0.35">
      <c r="A835" s="30">
        <v>45790</v>
      </c>
      <c r="B835" s="31" t="s">
        <v>843</v>
      </c>
      <c r="C835" s="31" t="s">
        <v>798</v>
      </c>
      <c r="D835" s="31">
        <v>20992.5</v>
      </c>
      <c r="E835" s="31">
        <v>3358.8</v>
      </c>
      <c r="F835" s="31">
        <v>24351.3</v>
      </c>
      <c r="G835" s="31">
        <v>24351.3</v>
      </c>
      <c r="H835" s="31">
        <f t="shared" si="292"/>
        <v>20992.5</v>
      </c>
      <c r="I835" s="30">
        <v>45820</v>
      </c>
      <c r="J835" s="30" t="s">
        <v>506</v>
      </c>
      <c r="K835" s="31" t="s">
        <v>504</v>
      </c>
      <c r="L835" s="31" t="s">
        <v>405</v>
      </c>
      <c r="M835" s="31" t="s">
        <v>388</v>
      </c>
      <c r="N835" s="7">
        <v>46150</v>
      </c>
      <c r="O835" s="33">
        <f t="shared" si="279"/>
        <v>5</v>
      </c>
      <c r="P835" s="33">
        <f t="shared" si="280"/>
        <v>19</v>
      </c>
      <c r="Q835" s="52">
        <f t="shared" si="281"/>
        <v>331</v>
      </c>
      <c r="R835" s="37">
        <f t="shared" si="282"/>
        <v>0</v>
      </c>
      <c r="S835" s="37">
        <f t="shared" si="283"/>
        <v>0</v>
      </c>
      <c r="T835" s="37">
        <f t="shared" si="284"/>
        <v>0</v>
      </c>
      <c r="U835" s="37">
        <f t="shared" si="285"/>
        <v>20992.5</v>
      </c>
      <c r="V835" s="37">
        <f t="shared" si="286"/>
        <v>0</v>
      </c>
      <c r="W835" s="37">
        <f t="shared" si="287"/>
        <v>0</v>
      </c>
    </row>
    <row r="836" spans="1:23" x14ac:dyDescent="0.35">
      <c r="A836" s="30">
        <v>45784</v>
      </c>
      <c r="B836" s="31" t="s">
        <v>838</v>
      </c>
      <c r="C836" s="31" t="s">
        <v>798</v>
      </c>
      <c r="D836" s="31">
        <v>5250</v>
      </c>
      <c r="E836" s="31">
        <v>840</v>
      </c>
      <c r="F836" s="31">
        <v>6090</v>
      </c>
      <c r="G836" s="31">
        <v>6090</v>
      </c>
      <c r="H836" s="31">
        <f t="shared" si="292"/>
        <v>5250</v>
      </c>
      <c r="I836" s="30">
        <v>45814</v>
      </c>
      <c r="J836" s="30" t="s">
        <v>506</v>
      </c>
      <c r="K836" s="31" t="s">
        <v>504</v>
      </c>
      <c r="L836" s="31" t="s">
        <v>405</v>
      </c>
      <c r="M836" s="31" t="s">
        <v>388</v>
      </c>
      <c r="N836" s="7">
        <v>46150</v>
      </c>
      <c r="O836" s="33">
        <f t="shared" si="279"/>
        <v>5</v>
      </c>
      <c r="P836" s="33">
        <f t="shared" si="280"/>
        <v>19</v>
      </c>
      <c r="Q836" s="52">
        <f t="shared" si="281"/>
        <v>337</v>
      </c>
      <c r="R836" s="37">
        <f t="shared" si="282"/>
        <v>0</v>
      </c>
      <c r="S836" s="37">
        <f t="shared" si="283"/>
        <v>0</v>
      </c>
      <c r="T836" s="37">
        <f t="shared" si="284"/>
        <v>0</v>
      </c>
      <c r="U836" s="37">
        <f t="shared" si="285"/>
        <v>5250</v>
      </c>
      <c r="V836" s="37">
        <f t="shared" si="286"/>
        <v>0</v>
      </c>
      <c r="W836" s="37">
        <f t="shared" si="287"/>
        <v>0</v>
      </c>
    </row>
    <row r="837" spans="1:23" x14ac:dyDescent="0.35">
      <c r="A837" s="30">
        <v>45772</v>
      </c>
      <c r="B837" s="31" t="s">
        <v>836</v>
      </c>
      <c r="C837" s="31" t="s">
        <v>798</v>
      </c>
      <c r="D837" s="31">
        <v>45500</v>
      </c>
      <c r="E837" s="31">
        <v>7280</v>
      </c>
      <c r="F837" s="31">
        <v>52780</v>
      </c>
      <c r="G837" s="31">
        <v>52780</v>
      </c>
      <c r="H837" s="31">
        <f t="shared" si="292"/>
        <v>45500</v>
      </c>
      <c r="I837" s="30">
        <v>45802</v>
      </c>
      <c r="J837" s="30" t="s">
        <v>506</v>
      </c>
      <c r="K837" s="31" t="s">
        <v>504</v>
      </c>
      <c r="L837" s="31" t="s">
        <v>405</v>
      </c>
      <c r="M837" s="31" t="s">
        <v>388</v>
      </c>
      <c r="N837" s="7">
        <v>46150</v>
      </c>
      <c r="O837" s="33">
        <f t="shared" si="279"/>
        <v>5</v>
      </c>
      <c r="P837" s="33">
        <f t="shared" si="280"/>
        <v>19</v>
      </c>
      <c r="Q837" s="52">
        <f t="shared" si="281"/>
        <v>349</v>
      </c>
      <c r="R837" s="37">
        <f t="shared" si="282"/>
        <v>0</v>
      </c>
      <c r="S837" s="37">
        <f t="shared" si="283"/>
        <v>0</v>
      </c>
      <c r="T837" s="37">
        <f t="shared" si="284"/>
        <v>0</v>
      </c>
      <c r="U837" s="37">
        <f t="shared" si="285"/>
        <v>45500</v>
      </c>
      <c r="V837" s="37">
        <f t="shared" si="286"/>
        <v>0</v>
      </c>
      <c r="W837" s="37">
        <f t="shared" si="287"/>
        <v>0</v>
      </c>
    </row>
    <row r="838" spans="1:23" x14ac:dyDescent="0.35">
      <c r="A838" s="30">
        <v>45720</v>
      </c>
      <c r="B838" s="31" t="s">
        <v>806</v>
      </c>
      <c r="C838" s="31" t="s">
        <v>798</v>
      </c>
      <c r="D838" s="31">
        <v>31483.63</v>
      </c>
      <c r="E838" s="31">
        <v>5037.38</v>
      </c>
      <c r="F838" s="31">
        <v>36521.01</v>
      </c>
      <c r="G838" s="31">
        <v>5816.12</v>
      </c>
      <c r="H838" s="31">
        <f>+G838/1.16</f>
        <v>5013.8965517241386</v>
      </c>
      <c r="I838" s="30">
        <v>45750</v>
      </c>
      <c r="J838" s="30" t="s">
        <v>506</v>
      </c>
      <c r="K838" s="31" t="s">
        <v>510</v>
      </c>
      <c r="L838" s="31" t="s">
        <v>405</v>
      </c>
      <c r="M838" s="31" t="s">
        <v>388</v>
      </c>
      <c r="N838" s="7">
        <v>46150</v>
      </c>
      <c r="O838" s="33">
        <f t="shared" si="279"/>
        <v>5</v>
      </c>
      <c r="P838" s="33">
        <f t="shared" si="280"/>
        <v>19</v>
      </c>
      <c r="Q838" s="52">
        <f t="shared" si="281"/>
        <v>401</v>
      </c>
      <c r="R838" s="37">
        <f t="shared" si="282"/>
        <v>0</v>
      </c>
      <c r="S838" s="37">
        <f t="shared" si="283"/>
        <v>0</v>
      </c>
      <c r="T838" s="37">
        <f t="shared" si="284"/>
        <v>0</v>
      </c>
      <c r="U838" s="37">
        <f t="shared" si="285"/>
        <v>5013.8965517241386</v>
      </c>
      <c r="V838" s="37">
        <f t="shared" si="286"/>
        <v>0</v>
      </c>
      <c r="W838" s="37">
        <f t="shared" si="287"/>
        <v>0</v>
      </c>
    </row>
    <row r="839" spans="1:23" x14ac:dyDescent="0.35">
      <c r="A839" s="30">
        <v>45709</v>
      </c>
      <c r="B839" s="31" t="s">
        <v>804</v>
      </c>
      <c r="C839" s="31" t="s">
        <v>798</v>
      </c>
      <c r="D839" s="31">
        <v>23609.5</v>
      </c>
      <c r="E839" s="31">
        <v>2595.6</v>
      </c>
      <c r="F839" s="31">
        <v>26205.1</v>
      </c>
      <c r="G839" s="31">
        <v>26205.1</v>
      </c>
      <c r="H839" s="31">
        <f t="shared" ref="H839:H840" si="293">D839</f>
        <v>23609.5</v>
      </c>
      <c r="I839" s="30">
        <v>45784</v>
      </c>
      <c r="J839" s="30" t="s">
        <v>506</v>
      </c>
      <c r="K839" s="31" t="s">
        <v>504</v>
      </c>
      <c r="L839" s="31" t="s">
        <v>405</v>
      </c>
      <c r="M839" s="31" t="s">
        <v>388</v>
      </c>
      <c r="N839" s="7">
        <v>46150</v>
      </c>
      <c r="O839" s="33">
        <f t="shared" si="279"/>
        <v>5</v>
      </c>
      <c r="P839" s="33">
        <f t="shared" si="280"/>
        <v>19</v>
      </c>
      <c r="Q839" s="52">
        <f t="shared" si="281"/>
        <v>367</v>
      </c>
      <c r="R839" s="37">
        <f t="shared" si="282"/>
        <v>0</v>
      </c>
      <c r="S839" s="37">
        <f t="shared" si="283"/>
        <v>0</v>
      </c>
      <c r="T839" s="37">
        <f t="shared" si="284"/>
        <v>0</v>
      </c>
      <c r="U839" s="37">
        <f t="shared" si="285"/>
        <v>23609.5</v>
      </c>
      <c r="V839" s="37">
        <f t="shared" si="286"/>
        <v>0</v>
      </c>
      <c r="W839" s="37">
        <f t="shared" si="287"/>
        <v>0</v>
      </c>
    </row>
    <row r="840" spans="1:23" x14ac:dyDescent="0.35">
      <c r="A840" s="30">
        <v>45699</v>
      </c>
      <c r="B840" s="31" t="s">
        <v>799</v>
      </c>
      <c r="C840" s="31" t="s">
        <v>782</v>
      </c>
      <c r="D840" s="31">
        <v>1230</v>
      </c>
      <c r="E840" s="31"/>
      <c r="F840" s="31">
        <v>1230</v>
      </c>
      <c r="G840" s="31">
        <v>1230</v>
      </c>
      <c r="H840" s="31">
        <f t="shared" si="293"/>
        <v>1230</v>
      </c>
      <c r="I840" s="30">
        <v>45714</v>
      </c>
      <c r="J840" s="30" t="s">
        <v>506</v>
      </c>
      <c r="K840" s="31" t="s">
        <v>504</v>
      </c>
      <c r="L840" s="31" t="s">
        <v>405</v>
      </c>
      <c r="M840" s="31" t="s">
        <v>388</v>
      </c>
      <c r="N840" s="7">
        <v>46150</v>
      </c>
      <c r="O840" s="33">
        <f t="shared" si="279"/>
        <v>5</v>
      </c>
      <c r="P840" s="33">
        <f t="shared" si="280"/>
        <v>19</v>
      </c>
      <c r="Q840" s="52">
        <f t="shared" si="281"/>
        <v>437</v>
      </c>
      <c r="R840" s="37">
        <f t="shared" si="282"/>
        <v>0</v>
      </c>
      <c r="S840" s="37">
        <f t="shared" si="283"/>
        <v>0</v>
      </c>
      <c r="T840" s="37">
        <f t="shared" si="284"/>
        <v>0</v>
      </c>
      <c r="U840" s="37">
        <f t="shared" si="285"/>
        <v>1230</v>
      </c>
      <c r="V840" s="37">
        <f t="shared" si="286"/>
        <v>0</v>
      </c>
      <c r="W840" s="37">
        <f t="shared" si="287"/>
        <v>0</v>
      </c>
    </row>
    <row r="841" spans="1:23" x14ac:dyDescent="0.35">
      <c r="A841" s="30">
        <v>45610</v>
      </c>
      <c r="B841" s="31" t="s">
        <v>760</v>
      </c>
      <c r="C841" s="31" t="s">
        <v>413</v>
      </c>
      <c r="D841" s="31">
        <v>2369.29</v>
      </c>
      <c r="E841" s="31">
        <v>379.09</v>
      </c>
      <c r="F841" s="31">
        <v>2748.38</v>
      </c>
      <c r="G841" s="31">
        <v>1547.46</v>
      </c>
      <c r="H841" s="31">
        <f>+G841/1.16</f>
        <v>1334.0172413793105</v>
      </c>
      <c r="I841" s="30">
        <v>45640</v>
      </c>
      <c r="J841" s="30" t="s">
        <v>506</v>
      </c>
      <c r="K841" s="31" t="s">
        <v>510</v>
      </c>
      <c r="L841" s="31" t="s">
        <v>393</v>
      </c>
      <c r="M841" s="31" t="s">
        <v>388</v>
      </c>
      <c r="N841" s="7">
        <v>46150</v>
      </c>
      <c r="O841" s="33">
        <f t="shared" si="279"/>
        <v>5</v>
      </c>
      <c r="P841" s="33">
        <f t="shared" si="280"/>
        <v>19</v>
      </c>
      <c r="Q841" s="52">
        <f t="shared" si="281"/>
        <v>511</v>
      </c>
      <c r="R841" s="37">
        <f t="shared" si="282"/>
        <v>0</v>
      </c>
      <c r="S841" s="37">
        <f t="shared" si="283"/>
        <v>0</v>
      </c>
      <c r="T841" s="37">
        <f t="shared" si="284"/>
        <v>0</v>
      </c>
      <c r="U841" s="37">
        <f t="shared" si="285"/>
        <v>1334.0172413793105</v>
      </c>
      <c r="V841" s="37">
        <f t="shared" si="286"/>
        <v>0</v>
      </c>
      <c r="W841" s="37">
        <f t="shared" si="287"/>
        <v>0</v>
      </c>
    </row>
    <row r="842" spans="1:23" x14ac:dyDescent="0.35">
      <c r="A842" s="30">
        <v>45582</v>
      </c>
      <c r="B842" s="31" t="s">
        <v>741</v>
      </c>
      <c r="C842" s="31" t="s">
        <v>413</v>
      </c>
      <c r="D842" s="31">
        <v>21120</v>
      </c>
      <c r="E842" s="31">
        <v>3379.2</v>
      </c>
      <c r="F842" s="31">
        <v>24499.200000000001</v>
      </c>
      <c r="G842" s="31">
        <v>24499.200000000001</v>
      </c>
      <c r="H842" s="31">
        <f t="shared" ref="H842:H843" si="294">D842</f>
        <v>21120</v>
      </c>
      <c r="I842" s="30">
        <v>45612</v>
      </c>
      <c r="J842" s="30" t="s">
        <v>506</v>
      </c>
      <c r="K842" s="31" t="s">
        <v>504</v>
      </c>
      <c r="L842" s="31" t="s">
        <v>393</v>
      </c>
      <c r="M842" s="31" t="s">
        <v>388</v>
      </c>
      <c r="N842" s="7">
        <v>46150</v>
      </c>
      <c r="O842" s="33">
        <f t="shared" si="279"/>
        <v>5</v>
      </c>
      <c r="P842" s="33">
        <f t="shared" si="280"/>
        <v>19</v>
      </c>
      <c r="Q842" s="52">
        <f t="shared" si="281"/>
        <v>539</v>
      </c>
      <c r="R842" s="37">
        <f t="shared" si="282"/>
        <v>0</v>
      </c>
      <c r="S842" s="37">
        <f t="shared" si="283"/>
        <v>0</v>
      </c>
      <c r="T842" s="37">
        <f t="shared" si="284"/>
        <v>0</v>
      </c>
      <c r="U842" s="37">
        <f t="shared" si="285"/>
        <v>21120</v>
      </c>
      <c r="V842" s="37">
        <f t="shared" si="286"/>
        <v>0</v>
      </c>
      <c r="W842" s="37">
        <f t="shared" si="287"/>
        <v>0</v>
      </c>
    </row>
    <row r="843" spans="1:23" x14ac:dyDescent="0.35">
      <c r="A843" s="30">
        <v>45519</v>
      </c>
      <c r="B843" s="31" t="s">
        <v>675</v>
      </c>
      <c r="C843" s="31" t="s">
        <v>513</v>
      </c>
      <c r="D843" s="31">
        <v>2475</v>
      </c>
      <c r="E843" s="31">
        <v>396</v>
      </c>
      <c r="F843" s="31">
        <v>2871</v>
      </c>
      <c r="G843" s="31">
        <v>2871</v>
      </c>
      <c r="H843" s="31">
        <f t="shared" si="294"/>
        <v>2475</v>
      </c>
      <c r="I843" s="30">
        <v>45549</v>
      </c>
      <c r="J843" s="30" t="s">
        <v>506</v>
      </c>
      <c r="K843" s="31" t="s">
        <v>504</v>
      </c>
      <c r="L843" s="31" t="s">
        <v>399</v>
      </c>
      <c r="M843" s="31" t="s">
        <v>388</v>
      </c>
      <c r="N843" s="7">
        <v>46150</v>
      </c>
      <c r="O843" s="33">
        <f t="shared" si="279"/>
        <v>5</v>
      </c>
      <c r="P843" s="33">
        <f t="shared" si="280"/>
        <v>19</v>
      </c>
      <c r="Q843" s="52">
        <f t="shared" si="281"/>
        <v>602</v>
      </c>
      <c r="R843" s="37">
        <f t="shared" si="282"/>
        <v>0</v>
      </c>
      <c r="S843" s="37">
        <f t="shared" si="283"/>
        <v>0</v>
      </c>
      <c r="T843" s="37">
        <f t="shared" si="284"/>
        <v>0</v>
      </c>
      <c r="U843" s="37">
        <f t="shared" si="285"/>
        <v>2475</v>
      </c>
      <c r="V843" s="37">
        <f t="shared" si="286"/>
        <v>0</v>
      </c>
      <c r="W843" s="37">
        <f t="shared" si="287"/>
        <v>0</v>
      </c>
    </row>
    <row r="844" spans="1:23" x14ac:dyDescent="0.35">
      <c r="A844" s="30">
        <v>45498</v>
      </c>
      <c r="B844" s="31" t="s">
        <v>661</v>
      </c>
      <c r="C844" s="31" t="s">
        <v>513</v>
      </c>
      <c r="D844" s="31">
        <v>2475</v>
      </c>
      <c r="E844" s="31">
        <v>396</v>
      </c>
      <c r="F844" s="31">
        <v>2871</v>
      </c>
      <c r="G844" s="31">
        <v>2378</v>
      </c>
      <c r="H844" s="31">
        <f>+G844/1.16</f>
        <v>2050</v>
      </c>
      <c r="I844" s="30">
        <v>45528</v>
      </c>
      <c r="J844" s="30" t="s">
        <v>506</v>
      </c>
      <c r="K844" s="31" t="s">
        <v>510</v>
      </c>
      <c r="L844" s="31" t="s">
        <v>399</v>
      </c>
      <c r="M844" s="31" t="s">
        <v>388</v>
      </c>
      <c r="N844" s="7">
        <v>46150</v>
      </c>
      <c r="O844" s="33">
        <f t="shared" si="279"/>
        <v>5</v>
      </c>
      <c r="P844" s="33">
        <f t="shared" si="280"/>
        <v>19</v>
      </c>
      <c r="Q844" s="52">
        <f t="shared" si="281"/>
        <v>623</v>
      </c>
      <c r="R844" s="37">
        <f t="shared" si="282"/>
        <v>0</v>
      </c>
      <c r="S844" s="37">
        <f t="shared" si="283"/>
        <v>0</v>
      </c>
      <c r="T844" s="37">
        <f t="shared" si="284"/>
        <v>0</v>
      </c>
      <c r="U844" s="37">
        <f t="shared" si="285"/>
        <v>2050</v>
      </c>
      <c r="V844" s="37">
        <f t="shared" si="286"/>
        <v>0</v>
      </c>
      <c r="W844" s="37">
        <f t="shared" si="287"/>
        <v>0</v>
      </c>
    </row>
    <row r="845" spans="1:23" x14ac:dyDescent="0.35">
      <c r="A845" s="30">
        <v>45491</v>
      </c>
      <c r="B845" s="31" t="s">
        <v>643</v>
      </c>
      <c r="C845" s="31" t="s">
        <v>396</v>
      </c>
      <c r="D845" s="31">
        <v>16588</v>
      </c>
      <c r="E845" s="31">
        <v>2654.08</v>
      </c>
      <c r="F845" s="31">
        <v>19242.080000000002</v>
      </c>
      <c r="G845" s="31">
        <v>19242.080000000002</v>
      </c>
      <c r="H845" s="31">
        <f t="shared" ref="H845:H846" si="295">D845</f>
        <v>16588</v>
      </c>
      <c r="I845" s="30">
        <v>45521</v>
      </c>
      <c r="J845" s="30" t="s">
        <v>506</v>
      </c>
      <c r="K845" s="31" t="s">
        <v>504</v>
      </c>
      <c r="L845" s="31" t="s">
        <v>397</v>
      </c>
      <c r="M845" s="31" t="s">
        <v>388</v>
      </c>
      <c r="N845" s="7">
        <v>46150</v>
      </c>
      <c r="O845" s="33">
        <f t="shared" si="279"/>
        <v>5</v>
      </c>
      <c r="P845" s="33">
        <f t="shared" si="280"/>
        <v>19</v>
      </c>
      <c r="Q845" s="52">
        <f t="shared" si="281"/>
        <v>630</v>
      </c>
      <c r="R845" s="37">
        <f t="shared" si="282"/>
        <v>0</v>
      </c>
      <c r="S845" s="37">
        <f t="shared" si="283"/>
        <v>0</v>
      </c>
      <c r="T845" s="37">
        <f t="shared" si="284"/>
        <v>0</v>
      </c>
      <c r="U845" s="37">
        <f t="shared" si="285"/>
        <v>16588</v>
      </c>
      <c r="V845" s="37">
        <f t="shared" si="286"/>
        <v>0</v>
      </c>
      <c r="W845" s="37">
        <f t="shared" si="287"/>
        <v>0</v>
      </c>
    </row>
    <row r="846" spans="1:23" x14ac:dyDescent="0.35">
      <c r="A846" s="30">
        <v>45352</v>
      </c>
      <c r="B846" s="31" t="s">
        <v>515</v>
      </c>
      <c r="C846" s="31" t="s">
        <v>509</v>
      </c>
      <c r="D846" s="31">
        <v>8800</v>
      </c>
      <c r="E846" s="31">
        <v>1408</v>
      </c>
      <c r="F846" s="31">
        <v>10208</v>
      </c>
      <c r="G846" s="31">
        <v>10208</v>
      </c>
      <c r="H846" s="31">
        <f t="shared" si="295"/>
        <v>8800</v>
      </c>
      <c r="I846" s="30">
        <v>45382</v>
      </c>
      <c r="J846" s="30" t="s">
        <v>506</v>
      </c>
      <c r="K846" s="31" t="s">
        <v>504</v>
      </c>
      <c r="L846" s="31" t="s">
        <v>404</v>
      </c>
      <c r="M846" s="31" t="s">
        <v>388</v>
      </c>
      <c r="N846" s="7">
        <v>46150</v>
      </c>
      <c r="O846" s="33">
        <f t="shared" ref="O846" si="296">MONTH(N846)</f>
        <v>5</v>
      </c>
      <c r="P846" s="33">
        <f t="shared" ref="P846" si="297">WEEKNUM(N846)</f>
        <v>19</v>
      </c>
      <c r="Q846" s="52">
        <f t="shared" ref="Q846" si="298">IF(J846="Vencido",N846-I846+1,0)</f>
        <v>769</v>
      </c>
      <c r="R846" s="37">
        <f t="shared" ref="R846" si="299">IF(Q846&gt;0,IF(Q846&lt;31,H846,0),0)</f>
        <v>0</v>
      </c>
      <c r="S846" s="37">
        <f t="shared" ref="S846" si="300">IF(Q846&gt;30,IF(Q846&lt;61,H846,0),0)</f>
        <v>0</v>
      </c>
      <c r="T846" s="37">
        <f t="shared" ref="T846" si="301">IF(Q846&gt;60,IF(Q846&lt;91,H846,0),0)</f>
        <v>0</v>
      </c>
      <c r="U846" s="37">
        <f t="shared" ref="U846" si="302">IF(Q846&gt;90,H846,0)</f>
        <v>8800</v>
      </c>
      <c r="V846" s="37">
        <f t="shared" ref="V846" si="303">IF(J846="Por vencer",H846,0)</f>
        <v>0</v>
      </c>
      <c r="W846" s="37">
        <f t="shared" ref="W846" si="304">IF(J846="Vigente",H846,0)</f>
        <v>0</v>
      </c>
    </row>
    <row r="847" spans="1:23" x14ac:dyDescent="0.35">
      <c r="A847" s="30">
        <v>46142</v>
      </c>
      <c r="B847" s="31" t="s">
        <v>2017</v>
      </c>
      <c r="C847" s="31" t="s">
        <v>402</v>
      </c>
      <c r="D847" s="31">
        <v>54720</v>
      </c>
      <c r="E847" s="31">
        <v>8755.2000000000007</v>
      </c>
      <c r="F847" s="31">
        <v>63475.199999999997</v>
      </c>
      <c r="G847" s="31">
        <v>63475.199999999997</v>
      </c>
      <c r="H847" s="31">
        <f>D847</f>
        <v>54720</v>
      </c>
      <c r="I847" s="30">
        <v>46172</v>
      </c>
      <c r="J847" s="30" t="s">
        <v>503</v>
      </c>
      <c r="K847" s="31" t="s">
        <v>504</v>
      </c>
      <c r="L847" s="31" t="s">
        <v>397</v>
      </c>
      <c r="M847" s="31" t="s">
        <v>388</v>
      </c>
      <c r="N847" s="7">
        <v>46142</v>
      </c>
      <c r="O847" s="33">
        <f t="shared" ref="O847:O907" si="305">MONTH(N847)</f>
        <v>4</v>
      </c>
      <c r="P847" s="33">
        <f t="shared" ref="P847:P907" si="306">WEEKNUM(N847)</f>
        <v>18</v>
      </c>
      <c r="Q847" s="52">
        <f t="shared" ref="Q847:Q907" si="307">IF(J847="Vencido",N847-I847+1,0)</f>
        <v>0</v>
      </c>
      <c r="R847" s="37">
        <f t="shared" ref="R847:R907" si="308">IF(Q847&gt;0,IF(Q847&lt;31,H847,0),0)</f>
        <v>0</v>
      </c>
      <c r="S847" s="37">
        <f t="shared" ref="S847:S907" si="309">IF(Q847&gt;30,IF(Q847&lt;61,H847,0),0)</f>
        <v>0</v>
      </c>
      <c r="T847" s="37">
        <f t="shared" ref="T847:T907" si="310">IF(Q847&gt;60,IF(Q847&lt;91,H847,0),0)</f>
        <v>0</v>
      </c>
      <c r="U847" s="37">
        <f t="shared" ref="U847:U907" si="311">IF(Q847&gt;90,H847,0)</f>
        <v>0</v>
      </c>
      <c r="V847" s="37">
        <f t="shared" ref="V847:V907" si="312">IF(J847="Por vencer",H847,0)</f>
        <v>0</v>
      </c>
      <c r="W847" s="37">
        <f t="shared" ref="W847:W907" si="313">IF(J847="Vigente",H847,0)</f>
        <v>54720</v>
      </c>
    </row>
    <row r="848" spans="1:23" x14ac:dyDescent="0.35">
      <c r="A848" s="30">
        <v>46142</v>
      </c>
      <c r="B848" s="31" t="s">
        <v>2018</v>
      </c>
      <c r="C848" s="31" t="s">
        <v>508</v>
      </c>
      <c r="D848" s="31">
        <v>55983.360000000001</v>
      </c>
      <c r="E848" s="31">
        <v>8957.34</v>
      </c>
      <c r="F848" s="31">
        <v>64940.7</v>
      </c>
      <c r="G848" s="31">
        <v>1662.01</v>
      </c>
      <c r="H848" s="31">
        <f>G848/1.16</f>
        <v>1432.7672413793105</v>
      </c>
      <c r="I848" s="30">
        <v>46172</v>
      </c>
      <c r="J848" s="30" t="s">
        <v>503</v>
      </c>
      <c r="K848" s="31" t="s">
        <v>510</v>
      </c>
      <c r="L848" s="31" t="s">
        <v>397</v>
      </c>
      <c r="M848" s="31" t="s">
        <v>388</v>
      </c>
      <c r="N848" s="7">
        <v>46142</v>
      </c>
      <c r="O848" s="33">
        <f t="shared" si="305"/>
        <v>4</v>
      </c>
      <c r="P848" s="33">
        <f t="shared" si="306"/>
        <v>18</v>
      </c>
      <c r="Q848" s="52">
        <f t="shared" si="307"/>
        <v>0</v>
      </c>
      <c r="R848" s="37">
        <f t="shared" si="308"/>
        <v>0</v>
      </c>
      <c r="S848" s="37">
        <f t="shared" si="309"/>
        <v>0</v>
      </c>
      <c r="T848" s="37">
        <f t="shared" si="310"/>
        <v>0</v>
      </c>
      <c r="U848" s="37">
        <f t="shared" si="311"/>
        <v>0</v>
      </c>
      <c r="V848" s="37">
        <f t="shared" si="312"/>
        <v>0</v>
      </c>
      <c r="W848" s="37">
        <f t="shared" si="313"/>
        <v>1432.7672413793105</v>
      </c>
    </row>
    <row r="849" spans="1:23" x14ac:dyDescent="0.35">
      <c r="A849" s="30">
        <v>46141</v>
      </c>
      <c r="B849" s="31" t="s">
        <v>2019</v>
      </c>
      <c r="C849" s="31" t="s">
        <v>790</v>
      </c>
      <c r="D849" s="31">
        <v>48780</v>
      </c>
      <c r="E849" s="31">
        <v>7804.8</v>
      </c>
      <c r="F849" s="31">
        <v>56584.800000000003</v>
      </c>
      <c r="G849" s="31">
        <v>56584.800000000003</v>
      </c>
      <c r="H849" s="31">
        <f t="shared" ref="H849:H881" si="314">D849</f>
        <v>48780</v>
      </c>
      <c r="I849" s="30">
        <v>46171</v>
      </c>
      <c r="J849" s="30" t="s">
        <v>503</v>
      </c>
      <c r="K849" s="31" t="s">
        <v>504</v>
      </c>
      <c r="L849" s="31" t="s">
        <v>397</v>
      </c>
      <c r="M849" s="31" t="s">
        <v>388</v>
      </c>
      <c r="N849" s="7">
        <v>46142</v>
      </c>
      <c r="O849" s="33">
        <f t="shared" si="305"/>
        <v>4</v>
      </c>
      <c r="P849" s="33">
        <f t="shared" si="306"/>
        <v>18</v>
      </c>
      <c r="Q849" s="52">
        <f t="shared" si="307"/>
        <v>0</v>
      </c>
      <c r="R849" s="37">
        <f t="shared" si="308"/>
        <v>0</v>
      </c>
      <c r="S849" s="37">
        <f t="shared" si="309"/>
        <v>0</v>
      </c>
      <c r="T849" s="37">
        <f t="shared" si="310"/>
        <v>0</v>
      </c>
      <c r="U849" s="37">
        <f t="shared" si="311"/>
        <v>0</v>
      </c>
      <c r="V849" s="37">
        <f t="shared" si="312"/>
        <v>0</v>
      </c>
      <c r="W849" s="37">
        <f t="shared" si="313"/>
        <v>48780</v>
      </c>
    </row>
    <row r="850" spans="1:23" x14ac:dyDescent="0.35">
      <c r="A850" s="30">
        <v>46141</v>
      </c>
      <c r="B850" s="31" t="s">
        <v>2020</v>
      </c>
      <c r="C850" s="31" t="s">
        <v>523</v>
      </c>
      <c r="D850" s="31">
        <v>37590.480000000003</v>
      </c>
      <c r="E850" s="31">
        <v>6014.48</v>
      </c>
      <c r="F850" s="31">
        <v>43604.959999999999</v>
      </c>
      <c r="G850" s="31">
        <v>43604.959999999999</v>
      </c>
      <c r="H850" s="31">
        <f t="shared" si="314"/>
        <v>37590.480000000003</v>
      </c>
      <c r="I850" s="30">
        <v>46171</v>
      </c>
      <c r="J850" s="30" t="s">
        <v>503</v>
      </c>
      <c r="K850" s="31" t="s">
        <v>504</v>
      </c>
      <c r="L850" s="31" t="s">
        <v>397</v>
      </c>
      <c r="M850" s="31" t="s">
        <v>388</v>
      </c>
      <c r="N850" s="7">
        <v>46142</v>
      </c>
      <c r="O850" s="33">
        <f t="shared" si="305"/>
        <v>4</v>
      </c>
      <c r="P850" s="33">
        <f t="shared" si="306"/>
        <v>18</v>
      </c>
      <c r="Q850" s="52">
        <f t="shared" si="307"/>
        <v>0</v>
      </c>
      <c r="R850" s="37">
        <f t="shared" si="308"/>
        <v>0</v>
      </c>
      <c r="S850" s="37">
        <f t="shared" si="309"/>
        <v>0</v>
      </c>
      <c r="T850" s="37">
        <f t="shared" si="310"/>
        <v>0</v>
      </c>
      <c r="U850" s="37">
        <f t="shared" si="311"/>
        <v>0</v>
      </c>
      <c r="V850" s="37">
        <f t="shared" si="312"/>
        <v>0</v>
      </c>
      <c r="W850" s="37">
        <f t="shared" si="313"/>
        <v>37590.480000000003</v>
      </c>
    </row>
    <row r="851" spans="1:23" x14ac:dyDescent="0.35">
      <c r="A851" s="30">
        <v>46141</v>
      </c>
      <c r="B851" s="31" t="s">
        <v>2022</v>
      </c>
      <c r="C851" s="31" t="s">
        <v>803</v>
      </c>
      <c r="D851" s="31">
        <v>9000</v>
      </c>
      <c r="E851" s="31">
        <v>1440</v>
      </c>
      <c r="F851" s="31">
        <v>10440</v>
      </c>
      <c r="G851" s="31">
        <v>10440</v>
      </c>
      <c r="H851" s="31">
        <f t="shared" si="314"/>
        <v>9000</v>
      </c>
      <c r="I851" s="30">
        <v>46171</v>
      </c>
      <c r="J851" s="30" t="s">
        <v>503</v>
      </c>
      <c r="K851" s="31" t="s">
        <v>504</v>
      </c>
      <c r="L851" s="31" t="s">
        <v>397</v>
      </c>
      <c r="M851" s="31" t="s">
        <v>388</v>
      </c>
      <c r="N851" s="7">
        <v>46142</v>
      </c>
      <c r="O851" s="33">
        <f t="shared" si="305"/>
        <v>4</v>
      </c>
      <c r="P851" s="33">
        <f t="shared" si="306"/>
        <v>18</v>
      </c>
      <c r="Q851" s="52">
        <f t="shared" si="307"/>
        <v>0</v>
      </c>
      <c r="R851" s="37">
        <f t="shared" si="308"/>
        <v>0</v>
      </c>
      <c r="S851" s="37">
        <f t="shared" si="309"/>
        <v>0</v>
      </c>
      <c r="T851" s="37">
        <f t="shared" si="310"/>
        <v>0</v>
      </c>
      <c r="U851" s="37">
        <f t="shared" si="311"/>
        <v>0</v>
      </c>
      <c r="V851" s="37">
        <f t="shared" si="312"/>
        <v>0</v>
      </c>
      <c r="W851" s="37">
        <f t="shared" si="313"/>
        <v>9000</v>
      </c>
    </row>
    <row r="852" spans="1:23" x14ac:dyDescent="0.35">
      <c r="A852" s="30">
        <v>46141</v>
      </c>
      <c r="B852" s="31" t="s">
        <v>2025</v>
      </c>
      <c r="C852" s="31" t="s">
        <v>1136</v>
      </c>
      <c r="D852" s="31">
        <v>55240</v>
      </c>
      <c r="E852" s="31">
        <v>8838.4</v>
      </c>
      <c r="F852" s="31">
        <v>64078.400000000001</v>
      </c>
      <c r="G852" s="31">
        <v>64078.400000000001</v>
      </c>
      <c r="H852" s="31">
        <f t="shared" si="314"/>
        <v>55240</v>
      </c>
      <c r="I852" s="30">
        <v>46171</v>
      </c>
      <c r="J852" s="30" t="s">
        <v>503</v>
      </c>
      <c r="K852" s="31" t="s">
        <v>504</v>
      </c>
      <c r="L852" s="31" t="s">
        <v>397</v>
      </c>
      <c r="M852" s="31" t="s">
        <v>388</v>
      </c>
      <c r="N852" s="7">
        <v>46142</v>
      </c>
      <c r="O852" s="33">
        <f t="shared" si="305"/>
        <v>4</v>
      </c>
      <c r="P852" s="33">
        <f t="shared" si="306"/>
        <v>18</v>
      </c>
      <c r="Q852" s="52">
        <f t="shared" si="307"/>
        <v>0</v>
      </c>
      <c r="R852" s="37">
        <f t="shared" si="308"/>
        <v>0</v>
      </c>
      <c r="S852" s="37">
        <f t="shared" si="309"/>
        <v>0</v>
      </c>
      <c r="T852" s="37">
        <f t="shared" si="310"/>
        <v>0</v>
      </c>
      <c r="U852" s="37">
        <f t="shared" si="311"/>
        <v>0</v>
      </c>
      <c r="V852" s="37">
        <f t="shared" si="312"/>
        <v>0</v>
      </c>
      <c r="W852" s="37">
        <f t="shared" si="313"/>
        <v>55240</v>
      </c>
    </row>
    <row r="853" spans="1:23" x14ac:dyDescent="0.35">
      <c r="A853" s="30">
        <v>46140</v>
      </c>
      <c r="B853" s="31" t="s">
        <v>2030</v>
      </c>
      <c r="C853" s="31" t="s">
        <v>920</v>
      </c>
      <c r="D853" s="31">
        <v>7200</v>
      </c>
      <c r="E853" s="31">
        <v>1152</v>
      </c>
      <c r="F853" s="31">
        <v>8352</v>
      </c>
      <c r="G853" s="31">
        <v>8352</v>
      </c>
      <c r="H853" s="31">
        <f t="shared" si="314"/>
        <v>7200</v>
      </c>
      <c r="I853" s="30">
        <v>46170</v>
      </c>
      <c r="J853" s="30" t="s">
        <v>503</v>
      </c>
      <c r="K853" s="31" t="s">
        <v>504</v>
      </c>
      <c r="L853" s="31" t="s">
        <v>835</v>
      </c>
      <c r="M853" s="31" t="s">
        <v>388</v>
      </c>
      <c r="N853" s="7">
        <v>46142</v>
      </c>
      <c r="O853" s="33">
        <f t="shared" si="305"/>
        <v>4</v>
      </c>
      <c r="P853" s="33">
        <f t="shared" si="306"/>
        <v>18</v>
      </c>
      <c r="Q853" s="52">
        <f t="shared" si="307"/>
        <v>0</v>
      </c>
      <c r="R853" s="37">
        <f t="shared" si="308"/>
        <v>0</v>
      </c>
      <c r="S853" s="37">
        <f t="shared" si="309"/>
        <v>0</v>
      </c>
      <c r="T853" s="37">
        <f t="shared" si="310"/>
        <v>0</v>
      </c>
      <c r="U853" s="37">
        <f t="shared" si="311"/>
        <v>0</v>
      </c>
      <c r="V853" s="37">
        <f t="shared" si="312"/>
        <v>0</v>
      </c>
      <c r="W853" s="37">
        <f t="shared" si="313"/>
        <v>7200</v>
      </c>
    </row>
    <row r="854" spans="1:23" x14ac:dyDescent="0.35">
      <c r="A854" s="30">
        <v>46140</v>
      </c>
      <c r="B854" s="31" t="s">
        <v>2031</v>
      </c>
      <c r="C854" s="31" t="s">
        <v>920</v>
      </c>
      <c r="D854" s="31">
        <v>10350</v>
      </c>
      <c r="E854" s="31">
        <v>1656</v>
      </c>
      <c r="F854" s="31">
        <v>12006</v>
      </c>
      <c r="G854" s="31">
        <v>12006</v>
      </c>
      <c r="H854" s="31">
        <f t="shared" si="314"/>
        <v>10350</v>
      </c>
      <c r="I854" s="30">
        <v>46170</v>
      </c>
      <c r="J854" s="30" t="s">
        <v>503</v>
      </c>
      <c r="K854" s="31" t="s">
        <v>504</v>
      </c>
      <c r="L854" s="31" t="s">
        <v>835</v>
      </c>
      <c r="M854" s="31" t="s">
        <v>388</v>
      </c>
      <c r="N854" s="7">
        <v>46142</v>
      </c>
      <c r="O854" s="33">
        <f t="shared" si="305"/>
        <v>4</v>
      </c>
      <c r="P854" s="33">
        <f t="shared" si="306"/>
        <v>18</v>
      </c>
      <c r="Q854" s="52">
        <f t="shared" si="307"/>
        <v>0</v>
      </c>
      <c r="R854" s="37">
        <f t="shared" si="308"/>
        <v>0</v>
      </c>
      <c r="S854" s="37">
        <f t="shared" si="309"/>
        <v>0</v>
      </c>
      <c r="T854" s="37">
        <f t="shared" si="310"/>
        <v>0</v>
      </c>
      <c r="U854" s="37">
        <f t="shared" si="311"/>
        <v>0</v>
      </c>
      <c r="V854" s="37">
        <f t="shared" si="312"/>
        <v>0</v>
      </c>
      <c r="W854" s="37">
        <f t="shared" si="313"/>
        <v>10350</v>
      </c>
    </row>
    <row r="855" spans="1:23" x14ac:dyDescent="0.35">
      <c r="A855" s="30">
        <v>46140</v>
      </c>
      <c r="B855" s="31" t="s">
        <v>2032</v>
      </c>
      <c r="C855" s="31" t="s">
        <v>1643</v>
      </c>
      <c r="D855" s="31">
        <v>13500</v>
      </c>
      <c r="E855" s="31">
        <v>2160</v>
      </c>
      <c r="F855" s="31">
        <v>15660</v>
      </c>
      <c r="G855" s="31">
        <v>15660</v>
      </c>
      <c r="H855" s="31">
        <f t="shared" si="314"/>
        <v>13500</v>
      </c>
      <c r="I855" s="30">
        <v>46170</v>
      </c>
      <c r="J855" s="30" t="s">
        <v>503</v>
      </c>
      <c r="K855" s="31" t="s">
        <v>504</v>
      </c>
      <c r="L855" s="31" t="s">
        <v>835</v>
      </c>
      <c r="M855" s="31" t="s">
        <v>388</v>
      </c>
      <c r="N855" s="7">
        <v>46142</v>
      </c>
      <c r="O855" s="33">
        <f t="shared" si="305"/>
        <v>4</v>
      </c>
      <c r="P855" s="33">
        <f t="shared" si="306"/>
        <v>18</v>
      </c>
      <c r="Q855" s="52">
        <f t="shared" si="307"/>
        <v>0</v>
      </c>
      <c r="R855" s="37">
        <f t="shared" si="308"/>
        <v>0</v>
      </c>
      <c r="S855" s="37">
        <f t="shared" si="309"/>
        <v>0</v>
      </c>
      <c r="T855" s="37">
        <f t="shared" si="310"/>
        <v>0</v>
      </c>
      <c r="U855" s="37">
        <f t="shared" si="311"/>
        <v>0</v>
      </c>
      <c r="V855" s="37">
        <f t="shared" si="312"/>
        <v>0</v>
      </c>
      <c r="W855" s="37">
        <f t="shared" si="313"/>
        <v>13500</v>
      </c>
    </row>
    <row r="856" spans="1:23" x14ac:dyDescent="0.35">
      <c r="A856" s="30">
        <v>46140</v>
      </c>
      <c r="B856" s="31" t="s">
        <v>2033</v>
      </c>
      <c r="C856" s="31" t="s">
        <v>1164</v>
      </c>
      <c r="D856" s="31">
        <v>11264.7</v>
      </c>
      <c r="E856" s="31">
        <v>1802.35</v>
      </c>
      <c r="F856" s="31">
        <v>13067.05</v>
      </c>
      <c r="G856" s="31">
        <v>13067.05</v>
      </c>
      <c r="H856" s="31">
        <f t="shared" si="314"/>
        <v>11264.7</v>
      </c>
      <c r="I856" s="30">
        <v>46170</v>
      </c>
      <c r="J856" s="30" t="s">
        <v>503</v>
      </c>
      <c r="K856" s="31" t="s">
        <v>504</v>
      </c>
      <c r="L856" s="31" t="s">
        <v>397</v>
      </c>
      <c r="M856" s="31" t="s">
        <v>388</v>
      </c>
      <c r="N856" s="7">
        <v>46142</v>
      </c>
      <c r="O856" s="33">
        <f t="shared" si="305"/>
        <v>4</v>
      </c>
      <c r="P856" s="33">
        <f t="shared" si="306"/>
        <v>18</v>
      </c>
      <c r="Q856" s="52">
        <f t="shared" si="307"/>
        <v>0</v>
      </c>
      <c r="R856" s="37">
        <f t="shared" si="308"/>
        <v>0</v>
      </c>
      <c r="S856" s="37">
        <f t="shared" si="309"/>
        <v>0</v>
      </c>
      <c r="T856" s="37">
        <f t="shared" si="310"/>
        <v>0</v>
      </c>
      <c r="U856" s="37">
        <f t="shared" si="311"/>
        <v>0</v>
      </c>
      <c r="V856" s="37">
        <f t="shared" si="312"/>
        <v>0</v>
      </c>
      <c r="W856" s="37">
        <f t="shared" si="313"/>
        <v>11264.7</v>
      </c>
    </row>
    <row r="857" spans="1:23" x14ac:dyDescent="0.35">
      <c r="A857" s="30">
        <v>46140</v>
      </c>
      <c r="B857" s="31" t="s">
        <v>2034</v>
      </c>
      <c r="C857" s="31" t="s">
        <v>1161</v>
      </c>
      <c r="D857" s="31">
        <v>59796</v>
      </c>
      <c r="E857" s="31">
        <v>9567.36</v>
      </c>
      <c r="F857" s="31">
        <v>69363.360000000001</v>
      </c>
      <c r="G857" s="31">
        <v>69363.360000000001</v>
      </c>
      <c r="H857" s="31">
        <f t="shared" si="314"/>
        <v>59796</v>
      </c>
      <c r="I857" s="30">
        <v>46155</v>
      </c>
      <c r="J857" s="30" t="s">
        <v>503</v>
      </c>
      <c r="K857" s="31" t="s">
        <v>504</v>
      </c>
      <c r="L857" s="31" t="s">
        <v>835</v>
      </c>
      <c r="M857" s="31" t="s">
        <v>388</v>
      </c>
      <c r="N857" s="7">
        <v>46142</v>
      </c>
      <c r="O857" s="33">
        <f t="shared" si="305"/>
        <v>4</v>
      </c>
      <c r="P857" s="33">
        <f t="shared" si="306"/>
        <v>18</v>
      </c>
      <c r="Q857" s="52">
        <f t="shared" si="307"/>
        <v>0</v>
      </c>
      <c r="R857" s="37">
        <f t="shared" si="308"/>
        <v>0</v>
      </c>
      <c r="S857" s="37">
        <f t="shared" si="309"/>
        <v>0</v>
      </c>
      <c r="T857" s="37">
        <f t="shared" si="310"/>
        <v>0</v>
      </c>
      <c r="U857" s="37">
        <f t="shared" si="311"/>
        <v>0</v>
      </c>
      <c r="V857" s="37">
        <f t="shared" si="312"/>
        <v>0</v>
      </c>
      <c r="W857" s="37">
        <f t="shared" si="313"/>
        <v>59796</v>
      </c>
    </row>
    <row r="858" spans="1:23" x14ac:dyDescent="0.35">
      <c r="A858" s="30">
        <v>46140</v>
      </c>
      <c r="B858" s="31" t="s">
        <v>2037</v>
      </c>
      <c r="C858" s="31" t="s">
        <v>411</v>
      </c>
      <c r="D858" s="31">
        <v>30600</v>
      </c>
      <c r="E858" s="31">
        <v>4896</v>
      </c>
      <c r="F858" s="31">
        <v>35496</v>
      </c>
      <c r="G858" s="31">
        <v>35496</v>
      </c>
      <c r="H858" s="31">
        <f t="shared" si="314"/>
        <v>30600</v>
      </c>
      <c r="I858" s="30">
        <v>46170</v>
      </c>
      <c r="J858" s="30" t="s">
        <v>503</v>
      </c>
      <c r="K858" s="31" t="s">
        <v>504</v>
      </c>
      <c r="L858" s="31" t="s">
        <v>1146</v>
      </c>
      <c r="M858" s="31" t="s">
        <v>388</v>
      </c>
      <c r="N858" s="7">
        <v>46142</v>
      </c>
      <c r="O858" s="33">
        <f t="shared" si="305"/>
        <v>4</v>
      </c>
      <c r="P858" s="33">
        <f t="shared" si="306"/>
        <v>18</v>
      </c>
      <c r="Q858" s="52">
        <f t="shared" si="307"/>
        <v>0</v>
      </c>
      <c r="R858" s="37">
        <f t="shared" si="308"/>
        <v>0</v>
      </c>
      <c r="S858" s="37">
        <f t="shared" si="309"/>
        <v>0</v>
      </c>
      <c r="T858" s="37">
        <f t="shared" si="310"/>
        <v>0</v>
      </c>
      <c r="U858" s="37">
        <f t="shared" si="311"/>
        <v>0</v>
      </c>
      <c r="V858" s="37">
        <f t="shared" si="312"/>
        <v>0</v>
      </c>
      <c r="W858" s="37">
        <f t="shared" si="313"/>
        <v>30600</v>
      </c>
    </row>
    <row r="859" spans="1:23" x14ac:dyDescent="0.35">
      <c r="A859" s="30">
        <v>46139</v>
      </c>
      <c r="B859" s="31" t="s">
        <v>2038</v>
      </c>
      <c r="C859" s="31" t="s">
        <v>1136</v>
      </c>
      <c r="D859" s="31">
        <v>34200</v>
      </c>
      <c r="E859" s="31">
        <v>5472</v>
      </c>
      <c r="F859" s="31">
        <v>39672</v>
      </c>
      <c r="G859" s="31">
        <v>39672</v>
      </c>
      <c r="H859" s="31">
        <f t="shared" si="314"/>
        <v>34200</v>
      </c>
      <c r="I859" s="30">
        <v>46169</v>
      </c>
      <c r="J859" s="30" t="s">
        <v>503</v>
      </c>
      <c r="K859" s="31" t="s">
        <v>504</v>
      </c>
      <c r="L859" s="31" t="s">
        <v>397</v>
      </c>
      <c r="M859" s="31" t="s">
        <v>388</v>
      </c>
      <c r="N859" s="7">
        <v>46142</v>
      </c>
      <c r="O859" s="33">
        <f t="shared" si="305"/>
        <v>4</v>
      </c>
      <c r="P859" s="33">
        <f t="shared" si="306"/>
        <v>18</v>
      </c>
      <c r="Q859" s="52">
        <f t="shared" si="307"/>
        <v>0</v>
      </c>
      <c r="R859" s="37">
        <f t="shared" si="308"/>
        <v>0</v>
      </c>
      <c r="S859" s="37">
        <f t="shared" si="309"/>
        <v>0</v>
      </c>
      <c r="T859" s="37">
        <f t="shared" si="310"/>
        <v>0</v>
      </c>
      <c r="U859" s="37">
        <f t="shared" si="311"/>
        <v>0</v>
      </c>
      <c r="V859" s="37">
        <f t="shared" si="312"/>
        <v>0</v>
      </c>
      <c r="W859" s="37">
        <f t="shared" si="313"/>
        <v>34200</v>
      </c>
    </row>
    <row r="860" spans="1:23" x14ac:dyDescent="0.35">
      <c r="A860" s="30">
        <v>46139</v>
      </c>
      <c r="B860" s="31" t="s">
        <v>2039</v>
      </c>
      <c r="C860" s="31" t="s">
        <v>1136</v>
      </c>
      <c r="D860" s="31">
        <v>64900</v>
      </c>
      <c r="E860" s="31">
        <v>10384</v>
      </c>
      <c r="F860" s="31">
        <v>75284</v>
      </c>
      <c r="G860" s="31">
        <v>75284</v>
      </c>
      <c r="H860" s="31">
        <f t="shared" si="314"/>
        <v>64900</v>
      </c>
      <c r="I860" s="30">
        <v>46169</v>
      </c>
      <c r="J860" s="30" t="s">
        <v>503</v>
      </c>
      <c r="K860" s="31" t="s">
        <v>504</v>
      </c>
      <c r="L860" s="31" t="s">
        <v>397</v>
      </c>
      <c r="M860" s="31" t="s">
        <v>388</v>
      </c>
      <c r="N860" s="7">
        <v>46142</v>
      </c>
      <c r="O860" s="33">
        <f t="shared" si="305"/>
        <v>4</v>
      </c>
      <c r="P860" s="33">
        <f t="shared" si="306"/>
        <v>18</v>
      </c>
      <c r="Q860" s="52">
        <f t="shared" si="307"/>
        <v>0</v>
      </c>
      <c r="R860" s="37">
        <f t="shared" si="308"/>
        <v>0</v>
      </c>
      <c r="S860" s="37">
        <f t="shared" si="309"/>
        <v>0</v>
      </c>
      <c r="T860" s="37">
        <f t="shared" si="310"/>
        <v>0</v>
      </c>
      <c r="U860" s="37">
        <f t="shared" si="311"/>
        <v>0</v>
      </c>
      <c r="V860" s="37">
        <f t="shared" si="312"/>
        <v>0</v>
      </c>
      <c r="W860" s="37">
        <f t="shared" si="313"/>
        <v>64900</v>
      </c>
    </row>
    <row r="861" spans="1:23" x14ac:dyDescent="0.35">
      <c r="A861" s="30">
        <v>46139</v>
      </c>
      <c r="B861" s="31" t="s">
        <v>2044</v>
      </c>
      <c r="C861" s="31" t="s">
        <v>2045</v>
      </c>
      <c r="D861" s="31">
        <v>8160</v>
      </c>
      <c r="E861" s="31">
        <v>1305.5999999999999</v>
      </c>
      <c r="F861" s="31">
        <v>9465.6</v>
      </c>
      <c r="G861" s="31">
        <v>9465.6</v>
      </c>
      <c r="H861" s="31">
        <f t="shared" si="314"/>
        <v>8160</v>
      </c>
      <c r="I861" s="30">
        <v>46169</v>
      </c>
      <c r="J861" s="30" t="s">
        <v>503</v>
      </c>
      <c r="K861" s="31" t="s">
        <v>504</v>
      </c>
      <c r="L861" s="31" t="s">
        <v>397</v>
      </c>
      <c r="M861" s="31" t="s">
        <v>388</v>
      </c>
      <c r="N861" s="7">
        <v>46142</v>
      </c>
      <c r="O861" s="33">
        <f t="shared" si="305"/>
        <v>4</v>
      </c>
      <c r="P861" s="33">
        <f t="shared" si="306"/>
        <v>18</v>
      </c>
      <c r="Q861" s="52">
        <f t="shared" si="307"/>
        <v>0</v>
      </c>
      <c r="R861" s="37">
        <f t="shared" si="308"/>
        <v>0</v>
      </c>
      <c r="S861" s="37">
        <f t="shared" si="309"/>
        <v>0</v>
      </c>
      <c r="T861" s="37">
        <f t="shared" si="310"/>
        <v>0</v>
      </c>
      <c r="U861" s="37">
        <f t="shared" si="311"/>
        <v>0</v>
      </c>
      <c r="V861" s="37">
        <f t="shared" si="312"/>
        <v>0</v>
      </c>
      <c r="W861" s="37">
        <f t="shared" si="313"/>
        <v>8160</v>
      </c>
    </row>
    <row r="862" spans="1:23" x14ac:dyDescent="0.35">
      <c r="A862" s="30">
        <v>46139</v>
      </c>
      <c r="B862" s="31" t="s">
        <v>2047</v>
      </c>
      <c r="C862" s="31" t="s">
        <v>745</v>
      </c>
      <c r="D862" s="31">
        <v>56392.85</v>
      </c>
      <c r="E862" s="31">
        <v>9022.86</v>
      </c>
      <c r="F862" s="31">
        <v>65415.71</v>
      </c>
      <c r="G862" s="31">
        <v>65415.71</v>
      </c>
      <c r="H862" s="31">
        <f t="shared" si="314"/>
        <v>56392.85</v>
      </c>
      <c r="I862" s="30">
        <v>46169</v>
      </c>
      <c r="J862" s="30" t="s">
        <v>503</v>
      </c>
      <c r="K862" s="31" t="s">
        <v>504</v>
      </c>
      <c r="L862" s="31" t="s">
        <v>835</v>
      </c>
      <c r="M862" s="31" t="s">
        <v>388</v>
      </c>
      <c r="N862" s="7">
        <v>46142</v>
      </c>
      <c r="O862" s="33">
        <f t="shared" si="305"/>
        <v>4</v>
      </c>
      <c r="P862" s="33">
        <f t="shared" si="306"/>
        <v>18</v>
      </c>
      <c r="Q862" s="52">
        <f t="shared" si="307"/>
        <v>0</v>
      </c>
      <c r="R862" s="37">
        <f t="shared" si="308"/>
        <v>0</v>
      </c>
      <c r="S862" s="37">
        <f t="shared" si="309"/>
        <v>0</v>
      </c>
      <c r="T862" s="37">
        <f t="shared" si="310"/>
        <v>0</v>
      </c>
      <c r="U862" s="37">
        <f t="shared" si="311"/>
        <v>0</v>
      </c>
      <c r="V862" s="37">
        <f t="shared" si="312"/>
        <v>0</v>
      </c>
      <c r="W862" s="37">
        <f t="shared" si="313"/>
        <v>56392.85</v>
      </c>
    </row>
    <row r="863" spans="1:23" x14ac:dyDescent="0.35">
      <c r="A863" s="30">
        <v>46137</v>
      </c>
      <c r="B863" s="31" t="s">
        <v>2048</v>
      </c>
      <c r="C863" s="31" t="s">
        <v>402</v>
      </c>
      <c r="D863" s="31">
        <v>6840</v>
      </c>
      <c r="E863" s="31">
        <v>1094.4000000000001</v>
      </c>
      <c r="F863" s="31">
        <v>7934.4</v>
      </c>
      <c r="G863" s="31">
        <v>7934.4</v>
      </c>
      <c r="H863" s="31">
        <f t="shared" si="314"/>
        <v>6840</v>
      </c>
      <c r="I863" s="30">
        <v>46167</v>
      </c>
      <c r="J863" s="30" t="s">
        <v>503</v>
      </c>
      <c r="K863" s="31" t="s">
        <v>504</v>
      </c>
      <c r="L863" s="31" t="s">
        <v>397</v>
      </c>
      <c r="M863" s="31" t="s">
        <v>388</v>
      </c>
      <c r="N863" s="7">
        <v>46142</v>
      </c>
      <c r="O863" s="33">
        <f t="shared" si="305"/>
        <v>4</v>
      </c>
      <c r="P863" s="33">
        <f t="shared" si="306"/>
        <v>18</v>
      </c>
      <c r="Q863" s="52">
        <f t="shared" si="307"/>
        <v>0</v>
      </c>
      <c r="R863" s="37">
        <f t="shared" si="308"/>
        <v>0</v>
      </c>
      <c r="S863" s="37">
        <f t="shared" si="309"/>
        <v>0</v>
      </c>
      <c r="T863" s="37">
        <f t="shared" si="310"/>
        <v>0</v>
      </c>
      <c r="U863" s="37">
        <f t="shared" si="311"/>
        <v>0</v>
      </c>
      <c r="V863" s="37">
        <f t="shared" si="312"/>
        <v>0</v>
      </c>
      <c r="W863" s="37">
        <f t="shared" si="313"/>
        <v>6840</v>
      </c>
    </row>
    <row r="864" spans="1:23" x14ac:dyDescent="0.35">
      <c r="A864" s="30">
        <v>46137</v>
      </c>
      <c r="B864" s="31" t="s">
        <v>2049</v>
      </c>
      <c r="C864" s="31" t="s">
        <v>2042</v>
      </c>
      <c r="D864" s="31">
        <v>4050</v>
      </c>
      <c r="E864" s="31">
        <v>648</v>
      </c>
      <c r="F864" s="31">
        <v>4698</v>
      </c>
      <c r="G864" s="31">
        <v>4698</v>
      </c>
      <c r="H864" s="31">
        <f t="shared" si="314"/>
        <v>4050</v>
      </c>
      <c r="I864" s="30">
        <v>46167</v>
      </c>
      <c r="J864" s="30" t="s">
        <v>503</v>
      </c>
      <c r="K864" s="31" t="s">
        <v>504</v>
      </c>
      <c r="L864" s="31" t="s">
        <v>397</v>
      </c>
      <c r="M864" s="31" t="s">
        <v>388</v>
      </c>
      <c r="N864" s="7">
        <v>46142</v>
      </c>
      <c r="O864" s="33">
        <f t="shared" si="305"/>
        <v>4</v>
      </c>
      <c r="P864" s="33">
        <f t="shared" si="306"/>
        <v>18</v>
      </c>
      <c r="Q864" s="52">
        <f t="shared" si="307"/>
        <v>0</v>
      </c>
      <c r="R864" s="37">
        <f t="shared" si="308"/>
        <v>0</v>
      </c>
      <c r="S864" s="37">
        <f t="shared" si="309"/>
        <v>0</v>
      </c>
      <c r="T864" s="37">
        <f t="shared" si="310"/>
        <v>0</v>
      </c>
      <c r="U864" s="37">
        <f t="shared" si="311"/>
        <v>0</v>
      </c>
      <c r="V864" s="37">
        <f t="shared" si="312"/>
        <v>0</v>
      </c>
      <c r="W864" s="37">
        <f t="shared" si="313"/>
        <v>4050</v>
      </c>
    </row>
    <row r="865" spans="1:23" x14ac:dyDescent="0.35">
      <c r="A865" s="30">
        <v>46137</v>
      </c>
      <c r="B865" s="31" t="s">
        <v>2050</v>
      </c>
      <c r="C865" s="31" t="s">
        <v>412</v>
      </c>
      <c r="D865" s="31">
        <v>9738.23</v>
      </c>
      <c r="E865" s="31">
        <v>1558.12</v>
      </c>
      <c r="F865" s="31">
        <v>11296.35</v>
      </c>
      <c r="G865" s="31">
        <v>11296.35</v>
      </c>
      <c r="H865" s="31">
        <f t="shared" si="314"/>
        <v>9738.23</v>
      </c>
      <c r="I865" s="30">
        <v>46167</v>
      </c>
      <c r="J865" s="30" t="s">
        <v>503</v>
      </c>
      <c r="K865" s="31" t="s">
        <v>504</v>
      </c>
      <c r="L865" s="31" t="s">
        <v>397</v>
      </c>
      <c r="M865" s="31" t="s">
        <v>388</v>
      </c>
      <c r="N865" s="7">
        <v>46142</v>
      </c>
      <c r="O865" s="33">
        <f t="shared" si="305"/>
        <v>4</v>
      </c>
      <c r="P865" s="33">
        <f t="shared" si="306"/>
        <v>18</v>
      </c>
      <c r="Q865" s="52">
        <f t="shared" si="307"/>
        <v>0</v>
      </c>
      <c r="R865" s="37">
        <f t="shared" si="308"/>
        <v>0</v>
      </c>
      <c r="S865" s="37">
        <f t="shared" si="309"/>
        <v>0</v>
      </c>
      <c r="T865" s="37">
        <f t="shared" si="310"/>
        <v>0</v>
      </c>
      <c r="U865" s="37">
        <f t="shared" si="311"/>
        <v>0</v>
      </c>
      <c r="V865" s="37">
        <f t="shared" si="312"/>
        <v>0</v>
      </c>
      <c r="W865" s="37">
        <f t="shared" si="313"/>
        <v>9738.23</v>
      </c>
    </row>
    <row r="866" spans="1:23" x14ac:dyDescent="0.35">
      <c r="A866" s="30">
        <v>46136</v>
      </c>
      <c r="B866" s="31" t="s">
        <v>1948</v>
      </c>
      <c r="C866" s="31" t="s">
        <v>1270</v>
      </c>
      <c r="D866" s="31">
        <v>3749.48</v>
      </c>
      <c r="E866" s="31">
        <v>599.91999999999996</v>
      </c>
      <c r="F866" s="31">
        <v>4349.3999999999996</v>
      </c>
      <c r="G866" s="31">
        <v>4349.3999999999996</v>
      </c>
      <c r="H866" s="31">
        <f t="shared" si="314"/>
        <v>3749.48</v>
      </c>
      <c r="I866" s="30">
        <v>46166</v>
      </c>
      <c r="J866" s="30" t="s">
        <v>503</v>
      </c>
      <c r="K866" s="31" t="s">
        <v>504</v>
      </c>
      <c r="L866" s="31" t="s">
        <v>835</v>
      </c>
      <c r="M866" s="31" t="s">
        <v>388</v>
      </c>
      <c r="N866" s="7">
        <v>46142</v>
      </c>
      <c r="O866" s="33">
        <f t="shared" si="305"/>
        <v>4</v>
      </c>
      <c r="P866" s="33">
        <f t="shared" si="306"/>
        <v>18</v>
      </c>
      <c r="Q866" s="52">
        <f t="shared" si="307"/>
        <v>0</v>
      </c>
      <c r="R866" s="37">
        <f t="shared" si="308"/>
        <v>0</v>
      </c>
      <c r="S866" s="37">
        <f t="shared" si="309"/>
        <v>0</v>
      </c>
      <c r="T866" s="37">
        <f t="shared" si="310"/>
        <v>0</v>
      </c>
      <c r="U866" s="37">
        <f t="shared" si="311"/>
        <v>0</v>
      </c>
      <c r="V866" s="37">
        <f t="shared" si="312"/>
        <v>0</v>
      </c>
      <c r="W866" s="37">
        <f t="shared" si="313"/>
        <v>3749.48</v>
      </c>
    </row>
    <row r="867" spans="1:23" x14ac:dyDescent="0.35">
      <c r="A867" s="30">
        <v>46136</v>
      </c>
      <c r="B867" s="31" t="s">
        <v>1953</v>
      </c>
      <c r="C867" s="31" t="s">
        <v>1270</v>
      </c>
      <c r="D867" s="31">
        <v>3195</v>
      </c>
      <c r="E867" s="31">
        <v>511.2</v>
      </c>
      <c r="F867" s="31">
        <v>3706.2</v>
      </c>
      <c r="G867" s="31">
        <v>3706.2</v>
      </c>
      <c r="H867" s="31">
        <f t="shared" si="314"/>
        <v>3195</v>
      </c>
      <c r="I867" s="30">
        <v>46166</v>
      </c>
      <c r="J867" s="30" t="s">
        <v>503</v>
      </c>
      <c r="K867" s="31" t="s">
        <v>504</v>
      </c>
      <c r="L867" s="31" t="s">
        <v>835</v>
      </c>
      <c r="M867" s="31" t="s">
        <v>388</v>
      </c>
      <c r="N867" s="7">
        <v>46142</v>
      </c>
      <c r="O867" s="33">
        <f t="shared" si="305"/>
        <v>4</v>
      </c>
      <c r="P867" s="33">
        <f t="shared" si="306"/>
        <v>18</v>
      </c>
      <c r="Q867" s="52">
        <f t="shared" si="307"/>
        <v>0</v>
      </c>
      <c r="R867" s="37">
        <f t="shared" si="308"/>
        <v>0</v>
      </c>
      <c r="S867" s="37">
        <f t="shared" si="309"/>
        <v>0</v>
      </c>
      <c r="T867" s="37">
        <f t="shared" si="310"/>
        <v>0</v>
      </c>
      <c r="U867" s="37">
        <f t="shared" si="311"/>
        <v>0</v>
      </c>
      <c r="V867" s="37">
        <f t="shared" si="312"/>
        <v>0</v>
      </c>
      <c r="W867" s="37">
        <f t="shared" si="313"/>
        <v>3195</v>
      </c>
    </row>
    <row r="868" spans="1:23" x14ac:dyDescent="0.35">
      <c r="A868" s="30">
        <v>46136</v>
      </c>
      <c r="B868" s="31" t="s">
        <v>1955</v>
      </c>
      <c r="C868" s="31" t="s">
        <v>1448</v>
      </c>
      <c r="D868" s="31">
        <v>114984.03</v>
      </c>
      <c r="E868" s="31">
        <v>18397.439999999999</v>
      </c>
      <c r="F868" s="31">
        <v>133381.47</v>
      </c>
      <c r="G868" s="31">
        <v>133381.47</v>
      </c>
      <c r="H868" s="31">
        <f t="shared" si="314"/>
        <v>114984.03</v>
      </c>
      <c r="I868" s="30">
        <v>46166</v>
      </c>
      <c r="J868" s="30" t="s">
        <v>503</v>
      </c>
      <c r="K868" s="31" t="s">
        <v>504</v>
      </c>
      <c r="L868" s="31" t="s">
        <v>1146</v>
      </c>
      <c r="M868" s="31" t="s">
        <v>388</v>
      </c>
      <c r="N868" s="7">
        <v>46142</v>
      </c>
      <c r="O868" s="33">
        <f t="shared" si="305"/>
        <v>4</v>
      </c>
      <c r="P868" s="33">
        <f t="shared" si="306"/>
        <v>18</v>
      </c>
      <c r="Q868" s="52">
        <f t="shared" si="307"/>
        <v>0</v>
      </c>
      <c r="R868" s="37">
        <f t="shared" si="308"/>
        <v>0</v>
      </c>
      <c r="S868" s="37">
        <f t="shared" si="309"/>
        <v>0</v>
      </c>
      <c r="T868" s="37">
        <f t="shared" si="310"/>
        <v>0</v>
      </c>
      <c r="U868" s="37">
        <f t="shared" si="311"/>
        <v>0</v>
      </c>
      <c r="V868" s="37">
        <f t="shared" si="312"/>
        <v>0</v>
      </c>
      <c r="W868" s="37">
        <f t="shared" si="313"/>
        <v>114984.03</v>
      </c>
    </row>
    <row r="869" spans="1:23" x14ac:dyDescent="0.35">
      <c r="A869" s="30">
        <v>46136</v>
      </c>
      <c r="B869" s="31" t="s">
        <v>1957</v>
      </c>
      <c r="C869" s="31" t="s">
        <v>1448</v>
      </c>
      <c r="D869" s="31">
        <v>12600</v>
      </c>
      <c r="E869" s="31">
        <v>2016</v>
      </c>
      <c r="F869" s="31">
        <v>14616</v>
      </c>
      <c r="G869" s="31">
        <v>14616</v>
      </c>
      <c r="H869" s="31">
        <f t="shared" si="314"/>
        <v>12600</v>
      </c>
      <c r="I869" s="30">
        <v>46166</v>
      </c>
      <c r="J869" s="30" t="s">
        <v>503</v>
      </c>
      <c r="K869" s="31" t="s">
        <v>504</v>
      </c>
      <c r="L869" s="31" t="s">
        <v>1146</v>
      </c>
      <c r="M869" s="31" t="s">
        <v>388</v>
      </c>
      <c r="N869" s="7">
        <v>46142</v>
      </c>
      <c r="O869" s="33">
        <f t="shared" si="305"/>
        <v>4</v>
      </c>
      <c r="P869" s="33">
        <f t="shared" si="306"/>
        <v>18</v>
      </c>
      <c r="Q869" s="52">
        <f t="shared" si="307"/>
        <v>0</v>
      </c>
      <c r="R869" s="37">
        <f t="shared" si="308"/>
        <v>0</v>
      </c>
      <c r="S869" s="37">
        <f t="shared" si="309"/>
        <v>0</v>
      </c>
      <c r="T869" s="37">
        <f t="shared" si="310"/>
        <v>0</v>
      </c>
      <c r="U869" s="37">
        <f t="shared" si="311"/>
        <v>0</v>
      </c>
      <c r="V869" s="37">
        <f t="shared" si="312"/>
        <v>0</v>
      </c>
      <c r="W869" s="37">
        <f t="shared" si="313"/>
        <v>12600</v>
      </c>
    </row>
    <row r="870" spans="1:23" x14ac:dyDescent="0.35">
      <c r="A870" s="30">
        <v>46135</v>
      </c>
      <c r="B870" s="31" t="s">
        <v>1958</v>
      </c>
      <c r="C870" s="31" t="s">
        <v>523</v>
      </c>
      <c r="D870" s="31">
        <v>9200</v>
      </c>
      <c r="E870" s="31">
        <v>1472</v>
      </c>
      <c r="F870" s="31">
        <v>10672</v>
      </c>
      <c r="G870" s="31">
        <v>10672</v>
      </c>
      <c r="H870" s="31">
        <f t="shared" si="314"/>
        <v>9200</v>
      </c>
      <c r="I870" s="30">
        <v>46165</v>
      </c>
      <c r="J870" s="30" t="s">
        <v>503</v>
      </c>
      <c r="K870" s="31" t="s">
        <v>504</v>
      </c>
      <c r="L870" s="31" t="s">
        <v>397</v>
      </c>
      <c r="M870" s="31" t="s">
        <v>388</v>
      </c>
      <c r="N870" s="7">
        <v>46142</v>
      </c>
      <c r="O870" s="33">
        <f t="shared" si="305"/>
        <v>4</v>
      </c>
      <c r="P870" s="33">
        <f t="shared" si="306"/>
        <v>18</v>
      </c>
      <c r="Q870" s="52">
        <f t="shared" si="307"/>
        <v>0</v>
      </c>
      <c r="R870" s="37">
        <f t="shared" si="308"/>
        <v>0</v>
      </c>
      <c r="S870" s="37">
        <f t="shared" si="309"/>
        <v>0</v>
      </c>
      <c r="T870" s="37">
        <f t="shared" si="310"/>
        <v>0</v>
      </c>
      <c r="U870" s="37">
        <f t="shared" si="311"/>
        <v>0</v>
      </c>
      <c r="V870" s="37">
        <f t="shared" si="312"/>
        <v>0</v>
      </c>
      <c r="W870" s="37">
        <f t="shared" si="313"/>
        <v>9200</v>
      </c>
    </row>
    <row r="871" spans="1:23" x14ac:dyDescent="0.35">
      <c r="A871" s="30">
        <v>46134</v>
      </c>
      <c r="B871" s="31" t="s">
        <v>1964</v>
      </c>
      <c r="C871" s="31" t="s">
        <v>1885</v>
      </c>
      <c r="D871" s="31">
        <v>2850</v>
      </c>
      <c r="E871" s="31">
        <v>456</v>
      </c>
      <c r="F871" s="31">
        <v>3306</v>
      </c>
      <c r="G871" s="31">
        <v>3306</v>
      </c>
      <c r="H871" s="31">
        <f t="shared" si="314"/>
        <v>2850</v>
      </c>
      <c r="I871" s="30">
        <v>46164</v>
      </c>
      <c r="J871" s="30" t="s">
        <v>503</v>
      </c>
      <c r="K871" s="31" t="s">
        <v>504</v>
      </c>
      <c r="L871" s="31" t="s">
        <v>835</v>
      </c>
      <c r="M871" s="31" t="s">
        <v>388</v>
      </c>
      <c r="N871" s="7">
        <v>46142</v>
      </c>
      <c r="O871" s="33">
        <f t="shared" si="305"/>
        <v>4</v>
      </c>
      <c r="P871" s="33">
        <f t="shared" si="306"/>
        <v>18</v>
      </c>
      <c r="Q871" s="52">
        <f t="shared" si="307"/>
        <v>0</v>
      </c>
      <c r="R871" s="37">
        <f t="shared" si="308"/>
        <v>0</v>
      </c>
      <c r="S871" s="37">
        <f t="shared" si="309"/>
        <v>0</v>
      </c>
      <c r="T871" s="37">
        <f t="shared" si="310"/>
        <v>0</v>
      </c>
      <c r="U871" s="37">
        <f t="shared" si="311"/>
        <v>0</v>
      </c>
      <c r="V871" s="37">
        <f t="shared" si="312"/>
        <v>0</v>
      </c>
      <c r="W871" s="37">
        <f t="shared" si="313"/>
        <v>2850</v>
      </c>
    </row>
    <row r="872" spans="1:23" x14ac:dyDescent="0.35">
      <c r="A872" s="30">
        <v>46134</v>
      </c>
      <c r="B872" s="31" t="s">
        <v>1965</v>
      </c>
      <c r="C872" s="31" t="s">
        <v>408</v>
      </c>
      <c r="D872" s="31">
        <v>12400</v>
      </c>
      <c r="E872" s="31">
        <v>1984</v>
      </c>
      <c r="F872" s="31">
        <v>14384</v>
      </c>
      <c r="G872" s="31">
        <v>14384</v>
      </c>
      <c r="H872" s="31">
        <f t="shared" si="314"/>
        <v>12400</v>
      </c>
      <c r="I872" s="30">
        <v>46164</v>
      </c>
      <c r="J872" s="30" t="s">
        <v>503</v>
      </c>
      <c r="K872" s="31" t="s">
        <v>504</v>
      </c>
      <c r="L872" s="31" t="s">
        <v>397</v>
      </c>
      <c r="M872" s="31" t="s">
        <v>388</v>
      </c>
      <c r="N872" s="7">
        <v>46142</v>
      </c>
      <c r="O872" s="33">
        <f t="shared" si="305"/>
        <v>4</v>
      </c>
      <c r="P872" s="33">
        <f t="shared" si="306"/>
        <v>18</v>
      </c>
      <c r="Q872" s="52">
        <f t="shared" si="307"/>
        <v>0</v>
      </c>
      <c r="R872" s="37">
        <f t="shared" si="308"/>
        <v>0</v>
      </c>
      <c r="S872" s="37">
        <f t="shared" si="309"/>
        <v>0</v>
      </c>
      <c r="T872" s="37">
        <f t="shared" si="310"/>
        <v>0</v>
      </c>
      <c r="U872" s="37">
        <f t="shared" si="311"/>
        <v>0</v>
      </c>
      <c r="V872" s="37">
        <f t="shared" si="312"/>
        <v>0</v>
      </c>
      <c r="W872" s="37">
        <f t="shared" si="313"/>
        <v>12400</v>
      </c>
    </row>
    <row r="873" spans="1:23" x14ac:dyDescent="0.35">
      <c r="A873" s="30">
        <v>46134</v>
      </c>
      <c r="B873" s="31" t="s">
        <v>1966</v>
      </c>
      <c r="C873" s="31" t="s">
        <v>410</v>
      </c>
      <c r="D873" s="31">
        <v>8800</v>
      </c>
      <c r="E873" s="31">
        <v>1408</v>
      </c>
      <c r="F873" s="31">
        <v>10208</v>
      </c>
      <c r="G873" s="31">
        <v>10208</v>
      </c>
      <c r="H873" s="31">
        <f t="shared" si="314"/>
        <v>8800</v>
      </c>
      <c r="I873" s="30">
        <v>46164</v>
      </c>
      <c r="J873" s="30" t="s">
        <v>503</v>
      </c>
      <c r="K873" s="31" t="s">
        <v>504</v>
      </c>
      <c r="L873" s="31" t="s">
        <v>397</v>
      </c>
      <c r="M873" s="31" t="s">
        <v>388</v>
      </c>
      <c r="N873" s="7">
        <v>46142</v>
      </c>
      <c r="O873" s="33">
        <f t="shared" si="305"/>
        <v>4</v>
      </c>
      <c r="P873" s="33">
        <f t="shared" si="306"/>
        <v>18</v>
      </c>
      <c r="Q873" s="52">
        <f t="shared" si="307"/>
        <v>0</v>
      </c>
      <c r="R873" s="37">
        <f t="shared" si="308"/>
        <v>0</v>
      </c>
      <c r="S873" s="37">
        <f t="shared" si="309"/>
        <v>0</v>
      </c>
      <c r="T873" s="37">
        <f t="shared" si="310"/>
        <v>0</v>
      </c>
      <c r="U873" s="37">
        <f t="shared" si="311"/>
        <v>0</v>
      </c>
      <c r="V873" s="37">
        <f t="shared" si="312"/>
        <v>0</v>
      </c>
      <c r="W873" s="37">
        <f t="shared" si="313"/>
        <v>8800</v>
      </c>
    </row>
    <row r="874" spans="1:23" x14ac:dyDescent="0.35">
      <c r="A874" s="30">
        <v>46134</v>
      </c>
      <c r="B874" s="31" t="s">
        <v>1967</v>
      </c>
      <c r="C874" s="31" t="s">
        <v>1968</v>
      </c>
      <c r="D874" s="31">
        <v>7905</v>
      </c>
      <c r="E874" s="31">
        <v>1264.8</v>
      </c>
      <c r="F874" s="31">
        <v>9169.7999999999993</v>
      </c>
      <c r="G874" s="31">
        <v>9169.7999999999993</v>
      </c>
      <c r="H874" s="31">
        <f t="shared" si="314"/>
        <v>7905</v>
      </c>
      <c r="I874" s="30">
        <v>46164</v>
      </c>
      <c r="J874" s="30" t="s">
        <v>503</v>
      </c>
      <c r="K874" s="31" t="s">
        <v>504</v>
      </c>
      <c r="L874" s="31" t="s">
        <v>1146</v>
      </c>
      <c r="M874" s="31" t="s">
        <v>388</v>
      </c>
      <c r="N874" s="7">
        <v>46142</v>
      </c>
      <c r="O874" s="33">
        <f t="shared" si="305"/>
        <v>4</v>
      </c>
      <c r="P874" s="33">
        <f t="shared" si="306"/>
        <v>18</v>
      </c>
      <c r="Q874" s="52">
        <f t="shared" si="307"/>
        <v>0</v>
      </c>
      <c r="R874" s="37">
        <f t="shared" si="308"/>
        <v>0</v>
      </c>
      <c r="S874" s="37">
        <f t="shared" si="309"/>
        <v>0</v>
      </c>
      <c r="T874" s="37">
        <f t="shared" si="310"/>
        <v>0</v>
      </c>
      <c r="U874" s="37">
        <f t="shared" si="311"/>
        <v>0</v>
      </c>
      <c r="V874" s="37">
        <f t="shared" si="312"/>
        <v>0</v>
      </c>
      <c r="W874" s="37">
        <f t="shared" si="313"/>
        <v>7905</v>
      </c>
    </row>
    <row r="875" spans="1:23" x14ac:dyDescent="0.35">
      <c r="A875" s="30">
        <v>46133</v>
      </c>
      <c r="B875" s="31" t="s">
        <v>1969</v>
      </c>
      <c r="C875" s="31" t="s">
        <v>790</v>
      </c>
      <c r="D875" s="31">
        <v>49750</v>
      </c>
      <c r="E875" s="31">
        <v>7960</v>
      </c>
      <c r="F875" s="31">
        <v>57710</v>
      </c>
      <c r="G875" s="31">
        <v>57710</v>
      </c>
      <c r="H875" s="31">
        <f t="shared" si="314"/>
        <v>49750</v>
      </c>
      <c r="I875" s="30">
        <v>46163</v>
      </c>
      <c r="J875" s="30" t="s">
        <v>503</v>
      </c>
      <c r="K875" s="31" t="s">
        <v>504</v>
      </c>
      <c r="L875" s="31" t="s">
        <v>397</v>
      </c>
      <c r="M875" s="31" t="s">
        <v>388</v>
      </c>
      <c r="N875" s="7">
        <v>46142</v>
      </c>
      <c r="O875" s="33">
        <f t="shared" si="305"/>
        <v>4</v>
      </c>
      <c r="P875" s="33">
        <f t="shared" si="306"/>
        <v>18</v>
      </c>
      <c r="Q875" s="52">
        <f t="shared" si="307"/>
        <v>0</v>
      </c>
      <c r="R875" s="37">
        <f t="shared" si="308"/>
        <v>0</v>
      </c>
      <c r="S875" s="37">
        <f t="shared" si="309"/>
        <v>0</v>
      </c>
      <c r="T875" s="37">
        <f t="shared" si="310"/>
        <v>0</v>
      </c>
      <c r="U875" s="37">
        <f t="shared" si="311"/>
        <v>0</v>
      </c>
      <c r="V875" s="37">
        <f t="shared" si="312"/>
        <v>0</v>
      </c>
      <c r="W875" s="37">
        <f t="shared" si="313"/>
        <v>49750</v>
      </c>
    </row>
    <row r="876" spans="1:23" x14ac:dyDescent="0.35">
      <c r="A876" s="30">
        <v>46133</v>
      </c>
      <c r="B876" s="31" t="s">
        <v>1970</v>
      </c>
      <c r="C876" s="31" t="s">
        <v>523</v>
      </c>
      <c r="D876" s="31">
        <v>10200</v>
      </c>
      <c r="E876" s="31">
        <v>1632</v>
      </c>
      <c r="F876" s="31">
        <v>11832</v>
      </c>
      <c r="G876" s="31">
        <v>11832</v>
      </c>
      <c r="H876" s="31">
        <f t="shared" si="314"/>
        <v>10200</v>
      </c>
      <c r="I876" s="30">
        <v>46163</v>
      </c>
      <c r="J876" s="30" t="s">
        <v>503</v>
      </c>
      <c r="K876" s="31" t="s">
        <v>504</v>
      </c>
      <c r="L876" s="31" t="s">
        <v>397</v>
      </c>
      <c r="M876" s="31" t="s">
        <v>388</v>
      </c>
      <c r="N876" s="7">
        <v>46142</v>
      </c>
      <c r="O876" s="33">
        <f t="shared" si="305"/>
        <v>4</v>
      </c>
      <c r="P876" s="33">
        <f t="shared" si="306"/>
        <v>18</v>
      </c>
      <c r="Q876" s="52">
        <f t="shared" si="307"/>
        <v>0</v>
      </c>
      <c r="R876" s="37">
        <f t="shared" si="308"/>
        <v>0</v>
      </c>
      <c r="S876" s="37">
        <f t="shared" si="309"/>
        <v>0</v>
      </c>
      <c r="T876" s="37">
        <f t="shared" si="310"/>
        <v>0</v>
      </c>
      <c r="U876" s="37">
        <f t="shared" si="311"/>
        <v>0</v>
      </c>
      <c r="V876" s="37">
        <f t="shared" si="312"/>
        <v>0</v>
      </c>
      <c r="W876" s="37">
        <f t="shared" si="313"/>
        <v>10200</v>
      </c>
    </row>
    <row r="877" spans="1:23" x14ac:dyDescent="0.35">
      <c r="A877" s="30">
        <v>46133</v>
      </c>
      <c r="B877" s="31" t="s">
        <v>1974</v>
      </c>
      <c r="C877" s="31" t="s">
        <v>1679</v>
      </c>
      <c r="D877" s="31">
        <v>27200</v>
      </c>
      <c r="E877" s="31">
        <v>4352</v>
      </c>
      <c r="F877" s="31">
        <v>31552</v>
      </c>
      <c r="G877" s="31">
        <v>31552</v>
      </c>
      <c r="H877" s="31">
        <f t="shared" si="314"/>
        <v>27200</v>
      </c>
      <c r="I877" s="30">
        <v>46163</v>
      </c>
      <c r="J877" s="30" t="s">
        <v>503</v>
      </c>
      <c r="K877" s="31" t="s">
        <v>504</v>
      </c>
      <c r="L877" s="31" t="s">
        <v>1146</v>
      </c>
      <c r="M877" s="31" t="s">
        <v>388</v>
      </c>
      <c r="N877" s="7">
        <v>46142</v>
      </c>
      <c r="O877" s="33">
        <f t="shared" si="305"/>
        <v>4</v>
      </c>
      <c r="P877" s="33">
        <f t="shared" si="306"/>
        <v>18</v>
      </c>
      <c r="Q877" s="52">
        <f t="shared" si="307"/>
        <v>0</v>
      </c>
      <c r="R877" s="37">
        <f t="shared" si="308"/>
        <v>0</v>
      </c>
      <c r="S877" s="37">
        <f t="shared" si="309"/>
        <v>0</v>
      </c>
      <c r="T877" s="37">
        <f t="shared" si="310"/>
        <v>0</v>
      </c>
      <c r="U877" s="37">
        <f t="shared" si="311"/>
        <v>0</v>
      </c>
      <c r="V877" s="37">
        <f t="shared" si="312"/>
        <v>0</v>
      </c>
      <c r="W877" s="37">
        <f t="shared" si="313"/>
        <v>27200</v>
      </c>
    </row>
    <row r="878" spans="1:23" x14ac:dyDescent="0.35">
      <c r="A878" s="30">
        <v>46133</v>
      </c>
      <c r="B878" s="31" t="s">
        <v>1975</v>
      </c>
      <c r="C878" s="31" t="s">
        <v>644</v>
      </c>
      <c r="D878" s="31">
        <v>9699.2000000000007</v>
      </c>
      <c r="E878" s="31">
        <v>1551.87</v>
      </c>
      <c r="F878" s="31">
        <v>11251.07</v>
      </c>
      <c r="G878" s="31">
        <v>11251.07</v>
      </c>
      <c r="H878" s="31">
        <f t="shared" si="314"/>
        <v>9699.2000000000007</v>
      </c>
      <c r="I878" s="30">
        <v>46163</v>
      </c>
      <c r="J878" s="30" t="s">
        <v>503</v>
      </c>
      <c r="K878" s="31" t="s">
        <v>504</v>
      </c>
      <c r="L878" s="31" t="s">
        <v>835</v>
      </c>
      <c r="M878" s="31" t="s">
        <v>388</v>
      </c>
      <c r="N878" s="7">
        <v>46142</v>
      </c>
      <c r="O878" s="33">
        <f t="shared" si="305"/>
        <v>4</v>
      </c>
      <c r="P878" s="33">
        <f t="shared" si="306"/>
        <v>18</v>
      </c>
      <c r="Q878" s="52">
        <f t="shared" si="307"/>
        <v>0</v>
      </c>
      <c r="R878" s="37">
        <f t="shared" si="308"/>
        <v>0</v>
      </c>
      <c r="S878" s="37">
        <f t="shared" si="309"/>
        <v>0</v>
      </c>
      <c r="T878" s="37">
        <f t="shared" si="310"/>
        <v>0</v>
      </c>
      <c r="U878" s="37">
        <f t="shared" si="311"/>
        <v>0</v>
      </c>
      <c r="V878" s="37">
        <f t="shared" si="312"/>
        <v>0</v>
      </c>
      <c r="W878" s="37">
        <f t="shared" si="313"/>
        <v>9699.2000000000007</v>
      </c>
    </row>
    <row r="879" spans="1:23" x14ac:dyDescent="0.35">
      <c r="A879" s="30">
        <v>46132</v>
      </c>
      <c r="B879" s="31" t="s">
        <v>1976</v>
      </c>
      <c r="C879" s="31" t="s">
        <v>563</v>
      </c>
      <c r="D879" s="31">
        <v>27360</v>
      </c>
      <c r="E879" s="31">
        <v>4377.6000000000004</v>
      </c>
      <c r="F879" s="31">
        <v>31737.599999999999</v>
      </c>
      <c r="G879" s="31">
        <v>31737.599999999999</v>
      </c>
      <c r="H879" s="31">
        <f t="shared" si="314"/>
        <v>27360</v>
      </c>
      <c r="I879" s="30">
        <v>46162</v>
      </c>
      <c r="J879" s="30" t="s">
        <v>503</v>
      </c>
      <c r="K879" s="31" t="s">
        <v>504</v>
      </c>
      <c r="L879" s="31" t="s">
        <v>397</v>
      </c>
      <c r="M879" s="31" t="s">
        <v>388</v>
      </c>
      <c r="N879" s="7">
        <v>46142</v>
      </c>
      <c r="O879" s="33">
        <f t="shared" si="305"/>
        <v>4</v>
      </c>
      <c r="P879" s="33">
        <f t="shared" si="306"/>
        <v>18</v>
      </c>
      <c r="Q879" s="52">
        <f t="shared" si="307"/>
        <v>0</v>
      </c>
      <c r="R879" s="37">
        <f t="shared" si="308"/>
        <v>0</v>
      </c>
      <c r="S879" s="37">
        <f t="shared" si="309"/>
        <v>0</v>
      </c>
      <c r="T879" s="37">
        <f t="shared" si="310"/>
        <v>0</v>
      </c>
      <c r="U879" s="37">
        <f t="shared" si="311"/>
        <v>0</v>
      </c>
      <c r="V879" s="37">
        <f t="shared" si="312"/>
        <v>0</v>
      </c>
      <c r="W879" s="37">
        <f t="shared" si="313"/>
        <v>27360</v>
      </c>
    </row>
    <row r="880" spans="1:23" x14ac:dyDescent="0.35">
      <c r="A880" s="30">
        <v>46132</v>
      </c>
      <c r="B880" s="31" t="s">
        <v>1977</v>
      </c>
      <c r="C880" s="31" t="s">
        <v>1448</v>
      </c>
      <c r="D880" s="31">
        <v>12600</v>
      </c>
      <c r="E880" s="31">
        <v>2016</v>
      </c>
      <c r="F880" s="31">
        <v>14616</v>
      </c>
      <c r="G880" s="31">
        <v>14616</v>
      </c>
      <c r="H880" s="31">
        <f t="shared" si="314"/>
        <v>12600</v>
      </c>
      <c r="I880" s="30">
        <v>46162</v>
      </c>
      <c r="J880" s="30" t="s">
        <v>503</v>
      </c>
      <c r="K880" s="31" t="s">
        <v>504</v>
      </c>
      <c r="L880" s="31" t="s">
        <v>1146</v>
      </c>
      <c r="M880" s="31" t="s">
        <v>388</v>
      </c>
      <c r="N880" s="7">
        <v>46142</v>
      </c>
      <c r="O880" s="33">
        <f t="shared" si="305"/>
        <v>4</v>
      </c>
      <c r="P880" s="33">
        <f t="shared" si="306"/>
        <v>18</v>
      </c>
      <c r="Q880" s="52">
        <f t="shared" si="307"/>
        <v>0</v>
      </c>
      <c r="R880" s="37">
        <f t="shared" si="308"/>
        <v>0</v>
      </c>
      <c r="S880" s="37">
        <f t="shared" si="309"/>
        <v>0</v>
      </c>
      <c r="T880" s="37">
        <f t="shared" si="310"/>
        <v>0</v>
      </c>
      <c r="U880" s="37">
        <f t="shared" si="311"/>
        <v>0</v>
      </c>
      <c r="V880" s="37">
        <f t="shared" si="312"/>
        <v>0</v>
      </c>
      <c r="W880" s="37">
        <f t="shared" si="313"/>
        <v>12600</v>
      </c>
    </row>
    <row r="881" spans="1:23" x14ac:dyDescent="0.35">
      <c r="A881" s="30">
        <v>46130</v>
      </c>
      <c r="B881" s="31" t="s">
        <v>1978</v>
      </c>
      <c r="C881" s="31" t="s">
        <v>831</v>
      </c>
      <c r="D881" s="31">
        <v>13904.2</v>
      </c>
      <c r="E881" s="31"/>
      <c r="F881" s="31">
        <v>13904.2</v>
      </c>
      <c r="G881" s="31">
        <v>13904.2</v>
      </c>
      <c r="H881" s="31">
        <f t="shared" si="314"/>
        <v>13904.2</v>
      </c>
      <c r="I881" s="30">
        <v>46160</v>
      </c>
      <c r="J881" s="30" t="s">
        <v>503</v>
      </c>
      <c r="K881" s="31" t="s">
        <v>504</v>
      </c>
      <c r="L881" s="31" t="s">
        <v>397</v>
      </c>
      <c r="M881" s="31" t="s">
        <v>388</v>
      </c>
      <c r="N881" s="7">
        <v>46142</v>
      </c>
      <c r="O881" s="33">
        <f t="shared" si="305"/>
        <v>4</v>
      </c>
      <c r="P881" s="33">
        <f t="shared" si="306"/>
        <v>18</v>
      </c>
      <c r="Q881" s="52">
        <f t="shared" si="307"/>
        <v>0</v>
      </c>
      <c r="R881" s="37">
        <f t="shared" si="308"/>
        <v>0</v>
      </c>
      <c r="S881" s="37">
        <f t="shared" si="309"/>
        <v>0</v>
      </c>
      <c r="T881" s="37">
        <f t="shared" si="310"/>
        <v>0</v>
      </c>
      <c r="U881" s="37">
        <f t="shared" si="311"/>
        <v>0</v>
      </c>
      <c r="V881" s="37">
        <f t="shared" si="312"/>
        <v>0</v>
      </c>
      <c r="W881" s="37">
        <f t="shared" si="313"/>
        <v>13904.2</v>
      </c>
    </row>
    <row r="882" spans="1:23" x14ac:dyDescent="0.35">
      <c r="A882" s="30">
        <v>46129</v>
      </c>
      <c r="B882" s="31" t="s">
        <v>1882</v>
      </c>
      <c r="C882" s="31" t="s">
        <v>790</v>
      </c>
      <c r="D882" s="31">
        <v>48780</v>
      </c>
      <c r="E882" s="31">
        <v>7804.8</v>
      </c>
      <c r="F882" s="31">
        <v>56584.800000000003</v>
      </c>
      <c r="G882" s="31">
        <v>3604.8</v>
      </c>
      <c r="H882" s="31">
        <f>G882/1.16</f>
        <v>3107.5862068965521</v>
      </c>
      <c r="I882" s="30">
        <v>46159</v>
      </c>
      <c r="J882" s="30" t="s">
        <v>503</v>
      </c>
      <c r="K882" s="31" t="s">
        <v>510</v>
      </c>
      <c r="L882" s="31" t="s">
        <v>397</v>
      </c>
      <c r="M882" s="31" t="s">
        <v>388</v>
      </c>
      <c r="N882" s="7">
        <v>46142</v>
      </c>
      <c r="O882" s="33">
        <f t="shared" si="305"/>
        <v>4</v>
      </c>
      <c r="P882" s="33">
        <f t="shared" si="306"/>
        <v>18</v>
      </c>
      <c r="Q882" s="52">
        <f t="shared" si="307"/>
        <v>0</v>
      </c>
      <c r="R882" s="37">
        <f t="shared" si="308"/>
        <v>0</v>
      </c>
      <c r="S882" s="37">
        <f t="shared" si="309"/>
        <v>0</v>
      </c>
      <c r="T882" s="37">
        <f t="shared" si="310"/>
        <v>0</v>
      </c>
      <c r="U882" s="37">
        <f t="shared" si="311"/>
        <v>0</v>
      </c>
      <c r="V882" s="37">
        <f t="shared" si="312"/>
        <v>0</v>
      </c>
      <c r="W882" s="37">
        <f t="shared" si="313"/>
        <v>3107.5862068965521</v>
      </c>
    </row>
    <row r="883" spans="1:23" x14ac:dyDescent="0.35">
      <c r="A883" s="30">
        <v>46129</v>
      </c>
      <c r="B883" s="31" t="s">
        <v>1883</v>
      </c>
      <c r="C883" s="31" t="s">
        <v>1204</v>
      </c>
      <c r="D883" s="31">
        <v>4318.08</v>
      </c>
      <c r="E883" s="31">
        <v>690.89</v>
      </c>
      <c r="F883" s="31">
        <v>5008.97</v>
      </c>
      <c r="G883" s="31">
        <v>5008.97</v>
      </c>
      <c r="H883" s="31">
        <f>D883</f>
        <v>4318.08</v>
      </c>
      <c r="I883" s="30">
        <v>46159</v>
      </c>
      <c r="J883" s="30" t="s">
        <v>503</v>
      </c>
      <c r="K883" s="31" t="s">
        <v>504</v>
      </c>
      <c r="L883" s="31" t="s">
        <v>397</v>
      </c>
      <c r="M883" s="31" t="s">
        <v>388</v>
      </c>
      <c r="N883" s="7">
        <v>46142</v>
      </c>
      <c r="O883" s="33">
        <f t="shared" si="305"/>
        <v>4</v>
      </c>
      <c r="P883" s="33">
        <f t="shared" si="306"/>
        <v>18</v>
      </c>
      <c r="Q883" s="52">
        <f t="shared" si="307"/>
        <v>0</v>
      </c>
      <c r="R883" s="37">
        <f t="shared" si="308"/>
        <v>0</v>
      </c>
      <c r="S883" s="37">
        <f t="shared" si="309"/>
        <v>0</v>
      </c>
      <c r="T883" s="37">
        <f t="shared" si="310"/>
        <v>0</v>
      </c>
      <c r="U883" s="37">
        <f t="shared" si="311"/>
        <v>0</v>
      </c>
      <c r="V883" s="37">
        <f t="shared" si="312"/>
        <v>0</v>
      </c>
      <c r="W883" s="37">
        <f t="shared" si="313"/>
        <v>4318.08</v>
      </c>
    </row>
    <row r="884" spans="1:23" x14ac:dyDescent="0.35">
      <c r="A884" s="30">
        <v>46129</v>
      </c>
      <c r="B884" s="31" t="s">
        <v>1884</v>
      </c>
      <c r="C884" s="31" t="s">
        <v>1885</v>
      </c>
      <c r="D884" s="31">
        <v>25560</v>
      </c>
      <c r="E884" s="31">
        <v>4089.6</v>
      </c>
      <c r="F884" s="31">
        <v>29649.599999999999</v>
      </c>
      <c r="G884" s="31">
        <v>29649.599999999999</v>
      </c>
      <c r="H884" s="31">
        <f>D884</f>
        <v>25560</v>
      </c>
      <c r="I884" s="30">
        <v>46159</v>
      </c>
      <c r="J884" s="30" t="s">
        <v>503</v>
      </c>
      <c r="K884" s="31" t="s">
        <v>504</v>
      </c>
      <c r="L884" s="31" t="s">
        <v>835</v>
      </c>
      <c r="M884" s="31" t="s">
        <v>388</v>
      </c>
      <c r="N884" s="7">
        <v>46142</v>
      </c>
      <c r="O884" s="33">
        <f t="shared" si="305"/>
        <v>4</v>
      </c>
      <c r="P884" s="33">
        <f t="shared" si="306"/>
        <v>18</v>
      </c>
      <c r="Q884" s="52">
        <f t="shared" si="307"/>
        <v>0</v>
      </c>
      <c r="R884" s="37">
        <f t="shared" si="308"/>
        <v>0</v>
      </c>
      <c r="S884" s="37">
        <f t="shared" si="309"/>
        <v>0</v>
      </c>
      <c r="T884" s="37">
        <f t="shared" si="310"/>
        <v>0</v>
      </c>
      <c r="U884" s="37">
        <f t="shared" si="311"/>
        <v>0</v>
      </c>
      <c r="V884" s="37">
        <f t="shared" si="312"/>
        <v>0</v>
      </c>
      <c r="W884" s="37">
        <f t="shared" si="313"/>
        <v>25560</v>
      </c>
    </row>
    <row r="885" spans="1:23" x14ac:dyDescent="0.35">
      <c r="A885" s="30">
        <v>46128</v>
      </c>
      <c r="B885" s="31" t="s">
        <v>1886</v>
      </c>
      <c r="C885" s="31" t="s">
        <v>586</v>
      </c>
      <c r="D885" s="31">
        <v>65000</v>
      </c>
      <c r="E885" s="31"/>
      <c r="F885" s="31">
        <v>65000</v>
      </c>
      <c r="G885" s="31">
        <v>65000</v>
      </c>
      <c r="H885" s="31">
        <f>D885</f>
        <v>65000</v>
      </c>
      <c r="I885" s="30">
        <v>46158</v>
      </c>
      <c r="J885" s="30" t="s">
        <v>503</v>
      </c>
      <c r="K885" s="31" t="s">
        <v>504</v>
      </c>
      <c r="L885" s="31" t="s">
        <v>397</v>
      </c>
      <c r="M885" s="31" t="s">
        <v>388</v>
      </c>
      <c r="N885" s="7">
        <v>46142</v>
      </c>
      <c r="O885" s="33">
        <f t="shared" si="305"/>
        <v>4</v>
      </c>
      <c r="P885" s="33">
        <f t="shared" si="306"/>
        <v>18</v>
      </c>
      <c r="Q885" s="52">
        <f t="shared" si="307"/>
        <v>0</v>
      </c>
      <c r="R885" s="37">
        <f t="shared" si="308"/>
        <v>0</v>
      </c>
      <c r="S885" s="37">
        <f t="shared" si="309"/>
        <v>0</v>
      </c>
      <c r="T885" s="37">
        <f t="shared" si="310"/>
        <v>0</v>
      </c>
      <c r="U885" s="37">
        <f t="shared" si="311"/>
        <v>0</v>
      </c>
      <c r="V885" s="37">
        <f t="shared" si="312"/>
        <v>0</v>
      </c>
      <c r="W885" s="37">
        <f t="shared" si="313"/>
        <v>65000</v>
      </c>
    </row>
    <row r="886" spans="1:23" x14ac:dyDescent="0.35">
      <c r="A886" s="30">
        <v>46128</v>
      </c>
      <c r="B886" s="31" t="s">
        <v>1887</v>
      </c>
      <c r="C886" s="31" t="s">
        <v>1204</v>
      </c>
      <c r="D886" s="31">
        <v>7740</v>
      </c>
      <c r="E886" s="31">
        <v>1238.4000000000001</v>
      </c>
      <c r="F886" s="31">
        <v>8978.4</v>
      </c>
      <c r="G886" s="31">
        <v>4489.2</v>
      </c>
      <c r="H886" s="31">
        <f>G886/1.16</f>
        <v>3870</v>
      </c>
      <c r="I886" s="30">
        <v>46158</v>
      </c>
      <c r="J886" s="30" t="s">
        <v>503</v>
      </c>
      <c r="K886" s="31" t="s">
        <v>510</v>
      </c>
      <c r="L886" s="31" t="s">
        <v>397</v>
      </c>
      <c r="M886" s="31" t="s">
        <v>388</v>
      </c>
      <c r="N886" s="7">
        <v>46142</v>
      </c>
      <c r="O886" s="33">
        <f t="shared" si="305"/>
        <v>4</v>
      </c>
      <c r="P886" s="33">
        <f t="shared" si="306"/>
        <v>18</v>
      </c>
      <c r="Q886" s="52">
        <f t="shared" si="307"/>
        <v>0</v>
      </c>
      <c r="R886" s="37">
        <f t="shared" si="308"/>
        <v>0</v>
      </c>
      <c r="S886" s="37">
        <f t="shared" si="309"/>
        <v>0</v>
      </c>
      <c r="T886" s="37">
        <f t="shared" si="310"/>
        <v>0</v>
      </c>
      <c r="U886" s="37">
        <f t="shared" si="311"/>
        <v>0</v>
      </c>
      <c r="V886" s="37">
        <f t="shared" si="312"/>
        <v>0</v>
      </c>
      <c r="W886" s="37">
        <f t="shared" si="313"/>
        <v>3870</v>
      </c>
    </row>
    <row r="887" spans="1:23" x14ac:dyDescent="0.35">
      <c r="A887" s="30">
        <v>46128</v>
      </c>
      <c r="B887" s="31" t="s">
        <v>1888</v>
      </c>
      <c r="C887" s="31" t="s">
        <v>402</v>
      </c>
      <c r="D887" s="31">
        <v>61560</v>
      </c>
      <c r="E887" s="31">
        <v>9849.6</v>
      </c>
      <c r="F887" s="31">
        <v>71409.600000000006</v>
      </c>
      <c r="G887" s="31">
        <v>71409.600000000006</v>
      </c>
      <c r="H887" s="31">
        <f t="shared" ref="H887:H910" si="315">D887</f>
        <v>61560</v>
      </c>
      <c r="I887" s="30">
        <v>46158</v>
      </c>
      <c r="J887" s="30" t="s">
        <v>503</v>
      </c>
      <c r="K887" s="31" t="s">
        <v>504</v>
      </c>
      <c r="L887" s="31" t="s">
        <v>397</v>
      </c>
      <c r="M887" s="31" t="s">
        <v>388</v>
      </c>
      <c r="N887" s="7">
        <v>46142</v>
      </c>
      <c r="O887" s="33">
        <f t="shared" si="305"/>
        <v>4</v>
      </c>
      <c r="P887" s="33">
        <f t="shared" si="306"/>
        <v>18</v>
      </c>
      <c r="Q887" s="52">
        <f t="shared" si="307"/>
        <v>0</v>
      </c>
      <c r="R887" s="37">
        <f t="shared" si="308"/>
        <v>0</v>
      </c>
      <c r="S887" s="37">
        <f t="shared" si="309"/>
        <v>0</v>
      </c>
      <c r="T887" s="37">
        <f t="shared" si="310"/>
        <v>0</v>
      </c>
      <c r="U887" s="37">
        <f t="shared" si="311"/>
        <v>0</v>
      </c>
      <c r="V887" s="37">
        <f t="shared" si="312"/>
        <v>0</v>
      </c>
      <c r="W887" s="37">
        <f t="shared" si="313"/>
        <v>61560</v>
      </c>
    </row>
    <row r="888" spans="1:23" x14ac:dyDescent="0.35">
      <c r="A888" s="30">
        <v>46128</v>
      </c>
      <c r="B888" s="31" t="s">
        <v>1889</v>
      </c>
      <c r="C888" s="31" t="s">
        <v>831</v>
      </c>
      <c r="D888" s="31">
        <v>13896.15</v>
      </c>
      <c r="E888" s="31"/>
      <c r="F888" s="31">
        <v>13896.15</v>
      </c>
      <c r="G888" s="31">
        <v>13896.15</v>
      </c>
      <c r="H888" s="31">
        <f t="shared" si="315"/>
        <v>13896.15</v>
      </c>
      <c r="I888" s="30">
        <v>46158</v>
      </c>
      <c r="J888" s="30" t="s">
        <v>503</v>
      </c>
      <c r="K888" s="31" t="s">
        <v>504</v>
      </c>
      <c r="L888" s="31" t="s">
        <v>397</v>
      </c>
      <c r="M888" s="31" t="s">
        <v>388</v>
      </c>
      <c r="N888" s="7">
        <v>46142</v>
      </c>
      <c r="O888" s="33">
        <f t="shared" si="305"/>
        <v>4</v>
      </c>
      <c r="P888" s="33">
        <f t="shared" si="306"/>
        <v>18</v>
      </c>
      <c r="Q888" s="52">
        <f t="shared" si="307"/>
        <v>0</v>
      </c>
      <c r="R888" s="37">
        <f t="shared" si="308"/>
        <v>0</v>
      </c>
      <c r="S888" s="37">
        <f t="shared" si="309"/>
        <v>0</v>
      </c>
      <c r="T888" s="37">
        <f t="shared" si="310"/>
        <v>0</v>
      </c>
      <c r="U888" s="37">
        <f t="shared" si="311"/>
        <v>0</v>
      </c>
      <c r="V888" s="37">
        <f t="shared" si="312"/>
        <v>0</v>
      </c>
      <c r="W888" s="37">
        <f t="shared" si="313"/>
        <v>13896.15</v>
      </c>
    </row>
    <row r="889" spans="1:23" x14ac:dyDescent="0.35">
      <c r="A889" s="30">
        <v>46126</v>
      </c>
      <c r="B889" s="31" t="s">
        <v>1895</v>
      </c>
      <c r="C889" s="31" t="s">
        <v>1896</v>
      </c>
      <c r="D889" s="31">
        <v>15980</v>
      </c>
      <c r="E889" s="31">
        <v>2556.8000000000002</v>
      </c>
      <c r="F889" s="31">
        <v>18536.8</v>
      </c>
      <c r="G889" s="31">
        <v>18536.8</v>
      </c>
      <c r="H889" s="31">
        <f t="shared" si="315"/>
        <v>15980</v>
      </c>
      <c r="I889" s="30">
        <v>46156</v>
      </c>
      <c r="J889" s="30" t="s">
        <v>503</v>
      </c>
      <c r="K889" s="31" t="s">
        <v>504</v>
      </c>
      <c r="L889" s="31" t="s">
        <v>835</v>
      </c>
      <c r="M889" s="31" t="s">
        <v>388</v>
      </c>
      <c r="N889" s="7">
        <v>46142</v>
      </c>
      <c r="O889" s="33">
        <f t="shared" si="305"/>
        <v>4</v>
      </c>
      <c r="P889" s="33">
        <f t="shared" si="306"/>
        <v>18</v>
      </c>
      <c r="Q889" s="52">
        <f t="shared" si="307"/>
        <v>0</v>
      </c>
      <c r="R889" s="37">
        <f t="shared" si="308"/>
        <v>0</v>
      </c>
      <c r="S889" s="37">
        <f t="shared" si="309"/>
        <v>0</v>
      </c>
      <c r="T889" s="37">
        <f t="shared" si="310"/>
        <v>0</v>
      </c>
      <c r="U889" s="37">
        <f t="shared" si="311"/>
        <v>0</v>
      </c>
      <c r="V889" s="37">
        <f t="shared" si="312"/>
        <v>0</v>
      </c>
      <c r="W889" s="37">
        <f t="shared" si="313"/>
        <v>15980</v>
      </c>
    </row>
    <row r="890" spans="1:23" x14ac:dyDescent="0.35">
      <c r="A890" s="30">
        <v>46126</v>
      </c>
      <c r="B890" s="31" t="s">
        <v>1897</v>
      </c>
      <c r="C890" s="31" t="s">
        <v>523</v>
      </c>
      <c r="D890" s="31">
        <v>4600</v>
      </c>
      <c r="E890" s="31">
        <v>736</v>
      </c>
      <c r="F890" s="31">
        <v>5336</v>
      </c>
      <c r="G890" s="31">
        <v>5336</v>
      </c>
      <c r="H890" s="31">
        <f t="shared" si="315"/>
        <v>4600</v>
      </c>
      <c r="I890" s="30">
        <v>46156</v>
      </c>
      <c r="J890" s="30" t="s">
        <v>503</v>
      </c>
      <c r="K890" s="31" t="s">
        <v>504</v>
      </c>
      <c r="L890" s="31" t="s">
        <v>397</v>
      </c>
      <c r="M890" s="31" t="s">
        <v>388</v>
      </c>
      <c r="N890" s="7">
        <v>46142</v>
      </c>
      <c r="O890" s="33">
        <f t="shared" si="305"/>
        <v>4</v>
      </c>
      <c r="P890" s="33">
        <f t="shared" si="306"/>
        <v>18</v>
      </c>
      <c r="Q890" s="52">
        <f t="shared" si="307"/>
        <v>0</v>
      </c>
      <c r="R890" s="37">
        <f t="shared" si="308"/>
        <v>0</v>
      </c>
      <c r="S890" s="37">
        <f t="shared" si="309"/>
        <v>0</v>
      </c>
      <c r="T890" s="37">
        <f t="shared" si="310"/>
        <v>0</v>
      </c>
      <c r="U890" s="37">
        <f t="shared" si="311"/>
        <v>0</v>
      </c>
      <c r="V890" s="37">
        <f t="shared" si="312"/>
        <v>0</v>
      </c>
      <c r="W890" s="37">
        <f t="shared" si="313"/>
        <v>4600</v>
      </c>
    </row>
    <row r="891" spans="1:23" x14ac:dyDescent="0.35">
      <c r="A891" s="30">
        <v>46126</v>
      </c>
      <c r="B891" s="31" t="s">
        <v>1898</v>
      </c>
      <c r="C891" s="31" t="s">
        <v>411</v>
      </c>
      <c r="D891" s="31">
        <v>30600</v>
      </c>
      <c r="E891" s="31">
        <v>4896</v>
      </c>
      <c r="F891" s="31">
        <v>35496</v>
      </c>
      <c r="G891" s="31">
        <v>35496</v>
      </c>
      <c r="H891" s="31">
        <f t="shared" si="315"/>
        <v>30600</v>
      </c>
      <c r="I891" s="30">
        <v>46156</v>
      </c>
      <c r="J891" s="30" t="s">
        <v>503</v>
      </c>
      <c r="K891" s="31" t="s">
        <v>504</v>
      </c>
      <c r="L891" s="31" t="s">
        <v>1146</v>
      </c>
      <c r="M891" s="31" t="s">
        <v>388</v>
      </c>
      <c r="N891" s="7">
        <v>46142</v>
      </c>
      <c r="O891" s="33">
        <f t="shared" si="305"/>
        <v>4</v>
      </c>
      <c r="P891" s="33">
        <f t="shared" si="306"/>
        <v>18</v>
      </c>
      <c r="Q891" s="52">
        <f t="shared" si="307"/>
        <v>0</v>
      </c>
      <c r="R891" s="37">
        <f t="shared" si="308"/>
        <v>0</v>
      </c>
      <c r="S891" s="37">
        <f t="shared" si="309"/>
        <v>0</v>
      </c>
      <c r="T891" s="37">
        <f t="shared" si="310"/>
        <v>0</v>
      </c>
      <c r="U891" s="37">
        <f t="shared" si="311"/>
        <v>0</v>
      </c>
      <c r="V891" s="37">
        <f t="shared" si="312"/>
        <v>0</v>
      </c>
      <c r="W891" s="37">
        <f t="shared" si="313"/>
        <v>30600</v>
      </c>
    </row>
    <row r="892" spans="1:23" x14ac:dyDescent="0.35">
      <c r="A892" s="30">
        <v>46125</v>
      </c>
      <c r="B892" s="31" t="s">
        <v>1902</v>
      </c>
      <c r="C892" s="31" t="s">
        <v>1164</v>
      </c>
      <c r="D892" s="31">
        <v>114975</v>
      </c>
      <c r="E892" s="31">
        <v>18396</v>
      </c>
      <c r="F892" s="31">
        <v>133371</v>
      </c>
      <c r="G892" s="31">
        <v>133371</v>
      </c>
      <c r="H892" s="31">
        <f t="shared" si="315"/>
        <v>114975</v>
      </c>
      <c r="I892" s="30">
        <v>46155</v>
      </c>
      <c r="J892" s="30" t="s">
        <v>503</v>
      </c>
      <c r="K892" s="31" t="s">
        <v>504</v>
      </c>
      <c r="L892" s="31" t="s">
        <v>397</v>
      </c>
      <c r="M892" s="31" t="s">
        <v>388</v>
      </c>
      <c r="N892" s="7">
        <v>46142</v>
      </c>
      <c r="O892" s="33">
        <f t="shared" si="305"/>
        <v>4</v>
      </c>
      <c r="P892" s="33">
        <f t="shared" si="306"/>
        <v>18</v>
      </c>
      <c r="Q892" s="52">
        <f t="shared" si="307"/>
        <v>0</v>
      </c>
      <c r="R892" s="37">
        <f t="shared" si="308"/>
        <v>0</v>
      </c>
      <c r="S892" s="37">
        <f t="shared" si="309"/>
        <v>0</v>
      </c>
      <c r="T892" s="37">
        <f t="shared" si="310"/>
        <v>0</v>
      </c>
      <c r="U892" s="37">
        <f t="shared" si="311"/>
        <v>0</v>
      </c>
      <c r="V892" s="37">
        <f t="shared" si="312"/>
        <v>0</v>
      </c>
      <c r="W892" s="37">
        <f t="shared" si="313"/>
        <v>114975</v>
      </c>
    </row>
    <row r="893" spans="1:23" x14ac:dyDescent="0.35">
      <c r="A893" s="30">
        <v>46122</v>
      </c>
      <c r="B893" s="31" t="s">
        <v>1801</v>
      </c>
      <c r="C893" s="31" t="s">
        <v>415</v>
      </c>
      <c r="D893" s="31">
        <v>21716.48</v>
      </c>
      <c r="E893" s="31">
        <v>3474.64</v>
      </c>
      <c r="F893" s="31">
        <v>25191.119999999999</v>
      </c>
      <c r="G893" s="31">
        <v>25191.119999999999</v>
      </c>
      <c r="H893" s="31">
        <f t="shared" si="315"/>
        <v>21716.48</v>
      </c>
      <c r="I893" s="30">
        <v>46152</v>
      </c>
      <c r="J893" s="30" t="s">
        <v>503</v>
      </c>
      <c r="K893" s="31" t="s">
        <v>504</v>
      </c>
      <c r="L893" s="31" t="s">
        <v>397</v>
      </c>
      <c r="M893" s="31" t="s">
        <v>388</v>
      </c>
      <c r="N893" s="7">
        <v>46142</v>
      </c>
      <c r="O893" s="33">
        <f t="shared" si="305"/>
        <v>4</v>
      </c>
      <c r="P893" s="33">
        <f t="shared" si="306"/>
        <v>18</v>
      </c>
      <c r="Q893" s="52">
        <f t="shared" si="307"/>
        <v>0</v>
      </c>
      <c r="R893" s="37">
        <f t="shared" si="308"/>
        <v>0</v>
      </c>
      <c r="S893" s="37">
        <f t="shared" si="309"/>
        <v>0</v>
      </c>
      <c r="T893" s="37">
        <f t="shared" si="310"/>
        <v>0</v>
      </c>
      <c r="U893" s="37">
        <f t="shared" si="311"/>
        <v>0</v>
      </c>
      <c r="V893" s="37">
        <f t="shared" si="312"/>
        <v>0</v>
      </c>
      <c r="W893" s="37">
        <f t="shared" si="313"/>
        <v>21716.48</v>
      </c>
    </row>
    <row r="894" spans="1:23" x14ac:dyDescent="0.35">
      <c r="A894" s="30">
        <v>46122</v>
      </c>
      <c r="B894" s="31" t="s">
        <v>1802</v>
      </c>
      <c r="C894" s="31" t="s">
        <v>1803</v>
      </c>
      <c r="D894" s="31">
        <v>13200</v>
      </c>
      <c r="E894" s="31">
        <v>2112</v>
      </c>
      <c r="F894" s="31">
        <v>15312</v>
      </c>
      <c r="G894" s="31">
        <v>15312</v>
      </c>
      <c r="H894" s="31">
        <f t="shared" si="315"/>
        <v>13200</v>
      </c>
      <c r="I894" s="30">
        <v>46152</v>
      </c>
      <c r="J894" s="30" t="s">
        <v>503</v>
      </c>
      <c r="K894" s="31" t="s">
        <v>504</v>
      </c>
      <c r="L894" s="31" t="s">
        <v>397</v>
      </c>
      <c r="M894" s="31" t="s">
        <v>388</v>
      </c>
      <c r="N894" s="7">
        <v>46142</v>
      </c>
      <c r="O894" s="33">
        <f t="shared" si="305"/>
        <v>4</v>
      </c>
      <c r="P894" s="33">
        <f t="shared" si="306"/>
        <v>18</v>
      </c>
      <c r="Q894" s="52">
        <f t="shared" si="307"/>
        <v>0</v>
      </c>
      <c r="R894" s="37">
        <f t="shared" si="308"/>
        <v>0</v>
      </c>
      <c r="S894" s="37">
        <f t="shared" si="309"/>
        <v>0</v>
      </c>
      <c r="T894" s="37">
        <f t="shared" si="310"/>
        <v>0</v>
      </c>
      <c r="U894" s="37">
        <f t="shared" si="311"/>
        <v>0</v>
      </c>
      <c r="V894" s="37">
        <f t="shared" si="312"/>
        <v>0</v>
      </c>
      <c r="W894" s="37">
        <f t="shared" si="313"/>
        <v>13200</v>
      </c>
    </row>
    <row r="895" spans="1:23" x14ac:dyDescent="0.35">
      <c r="A895" s="30">
        <v>46121</v>
      </c>
      <c r="B895" s="31" t="s">
        <v>1809</v>
      </c>
      <c r="C895" s="31" t="s">
        <v>1503</v>
      </c>
      <c r="D895" s="31">
        <v>7670.7</v>
      </c>
      <c r="E895" s="31">
        <v>1227.31</v>
      </c>
      <c r="F895" s="31">
        <v>8898.01</v>
      </c>
      <c r="G895" s="31">
        <v>8898.01</v>
      </c>
      <c r="H895" s="31">
        <f t="shared" si="315"/>
        <v>7670.7</v>
      </c>
      <c r="I895" s="30">
        <v>46151</v>
      </c>
      <c r="J895" s="30" t="s">
        <v>503</v>
      </c>
      <c r="K895" s="31" t="s">
        <v>504</v>
      </c>
      <c r="L895" s="31" t="s">
        <v>835</v>
      </c>
      <c r="M895" s="31" t="s">
        <v>388</v>
      </c>
      <c r="N895" s="7">
        <v>46142</v>
      </c>
      <c r="O895" s="33">
        <f t="shared" si="305"/>
        <v>4</v>
      </c>
      <c r="P895" s="33">
        <f t="shared" si="306"/>
        <v>18</v>
      </c>
      <c r="Q895" s="52">
        <f t="shared" si="307"/>
        <v>0</v>
      </c>
      <c r="R895" s="37">
        <f t="shared" si="308"/>
        <v>0</v>
      </c>
      <c r="S895" s="37">
        <f t="shared" si="309"/>
        <v>0</v>
      </c>
      <c r="T895" s="37">
        <f t="shared" si="310"/>
        <v>0</v>
      </c>
      <c r="U895" s="37">
        <f t="shared" si="311"/>
        <v>0</v>
      </c>
      <c r="V895" s="37">
        <f t="shared" si="312"/>
        <v>0</v>
      </c>
      <c r="W895" s="37">
        <f t="shared" si="313"/>
        <v>7670.7</v>
      </c>
    </row>
    <row r="896" spans="1:23" x14ac:dyDescent="0.35">
      <c r="A896" s="30">
        <v>46121</v>
      </c>
      <c r="B896" s="31" t="s">
        <v>1810</v>
      </c>
      <c r="C896" s="31" t="s">
        <v>1193</v>
      </c>
      <c r="D896" s="31">
        <v>8000</v>
      </c>
      <c r="E896" s="31">
        <v>1280</v>
      </c>
      <c r="F896" s="31">
        <v>9280</v>
      </c>
      <c r="G896" s="31">
        <v>9280</v>
      </c>
      <c r="H896" s="31">
        <f t="shared" si="315"/>
        <v>8000</v>
      </c>
      <c r="I896" s="30">
        <v>46121</v>
      </c>
      <c r="J896" s="30" t="s">
        <v>506</v>
      </c>
      <c r="K896" s="31" t="s">
        <v>504</v>
      </c>
      <c r="L896" s="31" t="s">
        <v>397</v>
      </c>
      <c r="M896" s="31" t="s">
        <v>511</v>
      </c>
      <c r="N896" s="7">
        <v>46142</v>
      </c>
      <c r="O896" s="33">
        <f t="shared" si="305"/>
        <v>4</v>
      </c>
      <c r="P896" s="33">
        <f t="shared" si="306"/>
        <v>18</v>
      </c>
      <c r="Q896" s="52">
        <f t="shared" si="307"/>
        <v>22</v>
      </c>
      <c r="R896" s="37">
        <f t="shared" si="308"/>
        <v>8000</v>
      </c>
      <c r="S896" s="37">
        <f t="shared" si="309"/>
        <v>0</v>
      </c>
      <c r="T896" s="37">
        <f t="shared" si="310"/>
        <v>0</v>
      </c>
      <c r="U896" s="37">
        <f t="shared" si="311"/>
        <v>0</v>
      </c>
      <c r="V896" s="37">
        <f t="shared" si="312"/>
        <v>0</v>
      </c>
      <c r="W896" s="37">
        <f t="shared" si="313"/>
        <v>0</v>
      </c>
    </row>
    <row r="897" spans="1:23" x14ac:dyDescent="0.35">
      <c r="A897" s="30">
        <v>46121</v>
      </c>
      <c r="B897" s="31" t="s">
        <v>1811</v>
      </c>
      <c r="C897" s="31" t="s">
        <v>674</v>
      </c>
      <c r="D897" s="31">
        <v>72101</v>
      </c>
      <c r="E897" s="31">
        <v>11536.16</v>
      </c>
      <c r="F897" s="31">
        <v>83637.16</v>
      </c>
      <c r="G897" s="31">
        <v>83637.16</v>
      </c>
      <c r="H897" s="31">
        <f t="shared" si="315"/>
        <v>72101</v>
      </c>
      <c r="I897" s="30">
        <v>46151</v>
      </c>
      <c r="J897" s="30" t="s">
        <v>503</v>
      </c>
      <c r="K897" s="31" t="s">
        <v>504</v>
      </c>
      <c r="L897" s="31" t="s">
        <v>835</v>
      </c>
      <c r="M897" s="31" t="s">
        <v>388</v>
      </c>
      <c r="N897" s="7">
        <v>46142</v>
      </c>
      <c r="O897" s="33">
        <f t="shared" si="305"/>
        <v>4</v>
      </c>
      <c r="P897" s="33">
        <f t="shared" si="306"/>
        <v>18</v>
      </c>
      <c r="Q897" s="52">
        <f t="shared" si="307"/>
        <v>0</v>
      </c>
      <c r="R897" s="37">
        <f t="shared" si="308"/>
        <v>0</v>
      </c>
      <c r="S897" s="37">
        <f t="shared" si="309"/>
        <v>0</v>
      </c>
      <c r="T897" s="37">
        <f t="shared" si="310"/>
        <v>0</v>
      </c>
      <c r="U897" s="37">
        <f t="shared" si="311"/>
        <v>0</v>
      </c>
      <c r="V897" s="37">
        <f t="shared" si="312"/>
        <v>0</v>
      </c>
      <c r="W897" s="37">
        <f t="shared" si="313"/>
        <v>72101</v>
      </c>
    </row>
    <row r="898" spans="1:23" x14ac:dyDescent="0.35">
      <c r="A898" s="30">
        <v>46121</v>
      </c>
      <c r="B898" s="31" t="s">
        <v>1814</v>
      </c>
      <c r="C898" s="31" t="s">
        <v>402</v>
      </c>
      <c r="D898" s="31">
        <v>61560</v>
      </c>
      <c r="E898" s="31">
        <v>9849.6</v>
      </c>
      <c r="F898" s="31">
        <v>71409.600000000006</v>
      </c>
      <c r="G898" s="31">
        <v>71409.600000000006</v>
      </c>
      <c r="H898" s="31">
        <f t="shared" si="315"/>
        <v>61560</v>
      </c>
      <c r="I898" s="30">
        <v>46151</v>
      </c>
      <c r="J898" s="30" t="s">
        <v>503</v>
      </c>
      <c r="K898" s="31" t="s">
        <v>504</v>
      </c>
      <c r="L898" s="31" t="s">
        <v>397</v>
      </c>
      <c r="M898" s="31" t="s">
        <v>388</v>
      </c>
      <c r="N898" s="7">
        <v>46142</v>
      </c>
      <c r="O898" s="33">
        <f t="shared" si="305"/>
        <v>4</v>
      </c>
      <c r="P898" s="33">
        <f t="shared" si="306"/>
        <v>18</v>
      </c>
      <c r="Q898" s="52">
        <f t="shared" si="307"/>
        <v>0</v>
      </c>
      <c r="R898" s="37">
        <f t="shared" si="308"/>
        <v>0</v>
      </c>
      <c r="S898" s="37">
        <f t="shared" si="309"/>
        <v>0</v>
      </c>
      <c r="T898" s="37">
        <f t="shared" si="310"/>
        <v>0</v>
      </c>
      <c r="U898" s="37">
        <f t="shared" si="311"/>
        <v>0</v>
      </c>
      <c r="V898" s="37">
        <f t="shared" si="312"/>
        <v>0</v>
      </c>
      <c r="W898" s="37">
        <f t="shared" si="313"/>
        <v>61560</v>
      </c>
    </row>
    <row r="899" spans="1:23" x14ac:dyDescent="0.35">
      <c r="A899" s="30">
        <v>46121</v>
      </c>
      <c r="B899" s="31" t="s">
        <v>1816</v>
      </c>
      <c r="C899" s="31" t="s">
        <v>1193</v>
      </c>
      <c r="D899" s="31">
        <v>8000</v>
      </c>
      <c r="E899" s="31">
        <v>1280</v>
      </c>
      <c r="F899" s="31">
        <v>9280</v>
      </c>
      <c r="G899" s="31">
        <v>9280</v>
      </c>
      <c r="H899" s="31">
        <f t="shared" si="315"/>
        <v>8000</v>
      </c>
      <c r="I899" s="30">
        <v>46121</v>
      </c>
      <c r="J899" s="30" t="s">
        <v>506</v>
      </c>
      <c r="K899" s="31" t="s">
        <v>504</v>
      </c>
      <c r="L899" s="31" t="s">
        <v>397</v>
      </c>
      <c r="M899" s="31" t="s">
        <v>511</v>
      </c>
      <c r="N899" s="7">
        <v>46142</v>
      </c>
      <c r="O899" s="33">
        <f t="shared" si="305"/>
        <v>4</v>
      </c>
      <c r="P899" s="33">
        <f t="shared" si="306"/>
        <v>18</v>
      </c>
      <c r="Q899" s="52">
        <f t="shared" si="307"/>
        <v>22</v>
      </c>
      <c r="R899" s="37">
        <f t="shared" si="308"/>
        <v>8000</v>
      </c>
      <c r="S899" s="37">
        <f t="shared" si="309"/>
        <v>0</v>
      </c>
      <c r="T899" s="37">
        <f t="shared" si="310"/>
        <v>0</v>
      </c>
      <c r="U899" s="37">
        <f t="shared" si="311"/>
        <v>0</v>
      </c>
      <c r="V899" s="37">
        <f t="shared" si="312"/>
        <v>0</v>
      </c>
      <c r="W899" s="37">
        <f t="shared" si="313"/>
        <v>0</v>
      </c>
    </row>
    <row r="900" spans="1:23" x14ac:dyDescent="0.35">
      <c r="A900" s="30">
        <v>46121</v>
      </c>
      <c r="B900" s="31" t="s">
        <v>1817</v>
      </c>
      <c r="C900" s="31" t="s">
        <v>484</v>
      </c>
      <c r="D900" s="31">
        <v>12980</v>
      </c>
      <c r="E900" s="31">
        <v>2076.8000000000002</v>
      </c>
      <c r="F900" s="31">
        <v>15056.8</v>
      </c>
      <c r="G900" s="31">
        <v>15056.8</v>
      </c>
      <c r="H900" s="31">
        <f t="shared" si="315"/>
        <v>12980</v>
      </c>
      <c r="I900" s="30">
        <v>46151</v>
      </c>
      <c r="J900" s="30" t="s">
        <v>503</v>
      </c>
      <c r="K900" s="31" t="s">
        <v>504</v>
      </c>
      <c r="L900" s="31" t="s">
        <v>397</v>
      </c>
      <c r="M900" s="31" t="s">
        <v>388</v>
      </c>
      <c r="N900" s="7">
        <v>46142</v>
      </c>
      <c r="O900" s="33">
        <f t="shared" si="305"/>
        <v>4</v>
      </c>
      <c r="P900" s="33">
        <f t="shared" si="306"/>
        <v>18</v>
      </c>
      <c r="Q900" s="52">
        <f t="shared" si="307"/>
        <v>0</v>
      </c>
      <c r="R900" s="37">
        <f t="shared" si="308"/>
        <v>0</v>
      </c>
      <c r="S900" s="37">
        <f t="shared" si="309"/>
        <v>0</v>
      </c>
      <c r="T900" s="37">
        <f t="shared" si="310"/>
        <v>0</v>
      </c>
      <c r="U900" s="37">
        <f t="shared" si="311"/>
        <v>0</v>
      </c>
      <c r="V900" s="37">
        <f t="shared" si="312"/>
        <v>0</v>
      </c>
      <c r="W900" s="37">
        <f t="shared" si="313"/>
        <v>12980</v>
      </c>
    </row>
    <row r="901" spans="1:23" x14ac:dyDescent="0.35">
      <c r="A901" s="30">
        <v>46121</v>
      </c>
      <c r="B901" s="31" t="s">
        <v>1818</v>
      </c>
      <c r="C901" s="31" t="s">
        <v>1448</v>
      </c>
      <c r="D901" s="31">
        <v>36050.5</v>
      </c>
      <c r="E901" s="31">
        <v>5768.08</v>
      </c>
      <c r="F901" s="31">
        <v>41818.58</v>
      </c>
      <c r="G901" s="31">
        <v>41818.58</v>
      </c>
      <c r="H901" s="31">
        <f t="shared" si="315"/>
        <v>36050.5</v>
      </c>
      <c r="I901" s="30">
        <v>46151</v>
      </c>
      <c r="J901" s="30" t="s">
        <v>503</v>
      </c>
      <c r="K901" s="31" t="s">
        <v>504</v>
      </c>
      <c r="L901" s="31" t="s">
        <v>1146</v>
      </c>
      <c r="M901" s="31" t="s">
        <v>388</v>
      </c>
      <c r="N901" s="7">
        <v>46142</v>
      </c>
      <c r="O901" s="33">
        <f t="shared" si="305"/>
        <v>4</v>
      </c>
      <c r="P901" s="33">
        <f t="shared" si="306"/>
        <v>18</v>
      </c>
      <c r="Q901" s="52">
        <f t="shared" si="307"/>
        <v>0</v>
      </c>
      <c r="R901" s="37">
        <f t="shared" si="308"/>
        <v>0</v>
      </c>
      <c r="S901" s="37">
        <f t="shared" si="309"/>
        <v>0</v>
      </c>
      <c r="T901" s="37">
        <f t="shared" si="310"/>
        <v>0</v>
      </c>
      <c r="U901" s="37">
        <f t="shared" si="311"/>
        <v>0</v>
      </c>
      <c r="V901" s="37">
        <f t="shared" si="312"/>
        <v>0</v>
      </c>
      <c r="W901" s="37">
        <f t="shared" si="313"/>
        <v>36050.5</v>
      </c>
    </row>
    <row r="902" spans="1:23" x14ac:dyDescent="0.35">
      <c r="A902" s="30">
        <v>46120</v>
      </c>
      <c r="B902" s="31" t="s">
        <v>1819</v>
      </c>
      <c r="C902" s="31" t="s">
        <v>920</v>
      </c>
      <c r="D902" s="31">
        <v>11047.05</v>
      </c>
      <c r="E902" s="31">
        <v>1767.53</v>
      </c>
      <c r="F902" s="31">
        <v>12814.58</v>
      </c>
      <c r="G902" s="31">
        <v>12814.58</v>
      </c>
      <c r="H902" s="31">
        <f t="shared" si="315"/>
        <v>11047.05</v>
      </c>
      <c r="I902" s="30">
        <v>46150</v>
      </c>
      <c r="J902" s="30" t="s">
        <v>505</v>
      </c>
      <c r="K902" s="31" t="s">
        <v>504</v>
      </c>
      <c r="L902" s="31" t="s">
        <v>835</v>
      </c>
      <c r="M902" s="31" t="s">
        <v>388</v>
      </c>
      <c r="N902" s="7">
        <v>46142</v>
      </c>
      <c r="O902" s="33">
        <f t="shared" si="305"/>
        <v>4</v>
      </c>
      <c r="P902" s="33">
        <f t="shared" si="306"/>
        <v>18</v>
      </c>
      <c r="Q902" s="52">
        <f t="shared" si="307"/>
        <v>0</v>
      </c>
      <c r="R902" s="37">
        <f t="shared" si="308"/>
        <v>0</v>
      </c>
      <c r="S902" s="37">
        <f t="shared" si="309"/>
        <v>0</v>
      </c>
      <c r="T902" s="37">
        <f t="shared" si="310"/>
        <v>0</v>
      </c>
      <c r="U902" s="37">
        <f t="shared" si="311"/>
        <v>0</v>
      </c>
      <c r="V902" s="37">
        <f t="shared" si="312"/>
        <v>11047.05</v>
      </c>
      <c r="W902" s="37">
        <f t="shared" si="313"/>
        <v>0</v>
      </c>
    </row>
    <row r="903" spans="1:23" x14ac:dyDescent="0.35">
      <c r="A903" s="30">
        <v>46120</v>
      </c>
      <c r="B903" s="31" t="s">
        <v>1820</v>
      </c>
      <c r="C903" s="31" t="s">
        <v>1821</v>
      </c>
      <c r="D903" s="31">
        <v>18270</v>
      </c>
      <c r="E903" s="31"/>
      <c r="F903" s="31">
        <v>18270</v>
      </c>
      <c r="G903" s="31">
        <v>18270</v>
      </c>
      <c r="H903" s="31">
        <f t="shared" si="315"/>
        <v>18270</v>
      </c>
      <c r="I903" s="30">
        <v>46150</v>
      </c>
      <c r="J903" s="30" t="s">
        <v>505</v>
      </c>
      <c r="K903" s="31" t="s">
        <v>504</v>
      </c>
      <c r="L903" s="31" t="s">
        <v>397</v>
      </c>
      <c r="M903" s="31" t="s">
        <v>388</v>
      </c>
      <c r="N903" s="7">
        <v>46142</v>
      </c>
      <c r="O903" s="33">
        <f t="shared" si="305"/>
        <v>4</v>
      </c>
      <c r="P903" s="33">
        <f t="shared" si="306"/>
        <v>18</v>
      </c>
      <c r="Q903" s="52">
        <f t="shared" si="307"/>
        <v>0</v>
      </c>
      <c r="R903" s="37">
        <f t="shared" si="308"/>
        <v>0</v>
      </c>
      <c r="S903" s="37">
        <f t="shared" si="309"/>
        <v>0</v>
      </c>
      <c r="T903" s="37">
        <f t="shared" si="310"/>
        <v>0</v>
      </c>
      <c r="U903" s="37">
        <f t="shared" si="311"/>
        <v>0</v>
      </c>
      <c r="V903" s="37">
        <f t="shared" si="312"/>
        <v>18270</v>
      </c>
      <c r="W903" s="37">
        <f t="shared" si="313"/>
        <v>0</v>
      </c>
    </row>
    <row r="904" spans="1:23" x14ac:dyDescent="0.35">
      <c r="A904" s="30">
        <v>46120</v>
      </c>
      <c r="B904" s="31" t="s">
        <v>1822</v>
      </c>
      <c r="C904" s="31" t="s">
        <v>1695</v>
      </c>
      <c r="D904" s="31">
        <v>2000</v>
      </c>
      <c r="E904" s="31">
        <v>320</v>
      </c>
      <c r="F904" s="31">
        <v>2320</v>
      </c>
      <c r="G904" s="31">
        <v>2320</v>
      </c>
      <c r="H904" s="31">
        <f t="shared" si="315"/>
        <v>2000</v>
      </c>
      <c r="I904" s="30">
        <v>46150</v>
      </c>
      <c r="J904" s="30" t="s">
        <v>505</v>
      </c>
      <c r="K904" s="31" t="s">
        <v>504</v>
      </c>
      <c r="L904" s="31" t="s">
        <v>1146</v>
      </c>
      <c r="M904" s="31" t="s">
        <v>388</v>
      </c>
      <c r="N904" s="7">
        <v>46142</v>
      </c>
      <c r="O904" s="33">
        <f t="shared" si="305"/>
        <v>4</v>
      </c>
      <c r="P904" s="33">
        <f t="shared" si="306"/>
        <v>18</v>
      </c>
      <c r="Q904" s="52">
        <f t="shared" si="307"/>
        <v>0</v>
      </c>
      <c r="R904" s="37">
        <f t="shared" si="308"/>
        <v>0</v>
      </c>
      <c r="S904" s="37">
        <f t="shared" si="309"/>
        <v>0</v>
      </c>
      <c r="T904" s="37">
        <f t="shared" si="310"/>
        <v>0</v>
      </c>
      <c r="U904" s="37">
        <f t="shared" si="311"/>
        <v>0</v>
      </c>
      <c r="V904" s="37">
        <f t="shared" si="312"/>
        <v>2000</v>
      </c>
      <c r="W904" s="37">
        <f t="shared" si="313"/>
        <v>0</v>
      </c>
    </row>
    <row r="905" spans="1:23" x14ac:dyDescent="0.35">
      <c r="A905" s="30">
        <v>46119</v>
      </c>
      <c r="B905" s="31" t="s">
        <v>1823</v>
      </c>
      <c r="C905" s="31" t="s">
        <v>523</v>
      </c>
      <c r="D905" s="31">
        <v>27000</v>
      </c>
      <c r="E905" s="31">
        <v>4320</v>
      </c>
      <c r="F905" s="31">
        <v>31320</v>
      </c>
      <c r="G905" s="31">
        <v>31320</v>
      </c>
      <c r="H905" s="31">
        <f t="shared" si="315"/>
        <v>27000</v>
      </c>
      <c r="I905" s="30">
        <v>46149</v>
      </c>
      <c r="J905" s="30" t="s">
        <v>505</v>
      </c>
      <c r="K905" s="31" t="s">
        <v>504</v>
      </c>
      <c r="L905" s="31" t="s">
        <v>397</v>
      </c>
      <c r="M905" s="31" t="s">
        <v>388</v>
      </c>
      <c r="N905" s="7">
        <v>46142</v>
      </c>
      <c r="O905" s="33">
        <f t="shared" si="305"/>
        <v>4</v>
      </c>
      <c r="P905" s="33">
        <f t="shared" si="306"/>
        <v>18</v>
      </c>
      <c r="Q905" s="52">
        <f t="shared" si="307"/>
        <v>0</v>
      </c>
      <c r="R905" s="37">
        <f t="shared" si="308"/>
        <v>0</v>
      </c>
      <c r="S905" s="37">
        <f t="shared" si="309"/>
        <v>0</v>
      </c>
      <c r="T905" s="37">
        <f t="shared" si="310"/>
        <v>0</v>
      </c>
      <c r="U905" s="37">
        <f t="shared" si="311"/>
        <v>0</v>
      </c>
      <c r="V905" s="37">
        <f t="shared" si="312"/>
        <v>27000</v>
      </c>
      <c r="W905" s="37">
        <f t="shared" si="313"/>
        <v>0</v>
      </c>
    </row>
    <row r="906" spans="1:23" x14ac:dyDescent="0.35">
      <c r="A906" s="30">
        <v>46119</v>
      </c>
      <c r="B906" s="31" t="s">
        <v>1824</v>
      </c>
      <c r="C906" s="31" t="s">
        <v>523</v>
      </c>
      <c r="D906" s="31">
        <v>57649.97</v>
      </c>
      <c r="E906" s="31">
        <v>9224</v>
      </c>
      <c r="F906" s="31">
        <v>66873.97</v>
      </c>
      <c r="G906" s="31">
        <v>66873.97</v>
      </c>
      <c r="H906" s="31">
        <f t="shared" si="315"/>
        <v>57649.97</v>
      </c>
      <c r="I906" s="30">
        <v>46149</v>
      </c>
      <c r="J906" s="30" t="s">
        <v>505</v>
      </c>
      <c r="K906" s="31" t="s">
        <v>504</v>
      </c>
      <c r="L906" s="31" t="s">
        <v>397</v>
      </c>
      <c r="M906" s="31" t="s">
        <v>388</v>
      </c>
      <c r="N906" s="7">
        <v>46142</v>
      </c>
      <c r="O906" s="33">
        <f t="shared" si="305"/>
        <v>4</v>
      </c>
      <c r="P906" s="33">
        <f t="shared" si="306"/>
        <v>18</v>
      </c>
      <c r="Q906" s="52">
        <f t="shared" si="307"/>
        <v>0</v>
      </c>
      <c r="R906" s="37">
        <f t="shared" si="308"/>
        <v>0</v>
      </c>
      <c r="S906" s="37">
        <f t="shared" si="309"/>
        <v>0</v>
      </c>
      <c r="T906" s="37">
        <f t="shared" si="310"/>
        <v>0</v>
      </c>
      <c r="U906" s="37">
        <f t="shared" si="311"/>
        <v>0</v>
      </c>
      <c r="V906" s="37">
        <f t="shared" si="312"/>
        <v>57649.97</v>
      </c>
      <c r="W906" s="37">
        <f t="shared" si="313"/>
        <v>0</v>
      </c>
    </row>
    <row r="907" spans="1:23" x14ac:dyDescent="0.35">
      <c r="A907" s="30">
        <v>46118</v>
      </c>
      <c r="B907" s="31" t="s">
        <v>1826</v>
      </c>
      <c r="C907" s="31" t="s">
        <v>523</v>
      </c>
      <c r="D907" s="31">
        <v>11900</v>
      </c>
      <c r="E907" s="31">
        <v>1904</v>
      </c>
      <c r="F907" s="31">
        <v>13804</v>
      </c>
      <c r="G907" s="31">
        <v>13804</v>
      </c>
      <c r="H907" s="31">
        <f t="shared" si="315"/>
        <v>11900</v>
      </c>
      <c r="I907" s="30">
        <v>46148</v>
      </c>
      <c r="J907" s="30" t="s">
        <v>505</v>
      </c>
      <c r="K907" s="31" t="s">
        <v>504</v>
      </c>
      <c r="L907" s="31" t="s">
        <v>397</v>
      </c>
      <c r="M907" s="31" t="s">
        <v>388</v>
      </c>
      <c r="N907" s="7">
        <v>46142</v>
      </c>
      <c r="O907" s="33">
        <f t="shared" si="305"/>
        <v>4</v>
      </c>
      <c r="P907" s="33">
        <f t="shared" si="306"/>
        <v>18</v>
      </c>
      <c r="Q907" s="52">
        <f t="shared" si="307"/>
        <v>0</v>
      </c>
      <c r="R907" s="37">
        <f t="shared" si="308"/>
        <v>0</v>
      </c>
      <c r="S907" s="37">
        <f t="shared" si="309"/>
        <v>0</v>
      </c>
      <c r="T907" s="37">
        <f t="shared" si="310"/>
        <v>0</v>
      </c>
      <c r="U907" s="37">
        <f t="shared" si="311"/>
        <v>0</v>
      </c>
      <c r="V907" s="37">
        <f t="shared" si="312"/>
        <v>11900</v>
      </c>
      <c r="W907" s="37">
        <f t="shared" si="313"/>
        <v>0</v>
      </c>
    </row>
    <row r="908" spans="1:23" x14ac:dyDescent="0.35">
      <c r="A908" s="30">
        <v>46118</v>
      </c>
      <c r="B908" s="31" t="s">
        <v>1828</v>
      </c>
      <c r="C908" s="31" t="s">
        <v>512</v>
      </c>
      <c r="D908" s="31">
        <v>9460</v>
      </c>
      <c r="E908" s="31">
        <v>1513.6</v>
      </c>
      <c r="F908" s="31">
        <v>10973.6</v>
      </c>
      <c r="G908" s="31">
        <v>10973.6</v>
      </c>
      <c r="H908" s="31">
        <f t="shared" si="315"/>
        <v>9460</v>
      </c>
      <c r="I908" s="30">
        <v>46148</v>
      </c>
      <c r="J908" s="30" t="s">
        <v>505</v>
      </c>
      <c r="K908" s="31" t="s">
        <v>504</v>
      </c>
      <c r="L908" s="31" t="s">
        <v>835</v>
      </c>
      <c r="M908" s="31" t="s">
        <v>388</v>
      </c>
      <c r="N908" s="7">
        <v>46142</v>
      </c>
      <c r="O908" s="33">
        <f t="shared" ref="O908:O964" si="316">MONTH(N908)</f>
        <v>4</v>
      </c>
      <c r="P908" s="33">
        <f t="shared" ref="P908:P964" si="317">WEEKNUM(N908)</f>
        <v>18</v>
      </c>
      <c r="Q908" s="52">
        <f t="shared" ref="Q908:Q964" si="318">IF(J908="Vencido",N908-I908+1,0)</f>
        <v>0</v>
      </c>
      <c r="R908" s="37">
        <f t="shared" ref="R908:R964" si="319">IF(Q908&gt;0,IF(Q908&lt;31,H908,0),0)</f>
        <v>0</v>
      </c>
      <c r="S908" s="37">
        <f t="shared" ref="S908:S964" si="320">IF(Q908&gt;30,IF(Q908&lt;61,H908,0),0)</f>
        <v>0</v>
      </c>
      <c r="T908" s="37">
        <f t="shared" ref="T908:T964" si="321">IF(Q908&gt;60,IF(Q908&lt;91,H908,0),0)</f>
        <v>0</v>
      </c>
      <c r="U908" s="37">
        <f t="shared" ref="U908:U964" si="322">IF(Q908&gt;90,H908,0)</f>
        <v>0</v>
      </c>
      <c r="V908" s="37">
        <f t="shared" ref="V908:V964" si="323">IF(J908="Por vencer",H908,0)</f>
        <v>9460</v>
      </c>
      <c r="W908" s="37">
        <f t="shared" ref="W908:W964" si="324">IF(J908="Vigente",H908,0)</f>
        <v>0</v>
      </c>
    </row>
    <row r="909" spans="1:23" x14ac:dyDescent="0.35">
      <c r="A909" s="30">
        <v>46118</v>
      </c>
      <c r="B909" s="31" t="s">
        <v>1829</v>
      </c>
      <c r="C909" s="31" t="s">
        <v>1830</v>
      </c>
      <c r="D909" s="31">
        <v>117984.7</v>
      </c>
      <c r="E909" s="31">
        <v>18877.55</v>
      </c>
      <c r="F909" s="31">
        <v>136862.25</v>
      </c>
      <c r="G909" s="31">
        <v>136862.25</v>
      </c>
      <c r="H909" s="31">
        <f t="shared" si="315"/>
        <v>117984.7</v>
      </c>
      <c r="I909" s="30">
        <v>46148</v>
      </c>
      <c r="J909" s="30" t="s">
        <v>505</v>
      </c>
      <c r="K909" s="31" t="s">
        <v>504</v>
      </c>
      <c r="L909" s="31" t="s">
        <v>397</v>
      </c>
      <c r="M909" s="31" t="s">
        <v>388</v>
      </c>
      <c r="N909" s="7">
        <v>46142</v>
      </c>
      <c r="O909" s="33">
        <f t="shared" si="316"/>
        <v>4</v>
      </c>
      <c r="P909" s="33">
        <f t="shared" si="317"/>
        <v>18</v>
      </c>
      <c r="Q909" s="52">
        <f t="shared" si="318"/>
        <v>0</v>
      </c>
      <c r="R909" s="37">
        <f t="shared" si="319"/>
        <v>0</v>
      </c>
      <c r="S909" s="37">
        <f t="shared" si="320"/>
        <v>0</v>
      </c>
      <c r="T909" s="37">
        <f t="shared" si="321"/>
        <v>0</v>
      </c>
      <c r="U909" s="37">
        <f t="shared" si="322"/>
        <v>0</v>
      </c>
      <c r="V909" s="37">
        <f t="shared" si="323"/>
        <v>117984.7</v>
      </c>
      <c r="W909" s="37">
        <f t="shared" si="324"/>
        <v>0</v>
      </c>
    </row>
    <row r="910" spans="1:23" x14ac:dyDescent="0.35">
      <c r="A910" s="30">
        <v>46118</v>
      </c>
      <c r="B910" s="31" t="s">
        <v>1831</v>
      </c>
      <c r="C910" s="31" t="s">
        <v>402</v>
      </c>
      <c r="D910" s="31">
        <v>13680</v>
      </c>
      <c r="E910" s="31">
        <v>2188.8000000000002</v>
      </c>
      <c r="F910" s="31">
        <v>15868.8</v>
      </c>
      <c r="G910" s="31">
        <v>15868.8</v>
      </c>
      <c r="H910" s="31">
        <f t="shared" si="315"/>
        <v>13680</v>
      </c>
      <c r="I910" s="30">
        <v>46148</v>
      </c>
      <c r="J910" s="30" t="s">
        <v>505</v>
      </c>
      <c r="K910" s="31" t="s">
        <v>504</v>
      </c>
      <c r="L910" s="31" t="s">
        <v>397</v>
      </c>
      <c r="M910" s="31" t="s">
        <v>388</v>
      </c>
      <c r="N910" s="7">
        <v>46142</v>
      </c>
      <c r="O910" s="33">
        <f t="shared" si="316"/>
        <v>4</v>
      </c>
      <c r="P910" s="33">
        <f t="shared" si="317"/>
        <v>18</v>
      </c>
      <c r="Q910" s="52">
        <f t="shared" si="318"/>
        <v>0</v>
      </c>
      <c r="R910" s="37">
        <f t="shared" si="319"/>
        <v>0</v>
      </c>
      <c r="S910" s="37">
        <f t="shared" si="320"/>
        <v>0</v>
      </c>
      <c r="T910" s="37">
        <f t="shared" si="321"/>
        <v>0</v>
      </c>
      <c r="U910" s="37">
        <f t="shared" si="322"/>
        <v>0</v>
      </c>
      <c r="V910" s="37">
        <f t="shared" si="323"/>
        <v>13680</v>
      </c>
      <c r="W910" s="37">
        <f t="shared" si="324"/>
        <v>0</v>
      </c>
    </row>
    <row r="911" spans="1:23" x14ac:dyDescent="0.35">
      <c r="A911" s="30">
        <v>46118</v>
      </c>
      <c r="B911" s="31" t="s">
        <v>1833</v>
      </c>
      <c r="C911" s="31" t="s">
        <v>1643</v>
      </c>
      <c r="D911" s="31">
        <v>13500</v>
      </c>
      <c r="E911" s="31">
        <v>2160</v>
      </c>
      <c r="F911" s="31">
        <v>15660</v>
      </c>
      <c r="G911" s="31">
        <v>15239.04</v>
      </c>
      <c r="H911" s="31">
        <f>G911/1.16</f>
        <v>13137.103448275864</v>
      </c>
      <c r="I911" s="30">
        <v>46148</v>
      </c>
      <c r="J911" s="30" t="s">
        <v>505</v>
      </c>
      <c r="K911" s="31" t="s">
        <v>510</v>
      </c>
      <c r="L911" s="31" t="s">
        <v>835</v>
      </c>
      <c r="M911" s="31" t="s">
        <v>388</v>
      </c>
      <c r="N911" s="7">
        <v>46142</v>
      </c>
      <c r="O911" s="33">
        <f t="shared" si="316"/>
        <v>4</v>
      </c>
      <c r="P911" s="33">
        <f t="shared" si="317"/>
        <v>18</v>
      </c>
      <c r="Q911" s="52">
        <f t="shared" si="318"/>
        <v>0</v>
      </c>
      <c r="R911" s="37">
        <f t="shared" si="319"/>
        <v>0</v>
      </c>
      <c r="S911" s="37">
        <f t="shared" si="320"/>
        <v>0</v>
      </c>
      <c r="T911" s="37">
        <f t="shared" si="321"/>
        <v>0</v>
      </c>
      <c r="U911" s="37">
        <f t="shared" si="322"/>
        <v>0</v>
      </c>
      <c r="V911" s="37">
        <f t="shared" si="323"/>
        <v>13137.103448275864</v>
      </c>
      <c r="W911" s="37">
        <f t="shared" si="324"/>
        <v>0</v>
      </c>
    </row>
    <row r="912" spans="1:23" x14ac:dyDescent="0.35">
      <c r="A912" s="30">
        <v>46118</v>
      </c>
      <c r="B912" s="31" t="s">
        <v>1834</v>
      </c>
      <c r="C912" s="31" t="s">
        <v>411</v>
      </c>
      <c r="D912" s="31">
        <v>7055</v>
      </c>
      <c r="E912" s="31">
        <v>1128.8</v>
      </c>
      <c r="F912" s="31">
        <v>8183.8</v>
      </c>
      <c r="G912" s="31">
        <v>8183.8</v>
      </c>
      <c r="H912" s="31">
        <f t="shared" ref="H912:H937" si="325">D912</f>
        <v>7055</v>
      </c>
      <c r="I912" s="30">
        <v>46148</v>
      </c>
      <c r="J912" s="30" t="s">
        <v>505</v>
      </c>
      <c r="K912" s="31" t="s">
        <v>504</v>
      </c>
      <c r="L912" s="31" t="s">
        <v>1146</v>
      </c>
      <c r="M912" s="31" t="s">
        <v>388</v>
      </c>
      <c r="N912" s="7">
        <v>46142</v>
      </c>
      <c r="O912" s="33">
        <f t="shared" si="316"/>
        <v>4</v>
      </c>
      <c r="P912" s="33">
        <f t="shared" si="317"/>
        <v>18</v>
      </c>
      <c r="Q912" s="52">
        <f t="shared" si="318"/>
        <v>0</v>
      </c>
      <c r="R912" s="37">
        <f t="shared" si="319"/>
        <v>0</v>
      </c>
      <c r="S912" s="37">
        <f t="shared" si="320"/>
        <v>0</v>
      </c>
      <c r="T912" s="37">
        <f t="shared" si="321"/>
        <v>0</v>
      </c>
      <c r="U912" s="37">
        <f t="shared" si="322"/>
        <v>0</v>
      </c>
      <c r="V912" s="37">
        <f t="shared" si="323"/>
        <v>7055</v>
      </c>
      <c r="W912" s="37">
        <f t="shared" si="324"/>
        <v>0</v>
      </c>
    </row>
    <row r="913" spans="1:23" x14ac:dyDescent="0.35">
      <c r="A913" s="30">
        <v>46113</v>
      </c>
      <c r="B913" s="31" t="s">
        <v>1835</v>
      </c>
      <c r="C913" s="31" t="s">
        <v>1448</v>
      </c>
      <c r="D913" s="31">
        <v>11180.05</v>
      </c>
      <c r="E913" s="31">
        <v>1788.81</v>
      </c>
      <c r="F913" s="31">
        <v>12968.86</v>
      </c>
      <c r="G913" s="31">
        <v>12968.86</v>
      </c>
      <c r="H913" s="31">
        <f t="shared" si="325"/>
        <v>11180.05</v>
      </c>
      <c r="I913" s="30">
        <v>46143</v>
      </c>
      <c r="J913" s="30" t="s">
        <v>505</v>
      </c>
      <c r="K913" s="31" t="s">
        <v>504</v>
      </c>
      <c r="L913" s="31" t="s">
        <v>1146</v>
      </c>
      <c r="M913" s="31" t="s">
        <v>388</v>
      </c>
      <c r="N913" s="7">
        <v>46142</v>
      </c>
      <c r="O913" s="33">
        <f t="shared" si="316"/>
        <v>4</v>
      </c>
      <c r="P913" s="33">
        <f t="shared" si="317"/>
        <v>18</v>
      </c>
      <c r="Q913" s="52">
        <f t="shared" si="318"/>
        <v>0</v>
      </c>
      <c r="R913" s="37">
        <f t="shared" si="319"/>
        <v>0</v>
      </c>
      <c r="S913" s="37">
        <f t="shared" si="320"/>
        <v>0</v>
      </c>
      <c r="T913" s="37">
        <f t="shared" si="321"/>
        <v>0</v>
      </c>
      <c r="U913" s="37">
        <f t="shared" si="322"/>
        <v>0</v>
      </c>
      <c r="V913" s="37">
        <f t="shared" si="323"/>
        <v>11180.05</v>
      </c>
      <c r="W913" s="37">
        <f t="shared" si="324"/>
        <v>0</v>
      </c>
    </row>
    <row r="914" spans="1:23" x14ac:dyDescent="0.35">
      <c r="A914" s="30">
        <v>46113</v>
      </c>
      <c r="B914" s="31" t="s">
        <v>1836</v>
      </c>
      <c r="C914" s="31" t="s">
        <v>1837</v>
      </c>
      <c r="D914" s="31">
        <v>88550</v>
      </c>
      <c r="E914" s="31"/>
      <c r="F914" s="31">
        <v>88550</v>
      </c>
      <c r="G914" s="31">
        <v>88550</v>
      </c>
      <c r="H914" s="31">
        <f t="shared" si="325"/>
        <v>88550</v>
      </c>
      <c r="I914" s="30">
        <v>46143</v>
      </c>
      <c r="J914" s="30" t="s">
        <v>505</v>
      </c>
      <c r="K914" s="31" t="s">
        <v>504</v>
      </c>
      <c r="L914" s="31" t="s">
        <v>397</v>
      </c>
      <c r="M914" s="31" t="s">
        <v>388</v>
      </c>
      <c r="N914" s="7">
        <v>46142</v>
      </c>
      <c r="O914" s="33">
        <f t="shared" si="316"/>
        <v>4</v>
      </c>
      <c r="P914" s="33">
        <f t="shared" si="317"/>
        <v>18</v>
      </c>
      <c r="Q914" s="52">
        <f t="shared" si="318"/>
        <v>0</v>
      </c>
      <c r="R914" s="37">
        <f t="shared" si="319"/>
        <v>0</v>
      </c>
      <c r="S914" s="37">
        <f t="shared" si="320"/>
        <v>0</v>
      </c>
      <c r="T914" s="37">
        <f t="shared" si="321"/>
        <v>0</v>
      </c>
      <c r="U914" s="37">
        <f t="shared" si="322"/>
        <v>0</v>
      </c>
      <c r="V914" s="37">
        <f t="shared" si="323"/>
        <v>88550</v>
      </c>
      <c r="W914" s="37">
        <f t="shared" si="324"/>
        <v>0</v>
      </c>
    </row>
    <row r="915" spans="1:23" x14ac:dyDescent="0.35">
      <c r="A915" s="30">
        <v>46112</v>
      </c>
      <c r="B915" s="31" t="s">
        <v>1701</v>
      </c>
      <c r="C915" s="31" t="s">
        <v>562</v>
      </c>
      <c r="D915" s="31">
        <v>12600</v>
      </c>
      <c r="E915" s="31">
        <v>2016</v>
      </c>
      <c r="F915" s="31">
        <v>14616</v>
      </c>
      <c r="G915" s="31">
        <v>14616</v>
      </c>
      <c r="H915" s="31">
        <f t="shared" si="325"/>
        <v>12600</v>
      </c>
      <c r="I915" s="30">
        <v>46142</v>
      </c>
      <c r="J915" s="30" t="s">
        <v>506</v>
      </c>
      <c r="K915" s="31" t="s">
        <v>504</v>
      </c>
      <c r="L915" s="31" t="s">
        <v>397</v>
      </c>
      <c r="M915" s="31" t="s">
        <v>388</v>
      </c>
      <c r="N915" s="7">
        <v>46142</v>
      </c>
      <c r="O915" s="33">
        <f t="shared" si="316"/>
        <v>4</v>
      </c>
      <c r="P915" s="33">
        <f t="shared" si="317"/>
        <v>18</v>
      </c>
      <c r="Q915" s="52">
        <f t="shared" si="318"/>
        <v>1</v>
      </c>
      <c r="R915" s="37">
        <f t="shared" si="319"/>
        <v>12600</v>
      </c>
      <c r="S915" s="37">
        <f t="shared" si="320"/>
        <v>0</v>
      </c>
      <c r="T915" s="37">
        <f t="shared" si="321"/>
        <v>0</v>
      </c>
      <c r="U915" s="37">
        <f t="shared" si="322"/>
        <v>0</v>
      </c>
      <c r="V915" s="37">
        <f t="shared" si="323"/>
        <v>0</v>
      </c>
      <c r="W915" s="37">
        <f t="shared" si="324"/>
        <v>0</v>
      </c>
    </row>
    <row r="916" spans="1:23" x14ac:dyDescent="0.35">
      <c r="A916" s="30">
        <v>46112</v>
      </c>
      <c r="B916" s="31" t="s">
        <v>1702</v>
      </c>
      <c r="C916" s="31" t="s">
        <v>523</v>
      </c>
      <c r="D916" s="31">
        <v>9000</v>
      </c>
      <c r="E916" s="31">
        <v>1440</v>
      </c>
      <c r="F916" s="31">
        <v>10440</v>
      </c>
      <c r="G916" s="31">
        <v>10440</v>
      </c>
      <c r="H916" s="31">
        <f t="shared" si="325"/>
        <v>9000</v>
      </c>
      <c r="I916" s="30">
        <v>46142</v>
      </c>
      <c r="J916" s="30" t="s">
        <v>506</v>
      </c>
      <c r="K916" s="31" t="s">
        <v>504</v>
      </c>
      <c r="L916" s="31" t="s">
        <v>397</v>
      </c>
      <c r="M916" s="31" t="s">
        <v>388</v>
      </c>
      <c r="N916" s="7">
        <v>46142</v>
      </c>
      <c r="O916" s="33">
        <f t="shared" si="316"/>
        <v>4</v>
      </c>
      <c r="P916" s="33">
        <f t="shared" si="317"/>
        <v>18</v>
      </c>
      <c r="Q916" s="52">
        <f t="shared" si="318"/>
        <v>1</v>
      </c>
      <c r="R916" s="37">
        <f t="shared" si="319"/>
        <v>9000</v>
      </c>
      <c r="S916" s="37">
        <f t="shared" si="320"/>
        <v>0</v>
      </c>
      <c r="T916" s="37">
        <f t="shared" si="321"/>
        <v>0</v>
      </c>
      <c r="U916" s="37">
        <f t="shared" si="322"/>
        <v>0</v>
      </c>
      <c r="V916" s="37">
        <f t="shared" si="323"/>
        <v>0</v>
      </c>
      <c r="W916" s="37">
        <f t="shared" si="324"/>
        <v>0</v>
      </c>
    </row>
    <row r="917" spans="1:23" x14ac:dyDescent="0.35">
      <c r="A917" s="30">
        <v>46112</v>
      </c>
      <c r="B917" s="31" t="s">
        <v>1704</v>
      </c>
      <c r="C917" s="31" t="s">
        <v>400</v>
      </c>
      <c r="D917" s="31">
        <v>179222.67</v>
      </c>
      <c r="E917" s="31">
        <v>28675.63</v>
      </c>
      <c r="F917" s="31">
        <v>207898.3</v>
      </c>
      <c r="G917" s="31">
        <v>58589.52</v>
      </c>
      <c r="H917" s="31">
        <v>50508.206896551725</v>
      </c>
      <c r="I917" s="30">
        <v>46142</v>
      </c>
      <c r="J917" s="30" t="s">
        <v>506</v>
      </c>
      <c r="K917" s="31" t="s">
        <v>504</v>
      </c>
      <c r="L917" s="31" t="s">
        <v>835</v>
      </c>
      <c r="M917" s="31" t="s">
        <v>388</v>
      </c>
      <c r="N917" s="7">
        <v>46142</v>
      </c>
      <c r="O917" s="33">
        <f t="shared" si="316"/>
        <v>4</v>
      </c>
      <c r="P917" s="33">
        <f t="shared" si="317"/>
        <v>18</v>
      </c>
      <c r="Q917" s="52">
        <f t="shared" si="318"/>
        <v>1</v>
      </c>
      <c r="R917" s="37">
        <f t="shared" si="319"/>
        <v>50508.206896551725</v>
      </c>
      <c r="S917" s="37">
        <f t="shared" si="320"/>
        <v>0</v>
      </c>
      <c r="T917" s="37">
        <f t="shared" si="321"/>
        <v>0</v>
      </c>
      <c r="U917" s="37">
        <f t="shared" si="322"/>
        <v>0</v>
      </c>
      <c r="V917" s="37">
        <f t="shared" si="323"/>
        <v>0</v>
      </c>
      <c r="W917" s="37">
        <f t="shared" si="324"/>
        <v>0</v>
      </c>
    </row>
    <row r="918" spans="1:23" x14ac:dyDescent="0.35">
      <c r="A918" s="30">
        <v>46112</v>
      </c>
      <c r="B918" s="31" t="s">
        <v>1707</v>
      </c>
      <c r="C918" s="31" t="s">
        <v>745</v>
      </c>
      <c r="D918" s="31">
        <v>50834.07</v>
      </c>
      <c r="E918" s="31">
        <v>8133.45</v>
      </c>
      <c r="F918" s="31">
        <v>58967.519999999997</v>
      </c>
      <c r="G918" s="31">
        <v>58967.519999999997</v>
      </c>
      <c r="H918" s="31">
        <f t="shared" si="325"/>
        <v>50834.07</v>
      </c>
      <c r="I918" s="30">
        <v>46142</v>
      </c>
      <c r="J918" s="30" t="s">
        <v>506</v>
      </c>
      <c r="K918" s="31" t="s">
        <v>504</v>
      </c>
      <c r="L918" s="31" t="s">
        <v>835</v>
      </c>
      <c r="M918" s="31" t="s">
        <v>388</v>
      </c>
      <c r="N918" s="7">
        <v>46142</v>
      </c>
      <c r="O918" s="33">
        <f t="shared" si="316"/>
        <v>4</v>
      </c>
      <c r="P918" s="33">
        <f t="shared" si="317"/>
        <v>18</v>
      </c>
      <c r="Q918" s="52">
        <f t="shared" si="318"/>
        <v>1</v>
      </c>
      <c r="R918" s="37">
        <f t="shared" si="319"/>
        <v>50834.07</v>
      </c>
      <c r="S918" s="37">
        <f t="shared" si="320"/>
        <v>0</v>
      </c>
      <c r="T918" s="37">
        <f t="shared" si="321"/>
        <v>0</v>
      </c>
      <c r="U918" s="37">
        <f t="shared" si="322"/>
        <v>0</v>
      </c>
      <c r="V918" s="37">
        <f t="shared" si="323"/>
        <v>0</v>
      </c>
      <c r="W918" s="37">
        <f t="shared" si="324"/>
        <v>0</v>
      </c>
    </row>
    <row r="919" spans="1:23" x14ac:dyDescent="0.35">
      <c r="A919" s="30">
        <v>46111</v>
      </c>
      <c r="B919" s="31" t="s">
        <v>1710</v>
      </c>
      <c r="C919" s="31" t="s">
        <v>831</v>
      </c>
      <c r="D919" s="31">
        <v>12466.02</v>
      </c>
      <c r="E919" s="31"/>
      <c r="F919" s="31">
        <v>12466.02</v>
      </c>
      <c r="G919" s="31">
        <v>12466.02</v>
      </c>
      <c r="H919" s="31">
        <f t="shared" si="325"/>
        <v>12466.02</v>
      </c>
      <c r="I919" s="30">
        <v>46141</v>
      </c>
      <c r="J919" s="30" t="s">
        <v>506</v>
      </c>
      <c r="K919" s="31" t="s">
        <v>504</v>
      </c>
      <c r="L919" s="31" t="s">
        <v>397</v>
      </c>
      <c r="M919" s="31" t="s">
        <v>388</v>
      </c>
      <c r="N919" s="7">
        <v>46142</v>
      </c>
      <c r="O919" s="33">
        <f t="shared" si="316"/>
        <v>4</v>
      </c>
      <c r="P919" s="33">
        <f t="shared" si="317"/>
        <v>18</v>
      </c>
      <c r="Q919" s="52">
        <f t="shared" si="318"/>
        <v>2</v>
      </c>
      <c r="R919" s="37">
        <f t="shared" si="319"/>
        <v>12466.02</v>
      </c>
      <c r="S919" s="37">
        <f t="shared" si="320"/>
        <v>0</v>
      </c>
      <c r="T919" s="37">
        <f t="shared" si="321"/>
        <v>0</v>
      </c>
      <c r="U919" s="37">
        <f t="shared" si="322"/>
        <v>0</v>
      </c>
      <c r="V919" s="37">
        <f t="shared" si="323"/>
        <v>0</v>
      </c>
      <c r="W919" s="37">
        <f t="shared" si="324"/>
        <v>0</v>
      </c>
    </row>
    <row r="920" spans="1:23" x14ac:dyDescent="0.35">
      <c r="A920" s="30">
        <v>46111</v>
      </c>
      <c r="B920" s="31" t="s">
        <v>1711</v>
      </c>
      <c r="C920" s="31" t="s">
        <v>402</v>
      </c>
      <c r="D920" s="31">
        <v>13680</v>
      </c>
      <c r="E920" s="31">
        <v>2188.8000000000002</v>
      </c>
      <c r="F920" s="31">
        <v>15868.8</v>
      </c>
      <c r="G920" s="31">
        <v>15868.8</v>
      </c>
      <c r="H920" s="31">
        <f t="shared" si="325"/>
        <v>13680</v>
      </c>
      <c r="I920" s="30">
        <v>46141</v>
      </c>
      <c r="J920" s="30" t="s">
        <v>506</v>
      </c>
      <c r="K920" s="31" t="s">
        <v>504</v>
      </c>
      <c r="L920" s="31" t="s">
        <v>397</v>
      </c>
      <c r="M920" s="31" t="s">
        <v>388</v>
      </c>
      <c r="N920" s="7">
        <v>46142</v>
      </c>
      <c r="O920" s="33">
        <f t="shared" si="316"/>
        <v>4</v>
      </c>
      <c r="P920" s="33">
        <f t="shared" si="317"/>
        <v>18</v>
      </c>
      <c r="Q920" s="52">
        <f t="shared" si="318"/>
        <v>2</v>
      </c>
      <c r="R920" s="37">
        <f t="shared" si="319"/>
        <v>13680</v>
      </c>
      <c r="S920" s="37">
        <f t="shared" si="320"/>
        <v>0</v>
      </c>
      <c r="T920" s="37">
        <f t="shared" si="321"/>
        <v>0</v>
      </c>
      <c r="U920" s="37">
        <f t="shared" si="322"/>
        <v>0</v>
      </c>
      <c r="V920" s="37">
        <f t="shared" si="323"/>
        <v>0</v>
      </c>
      <c r="W920" s="37">
        <f t="shared" si="324"/>
        <v>0</v>
      </c>
    </row>
    <row r="921" spans="1:23" x14ac:dyDescent="0.35">
      <c r="A921" s="30">
        <v>46109</v>
      </c>
      <c r="B921" s="31" t="s">
        <v>1717</v>
      </c>
      <c r="C921" s="31" t="s">
        <v>1448</v>
      </c>
      <c r="D921" s="31">
        <v>18418.55</v>
      </c>
      <c r="E921" s="31">
        <v>2946.97</v>
      </c>
      <c r="F921" s="31">
        <v>21365.52</v>
      </c>
      <c r="G921" s="31">
        <v>21365.52</v>
      </c>
      <c r="H921" s="31">
        <f t="shared" si="325"/>
        <v>18418.55</v>
      </c>
      <c r="I921" s="30">
        <v>46139</v>
      </c>
      <c r="J921" s="30" t="s">
        <v>506</v>
      </c>
      <c r="K921" s="31" t="s">
        <v>504</v>
      </c>
      <c r="L921" s="31" t="s">
        <v>1146</v>
      </c>
      <c r="M921" s="31" t="s">
        <v>388</v>
      </c>
      <c r="N921" s="7">
        <v>46142</v>
      </c>
      <c r="O921" s="33">
        <f t="shared" si="316"/>
        <v>4</v>
      </c>
      <c r="P921" s="33">
        <f t="shared" si="317"/>
        <v>18</v>
      </c>
      <c r="Q921" s="52">
        <f t="shared" si="318"/>
        <v>4</v>
      </c>
      <c r="R921" s="37">
        <f t="shared" si="319"/>
        <v>18418.55</v>
      </c>
      <c r="S921" s="37">
        <f t="shared" si="320"/>
        <v>0</v>
      </c>
      <c r="T921" s="37">
        <f t="shared" si="321"/>
        <v>0</v>
      </c>
      <c r="U921" s="37">
        <f t="shared" si="322"/>
        <v>0</v>
      </c>
      <c r="V921" s="37">
        <f t="shared" si="323"/>
        <v>0</v>
      </c>
      <c r="W921" s="37">
        <f t="shared" si="324"/>
        <v>0</v>
      </c>
    </row>
    <row r="922" spans="1:23" x14ac:dyDescent="0.35">
      <c r="A922" s="30">
        <v>46109</v>
      </c>
      <c r="B922" s="31" t="s">
        <v>1718</v>
      </c>
      <c r="C922" s="31" t="s">
        <v>523</v>
      </c>
      <c r="D922" s="31">
        <v>30750.97</v>
      </c>
      <c r="E922" s="31">
        <v>4920.16</v>
      </c>
      <c r="F922" s="31">
        <v>35671.129999999997</v>
      </c>
      <c r="G922" s="31">
        <v>35671.129999999997</v>
      </c>
      <c r="H922" s="31">
        <f t="shared" si="325"/>
        <v>30750.97</v>
      </c>
      <c r="I922" s="30">
        <v>46139</v>
      </c>
      <c r="J922" s="30" t="s">
        <v>506</v>
      </c>
      <c r="K922" s="31" t="s">
        <v>504</v>
      </c>
      <c r="L922" s="31" t="s">
        <v>397</v>
      </c>
      <c r="M922" s="31" t="s">
        <v>388</v>
      </c>
      <c r="N922" s="7">
        <v>46142</v>
      </c>
      <c r="O922" s="33">
        <f t="shared" si="316"/>
        <v>4</v>
      </c>
      <c r="P922" s="33">
        <f t="shared" si="317"/>
        <v>18</v>
      </c>
      <c r="Q922" s="52">
        <f t="shared" si="318"/>
        <v>4</v>
      </c>
      <c r="R922" s="37">
        <f t="shared" si="319"/>
        <v>30750.97</v>
      </c>
      <c r="S922" s="37">
        <f t="shared" si="320"/>
        <v>0</v>
      </c>
      <c r="T922" s="37">
        <f t="shared" si="321"/>
        <v>0</v>
      </c>
      <c r="U922" s="37">
        <f t="shared" si="322"/>
        <v>0</v>
      </c>
      <c r="V922" s="37">
        <f t="shared" si="323"/>
        <v>0</v>
      </c>
      <c r="W922" s="37">
        <f t="shared" si="324"/>
        <v>0</v>
      </c>
    </row>
    <row r="923" spans="1:23" x14ac:dyDescent="0.35">
      <c r="A923" s="30">
        <v>46108</v>
      </c>
      <c r="B923" s="31" t="s">
        <v>1668</v>
      </c>
      <c r="C923" s="31" t="s">
        <v>563</v>
      </c>
      <c r="D923" s="31">
        <v>4750</v>
      </c>
      <c r="E923" s="31">
        <v>760</v>
      </c>
      <c r="F923" s="31">
        <v>5510</v>
      </c>
      <c r="G923" s="31">
        <v>5510</v>
      </c>
      <c r="H923" s="31">
        <f t="shared" si="325"/>
        <v>4750</v>
      </c>
      <c r="I923" s="30">
        <v>46138</v>
      </c>
      <c r="J923" s="30" t="s">
        <v>506</v>
      </c>
      <c r="K923" s="31" t="s">
        <v>504</v>
      </c>
      <c r="L923" s="31" t="s">
        <v>397</v>
      </c>
      <c r="M923" s="31" t="s">
        <v>388</v>
      </c>
      <c r="N923" s="7">
        <v>46142</v>
      </c>
      <c r="O923" s="33">
        <f t="shared" si="316"/>
        <v>4</v>
      </c>
      <c r="P923" s="33">
        <f t="shared" si="317"/>
        <v>18</v>
      </c>
      <c r="Q923" s="52">
        <f t="shared" si="318"/>
        <v>5</v>
      </c>
      <c r="R923" s="37">
        <f t="shared" si="319"/>
        <v>4750</v>
      </c>
      <c r="S923" s="37">
        <f t="shared" si="320"/>
        <v>0</v>
      </c>
      <c r="T923" s="37">
        <f t="shared" si="321"/>
        <v>0</v>
      </c>
      <c r="U923" s="37">
        <f t="shared" si="322"/>
        <v>0</v>
      </c>
      <c r="V923" s="37">
        <f t="shared" si="323"/>
        <v>0</v>
      </c>
      <c r="W923" s="37">
        <f t="shared" si="324"/>
        <v>0</v>
      </c>
    </row>
    <row r="924" spans="1:23" x14ac:dyDescent="0.35">
      <c r="A924" s="30">
        <v>46108</v>
      </c>
      <c r="B924" s="31" t="s">
        <v>1670</v>
      </c>
      <c r="C924" s="31" t="s">
        <v>1671</v>
      </c>
      <c r="D924" s="31">
        <v>6380</v>
      </c>
      <c r="E924" s="31">
        <v>1020.8</v>
      </c>
      <c r="F924" s="31">
        <v>7400.8</v>
      </c>
      <c r="G924" s="31">
        <v>7400.8</v>
      </c>
      <c r="H924" s="31">
        <f t="shared" si="325"/>
        <v>6380</v>
      </c>
      <c r="I924" s="30">
        <v>46138</v>
      </c>
      <c r="J924" s="30" t="s">
        <v>506</v>
      </c>
      <c r="K924" s="31" t="s">
        <v>504</v>
      </c>
      <c r="L924" s="31" t="s">
        <v>835</v>
      </c>
      <c r="M924" s="31" t="s">
        <v>388</v>
      </c>
      <c r="N924" s="7">
        <v>46142</v>
      </c>
      <c r="O924" s="33">
        <f t="shared" si="316"/>
        <v>4</v>
      </c>
      <c r="P924" s="33">
        <f t="shared" si="317"/>
        <v>18</v>
      </c>
      <c r="Q924" s="52">
        <f t="shared" si="318"/>
        <v>5</v>
      </c>
      <c r="R924" s="37">
        <f t="shared" si="319"/>
        <v>6380</v>
      </c>
      <c r="S924" s="37">
        <f t="shared" si="320"/>
        <v>0</v>
      </c>
      <c r="T924" s="37">
        <f t="shared" si="321"/>
        <v>0</v>
      </c>
      <c r="U924" s="37">
        <f t="shared" si="322"/>
        <v>0</v>
      </c>
      <c r="V924" s="37">
        <f t="shared" si="323"/>
        <v>0</v>
      </c>
      <c r="W924" s="37">
        <f t="shared" si="324"/>
        <v>0</v>
      </c>
    </row>
    <row r="925" spans="1:23" x14ac:dyDescent="0.35">
      <c r="A925" s="30">
        <v>46107</v>
      </c>
      <c r="B925" s="31" t="s">
        <v>1678</v>
      </c>
      <c r="C925" s="31" t="s">
        <v>1679</v>
      </c>
      <c r="D925" s="31">
        <v>16000</v>
      </c>
      <c r="E925" s="31">
        <v>2560</v>
      </c>
      <c r="F925" s="31">
        <v>18560</v>
      </c>
      <c r="G925" s="31">
        <v>18560</v>
      </c>
      <c r="H925" s="31">
        <f t="shared" si="325"/>
        <v>16000</v>
      </c>
      <c r="I925" s="30">
        <v>46137</v>
      </c>
      <c r="J925" s="30" t="s">
        <v>506</v>
      </c>
      <c r="K925" s="31" t="s">
        <v>504</v>
      </c>
      <c r="L925" s="31" t="s">
        <v>1146</v>
      </c>
      <c r="M925" s="31" t="s">
        <v>388</v>
      </c>
      <c r="N925" s="7">
        <v>46142</v>
      </c>
      <c r="O925" s="33">
        <f t="shared" si="316"/>
        <v>4</v>
      </c>
      <c r="P925" s="33">
        <f t="shared" si="317"/>
        <v>18</v>
      </c>
      <c r="Q925" s="52">
        <f t="shared" si="318"/>
        <v>6</v>
      </c>
      <c r="R925" s="37">
        <f t="shared" si="319"/>
        <v>16000</v>
      </c>
      <c r="S925" s="37">
        <f t="shared" si="320"/>
        <v>0</v>
      </c>
      <c r="T925" s="37">
        <f t="shared" si="321"/>
        <v>0</v>
      </c>
      <c r="U925" s="37">
        <f t="shared" si="322"/>
        <v>0</v>
      </c>
      <c r="V925" s="37">
        <f t="shared" si="323"/>
        <v>0</v>
      </c>
      <c r="W925" s="37">
        <f t="shared" si="324"/>
        <v>0</v>
      </c>
    </row>
    <row r="926" spans="1:23" x14ac:dyDescent="0.35">
      <c r="A926" s="30">
        <v>46104</v>
      </c>
      <c r="B926" s="31" t="s">
        <v>1694</v>
      </c>
      <c r="C926" s="31" t="s">
        <v>1695</v>
      </c>
      <c r="D926" s="31">
        <v>4779.75</v>
      </c>
      <c r="E926" s="31">
        <v>764.76</v>
      </c>
      <c r="F926" s="31">
        <v>5544.51</v>
      </c>
      <c r="G926" s="31">
        <v>5544.51</v>
      </c>
      <c r="H926" s="31">
        <f t="shared" si="325"/>
        <v>4779.75</v>
      </c>
      <c r="I926" s="30">
        <v>46134</v>
      </c>
      <c r="J926" s="30" t="s">
        <v>506</v>
      </c>
      <c r="K926" s="31" t="s">
        <v>504</v>
      </c>
      <c r="L926" s="31" t="s">
        <v>1146</v>
      </c>
      <c r="M926" s="31" t="s">
        <v>388</v>
      </c>
      <c r="N926" s="7">
        <v>46142</v>
      </c>
      <c r="O926" s="33">
        <f t="shared" si="316"/>
        <v>4</v>
      </c>
      <c r="P926" s="33">
        <f t="shared" si="317"/>
        <v>18</v>
      </c>
      <c r="Q926" s="52">
        <f t="shared" si="318"/>
        <v>9</v>
      </c>
      <c r="R926" s="37">
        <f t="shared" si="319"/>
        <v>4779.75</v>
      </c>
      <c r="S926" s="37">
        <f t="shared" si="320"/>
        <v>0</v>
      </c>
      <c r="T926" s="37">
        <f t="shared" si="321"/>
        <v>0</v>
      </c>
      <c r="U926" s="37">
        <f t="shared" si="322"/>
        <v>0</v>
      </c>
      <c r="V926" s="37">
        <f t="shared" si="323"/>
        <v>0</v>
      </c>
      <c r="W926" s="37">
        <f t="shared" si="324"/>
        <v>0</v>
      </c>
    </row>
    <row r="927" spans="1:23" x14ac:dyDescent="0.35">
      <c r="A927" s="30">
        <v>46101</v>
      </c>
      <c r="B927" s="31" t="s">
        <v>1641</v>
      </c>
      <c r="C927" s="31" t="s">
        <v>767</v>
      </c>
      <c r="D927" s="31">
        <v>26000</v>
      </c>
      <c r="E927" s="31">
        <v>4160</v>
      </c>
      <c r="F927" s="31">
        <v>30160</v>
      </c>
      <c r="G927" s="31">
        <v>30160</v>
      </c>
      <c r="H927" s="31">
        <f t="shared" si="325"/>
        <v>26000</v>
      </c>
      <c r="I927" s="30">
        <v>46131</v>
      </c>
      <c r="J927" s="30" t="s">
        <v>506</v>
      </c>
      <c r="K927" s="31" t="s">
        <v>504</v>
      </c>
      <c r="L927" s="31" t="s">
        <v>397</v>
      </c>
      <c r="M927" s="31" t="s">
        <v>388</v>
      </c>
      <c r="N927" s="7">
        <v>46142</v>
      </c>
      <c r="O927" s="33">
        <f t="shared" si="316"/>
        <v>4</v>
      </c>
      <c r="P927" s="33">
        <f t="shared" si="317"/>
        <v>18</v>
      </c>
      <c r="Q927" s="52">
        <f t="shared" si="318"/>
        <v>12</v>
      </c>
      <c r="R927" s="37">
        <f t="shared" si="319"/>
        <v>26000</v>
      </c>
      <c r="S927" s="37">
        <f t="shared" si="320"/>
        <v>0</v>
      </c>
      <c r="T927" s="37">
        <f t="shared" si="321"/>
        <v>0</v>
      </c>
      <c r="U927" s="37">
        <f t="shared" si="322"/>
        <v>0</v>
      </c>
      <c r="V927" s="37">
        <f t="shared" si="323"/>
        <v>0</v>
      </c>
      <c r="W927" s="37">
        <f t="shared" si="324"/>
        <v>0</v>
      </c>
    </row>
    <row r="928" spans="1:23" x14ac:dyDescent="0.35">
      <c r="A928" s="30">
        <v>46094</v>
      </c>
      <c r="B928" s="31" t="s">
        <v>1568</v>
      </c>
      <c r="C928" s="31" t="s">
        <v>563</v>
      </c>
      <c r="D928" s="31">
        <v>27360</v>
      </c>
      <c r="E928" s="31">
        <v>4377.6000000000004</v>
      </c>
      <c r="F928" s="31">
        <v>31737.599999999999</v>
      </c>
      <c r="G928" s="31">
        <v>31737.599999999999</v>
      </c>
      <c r="H928" s="31">
        <f t="shared" si="325"/>
        <v>27360</v>
      </c>
      <c r="I928" s="30">
        <v>46124</v>
      </c>
      <c r="J928" s="30" t="s">
        <v>506</v>
      </c>
      <c r="K928" s="31" t="s">
        <v>504</v>
      </c>
      <c r="L928" s="31" t="s">
        <v>397</v>
      </c>
      <c r="M928" s="31" t="s">
        <v>388</v>
      </c>
      <c r="N928" s="7">
        <v>46142</v>
      </c>
      <c r="O928" s="33">
        <f t="shared" si="316"/>
        <v>4</v>
      </c>
      <c r="P928" s="33">
        <f t="shared" si="317"/>
        <v>18</v>
      </c>
      <c r="Q928" s="52">
        <f t="shared" si="318"/>
        <v>19</v>
      </c>
      <c r="R928" s="37">
        <f t="shared" si="319"/>
        <v>27360</v>
      </c>
      <c r="S928" s="37">
        <f t="shared" si="320"/>
        <v>0</v>
      </c>
      <c r="T928" s="37">
        <f t="shared" si="321"/>
        <v>0</v>
      </c>
      <c r="U928" s="37">
        <f t="shared" si="322"/>
        <v>0</v>
      </c>
      <c r="V928" s="37">
        <f t="shared" si="323"/>
        <v>0</v>
      </c>
      <c r="W928" s="37">
        <f t="shared" si="324"/>
        <v>0</v>
      </c>
    </row>
    <row r="929" spans="1:23" x14ac:dyDescent="0.35">
      <c r="A929" s="30">
        <v>46083</v>
      </c>
      <c r="B929" s="31" t="s">
        <v>1553</v>
      </c>
      <c r="C929" s="31" t="s">
        <v>920</v>
      </c>
      <c r="D929" s="31">
        <v>14257.8</v>
      </c>
      <c r="E929" s="31">
        <v>2281.25</v>
      </c>
      <c r="F929" s="31">
        <v>16539.05</v>
      </c>
      <c r="G929" s="31">
        <v>16539.05</v>
      </c>
      <c r="H929" s="31">
        <f t="shared" si="325"/>
        <v>14257.8</v>
      </c>
      <c r="I929" s="30">
        <v>46113</v>
      </c>
      <c r="J929" s="30" t="s">
        <v>506</v>
      </c>
      <c r="K929" s="31" t="s">
        <v>504</v>
      </c>
      <c r="L929" s="31" t="s">
        <v>835</v>
      </c>
      <c r="M929" s="31" t="s">
        <v>388</v>
      </c>
      <c r="N929" s="7">
        <v>46142</v>
      </c>
      <c r="O929" s="33">
        <f t="shared" si="316"/>
        <v>4</v>
      </c>
      <c r="P929" s="33">
        <f t="shared" si="317"/>
        <v>18</v>
      </c>
      <c r="Q929" s="52">
        <f t="shared" si="318"/>
        <v>30</v>
      </c>
      <c r="R929" s="37">
        <f t="shared" si="319"/>
        <v>14257.8</v>
      </c>
      <c r="S929" s="37">
        <f t="shared" si="320"/>
        <v>0</v>
      </c>
      <c r="T929" s="37">
        <f t="shared" si="321"/>
        <v>0</v>
      </c>
      <c r="U929" s="37">
        <f t="shared" si="322"/>
        <v>0</v>
      </c>
      <c r="V929" s="37">
        <f t="shared" si="323"/>
        <v>0</v>
      </c>
      <c r="W929" s="37">
        <f t="shared" si="324"/>
        <v>0</v>
      </c>
    </row>
    <row r="930" spans="1:23" x14ac:dyDescent="0.35">
      <c r="A930" s="30">
        <v>46077</v>
      </c>
      <c r="B930" s="31" t="s">
        <v>1513</v>
      </c>
      <c r="C930" s="31" t="s">
        <v>926</v>
      </c>
      <c r="D930" s="31">
        <v>12825</v>
      </c>
      <c r="E930" s="31">
        <v>2052</v>
      </c>
      <c r="F930" s="31">
        <v>14877</v>
      </c>
      <c r="G930" s="31">
        <v>14877</v>
      </c>
      <c r="H930" s="31">
        <f t="shared" si="325"/>
        <v>12825</v>
      </c>
      <c r="I930" s="30">
        <v>46107</v>
      </c>
      <c r="J930" s="30" t="s">
        <v>506</v>
      </c>
      <c r="K930" s="31" t="s">
        <v>504</v>
      </c>
      <c r="L930" s="31" t="s">
        <v>835</v>
      </c>
      <c r="M930" s="31" t="s">
        <v>388</v>
      </c>
      <c r="N930" s="7">
        <v>46142</v>
      </c>
      <c r="O930" s="33">
        <f t="shared" si="316"/>
        <v>4</v>
      </c>
      <c r="P930" s="33">
        <f t="shared" si="317"/>
        <v>18</v>
      </c>
      <c r="Q930" s="52">
        <f t="shared" si="318"/>
        <v>36</v>
      </c>
      <c r="R930" s="37">
        <f t="shared" si="319"/>
        <v>0</v>
      </c>
      <c r="S930" s="37">
        <f t="shared" si="320"/>
        <v>12825</v>
      </c>
      <c r="T930" s="37">
        <f t="shared" si="321"/>
        <v>0</v>
      </c>
      <c r="U930" s="37">
        <f t="shared" si="322"/>
        <v>0</v>
      </c>
      <c r="V930" s="37">
        <f t="shared" si="323"/>
        <v>0</v>
      </c>
      <c r="W930" s="37">
        <f t="shared" si="324"/>
        <v>0</v>
      </c>
    </row>
    <row r="931" spans="1:23" x14ac:dyDescent="0.35">
      <c r="A931" s="30">
        <v>46076</v>
      </c>
      <c r="B931" s="31" t="s">
        <v>1519</v>
      </c>
      <c r="C931" s="31" t="s">
        <v>926</v>
      </c>
      <c r="D931" s="31">
        <v>12825</v>
      </c>
      <c r="E931" s="31">
        <v>2052</v>
      </c>
      <c r="F931" s="31">
        <v>14877</v>
      </c>
      <c r="G931" s="31">
        <v>14877</v>
      </c>
      <c r="H931" s="31">
        <f t="shared" si="325"/>
        <v>12825</v>
      </c>
      <c r="I931" s="30">
        <v>46106</v>
      </c>
      <c r="J931" s="30" t="s">
        <v>506</v>
      </c>
      <c r="K931" s="31" t="s">
        <v>504</v>
      </c>
      <c r="L931" s="31" t="s">
        <v>835</v>
      </c>
      <c r="M931" s="31" t="s">
        <v>388</v>
      </c>
      <c r="N931" s="7">
        <v>46142</v>
      </c>
      <c r="O931" s="33">
        <f t="shared" si="316"/>
        <v>4</v>
      </c>
      <c r="P931" s="33">
        <f t="shared" si="317"/>
        <v>18</v>
      </c>
      <c r="Q931" s="52">
        <f t="shared" si="318"/>
        <v>37</v>
      </c>
      <c r="R931" s="37">
        <f t="shared" si="319"/>
        <v>0</v>
      </c>
      <c r="S931" s="37">
        <f t="shared" si="320"/>
        <v>12825</v>
      </c>
      <c r="T931" s="37">
        <f t="shared" si="321"/>
        <v>0</v>
      </c>
      <c r="U931" s="37">
        <f t="shared" si="322"/>
        <v>0</v>
      </c>
      <c r="V931" s="37">
        <f t="shared" si="323"/>
        <v>0</v>
      </c>
      <c r="W931" s="37">
        <f t="shared" si="324"/>
        <v>0</v>
      </c>
    </row>
    <row r="932" spans="1:23" x14ac:dyDescent="0.35">
      <c r="A932" s="30">
        <v>46072</v>
      </c>
      <c r="B932" s="31" t="s">
        <v>1451</v>
      </c>
      <c r="C932" s="31" t="s">
        <v>920</v>
      </c>
      <c r="D932" s="31">
        <v>35478.14</v>
      </c>
      <c r="E932" s="31">
        <v>5676.5</v>
      </c>
      <c r="F932" s="31">
        <v>41154.639999999999</v>
      </c>
      <c r="G932" s="31">
        <v>41154.639999999999</v>
      </c>
      <c r="H932" s="31">
        <f t="shared" si="325"/>
        <v>35478.14</v>
      </c>
      <c r="I932" s="30">
        <v>46102</v>
      </c>
      <c r="J932" s="30" t="s">
        <v>506</v>
      </c>
      <c r="K932" s="31" t="s">
        <v>504</v>
      </c>
      <c r="L932" s="31" t="s">
        <v>835</v>
      </c>
      <c r="M932" s="31" t="s">
        <v>388</v>
      </c>
      <c r="N932" s="7">
        <v>46142</v>
      </c>
      <c r="O932" s="33">
        <f t="shared" si="316"/>
        <v>4</v>
      </c>
      <c r="P932" s="33">
        <f t="shared" si="317"/>
        <v>18</v>
      </c>
      <c r="Q932" s="52">
        <f t="shared" si="318"/>
        <v>41</v>
      </c>
      <c r="R932" s="37">
        <f t="shared" si="319"/>
        <v>0</v>
      </c>
      <c r="S932" s="37">
        <f t="shared" si="320"/>
        <v>35478.14</v>
      </c>
      <c r="T932" s="37">
        <f t="shared" si="321"/>
        <v>0</v>
      </c>
      <c r="U932" s="37">
        <f t="shared" si="322"/>
        <v>0</v>
      </c>
      <c r="V932" s="37">
        <f t="shared" si="323"/>
        <v>0</v>
      </c>
      <c r="W932" s="37">
        <f t="shared" si="324"/>
        <v>0</v>
      </c>
    </row>
    <row r="933" spans="1:23" x14ac:dyDescent="0.35">
      <c r="A933" s="30">
        <v>46071</v>
      </c>
      <c r="B933" s="31" t="s">
        <v>1458</v>
      </c>
      <c r="C933" s="31" t="s">
        <v>926</v>
      </c>
      <c r="D933" s="31">
        <v>8550</v>
      </c>
      <c r="E933" s="31">
        <v>1368</v>
      </c>
      <c r="F933" s="31">
        <v>9918</v>
      </c>
      <c r="G933" s="31">
        <v>9918</v>
      </c>
      <c r="H933" s="31">
        <f t="shared" si="325"/>
        <v>8550</v>
      </c>
      <c r="I933" s="30">
        <v>46101</v>
      </c>
      <c r="J933" s="30" t="s">
        <v>506</v>
      </c>
      <c r="K933" s="31" t="s">
        <v>504</v>
      </c>
      <c r="L933" s="31" t="s">
        <v>835</v>
      </c>
      <c r="M933" s="31" t="s">
        <v>388</v>
      </c>
      <c r="N933" s="7">
        <v>46142</v>
      </c>
      <c r="O933" s="33">
        <f t="shared" si="316"/>
        <v>4</v>
      </c>
      <c r="P933" s="33">
        <f t="shared" si="317"/>
        <v>18</v>
      </c>
      <c r="Q933" s="52">
        <f t="shared" si="318"/>
        <v>42</v>
      </c>
      <c r="R933" s="37">
        <f t="shared" si="319"/>
        <v>0</v>
      </c>
      <c r="S933" s="37">
        <f t="shared" si="320"/>
        <v>8550</v>
      </c>
      <c r="T933" s="37">
        <f t="shared" si="321"/>
        <v>0</v>
      </c>
      <c r="U933" s="37">
        <f t="shared" si="322"/>
        <v>0</v>
      </c>
      <c r="V933" s="37">
        <f t="shared" si="323"/>
        <v>0</v>
      </c>
      <c r="W933" s="37">
        <f t="shared" si="324"/>
        <v>0</v>
      </c>
    </row>
    <row r="934" spans="1:23" x14ac:dyDescent="0.35">
      <c r="A934" s="30">
        <v>46069</v>
      </c>
      <c r="B934" s="31" t="s">
        <v>1469</v>
      </c>
      <c r="C934" s="31" t="s">
        <v>926</v>
      </c>
      <c r="D934" s="31">
        <v>8550</v>
      </c>
      <c r="E934" s="31">
        <v>1368</v>
      </c>
      <c r="F934" s="31">
        <v>9918</v>
      </c>
      <c r="G934" s="31">
        <v>9918</v>
      </c>
      <c r="H934" s="31">
        <f t="shared" si="325"/>
        <v>8550</v>
      </c>
      <c r="I934" s="30">
        <v>46099</v>
      </c>
      <c r="J934" s="30" t="s">
        <v>506</v>
      </c>
      <c r="K934" s="31" t="s">
        <v>504</v>
      </c>
      <c r="L934" s="31" t="s">
        <v>835</v>
      </c>
      <c r="M934" s="31" t="s">
        <v>388</v>
      </c>
      <c r="N934" s="7">
        <v>46142</v>
      </c>
      <c r="O934" s="33">
        <f t="shared" si="316"/>
        <v>4</v>
      </c>
      <c r="P934" s="33">
        <f t="shared" si="317"/>
        <v>18</v>
      </c>
      <c r="Q934" s="52">
        <f t="shared" si="318"/>
        <v>44</v>
      </c>
      <c r="R934" s="37">
        <f t="shared" si="319"/>
        <v>0</v>
      </c>
      <c r="S934" s="37">
        <f t="shared" si="320"/>
        <v>8550</v>
      </c>
      <c r="T934" s="37">
        <f t="shared" si="321"/>
        <v>0</v>
      </c>
      <c r="U934" s="37">
        <f t="shared" si="322"/>
        <v>0</v>
      </c>
      <c r="V934" s="37">
        <f t="shared" si="323"/>
        <v>0</v>
      </c>
      <c r="W934" s="37">
        <f t="shared" si="324"/>
        <v>0</v>
      </c>
    </row>
    <row r="935" spans="1:23" x14ac:dyDescent="0.35">
      <c r="A935" s="30">
        <v>46069</v>
      </c>
      <c r="B935" s="31" t="s">
        <v>1470</v>
      </c>
      <c r="C935" s="31" t="s">
        <v>920</v>
      </c>
      <c r="D935" s="31">
        <v>7112.44</v>
      </c>
      <c r="E935" s="31">
        <v>1137.99</v>
      </c>
      <c r="F935" s="31">
        <v>8250.43</v>
      </c>
      <c r="G935" s="31">
        <v>8250.43</v>
      </c>
      <c r="H935" s="31">
        <f t="shared" si="325"/>
        <v>7112.44</v>
      </c>
      <c r="I935" s="30">
        <v>46099</v>
      </c>
      <c r="J935" s="30" t="s">
        <v>506</v>
      </c>
      <c r="K935" s="31" t="s">
        <v>504</v>
      </c>
      <c r="L935" s="31" t="s">
        <v>835</v>
      </c>
      <c r="M935" s="31" t="s">
        <v>388</v>
      </c>
      <c r="N935" s="7">
        <v>46142</v>
      </c>
      <c r="O935" s="33">
        <f t="shared" si="316"/>
        <v>4</v>
      </c>
      <c r="P935" s="33">
        <f t="shared" si="317"/>
        <v>18</v>
      </c>
      <c r="Q935" s="52">
        <f t="shared" si="318"/>
        <v>44</v>
      </c>
      <c r="R935" s="37">
        <f t="shared" si="319"/>
        <v>0</v>
      </c>
      <c r="S935" s="37">
        <f t="shared" si="320"/>
        <v>7112.44</v>
      </c>
      <c r="T935" s="37">
        <f t="shared" si="321"/>
        <v>0</v>
      </c>
      <c r="U935" s="37">
        <f t="shared" si="322"/>
        <v>0</v>
      </c>
      <c r="V935" s="37">
        <f t="shared" si="323"/>
        <v>0</v>
      </c>
      <c r="W935" s="37">
        <f t="shared" si="324"/>
        <v>0</v>
      </c>
    </row>
    <row r="936" spans="1:23" x14ac:dyDescent="0.35">
      <c r="A936" s="30">
        <v>46037</v>
      </c>
      <c r="B936" s="31" t="s">
        <v>1142</v>
      </c>
      <c r="C936" s="31" t="s">
        <v>926</v>
      </c>
      <c r="D936" s="31">
        <v>44390</v>
      </c>
      <c r="E936" s="31">
        <v>7102.4</v>
      </c>
      <c r="F936" s="31">
        <v>51492.4</v>
      </c>
      <c r="G936" s="31">
        <v>51492.4</v>
      </c>
      <c r="H936" s="31">
        <f t="shared" si="325"/>
        <v>44390</v>
      </c>
      <c r="I936" s="30">
        <v>46067</v>
      </c>
      <c r="J936" s="30" t="s">
        <v>506</v>
      </c>
      <c r="K936" s="31" t="s">
        <v>504</v>
      </c>
      <c r="L936" s="31" t="s">
        <v>835</v>
      </c>
      <c r="M936" s="31" t="s">
        <v>388</v>
      </c>
      <c r="N936" s="7">
        <v>46142</v>
      </c>
      <c r="O936" s="33">
        <f t="shared" si="316"/>
        <v>4</v>
      </c>
      <c r="P936" s="33">
        <f t="shared" si="317"/>
        <v>18</v>
      </c>
      <c r="Q936" s="52">
        <f t="shared" si="318"/>
        <v>76</v>
      </c>
      <c r="R936" s="37">
        <f t="shared" si="319"/>
        <v>0</v>
      </c>
      <c r="S936" s="37">
        <f t="shared" si="320"/>
        <v>0</v>
      </c>
      <c r="T936" s="37">
        <f t="shared" si="321"/>
        <v>44390</v>
      </c>
      <c r="U936" s="37">
        <f t="shared" si="322"/>
        <v>0</v>
      </c>
      <c r="V936" s="37">
        <f t="shared" si="323"/>
        <v>0</v>
      </c>
      <c r="W936" s="37">
        <f t="shared" si="324"/>
        <v>0</v>
      </c>
    </row>
    <row r="937" spans="1:23" x14ac:dyDescent="0.35">
      <c r="A937" s="30">
        <v>46037</v>
      </c>
      <c r="B937" s="31" t="s">
        <v>1143</v>
      </c>
      <c r="C937" s="31" t="s">
        <v>920</v>
      </c>
      <c r="D937" s="31">
        <v>17638.53</v>
      </c>
      <c r="E937" s="31">
        <v>2822.16</v>
      </c>
      <c r="F937" s="31">
        <v>20460.689999999999</v>
      </c>
      <c r="G937" s="31">
        <v>20460.689999999999</v>
      </c>
      <c r="H937" s="31">
        <f t="shared" si="325"/>
        <v>17638.53</v>
      </c>
      <c r="I937" s="30">
        <v>46067</v>
      </c>
      <c r="J937" s="30" t="s">
        <v>506</v>
      </c>
      <c r="K937" s="31" t="s">
        <v>504</v>
      </c>
      <c r="L937" s="31" t="s">
        <v>835</v>
      </c>
      <c r="M937" s="31" t="s">
        <v>388</v>
      </c>
      <c r="N937" s="7">
        <v>46142</v>
      </c>
      <c r="O937" s="33">
        <f t="shared" si="316"/>
        <v>4</v>
      </c>
      <c r="P937" s="33">
        <f t="shared" si="317"/>
        <v>18</v>
      </c>
      <c r="Q937" s="52">
        <f t="shared" si="318"/>
        <v>76</v>
      </c>
      <c r="R937" s="37">
        <f t="shared" si="319"/>
        <v>0</v>
      </c>
      <c r="S937" s="37">
        <f t="shared" si="320"/>
        <v>0</v>
      </c>
      <c r="T937" s="37">
        <f t="shared" si="321"/>
        <v>17638.53</v>
      </c>
      <c r="U937" s="37">
        <f t="shared" si="322"/>
        <v>0</v>
      </c>
      <c r="V937" s="37">
        <f t="shared" si="323"/>
        <v>0</v>
      </c>
      <c r="W937" s="37">
        <f t="shared" si="324"/>
        <v>0</v>
      </c>
    </row>
    <row r="938" spans="1:23" x14ac:dyDescent="0.35">
      <c r="A938" s="30">
        <v>46017</v>
      </c>
      <c r="B938" s="31" t="s">
        <v>1061</v>
      </c>
      <c r="C938" s="31" t="s">
        <v>926</v>
      </c>
      <c r="D938" s="31">
        <v>42000</v>
      </c>
      <c r="E938" s="31">
        <v>6720</v>
      </c>
      <c r="F938" s="31">
        <v>48720</v>
      </c>
      <c r="G938" s="31">
        <v>31860</v>
      </c>
      <c r="H938" s="31">
        <f>G938/1.16</f>
        <v>27465.517241379312</v>
      </c>
      <c r="I938" s="30">
        <v>46047</v>
      </c>
      <c r="J938" s="30" t="s">
        <v>506</v>
      </c>
      <c r="K938" s="31" t="s">
        <v>510</v>
      </c>
      <c r="L938" s="31" t="s">
        <v>835</v>
      </c>
      <c r="M938" s="31" t="s">
        <v>388</v>
      </c>
      <c r="N938" s="7">
        <v>46142</v>
      </c>
      <c r="O938" s="33">
        <f t="shared" si="316"/>
        <v>4</v>
      </c>
      <c r="P938" s="33">
        <f t="shared" si="317"/>
        <v>18</v>
      </c>
      <c r="Q938" s="52">
        <f t="shared" si="318"/>
        <v>96</v>
      </c>
      <c r="R938" s="37">
        <f t="shared" si="319"/>
        <v>0</v>
      </c>
      <c r="S938" s="37">
        <f t="shared" si="320"/>
        <v>0</v>
      </c>
      <c r="T938" s="37">
        <f t="shared" si="321"/>
        <v>0</v>
      </c>
      <c r="U938" s="37">
        <f t="shared" si="322"/>
        <v>27465.517241379312</v>
      </c>
      <c r="V938" s="37">
        <f t="shared" si="323"/>
        <v>0</v>
      </c>
      <c r="W938" s="37">
        <f t="shared" si="324"/>
        <v>0</v>
      </c>
    </row>
    <row r="939" spans="1:23" x14ac:dyDescent="0.35">
      <c r="A939" s="30">
        <v>45953</v>
      </c>
      <c r="B939" s="31" t="s">
        <v>960</v>
      </c>
      <c r="C939" s="31" t="s">
        <v>858</v>
      </c>
      <c r="D939" s="31">
        <v>19694.400000000001</v>
      </c>
      <c r="E939" s="31">
        <v>3151.1</v>
      </c>
      <c r="F939" s="31">
        <v>22845.5</v>
      </c>
      <c r="G939" s="31">
        <v>2429.5</v>
      </c>
      <c r="H939" s="31">
        <f>G939/1.16</f>
        <v>2094.3965517241381</v>
      </c>
      <c r="I939" s="30">
        <v>45968</v>
      </c>
      <c r="J939" s="30" t="s">
        <v>506</v>
      </c>
      <c r="K939" s="31" t="s">
        <v>510</v>
      </c>
      <c r="L939" s="31" t="s">
        <v>835</v>
      </c>
      <c r="M939" s="31" t="s">
        <v>388</v>
      </c>
      <c r="N939" s="7">
        <v>46142</v>
      </c>
      <c r="O939" s="33">
        <f t="shared" si="316"/>
        <v>4</v>
      </c>
      <c r="P939" s="33">
        <f t="shared" si="317"/>
        <v>18</v>
      </c>
      <c r="Q939" s="52">
        <f t="shared" si="318"/>
        <v>175</v>
      </c>
      <c r="R939" s="37">
        <f t="shared" si="319"/>
        <v>0</v>
      </c>
      <c r="S939" s="37">
        <f t="shared" si="320"/>
        <v>0</v>
      </c>
      <c r="T939" s="37">
        <f t="shared" si="321"/>
        <v>0</v>
      </c>
      <c r="U939" s="37">
        <f t="shared" si="322"/>
        <v>2094.3965517241381</v>
      </c>
      <c r="V939" s="37">
        <f t="shared" si="323"/>
        <v>0</v>
      </c>
      <c r="W939" s="37">
        <f t="shared" si="324"/>
        <v>0</v>
      </c>
    </row>
    <row r="940" spans="1:23" x14ac:dyDescent="0.35">
      <c r="A940" s="30">
        <v>45944</v>
      </c>
      <c r="B940" s="31" t="s">
        <v>959</v>
      </c>
      <c r="C940" s="31" t="s">
        <v>920</v>
      </c>
      <c r="D940" s="31">
        <v>14295.42</v>
      </c>
      <c r="E940" s="31">
        <v>2287.27</v>
      </c>
      <c r="F940" s="31">
        <v>16582.689999999999</v>
      </c>
      <c r="G940" s="31">
        <v>16582.689999999999</v>
      </c>
      <c r="H940" s="31">
        <f>D940</f>
        <v>14295.42</v>
      </c>
      <c r="I940" s="30">
        <v>45974</v>
      </c>
      <c r="J940" s="30" t="s">
        <v>506</v>
      </c>
      <c r="K940" s="31" t="s">
        <v>504</v>
      </c>
      <c r="L940" s="31" t="s">
        <v>835</v>
      </c>
      <c r="M940" s="31" t="s">
        <v>388</v>
      </c>
      <c r="N940" s="7">
        <v>46142</v>
      </c>
      <c r="O940" s="33">
        <f t="shared" si="316"/>
        <v>4</v>
      </c>
      <c r="P940" s="33">
        <f t="shared" si="317"/>
        <v>18</v>
      </c>
      <c r="Q940" s="52">
        <f t="shared" si="318"/>
        <v>169</v>
      </c>
      <c r="R940" s="37">
        <f t="shared" si="319"/>
        <v>0</v>
      </c>
      <c r="S940" s="37">
        <f t="shared" si="320"/>
        <v>0</v>
      </c>
      <c r="T940" s="37">
        <f t="shared" si="321"/>
        <v>0</v>
      </c>
      <c r="U940" s="37">
        <f t="shared" si="322"/>
        <v>14295.42</v>
      </c>
      <c r="V940" s="37">
        <f t="shared" si="323"/>
        <v>0</v>
      </c>
      <c r="W940" s="37">
        <f t="shared" si="324"/>
        <v>0</v>
      </c>
    </row>
    <row r="941" spans="1:23" x14ac:dyDescent="0.35">
      <c r="A941" s="30">
        <v>45933</v>
      </c>
      <c r="B941" s="31" t="s">
        <v>953</v>
      </c>
      <c r="C941" s="31" t="s">
        <v>920</v>
      </c>
      <c r="D941" s="31">
        <v>24043.32</v>
      </c>
      <c r="E941" s="31">
        <v>3846.93</v>
      </c>
      <c r="F941" s="31">
        <v>27890.25</v>
      </c>
      <c r="G941" s="31">
        <v>11536.63</v>
      </c>
      <c r="H941" s="31">
        <f>G941/1.16</f>
        <v>9945.3706896551721</v>
      </c>
      <c r="I941" s="30">
        <v>45963</v>
      </c>
      <c r="J941" s="30" t="s">
        <v>506</v>
      </c>
      <c r="K941" s="31" t="s">
        <v>510</v>
      </c>
      <c r="L941" s="31" t="s">
        <v>835</v>
      </c>
      <c r="M941" s="31" t="s">
        <v>388</v>
      </c>
      <c r="N941" s="7">
        <v>46142</v>
      </c>
      <c r="O941" s="33">
        <f t="shared" si="316"/>
        <v>4</v>
      </c>
      <c r="P941" s="33">
        <f t="shared" si="317"/>
        <v>18</v>
      </c>
      <c r="Q941" s="52">
        <f t="shared" si="318"/>
        <v>180</v>
      </c>
      <c r="R941" s="37">
        <f t="shared" si="319"/>
        <v>0</v>
      </c>
      <c r="S941" s="37">
        <f t="shared" si="320"/>
        <v>0</v>
      </c>
      <c r="T941" s="37">
        <f t="shared" si="321"/>
        <v>0</v>
      </c>
      <c r="U941" s="37">
        <f t="shared" si="322"/>
        <v>9945.3706896551721</v>
      </c>
      <c r="V941" s="37">
        <f t="shared" si="323"/>
        <v>0</v>
      </c>
      <c r="W941" s="37">
        <f t="shared" si="324"/>
        <v>0</v>
      </c>
    </row>
    <row r="942" spans="1:23" x14ac:dyDescent="0.35">
      <c r="A942" s="30">
        <v>45931</v>
      </c>
      <c r="B942" s="31" t="s">
        <v>954</v>
      </c>
      <c r="C942" s="31" t="s">
        <v>768</v>
      </c>
      <c r="D942" s="31">
        <v>21675</v>
      </c>
      <c r="E942" s="31">
        <v>3468</v>
      </c>
      <c r="F942" s="31">
        <v>25143</v>
      </c>
      <c r="G942" s="31">
        <v>25143</v>
      </c>
      <c r="H942" s="31">
        <f>D942</f>
        <v>21675</v>
      </c>
      <c r="I942" s="30">
        <v>45961</v>
      </c>
      <c r="J942" s="30" t="s">
        <v>506</v>
      </c>
      <c r="K942" s="31" t="s">
        <v>504</v>
      </c>
      <c r="L942" s="31" t="s">
        <v>405</v>
      </c>
      <c r="M942" s="31" t="s">
        <v>388</v>
      </c>
      <c r="N942" s="7">
        <v>46142</v>
      </c>
      <c r="O942" s="33">
        <f t="shared" si="316"/>
        <v>4</v>
      </c>
      <c r="P942" s="33">
        <f t="shared" si="317"/>
        <v>18</v>
      </c>
      <c r="Q942" s="52">
        <f t="shared" si="318"/>
        <v>182</v>
      </c>
      <c r="R942" s="37">
        <f t="shared" si="319"/>
        <v>0</v>
      </c>
      <c r="S942" s="37">
        <f t="shared" si="320"/>
        <v>0</v>
      </c>
      <c r="T942" s="37">
        <f t="shared" si="321"/>
        <v>0</v>
      </c>
      <c r="U942" s="37">
        <f t="shared" si="322"/>
        <v>21675</v>
      </c>
      <c r="V942" s="37">
        <f t="shared" si="323"/>
        <v>0</v>
      </c>
      <c r="W942" s="37">
        <f t="shared" si="324"/>
        <v>0</v>
      </c>
    </row>
    <row r="943" spans="1:23" x14ac:dyDescent="0.35">
      <c r="A943" s="30">
        <v>45915</v>
      </c>
      <c r="B943" s="31" t="s">
        <v>935</v>
      </c>
      <c r="C943" s="31" t="s">
        <v>514</v>
      </c>
      <c r="D943" s="31">
        <v>7125</v>
      </c>
      <c r="E943" s="31">
        <v>1140</v>
      </c>
      <c r="F943" s="31">
        <v>8265</v>
      </c>
      <c r="G943" s="31">
        <v>8265</v>
      </c>
      <c r="H943" s="31">
        <f>D943</f>
        <v>7125</v>
      </c>
      <c r="I943" s="30">
        <v>45945</v>
      </c>
      <c r="J943" s="30" t="s">
        <v>506</v>
      </c>
      <c r="K943" s="31" t="s">
        <v>504</v>
      </c>
      <c r="L943" s="31" t="s">
        <v>397</v>
      </c>
      <c r="M943" s="31" t="s">
        <v>388</v>
      </c>
      <c r="N943" s="7">
        <v>46142</v>
      </c>
      <c r="O943" s="33">
        <f t="shared" si="316"/>
        <v>4</v>
      </c>
      <c r="P943" s="33">
        <f t="shared" si="317"/>
        <v>18</v>
      </c>
      <c r="Q943" s="52">
        <f t="shared" si="318"/>
        <v>198</v>
      </c>
      <c r="R943" s="37">
        <f t="shared" si="319"/>
        <v>0</v>
      </c>
      <c r="S943" s="37">
        <f t="shared" si="320"/>
        <v>0</v>
      </c>
      <c r="T943" s="37">
        <f t="shared" si="321"/>
        <v>0</v>
      </c>
      <c r="U943" s="37">
        <f t="shared" si="322"/>
        <v>7125</v>
      </c>
      <c r="V943" s="37">
        <f t="shared" si="323"/>
        <v>0</v>
      </c>
      <c r="W943" s="37">
        <f t="shared" si="324"/>
        <v>0</v>
      </c>
    </row>
    <row r="944" spans="1:23" x14ac:dyDescent="0.35">
      <c r="A944" s="30">
        <v>45896</v>
      </c>
      <c r="B944" s="31" t="s">
        <v>921</v>
      </c>
      <c r="C944" s="31" t="s">
        <v>514</v>
      </c>
      <c r="D944" s="31">
        <v>4375</v>
      </c>
      <c r="E944" s="31">
        <v>700</v>
      </c>
      <c r="F944" s="31">
        <v>5075</v>
      </c>
      <c r="G944" s="31">
        <v>5075</v>
      </c>
      <c r="H944" s="31">
        <f>D944</f>
        <v>4375</v>
      </c>
      <c r="I944" s="30">
        <v>45926</v>
      </c>
      <c r="J944" s="30" t="s">
        <v>506</v>
      </c>
      <c r="K944" s="31" t="s">
        <v>504</v>
      </c>
      <c r="L944" s="31" t="s">
        <v>397</v>
      </c>
      <c r="M944" s="31" t="s">
        <v>388</v>
      </c>
      <c r="N944" s="7">
        <v>46142</v>
      </c>
      <c r="O944" s="33">
        <f t="shared" si="316"/>
        <v>4</v>
      </c>
      <c r="P944" s="33">
        <f t="shared" si="317"/>
        <v>18</v>
      </c>
      <c r="Q944" s="52">
        <f t="shared" si="318"/>
        <v>217</v>
      </c>
      <c r="R944" s="37">
        <f t="shared" si="319"/>
        <v>0</v>
      </c>
      <c r="S944" s="37">
        <f t="shared" si="320"/>
        <v>0</v>
      </c>
      <c r="T944" s="37">
        <f t="shared" si="321"/>
        <v>0</v>
      </c>
      <c r="U944" s="37">
        <f t="shared" si="322"/>
        <v>4375</v>
      </c>
      <c r="V944" s="37">
        <f t="shared" si="323"/>
        <v>0</v>
      </c>
      <c r="W944" s="37">
        <f t="shared" si="324"/>
        <v>0</v>
      </c>
    </row>
    <row r="945" spans="1:23" x14ac:dyDescent="0.35">
      <c r="A945" s="30">
        <v>45895</v>
      </c>
      <c r="B945" s="31" t="s">
        <v>922</v>
      </c>
      <c r="C945" s="31" t="s">
        <v>545</v>
      </c>
      <c r="D945" s="31">
        <v>22364.16</v>
      </c>
      <c r="E945" s="31"/>
      <c r="F945" s="31">
        <v>22364.16</v>
      </c>
      <c r="G945" s="31">
        <v>22364.16</v>
      </c>
      <c r="H945" s="31">
        <f>D945</f>
        <v>22364.16</v>
      </c>
      <c r="I945" s="30">
        <v>45925</v>
      </c>
      <c r="J945" s="30" t="s">
        <v>506</v>
      </c>
      <c r="K945" s="31" t="s">
        <v>504</v>
      </c>
      <c r="L945" s="31" t="s">
        <v>405</v>
      </c>
      <c r="M945" s="31" t="s">
        <v>388</v>
      </c>
      <c r="N945" s="7">
        <v>46142</v>
      </c>
      <c r="O945" s="33">
        <f t="shared" si="316"/>
        <v>4</v>
      </c>
      <c r="P945" s="33">
        <f t="shared" si="317"/>
        <v>18</v>
      </c>
      <c r="Q945" s="52">
        <f t="shared" si="318"/>
        <v>218</v>
      </c>
      <c r="R945" s="37">
        <f t="shared" si="319"/>
        <v>0</v>
      </c>
      <c r="S945" s="37">
        <f t="shared" si="320"/>
        <v>0</v>
      </c>
      <c r="T945" s="37">
        <f t="shared" si="321"/>
        <v>0</v>
      </c>
      <c r="U945" s="37">
        <f t="shared" si="322"/>
        <v>22364.16</v>
      </c>
      <c r="V945" s="37">
        <f t="shared" si="323"/>
        <v>0</v>
      </c>
      <c r="W945" s="37">
        <f t="shared" si="324"/>
        <v>0</v>
      </c>
    </row>
    <row r="946" spans="1:23" x14ac:dyDescent="0.35">
      <c r="A946" s="30">
        <v>45876</v>
      </c>
      <c r="B946" s="31" t="s">
        <v>886</v>
      </c>
      <c r="C946" s="31" t="s">
        <v>545</v>
      </c>
      <c r="D946" s="31">
        <v>22343.040000000001</v>
      </c>
      <c r="E946" s="31"/>
      <c r="F946" s="31">
        <v>22343.040000000001</v>
      </c>
      <c r="G946" s="31">
        <v>22343.040000000001</v>
      </c>
      <c r="H946" s="31">
        <f>D946</f>
        <v>22343.040000000001</v>
      </c>
      <c r="I946" s="30">
        <v>45906</v>
      </c>
      <c r="J946" s="30" t="s">
        <v>506</v>
      </c>
      <c r="K946" s="31" t="s">
        <v>504</v>
      </c>
      <c r="L946" s="31" t="s">
        <v>405</v>
      </c>
      <c r="M946" s="31" t="s">
        <v>388</v>
      </c>
      <c r="N946" s="7">
        <v>46142</v>
      </c>
      <c r="O946" s="33">
        <f t="shared" si="316"/>
        <v>4</v>
      </c>
      <c r="P946" s="33">
        <f t="shared" si="317"/>
        <v>18</v>
      </c>
      <c r="Q946" s="52">
        <f t="shared" si="318"/>
        <v>237</v>
      </c>
      <c r="R946" s="37">
        <f t="shared" si="319"/>
        <v>0</v>
      </c>
      <c r="S946" s="37">
        <f t="shared" si="320"/>
        <v>0</v>
      </c>
      <c r="T946" s="37">
        <f t="shared" si="321"/>
        <v>0</v>
      </c>
      <c r="U946" s="37">
        <f t="shared" si="322"/>
        <v>22343.040000000001</v>
      </c>
      <c r="V946" s="37">
        <f t="shared" si="323"/>
        <v>0</v>
      </c>
      <c r="W946" s="37">
        <f t="shared" si="324"/>
        <v>0</v>
      </c>
    </row>
    <row r="947" spans="1:23" x14ac:dyDescent="0.35">
      <c r="A947" s="30">
        <v>45869</v>
      </c>
      <c r="B947" s="31" t="s">
        <v>884</v>
      </c>
      <c r="C947" s="31" t="s">
        <v>480</v>
      </c>
      <c r="D947" s="31">
        <v>761801.88</v>
      </c>
      <c r="E947" s="31">
        <v>121888.3</v>
      </c>
      <c r="F947" s="31">
        <v>883690.18</v>
      </c>
      <c r="G947" s="31">
        <v>203429.86</v>
      </c>
      <c r="H947" s="31">
        <f>G947/1.16</f>
        <v>175370.56896551725</v>
      </c>
      <c r="I947" s="30">
        <v>45884</v>
      </c>
      <c r="J947" s="30" t="s">
        <v>506</v>
      </c>
      <c r="K947" s="31" t="s">
        <v>510</v>
      </c>
      <c r="L947" s="31" t="s">
        <v>835</v>
      </c>
      <c r="M947" s="31" t="s">
        <v>388</v>
      </c>
      <c r="N947" s="7">
        <v>46142</v>
      </c>
      <c r="O947" s="33">
        <f t="shared" si="316"/>
        <v>4</v>
      </c>
      <c r="P947" s="33">
        <f t="shared" si="317"/>
        <v>18</v>
      </c>
      <c r="Q947" s="52">
        <f t="shared" si="318"/>
        <v>259</v>
      </c>
      <c r="R947" s="37">
        <f t="shared" si="319"/>
        <v>0</v>
      </c>
      <c r="S947" s="37">
        <f t="shared" si="320"/>
        <v>0</v>
      </c>
      <c r="T947" s="37">
        <f t="shared" si="321"/>
        <v>0</v>
      </c>
      <c r="U947" s="37">
        <f t="shared" si="322"/>
        <v>175370.56896551725</v>
      </c>
      <c r="V947" s="37">
        <f t="shared" si="323"/>
        <v>0</v>
      </c>
      <c r="W947" s="37">
        <f t="shared" si="324"/>
        <v>0</v>
      </c>
    </row>
    <row r="948" spans="1:23" x14ac:dyDescent="0.35">
      <c r="A948" s="30">
        <v>45840</v>
      </c>
      <c r="B948" s="31" t="s">
        <v>863</v>
      </c>
      <c r="C948" s="31" t="s">
        <v>406</v>
      </c>
      <c r="D948" s="31">
        <v>14940</v>
      </c>
      <c r="E948" s="31">
        <v>2390.4</v>
      </c>
      <c r="F948" s="31">
        <v>17330.400000000001</v>
      </c>
      <c r="G948" s="31">
        <v>17330.400000000001</v>
      </c>
      <c r="H948" s="31">
        <f>D948</f>
        <v>14940</v>
      </c>
      <c r="I948" s="30">
        <v>45870</v>
      </c>
      <c r="J948" s="30" t="s">
        <v>506</v>
      </c>
      <c r="K948" s="31" t="s">
        <v>504</v>
      </c>
      <c r="L948" s="31" t="s">
        <v>405</v>
      </c>
      <c r="M948" s="31" t="s">
        <v>388</v>
      </c>
      <c r="N948" s="7">
        <v>46142</v>
      </c>
      <c r="O948" s="33">
        <f t="shared" si="316"/>
        <v>4</v>
      </c>
      <c r="P948" s="33">
        <f t="shared" si="317"/>
        <v>18</v>
      </c>
      <c r="Q948" s="52">
        <f t="shared" si="318"/>
        <v>273</v>
      </c>
      <c r="R948" s="37">
        <f t="shared" si="319"/>
        <v>0</v>
      </c>
      <c r="S948" s="37">
        <f t="shared" si="320"/>
        <v>0</v>
      </c>
      <c r="T948" s="37">
        <f t="shared" si="321"/>
        <v>0</v>
      </c>
      <c r="U948" s="37">
        <f t="shared" si="322"/>
        <v>14940</v>
      </c>
      <c r="V948" s="37">
        <f t="shared" si="323"/>
        <v>0</v>
      </c>
      <c r="W948" s="37">
        <f t="shared" si="324"/>
        <v>0</v>
      </c>
    </row>
    <row r="949" spans="1:23" x14ac:dyDescent="0.35">
      <c r="A949" s="30">
        <v>45827</v>
      </c>
      <c r="B949" s="31" t="s">
        <v>854</v>
      </c>
      <c r="C949" s="31" t="s">
        <v>406</v>
      </c>
      <c r="D949" s="31">
        <v>22410</v>
      </c>
      <c r="E949" s="31">
        <v>3585.6</v>
      </c>
      <c r="F949" s="31">
        <v>25995.599999999999</v>
      </c>
      <c r="G949" s="31">
        <v>25995.599999999999</v>
      </c>
      <c r="H949" s="31">
        <f>D949</f>
        <v>22410</v>
      </c>
      <c r="I949" s="30">
        <v>45857</v>
      </c>
      <c r="J949" s="30" t="s">
        <v>506</v>
      </c>
      <c r="K949" s="31" t="s">
        <v>504</v>
      </c>
      <c r="L949" s="31" t="s">
        <v>405</v>
      </c>
      <c r="M949" s="31" t="s">
        <v>388</v>
      </c>
      <c r="N949" s="7">
        <v>46142</v>
      </c>
      <c r="O949" s="33">
        <f t="shared" si="316"/>
        <v>4</v>
      </c>
      <c r="P949" s="33">
        <f t="shared" si="317"/>
        <v>18</v>
      </c>
      <c r="Q949" s="52">
        <f t="shared" si="318"/>
        <v>286</v>
      </c>
      <c r="R949" s="37">
        <f t="shared" si="319"/>
        <v>0</v>
      </c>
      <c r="S949" s="37">
        <f t="shared" si="320"/>
        <v>0</v>
      </c>
      <c r="T949" s="37">
        <f t="shared" si="321"/>
        <v>0</v>
      </c>
      <c r="U949" s="37">
        <f t="shared" si="322"/>
        <v>22410</v>
      </c>
      <c r="V949" s="37">
        <f t="shared" si="323"/>
        <v>0</v>
      </c>
      <c r="W949" s="37">
        <f t="shared" si="324"/>
        <v>0</v>
      </c>
    </row>
    <row r="950" spans="1:23" x14ac:dyDescent="0.35">
      <c r="A950" s="30">
        <v>45814</v>
      </c>
      <c r="B950" s="31" t="s">
        <v>845</v>
      </c>
      <c r="C950" s="31" t="s">
        <v>406</v>
      </c>
      <c r="D950" s="31">
        <v>19012.5</v>
      </c>
      <c r="E950" s="31">
        <v>3042</v>
      </c>
      <c r="F950" s="31">
        <v>22054.5</v>
      </c>
      <c r="G950" s="31">
        <v>22054.5</v>
      </c>
      <c r="H950" s="31">
        <f>D950</f>
        <v>19012.5</v>
      </c>
      <c r="I950" s="30">
        <v>45844</v>
      </c>
      <c r="J950" s="30" t="s">
        <v>506</v>
      </c>
      <c r="K950" s="31" t="s">
        <v>504</v>
      </c>
      <c r="L950" s="31" t="s">
        <v>405</v>
      </c>
      <c r="M950" s="31" t="s">
        <v>388</v>
      </c>
      <c r="N950" s="7">
        <v>46142</v>
      </c>
      <c r="O950" s="33">
        <f t="shared" si="316"/>
        <v>4</v>
      </c>
      <c r="P950" s="33">
        <f t="shared" si="317"/>
        <v>18</v>
      </c>
      <c r="Q950" s="52">
        <f t="shared" si="318"/>
        <v>299</v>
      </c>
      <c r="R950" s="37">
        <f t="shared" si="319"/>
        <v>0</v>
      </c>
      <c r="S950" s="37">
        <f t="shared" si="320"/>
        <v>0</v>
      </c>
      <c r="T950" s="37">
        <f t="shared" si="321"/>
        <v>0</v>
      </c>
      <c r="U950" s="37">
        <f t="shared" si="322"/>
        <v>19012.5</v>
      </c>
      <c r="V950" s="37">
        <f t="shared" si="323"/>
        <v>0</v>
      </c>
      <c r="W950" s="37">
        <f t="shared" si="324"/>
        <v>0</v>
      </c>
    </row>
    <row r="951" spans="1:23" x14ac:dyDescent="0.35">
      <c r="A951" s="30">
        <v>45799</v>
      </c>
      <c r="B951" s="31" t="s">
        <v>844</v>
      </c>
      <c r="C951" s="31" t="s">
        <v>798</v>
      </c>
      <c r="D951" s="31">
        <v>3477.15</v>
      </c>
      <c r="E951" s="31">
        <v>556.34</v>
      </c>
      <c r="F951" s="31">
        <v>4033.49</v>
      </c>
      <c r="G951" s="31">
        <v>4033.49</v>
      </c>
      <c r="H951" s="31">
        <f t="shared" ref="H951:H956" si="326">D951</f>
        <v>3477.15</v>
      </c>
      <c r="I951" s="30">
        <v>45829</v>
      </c>
      <c r="J951" s="30" t="s">
        <v>506</v>
      </c>
      <c r="K951" s="31" t="s">
        <v>504</v>
      </c>
      <c r="L951" s="31" t="s">
        <v>405</v>
      </c>
      <c r="M951" s="31" t="s">
        <v>388</v>
      </c>
      <c r="N951" s="7">
        <v>46142</v>
      </c>
      <c r="O951" s="33">
        <f t="shared" si="316"/>
        <v>4</v>
      </c>
      <c r="P951" s="33">
        <f t="shared" si="317"/>
        <v>18</v>
      </c>
      <c r="Q951" s="52">
        <f t="shared" si="318"/>
        <v>314</v>
      </c>
      <c r="R951" s="37">
        <f t="shared" si="319"/>
        <v>0</v>
      </c>
      <c r="S951" s="37">
        <f t="shared" si="320"/>
        <v>0</v>
      </c>
      <c r="T951" s="37">
        <f t="shared" si="321"/>
        <v>0</v>
      </c>
      <c r="U951" s="37">
        <f t="shared" si="322"/>
        <v>3477.15</v>
      </c>
      <c r="V951" s="37">
        <f t="shared" si="323"/>
        <v>0</v>
      </c>
      <c r="W951" s="37">
        <f t="shared" si="324"/>
        <v>0</v>
      </c>
    </row>
    <row r="952" spans="1:23" x14ac:dyDescent="0.35">
      <c r="A952" s="30">
        <v>45792</v>
      </c>
      <c r="B952" s="31" t="s">
        <v>840</v>
      </c>
      <c r="C952" s="31" t="s">
        <v>798</v>
      </c>
      <c r="D952" s="31">
        <v>162680</v>
      </c>
      <c r="E952" s="31">
        <v>26028.799999999999</v>
      </c>
      <c r="F952" s="31">
        <v>188708.8</v>
      </c>
      <c r="G952" s="31">
        <v>188708.8</v>
      </c>
      <c r="H952" s="31">
        <f t="shared" si="326"/>
        <v>162680</v>
      </c>
      <c r="I952" s="30">
        <v>45822</v>
      </c>
      <c r="J952" s="30" t="s">
        <v>506</v>
      </c>
      <c r="K952" s="31" t="s">
        <v>504</v>
      </c>
      <c r="L952" s="31" t="s">
        <v>405</v>
      </c>
      <c r="M952" s="31" t="s">
        <v>388</v>
      </c>
      <c r="N952" s="7">
        <v>46142</v>
      </c>
      <c r="O952" s="33">
        <f t="shared" si="316"/>
        <v>4</v>
      </c>
      <c r="P952" s="33">
        <f t="shared" si="317"/>
        <v>18</v>
      </c>
      <c r="Q952" s="52">
        <f t="shared" si="318"/>
        <v>321</v>
      </c>
      <c r="R952" s="37">
        <f t="shared" si="319"/>
        <v>0</v>
      </c>
      <c r="S952" s="37">
        <f t="shared" si="320"/>
        <v>0</v>
      </c>
      <c r="T952" s="37">
        <f t="shared" si="321"/>
        <v>0</v>
      </c>
      <c r="U952" s="37">
        <f t="shared" si="322"/>
        <v>162680</v>
      </c>
      <c r="V952" s="37">
        <f t="shared" si="323"/>
        <v>0</v>
      </c>
      <c r="W952" s="37">
        <f t="shared" si="324"/>
        <v>0</v>
      </c>
    </row>
    <row r="953" spans="1:23" x14ac:dyDescent="0.35">
      <c r="A953" s="30">
        <v>45792</v>
      </c>
      <c r="B953" s="31" t="s">
        <v>841</v>
      </c>
      <c r="C953" s="31" t="s">
        <v>798</v>
      </c>
      <c r="D953" s="31">
        <v>6970.68</v>
      </c>
      <c r="E953" s="31">
        <v>1115.31</v>
      </c>
      <c r="F953" s="31">
        <v>8085.99</v>
      </c>
      <c r="G953" s="31">
        <v>8085.99</v>
      </c>
      <c r="H953" s="31">
        <f t="shared" si="326"/>
        <v>6970.68</v>
      </c>
      <c r="I953" s="30">
        <v>45822</v>
      </c>
      <c r="J953" s="30" t="s">
        <v>506</v>
      </c>
      <c r="K953" s="31" t="s">
        <v>504</v>
      </c>
      <c r="L953" s="31" t="s">
        <v>405</v>
      </c>
      <c r="M953" s="31" t="s">
        <v>388</v>
      </c>
      <c r="N953" s="7">
        <v>46142</v>
      </c>
      <c r="O953" s="33">
        <f t="shared" si="316"/>
        <v>4</v>
      </c>
      <c r="P953" s="33">
        <f t="shared" si="317"/>
        <v>18</v>
      </c>
      <c r="Q953" s="52">
        <f t="shared" si="318"/>
        <v>321</v>
      </c>
      <c r="R953" s="37">
        <f t="shared" si="319"/>
        <v>0</v>
      </c>
      <c r="S953" s="37">
        <f t="shared" si="320"/>
        <v>0</v>
      </c>
      <c r="T953" s="37">
        <f t="shared" si="321"/>
        <v>0</v>
      </c>
      <c r="U953" s="37">
        <f t="shared" si="322"/>
        <v>6970.68</v>
      </c>
      <c r="V953" s="37">
        <f t="shared" si="323"/>
        <v>0</v>
      </c>
      <c r="W953" s="37">
        <f t="shared" si="324"/>
        <v>0</v>
      </c>
    </row>
    <row r="954" spans="1:23" x14ac:dyDescent="0.35">
      <c r="A954" s="30">
        <v>45790</v>
      </c>
      <c r="B954" s="31" t="s">
        <v>843</v>
      </c>
      <c r="C954" s="31" t="s">
        <v>798</v>
      </c>
      <c r="D954" s="31">
        <v>20992.5</v>
      </c>
      <c r="E954" s="31">
        <v>3358.8</v>
      </c>
      <c r="F954" s="31">
        <v>24351.3</v>
      </c>
      <c r="G954" s="31">
        <v>24351.3</v>
      </c>
      <c r="H954" s="31">
        <f t="shared" si="326"/>
        <v>20992.5</v>
      </c>
      <c r="I954" s="30">
        <v>45820</v>
      </c>
      <c r="J954" s="30" t="s">
        <v>506</v>
      </c>
      <c r="K954" s="31" t="s">
        <v>504</v>
      </c>
      <c r="L954" s="31" t="s">
        <v>405</v>
      </c>
      <c r="M954" s="31" t="s">
        <v>388</v>
      </c>
      <c r="N954" s="7">
        <v>46142</v>
      </c>
      <c r="O954" s="33">
        <f t="shared" si="316"/>
        <v>4</v>
      </c>
      <c r="P954" s="33">
        <f t="shared" si="317"/>
        <v>18</v>
      </c>
      <c r="Q954" s="52">
        <f t="shared" si="318"/>
        <v>323</v>
      </c>
      <c r="R954" s="37">
        <f t="shared" si="319"/>
        <v>0</v>
      </c>
      <c r="S954" s="37">
        <f t="shared" si="320"/>
        <v>0</v>
      </c>
      <c r="T954" s="37">
        <f t="shared" si="321"/>
        <v>0</v>
      </c>
      <c r="U954" s="37">
        <f t="shared" si="322"/>
        <v>20992.5</v>
      </c>
      <c r="V954" s="37">
        <f t="shared" si="323"/>
        <v>0</v>
      </c>
      <c r="W954" s="37">
        <f t="shared" si="324"/>
        <v>0</v>
      </c>
    </row>
    <row r="955" spans="1:23" x14ac:dyDescent="0.35">
      <c r="A955" s="30">
        <v>45784</v>
      </c>
      <c r="B955" s="31" t="s">
        <v>838</v>
      </c>
      <c r="C955" s="31" t="s">
        <v>798</v>
      </c>
      <c r="D955" s="31">
        <v>5250</v>
      </c>
      <c r="E955" s="31">
        <v>840</v>
      </c>
      <c r="F955" s="31">
        <v>6090</v>
      </c>
      <c r="G955" s="31">
        <v>6090</v>
      </c>
      <c r="H955" s="31">
        <f t="shared" si="326"/>
        <v>5250</v>
      </c>
      <c r="I955" s="30">
        <v>45814</v>
      </c>
      <c r="J955" s="30" t="s">
        <v>506</v>
      </c>
      <c r="K955" s="31" t="s">
        <v>504</v>
      </c>
      <c r="L955" s="31" t="s">
        <v>405</v>
      </c>
      <c r="M955" s="31" t="s">
        <v>388</v>
      </c>
      <c r="N955" s="7">
        <v>46142</v>
      </c>
      <c r="O955" s="33">
        <f t="shared" si="316"/>
        <v>4</v>
      </c>
      <c r="P955" s="33">
        <f t="shared" si="317"/>
        <v>18</v>
      </c>
      <c r="Q955" s="52">
        <f t="shared" si="318"/>
        <v>329</v>
      </c>
      <c r="R955" s="37">
        <f t="shared" si="319"/>
        <v>0</v>
      </c>
      <c r="S955" s="37">
        <f t="shared" si="320"/>
        <v>0</v>
      </c>
      <c r="T955" s="37">
        <f t="shared" si="321"/>
        <v>0</v>
      </c>
      <c r="U955" s="37">
        <f t="shared" si="322"/>
        <v>5250</v>
      </c>
      <c r="V955" s="37">
        <f t="shared" si="323"/>
        <v>0</v>
      </c>
      <c r="W955" s="37">
        <f t="shared" si="324"/>
        <v>0</v>
      </c>
    </row>
    <row r="956" spans="1:23" x14ac:dyDescent="0.35">
      <c r="A956" s="30">
        <v>45772</v>
      </c>
      <c r="B956" s="31" t="s">
        <v>836</v>
      </c>
      <c r="C956" s="31" t="s">
        <v>798</v>
      </c>
      <c r="D956" s="31">
        <v>45500</v>
      </c>
      <c r="E956" s="31">
        <v>7280</v>
      </c>
      <c r="F956" s="31">
        <v>52780</v>
      </c>
      <c r="G956" s="31">
        <v>52780</v>
      </c>
      <c r="H956" s="31">
        <f t="shared" si="326"/>
        <v>45500</v>
      </c>
      <c r="I956" s="30">
        <v>45802</v>
      </c>
      <c r="J956" s="30" t="s">
        <v>506</v>
      </c>
      <c r="K956" s="31" t="s">
        <v>504</v>
      </c>
      <c r="L956" s="31" t="s">
        <v>405</v>
      </c>
      <c r="M956" s="31" t="s">
        <v>388</v>
      </c>
      <c r="N956" s="7">
        <v>46142</v>
      </c>
      <c r="O956" s="33">
        <f t="shared" si="316"/>
        <v>4</v>
      </c>
      <c r="P956" s="33">
        <f t="shared" si="317"/>
        <v>18</v>
      </c>
      <c r="Q956" s="52">
        <f t="shared" si="318"/>
        <v>341</v>
      </c>
      <c r="R956" s="37">
        <f t="shared" si="319"/>
        <v>0</v>
      </c>
      <c r="S956" s="37">
        <f t="shared" si="320"/>
        <v>0</v>
      </c>
      <c r="T956" s="37">
        <f t="shared" si="321"/>
        <v>0</v>
      </c>
      <c r="U956" s="37">
        <f t="shared" si="322"/>
        <v>45500</v>
      </c>
      <c r="V956" s="37">
        <f t="shared" si="323"/>
        <v>0</v>
      </c>
      <c r="W956" s="37">
        <f t="shared" si="324"/>
        <v>0</v>
      </c>
    </row>
    <row r="957" spans="1:23" x14ac:dyDescent="0.35">
      <c r="A957" s="30">
        <v>45720</v>
      </c>
      <c r="B957" s="31" t="s">
        <v>806</v>
      </c>
      <c r="C957" s="31" t="s">
        <v>798</v>
      </c>
      <c r="D957" s="31">
        <v>31483.63</v>
      </c>
      <c r="E957" s="31">
        <v>5037.38</v>
      </c>
      <c r="F957" s="31">
        <v>36521.01</v>
      </c>
      <c r="G957" s="31">
        <v>5816.12</v>
      </c>
      <c r="H957" s="31">
        <f>G957/1.16</f>
        <v>5013.8965517241386</v>
      </c>
      <c r="I957" s="30">
        <v>45750</v>
      </c>
      <c r="J957" s="30" t="s">
        <v>506</v>
      </c>
      <c r="K957" s="31" t="s">
        <v>510</v>
      </c>
      <c r="L957" s="31" t="s">
        <v>405</v>
      </c>
      <c r="M957" s="31" t="s">
        <v>388</v>
      </c>
      <c r="N957" s="7">
        <v>46142</v>
      </c>
      <c r="O957" s="33">
        <f t="shared" si="316"/>
        <v>4</v>
      </c>
      <c r="P957" s="33">
        <f t="shared" si="317"/>
        <v>18</v>
      </c>
      <c r="Q957" s="52">
        <f t="shared" si="318"/>
        <v>393</v>
      </c>
      <c r="R957" s="37">
        <f t="shared" si="319"/>
        <v>0</v>
      </c>
      <c r="S957" s="37">
        <f t="shared" si="320"/>
        <v>0</v>
      </c>
      <c r="T957" s="37">
        <f t="shared" si="321"/>
        <v>0</v>
      </c>
      <c r="U957" s="37">
        <f t="shared" si="322"/>
        <v>5013.8965517241386</v>
      </c>
      <c r="V957" s="37">
        <f t="shared" si="323"/>
        <v>0</v>
      </c>
      <c r="W957" s="37">
        <f t="shared" si="324"/>
        <v>0</v>
      </c>
    </row>
    <row r="958" spans="1:23" x14ac:dyDescent="0.35">
      <c r="A958" s="30">
        <v>45709</v>
      </c>
      <c r="B958" s="31" t="s">
        <v>804</v>
      </c>
      <c r="C958" s="31" t="s">
        <v>798</v>
      </c>
      <c r="D958" s="31">
        <v>23609.5</v>
      </c>
      <c r="E958" s="31">
        <v>2595.6</v>
      </c>
      <c r="F958" s="31">
        <v>26205.1</v>
      </c>
      <c r="G958" s="31">
        <v>26205.1</v>
      </c>
      <c r="H958" s="31">
        <f>D958</f>
        <v>23609.5</v>
      </c>
      <c r="I958" s="30">
        <v>45784</v>
      </c>
      <c r="J958" s="30" t="s">
        <v>506</v>
      </c>
      <c r="K958" s="31" t="s">
        <v>504</v>
      </c>
      <c r="L958" s="31" t="s">
        <v>405</v>
      </c>
      <c r="M958" s="31" t="s">
        <v>388</v>
      </c>
      <c r="N958" s="7">
        <v>46142</v>
      </c>
      <c r="O958" s="33">
        <f t="shared" si="316"/>
        <v>4</v>
      </c>
      <c r="P958" s="33">
        <f t="shared" si="317"/>
        <v>18</v>
      </c>
      <c r="Q958" s="52">
        <f t="shared" si="318"/>
        <v>359</v>
      </c>
      <c r="R958" s="37">
        <f t="shared" si="319"/>
        <v>0</v>
      </c>
      <c r="S958" s="37">
        <f t="shared" si="320"/>
        <v>0</v>
      </c>
      <c r="T958" s="37">
        <f t="shared" si="321"/>
        <v>0</v>
      </c>
      <c r="U958" s="37">
        <f t="shared" si="322"/>
        <v>23609.5</v>
      </c>
      <c r="V958" s="37">
        <f t="shared" si="323"/>
        <v>0</v>
      </c>
      <c r="W958" s="37">
        <f t="shared" si="324"/>
        <v>0</v>
      </c>
    </row>
    <row r="959" spans="1:23" x14ac:dyDescent="0.35">
      <c r="A959" s="30">
        <v>45699</v>
      </c>
      <c r="B959" s="31" t="s">
        <v>799</v>
      </c>
      <c r="C959" s="31" t="s">
        <v>782</v>
      </c>
      <c r="D959" s="31">
        <v>1230</v>
      </c>
      <c r="E959" s="31"/>
      <c r="F959" s="31">
        <v>1230</v>
      </c>
      <c r="G959" s="31">
        <v>1230</v>
      </c>
      <c r="H959" s="31">
        <f>D959</f>
        <v>1230</v>
      </c>
      <c r="I959" s="30">
        <v>45714</v>
      </c>
      <c r="J959" s="30" t="s">
        <v>506</v>
      </c>
      <c r="K959" s="31" t="s">
        <v>504</v>
      </c>
      <c r="L959" s="31" t="s">
        <v>405</v>
      </c>
      <c r="M959" s="31" t="s">
        <v>388</v>
      </c>
      <c r="N959" s="7">
        <v>46142</v>
      </c>
      <c r="O959" s="33">
        <f t="shared" si="316"/>
        <v>4</v>
      </c>
      <c r="P959" s="33">
        <f t="shared" si="317"/>
        <v>18</v>
      </c>
      <c r="Q959" s="52">
        <f t="shared" si="318"/>
        <v>429</v>
      </c>
      <c r="R959" s="37">
        <f t="shared" si="319"/>
        <v>0</v>
      </c>
      <c r="S959" s="37">
        <f t="shared" si="320"/>
        <v>0</v>
      </c>
      <c r="T959" s="37">
        <f t="shared" si="321"/>
        <v>0</v>
      </c>
      <c r="U959" s="37">
        <f t="shared" si="322"/>
        <v>1230</v>
      </c>
      <c r="V959" s="37">
        <f t="shared" si="323"/>
        <v>0</v>
      </c>
      <c r="W959" s="37">
        <f t="shared" si="324"/>
        <v>0</v>
      </c>
    </row>
    <row r="960" spans="1:23" x14ac:dyDescent="0.35">
      <c r="A960" s="30">
        <v>45610</v>
      </c>
      <c r="B960" s="31" t="s">
        <v>760</v>
      </c>
      <c r="C960" s="31" t="s">
        <v>413</v>
      </c>
      <c r="D960" s="31">
        <v>2369.29</v>
      </c>
      <c r="E960" s="31">
        <v>379.09</v>
      </c>
      <c r="F960" s="31">
        <v>2748.38</v>
      </c>
      <c r="G960" s="31">
        <v>2135.66</v>
      </c>
      <c r="H960" s="31">
        <f>G960/1.16</f>
        <v>1841.0862068965516</v>
      </c>
      <c r="I960" s="30">
        <v>45640</v>
      </c>
      <c r="J960" s="30" t="s">
        <v>506</v>
      </c>
      <c r="K960" s="31" t="s">
        <v>510</v>
      </c>
      <c r="L960" s="31" t="s">
        <v>393</v>
      </c>
      <c r="M960" s="31" t="s">
        <v>388</v>
      </c>
      <c r="N960" s="7">
        <v>46142</v>
      </c>
      <c r="O960" s="33">
        <f t="shared" si="316"/>
        <v>4</v>
      </c>
      <c r="P960" s="33">
        <f t="shared" si="317"/>
        <v>18</v>
      </c>
      <c r="Q960" s="52">
        <f t="shared" si="318"/>
        <v>503</v>
      </c>
      <c r="R960" s="37">
        <f t="shared" si="319"/>
        <v>0</v>
      </c>
      <c r="S960" s="37">
        <f t="shared" si="320"/>
        <v>0</v>
      </c>
      <c r="T960" s="37">
        <f t="shared" si="321"/>
        <v>0</v>
      </c>
      <c r="U960" s="37">
        <f t="shared" si="322"/>
        <v>1841.0862068965516</v>
      </c>
      <c r="V960" s="37">
        <f t="shared" si="323"/>
        <v>0</v>
      </c>
      <c r="W960" s="37">
        <f t="shared" si="324"/>
        <v>0</v>
      </c>
    </row>
    <row r="961" spans="1:23" x14ac:dyDescent="0.35">
      <c r="A961" s="30">
        <v>45582</v>
      </c>
      <c r="B961" s="31" t="s">
        <v>741</v>
      </c>
      <c r="C961" s="31" t="s">
        <v>413</v>
      </c>
      <c r="D961" s="31">
        <v>21120</v>
      </c>
      <c r="E961" s="31">
        <v>3379.2</v>
      </c>
      <c r="F961" s="31">
        <v>24499.200000000001</v>
      </c>
      <c r="G961" s="31">
        <v>24499.200000000001</v>
      </c>
      <c r="H961" s="31">
        <f>D961</f>
        <v>21120</v>
      </c>
      <c r="I961" s="30">
        <v>45612</v>
      </c>
      <c r="J961" s="30" t="s">
        <v>506</v>
      </c>
      <c r="K961" s="31" t="s">
        <v>504</v>
      </c>
      <c r="L961" s="31" t="s">
        <v>393</v>
      </c>
      <c r="M961" s="31" t="s">
        <v>388</v>
      </c>
      <c r="N961" s="7">
        <v>46142</v>
      </c>
      <c r="O961" s="33">
        <f t="shared" si="316"/>
        <v>4</v>
      </c>
      <c r="P961" s="33">
        <f t="shared" si="317"/>
        <v>18</v>
      </c>
      <c r="Q961" s="52">
        <f t="shared" si="318"/>
        <v>531</v>
      </c>
      <c r="R961" s="37">
        <f t="shared" si="319"/>
        <v>0</v>
      </c>
      <c r="S961" s="37">
        <f t="shared" si="320"/>
        <v>0</v>
      </c>
      <c r="T961" s="37">
        <f t="shared" si="321"/>
        <v>0</v>
      </c>
      <c r="U961" s="37">
        <f t="shared" si="322"/>
        <v>21120</v>
      </c>
      <c r="V961" s="37">
        <f t="shared" si="323"/>
        <v>0</v>
      </c>
      <c r="W961" s="37">
        <f t="shared" si="324"/>
        <v>0</v>
      </c>
    </row>
    <row r="962" spans="1:23" x14ac:dyDescent="0.35">
      <c r="A962" s="30">
        <v>45519</v>
      </c>
      <c r="B962" s="31" t="s">
        <v>675</v>
      </c>
      <c r="C962" s="31" t="s">
        <v>513</v>
      </c>
      <c r="D962" s="31">
        <v>2475</v>
      </c>
      <c r="E962" s="31">
        <v>396</v>
      </c>
      <c r="F962" s="31">
        <v>2871</v>
      </c>
      <c r="G962" s="31">
        <v>2871</v>
      </c>
      <c r="H962" s="31">
        <f>D962</f>
        <v>2475</v>
      </c>
      <c r="I962" s="30">
        <v>45549</v>
      </c>
      <c r="J962" s="30" t="s">
        <v>506</v>
      </c>
      <c r="K962" s="31" t="s">
        <v>504</v>
      </c>
      <c r="L962" s="31" t="s">
        <v>399</v>
      </c>
      <c r="M962" s="31" t="s">
        <v>388</v>
      </c>
      <c r="N962" s="7">
        <v>46142</v>
      </c>
      <c r="O962" s="33">
        <f t="shared" si="316"/>
        <v>4</v>
      </c>
      <c r="P962" s="33">
        <f t="shared" si="317"/>
        <v>18</v>
      </c>
      <c r="Q962" s="52">
        <f t="shared" si="318"/>
        <v>594</v>
      </c>
      <c r="R962" s="37">
        <f t="shared" si="319"/>
        <v>0</v>
      </c>
      <c r="S962" s="37">
        <f t="shared" si="320"/>
        <v>0</v>
      </c>
      <c r="T962" s="37">
        <f t="shared" si="321"/>
        <v>0</v>
      </c>
      <c r="U962" s="37">
        <f t="shared" si="322"/>
        <v>2475</v>
      </c>
      <c r="V962" s="37">
        <f t="shared" si="323"/>
        <v>0</v>
      </c>
      <c r="W962" s="37">
        <f t="shared" si="324"/>
        <v>0</v>
      </c>
    </row>
    <row r="963" spans="1:23" x14ac:dyDescent="0.35">
      <c r="A963" s="30">
        <v>45498</v>
      </c>
      <c r="B963" s="31" t="s">
        <v>661</v>
      </c>
      <c r="C963" s="31" t="s">
        <v>513</v>
      </c>
      <c r="D963" s="31">
        <v>2475</v>
      </c>
      <c r="E963" s="31">
        <v>396</v>
      </c>
      <c r="F963" s="31">
        <v>2871</v>
      </c>
      <c r="G963" s="31">
        <v>2378</v>
      </c>
      <c r="H963" s="31">
        <f>G963/1.16</f>
        <v>2050</v>
      </c>
      <c r="I963" s="30">
        <v>45528</v>
      </c>
      <c r="J963" s="30" t="s">
        <v>506</v>
      </c>
      <c r="K963" s="31" t="s">
        <v>510</v>
      </c>
      <c r="L963" s="31" t="s">
        <v>399</v>
      </c>
      <c r="M963" s="31" t="s">
        <v>388</v>
      </c>
      <c r="N963" s="7">
        <v>46142</v>
      </c>
      <c r="O963" s="33">
        <f t="shared" si="316"/>
        <v>4</v>
      </c>
      <c r="P963" s="33">
        <f t="shared" si="317"/>
        <v>18</v>
      </c>
      <c r="Q963" s="52">
        <f t="shared" si="318"/>
        <v>615</v>
      </c>
      <c r="R963" s="37">
        <f t="shared" si="319"/>
        <v>0</v>
      </c>
      <c r="S963" s="37">
        <f t="shared" si="320"/>
        <v>0</v>
      </c>
      <c r="T963" s="37">
        <f t="shared" si="321"/>
        <v>0</v>
      </c>
      <c r="U963" s="37">
        <f t="shared" si="322"/>
        <v>2050</v>
      </c>
      <c r="V963" s="37">
        <f t="shared" si="323"/>
        <v>0</v>
      </c>
      <c r="W963" s="37">
        <f t="shared" si="324"/>
        <v>0</v>
      </c>
    </row>
    <row r="964" spans="1:23" x14ac:dyDescent="0.35">
      <c r="A964" s="30">
        <v>45491</v>
      </c>
      <c r="B964" s="31" t="s">
        <v>643</v>
      </c>
      <c r="C964" s="31" t="s">
        <v>396</v>
      </c>
      <c r="D964" s="31">
        <v>16588</v>
      </c>
      <c r="E964" s="31">
        <v>2654.08</v>
      </c>
      <c r="F964" s="31">
        <v>19242.080000000002</v>
      </c>
      <c r="G964" s="31">
        <v>19242.080000000002</v>
      </c>
      <c r="H964" s="31">
        <f>D964</f>
        <v>16588</v>
      </c>
      <c r="I964" s="30">
        <v>45521</v>
      </c>
      <c r="J964" s="30" t="s">
        <v>506</v>
      </c>
      <c r="K964" s="31" t="s">
        <v>504</v>
      </c>
      <c r="L964" s="31" t="s">
        <v>397</v>
      </c>
      <c r="M964" s="31" t="s">
        <v>388</v>
      </c>
      <c r="N964" s="7">
        <v>46142</v>
      </c>
      <c r="O964" s="33">
        <f t="shared" si="316"/>
        <v>4</v>
      </c>
      <c r="P964" s="33">
        <f t="shared" si="317"/>
        <v>18</v>
      </c>
      <c r="Q964" s="52">
        <f t="shared" si="318"/>
        <v>622</v>
      </c>
      <c r="R964" s="37">
        <f t="shared" si="319"/>
        <v>0</v>
      </c>
      <c r="S964" s="37">
        <f t="shared" si="320"/>
        <v>0</v>
      </c>
      <c r="T964" s="37">
        <f t="shared" si="321"/>
        <v>0</v>
      </c>
      <c r="U964" s="37">
        <f t="shared" si="322"/>
        <v>16588</v>
      </c>
      <c r="V964" s="37">
        <f t="shared" si="323"/>
        <v>0</v>
      </c>
      <c r="W964" s="37">
        <f t="shared" si="324"/>
        <v>0</v>
      </c>
    </row>
    <row r="965" spans="1:23" x14ac:dyDescent="0.35">
      <c r="A965" s="30">
        <v>45352</v>
      </c>
      <c r="B965" s="31" t="s">
        <v>515</v>
      </c>
      <c r="C965" s="31" t="s">
        <v>509</v>
      </c>
      <c r="D965" s="31">
        <v>8800</v>
      </c>
      <c r="E965" s="31">
        <v>1408</v>
      </c>
      <c r="F965" s="31">
        <v>10208</v>
      </c>
      <c r="G965" s="31">
        <v>10208</v>
      </c>
      <c r="H965" s="31">
        <f>D965</f>
        <v>8800</v>
      </c>
      <c r="I965" s="30">
        <v>45382</v>
      </c>
      <c r="J965" s="30" t="s">
        <v>506</v>
      </c>
      <c r="K965" s="31" t="s">
        <v>504</v>
      </c>
      <c r="L965" s="31" t="s">
        <v>404</v>
      </c>
      <c r="M965" s="31" t="s">
        <v>388</v>
      </c>
      <c r="N965" s="7">
        <v>46142</v>
      </c>
      <c r="O965" s="33">
        <f t="shared" ref="O965" si="327">MONTH(N965)</f>
        <v>4</v>
      </c>
      <c r="P965" s="33">
        <f t="shared" ref="P965" si="328">WEEKNUM(N965)</f>
        <v>18</v>
      </c>
      <c r="Q965" s="52">
        <f t="shared" ref="Q965" si="329">IF(J965="Vencido",N965-I965+1,0)</f>
        <v>761</v>
      </c>
      <c r="R965" s="37">
        <f t="shared" ref="R965" si="330">IF(Q965&gt;0,IF(Q965&lt;31,H965,0),0)</f>
        <v>0</v>
      </c>
      <c r="S965" s="37">
        <f t="shared" ref="S965" si="331">IF(Q965&gt;30,IF(Q965&lt;61,H965,0),0)</f>
        <v>0</v>
      </c>
      <c r="T965" s="37">
        <f t="shared" ref="T965" si="332">IF(Q965&gt;60,IF(Q965&lt;91,H965,0),0)</f>
        <v>0</v>
      </c>
      <c r="U965" s="37">
        <f t="shared" ref="U965" si="333">IF(Q965&gt;90,H965,0)</f>
        <v>8800</v>
      </c>
      <c r="V965" s="37">
        <f t="shared" ref="V965" si="334">IF(J965="Por vencer",H965,0)</f>
        <v>0</v>
      </c>
      <c r="W965" s="37">
        <f t="shared" ref="W965" si="335">IF(J965="Vigente",H965,0)</f>
        <v>0</v>
      </c>
    </row>
    <row r="966" spans="1:23" x14ac:dyDescent="0.35">
      <c r="A966" s="30">
        <v>46136</v>
      </c>
      <c r="B966" s="31" t="s">
        <v>1948</v>
      </c>
      <c r="C966" s="31" t="s">
        <v>1270</v>
      </c>
      <c r="D966" s="31">
        <v>3749.48</v>
      </c>
      <c r="E966" s="31">
        <v>599.91999999999996</v>
      </c>
      <c r="F966" s="31">
        <v>4349.3999999999996</v>
      </c>
      <c r="G966" s="31">
        <v>4349.3999999999996</v>
      </c>
      <c r="H966" s="31">
        <f>D966</f>
        <v>3749.48</v>
      </c>
      <c r="I966" s="30">
        <v>46166</v>
      </c>
      <c r="J966" s="30" t="s">
        <v>503</v>
      </c>
      <c r="K966" s="31" t="s">
        <v>504</v>
      </c>
      <c r="L966" s="31" t="s">
        <v>835</v>
      </c>
      <c r="M966" s="31" t="s">
        <v>388</v>
      </c>
      <c r="N966" s="7">
        <v>46136</v>
      </c>
      <c r="O966" s="33">
        <f t="shared" ref="O966:O1029" si="336">MONTH(N966)</f>
        <v>4</v>
      </c>
      <c r="P966" s="33">
        <f t="shared" ref="P966:P1029" si="337">WEEKNUM(N966)</f>
        <v>17</v>
      </c>
      <c r="Q966" s="52">
        <f t="shared" ref="Q966:Q1029" si="338">IF(J966="Vencido",N966-I966+1,0)</f>
        <v>0</v>
      </c>
      <c r="R966" s="37">
        <f t="shared" ref="R966:R1029" si="339">IF(Q966&gt;0,IF(Q966&lt;31,H966,0),0)</f>
        <v>0</v>
      </c>
      <c r="S966" s="37">
        <f t="shared" ref="S966:S1029" si="340">IF(Q966&gt;30,IF(Q966&lt;61,H966,0),0)</f>
        <v>0</v>
      </c>
      <c r="T966" s="37">
        <f t="shared" ref="T966:T1029" si="341">IF(Q966&gt;60,IF(Q966&lt;91,H966,0),0)</f>
        <v>0</v>
      </c>
      <c r="U966" s="37">
        <f t="shared" ref="U966:U1029" si="342">IF(Q966&gt;90,H966,0)</f>
        <v>0</v>
      </c>
      <c r="V966" s="37">
        <f t="shared" ref="V966:V1029" si="343">IF(J966="Por vencer",H966,0)</f>
        <v>0</v>
      </c>
      <c r="W966" s="37">
        <f t="shared" ref="W966:W1029" si="344">IF(J966="Vigente",H966,0)</f>
        <v>3749.48</v>
      </c>
    </row>
    <row r="967" spans="1:23" x14ac:dyDescent="0.35">
      <c r="A967" s="30">
        <v>46136</v>
      </c>
      <c r="B967" s="31" t="s">
        <v>1949</v>
      </c>
      <c r="C967" s="31" t="s">
        <v>1397</v>
      </c>
      <c r="D967" s="31">
        <v>8640</v>
      </c>
      <c r="E967" s="31">
        <v>1382.4</v>
      </c>
      <c r="F967" s="31">
        <v>10022.4</v>
      </c>
      <c r="G967" s="31">
        <v>10022.4</v>
      </c>
      <c r="H967" s="31">
        <f t="shared" ref="H967:H991" si="345">D967</f>
        <v>8640</v>
      </c>
      <c r="I967" s="30">
        <v>46136</v>
      </c>
      <c r="J967" s="30" t="s">
        <v>506</v>
      </c>
      <c r="K967" s="31" t="s">
        <v>504</v>
      </c>
      <c r="L967" s="31" t="s">
        <v>835</v>
      </c>
      <c r="M967" s="31" t="s">
        <v>511</v>
      </c>
      <c r="N967" s="7">
        <v>46136</v>
      </c>
      <c r="O967" s="33">
        <f t="shared" si="336"/>
        <v>4</v>
      </c>
      <c r="P967" s="33">
        <f t="shared" si="337"/>
        <v>17</v>
      </c>
      <c r="Q967" s="52">
        <f t="shared" si="338"/>
        <v>1</v>
      </c>
      <c r="R967" s="37">
        <f t="shared" si="339"/>
        <v>8640</v>
      </c>
      <c r="S967" s="37">
        <f t="shared" si="340"/>
        <v>0</v>
      </c>
      <c r="T967" s="37">
        <f t="shared" si="341"/>
        <v>0</v>
      </c>
      <c r="U967" s="37">
        <f t="shared" si="342"/>
        <v>0</v>
      </c>
      <c r="V967" s="37">
        <f t="shared" si="343"/>
        <v>0</v>
      </c>
      <c r="W967" s="37">
        <f t="shared" si="344"/>
        <v>0</v>
      </c>
    </row>
    <row r="968" spans="1:23" x14ac:dyDescent="0.35">
      <c r="A968" s="30">
        <v>46136</v>
      </c>
      <c r="B968" s="31" t="s">
        <v>1951</v>
      </c>
      <c r="C968" s="31" t="s">
        <v>414</v>
      </c>
      <c r="D968" s="31">
        <v>171851.13</v>
      </c>
      <c r="E968" s="31">
        <v>27496.18</v>
      </c>
      <c r="F968" s="31">
        <v>199347.31</v>
      </c>
      <c r="G968" s="31">
        <v>199347.31</v>
      </c>
      <c r="H968" s="31">
        <f t="shared" si="345"/>
        <v>171851.13</v>
      </c>
      <c r="I968" s="30">
        <v>46166</v>
      </c>
      <c r="J968" s="30" t="s">
        <v>503</v>
      </c>
      <c r="K968" s="31" t="s">
        <v>504</v>
      </c>
      <c r="L968" s="31" t="s">
        <v>835</v>
      </c>
      <c r="M968" s="31" t="s">
        <v>388</v>
      </c>
      <c r="N968" s="7">
        <v>46136</v>
      </c>
      <c r="O968" s="33">
        <f t="shared" si="336"/>
        <v>4</v>
      </c>
      <c r="P968" s="33">
        <f t="shared" si="337"/>
        <v>17</v>
      </c>
      <c r="Q968" s="52">
        <f t="shared" si="338"/>
        <v>0</v>
      </c>
      <c r="R968" s="37">
        <f t="shared" si="339"/>
        <v>0</v>
      </c>
      <c r="S968" s="37">
        <f t="shared" si="340"/>
        <v>0</v>
      </c>
      <c r="T968" s="37">
        <f t="shared" si="341"/>
        <v>0</v>
      </c>
      <c r="U968" s="37">
        <f t="shared" si="342"/>
        <v>0</v>
      </c>
      <c r="V968" s="37">
        <f t="shared" si="343"/>
        <v>0</v>
      </c>
      <c r="W968" s="37">
        <f t="shared" si="344"/>
        <v>171851.13</v>
      </c>
    </row>
    <row r="969" spans="1:23" x14ac:dyDescent="0.35">
      <c r="A969" s="30">
        <v>46136</v>
      </c>
      <c r="B969" s="31" t="s">
        <v>1952</v>
      </c>
      <c r="C969" s="31" t="s">
        <v>1311</v>
      </c>
      <c r="D969" s="31">
        <v>3195</v>
      </c>
      <c r="E969" s="31">
        <v>511.2</v>
      </c>
      <c r="F969" s="31">
        <v>3706.2</v>
      </c>
      <c r="G969" s="31">
        <v>3706.2</v>
      </c>
      <c r="H969" s="31">
        <f t="shared" si="345"/>
        <v>3195</v>
      </c>
      <c r="I969" s="30">
        <v>46136</v>
      </c>
      <c r="J969" s="30" t="s">
        <v>506</v>
      </c>
      <c r="K969" s="31" t="s">
        <v>504</v>
      </c>
      <c r="L969" s="31" t="s">
        <v>835</v>
      </c>
      <c r="M969" s="31" t="s">
        <v>511</v>
      </c>
      <c r="N969" s="7">
        <v>46136</v>
      </c>
      <c r="O969" s="33">
        <f t="shared" si="336"/>
        <v>4</v>
      </c>
      <c r="P969" s="33">
        <f t="shared" si="337"/>
        <v>17</v>
      </c>
      <c r="Q969" s="52">
        <f t="shared" si="338"/>
        <v>1</v>
      </c>
      <c r="R969" s="37">
        <f t="shared" si="339"/>
        <v>3195</v>
      </c>
      <c r="S969" s="37">
        <f t="shared" si="340"/>
        <v>0</v>
      </c>
      <c r="T969" s="37">
        <f t="shared" si="341"/>
        <v>0</v>
      </c>
      <c r="U969" s="37">
        <f t="shared" si="342"/>
        <v>0</v>
      </c>
      <c r="V969" s="37">
        <f t="shared" si="343"/>
        <v>0</v>
      </c>
      <c r="W969" s="37">
        <f t="shared" si="344"/>
        <v>0</v>
      </c>
    </row>
    <row r="970" spans="1:23" x14ac:dyDescent="0.35">
      <c r="A970" s="30">
        <v>46136</v>
      </c>
      <c r="B970" s="31" t="s">
        <v>1953</v>
      </c>
      <c r="C970" s="31" t="s">
        <v>1270</v>
      </c>
      <c r="D970" s="31">
        <v>3195</v>
      </c>
      <c r="E970" s="31">
        <v>511.2</v>
      </c>
      <c r="F970" s="31">
        <v>3706.2</v>
      </c>
      <c r="G970" s="31">
        <v>3706.2</v>
      </c>
      <c r="H970" s="31">
        <f t="shared" si="345"/>
        <v>3195</v>
      </c>
      <c r="I970" s="30">
        <v>46166</v>
      </c>
      <c r="J970" s="30" t="s">
        <v>503</v>
      </c>
      <c r="K970" s="31" t="s">
        <v>504</v>
      </c>
      <c r="L970" s="31" t="s">
        <v>835</v>
      </c>
      <c r="M970" s="31" t="s">
        <v>388</v>
      </c>
      <c r="N970" s="7">
        <v>46136</v>
      </c>
      <c r="O970" s="33">
        <f t="shared" si="336"/>
        <v>4</v>
      </c>
      <c r="P970" s="33">
        <f t="shared" si="337"/>
        <v>17</v>
      </c>
      <c r="Q970" s="52">
        <f t="shared" si="338"/>
        <v>0</v>
      </c>
      <c r="R970" s="37">
        <f t="shared" si="339"/>
        <v>0</v>
      </c>
      <c r="S970" s="37">
        <f t="shared" si="340"/>
        <v>0</v>
      </c>
      <c r="T970" s="37">
        <f t="shared" si="341"/>
        <v>0</v>
      </c>
      <c r="U970" s="37">
        <f t="shared" si="342"/>
        <v>0</v>
      </c>
      <c r="V970" s="37">
        <f t="shared" si="343"/>
        <v>0</v>
      </c>
      <c r="W970" s="37">
        <f t="shared" si="344"/>
        <v>3195</v>
      </c>
    </row>
    <row r="971" spans="1:23" x14ac:dyDescent="0.35">
      <c r="A971" s="30">
        <v>46136</v>
      </c>
      <c r="B971" s="31" t="s">
        <v>1955</v>
      </c>
      <c r="C971" s="31" t="s">
        <v>1448</v>
      </c>
      <c r="D971" s="31">
        <v>114984.03</v>
      </c>
      <c r="E971" s="31">
        <v>18397.439999999999</v>
      </c>
      <c r="F971" s="31">
        <v>133381.47</v>
      </c>
      <c r="G971" s="31">
        <v>133381.47</v>
      </c>
      <c r="H971" s="31">
        <f t="shared" si="345"/>
        <v>114984.03</v>
      </c>
      <c r="I971" s="30">
        <v>46166</v>
      </c>
      <c r="J971" s="30" t="s">
        <v>503</v>
      </c>
      <c r="K971" s="31" t="s">
        <v>504</v>
      </c>
      <c r="L971" s="31" t="s">
        <v>1146</v>
      </c>
      <c r="M971" s="31" t="s">
        <v>388</v>
      </c>
      <c r="N971" s="7">
        <v>46136</v>
      </c>
      <c r="O971" s="33">
        <f t="shared" si="336"/>
        <v>4</v>
      </c>
      <c r="P971" s="33">
        <f t="shared" si="337"/>
        <v>17</v>
      </c>
      <c r="Q971" s="52">
        <f t="shared" si="338"/>
        <v>0</v>
      </c>
      <c r="R971" s="37">
        <f t="shared" si="339"/>
        <v>0</v>
      </c>
      <c r="S971" s="37">
        <f t="shared" si="340"/>
        <v>0</v>
      </c>
      <c r="T971" s="37">
        <f t="shared" si="341"/>
        <v>0</v>
      </c>
      <c r="U971" s="37">
        <f t="shared" si="342"/>
        <v>0</v>
      </c>
      <c r="V971" s="37">
        <f t="shared" si="343"/>
        <v>0</v>
      </c>
      <c r="W971" s="37">
        <f t="shared" si="344"/>
        <v>114984.03</v>
      </c>
    </row>
    <row r="972" spans="1:23" x14ac:dyDescent="0.35">
      <c r="A972" s="30">
        <v>46136</v>
      </c>
      <c r="B972" s="31" t="s">
        <v>1957</v>
      </c>
      <c r="C972" s="31" t="s">
        <v>1448</v>
      </c>
      <c r="D972" s="31">
        <v>12600</v>
      </c>
      <c r="E972" s="31">
        <v>2016</v>
      </c>
      <c r="F972" s="31">
        <v>14616</v>
      </c>
      <c r="G972" s="31">
        <v>14616</v>
      </c>
      <c r="H972" s="31">
        <f t="shared" si="345"/>
        <v>12600</v>
      </c>
      <c r="I972" s="30">
        <v>46166</v>
      </c>
      <c r="J972" s="30" t="s">
        <v>503</v>
      </c>
      <c r="K972" s="31" t="s">
        <v>504</v>
      </c>
      <c r="L972" s="31" t="s">
        <v>1146</v>
      </c>
      <c r="M972" s="31" t="s">
        <v>388</v>
      </c>
      <c r="N972" s="7">
        <v>46136</v>
      </c>
      <c r="O972" s="33">
        <f t="shared" si="336"/>
        <v>4</v>
      </c>
      <c r="P972" s="33">
        <f t="shared" si="337"/>
        <v>17</v>
      </c>
      <c r="Q972" s="52">
        <f t="shared" si="338"/>
        <v>0</v>
      </c>
      <c r="R972" s="37">
        <f t="shared" si="339"/>
        <v>0</v>
      </c>
      <c r="S972" s="37">
        <f t="shared" si="340"/>
        <v>0</v>
      </c>
      <c r="T972" s="37">
        <f t="shared" si="341"/>
        <v>0</v>
      </c>
      <c r="U972" s="37">
        <f t="shared" si="342"/>
        <v>0</v>
      </c>
      <c r="V972" s="37">
        <f t="shared" si="343"/>
        <v>0</v>
      </c>
      <c r="W972" s="37">
        <f t="shared" si="344"/>
        <v>12600</v>
      </c>
    </row>
    <row r="973" spans="1:23" x14ac:dyDescent="0.35">
      <c r="A973" s="30">
        <v>46135</v>
      </c>
      <c r="B973" s="31" t="s">
        <v>1958</v>
      </c>
      <c r="C973" s="31" t="s">
        <v>523</v>
      </c>
      <c r="D973" s="31">
        <v>9200</v>
      </c>
      <c r="E973" s="31">
        <v>1472</v>
      </c>
      <c r="F973" s="31">
        <v>10672</v>
      </c>
      <c r="G973" s="31">
        <v>10672</v>
      </c>
      <c r="H973" s="31">
        <f t="shared" si="345"/>
        <v>9200</v>
      </c>
      <c r="I973" s="30">
        <v>46165</v>
      </c>
      <c r="J973" s="30" t="s">
        <v>503</v>
      </c>
      <c r="K973" s="31" t="s">
        <v>504</v>
      </c>
      <c r="L973" s="31" t="s">
        <v>397</v>
      </c>
      <c r="M973" s="31" t="s">
        <v>388</v>
      </c>
      <c r="N973" s="7">
        <v>46136</v>
      </c>
      <c r="O973" s="33">
        <f t="shared" si="336"/>
        <v>4</v>
      </c>
      <c r="P973" s="33">
        <f t="shared" si="337"/>
        <v>17</v>
      </c>
      <c r="Q973" s="52">
        <f t="shared" si="338"/>
        <v>0</v>
      </c>
      <c r="R973" s="37">
        <f t="shared" si="339"/>
        <v>0</v>
      </c>
      <c r="S973" s="37">
        <f t="shared" si="340"/>
        <v>0</v>
      </c>
      <c r="T973" s="37">
        <f t="shared" si="341"/>
        <v>0</v>
      </c>
      <c r="U973" s="37">
        <f t="shared" si="342"/>
        <v>0</v>
      </c>
      <c r="V973" s="37">
        <f t="shared" si="343"/>
        <v>0</v>
      </c>
      <c r="W973" s="37">
        <f t="shared" si="344"/>
        <v>9200</v>
      </c>
    </row>
    <row r="974" spans="1:23" x14ac:dyDescent="0.35">
      <c r="A974" s="30">
        <v>46135</v>
      </c>
      <c r="B974" s="31" t="s">
        <v>1962</v>
      </c>
      <c r="C974" s="31" t="s">
        <v>1136</v>
      </c>
      <c r="D974" s="31">
        <v>12980</v>
      </c>
      <c r="E974" s="31">
        <v>2076.8000000000002</v>
      </c>
      <c r="F974" s="31">
        <v>15056.8</v>
      </c>
      <c r="G974" s="31">
        <v>15056.8</v>
      </c>
      <c r="H974" s="31">
        <f t="shared" si="345"/>
        <v>12980</v>
      </c>
      <c r="I974" s="30">
        <v>46165</v>
      </c>
      <c r="J974" s="30" t="s">
        <v>503</v>
      </c>
      <c r="K974" s="31" t="s">
        <v>504</v>
      </c>
      <c r="L974" s="31" t="s">
        <v>397</v>
      </c>
      <c r="M974" s="31" t="s">
        <v>388</v>
      </c>
      <c r="N974" s="7">
        <v>46136</v>
      </c>
      <c r="O974" s="33">
        <f t="shared" si="336"/>
        <v>4</v>
      </c>
      <c r="P974" s="33">
        <f t="shared" si="337"/>
        <v>17</v>
      </c>
      <c r="Q974" s="52">
        <f t="shared" si="338"/>
        <v>0</v>
      </c>
      <c r="R974" s="37">
        <f t="shared" si="339"/>
        <v>0</v>
      </c>
      <c r="S974" s="37">
        <f t="shared" si="340"/>
        <v>0</v>
      </c>
      <c r="T974" s="37">
        <f t="shared" si="341"/>
        <v>0</v>
      </c>
      <c r="U974" s="37">
        <f t="shared" si="342"/>
        <v>0</v>
      </c>
      <c r="V974" s="37">
        <f t="shared" si="343"/>
        <v>0</v>
      </c>
      <c r="W974" s="37">
        <f t="shared" si="344"/>
        <v>12980</v>
      </c>
    </row>
    <row r="975" spans="1:23" x14ac:dyDescent="0.35">
      <c r="A975" s="30">
        <v>46134</v>
      </c>
      <c r="B975" s="31" t="s">
        <v>1964</v>
      </c>
      <c r="C975" s="31" t="s">
        <v>1885</v>
      </c>
      <c r="D975" s="31">
        <v>2850</v>
      </c>
      <c r="E975" s="31">
        <v>456</v>
      </c>
      <c r="F975" s="31">
        <v>3306</v>
      </c>
      <c r="G975" s="31">
        <v>3306</v>
      </c>
      <c r="H975" s="31">
        <f t="shared" si="345"/>
        <v>2850</v>
      </c>
      <c r="I975" s="30">
        <v>46164</v>
      </c>
      <c r="J975" s="30" t="s">
        <v>503</v>
      </c>
      <c r="K975" s="31" t="s">
        <v>504</v>
      </c>
      <c r="L975" s="31" t="s">
        <v>835</v>
      </c>
      <c r="M975" s="31" t="s">
        <v>388</v>
      </c>
      <c r="N975" s="7">
        <v>46136</v>
      </c>
      <c r="O975" s="33">
        <f t="shared" si="336"/>
        <v>4</v>
      </c>
      <c r="P975" s="33">
        <f t="shared" si="337"/>
        <v>17</v>
      </c>
      <c r="Q975" s="52">
        <f t="shared" si="338"/>
        <v>0</v>
      </c>
      <c r="R975" s="37">
        <f t="shared" si="339"/>
        <v>0</v>
      </c>
      <c r="S975" s="37">
        <f t="shared" si="340"/>
        <v>0</v>
      </c>
      <c r="T975" s="37">
        <f t="shared" si="341"/>
        <v>0</v>
      </c>
      <c r="U975" s="37">
        <f t="shared" si="342"/>
        <v>0</v>
      </c>
      <c r="V975" s="37">
        <f t="shared" si="343"/>
        <v>0</v>
      </c>
      <c r="W975" s="37">
        <f t="shared" si="344"/>
        <v>2850</v>
      </c>
    </row>
    <row r="976" spans="1:23" x14ac:dyDescent="0.35">
      <c r="A976" s="30">
        <v>46134</v>
      </c>
      <c r="B976" s="31" t="s">
        <v>1965</v>
      </c>
      <c r="C976" s="31" t="s">
        <v>408</v>
      </c>
      <c r="D976" s="31">
        <v>12400</v>
      </c>
      <c r="E976" s="31">
        <v>1984</v>
      </c>
      <c r="F976" s="31">
        <v>14384</v>
      </c>
      <c r="G976" s="31">
        <v>14384</v>
      </c>
      <c r="H976" s="31">
        <f t="shared" si="345"/>
        <v>12400</v>
      </c>
      <c r="I976" s="30">
        <v>46164</v>
      </c>
      <c r="J976" s="30" t="s">
        <v>503</v>
      </c>
      <c r="K976" s="31" t="s">
        <v>504</v>
      </c>
      <c r="L976" s="31" t="s">
        <v>397</v>
      </c>
      <c r="M976" s="31" t="s">
        <v>388</v>
      </c>
      <c r="N976" s="7">
        <v>46136</v>
      </c>
      <c r="O976" s="33">
        <f t="shared" si="336"/>
        <v>4</v>
      </c>
      <c r="P976" s="33">
        <f t="shared" si="337"/>
        <v>17</v>
      </c>
      <c r="Q976" s="52">
        <f t="shared" si="338"/>
        <v>0</v>
      </c>
      <c r="R976" s="37">
        <f t="shared" si="339"/>
        <v>0</v>
      </c>
      <c r="S976" s="37">
        <f t="shared" si="340"/>
        <v>0</v>
      </c>
      <c r="T976" s="37">
        <f t="shared" si="341"/>
        <v>0</v>
      </c>
      <c r="U976" s="37">
        <f t="shared" si="342"/>
        <v>0</v>
      </c>
      <c r="V976" s="37">
        <f t="shared" si="343"/>
        <v>0</v>
      </c>
      <c r="W976" s="37">
        <f t="shared" si="344"/>
        <v>12400</v>
      </c>
    </row>
    <row r="977" spans="1:23" x14ac:dyDescent="0.35">
      <c r="A977" s="30">
        <v>46134</v>
      </c>
      <c r="B977" s="31" t="s">
        <v>1966</v>
      </c>
      <c r="C977" s="31" t="s">
        <v>410</v>
      </c>
      <c r="D977" s="31">
        <v>8800</v>
      </c>
      <c r="E977" s="31">
        <v>1408</v>
      </c>
      <c r="F977" s="31">
        <v>10208</v>
      </c>
      <c r="G977" s="31">
        <v>10208</v>
      </c>
      <c r="H977" s="31">
        <f t="shared" si="345"/>
        <v>8800</v>
      </c>
      <c r="I977" s="30">
        <v>46164</v>
      </c>
      <c r="J977" s="30" t="s">
        <v>503</v>
      </c>
      <c r="K977" s="31" t="s">
        <v>504</v>
      </c>
      <c r="L977" s="31" t="s">
        <v>397</v>
      </c>
      <c r="M977" s="31" t="s">
        <v>388</v>
      </c>
      <c r="N977" s="7">
        <v>46136</v>
      </c>
      <c r="O977" s="33">
        <f t="shared" si="336"/>
        <v>4</v>
      </c>
      <c r="P977" s="33">
        <f t="shared" si="337"/>
        <v>17</v>
      </c>
      <c r="Q977" s="52">
        <f t="shared" si="338"/>
        <v>0</v>
      </c>
      <c r="R977" s="37">
        <f t="shared" si="339"/>
        <v>0</v>
      </c>
      <c r="S977" s="37">
        <f t="shared" si="340"/>
        <v>0</v>
      </c>
      <c r="T977" s="37">
        <f t="shared" si="341"/>
        <v>0</v>
      </c>
      <c r="U977" s="37">
        <f t="shared" si="342"/>
        <v>0</v>
      </c>
      <c r="V977" s="37">
        <f t="shared" si="343"/>
        <v>0</v>
      </c>
      <c r="W977" s="37">
        <f t="shared" si="344"/>
        <v>8800</v>
      </c>
    </row>
    <row r="978" spans="1:23" x14ac:dyDescent="0.35">
      <c r="A978" s="30">
        <v>46134</v>
      </c>
      <c r="B978" s="31" t="s">
        <v>1967</v>
      </c>
      <c r="C978" s="31" t="s">
        <v>1968</v>
      </c>
      <c r="D978" s="31">
        <v>7905</v>
      </c>
      <c r="E978" s="31">
        <v>1264.8</v>
      </c>
      <c r="F978" s="31">
        <v>9169.7999999999993</v>
      </c>
      <c r="G978" s="31">
        <v>9169.7999999999993</v>
      </c>
      <c r="H978" s="31">
        <f t="shared" si="345"/>
        <v>7905</v>
      </c>
      <c r="I978" s="30">
        <v>46164</v>
      </c>
      <c r="J978" s="30" t="s">
        <v>503</v>
      </c>
      <c r="K978" s="31" t="s">
        <v>504</v>
      </c>
      <c r="L978" s="31" t="s">
        <v>1146</v>
      </c>
      <c r="M978" s="31" t="s">
        <v>388</v>
      </c>
      <c r="N978" s="7">
        <v>46136</v>
      </c>
      <c r="O978" s="33">
        <f t="shared" si="336"/>
        <v>4</v>
      </c>
      <c r="P978" s="33">
        <f t="shared" si="337"/>
        <v>17</v>
      </c>
      <c r="Q978" s="52">
        <f t="shared" si="338"/>
        <v>0</v>
      </c>
      <c r="R978" s="37">
        <f t="shared" si="339"/>
        <v>0</v>
      </c>
      <c r="S978" s="37">
        <f t="shared" si="340"/>
        <v>0</v>
      </c>
      <c r="T978" s="37">
        <f t="shared" si="341"/>
        <v>0</v>
      </c>
      <c r="U978" s="37">
        <f t="shared" si="342"/>
        <v>0</v>
      </c>
      <c r="V978" s="37">
        <f t="shared" si="343"/>
        <v>0</v>
      </c>
      <c r="W978" s="37">
        <f t="shared" si="344"/>
        <v>7905</v>
      </c>
    </row>
    <row r="979" spans="1:23" x14ac:dyDescent="0.35">
      <c r="A979" s="30">
        <v>46133</v>
      </c>
      <c r="B979" s="31" t="s">
        <v>1969</v>
      </c>
      <c r="C979" s="31" t="s">
        <v>790</v>
      </c>
      <c r="D979" s="31">
        <v>49750</v>
      </c>
      <c r="E979" s="31">
        <v>7960</v>
      </c>
      <c r="F979" s="31">
        <v>57710</v>
      </c>
      <c r="G979" s="31">
        <v>57710</v>
      </c>
      <c r="H979" s="31">
        <f t="shared" si="345"/>
        <v>49750</v>
      </c>
      <c r="I979" s="30">
        <v>46163</v>
      </c>
      <c r="J979" s="30" t="s">
        <v>503</v>
      </c>
      <c r="K979" s="31" t="s">
        <v>504</v>
      </c>
      <c r="L979" s="31" t="s">
        <v>397</v>
      </c>
      <c r="M979" s="31" t="s">
        <v>388</v>
      </c>
      <c r="N979" s="7">
        <v>46136</v>
      </c>
      <c r="O979" s="33">
        <f t="shared" si="336"/>
        <v>4</v>
      </c>
      <c r="P979" s="33">
        <f t="shared" si="337"/>
        <v>17</v>
      </c>
      <c r="Q979" s="52">
        <f t="shared" si="338"/>
        <v>0</v>
      </c>
      <c r="R979" s="37">
        <f t="shared" si="339"/>
        <v>0</v>
      </c>
      <c r="S979" s="37">
        <f t="shared" si="340"/>
        <v>0</v>
      </c>
      <c r="T979" s="37">
        <f t="shared" si="341"/>
        <v>0</v>
      </c>
      <c r="U979" s="37">
        <f t="shared" si="342"/>
        <v>0</v>
      </c>
      <c r="V979" s="37">
        <f t="shared" si="343"/>
        <v>0</v>
      </c>
      <c r="W979" s="37">
        <f t="shared" si="344"/>
        <v>49750</v>
      </c>
    </row>
    <row r="980" spans="1:23" x14ac:dyDescent="0.35">
      <c r="A980" s="30">
        <v>46133</v>
      </c>
      <c r="B980" s="31" t="s">
        <v>1970</v>
      </c>
      <c r="C980" s="31" t="s">
        <v>523</v>
      </c>
      <c r="D980" s="31">
        <v>10200</v>
      </c>
      <c r="E980" s="31">
        <v>1632</v>
      </c>
      <c r="F980" s="31">
        <v>11832</v>
      </c>
      <c r="G980" s="31">
        <v>11832</v>
      </c>
      <c r="H980" s="31">
        <f t="shared" si="345"/>
        <v>10200</v>
      </c>
      <c r="I980" s="30">
        <v>46163</v>
      </c>
      <c r="J980" s="30" t="s">
        <v>503</v>
      </c>
      <c r="K980" s="31" t="s">
        <v>504</v>
      </c>
      <c r="L980" s="31" t="s">
        <v>397</v>
      </c>
      <c r="M980" s="31" t="s">
        <v>388</v>
      </c>
      <c r="N980" s="7">
        <v>46136</v>
      </c>
      <c r="O980" s="33">
        <f t="shared" si="336"/>
        <v>4</v>
      </c>
      <c r="P980" s="33">
        <f t="shared" si="337"/>
        <v>17</v>
      </c>
      <c r="Q980" s="52">
        <f t="shared" si="338"/>
        <v>0</v>
      </c>
      <c r="R980" s="37">
        <f t="shared" si="339"/>
        <v>0</v>
      </c>
      <c r="S980" s="37">
        <f t="shared" si="340"/>
        <v>0</v>
      </c>
      <c r="T980" s="37">
        <f t="shared" si="341"/>
        <v>0</v>
      </c>
      <c r="U980" s="37">
        <f t="shared" si="342"/>
        <v>0</v>
      </c>
      <c r="V980" s="37">
        <f t="shared" si="343"/>
        <v>0</v>
      </c>
      <c r="W980" s="37">
        <f t="shared" si="344"/>
        <v>10200</v>
      </c>
    </row>
    <row r="981" spans="1:23" x14ac:dyDescent="0.35">
      <c r="A981" s="30">
        <v>46133</v>
      </c>
      <c r="B981" s="31" t="s">
        <v>1972</v>
      </c>
      <c r="C981" s="31" t="s">
        <v>1973</v>
      </c>
      <c r="D981" s="31">
        <v>2050</v>
      </c>
      <c r="E981" s="31">
        <v>328</v>
      </c>
      <c r="F981" s="31">
        <v>2378</v>
      </c>
      <c r="G981" s="31">
        <v>2378</v>
      </c>
      <c r="H981" s="31">
        <f t="shared" si="345"/>
        <v>2050</v>
      </c>
      <c r="I981" s="30">
        <v>46133</v>
      </c>
      <c r="J981" s="30" t="s">
        <v>506</v>
      </c>
      <c r="K981" s="31" t="s">
        <v>504</v>
      </c>
      <c r="L981" s="31" t="s">
        <v>1146</v>
      </c>
      <c r="M981" s="31" t="s">
        <v>511</v>
      </c>
      <c r="N981" s="7">
        <v>46136</v>
      </c>
      <c r="O981" s="33">
        <f t="shared" si="336"/>
        <v>4</v>
      </c>
      <c r="P981" s="33">
        <f t="shared" si="337"/>
        <v>17</v>
      </c>
      <c r="Q981" s="52">
        <f t="shared" si="338"/>
        <v>4</v>
      </c>
      <c r="R981" s="37">
        <f t="shared" si="339"/>
        <v>2050</v>
      </c>
      <c r="S981" s="37">
        <f t="shared" si="340"/>
        <v>0</v>
      </c>
      <c r="T981" s="37">
        <f t="shared" si="341"/>
        <v>0</v>
      </c>
      <c r="U981" s="37">
        <f t="shared" si="342"/>
        <v>0</v>
      </c>
      <c r="V981" s="37">
        <f t="shared" si="343"/>
        <v>0</v>
      </c>
      <c r="W981" s="37">
        <f t="shared" si="344"/>
        <v>0</v>
      </c>
    </row>
    <row r="982" spans="1:23" x14ac:dyDescent="0.35">
      <c r="A982" s="30">
        <v>46133</v>
      </c>
      <c r="B982" s="31" t="s">
        <v>1974</v>
      </c>
      <c r="C982" s="31" t="s">
        <v>1679</v>
      </c>
      <c r="D982" s="31">
        <v>27200</v>
      </c>
      <c r="E982" s="31">
        <v>4352</v>
      </c>
      <c r="F982" s="31">
        <v>31552</v>
      </c>
      <c r="G982" s="31">
        <v>31552</v>
      </c>
      <c r="H982" s="31">
        <f t="shared" si="345"/>
        <v>27200</v>
      </c>
      <c r="I982" s="30">
        <v>46163</v>
      </c>
      <c r="J982" s="30" t="s">
        <v>503</v>
      </c>
      <c r="K982" s="31" t="s">
        <v>504</v>
      </c>
      <c r="L982" s="31" t="s">
        <v>1146</v>
      </c>
      <c r="M982" s="31" t="s">
        <v>388</v>
      </c>
      <c r="N982" s="7">
        <v>46136</v>
      </c>
      <c r="O982" s="33">
        <f t="shared" si="336"/>
        <v>4</v>
      </c>
      <c r="P982" s="33">
        <f t="shared" si="337"/>
        <v>17</v>
      </c>
      <c r="Q982" s="52">
        <f t="shared" si="338"/>
        <v>0</v>
      </c>
      <c r="R982" s="37">
        <f t="shared" si="339"/>
        <v>0</v>
      </c>
      <c r="S982" s="37">
        <f t="shared" si="340"/>
        <v>0</v>
      </c>
      <c r="T982" s="37">
        <f t="shared" si="341"/>
        <v>0</v>
      </c>
      <c r="U982" s="37">
        <f t="shared" si="342"/>
        <v>0</v>
      </c>
      <c r="V982" s="37">
        <f t="shared" si="343"/>
        <v>0</v>
      </c>
      <c r="W982" s="37">
        <f t="shared" si="344"/>
        <v>27200</v>
      </c>
    </row>
    <row r="983" spans="1:23" x14ac:dyDescent="0.35">
      <c r="A983" s="30">
        <v>46133</v>
      </c>
      <c r="B983" s="31" t="s">
        <v>1975</v>
      </c>
      <c r="C983" s="31" t="s">
        <v>644</v>
      </c>
      <c r="D983" s="31">
        <v>9699.2000000000007</v>
      </c>
      <c r="E983" s="31">
        <v>1551.87</v>
      </c>
      <c r="F983" s="31">
        <v>11251.07</v>
      </c>
      <c r="G983" s="31">
        <v>11251.07</v>
      </c>
      <c r="H983" s="31">
        <f t="shared" si="345"/>
        <v>9699.2000000000007</v>
      </c>
      <c r="I983" s="30">
        <v>46163</v>
      </c>
      <c r="J983" s="30" t="s">
        <v>503</v>
      </c>
      <c r="K983" s="31" t="s">
        <v>504</v>
      </c>
      <c r="L983" s="31" t="s">
        <v>835</v>
      </c>
      <c r="M983" s="31" t="s">
        <v>388</v>
      </c>
      <c r="N983" s="7">
        <v>46136</v>
      </c>
      <c r="O983" s="33">
        <f t="shared" si="336"/>
        <v>4</v>
      </c>
      <c r="P983" s="33">
        <f t="shared" si="337"/>
        <v>17</v>
      </c>
      <c r="Q983" s="52">
        <f t="shared" si="338"/>
        <v>0</v>
      </c>
      <c r="R983" s="37">
        <f t="shared" si="339"/>
        <v>0</v>
      </c>
      <c r="S983" s="37">
        <f t="shared" si="340"/>
        <v>0</v>
      </c>
      <c r="T983" s="37">
        <f t="shared" si="341"/>
        <v>0</v>
      </c>
      <c r="U983" s="37">
        <f t="shared" si="342"/>
        <v>0</v>
      </c>
      <c r="V983" s="37">
        <f t="shared" si="343"/>
        <v>0</v>
      </c>
      <c r="W983" s="37">
        <f t="shared" si="344"/>
        <v>9699.2000000000007</v>
      </c>
    </row>
    <row r="984" spans="1:23" x14ac:dyDescent="0.35">
      <c r="A984" s="30">
        <v>46132</v>
      </c>
      <c r="B984" s="31" t="s">
        <v>1976</v>
      </c>
      <c r="C984" s="31" t="s">
        <v>563</v>
      </c>
      <c r="D984" s="31">
        <v>27360</v>
      </c>
      <c r="E984" s="31">
        <v>4377.6000000000004</v>
      </c>
      <c r="F984" s="31">
        <v>31737.599999999999</v>
      </c>
      <c r="G984" s="31">
        <v>31737.599999999999</v>
      </c>
      <c r="H984" s="31">
        <f t="shared" si="345"/>
        <v>27360</v>
      </c>
      <c r="I984" s="30">
        <v>46162</v>
      </c>
      <c r="J984" s="30" t="s">
        <v>503</v>
      </c>
      <c r="K984" s="31" t="s">
        <v>504</v>
      </c>
      <c r="L984" s="31" t="s">
        <v>397</v>
      </c>
      <c r="M984" s="31" t="s">
        <v>388</v>
      </c>
      <c r="N984" s="7">
        <v>46136</v>
      </c>
      <c r="O984" s="33">
        <f t="shared" si="336"/>
        <v>4</v>
      </c>
      <c r="P984" s="33">
        <f t="shared" si="337"/>
        <v>17</v>
      </c>
      <c r="Q984" s="52">
        <f t="shared" si="338"/>
        <v>0</v>
      </c>
      <c r="R984" s="37">
        <f t="shared" si="339"/>
        <v>0</v>
      </c>
      <c r="S984" s="37">
        <f t="shared" si="340"/>
        <v>0</v>
      </c>
      <c r="T984" s="37">
        <f t="shared" si="341"/>
        <v>0</v>
      </c>
      <c r="U984" s="37">
        <f t="shared" si="342"/>
        <v>0</v>
      </c>
      <c r="V984" s="37">
        <f t="shared" si="343"/>
        <v>0</v>
      </c>
      <c r="W984" s="37">
        <f t="shared" si="344"/>
        <v>27360</v>
      </c>
    </row>
    <row r="985" spans="1:23" x14ac:dyDescent="0.35">
      <c r="A985" s="30">
        <v>46132</v>
      </c>
      <c r="B985" s="31" t="s">
        <v>1977</v>
      </c>
      <c r="C985" s="31" t="s">
        <v>1448</v>
      </c>
      <c r="D985" s="31">
        <v>12600</v>
      </c>
      <c r="E985" s="31">
        <v>2016</v>
      </c>
      <c r="F985" s="31">
        <v>14616</v>
      </c>
      <c r="G985" s="31">
        <v>14616</v>
      </c>
      <c r="H985" s="31">
        <f t="shared" si="345"/>
        <v>12600</v>
      </c>
      <c r="I985" s="30">
        <v>46162</v>
      </c>
      <c r="J985" s="30" t="s">
        <v>503</v>
      </c>
      <c r="K985" s="31" t="s">
        <v>504</v>
      </c>
      <c r="L985" s="31" t="s">
        <v>1146</v>
      </c>
      <c r="M985" s="31" t="s">
        <v>388</v>
      </c>
      <c r="N985" s="7">
        <v>46136</v>
      </c>
      <c r="O985" s="33">
        <f t="shared" si="336"/>
        <v>4</v>
      </c>
      <c r="P985" s="33">
        <f t="shared" si="337"/>
        <v>17</v>
      </c>
      <c r="Q985" s="52">
        <f t="shared" si="338"/>
        <v>0</v>
      </c>
      <c r="R985" s="37">
        <f t="shared" si="339"/>
        <v>0</v>
      </c>
      <c r="S985" s="37">
        <f t="shared" si="340"/>
        <v>0</v>
      </c>
      <c r="T985" s="37">
        <f t="shared" si="341"/>
        <v>0</v>
      </c>
      <c r="U985" s="37">
        <f t="shared" si="342"/>
        <v>0</v>
      </c>
      <c r="V985" s="37">
        <f t="shared" si="343"/>
        <v>0</v>
      </c>
      <c r="W985" s="37">
        <f t="shared" si="344"/>
        <v>12600</v>
      </c>
    </row>
    <row r="986" spans="1:23" x14ac:dyDescent="0.35">
      <c r="A986" s="30">
        <v>46130</v>
      </c>
      <c r="B986" s="31" t="s">
        <v>1978</v>
      </c>
      <c r="C986" s="31" t="s">
        <v>831</v>
      </c>
      <c r="D986" s="31">
        <v>13904.2</v>
      </c>
      <c r="E986" s="31"/>
      <c r="F986" s="31">
        <v>13904.2</v>
      </c>
      <c r="G986" s="31">
        <v>13904.2</v>
      </c>
      <c r="H986" s="31">
        <f t="shared" si="345"/>
        <v>13904.2</v>
      </c>
      <c r="I986" s="30">
        <v>46160</v>
      </c>
      <c r="J986" s="30" t="s">
        <v>503</v>
      </c>
      <c r="K986" s="31" t="s">
        <v>504</v>
      </c>
      <c r="L986" s="31" t="s">
        <v>397</v>
      </c>
      <c r="M986" s="31" t="s">
        <v>388</v>
      </c>
      <c r="N986" s="7">
        <v>46136</v>
      </c>
      <c r="O986" s="33">
        <f t="shared" si="336"/>
        <v>4</v>
      </c>
      <c r="P986" s="33">
        <f t="shared" si="337"/>
        <v>17</v>
      </c>
      <c r="Q986" s="52">
        <f t="shared" si="338"/>
        <v>0</v>
      </c>
      <c r="R986" s="37">
        <f t="shared" si="339"/>
        <v>0</v>
      </c>
      <c r="S986" s="37">
        <f t="shared" si="340"/>
        <v>0</v>
      </c>
      <c r="T986" s="37">
        <f t="shared" si="341"/>
        <v>0</v>
      </c>
      <c r="U986" s="37">
        <f t="shared" si="342"/>
        <v>0</v>
      </c>
      <c r="V986" s="37">
        <f t="shared" si="343"/>
        <v>0</v>
      </c>
      <c r="W986" s="37">
        <f t="shared" si="344"/>
        <v>13904.2</v>
      </c>
    </row>
    <row r="987" spans="1:23" x14ac:dyDescent="0.35">
      <c r="A987" s="30">
        <v>46130</v>
      </c>
      <c r="B987" s="31" t="s">
        <v>1979</v>
      </c>
      <c r="C987" s="31" t="s">
        <v>831</v>
      </c>
      <c r="D987" s="31">
        <v>20000</v>
      </c>
      <c r="E987" s="31"/>
      <c r="F987" s="31">
        <v>20000</v>
      </c>
      <c r="G987" s="31">
        <v>20000</v>
      </c>
      <c r="H987" s="31">
        <f t="shared" si="345"/>
        <v>20000</v>
      </c>
      <c r="I987" s="30">
        <v>46160</v>
      </c>
      <c r="J987" s="30" t="s">
        <v>503</v>
      </c>
      <c r="K987" s="31" t="s">
        <v>504</v>
      </c>
      <c r="L987" s="31" t="s">
        <v>397</v>
      </c>
      <c r="M987" s="31" t="s">
        <v>388</v>
      </c>
      <c r="N987" s="7">
        <v>46136</v>
      </c>
      <c r="O987" s="33">
        <f t="shared" si="336"/>
        <v>4</v>
      </c>
      <c r="P987" s="33">
        <f t="shared" si="337"/>
        <v>17</v>
      </c>
      <c r="Q987" s="52">
        <f t="shared" si="338"/>
        <v>0</v>
      </c>
      <c r="R987" s="37">
        <f t="shared" si="339"/>
        <v>0</v>
      </c>
      <c r="S987" s="37">
        <f t="shared" si="340"/>
        <v>0</v>
      </c>
      <c r="T987" s="37">
        <f t="shared" si="341"/>
        <v>0</v>
      </c>
      <c r="U987" s="37">
        <f t="shared" si="342"/>
        <v>0</v>
      </c>
      <c r="V987" s="37">
        <f t="shared" si="343"/>
        <v>0</v>
      </c>
      <c r="W987" s="37">
        <f t="shared" si="344"/>
        <v>20000</v>
      </c>
    </row>
    <row r="988" spans="1:23" x14ac:dyDescent="0.35">
      <c r="A988" s="30">
        <v>46129</v>
      </c>
      <c r="B988" s="31" t="s">
        <v>1882</v>
      </c>
      <c r="C988" s="31" t="s">
        <v>790</v>
      </c>
      <c r="D988" s="31">
        <v>48780</v>
      </c>
      <c r="E988" s="31">
        <v>7804.8</v>
      </c>
      <c r="F988" s="31">
        <v>56584.800000000003</v>
      </c>
      <c r="G988" s="31">
        <v>56584.800000000003</v>
      </c>
      <c r="H988" s="31">
        <f t="shared" si="345"/>
        <v>48780</v>
      </c>
      <c r="I988" s="30">
        <v>46159</v>
      </c>
      <c r="J988" s="30" t="s">
        <v>503</v>
      </c>
      <c r="K988" s="31" t="s">
        <v>504</v>
      </c>
      <c r="L988" s="31" t="s">
        <v>397</v>
      </c>
      <c r="M988" s="31" t="s">
        <v>388</v>
      </c>
      <c r="N988" s="7">
        <v>46136</v>
      </c>
      <c r="O988" s="33">
        <f t="shared" si="336"/>
        <v>4</v>
      </c>
      <c r="P988" s="33">
        <f t="shared" si="337"/>
        <v>17</v>
      </c>
      <c r="Q988" s="52">
        <f t="shared" si="338"/>
        <v>0</v>
      </c>
      <c r="R988" s="37">
        <f t="shared" si="339"/>
        <v>0</v>
      </c>
      <c r="S988" s="37">
        <f t="shared" si="340"/>
        <v>0</v>
      </c>
      <c r="T988" s="37">
        <f t="shared" si="341"/>
        <v>0</v>
      </c>
      <c r="U988" s="37">
        <f t="shared" si="342"/>
        <v>0</v>
      </c>
      <c r="V988" s="37">
        <f t="shared" si="343"/>
        <v>0</v>
      </c>
      <c r="W988" s="37">
        <f t="shared" si="344"/>
        <v>48780</v>
      </c>
    </row>
    <row r="989" spans="1:23" x14ac:dyDescent="0.35">
      <c r="A989" s="30">
        <v>46129</v>
      </c>
      <c r="B989" s="31" t="s">
        <v>1883</v>
      </c>
      <c r="C989" s="31" t="s">
        <v>1204</v>
      </c>
      <c r="D989" s="31">
        <v>4318.08</v>
      </c>
      <c r="E989" s="31">
        <v>690.89</v>
      </c>
      <c r="F989" s="31">
        <v>5008.97</v>
      </c>
      <c r="G989" s="31">
        <v>5008.97</v>
      </c>
      <c r="H989" s="31">
        <f t="shared" si="345"/>
        <v>4318.08</v>
      </c>
      <c r="I989" s="30">
        <v>46159</v>
      </c>
      <c r="J989" s="30" t="s">
        <v>503</v>
      </c>
      <c r="K989" s="31" t="s">
        <v>504</v>
      </c>
      <c r="L989" s="31" t="s">
        <v>397</v>
      </c>
      <c r="M989" s="31" t="s">
        <v>388</v>
      </c>
      <c r="N989" s="7">
        <v>46136</v>
      </c>
      <c r="O989" s="33">
        <f t="shared" si="336"/>
        <v>4</v>
      </c>
      <c r="P989" s="33">
        <f t="shared" si="337"/>
        <v>17</v>
      </c>
      <c r="Q989" s="52">
        <f t="shared" si="338"/>
        <v>0</v>
      </c>
      <c r="R989" s="37">
        <f t="shared" si="339"/>
        <v>0</v>
      </c>
      <c r="S989" s="37">
        <f t="shared" si="340"/>
        <v>0</v>
      </c>
      <c r="T989" s="37">
        <f t="shared" si="341"/>
        <v>0</v>
      </c>
      <c r="U989" s="37">
        <f t="shared" si="342"/>
        <v>0</v>
      </c>
      <c r="V989" s="37">
        <f t="shared" si="343"/>
        <v>0</v>
      </c>
      <c r="W989" s="37">
        <f t="shared" si="344"/>
        <v>4318.08</v>
      </c>
    </row>
    <row r="990" spans="1:23" x14ac:dyDescent="0.35">
      <c r="A990" s="30">
        <v>46129</v>
      </c>
      <c r="B990" s="31" t="s">
        <v>1884</v>
      </c>
      <c r="C990" s="31" t="s">
        <v>1885</v>
      </c>
      <c r="D990" s="31">
        <v>25560</v>
      </c>
      <c r="E990" s="31">
        <v>4089.6</v>
      </c>
      <c r="F990" s="31">
        <v>29649.599999999999</v>
      </c>
      <c r="G990" s="31">
        <v>29649.599999999999</v>
      </c>
      <c r="H990" s="31">
        <f t="shared" si="345"/>
        <v>25560</v>
      </c>
      <c r="I990" s="30">
        <v>46159</v>
      </c>
      <c r="J990" s="30" t="s">
        <v>503</v>
      </c>
      <c r="K990" s="31" t="s">
        <v>504</v>
      </c>
      <c r="L990" s="31" t="s">
        <v>835</v>
      </c>
      <c r="M990" s="31" t="s">
        <v>388</v>
      </c>
      <c r="N990" s="7">
        <v>46136</v>
      </c>
      <c r="O990" s="33">
        <f t="shared" si="336"/>
        <v>4</v>
      </c>
      <c r="P990" s="33">
        <f t="shared" si="337"/>
        <v>17</v>
      </c>
      <c r="Q990" s="52">
        <f t="shared" si="338"/>
        <v>0</v>
      </c>
      <c r="R990" s="37">
        <f t="shared" si="339"/>
        <v>0</v>
      </c>
      <c r="S990" s="37">
        <f t="shared" si="340"/>
        <v>0</v>
      </c>
      <c r="T990" s="37">
        <f t="shared" si="341"/>
        <v>0</v>
      </c>
      <c r="U990" s="37">
        <f t="shared" si="342"/>
        <v>0</v>
      </c>
      <c r="V990" s="37">
        <f t="shared" si="343"/>
        <v>0</v>
      </c>
      <c r="W990" s="37">
        <f t="shared" si="344"/>
        <v>25560</v>
      </c>
    </row>
    <row r="991" spans="1:23" x14ac:dyDescent="0.35">
      <c r="A991" s="30">
        <v>46128</v>
      </c>
      <c r="B991" s="31" t="s">
        <v>1886</v>
      </c>
      <c r="C991" s="31" t="s">
        <v>586</v>
      </c>
      <c r="D991" s="31">
        <v>65000</v>
      </c>
      <c r="E991" s="31"/>
      <c r="F991" s="31">
        <v>65000</v>
      </c>
      <c r="G991" s="31">
        <v>65000</v>
      </c>
      <c r="H991" s="31">
        <f t="shared" si="345"/>
        <v>65000</v>
      </c>
      <c r="I991" s="30">
        <v>46158</v>
      </c>
      <c r="J991" s="30" t="s">
        <v>503</v>
      </c>
      <c r="K991" s="31" t="s">
        <v>504</v>
      </c>
      <c r="L991" s="31" t="s">
        <v>397</v>
      </c>
      <c r="M991" s="31" t="s">
        <v>388</v>
      </c>
      <c r="N991" s="7">
        <v>46136</v>
      </c>
      <c r="O991" s="33">
        <f t="shared" si="336"/>
        <v>4</v>
      </c>
      <c r="P991" s="33">
        <f t="shared" si="337"/>
        <v>17</v>
      </c>
      <c r="Q991" s="52">
        <f t="shared" si="338"/>
        <v>0</v>
      </c>
      <c r="R991" s="37">
        <f t="shared" si="339"/>
        <v>0</v>
      </c>
      <c r="S991" s="37">
        <f t="shared" si="340"/>
        <v>0</v>
      </c>
      <c r="T991" s="37">
        <f t="shared" si="341"/>
        <v>0</v>
      </c>
      <c r="U991" s="37">
        <f t="shared" si="342"/>
        <v>0</v>
      </c>
      <c r="V991" s="37">
        <f t="shared" si="343"/>
        <v>0</v>
      </c>
      <c r="W991" s="37">
        <f t="shared" si="344"/>
        <v>65000</v>
      </c>
    </row>
    <row r="992" spans="1:23" x14ac:dyDescent="0.35">
      <c r="A992" s="30">
        <v>46128</v>
      </c>
      <c r="B992" s="31" t="s">
        <v>1887</v>
      </c>
      <c r="C992" s="31" t="s">
        <v>1204</v>
      </c>
      <c r="D992" s="31">
        <v>7740</v>
      </c>
      <c r="E992" s="31">
        <v>1238.4000000000001</v>
      </c>
      <c r="F992" s="31">
        <v>8978.4</v>
      </c>
      <c r="G992" s="31">
        <v>4489.2</v>
      </c>
      <c r="H992" s="31">
        <f>G992/1.16</f>
        <v>3870</v>
      </c>
      <c r="I992" s="30">
        <v>46158</v>
      </c>
      <c r="J992" s="30" t="s">
        <v>503</v>
      </c>
      <c r="K992" s="31" t="s">
        <v>510</v>
      </c>
      <c r="L992" s="31" t="s">
        <v>397</v>
      </c>
      <c r="M992" s="31" t="s">
        <v>388</v>
      </c>
      <c r="N992" s="7">
        <v>46136</v>
      </c>
      <c r="O992" s="33">
        <f t="shared" si="336"/>
        <v>4</v>
      </c>
      <c r="P992" s="33">
        <f t="shared" si="337"/>
        <v>17</v>
      </c>
      <c r="Q992" s="52">
        <f t="shared" si="338"/>
        <v>0</v>
      </c>
      <c r="R992" s="37">
        <f t="shared" si="339"/>
        <v>0</v>
      </c>
      <c r="S992" s="37">
        <f t="shared" si="340"/>
        <v>0</v>
      </c>
      <c r="T992" s="37">
        <f t="shared" si="341"/>
        <v>0</v>
      </c>
      <c r="U992" s="37">
        <f t="shared" si="342"/>
        <v>0</v>
      </c>
      <c r="V992" s="37">
        <f t="shared" si="343"/>
        <v>0</v>
      </c>
      <c r="W992" s="37">
        <f t="shared" si="344"/>
        <v>3870</v>
      </c>
    </row>
    <row r="993" spans="1:23" x14ac:dyDescent="0.35">
      <c r="A993" s="30">
        <v>46128</v>
      </c>
      <c r="B993" s="31" t="s">
        <v>1888</v>
      </c>
      <c r="C993" s="31" t="s">
        <v>402</v>
      </c>
      <c r="D993" s="31">
        <v>61560</v>
      </c>
      <c r="E993" s="31">
        <v>9849.6</v>
      </c>
      <c r="F993" s="31">
        <v>71409.600000000006</v>
      </c>
      <c r="G993" s="31">
        <v>71409.600000000006</v>
      </c>
      <c r="H993" s="31">
        <f t="shared" ref="H993:H1021" si="346">D993</f>
        <v>61560</v>
      </c>
      <c r="I993" s="30">
        <v>46158</v>
      </c>
      <c r="J993" s="30" t="s">
        <v>503</v>
      </c>
      <c r="K993" s="31" t="s">
        <v>504</v>
      </c>
      <c r="L993" s="31" t="s">
        <v>397</v>
      </c>
      <c r="M993" s="31" t="s">
        <v>388</v>
      </c>
      <c r="N993" s="7">
        <v>46136</v>
      </c>
      <c r="O993" s="33">
        <f t="shared" si="336"/>
        <v>4</v>
      </c>
      <c r="P993" s="33">
        <f t="shared" si="337"/>
        <v>17</v>
      </c>
      <c r="Q993" s="52">
        <f t="shared" si="338"/>
        <v>0</v>
      </c>
      <c r="R993" s="37">
        <f t="shared" si="339"/>
        <v>0</v>
      </c>
      <c r="S993" s="37">
        <f t="shared" si="340"/>
        <v>0</v>
      </c>
      <c r="T993" s="37">
        <f t="shared" si="341"/>
        <v>0</v>
      </c>
      <c r="U993" s="37">
        <f t="shared" si="342"/>
        <v>0</v>
      </c>
      <c r="V993" s="37">
        <f t="shared" si="343"/>
        <v>0</v>
      </c>
      <c r="W993" s="37">
        <f t="shared" si="344"/>
        <v>61560</v>
      </c>
    </row>
    <row r="994" spans="1:23" x14ac:dyDescent="0.35">
      <c r="A994" s="30">
        <v>46128</v>
      </c>
      <c r="B994" s="31" t="s">
        <v>1889</v>
      </c>
      <c r="C994" s="31" t="s">
        <v>831</v>
      </c>
      <c r="D994" s="31">
        <v>13896.15</v>
      </c>
      <c r="E994" s="31"/>
      <c r="F994" s="31">
        <v>13896.15</v>
      </c>
      <c r="G994" s="31">
        <v>13896.15</v>
      </c>
      <c r="H994" s="31">
        <f t="shared" si="346"/>
        <v>13896.15</v>
      </c>
      <c r="I994" s="30">
        <v>46158</v>
      </c>
      <c r="J994" s="30" t="s">
        <v>503</v>
      </c>
      <c r="K994" s="31" t="s">
        <v>504</v>
      </c>
      <c r="L994" s="31" t="s">
        <v>397</v>
      </c>
      <c r="M994" s="31" t="s">
        <v>388</v>
      </c>
      <c r="N994" s="7">
        <v>46136</v>
      </c>
      <c r="O994" s="33">
        <f t="shared" si="336"/>
        <v>4</v>
      </c>
      <c r="P994" s="33">
        <f t="shared" si="337"/>
        <v>17</v>
      </c>
      <c r="Q994" s="52">
        <f t="shared" si="338"/>
        <v>0</v>
      </c>
      <c r="R994" s="37">
        <f t="shared" si="339"/>
        <v>0</v>
      </c>
      <c r="S994" s="37">
        <f t="shared" si="340"/>
        <v>0</v>
      </c>
      <c r="T994" s="37">
        <f t="shared" si="341"/>
        <v>0</v>
      </c>
      <c r="U994" s="37">
        <f t="shared" si="342"/>
        <v>0</v>
      </c>
      <c r="V994" s="37">
        <f t="shared" si="343"/>
        <v>0</v>
      </c>
      <c r="W994" s="37">
        <f t="shared" si="344"/>
        <v>13896.15</v>
      </c>
    </row>
    <row r="995" spans="1:23" x14ac:dyDescent="0.35">
      <c r="A995" s="30">
        <v>46126</v>
      </c>
      <c r="B995" s="31" t="s">
        <v>1895</v>
      </c>
      <c r="C995" s="31" t="s">
        <v>1896</v>
      </c>
      <c r="D995" s="31">
        <v>15980</v>
      </c>
      <c r="E995" s="31">
        <v>2556.8000000000002</v>
      </c>
      <c r="F995" s="31">
        <v>18536.8</v>
      </c>
      <c r="G995" s="31">
        <v>18536.8</v>
      </c>
      <c r="H995" s="31">
        <f t="shared" si="346"/>
        <v>15980</v>
      </c>
      <c r="I995" s="30">
        <v>46156</v>
      </c>
      <c r="J995" s="30" t="s">
        <v>503</v>
      </c>
      <c r="K995" s="31" t="s">
        <v>504</v>
      </c>
      <c r="L995" s="31" t="s">
        <v>835</v>
      </c>
      <c r="M995" s="31" t="s">
        <v>388</v>
      </c>
      <c r="N995" s="7">
        <v>46136</v>
      </c>
      <c r="O995" s="33">
        <f t="shared" si="336"/>
        <v>4</v>
      </c>
      <c r="P995" s="33">
        <f t="shared" si="337"/>
        <v>17</v>
      </c>
      <c r="Q995" s="52">
        <f t="shared" si="338"/>
        <v>0</v>
      </c>
      <c r="R995" s="37">
        <f t="shared" si="339"/>
        <v>0</v>
      </c>
      <c r="S995" s="37">
        <f t="shared" si="340"/>
        <v>0</v>
      </c>
      <c r="T995" s="37">
        <f t="shared" si="341"/>
        <v>0</v>
      </c>
      <c r="U995" s="37">
        <f t="shared" si="342"/>
        <v>0</v>
      </c>
      <c r="V995" s="37">
        <f t="shared" si="343"/>
        <v>0</v>
      </c>
      <c r="W995" s="37">
        <f t="shared" si="344"/>
        <v>15980</v>
      </c>
    </row>
    <row r="996" spans="1:23" x14ac:dyDescent="0.35">
      <c r="A996" s="30">
        <v>46126</v>
      </c>
      <c r="B996" s="31" t="s">
        <v>1897</v>
      </c>
      <c r="C996" s="31" t="s">
        <v>523</v>
      </c>
      <c r="D996" s="31">
        <v>4600</v>
      </c>
      <c r="E996" s="31">
        <v>736</v>
      </c>
      <c r="F996" s="31">
        <v>5336</v>
      </c>
      <c r="G996" s="31">
        <v>5336</v>
      </c>
      <c r="H996" s="31">
        <f t="shared" si="346"/>
        <v>4600</v>
      </c>
      <c r="I996" s="30">
        <v>46156</v>
      </c>
      <c r="J996" s="30" t="s">
        <v>503</v>
      </c>
      <c r="K996" s="31" t="s">
        <v>504</v>
      </c>
      <c r="L996" s="31" t="s">
        <v>397</v>
      </c>
      <c r="M996" s="31" t="s">
        <v>388</v>
      </c>
      <c r="N996" s="7">
        <v>46136</v>
      </c>
      <c r="O996" s="33">
        <f t="shared" si="336"/>
        <v>4</v>
      </c>
      <c r="P996" s="33">
        <f t="shared" si="337"/>
        <v>17</v>
      </c>
      <c r="Q996" s="52">
        <f t="shared" si="338"/>
        <v>0</v>
      </c>
      <c r="R996" s="37">
        <f t="shared" si="339"/>
        <v>0</v>
      </c>
      <c r="S996" s="37">
        <f t="shared" si="340"/>
        <v>0</v>
      </c>
      <c r="T996" s="37">
        <f t="shared" si="341"/>
        <v>0</v>
      </c>
      <c r="U996" s="37">
        <f t="shared" si="342"/>
        <v>0</v>
      </c>
      <c r="V996" s="37">
        <f t="shared" si="343"/>
        <v>0</v>
      </c>
      <c r="W996" s="37">
        <f t="shared" si="344"/>
        <v>4600</v>
      </c>
    </row>
    <row r="997" spans="1:23" x14ac:dyDescent="0.35">
      <c r="A997" s="30">
        <v>46126</v>
      </c>
      <c r="B997" s="31" t="s">
        <v>1898</v>
      </c>
      <c r="C997" s="31" t="s">
        <v>411</v>
      </c>
      <c r="D997" s="31">
        <v>30600</v>
      </c>
      <c r="E997" s="31">
        <v>4896</v>
      </c>
      <c r="F997" s="31">
        <v>35496</v>
      </c>
      <c r="G997" s="31">
        <v>35496</v>
      </c>
      <c r="H997" s="31">
        <f t="shared" si="346"/>
        <v>30600</v>
      </c>
      <c r="I997" s="30">
        <v>46156</v>
      </c>
      <c r="J997" s="30" t="s">
        <v>503</v>
      </c>
      <c r="K997" s="31" t="s">
        <v>504</v>
      </c>
      <c r="L997" s="31" t="s">
        <v>1146</v>
      </c>
      <c r="M997" s="31" t="s">
        <v>388</v>
      </c>
      <c r="N997" s="7">
        <v>46136</v>
      </c>
      <c r="O997" s="33">
        <f t="shared" si="336"/>
        <v>4</v>
      </c>
      <c r="P997" s="33">
        <f t="shared" si="337"/>
        <v>17</v>
      </c>
      <c r="Q997" s="52">
        <f t="shared" si="338"/>
        <v>0</v>
      </c>
      <c r="R997" s="37">
        <f t="shared" si="339"/>
        <v>0</v>
      </c>
      <c r="S997" s="37">
        <f t="shared" si="340"/>
        <v>0</v>
      </c>
      <c r="T997" s="37">
        <f t="shared" si="341"/>
        <v>0</v>
      </c>
      <c r="U997" s="37">
        <f t="shared" si="342"/>
        <v>0</v>
      </c>
      <c r="V997" s="37">
        <f t="shared" si="343"/>
        <v>0</v>
      </c>
      <c r="W997" s="37">
        <f t="shared" si="344"/>
        <v>30600</v>
      </c>
    </row>
    <row r="998" spans="1:23" x14ac:dyDescent="0.35">
      <c r="A998" s="30">
        <v>46125</v>
      </c>
      <c r="B998" s="31" t="s">
        <v>1902</v>
      </c>
      <c r="C998" s="31" t="s">
        <v>1164</v>
      </c>
      <c r="D998" s="31">
        <v>114975</v>
      </c>
      <c r="E998" s="31">
        <v>18396</v>
      </c>
      <c r="F998" s="31">
        <v>133371</v>
      </c>
      <c r="G998" s="31">
        <v>133371</v>
      </c>
      <c r="H998" s="31">
        <f t="shared" si="346"/>
        <v>114975</v>
      </c>
      <c r="I998" s="30">
        <v>46155</v>
      </c>
      <c r="J998" s="30" t="s">
        <v>503</v>
      </c>
      <c r="K998" s="31" t="s">
        <v>504</v>
      </c>
      <c r="L998" s="31" t="s">
        <v>397</v>
      </c>
      <c r="M998" s="31" t="s">
        <v>388</v>
      </c>
      <c r="N998" s="7">
        <v>46136</v>
      </c>
      <c r="O998" s="33">
        <f t="shared" si="336"/>
        <v>4</v>
      </c>
      <c r="P998" s="33">
        <f t="shared" si="337"/>
        <v>17</v>
      </c>
      <c r="Q998" s="52">
        <f t="shared" si="338"/>
        <v>0</v>
      </c>
      <c r="R998" s="37">
        <f t="shared" si="339"/>
        <v>0</v>
      </c>
      <c r="S998" s="37">
        <f t="shared" si="340"/>
        <v>0</v>
      </c>
      <c r="T998" s="37">
        <f t="shared" si="341"/>
        <v>0</v>
      </c>
      <c r="U998" s="37">
        <f t="shared" si="342"/>
        <v>0</v>
      </c>
      <c r="V998" s="37">
        <f t="shared" si="343"/>
        <v>0</v>
      </c>
      <c r="W998" s="37">
        <f t="shared" si="344"/>
        <v>114975</v>
      </c>
    </row>
    <row r="999" spans="1:23" x14ac:dyDescent="0.35">
      <c r="A999" s="30">
        <v>46125</v>
      </c>
      <c r="B999" s="31" t="s">
        <v>1903</v>
      </c>
      <c r="C999" s="31" t="s">
        <v>1274</v>
      </c>
      <c r="D999" s="31">
        <v>110000</v>
      </c>
      <c r="E999" s="31"/>
      <c r="F999" s="31">
        <v>110000</v>
      </c>
      <c r="G999" s="31">
        <v>110000</v>
      </c>
      <c r="H999" s="31">
        <f t="shared" si="346"/>
        <v>110000</v>
      </c>
      <c r="I999" s="30">
        <v>46125</v>
      </c>
      <c r="J999" s="30" t="s">
        <v>506</v>
      </c>
      <c r="K999" s="31" t="s">
        <v>504</v>
      </c>
      <c r="L999" s="31" t="s">
        <v>397</v>
      </c>
      <c r="M999" s="31" t="s">
        <v>511</v>
      </c>
      <c r="N999" s="7">
        <v>46136</v>
      </c>
      <c r="O999" s="33">
        <f t="shared" si="336"/>
        <v>4</v>
      </c>
      <c r="P999" s="33">
        <f t="shared" si="337"/>
        <v>17</v>
      </c>
      <c r="Q999" s="52">
        <f t="shared" si="338"/>
        <v>12</v>
      </c>
      <c r="R999" s="37">
        <f t="shared" si="339"/>
        <v>110000</v>
      </c>
      <c r="S999" s="37">
        <f t="shared" si="340"/>
        <v>0</v>
      </c>
      <c r="T999" s="37">
        <f t="shared" si="341"/>
        <v>0</v>
      </c>
      <c r="U999" s="37">
        <f t="shared" si="342"/>
        <v>0</v>
      </c>
      <c r="V999" s="37">
        <f t="shared" si="343"/>
        <v>0</v>
      </c>
      <c r="W999" s="37">
        <f t="shared" si="344"/>
        <v>0</v>
      </c>
    </row>
    <row r="1000" spans="1:23" x14ac:dyDescent="0.35">
      <c r="A1000" s="30">
        <v>46125</v>
      </c>
      <c r="B1000" s="31" t="s">
        <v>1660</v>
      </c>
      <c r="C1000" s="31" t="s">
        <v>790</v>
      </c>
      <c r="D1000" s="31">
        <v>34200</v>
      </c>
      <c r="E1000" s="31">
        <v>5472</v>
      </c>
      <c r="F1000" s="31">
        <v>39672</v>
      </c>
      <c r="G1000" s="31">
        <v>39672</v>
      </c>
      <c r="H1000" s="31">
        <f t="shared" si="346"/>
        <v>34200</v>
      </c>
      <c r="I1000" s="30">
        <v>46155</v>
      </c>
      <c r="J1000" s="30" t="s">
        <v>503</v>
      </c>
      <c r="K1000" s="31" t="s">
        <v>504</v>
      </c>
      <c r="L1000" s="31" t="s">
        <v>397</v>
      </c>
      <c r="M1000" s="31" t="s">
        <v>388</v>
      </c>
      <c r="N1000" s="7">
        <v>46136</v>
      </c>
      <c r="O1000" s="33">
        <f t="shared" si="336"/>
        <v>4</v>
      </c>
      <c r="P1000" s="33">
        <f t="shared" si="337"/>
        <v>17</v>
      </c>
      <c r="Q1000" s="52">
        <f t="shared" si="338"/>
        <v>0</v>
      </c>
      <c r="R1000" s="37">
        <f t="shared" si="339"/>
        <v>0</v>
      </c>
      <c r="S1000" s="37">
        <f t="shared" si="340"/>
        <v>0</v>
      </c>
      <c r="T1000" s="37">
        <f t="shared" si="341"/>
        <v>0</v>
      </c>
      <c r="U1000" s="37">
        <f t="shared" si="342"/>
        <v>0</v>
      </c>
      <c r="V1000" s="37">
        <f t="shared" si="343"/>
        <v>0</v>
      </c>
      <c r="W1000" s="37">
        <f t="shared" si="344"/>
        <v>34200</v>
      </c>
    </row>
    <row r="1001" spans="1:23" x14ac:dyDescent="0.35">
      <c r="A1001" s="30">
        <v>46122</v>
      </c>
      <c r="B1001" s="31" t="s">
        <v>1800</v>
      </c>
      <c r="C1001" s="31" t="s">
        <v>790</v>
      </c>
      <c r="D1001" s="31">
        <v>59040</v>
      </c>
      <c r="E1001" s="31">
        <v>9446.4</v>
      </c>
      <c r="F1001" s="31">
        <v>68486.399999999994</v>
      </c>
      <c r="G1001" s="31">
        <v>68486.399999999994</v>
      </c>
      <c r="H1001" s="31">
        <f t="shared" si="346"/>
        <v>59040</v>
      </c>
      <c r="I1001" s="30">
        <v>46152</v>
      </c>
      <c r="J1001" s="30" t="s">
        <v>503</v>
      </c>
      <c r="K1001" s="31" t="s">
        <v>504</v>
      </c>
      <c r="L1001" s="31" t="s">
        <v>397</v>
      </c>
      <c r="M1001" s="31" t="s">
        <v>388</v>
      </c>
      <c r="N1001" s="7">
        <v>46136</v>
      </c>
      <c r="O1001" s="33">
        <f t="shared" si="336"/>
        <v>4</v>
      </c>
      <c r="P1001" s="33">
        <f t="shared" si="337"/>
        <v>17</v>
      </c>
      <c r="Q1001" s="52">
        <f t="shared" si="338"/>
        <v>0</v>
      </c>
      <c r="R1001" s="37">
        <f t="shared" si="339"/>
        <v>0</v>
      </c>
      <c r="S1001" s="37">
        <f t="shared" si="340"/>
        <v>0</v>
      </c>
      <c r="T1001" s="37">
        <f t="shared" si="341"/>
        <v>0</v>
      </c>
      <c r="U1001" s="37">
        <f t="shared" si="342"/>
        <v>0</v>
      </c>
      <c r="V1001" s="37">
        <f t="shared" si="343"/>
        <v>0</v>
      </c>
      <c r="W1001" s="37">
        <f t="shared" si="344"/>
        <v>59040</v>
      </c>
    </row>
    <row r="1002" spans="1:23" x14ac:dyDescent="0.35">
      <c r="A1002" s="30">
        <v>46122</v>
      </c>
      <c r="B1002" s="31" t="s">
        <v>1801</v>
      </c>
      <c r="C1002" s="31" t="s">
        <v>415</v>
      </c>
      <c r="D1002" s="31">
        <v>21716.48</v>
      </c>
      <c r="E1002" s="31">
        <v>3474.64</v>
      </c>
      <c r="F1002" s="31">
        <v>25191.119999999999</v>
      </c>
      <c r="G1002" s="31">
        <v>25191.119999999999</v>
      </c>
      <c r="H1002" s="31">
        <f t="shared" si="346"/>
        <v>21716.48</v>
      </c>
      <c r="I1002" s="30">
        <v>46152</v>
      </c>
      <c r="J1002" s="30" t="s">
        <v>503</v>
      </c>
      <c r="K1002" s="31" t="s">
        <v>504</v>
      </c>
      <c r="L1002" s="31" t="s">
        <v>397</v>
      </c>
      <c r="M1002" s="31" t="s">
        <v>388</v>
      </c>
      <c r="N1002" s="7">
        <v>46136</v>
      </c>
      <c r="O1002" s="33">
        <f t="shared" si="336"/>
        <v>4</v>
      </c>
      <c r="P1002" s="33">
        <f t="shared" si="337"/>
        <v>17</v>
      </c>
      <c r="Q1002" s="52">
        <f t="shared" si="338"/>
        <v>0</v>
      </c>
      <c r="R1002" s="37">
        <f t="shared" si="339"/>
        <v>0</v>
      </c>
      <c r="S1002" s="37">
        <f t="shared" si="340"/>
        <v>0</v>
      </c>
      <c r="T1002" s="37">
        <f t="shared" si="341"/>
        <v>0</v>
      </c>
      <c r="U1002" s="37">
        <f t="shared" si="342"/>
        <v>0</v>
      </c>
      <c r="V1002" s="37">
        <f t="shared" si="343"/>
        <v>0</v>
      </c>
      <c r="W1002" s="37">
        <f t="shared" si="344"/>
        <v>21716.48</v>
      </c>
    </row>
    <row r="1003" spans="1:23" x14ac:dyDescent="0.35">
      <c r="A1003" s="30">
        <v>46122</v>
      </c>
      <c r="B1003" s="31" t="s">
        <v>1802</v>
      </c>
      <c r="C1003" s="31" t="s">
        <v>1803</v>
      </c>
      <c r="D1003" s="31">
        <v>13200</v>
      </c>
      <c r="E1003" s="31">
        <v>2112</v>
      </c>
      <c r="F1003" s="31">
        <v>15312</v>
      </c>
      <c r="G1003" s="31">
        <v>15312</v>
      </c>
      <c r="H1003" s="31">
        <f t="shared" si="346"/>
        <v>13200</v>
      </c>
      <c r="I1003" s="30">
        <v>46152</v>
      </c>
      <c r="J1003" s="30" t="s">
        <v>503</v>
      </c>
      <c r="K1003" s="31" t="s">
        <v>504</v>
      </c>
      <c r="L1003" s="31" t="s">
        <v>397</v>
      </c>
      <c r="M1003" s="31" t="s">
        <v>388</v>
      </c>
      <c r="N1003" s="7">
        <v>46136</v>
      </c>
      <c r="O1003" s="33">
        <f t="shared" si="336"/>
        <v>4</v>
      </c>
      <c r="P1003" s="33">
        <f t="shared" si="337"/>
        <v>17</v>
      </c>
      <c r="Q1003" s="52">
        <f t="shared" si="338"/>
        <v>0</v>
      </c>
      <c r="R1003" s="37">
        <f t="shared" si="339"/>
        <v>0</v>
      </c>
      <c r="S1003" s="37">
        <f t="shared" si="340"/>
        <v>0</v>
      </c>
      <c r="T1003" s="37">
        <f t="shared" si="341"/>
        <v>0</v>
      </c>
      <c r="U1003" s="37">
        <f t="shared" si="342"/>
        <v>0</v>
      </c>
      <c r="V1003" s="37">
        <f t="shared" si="343"/>
        <v>0</v>
      </c>
      <c r="W1003" s="37">
        <f t="shared" si="344"/>
        <v>13200</v>
      </c>
    </row>
    <row r="1004" spans="1:23" x14ac:dyDescent="0.35">
      <c r="A1004" s="30">
        <v>46121</v>
      </c>
      <c r="B1004" s="31" t="s">
        <v>1809</v>
      </c>
      <c r="C1004" s="31" t="s">
        <v>1503</v>
      </c>
      <c r="D1004" s="31">
        <v>7670.7</v>
      </c>
      <c r="E1004" s="31">
        <v>1227.31</v>
      </c>
      <c r="F1004" s="31">
        <v>8898.01</v>
      </c>
      <c r="G1004" s="31">
        <v>8898.01</v>
      </c>
      <c r="H1004" s="31">
        <f t="shared" si="346"/>
        <v>7670.7</v>
      </c>
      <c r="I1004" s="30">
        <v>46151</v>
      </c>
      <c r="J1004" s="30" t="s">
        <v>503</v>
      </c>
      <c r="K1004" s="31" t="s">
        <v>504</v>
      </c>
      <c r="L1004" s="31" t="s">
        <v>835</v>
      </c>
      <c r="M1004" s="31" t="s">
        <v>388</v>
      </c>
      <c r="N1004" s="7">
        <v>46136</v>
      </c>
      <c r="O1004" s="33">
        <f t="shared" si="336"/>
        <v>4</v>
      </c>
      <c r="P1004" s="33">
        <f t="shared" si="337"/>
        <v>17</v>
      </c>
      <c r="Q1004" s="52">
        <f t="shared" si="338"/>
        <v>0</v>
      </c>
      <c r="R1004" s="37">
        <f t="shared" si="339"/>
        <v>0</v>
      </c>
      <c r="S1004" s="37">
        <f t="shared" si="340"/>
        <v>0</v>
      </c>
      <c r="T1004" s="37">
        <f t="shared" si="341"/>
        <v>0</v>
      </c>
      <c r="U1004" s="37">
        <f t="shared" si="342"/>
        <v>0</v>
      </c>
      <c r="V1004" s="37">
        <f t="shared" si="343"/>
        <v>0</v>
      </c>
      <c r="W1004" s="37">
        <f t="shared" si="344"/>
        <v>7670.7</v>
      </c>
    </row>
    <row r="1005" spans="1:23" x14ac:dyDescent="0.35">
      <c r="A1005" s="30">
        <v>46121</v>
      </c>
      <c r="B1005" s="31" t="s">
        <v>1810</v>
      </c>
      <c r="C1005" s="31" t="s">
        <v>1193</v>
      </c>
      <c r="D1005" s="31">
        <v>8000</v>
      </c>
      <c r="E1005" s="31">
        <v>1280</v>
      </c>
      <c r="F1005" s="31">
        <v>9280</v>
      </c>
      <c r="G1005" s="31">
        <v>9280</v>
      </c>
      <c r="H1005" s="31">
        <f t="shared" si="346"/>
        <v>8000</v>
      </c>
      <c r="I1005" s="30">
        <v>46121</v>
      </c>
      <c r="J1005" s="30" t="s">
        <v>506</v>
      </c>
      <c r="K1005" s="31" t="s">
        <v>504</v>
      </c>
      <c r="L1005" s="31" t="s">
        <v>397</v>
      </c>
      <c r="M1005" s="31" t="s">
        <v>511</v>
      </c>
      <c r="N1005" s="7">
        <v>46136</v>
      </c>
      <c r="O1005" s="33">
        <f t="shared" si="336"/>
        <v>4</v>
      </c>
      <c r="P1005" s="33">
        <f t="shared" si="337"/>
        <v>17</v>
      </c>
      <c r="Q1005" s="52">
        <f t="shared" si="338"/>
        <v>16</v>
      </c>
      <c r="R1005" s="37">
        <f t="shared" si="339"/>
        <v>8000</v>
      </c>
      <c r="S1005" s="37">
        <f t="shared" si="340"/>
        <v>0</v>
      </c>
      <c r="T1005" s="37">
        <f t="shared" si="341"/>
        <v>0</v>
      </c>
      <c r="U1005" s="37">
        <f t="shared" si="342"/>
        <v>0</v>
      </c>
      <c r="V1005" s="37">
        <f t="shared" si="343"/>
        <v>0</v>
      </c>
      <c r="W1005" s="37">
        <f t="shared" si="344"/>
        <v>0</v>
      </c>
    </row>
    <row r="1006" spans="1:23" x14ac:dyDescent="0.35">
      <c r="A1006" s="30">
        <v>46121</v>
      </c>
      <c r="B1006" s="31" t="s">
        <v>1811</v>
      </c>
      <c r="C1006" s="31" t="s">
        <v>674</v>
      </c>
      <c r="D1006" s="31">
        <v>72101</v>
      </c>
      <c r="E1006" s="31">
        <v>11536.16</v>
      </c>
      <c r="F1006" s="31">
        <v>83637.16</v>
      </c>
      <c r="G1006" s="31">
        <v>83637.16</v>
      </c>
      <c r="H1006" s="31">
        <f t="shared" si="346"/>
        <v>72101</v>
      </c>
      <c r="I1006" s="30">
        <v>46151</v>
      </c>
      <c r="J1006" s="30" t="s">
        <v>503</v>
      </c>
      <c r="K1006" s="31" t="s">
        <v>504</v>
      </c>
      <c r="L1006" s="31" t="s">
        <v>835</v>
      </c>
      <c r="M1006" s="31" t="s">
        <v>388</v>
      </c>
      <c r="N1006" s="7">
        <v>46136</v>
      </c>
      <c r="O1006" s="33">
        <f t="shared" si="336"/>
        <v>4</v>
      </c>
      <c r="P1006" s="33">
        <f t="shared" si="337"/>
        <v>17</v>
      </c>
      <c r="Q1006" s="52">
        <f t="shared" si="338"/>
        <v>0</v>
      </c>
      <c r="R1006" s="37">
        <f t="shared" si="339"/>
        <v>0</v>
      </c>
      <c r="S1006" s="37">
        <f t="shared" si="340"/>
        <v>0</v>
      </c>
      <c r="T1006" s="37">
        <f t="shared" si="341"/>
        <v>0</v>
      </c>
      <c r="U1006" s="37">
        <f t="shared" si="342"/>
        <v>0</v>
      </c>
      <c r="V1006" s="37">
        <f t="shared" si="343"/>
        <v>0</v>
      </c>
      <c r="W1006" s="37">
        <f t="shared" si="344"/>
        <v>72101</v>
      </c>
    </row>
    <row r="1007" spans="1:23" x14ac:dyDescent="0.35">
      <c r="A1007" s="30">
        <v>46121</v>
      </c>
      <c r="B1007" s="31" t="s">
        <v>1814</v>
      </c>
      <c r="C1007" s="31" t="s">
        <v>402</v>
      </c>
      <c r="D1007" s="31">
        <v>61560</v>
      </c>
      <c r="E1007" s="31">
        <v>9849.6</v>
      </c>
      <c r="F1007" s="31">
        <v>71409.600000000006</v>
      </c>
      <c r="G1007" s="31">
        <v>71409.600000000006</v>
      </c>
      <c r="H1007" s="31">
        <f t="shared" si="346"/>
        <v>61560</v>
      </c>
      <c r="I1007" s="30">
        <v>46151</v>
      </c>
      <c r="J1007" s="30" t="s">
        <v>503</v>
      </c>
      <c r="K1007" s="31" t="s">
        <v>504</v>
      </c>
      <c r="L1007" s="31" t="s">
        <v>397</v>
      </c>
      <c r="M1007" s="31" t="s">
        <v>388</v>
      </c>
      <c r="N1007" s="7">
        <v>46136</v>
      </c>
      <c r="O1007" s="33">
        <f t="shared" si="336"/>
        <v>4</v>
      </c>
      <c r="P1007" s="33">
        <f t="shared" si="337"/>
        <v>17</v>
      </c>
      <c r="Q1007" s="52">
        <f t="shared" si="338"/>
        <v>0</v>
      </c>
      <c r="R1007" s="37">
        <f t="shared" si="339"/>
        <v>0</v>
      </c>
      <c r="S1007" s="37">
        <f t="shared" si="340"/>
        <v>0</v>
      </c>
      <c r="T1007" s="37">
        <f t="shared" si="341"/>
        <v>0</v>
      </c>
      <c r="U1007" s="37">
        <f t="shared" si="342"/>
        <v>0</v>
      </c>
      <c r="V1007" s="37">
        <f t="shared" si="343"/>
        <v>0</v>
      </c>
      <c r="W1007" s="37">
        <f t="shared" si="344"/>
        <v>61560</v>
      </c>
    </row>
    <row r="1008" spans="1:23" x14ac:dyDescent="0.35">
      <c r="A1008" s="30">
        <v>46121</v>
      </c>
      <c r="B1008" s="31" t="s">
        <v>1816</v>
      </c>
      <c r="C1008" s="31" t="s">
        <v>1193</v>
      </c>
      <c r="D1008" s="31">
        <v>8000</v>
      </c>
      <c r="E1008" s="31">
        <v>1280</v>
      </c>
      <c r="F1008" s="31">
        <v>9280</v>
      </c>
      <c r="G1008" s="31">
        <v>9280</v>
      </c>
      <c r="H1008" s="31">
        <f t="shared" si="346"/>
        <v>8000</v>
      </c>
      <c r="I1008" s="30">
        <v>46121</v>
      </c>
      <c r="J1008" s="30" t="s">
        <v>506</v>
      </c>
      <c r="K1008" s="31" t="s">
        <v>504</v>
      </c>
      <c r="L1008" s="31" t="s">
        <v>397</v>
      </c>
      <c r="M1008" s="31" t="s">
        <v>511</v>
      </c>
      <c r="N1008" s="7">
        <v>46136</v>
      </c>
      <c r="O1008" s="33">
        <f t="shared" si="336"/>
        <v>4</v>
      </c>
      <c r="P1008" s="33">
        <f t="shared" si="337"/>
        <v>17</v>
      </c>
      <c r="Q1008" s="52">
        <f t="shared" si="338"/>
        <v>16</v>
      </c>
      <c r="R1008" s="37">
        <f t="shared" si="339"/>
        <v>8000</v>
      </c>
      <c r="S1008" s="37">
        <f t="shared" si="340"/>
        <v>0</v>
      </c>
      <c r="T1008" s="37">
        <f t="shared" si="341"/>
        <v>0</v>
      </c>
      <c r="U1008" s="37">
        <f t="shared" si="342"/>
        <v>0</v>
      </c>
      <c r="V1008" s="37">
        <f t="shared" si="343"/>
        <v>0</v>
      </c>
      <c r="W1008" s="37">
        <f t="shared" si="344"/>
        <v>0</v>
      </c>
    </row>
    <row r="1009" spans="1:23" x14ac:dyDescent="0.35">
      <c r="A1009" s="30">
        <v>46121</v>
      </c>
      <c r="B1009" s="31" t="s">
        <v>1817</v>
      </c>
      <c r="C1009" s="31" t="s">
        <v>484</v>
      </c>
      <c r="D1009" s="31">
        <v>12980</v>
      </c>
      <c r="E1009" s="31">
        <v>2076.8000000000002</v>
      </c>
      <c r="F1009" s="31">
        <v>15056.8</v>
      </c>
      <c r="G1009" s="31">
        <v>15056.8</v>
      </c>
      <c r="H1009" s="31">
        <f t="shared" si="346"/>
        <v>12980</v>
      </c>
      <c r="I1009" s="30">
        <v>46151</v>
      </c>
      <c r="J1009" s="30" t="s">
        <v>503</v>
      </c>
      <c r="K1009" s="31" t="s">
        <v>504</v>
      </c>
      <c r="L1009" s="31" t="s">
        <v>397</v>
      </c>
      <c r="M1009" s="31" t="s">
        <v>388</v>
      </c>
      <c r="N1009" s="7">
        <v>46136</v>
      </c>
      <c r="O1009" s="33">
        <f t="shared" si="336"/>
        <v>4</v>
      </c>
      <c r="P1009" s="33">
        <f t="shared" si="337"/>
        <v>17</v>
      </c>
      <c r="Q1009" s="52">
        <f t="shared" si="338"/>
        <v>0</v>
      </c>
      <c r="R1009" s="37">
        <f t="shared" si="339"/>
        <v>0</v>
      </c>
      <c r="S1009" s="37">
        <f t="shared" si="340"/>
        <v>0</v>
      </c>
      <c r="T1009" s="37">
        <f t="shared" si="341"/>
        <v>0</v>
      </c>
      <c r="U1009" s="37">
        <f t="shared" si="342"/>
        <v>0</v>
      </c>
      <c r="V1009" s="37">
        <f t="shared" si="343"/>
        <v>0</v>
      </c>
      <c r="W1009" s="37">
        <f t="shared" si="344"/>
        <v>12980</v>
      </c>
    </row>
    <row r="1010" spans="1:23" x14ac:dyDescent="0.35">
      <c r="A1010" s="30">
        <v>46121</v>
      </c>
      <c r="B1010" s="31" t="s">
        <v>1818</v>
      </c>
      <c r="C1010" s="31" t="s">
        <v>1448</v>
      </c>
      <c r="D1010" s="31">
        <v>36050.5</v>
      </c>
      <c r="E1010" s="31">
        <v>5768.08</v>
      </c>
      <c r="F1010" s="31">
        <v>41818.58</v>
      </c>
      <c r="G1010" s="31">
        <v>41818.58</v>
      </c>
      <c r="H1010" s="31">
        <f t="shared" si="346"/>
        <v>36050.5</v>
      </c>
      <c r="I1010" s="30">
        <v>46151</v>
      </c>
      <c r="J1010" s="30" t="s">
        <v>503</v>
      </c>
      <c r="K1010" s="31" t="s">
        <v>504</v>
      </c>
      <c r="L1010" s="31" t="s">
        <v>1146</v>
      </c>
      <c r="M1010" s="31" t="s">
        <v>388</v>
      </c>
      <c r="N1010" s="7">
        <v>46136</v>
      </c>
      <c r="O1010" s="33">
        <f t="shared" si="336"/>
        <v>4</v>
      </c>
      <c r="P1010" s="33">
        <f t="shared" si="337"/>
        <v>17</v>
      </c>
      <c r="Q1010" s="52">
        <f t="shared" si="338"/>
        <v>0</v>
      </c>
      <c r="R1010" s="37">
        <f t="shared" si="339"/>
        <v>0</v>
      </c>
      <c r="S1010" s="37">
        <f t="shared" si="340"/>
        <v>0</v>
      </c>
      <c r="T1010" s="37">
        <f t="shared" si="341"/>
        <v>0</v>
      </c>
      <c r="U1010" s="37">
        <f t="shared" si="342"/>
        <v>0</v>
      </c>
      <c r="V1010" s="37">
        <f t="shared" si="343"/>
        <v>0</v>
      </c>
      <c r="W1010" s="37">
        <f t="shared" si="344"/>
        <v>36050.5</v>
      </c>
    </row>
    <row r="1011" spans="1:23" x14ac:dyDescent="0.35">
      <c r="A1011" s="30">
        <v>46120</v>
      </c>
      <c r="B1011" s="31" t="s">
        <v>1819</v>
      </c>
      <c r="C1011" s="31" t="s">
        <v>920</v>
      </c>
      <c r="D1011" s="31">
        <v>11047.05</v>
      </c>
      <c r="E1011" s="31">
        <v>1767.53</v>
      </c>
      <c r="F1011" s="31">
        <v>12814.58</v>
      </c>
      <c r="G1011" s="31">
        <v>12814.58</v>
      </c>
      <c r="H1011" s="31">
        <f t="shared" si="346"/>
        <v>11047.05</v>
      </c>
      <c r="I1011" s="30">
        <v>46150</v>
      </c>
      <c r="J1011" s="30" t="s">
        <v>503</v>
      </c>
      <c r="K1011" s="31" t="s">
        <v>504</v>
      </c>
      <c r="L1011" s="31" t="s">
        <v>835</v>
      </c>
      <c r="M1011" s="31" t="s">
        <v>388</v>
      </c>
      <c r="N1011" s="7">
        <v>46136</v>
      </c>
      <c r="O1011" s="33">
        <f t="shared" si="336"/>
        <v>4</v>
      </c>
      <c r="P1011" s="33">
        <f t="shared" si="337"/>
        <v>17</v>
      </c>
      <c r="Q1011" s="52">
        <f t="shared" si="338"/>
        <v>0</v>
      </c>
      <c r="R1011" s="37">
        <f t="shared" si="339"/>
        <v>0</v>
      </c>
      <c r="S1011" s="37">
        <f t="shared" si="340"/>
        <v>0</v>
      </c>
      <c r="T1011" s="37">
        <f t="shared" si="341"/>
        <v>0</v>
      </c>
      <c r="U1011" s="37">
        <f t="shared" si="342"/>
        <v>0</v>
      </c>
      <c r="V1011" s="37">
        <f t="shared" si="343"/>
        <v>0</v>
      </c>
      <c r="W1011" s="37">
        <f t="shared" si="344"/>
        <v>11047.05</v>
      </c>
    </row>
    <row r="1012" spans="1:23" x14ac:dyDescent="0.35">
      <c r="A1012" s="30">
        <v>46120</v>
      </c>
      <c r="B1012" s="31" t="s">
        <v>1820</v>
      </c>
      <c r="C1012" s="31" t="s">
        <v>1821</v>
      </c>
      <c r="D1012" s="31">
        <v>18270</v>
      </c>
      <c r="E1012" s="31"/>
      <c r="F1012" s="31">
        <v>18270</v>
      </c>
      <c r="G1012" s="31">
        <v>18270</v>
      </c>
      <c r="H1012" s="31">
        <f t="shared" si="346"/>
        <v>18270</v>
      </c>
      <c r="I1012" s="30">
        <v>46150</v>
      </c>
      <c r="J1012" s="30" t="s">
        <v>503</v>
      </c>
      <c r="K1012" s="31" t="s">
        <v>504</v>
      </c>
      <c r="L1012" s="31" t="s">
        <v>397</v>
      </c>
      <c r="M1012" s="31" t="s">
        <v>388</v>
      </c>
      <c r="N1012" s="7">
        <v>46136</v>
      </c>
      <c r="O1012" s="33">
        <f t="shared" si="336"/>
        <v>4</v>
      </c>
      <c r="P1012" s="33">
        <f t="shared" si="337"/>
        <v>17</v>
      </c>
      <c r="Q1012" s="52">
        <f t="shared" si="338"/>
        <v>0</v>
      </c>
      <c r="R1012" s="37">
        <f t="shared" si="339"/>
        <v>0</v>
      </c>
      <c r="S1012" s="37">
        <f t="shared" si="340"/>
        <v>0</v>
      </c>
      <c r="T1012" s="37">
        <f t="shared" si="341"/>
        <v>0</v>
      </c>
      <c r="U1012" s="37">
        <f t="shared" si="342"/>
        <v>0</v>
      </c>
      <c r="V1012" s="37">
        <f t="shared" si="343"/>
        <v>0</v>
      </c>
      <c r="W1012" s="37">
        <f t="shared" si="344"/>
        <v>18270</v>
      </c>
    </row>
    <row r="1013" spans="1:23" x14ac:dyDescent="0.35">
      <c r="A1013" s="30">
        <v>46120</v>
      </c>
      <c r="B1013" s="31" t="s">
        <v>1822</v>
      </c>
      <c r="C1013" s="31" t="s">
        <v>1695</v>
      </c>
      <c r="D1013" s="31">
        <v>2000</v>
      </c>
      <c r="E1013" s="31">
        <v>320</v>
      </c>
      <c r="F1013" s="31">
        <v>2320</v>
      </c>
      <c r="G1013" s="31">
        <v>2320</v>
      </c>
      <c r="H1013" s="31">
        <f t="shared" si="346"/>
        <v>2000</v>
      </c>
      <c r="I1013" s="30">
        <v>46150</v>
      </c>
      <c r="J1013" s="30" t="s">
        <v>503</v>
      </c>
      <c r="K1013" s="31" t="s">
        <v>504</v>
      </c>
      <c r="L1013" s="31" t="s">
        <v>1146</v>
      </c>
      <c r="M1013" s="31" t="s">
        <v>388</v>
      </c>
      <c r="N1013" s="7">
        <v>46136</v>
      </c>
      <c r="O1013" s="33">
        <f t="shared" si="336"/>
        <v>4</v>
      </c>
      <c r="P1013" s="33">
        <f t="shared" si="337"/>
        <v>17</v>
      </c>
      <c r="Q1013" s="52">
        <f t="shared" si="338"/>
        <v>0</v>
      </c>
      <c r="R1013" s="37">
        <f t="shared" si="339"/>
        <v>0</v>
      </c>
      <c r="S1013" s="37">
        <f t="shared" si="340"/>
        <v>0</v>
      </c>
      <c r="T1013" s="37">
        <f t="shared" si="341"/>
        <v>0</v>
      </c>
      <c r="U1013" s="37">
        <f t="shared" si="342"/>
        <v>0</v>
      </c>
      <c r="V1013" s="37">
        <f t="shared" si="343"/>
        <v>0</v>
      </c>
      <c r="W1013" s="37">
        <f t="shared" si="344"/>
        <v>2000</v>
      </c>
    </row>
    <row r="1014" spans="1:23" x14ac:dyDescent="0.35">
      <c r="A1014" s="30">
        <v>46119</v>
      </c>
      <c r="B1014" s="31" t="s">
        <v>1823</v>
      </c>
      <c r="C1014" s="31" t="s">
        <v>523</v>
      </c>
      <c r="D1014" s="31">
        <v>27000</v>
      </c>
      <c r="E1014" s="31">
        <v>4320</v>
      </c>
      <c r="F1014" s="31">
        <v>31320</v>
      </c>
      <c r="G1014" s="31">
        <v>31320</v>
      </c>
      <c r="H1014" s="31">
        <f t="shared" si="346"/>
        <v>27000</v>
      </c>
      <c r="I1014" s="30">
        <v>46149</v>
      </c>
      <c r="J1014" s="30" t="s">
        <v>503</v>
      </c>
      <c r="K1014" s="31" t="s">
        <v>504</v>
      </c>
      <c r="L1014" s="31" t="s">
        <v>397</v>
      </c>
      <c r="M1014" s="31" t="s">
        <v>388</v>
      </c>
      <c r="N1014" s="7">
        <v>46136</v>
      </c>
      <c r="O1014" s="33">
        <f t="shared" si="336"/>
        <v>4</v>
      </c>
      <c r="P1014" s="33">
        <f t="shared" si="337"/>
        <v>17</v>
      </c>
      <c r="Q1014" s="52">
        <f t="shared" si="338"/>
        <v>0</v>
      </c>
      <c r="R1014" s="37">
        <f t="shared" si="339"/>
        <v>0</v>
      </c>
      <c r="S1014" s="37">
        <f t="shared" si="340"/>
        <v>0</v>
      </c>
      <c r="T1014" s="37">
        <f t="shared" si="341"/>
        <v>0</v>
      </c>
      <c r="U1014" s="37">
        <f t="shared" si="342"/>
        <v>0</v>
      </c>
      <c r="V1014" s="37">
        <f t="shared" si="343"/>
        <v>0</v>
      </c>
      <c r="W1014" s="37">
        <f t="shared" si="344"/>
        <v>27000</v>
      </c>
    </row>
    <row r="1015" spans="1:23" x14ac:dyDescent="0.35">
      <c r="A1015" s="30">
        <v>46119</v>
      </c>
      <c r="B1015" s="31" t="s">
        <v>1824</v>
      </c>
      <c r="C1015" s="31" t="s">
        <v>523</v>
      </c>
      <c r="D1015" s="31">
        <v>57649.97</v>
      </c>
      <c r="E1015" s="31">
        <v>9224</v>
      </c>
      <c r="F1015" s="31">
        <v>66873.97</v>
      </c>
      <c r="G1015" s="31">
        <v>66873.97</v>
      </c>
      <c r="H1015" s="31">
        <f t="shared" si="346"/>
        <v>57649.97</v>
      </c>
      <c r="I1015" s="30">
        <v>46149</v>
      </c>
      <c r="J1015" s="30" t="s">
        <v>503</v>
      </c>
      <c r="K1015" s="31" t="s">
        <v>504</v>
      </c>
      <c r="L1015" s="31" t="s">
        <v>397</v>
      </c>
      <c r="M1015" s="31" t="s">
        <v>388</v>
      </c>
      <c r="N1015" s="7">
        <v>46136</v>
      </c>
      <c r="O1015" s="33">
        <f t="shared" si="336"/>
        <v>4</v>
      </c>
      <c r="P1015" s="33">
        <f t="shared" si="337"/>
        <v>17</v>
      </c>
      <c r="Q1015" s="52">
        <f t="shared" si="338"/>
        <v>0</v>
      </c>
      <c r="R1015" s="37">
        <f t="shared" si="339"/>
        <v>0</v>
      </c>
      <c r="S1015" s="37">
        <f t="shared" si="340"/>
        <v>0</v>
      </c>
      <c r="T1015" s="37">
        <f t="shared" si="341"/>
        <v>0</v>
      </c>
      <c r="U1015" s="37">
        <f t="shared" si="342"/>
        <v>0</v>
      </c>
      <c r="V1015" s="37">
        <f t="shared" si="343"/>
        <v>0</v>
      </c>
      <c r="W1015" s="37">
        <f t="shared" si="344"/>
        <v>57649.97</v>
      </c>
    </row>
    <row r="1016" spans="1:23" x14ac:dyDescent="0.35">
      <c r="A1016" s="30">
        <v>46119</v>
      </c>
      <c r="B1016" s="31" t="s">
        <v>1825</v>
      </c>
      <c r="C1016" s="31" t="s">
        <v>674</v>
      </c>
      <c r="D1016" s="31">
        <v>147327.70000000001</v>
      </c>
      <c r="E1016" s="31">
        <v>23572.43</v>
      </c>
      <c r="F1016" s="31">
        <v>170900.13</v>
      </c>
      <c r="G1016" s="31">
        <v>170900.13</v>
      </c>
      <c r="H1016" s="31">
        <f t="shared" si="346"/>
        <v>147327.70000000001</v>
      </c>
      <c r="I1016" s="30">
        <v>46149</v>
      </c>
      <c r="J1016" s="30" t="s">
        <v>503</v>
      </c>
      <c r="K1016" s="31" t="s">
        <v>504</v>
      </c>
      <c r="L1016" s="31" t="s">
        <v>835</v>
      </c>
      <c r="M1016" s="31" t="s">
        <v>388</v>
      </c>
      <c r="N1016" s="7">
        <v>46136</v>
      </c>
      <c r="O1016" s="33">
        <f t="shared" si="336"/>
        <v>4</v>
      </c>
      <c r="P1016" s="33">
        <f t="shared" si="337"/>
        <v>17</v>
      </c>
      <c r="Q1016" s="52">
        <f t="shared" si="338"/>
        <v>0</v>
      </c>
      <c r="R1016" s="37">
        <f t="shared" si="339"/>
        <v>0</v>
      </c>
      <c r="S1016" s="37">
        <f t="shared" si="340"/>
        <v>0</v>
      </c>
      <c r="T1016" s="37">
        <f t="shared" si="341"/>
        <v>0</v>
      </c>
      <c r="U1016" s="37">
        <f t="shared" si="342"/>
        <v>0</v>
      </c>
      <c r="V1016" s="37">
        <f t="shared" si="343"/>
        <v>0</v>
      </c>
      <c r="W1016" s="37">
        <f t="shared" si="344"/>
        <v>147327.70000000001</v>
      </c>
    </row>
    <row r="1017" spans="1:23" x14ac:dyDescent="0.35">
      <c r="A1017" s="30">
        <v>46118</v>
      </c>
      <c r="B1017" s="31" t="s">
        <v>1826</v>
      </c>
      <c r="C1017" s="31" t="s">
        <v>523</v>
      </c>
      <c r="D1017" s="31">
        <v>11900</v>
      </c>
      <c r="E1017" s="31">
        <v>1904</v>
      </c>
      <c r="F1017" s="31">
        <v>13804</v>
      </c>
      <c r="G1017" s="31">
        <v>13804</v>
      </c>
      <c r="H1017" s="31">
        <f t="shared" si="346"/>
        <v>11900</v>
      </c>
      <c r="I1017" s="30">
        <v>46148</v>
      </c>
      <c r="J1017" s="30" t="s">
        <v>503</v>
      </c>
      <c r="K1017" s="31" t="s">
        <v>504</v>
      </c>
      <c r="L1017" s="31" t="s">
        <v>397</v>
      </c>
      <c r="M1017" s="31" t="s">
        <v>388</v>
      </c>
      <c r="N1017" s="7">
        <v>46136</v>
      </c>
      <c r="O1017" s="33">
        <f t="shared" si="336"/>
        <v>4</v>
      </c>
      <c r="P1017" s="33">
        <f t="shared" si="337"/>
        <v>17</v>
      </c>
      <c r="Q1017" s="52">
        <f t="shared" si="338"/>
        <v>0</v>
      </c>
      <c r="R1017" s="37">
        <f t="shared" si="339"/>
        <v>0</v>
      </c>
      <c r="S1017" s="37">
        <f t="shared" si="340"/>
        <v>0</v>
      </c>
      <c r="T1017" s="37">
        <f t="shared" si="341"/>
        <v>0</v>
      </c>
      <c r="U1017" s="37">
        <f t="shared" si="342"/>
        <v>0</v>
      </c>
      <c r="V1017" s="37">
        <f t="shared" si="343"/>
        <v>0</v>
      </c>
      <c r="W1017" s="37">
        <f t="shared" si="344"/>
        <v>11900</v>
      </c>
    </row>
    <row r="1018" spans="1:23" x14ac:dyDescent="0.35">
      <c r="A1018" s="30">
        <v>46118</v>
      </c>
      <c r="B1018" s="31" t="s">
        <v>1827</v>
      </c>
      <c r="C1018" s="31" t="s">
        <v>1645</v>
      </c>
      <c r="D1018" s="31">
        <v>7050</v>
      </c>
      <c r="E1018" s="31">
        <v>1128</v>
      </c>
      <c r="F1018" s="31">
        <v>8178</v>
      </c>
      <c r="G1018" s="31">
        <v>8178</v>
      </c>
      <c r="H1018" s="31">
        <f t="shared" si="346"/>
        <v>7050</v>
      </c>
      <c r="I1018" s="30">
        <v>46118</v>
      </c>
      <c r="J1018" s="30" t="s">
        <v>506</v>
      </c>
      <c r="K1018" s="31" t="s">
        <v>504</v>
      </c>
      <c r="L1018" s="31" t="s">
        <v>397</v>
      </c>
      <c r="M1018" s="31" t="s">
        <v>511</v>
      </c>
      <c r="N1018" s="7">
        <v>46136</v>
      </c>
      <c r="O1018" s="33">
        <f t="shared" si="336"/>
        <v>4</v>
      </c>
      <c r="P1018" s="33">
        <f t="shared" si="337"/>
        <v>17</v>
      </c>
      <c r="Q1018" s="52">
        <f t="shared" si="338"/>
        <v>19</v>
      </c>
      <c r="R1018" s="37">
        <f t="shared" si="339"/>
        <v>7050</v>
      </c>
      <c r="S1018" s="37">
        <f t="shared" si="340"/>
        <v>0</v>
      </c>
      <c r="T1018" s="37">
        <f t="shared" si="341"/>
        <v>0</v>
      </c>
      <c r="U1018" s="37">
        <f t="shared" si="342"/>
        <v>0</v>
      </c>
      <c r="V1018" s="37">
        <f t="shared" si="343"/>
        <v>0</v>
      </c>
      <c r="W1018" s="37">
        <f t="shared" si="344"/>
        <v>0</v>
      </c>
    </row>
    <row r="1019" spans="1:23" x14ac:dyDescent="0.35">
      <c r="A1019" s="30">
        <v>46118</v>
      </c>
      <c r="B1019" s="31" t="s">
        <v>1828</v>
      </c>
      <c r="C1019" s="31" t="s">
        <v>512</v>
      </c>
      <c r="D1019" s="31">
        <v>9460</v>
      </c>
      <c r="E1019" s="31">
        <v>1513.6</v>
      </c>
      <c r="F1019" s="31">
        <v>10973.6</v>
      </c>
      <c r="G1019" s="31">
        <v>10973.6</v>
      </c>
      <c r="H1019" s="31">
        <f t="shared" si="346"/>
        <v>9460</v>
      </c>
      <c r="I1019" s="30">
        <v>46148</v>
      </c>
      <c r="J1019" s="30" t="s">
        <v>503</v>
      </c>
      <c r="K1019" s="31" t="s">
        <v>504</v>
      </c>
      <c r="L1019" s="31" t="s">
        <v>835</v>
      </c>
      <c r="M1019" s="31" t="s">
        <v>388</v>
      </c>
      <c r="N1019" s="7">
        <v>46136</v>
      </c>
      <c r="O1019" s="33">
        <f t="shared" si="336"/>
        <v>4</v>
      </c>
      <c r="P1019" s="33">
        <f t="shared" si="337"/>
        <v>17</v>
      </c>
      <c r="Q1019" s="52">
        <f t="shared" si="338"/>
        <v>0</v>
      </c>
      <c r="R1019" s="37">
        <f t="shared" si="339"/>
        <v>0</v>
      </c>
      <c r="S1019" s="37">
        <f t="shared" si="340"/>
        <v>0</v>
      </c>
      <c r="T1019" s="37">
        <f t="shared" si="341"/>
        <v>0</v>
      </c>
      <c r="U1019" s="37">
        <f t="shared" si="342"/>
        <v>0</v>
      </c>
      <c r="V1019" s="37">
        <f t="shared" si="343"/>
        <v>0</v>
      </c>
      <c r="W1019" s="37">
        <f t="shared" si="344"/>
        <v>9460</v>
      </c>
    </row>
    <row r="1020" spans="1:23" x14ac:dyDescent="0.35">
      <c r="A1020" s="30">
        <v>46118</v>
      </c>
      <c r="B1020" s="31" t="s">
        <v>1829</v>
      </c>
      <c r="C1020" s="31" t="s">
        <v>1830</v>
      </c>
      <c r="D1020" s="31">
        <v>117984.7</v>
      </c>
      <c r="E1020" s="31">
        <v>18877.55</v>
      </c>
      <c r="F1020" s="31">
        <v>136862.25</v>
      </c>
      <c r="G1020" s="31">
        <v>136862.25</v>
      </c>
      <c r="H1020" s="31">
        <f t="shared" si="346"/>
        <v>117984.7</v>
      </c>
      <c r="I1020" s="30">
        <v>46148</v>
      </c>
      <c r="J1020" s="30" t="s">
        <v>503</v>
      </c>
      <c r="K1020" s="31" t="s">
        <v>504</v>
      </c>
      <c r="L1020" s="31" t="s">
        <v>397</v>
      </c>
      <c r="M1020" s="31" t="s">
        <v>388</v>
      </c>
      <c r="N1020" s="7">
        <v>46136</v>
      </c>
      <c r="O1020" s="33">
        <f t="shared" si="336"/>
        <v>4</v>
      </c>
      <c r="P1020" s="33">
        <f t="shared" si="337"/>
        <v>17</v>
      </c>
      <c r="Q1020" s="52">
        <f t="shared" si="338"/>
        <v>0</v>
      </c>
      <c r="R1020" s="37">
        <f t="shared" si="339"/>
        <v>0</v>
      </c>
      <c r="S1020" s="37">
        <f t="shared" si="340"/>
        <v>0</v>
      </c>
      <c r="T1020" s="37">
        <f t="shared" si="341"/>
        <v>0</v>
      </c>
      <c r="U1020" s="37">
        <f t="shared" si="342"/>
        <v>0</v>
      </c>
      <c r="V1020" s="37">
        <f t="shared" si="343"/>
        <v>0</v>
      </c>
      <c r="W1020" s="37">
        <f t="shared" si="344"/>
        <v>117984.7</v>
      </c>
    </row>
    <row r="1021" spans="1:23" x14ac:dyDescent="0.35">
      <c r="A1021" s="30">
        <v>46118</v>
      </c>
      <c r="B1021" s="31" t="s">
        <v>1831</v>
      </c>
      <c r="C1021" s="31" t="s">
        <v>402</v>
      </c>
      <c r="D1021" s="31">
        <v>13680</v>
      </c>
      <c r="E1021" s="31">
        <v>2188.8000000000002</v>
      </c>
      <c r="F1021" s="31">
        <v>15868.8</v>
      </c>
      <c r="G1021" s="31">
        <v>15868.8</v>
      </c>
      <c r="H1021" s="31">
        <f t="shared" si="346"/>
        <v>13680</v>
      </c>
      <c r="I1021" s="30">
        <v>46148</v>
      </c>
      <c r="J1021" s="30" t="s">
        <v>503</v>
      </c>
      <c r="K1021" s="31" t="s">
        <v>504</v>
      </c>
      <c r="L1021" s="31" t="s">
        <v>397</v>
      </c>
      <c r="M1021" s="31" t="s">
        <v>388</v>
      </c>
      <c r="N1021" s="7">
        <v>46136</v>
      </c>
      <c r="O1021" s="33">
        <f t="shared" si="336"/>
        <v>4</v>
      </c>
      <c r="P1021" s="33">
        <f t="shared" si="337"/>
        <v>17</v>
      </c>
      <c r="Q1021" s="52">
        <f t="shared" si="338"/>
        <v>0</v>
      </c>
      <c r="R1021" s="37">
        <f t="shared" si="339"/>
        <v>0</v>
      </c>
      <c r="S1021" s="37">
        <f t="shared" si="340"/>
        <v>0</v>
      </c>
      <c r="T1021" s="37">
        <f t="shared" si="341"/>
        <v>0</v>
      </c>
      <c r="U1021" s="37">
        <f t="shared" si="342"/>
        <v>0</v>
      </c>
      <c r="V1021" s="37">
        <f t="shared" si="343"/>
        <v>0</v>
      </c>
      <c r="W1021" s="37">
        <f t="shared" si="344"/>
        <v>13680</v>
      </c>
    </row>
    <row r="1022" spans="1:23" x14ac:dyDescent="0.35">
      <c r="A1022" s="30">
        <v>46118</v>
      </c>
      <c r="B1022" s="31" t="s">
        <v>1833</v>
      </c>
      <c r="C1022" s="31" t="s">
        <v>1643</v>
      </c>
      <c r="D1022" s="31">
        <v>13500</v>
      </c>
      <c r="E1022" s="31">
        <v>2160</v>
      </c>
      <c r="F1022" s="31">
        <v>15660</v>
      </c>
      <c r="G1022" s="31">
        <v>15239.04</v>
      </c>
      <c r="H1022" s="31">
        <f>G1022/1.16</f>
        <v>13137.103448275864</v>
      </c>
      <c r="I1022" s="30">
        <v>46148</v>
      </c>
      <c r="J1022" s="30" t="s">
        <v>503</v>
      </c>
      <c r="K1022" s="31" t="s">
        <v>510</v>
      </c>
      <c r="L1022" s="31" t="s">
        <v>835</v>
      </c>
      <c r="M1022" s="31" t="s">
        <v>388</v>
      </c>
      <c r="N1022" s="7">
        <v>46136</v>
      </c>
      <c r="O1022" s="33">
        <f t="shared" si="336"/>
        <v>4</v>
      </c>
      <c r="P1022" s="33">
        <f t="shared" si="337"/>
        <v>17</v>
      </c>
      <c r="Q1022" s="52">
        <f t="shared" si="338"/>
        <v>0</v>
      </c>
      <c r="R1022" s="37">
        <f t="shared" si="339"/>
        <v>0</v>
      </c>
      <c r="S1022" s="37">
        <f t="shared" si="340"/>
        <v>0</v>
      </c>
      <c r="T1022" s="37">
        <f t="shared" si="341"/>
        <v>0</v>
      </c>
      <c r="U1022" s="37">
        <f t="shared" si="342"/>
        <v>0</v>
      </c>
      <c r="V1022" s="37">
        <f t="shared" si="343"/>
        <v>0</v>
      </c>
      <c r="W1022" s="37">
        <f t="shared" si="344"/>
        <v>13137.103448275864</v>
      </c>
    </row>
    <row r="1023" spans="1:23" x14ac:dyDescent="0.35">
      <c r="A1023" s="30">
        <v>46118</v>
      </c>
      <c r="B1023" s="31" t="s">
        <v>1834</v>
      </c>
      <c r="C1023" s="31" t="s">
        <v>411</v>
      </c>
      <c r="D1023" s="31">
        <v>7055</v>
      </c>
      <c r="E1023" s="31">
        <v>1128.8</v>
      </c>
      <c r="F1023" s="31">
        <v>8183.8</v>
      </c>
      <c r="G1023" s="31">
        <v>8183.8</v>
      </c>
      <c r="H1023" s="31">
        <f t="shared" ref="H1023:H1054" si="347">D1023</f>
        <v>7055</v>
      </c>
      <c r="I1023" s="30">
        <v>46148</v>
      </c>
      <c r="J1023" s="30" t="s">
        <v>503</v>
      </c>
      <c r="K1023" s="31" t="s">
        <v>504</v>
      </c>
      <c r="L1023" s="31" t="s">
        <v>1146</v>
      </c>
      <c r="M1023" s="31" t="s">
        <v>388</v>
      </c>
      <c r="N1023" s="7">
        <v>46136</v>
      </c>
      <c r="O1023" s="33">
        <f t="shared" si="336"/>
        <v>4</v>
      </c>
      <c r="P1023" s="33">
        <f t="shared" si="337"/>
        <v>17</v>
      </c>
      <c r="Q1023" s="52">
        <f t="shared" si="338"/>
        <v>0</v>
      </c>
      <c r="R1023" s="37">
        <f t="shared" si="339"/>
        <v>0</v>
      </c>
      <c r="S1023" s="37">
        <f t="shared" si="340"/>
        <v>0</v>
      </c>
      <c r="T1023" s="37">
        <f t="shared" si="341"/>
        <v>0</v>
      </c>
      <c r="U1023" s="37">
        <f t="shared" si="342"/>
        <v>0</v>
      </c>
      <c r="V1023" s="37">
        <f t="shared" si="343"/>
        <v>0</v>
      </c>
      <c r="W1023" s="37">
        <f t="shared" si="344"/>
        <v>7055</v>
      </c>
    </row>
    <row r="1024" spans="1:23" x14ac:dyDescent="0.35">
      <c r="A1024" s="30">
        <v>46113</v>
      </c>
      <c r="B1024" s="31" t="s">
        <v>1835</v>
      </c>
      <c r="C1024" s="31" t="s">
        <v>1448</v>
      </c>
      <c r="D1024" s="31">
        <v>11180.05</v>
      </c>
      <c r="E1024" s="31">
        <v>1788.81</v>
      </c>
      <c r="F1024" s="31">
        <v>12968.86</v>
      </c>
      <c r="G1024" s="31">
        <v>12968.86</v>
      </c>
      <c r="H1024" s="31">
        <f t="shared" si="347"/>
        <v>11180.05</v>
      </c>
      <c r="I1024" s="30">
        <v>46143</v>
      </c>
      <c r="J1024" s="30" t="s">
        <v>505</v>
      </c>
      <c r="K1024" s="31" t="s">
        <v>504</v>
      </c>
      <c r="L1024" s="31" t="s">
        <v>1146</v>
      </c>
      <c r="M1024" s="31" t="s">
        <v>388</v>
      </c>
      <c r="N1024" s="7">
        <v>46136</v>
      </c>
      <c r="O1024" s="33">
        <f t="shared" si="336"/>
        <v>4</v>
      </c>
      <c r="P1024" s="33">
        <f t="shared" si="337"/>
        <v>17</v>
      </c>
      <c r="Q1024" s="52">
        <f t="shared" si="338"/>
        <v>0</v>
      </c>
      <c r="R1024" s="37">
        <f t="shared" si="339"/>
        <v>0</v>
      </c>
      <c r="S1024" s="37">
        <f t="shared" si="340"/>
        <v>0</v>
      </c>
      <c r="T1024" s="37">
        <f t="shared" si="341"/>
        <v>0</v>
      </c>
      <c r="U1024" s="37">
        <f t="shared" si="342"/>
        <v>0</v>
      </c>
      <c r="V1024" s="37">
        <f t="shared" si="343"/>
        <v>11180.05</v>
      </c>
      <c r="W1024" s="37">
        <f t="shared" si="344"/>
        <v>0</v>
      </c>
    </row>
    <row r="1025" spans="1:23" x14ac:dyDescent="0.35">
      <c r="A1025" s="30">
        <v>46113</v>
      </c>
      <c r="B1025" s="31" t="s">
        <v>1836</v>
      </c>
      <c r="C1025" s="31" t="s">
        <v>1837</v>
      </c>
      <c r="D1025" s="31">
        <v>88550</v>
      </c>
      <c r="E1025" s="31"/>
      <c r="F1025" s="31">
        <v>88550</v>
      </c>
      <c r="G1025" s="31">
        <v>88550</v>
      </c>
      <c r="H1025" s="31">
        <f t="shared" si="347"/>
        <v>88550</v>
      </c>
      <c r="I1025" s="30">
        <v>46143</v>
      </c>
      <c r="J1025" s="30" t="s">
        <v>505</v>
      </c>
      <c r="K1025" s="31" t="s">
        <v>504</v>
      </c>
      <c r="L1025" s="31" t="s">
        <v>397</v>
      </c>
      <c r="M1025" s="31" t="s">
        <v>388</v>
      </c>
      <c r="N1025" s="7">
        <v>46136</v>
      </c>
      <c r="O1025" s="33">
        <f t="shared" si="336"/>
        <v>4</v>
      </c>
      <c r="P1025" s="33">
        <f t="shared" si="337"/>
        <v>17</v>
      </c>
      <c r="Q1025" s="52">
        <f t="shared" si="338"/>
        <v>0</v>
      </c>
      <c r="R1025" s="37">
        <f t="shared" si="339"/>
        <v>0</v>
      </c>
      <c r="S1025" s="37">
        <f t="shared" si="340"/>
        <v>0</v>
      </c>
      <c r="T1025" s="37">
        <f t="shared" si="341"/>
        <v>0</v>
      </c>
      <c r="U1025" s="37">
        <f t="shared" si="342"/>
        <v>0</v>
      </c>
      <c r="V1025" s="37">
        <f t="shared" si="343"/>
        <v>88550</v>
      </c>
      <c r="W1025" s="37">
        <f t="shared" si="344"/>
        <v>0</v>
      </c>
    </row>
    <row r="1026" spans="1:23" x14ac:dyDescent="0.35">
      <c r="A1026" s="30">
        <v>46112</v>
      </c>
      <c r="B1026" s="31" t="s">
        <v>1701</v>
      </c>
      <c r="C1026" s="31" t="s">
        <v>562</v>
      </c>
      <c r="D1026" s="31">
        <v>12600</v>
      </c>
      <c r="E1026" s="31">
        <v>2016</v>
      </c>
      <c r="F1026" s="31">
        <v>14616</v>
      </c>
      <c r="G1026" s="31">
        <v>14616</v>
      </c>
      <c r="H1026" s="31">
        <f t="shared" si="347"/>
        <v>12600</v>
      </c>
      <c r="I1026" s="30">
        <v>46142</v>
      </c>
      <c r="J1026" s="30" t="s">
        <v>505</v>
      </c>
      <c r="K1026" s="31" t="s">
        <v>504</v>
      </c>
      <c r="L1026" s="31" t="s">
        <v>397</v>
      </c>
      <c r="M1026" s="31" t="s">
        <v>388</v>
      </c>
      <c r="N1026" s="7">
        <v>46136</v>
      </c>
      <c r="O1026" s="33">
        <f t="shared" si="336"/>
        <v>4</v>
      </c>
      <c r="P1026" s="33">
        <f t="shared" si="337"/>
        <v>17</v>
      </c>
      <c r="Q1026" s="52">
        <f t="shared" si="338"/>
        <v>0</v>
      </c>
      <c r="R1026" s="37">
        <f t="shared" si="339"/>
        <v>0</v>
      </c>
      <c r="S1026" s="37">
        <f t="shared" si="340"/>
        <v>0</v>
      </c>
      <c r="T1026" s="37">
        <f t="shared" si="341"/>
        <v>0</v>
      </c>
      <c r="U1026" s="37">
        <f t="shared" si="342"/>
        <v>0</v>
      </c>
      <c r="V1026" s="37">
        <f t="shared" si="343"/>
        <v>12600</v>
      </c>
      <c r="W1026" s="37">
        <f t="shared" si="344"/>
        <v>0</v>
      </c>
    </row>
    <row r="1027" spans="1:23" x14ac:dyDescent="0.35">
      <c r="A1027" s="30">
        <v>46112</v>
      </c>
      <c r="B1027" s="31" t="s">
        <v>1702</v>
      </c>
      <c r="C1027" s="31" t="s">
        <v>523</v>
      </c>
      <c r="D1027" s="31">
        <v>9000</v>
      </c>
      <c r="E1027" s="31">
        <v>1440</v>
      </c>
      <c r="F1027" s="31">
        <v>10440</v>
      </c>
      <c r="G1027" s="31">
        <v>10440</v>
      </c>
      <c r="H1027" s="31">
        <f t="shared" si="347"/>
        <v>9000</v>
      </c>
      <c r="I1027" s="30">
        <v>46142</v>
      </c>
      <c r="J1027" s="30" t="s">
        <v>505</v>
      </c>
      <c r="K1027" s="31" t="s">
        <v>504</v>
      </c>
      <c r="L1027" s="31" t="s">
        <v>397</v>
      </c>
      <c r="M1027" s="31" t="s">
        <v>388</v>
      </c>
      <c r="N1027" s="7">
        <v>46136</v>
      </c>
      <c r="O1027" s="33">
        <f t="shared" si="336"/>
        <v>4</v>
      </c>
      <c r="P1027" s="33">
        <f t="shared" si="337"/>
        <v>17</v>
      </c>
      <c r="Q1027" s="52">
        <f t="shared" si="338"/>
        <v>0</v>
      </c>
      <c r="R1027" s="37">
        <f t="shared" si="339"/>
        <v>0</v>
      </c>
      <c r="S1027" s="37">
        <f t="shared" si="340"/>
        <v>0</v>
      </c>
      <c r="T1027" s="37">
        <f t="shared" si="341"/>
        <v>0</v>
      </c>
      <c r="U1027" s="37">
        <f t="shared" si="342"/>
        <v>0</v>
      </c>
      <c r="V1027" s="37">
        <f t="shared" si="343"/>
        <v>9000</v>
      </c>
      <c r="W1027" s="37">
        <f t="shared" si="344"/>
        <v>0</v>
      </c>
    </row>
    <row r="1028" spans="1:23" x14ac:dyDescent="0.35">
      <c r="A1028" s="30">
        <v>46112</v>
      </c>
      <c r="B1028" s="31" t="s">
        <v>1703</v>
      </c>
      <c r="C1028" s="31" t="s">
        <v>400</v>
      </c>
      <c r="D1028" s="31">
        <v>179222.67</v>
      </c>
      <c r="E1028" s="31">
        <v>28675.63</v>
      </c>
      <c r="F1028" s="31">
        <v>207898.3</v>
      </c>
      <c r="G1028" s="31">
        <v>207898.3</v>
      </c>
      <c r="H1028" s="31">
        <f t="shared" si="347"/>
        <v>179222.67</v>
      </c>
      <c r="I1028" s="30">
        <v>46142</v>
      </c>
      <c r="J1028" s="30" t="s">
        <v>505</v>
      </c>
      <c r="K1028" s="31" t="s">
        <v>504</v>
      </c>
      <c r="L1028" s="31" t="s">
        <v>835</v>
      </c>
      <c r="M1028" s="31" t="s">
        <v>388</v>
      </c>
      <c r="N1028" s="7">
        <v>46136</v>
      </c>
      <c r="O1028" s="33">
        <f t="shared" si="336"/>
        <v>4</v>
      </c>
      <c r="P1028" s="33">
        <f t="shared" si="337"/>
        <v>17</v>
      </c>
      <c r="Q1028" s="52">
        <f t="shared" si="338"/>
        <v>0</v>
      </c>
      <c r="R1028" s="37">
        <f t="shared" si="339"/>
        <v>0</v>
      </c>
      <c r="S1028" s="37">
        <f t="shared" si="340"/>
        <v>0</v>
      </c>
      <c r="T1028" s="37">
        <f t="shared" si="341"/>
        <v>0</v>
      </c>
      <c r="U1028" s="37">
        <f t="shared" si="342"/>
        <v>0</v>
      </c>
      <c r="V1028" s="37">
        <f t="shared" si="343"/>
        <v>179222.67</v>
      </c>
      <c r="W1028" s="37">
        <f t="shared" si="344"/>
        <v>0</v>
      </c>
    </row>
    <row r="1029" spans="1:23" x14ac:dyDescent="0.35">
      <c r="A1029" s="30">
        <v>46112</v>
      </c>
      <c r="B1029" s="31" t="s">
        <v>1704</v>
      </c>
      <c r="C1029" s="31" t="s">
        <v>400</v>
      </c>
      <c r="D1029" s="31">
        <v>179222.67</v>
      </c>
      <c r="E1029" s="31">
        <v>28675.63</v>
      </c>
      <c r="F1029" s="31">
        <v>207898.3</v>
      </c>
      <c r="G1029" s="31">
        <v>207898.3</v>
      </c>
      <c r="H1029" s="31">
        <f t="shared" si="347"/>
        <v>179222.67</v>
      </c>
      <c r="I1029" s="30">
        <v>46142</v>
      </c>
      <c r="J1029" s="30" t="s">
        <v>505</v>
      </c>
      <c r="K1029" s="31" t="s">
        <v>504</v>
      </c>
      <c r="L1029" s="31" t="s">
        <v>835</v>
      </c>
      <c r="M1029" s="31" t="s">
        <v>388</v>
      </c>
      <c r="N1029" s="7">
        <v>46136</v>
      </c>
      <c r="O1029" s="33">
        <f t="shared" si="336"/>
        <v>4</v>
      </c>
      <c r="P1029" s="33">
        <f t="shared" si="337"/>
        <v>17</v>
      </c>
      <c r="Q1029" s="52">
        <f t="shared" si="338"/>
        <v>0</v>
      </c>
      <c r="R1029" s="37">
        <f t="shared" si="339"/>
        <v>0</v>
      </c>
      <c r="S1029" s="37">
        <f t="shared" si="340"/>
        <v>0</v>
      </c>
      <c r="T1029" s="37">
        <f t="shared" si="341"/>
        <v>0</v>
      </c>
      <c r="U1029" s="37">
        <f t="shared" si="342"/>
        <v>0</v>
      </c>
      <c r="V1029" s="37">
        <f t="shared" si="343"/>
        <v>179222.67</v>
      </c>
      <c r="W1029" s="37">
        <f t="shared" si="344"/>
        <v>0</v>
      </c>
    </row>
    <row r="1030" spans="1:23" x14ac:dyDescent="0.35">
      <c r="A1030" s="30">
        <v>46112</v>
      </c>
      <c r="B1030" s="31" t="s">
        <v>1705</v>
      </c>
      <c r="C1030" s="31" t="s">
        <v>1274</v>
      </c>
      <c r="D1030" s="31">
        <v>9900</v>
      </c>
      <c r="E1030" s="31"/>
      <c r="F1030" s="31">
        <v>9900</v>
      </c>
      <c r="G1030" s="31">
        <v>9900</v>
      </c>
      <c r="H1030" s="31">
        <f t="shared" si="347"/>
        <v>9900</v>
      </c>
      <c r="I1030" s="30">
        <v>46142</v>
      </c>
      <c r="J1030" s="30" t="s">
        <v>505</v>
      </c>
      <c r="K1030" s="31" t="s">
        <v>504</v>
      </c>
      <c r="L1030" s="31" t="s">
        <v>397</v>
      </c>
      <c r="M1030" s="31" t="s">
        <v>388</v>
      </c>
      <c r="N1030" s="7">
        <v>46136</v>
      </c>
      <c r="O1030" s="33">
        <f t="shared" ref="O1030:O1093" si="348">MONTH(N1030)</f>
        <v>4</v>
      </c>
      <c r="P1030" s="33">
        <f t="shared" ref="P1030:P1093" si="349">WEEKNUM(N1030)</f>
        <v>17</v>
      </c>
      <c r="Q1030" s="52">
        <f t="shared" ref="Q1030:Q1093" si="350">IF(J1030="Vencido",N1030-I1030+1,0)</f>
        <v>0</v>
      </c>
      <c r="R1030" s="37">
        <f t="shared" ref="R1030:R1093" si="351">IF(Q1030&gt;0,IF(Q1030&lt;31,H1030,0),0)</f>
        <v>0</v>
      </c>
      <c r="S1030" s="37">
        <f t="shared" ref="S1030:S1093" si="352">IF(Q1030&gt;30,IF(Q1030&lt;61,H1030,0),0)</f>
        <v>0</v>
      </c>
      <c r="T1030" s="37">
        <f t="shared" ref="T1030:T1093" si="353">IF(Q1030&gt;60,IF(Q1030&lt;91,H1030,0),0)</f>
        <v>0</v>
      </c>
      <c r="U1030" s="37">
        <f t="shared" ref="U1030:U1093" si="354">IF(Q1030&gt;90,H1030,0)</f>
        <v>0</v>
      </c>
      <c r="V1030" s="37">
        <f t="shared" ref="V1030:V1093" si="355">IF(J1030="Por vencer",H1030,0)</f>
        <v>9900</v>
      </c>
      <c r="W1030" s="37">
        <f t="shared" ref="W1030:W1093" si="356">IF(J1030="Vigente",H1030,0)</f>
        <v>0</v>
      </c>
    </row>
    <row r="1031" spans="1:23" x14ac:dyDescent="0.35">
      <c r="A1031" s="30">
        <v>46112</v>
      </c>
      <c r="B1031" s="31" t="s">
        <v>1706</v>
      </c>
      <c r="C1031" s="31" t="s">
        <v>1274</v>
      </c>
      <c r="D1031" s="31">
        <v>16500</v>
      </c>
      <c r="E1031" s="31"/>
      <c r="F1031" s="31">
        <v>16500</v>
      </c>
      <c r="G1031" s="31">
        <v>16500</v>
      </c>
      <c r="H1031" s="31">
        <f t="shared" si="347"/>
        <v>16500</v>
      </c>
      <c r="I1031" s="30">
        <v>46142</v>
      </c>
      <c r="J1031" s="30" t="s">
        <v>505</v>
      </c>
      <c r="K1031" s="31" t="s">
        <v>504</v>
      </c>
      <c r="L1031" s="31" t="s">
        <v>397</v>
      </c>
      <c r="M1031" s="31" t="s">
        <v>388</v>
      </c>
      <c r="N1031" s="7">
        <v>46136</v>
      </c>
      <c r="O1031" s="33">
        <f t="shared" si="348"/>
        <v>4</v>
      </c>
      <c r="P1031" s="33">
        <f t="shared" si="349"/>
        <v>17</v>
      </c>
      <c r="Q1031" s="52">
        <f t="shared" si="350"/>
        <v>0</v>
      </c>
      <c r="R1031" s="37">
        <f t="shared" si="351"/>
        <v>0</v>
      </c>
      <c r="S1031" s="37">
        <f t="shared" si="352"/>
        <v>0</v>
      </c>
      <c r="T1031" s="37">
        <f t="shared" si="353"/>
        <v>0</v>
      </c>
      <c r="U1031" s="37">
        <f t="shared" si="354"/>
        <v>0</v>
      </c>
      <c r="V1031" s="37">
        <f t="shared" si="355"/>
        <v>16500</v>
      </c>
      <c r="W1031" s="37">
        <f t="shared" si="356"/>
        <v>0</v>
      </c>
    </row>
    <row r="1032" spans="1:23" x14ac:dyDescent="0.35">
      <c r="A1032" s="30">
        <v>46112</v>
      </c>
      <c r="B1032" s="31" t="s">
        <v>1707</v>
      </c>
      <c r="C1032" s="31" t="s">
        <v>745</v>
      </c>
      <c r="D1032" s="31">
        <v>50834.07</v>
      </c>
      <c r="E1032" s="31">
        <v>8133.45</v>
      </c>
      <c r="F1032" s="31">
        <v>58967.519999999997</v>
      </c>
      <c r="G1032" s="31">
        <v>58967.519999999997</v>
      </c>
      <c r="H1032" s="31">
        <f t="shared" si="347"/>
        <v>50834.07</v>
      </c>
      <c r="I1032" s="30">
        <v>46142</v>
      </c>
      <c r="J1032" s="30" t="s">
        <v>505</v>
      </c>
      <c r="K1032" s="31" t="s">
        <v>504</v>
      </c>
      <c r="L1032" s="31" t="s">
        <v>835</v>
      </c>
      <c r="M1032" s="31" t="s">
        <v>388</v>
      </c>
      <c r="N1032" s="7">
        <v>46136</v>
      </c>
      <c r="O1032" s="33">
        <f t="shared" si="348"/>
        <v>4</v>
      </c>
      <c r="P1032" s="33">
        <f t="shared" si="349"/>
        <v>17</v>
      </c>
      <c r="Q1032" s="52">
        <f t="shared" si="350"/>
        <v>0</v>
      </c>
      <c r="R1032" s="37">
        <f t="shared" si="351"/>
        <v>0</v>
      </c>
      <c r="S1032" s="37">
        <f t="shared" si="352"/>
        <v>0</v>
      </c>
      <c r="T1032" s="37">
        <f t="shared" si="353"/>
        <v>0</v>
      </c>
      <c r="U1032" s="37">
        <f t="shared" si="354"/>
        <v>0</v>
      </c>
      <c r="V1032" s="37">
        <f t="shared" si="355"/>
        <v>50834.07</v>
      </c>
      <c r="W1032" s="37">
        <f t="shared" si="356"/>
        <v>0</v>
      </c>
    </row>
    <row r="1033" spans="1:23" x14ac:dyDescent="0.35">
      <c r="A1033" s="30">
        <v>46111</v>
      </c>
      <c r="B1033" s="31" t="s">
        <v>1708</v>
      </c>
      <c r="C1033" s="31" t="s">
        <v>674</v>
      </c>
      <c r="D1033" s="31">
        <v>37398.07</v>
      </c>
      <c r="E1033" s="31">
        <v>5983.69</v>
      </c>
      <c r="F1033" s="31">
        <v>43381.760000000002</v>
      </c>
      <c r="G1033" s="31">
        <v>43381.760000000002</v>
      </c>
      <c r="H1033" s="31">
        <f t="shared" si="347"/>
        <v>37398.07</v>
      </c>
      <c r="I1033" s="30">
        <v>46141</v>
      </c>
      <c r="J1033" s="30" t="s">
        <v>505</v>
      </c>
      <c r="K1033" s="31" t="s">
        <v>504</v>
      </c>
      <c r="L1033" s="31" t="s">
        <v>835</v>
      </c>
      <c r="M1033" s="31" t="s">
        <v>388</v>
      </c>
      <c r="N1033" s="7">
        <v>46136</v>
      </c>
      <c r="O1033" s="33">
        <f t="shared" si="348"/>
        <v>4</v>
      </c>
      <c r="P1033" s="33">
        <f t="shared" si="349"/>
        <v>17</v>
      </c>
      <c r="Q1033" s="52">
        <f t="shared" si="350"/>
        <v>0</v>
      </c>
      <c r="R1033" s="37">
        <f t="shared" si="351"/>
        <v>0</v>
      </c>
      <c r="S1033" s="37">
        <f t="shared" si="352"/>
        <v>0</v>
      </c>
      <c r="T1033" s="37">
        <f t="shared" si="353"/>
        <v>0</v>
      </c>
      <c r="U1033" s="37">
        <f t="shared" si="354"/>
        <v>0</v>
      </c>
      <c r="V1033" s="37">
        <f t="shared" si="355"/>
        <v>37398.07</v>
      </c>
      <c r="W1033" s="37">
        <f t="shared" si="356"/>
        <v>0</v>
      </c>
    </row>
    <row r="1034" spans="1:23" x14ac:dyDescent="0.35">
      <c r="A1034" s="30">
        <v>46111</v>
      </c>
      <c r="B1034" s="31" t="s">
        <v>1710</v>
      </c>
      <c r="C1034" s="31" t="s">
        <v>831</v>
      </c>
      <c r="D1034" s="31">
        <v>12466.02</v>
      </c>
      <c r="E1034" s="31"/>
      <c r="F1034" s="31">
        <v>12466.02</v>
      </c>
      <c r="G1034" s="31">
        <v>12466.02</v>
      </c>
      <c r="H1034" s="31">
        <f t="shared" si="347"/>
        <v>12466.02</v>
      </c>
      <c r="I1034" s="30">
        <v>46141</v>
      </c>
      <c r="J1034" s="30" t="s">
        <v>505</v>
      </c>
      <c r="K1034" s="31" t="s">
        <v>504</v>
      </c>
      <c r="L1034" s="31" t="s">
        <v>397</v>
      </c>
      <c r="M1034" s="31" t="s">
        <v>388</v>
      </c>
      <c r="N1034" s="7">
        <v>46136</v>
      </c>
      <c r="O1034" s="33">
        <f t="shared" si="348"/>
        <v>4</v>
      </c>
      <c r="P1034" s="33">
        <f t="shared" si="349"/>
        <v>17</v>
      </c>
      <c r="Q1034" s="52">
        <f t="shared" si="350"/>
        <v>0</v>
      </c>
      <c r="R1034" s="37">
        <f t="shared" si="351"/>
        <v>0</v>
      </c>
      <c r="S1034" s="37">
        <f t="shared" si="352"/>
        <v>0</v>
      </c>
      <c r="T1034" s="37">
        <f t="shared" si="353"/>
        <v>0</v>
      </c>
      <c r="U1034" s="37">
        <f t="shared" si="354"/>
        <v>0</v>
      </c>
      <c r="V1034" s="37">
        <f t="shared" si="355"/>
        <v>12466.02</v>
      </c>
      <c r="W1034" s="37">
        <f t="shared" si="356"/>
        <v>0</v>
      </c>
    </row>
    <row r="1035" spans="1:23" x14ac:dyDescent="0.35">
      <c r="A1035" s="30">
        <v>46111</v>
      </c>
      <c r="B1035" s="31" t="s">
        <v>1711</v>
      </c>
      <c r="C1035" s="31" t="s">
        <v>402</v>
      </c>
      <c r="D1035" s="31">
        <v>13680</v>
      </c>
      <c r="E1035" s="31">
        <v>2188.8000000000002</v>
      </c>
      <c r="F1035" s="31">
        <v>15868.8</v>
      </c>
      <c r="G1035" s="31">
        <v>15868.8</v>
      </c>
      <c r="H1035" s="31">
        <f t="shared" si="347"/>
        <v>13680</v>
      </c>
      <c r="I1035" s="30">
        <v>46141</v>
      </c>
      <c r="J1035" s="30" t="s">
        <v>505</v>
      </c>
      <c r="K1035" s="31" t="s">
        <v>504</v>
      </c>
      <c r="L1035" s="31" t="s">
        <v>397</v>
      </c>
      <c r="M1035" s="31" t="s">
        <v>388</v>
      </c>
      <c r="N1035" s="7">
        <v>46136</v>
      </c>
      <c r="O1035" s="33">
        <f t="shared" si="348"/>
        <v>4</v>
      </c>
      <c r="P1035" s="33">
        <f t="shared" si="349"/>
        <v>17</v>
      </c>
      <c r="Q1035" s="52">
        <f t="shared" si="350"/>
        <v>0</v>
      </c>
      <c r="R1035" s="37">
        <f t="shared" si="351"/>
        <v>0</v>
      </c>
      <c r="S1035" s="37">
        <f t="shared" si="352"/>
        <v>0</v>
      </c>
      <c r="T1035" s="37">
        <f t="shared" si="353"/>
        <v>0</v>
      </c>
      <c r="U1035" s="37">
        <f t="shared" si="354"/>
        <v>0</v>
      </c>
      <c r="V1035" s="37">
        <f t="shared" si="355"/>
        <v>13680</v>
      </c>
      <c r="W1035" s="37">
        <f t="shared" si="356"/>
        <v>0</v>
      </c>
    </row>
    <row r="1036" spans="1:23" x14ac:dyDescent="0.35">
      <c r="A1036" s="30">
        <v>46109</v>
      </c>
      <c r="B1036" s="31" t="s">
        <v>1717</v>
      </c>
      <c r="C1036" s="31" t="s">
        <v>1448</v>
      </c>
      <c r="D1036" s="31">
        <v>18418.55</v>
      </c>
      <c r="E1036" s="31">
        <v>2946.97</v>
      </c>
      <c r="F1036" s="31">
        <v>21365.52</v>
      </c>
      <c r="G1036" s="31">
        <v>21365.52</v>
      </c>
      <c r="H1036" s="31">
        <f t="shared" si="347"/>
        <v>18418.55</v>
      </c>
      <c r="I1036" s="30">
        <v>46139</v>
      </c>
      <c r="J1036" s="30" t="s">
        <v>505</v>
      </c>
      <c r="K1036" s="31" t="s">
        <v>504</v>
      </c>
      <c r="L1036" s="31" t="s">
        <v>1146</v>
      </c>
      <c r="M1036" s="31" t="s">
        <v>388</v>
      </c>
      <c r="N1036" s="7">
        <v>46136</v>
      </c>
      <c r="O1036" s="33">
        <f t="shared" si="348"/>
        <v>4</v>
      </c>
      <c r="P1036" s="33">
        <f t="shared" si="349"/>
        <v>17</v>
      </c>
      <c r="Q1036" s="52">
        <f t="shared" si="350"/>
        <v>0</v>
      </c>
      <c r="R1036" s="37">
        <f t="shared" si="351"/>
        <v>0</v>
      </c>
      <c r="S1036" s="37">
        <f t="shared" si="352"/>
        <v>0</v>
      </c>
      <c r="T1036" s="37">
        <f t="shared" si="353"/>
        <v>0</v>
      </c>
      <c r="U1036" s="37">
        <f t="shared" si="354"/>
        <v>0</v>
      </c>
      <c r="V1036" s="37">
        <f t="shared" si="355"/>
        <v>18418.55</v>
      </c>
      <c r="W1036" s="37">
        <f t="shared" si="356"/>
        <v>0</v>
      </c>
    </row>
    <row r="1037" spans="1:23" x14ac:dyDescent="0.35">
      <c r="A1037" s="30">
        <v>46109</v>
      </c>
      <c r="B1037" s="31" t="s">
        <v>1718</v>
      </c>
      <c r="C1037" s="31" t="s">
        <v>523</v>
      </c>
      <c r="D1037" s="31">
        <v>30750.97</v>
      </c>
      <c r="E1037" s="31">
        <v>4920.16</v>
      </c>
      <c r="F1037" s="31">
        <v>35671.129999999997</v>
      </c>
      <c r="G1037" s="31">
        <v>35671.129999999997</v>
      </c>
      <c r="H1037" s="31">
        <f t="shared" si="347"/>
        <v>30750.97</v>
      </c>
      <c r="I1037" s="30">
        <v>46139</v>
      </c>
      <c r="J1037" s="30" t="s">
        <v>505</v>
      </c>
      <c r="K1037" s="31" t="s">
        <v>504</v>
      </c>
      <c r="L1037" s="31" t="s">
        <v>397</v>
      </c>
      <c r="M1037" s="31" t="s">
        <v>388</v>
      </c>
      <c r="N1037" s="7">
        <v>46136</v>
      </c>
      <c r="O1037" s="33">
        <f t="shared" si="348"/>
        <v>4</v>
      </c>
      <c r="P1037" s="33">
        <f t="shared" si="349"/>
        <v>17</v>
      </c>
      <c r="Q1037" s="52">
        <f t="shared" si="350"/>
        <v>0</v>
      </c>
      <c r="R1037" s="37">
        <f t="shared" si="351"/>
        <v>0</v>
      </c>
      <c r="S1037" s="37">
        <f t="shared" si="352"/>
        <v>0</v>
      </c>
      <c r="T1037" s="37">
        <f t="shared" si="353"/>
        <v>0</v>
      </c>
      <c r="U1037" s="37">
        <f t="shared" si="354"/>
        <v>0</v>
      </c>
      <c r="V1037" s="37">
        <f t="shared" si="355"/>
        <v>30750.97</v>
      </c>
      <c r="W1037" s="37">
        <f t="shared" si="356"/>
        <v>0</v>
      </c>
    </row>
    <row r="1038" spans="1:23" x14ac:dyDescent="0.35">
      <c r="A1038" s="30">
        <v>46108</v>
      </c>
      <c r="B1038" s="31" t="s">
        <v>1666</v>
      </c>
      <c r="C1038" s="31" t="s">
        <v>402</v>
      </c>
      <c r="D1038" s="31">
        <v>13680</v>
      </c>
      <c r="E1038" s="31">
        <v>2188.8000000000002</v>
      </c>
      <c r="F1038" s="31">
        <v>15868.8</v>
      </c>
      <c r="G1038" s="31">
        <v>15868.8</v>
      </c>
      <c r="H1038" s="31">
        <f t="shared" si="347"/>
        <v>13680</v>
      </c>
      <c r="I1038" s="30">
        <v>46138</v>
      </c>
      <c r="J1038" s="30" t="s">
        <v>505</v>
      </c>
      <c r="K1038" s="31" t="s">
        <v>504</v>
      </c>
      <c r="L1038" s="31" t="s">
        <v>397</v>
      </c>
      <c r="M1038" s="31" t="s">
        <v>388</v>
      </c>
      <c r="N1038" s="7">
        <v>46136</v>
      </c>
      <c r="O1038" s="33">
        <f t="shared" si="348"/>
        <v>4</v>
      </c>
      <c r="P1038" s="33">
        <f t="shared" si="349"/>
        <v>17</v>
      </c>
      <c r="Q1038" s="52">
        <f t="shared" si="350"/>
        <v>0</v>
      </c>
      <c r="R1038" s="37">
        <f t="shared" si="351"/>
        <v>0</v>
      </c>
      <c r="S1038" s="37">
        <f t="shared" si="352"/>
        <v>0</v>
      </c>
      <c r="T1038" s="37">
        <f t="shared" si="353"/>
        <v>0</v>
      </c>
      <c r="U1038" s="37">
        <f t="shared" si="354"/>
        <v>0</v>
      </c>
      <c r="V1038" s="37">
        <f t="shared" si="355"/>
        <v>13680</v>
      </c>
      <c r="W1038" s="37">
        <f t="shared" si="356"/>
        <v>0</v>
      </c>
    </row>
    <row r="1039" spans="1:23" x14ac:dyDescent="0.35">
      <c r="A1039" s="30">
        <v>46108</v>
      </c>
      <c r="B1039" s="31" t="s">
        <v>1667</v>
      </c>
      <c r="C1039" s="31" t="s">
        <v>792</v>
      </c>
      <c r="D1039" s="31">
        <v>27125</v>
      </c>
      <c r="E1039" s="31">
        <v>4340</v>
      </c>
      <c r="F1039" s="31">
        <v>31465</v>
      </c>
      <c r="G1039" s="31">
        <v>31465</v>
      </c>
      <c r="H1039" s="31">
        <f t="shared" si="347"/>
        <v>27125</v>
      </c>
      <c r="I1039" s="30">
        <v>46138</v>
      </c>
      <c r="J1039" s="30" t="s">
        <v>505</v>
      </c>
      <c r="K1039" s="31" t="s">
        <v>504</v>
      </c>
      <c r="L1039" s="31" t="s">
        <v>397</v>
      </c>
      <c r="M1039" s="31" t="s">
        <v>388</v>
      </c>
      <c r="N1039" s="7">
        <v>46136</v>
      </c>
      <c r="O1039" s="33">
        <f t="shared" si="348"/>
        <v>4</v>
      </c>
      <c r="P1039" s="33">
        <f t="shared" si="349"/>
        <v>17</v>
      </c>
      <c r="Q1039" s="52">
        <f t="shared" si="350"/>
        <v>0</v>
      </c>
      <c r="R1039" s="37">
        <f t="shared" si="351"/>
        <v>0</v>
      </c>
      <c r="S1039" s="37">
        <f t="shared" si="352"/>
        <v>0</v>
      </c>
      <c r="T1039" s="37">
        <f t="shared" si="353"/>
        <v>0</v>
      </c>
      <c r="U1039" s="37">
        <f t="shared" si="354"/>
        <v>0</v>
      </c>
      <c r="V1039" s="37">
        <f t="shared" si="355"/>
        <v>27125</v>
      </c>
      <c r="W1039" s="37">
        <f t="shared" si="356"/>
        <v>0</v>
      </c>
    </row>
    <row r="1040" spans="1:23" x14ac:dyDescent="0.35">
      <c r="A1040" s="30">
        <v>46108</v>
      </c>
      <c r="B1040" s="31" t="s">
        <v>1668</v>
      </c>
      <c r="C1040" s="31" t="s">
        <v>563</v>
      </c>
      <c r="D1040" s="31">
        <v>4750</v>
      </c>
      <c r="E1040" s="31">
        <v>760</v>
      </c>
      <c r="F1040" s="31">
        <v>5510</v>
      </c>
      <c r="G1040" s="31">
        <v>5510</v>
      </c>
      <c r="H1040" s="31">
        <f t="shared" si="347"/>
        <v>4750</v>
      </c>
      <c r="I1040" s="30">
        <v>46138</v>
      </c>
      <c r="J1040" s="30" t="s">
        <v>505</v>
      </c>
      <c r="K1040" s="31" t="s">
        <v>504</v>
      </c>
      <c r="L1040" s="31" t="s">
        <v>397</v>
      </c>
      <c r="M1040" s="31" t="s">
        <v>388</v>
      </c>
      <c r="N1040" s="7">
        <v>46136</v>
      </c>
      <c r="O1040" s="33">
        <f t="shared" si="348"/>
        <v>4</v>
      </c>
      <c r="P1040" s="33">
        <f t="shared" si="349"/>
        <v>17</v>
      </c>
      <c r="Q1040" s="52">
        <f t="shared" si="350"/>
        <v>0</v>
      </c>
      <c r="R1040" s="37">
        <f t="shared" si="351"/>
        <v>0</v>
      </c>
      <c r="S1040" s="37">
        <f t="shared" si="352"/>
        <v>0</v>
      </c>
      <c r="T1040" s="37">
        <f t="shared" si="353"/>
        <v>0</v>
      </c>
      <c r="U1040" s="37">
        <f t="shared" si="354"/>
        <v>0</v>
      </c>
      <c r="V1040" s="37">
        <f t="shared" si="355"/>
        <v>4750</v>
      </c>
      <c r="W1040" s="37">
        <f t="shared" si="356"/>
        <v>0</v>
      </c>
    </row>
    <row r="1041" spans="1:23" x14ac:dyDescent="0.35">
      <c r="A1041" s="30">
        <v>46108</v>
      </c>
      <c r="B1041" s="31" t="s">
        <v>1670</v>
      </c>
      <c r="C1041" s="31" t="s">
        <v>1671</v>
      </c>
      <c r="D1041" s="31">
        <v>6380</v>
      </c>
      <c r="E1041" s="31">
        <v>1020.8</v>
      </c>
      <c r="F1041" s="31">
        <v>7400.8</v>
      </c>
      <c r="G1041" s="31">
        <v>7400.8</v>
      </c>
      <c r="H1041" s="31">
        <f t="shared" si="347"/>
        <v>6380</v>
      </c>
      <c r="I1041" s="30">
        <v>46138</v>
      </c>
      <c r="J1041" s="30" t="s">
        <v>505</v>
      </c>
      <c r="K1041" s="31" t="s">
        <v>504</v>
      </c>
      <c r="L1041" s="31" t="s">
        <v>835</v>
      </c>
      <c r="M1041" s="31" t="s">
        <v>388</v>
      </c>
      <c r="N1041" s="7">
        <v>46136</v>
      </c>
      <c r="O1041" s="33">
        <f t="shared" si="348"/>
        <v>4</v>
      </c>
      <c r="P1041" s="33">
        <f t="shared" si="349"/>
        <v>17</v>
      </c>
      <c r="Q1041" s="52">
        <f t="shared" si="350"/>
        <v>0</v>
      </c>
      <c r="R1041" s="37">
        <f t="shared" si="351"/>
        <v>0</v>
      </c>
      <c r="S1041" s="37">
        <f t="shared" si="352"/>
        <v>0</v>
      </c>
      <c r="T1041" s="37">
        <f t="shared" si="353"/>
        <v>0</v>
      </c>
      <c r="U1041" s="37">
        <f t="shared" si="354"/>
        <v>0</v>
      </c>
      <c r="V1041" s="37">
        <f t="shared" si="355"/>
        <v>6380</v>
      </c>
      <c r="W1041" s="37">
        <f t="shared" si="356"/>
        <v>0</v>
      </c>
    </row>
    <row r="1042" spans="1:23" x14ac:dyDescent="0.35">
      <c r="A1042" s="30">
        <v>46107</v>
      </c>
      <c r="B1042" s="31" t="s">
        <v>1676</v>
      </c>
      <c r="C1042" s="31" t="s">
        <v>1382</v>
      </c>
      <c r="D1042" s="31">
        <v>17640</v>
      </c>
      <c r="E1042" s="31"/>
      <c r="F1042" s="31">
        <v>17640</v>
      </c>
      <c r="G1042" s="31">
        <v>17640</v>
      </c>
      <c r="H1042" s="31">
        <f t="shared" si="347"/>
        <v>17640</v>
      </c>
      <c r="I1042" s="30">
        <v>46137</v>
      </c>
      <c r="J1042" s="30" t="s">
        <v>505</v>
      </c>
      <c r="K1042" s="31" t="s">
        <v>504</v>
      </c>
      <c r="L1042" s="31" t="s">
        <v>397</v>
      </c>
      <c r="M1042" s="31" t="s">
        <v>388</v>
      </c>
      <c r="N1042" s="7">
        <v>46136</v>
      </c>
      <c r="O1042" s="33">
        <f t="shared" si="348"/>
        <v>4</v>
      </c>
      <c r="P1042" s="33">
        <f t="shared" si="349"/>
        <v>17</v>
      </c>
      <c r="Q1042" s="52">
        <f t="shared" si="350"/>
        <v>0</v>
      </c>
      <c r="R1042" s="37">
        <f t="shared" si="351"/>
        <v>0</v>
      </c>
      <c r="S1042" s="37">
        <f t="shared" si="352"/>
        <v>0</v>
      </c>
      <c r="T1042" s="37">
        <f t="shared" si="353"/>
        <v>0</v>
      </c>
      <c r="U1042" s="37">
        <f t="shared" si="354"/>
        <v>0</v>
      </c>
      <c r="V1042" s="37">
        <f t="shared" si="355"/>
        <v>17640</v>
      </c>
      <c r="W1042" s="37">
        <f t="shared" si="356"/>
        <v>0</v>
      </c>
    </row>
    <row r="1043" spans="1:23" x14ac:dyDescent="0.35">
      <c r="A1043" s="30">
        <v>46107</v>
      </c>
      <c r="B1043" s="31" t="s">
        <v>1677</v>
      </c>
      <c r="C1043" s="31" t="s">
        <v>1448</v>
      </c>
      <c r="D1043" s="31">
        <v>3150</v>
      </c>
      <c r="E1043" s="31">
        <v>504</v>
      </c>
      <c r="F1043" s="31">
        <v>3654</v>
      </c>
      <c r="G1043" s="31">
        <v>3654</v>
      </c>
      <c r="H1043" s="31">
        <f t="shared" si="347"/>
        <v>3150</v>
      </c>
      <c r="I1043" s="30">
        <v>46137</v>
      </c>
      <c r="J1043" s="30" t="s">
        <v>505</v>
      </c>
      <c r="K1043" s="31" t="s">
        <v>504</v>
      </c>
      <c r="L1043" s="31" t="s">
        <v>1146</v>
      </c>
      <c r="M1043" s="31" t="s">
        <v>388</v>
      </c>
      <c r="N1043" s="7">
        <v>46136</v>
      </c>
      <c r="O1043" s="33">
        <f t="shared" si="348"/>
        <v>4</v>
      </c>
      <c r="P1043" s="33">
        <f t="shared" si="349"/>
        <v>17</v>
      </c>
      <c r="Q1043" s="52">
        <f t="shared" si="350"/>
        <v>0</v>
      </c>
      <c r="R1043" s="37">
        <f t="shared" si="351"/>
        <v>0</v>
      </c>
      <c r="S1043" s="37">
        <f t="shared" si="352"/>
        <v>0</v>
      </c>
      <c r="T1043" s="37">
        <f t="shared" si="353"/>
        <v>0</v>
      </c>
      <c r="U1043" s="37">
        <f t="shared" si="354"/>
        <v>0</v>
      </c>
      <c r="V1043" s="37">
        <f t="shared" si="355"/>
        <v>3150</v>
      </c>
      <c r="W1043" s="37">
        <f t="shared" si="356"/>
        <v>0</v>
      </c>
    </row>
    <row r="1044" spans="1:23" x14ac:dyDescent="0.35">
      <c r="A1044" s="30">
        <v>46107</v>
      </c>
      <c r="B1044" s="31" t="s">
        <v>1678</v>
      </c>
      <c r="C1044" s="31" t="s">
        <v>1679</v>
      </c>
      <c r="D1044" s="31">
        <v>16000</v>
      </c>
      <c r="E1044" s="31">
        <v>2560</v>
      </c>
      <c r="F1044" s="31">
        <v>18560</v>
      </c>
      <c r="G1044" s="31">
        <v>18560</v>
      </c>
      <c r="H1044" s="31">
        <f t="shared" si="347"/>
        <v>16000</v>
      </c>
      <c r="I1044" s="30">
        <v>46137</v>
      </c>
      <c r="J1044" s="30" t="s">
        <v>505</v>
      </c>
      <c r="K1044" s="31" t="s">
        <v>504</v>
      </c>
      <c r="L1044" s="31" t="s">
        <v>1146</v>
      </c>
      <c r="M1044" s="31" t="s">
        <v>388</v>
      </c>
      <c r="N1044" s="7">
        <v>46136</v>
      </c>
      <c r="O1044" s="33">
        <f t="shared" si="348"/>
        <v>4</v>
      </c>
      <c r="P1044" s="33">
        <f t="shared" si="349"/>
        <v>17</v>
      </c>
      <c r="Q1044" s="52">
        <f t="shared" si="350"/>
        <v>0</v>
      </c>
      <c r="R1044" s="37">
        <f t="shared" si="351"/>
        <v>0</v>
      </c>
      <c r="S1044" s="37">
        <f t="shared" si="352"/>
        <v>0</v>
      </c>
      <c r="T1044" s="37">
        <f t="shared" si="353"/>
        <v>0</v>
      </c>
      <c r="U1044" s="37">
        <f t="shared" si="354"/>
        <v>0</v>
      </c>
      <c r="V1044" s="37">
        <f t="shared" si="355"/>
        <v>16000</v>
      </c>
      <c r="W1044" s="37">
        <f t="shared" si="356"/>
        <v>0</v>
      </c>
    </row>
    <row r="1045" spans="1:23" x14ac:dyDescent="0.35">
      <c r="A1045" s="30">
        <v>46106</v>
      </c>
      <c r="B1045" s="31" t="s">
        <v>1680</v>
      </c>
      <c r="C1045" s="31" t="s">
        <v>400</v>
      </c>
      <c r="D1045" s="31">
        <v>84216.23</v>
      </c>
      <c r="E1045" s="31">
        <v>13474.6</v>
      </c>
      <c r="F1045" s="31">
        <v>97690.83</v>
      </c>
      <c r="G1045" s="31">
        <v>97690.83</v>
      </c>
      <c r="H1045" s="31">
        <f t="shared" si="347"/>
        <v>84216.23</v>
      </c>
      <c r="I1045" s="30">
        <v>46136</v>
      </c>
      <c r="J1045" s="30" t="s">
        <v>506</v>
      </c>
      <c r="K1045" s="31" t="s">
        <v>504</v>
      </c>
      <c r="L1045" s="31" t="s">
        <v>397</v>
      </c>
      <c r="M1045" s="31" t="s">
        <v>388</v>
      </c>
      <c r="N1045" s="7">
        <v>46136</v>
      </c>
      <c r="O1045" s="33">
        <f t="shared" si="348"/>
        <v>4</v>
      </c>
      <c r="P1045" s="33">
        <f t="shared" si="349"/>
        <v>17</v>
      </c>
      <c r="Q1045" s="52">
        <f t="shared" si="350"/>
        <v>1</v>
      </c>
      <c r="R1045" s="37">
        <f t="shared" si="351"/>
        <v>84216.23</v>
      </c>
      <c r="S1045" s="37">
        <f t="shared" si="352"/>
        <v>0</v>
      </c>
      <c r="T1045" s="37">
        <f t="shared" si="353"/>
        <v>0</v>
      </c>
      <c r="U1045" s="37">
        <f t="shared" si="354"/>
        <v>0</v>
      </c>
      <c r="V1045" s="37">
        <f t="shared" si="355"/>
        <v>0</v>
      </c>
      <c r="W1045" s="37">
        <f t="shared" si="356"/>
        <v>0</v>
      </c>
    </row>
    <row r="1046" spans="1:23" x14ac:dyDescent="0.35">
      <c r="A1046" s="30">
        <v>46106</v>
      </c>
      <c r="B1046" s="31" t="s">
        <v>1681</v>
      </c>
      <c r="C1046" s="31" t="s">
        <v>831</v>
      </c>
      <c r="D1046" s="31">
        <v>4600</v>
      </c>
      <c r="E1046" s="31"/>
      <c r="F1046" s="31">
        <v>4600</v>
      </c>
      <c r="G1046" s="31">
        <v>4600</v>
      </c>
      <c r="H1046" s="31">
        <f t="shared" si="347"/>
        <v>4600</v>
      </c>
      <c r="I1046" s="30">
        <v>46136</v>
      </c>
      <c r="J1046" s="30" t="s">
        <v>506</v>
      </c>
      <c r="K1046" s="31" t="s">
        <v>504</v>
      </c>
      <c r="L1046" s="31" t="s">
        <v>397</v>
      </c>
      <c r="M1046" s="31" t="s">
        <v>388</v>
      </c>
      <c r="N1046" s="7">
        <v>46136</v>
      </c>
      <c r="O1046" s="33">
        <f t="shared" si="348"/>
        <v>4</v>
      </c>
      <c r="P1046" s="33">
        <f t="shared" si="349"/>
        <v>17</v>
      </c>
      <c r="Q1046" s="52">
        <f t="shared" si="350"/>
        <v>1</v>
      </c>
      <c r="R1046" s="37">
        <f t="shared" si="351"/>
        <v>4600</v>
      </c>
      <c r="S1046" s="37">
        <f t="shared" si="352"/>
        <v>0</v>
      </c>
      <c r="T1046" s="37">
        <f t="shared" si="353"/>
        <v>0</v>
      </c>
      <c r="U1046" s="37">
        <f t="shared" si="354"/>
        <v>0</v>
      </c>
      <c r="V1046" s="37">
        <f t="shared" si="355"/>
        <v>0</v>
      </c>
      <c r="W1046" s="37">
        <f t="shared" si="356"/>
        <v>0</v>
      </c>
    </row>
    <row r="1047" spans="1:23" x14ac:dyDescent="0.35">
      <c r="A1047" s="30">
        <v>46105</v>
      </c>
      <c r="B1047" s="31" t="s">
        <v>1685</v>
      </c>
      <c r="C1047" s="31" t="s">
        <v>415</v>
      </c>
      <c r="D1047" s="31">
        <v>24080.3</v>
      </c>
      <c r="E1047" s="31">
        <v>3852.85</v>
      </c>
      <c r="F1047" s="31">
        <v>27933.15</v>
      </c>
      <c r="G1047" s="31">
        <v>27933.15</v>
      </c>
      <c r="H1047" s="31">
        <f t="shared" si="347"/>
        <v>24080.3</v>
      </c>
      <c r="I1047" s="30">
        <v>46135</v>
      </c>
      <c r="J1047" s="30" t="s">
        <v>506</v>
      </c>
      <c r="K1047" s="31" t="s">
        <v>504</v>
      </c>
      <c r="L1047" s="31" t="s">
        <v>397</v>
      </c>
      <c r="M1047" s="31" t="s">
        <v>388</v>
      </c>
      <c r="N1047" s="7">
        <v>46136</v>
      </c>
      <c r="O1047" s="33">
        <f t="shared" si="348"/>
        <v>4</v>
      </c>
      <c r="P1047" s="33">
        <f t="shared" si="349"/>
        <v>17</v>
      </c>
      <c r="Q1047" s="52">
        <f t="shared" si="350"/>
        <v>2</v>
      </c>
      <c r="R1047" s="37">
        <f t="shared" si="351"/>
        <v>24080.3</v>
      </c>
      <c r="S1047" s="37">
        <f t="shared" si="352"/>
        <v>0</v>
      </c>
      <c r="T1047" s="37">
        <f t="shared" si="353"/>
        <v>0</v>
      </c>
      <c r="U1047" s="37">
        <f t="shared" si="354"/>
        <v>0</v>
      </c>
      <c r="V1047" s="37">
        <f t="shared" si="355"/>
        <v>0</v>
      </c>
      <c r="W1047" s="37">
        <f t="shared" si="356"/>
        <v>0</v>
      </c>
    </row>
    <row r="1048" spans="1:23" x14ac:dyDescent="0.35">
      <c r="A1048" s="30">
        <v>46104</v>
      </c>
      <c r="B1048" s="31" t="s">
        <v>1694</v>
      </c>
      <c r="C1048" s="31" t="s">
        <v>1695</v>
      </c>
      <c r="D1048" s="31">
        <v>4779.75</v>
      </c>
      <c r="E1048" s="31">
        <v>764.76</v>
      </c>
      <c r="F1048" s="31">
        <v>5544.51</v>
      </c>
      <c r="G1048" s="31">
        <v>5544.51</v>
      </c>
      <c r="H1048" s="31">
        <f t="shared" si="347"/>
        <v>4779.75</v>
      </c>
      <c r="I1048" s="30">
        <v>46134</v>
      </c>
      <c r="J1048" s="30" t="s">
        <v>506</v>
      </c>
      <c r="K1048" s="31" t="s">
        <v>504</v>
      </c>
      <c r="L1048" s="31" t="s">
        <v>1146</v>
      </c>
      <c r="M1048" s="31" t="s">
        <v>388</v>
      </c>
      <c r="N1048" s="7">
        <v>46136</v>
      </c>
      <c r="O1048" s="33">
        <f t="shared" si="348"/>
        <v>4</v>
      </c>
      <c r="P1048" s="33">
        <f t="shared" si="349"/>
        <v>17</v>
      </c>
      <c r="Q1048" s="52">
        <f t="shared" si="350"/>
        <v>3</v>
      </c>
      <c r="R1048" s="37">
        <f t="shared" si="351"/>
        <v>4779.75</v>
      </c>
      <c r="S1048" s="37">
        <f t="shared" si="352"/>
        <v>0</v>
      </c>
      <c r="T1048" s="37">
        <f t="shared" si="353"/>
        <v>0</v>
      </c>
      <c r="U1048" s="37">
        <f t="shared" si="354"/>
        <v>0</v>
      </c>
      <c r="V1048" s="37">
        <f t="shared" si="355"/>
        <v>0</v>
      </c>
      <c r="W1048" s="37">
        <f t="shared" si="356"/>
        <v>0</v>
      </c>
    </row>
    <row r="1049" spans="1:23" x14ac:dyDescent="0.35">
      <c r="A1049" s="30">
        <v>46104</v>
      </c>
      <c r="B1049" s="31" t="s">
        <v>1696</v>
      </c>
      <c r="C1049" s="31" t="s">
        <v>408</v>
      </c>
      <c r="D1049" s="31">
        <v>21400</v>
      </c>
      <c r="E1049" s="31">
        <v>3424</v>
      </c>
      <c r="F1049" s="31">
        <v>24824</v>
      </c>
      <c r="G1049" s="31">
        <v>24824</v>
      </c>
      <c r="H1049" s="31">
        <f t="shared" si="347"/>
        <v>21400</v>
      </c>
      <c r="I1049" s="30">
        <v>46134</v>
      </c>
      <c r="J1049" s="30" t="s">
        <v>506</v>
      </c>
      <c r="K1049" s="31" t="s">
        <v>504</v>
      </c>
      <c r="L1049" s="31" t="s">
        <v>397</v>
      </c>
      <c r="M1049" s="31" t="s">
        <v>388</v>
      </c>
      <c r="N1049" s="7">
        <v>46136</v>
      </c>
      <c r="O1049" s="33">
        <f t="shared" si="348"/>
        <v>4</v>
      </c>
      <c r="P1049" s="33">
        <f t="shared" si="349"/>
        <v>17</v>
      </c>
      <c r="Q1049" s="52">
        <f t="shared" si="350"/>
        <v>3</v>
      </c>
      <c r="R1049" s="37">
        <f t="shared" si="351"/>
        <v>21400</v>
      </c>
      <c r="S1049" s="37">
        <f t="shared" si="352"/>
        <v>0</v>
      </c>
      <c r="T1049" s="37">
        <f t="shared" si="353"/>
        <v>0</v>
      </c>
      <c r="U1049" s="37">
        <f t="shared" si="354"/>
        <v>0</v>
      </c>
      <c r="V1049" s="37">
        <f t="shared" si="355"/>
        <v>0</v>
      </c>
      <c r="W1049" s="37">
        <f t="shared" si="356"/>
        <v>0</v>
      </c>
    </row>
    <row r="1050" spans="1:23" x14ac:dyDescent="0.35">
      <c r="A1050" s="30">
        <v>46104</v>
      </c>
      <c r="B1050" s="31" t="s">
        <v>1697</v>
      </c>
      <c r="C1050" s="31" t="s">
        <v>1448</v>
      </c>
      <c r="D1050" s="31">
        <v>18526.29</v>
      </c>
      <c r="E1050" s="31">
        <v>2964.21</v>
      </c>
      <c r="F1050" s="31">
        <v>21490.5</v>
      </c>
      <c r="G1050" s="31">
        <v>21490.5</v>
      </c>
      <c r="H1050" s="31">
        <f t="shared" si="347"/>
        <v>18526.29</v>
      </c>
      <c r="I1050" s="30">
        <v>46134</v>
      </c>
      <c r="J1050" s="30" t="s">
        <v>506</v>
      </c>
      <c r="K1050" s="31" t="s">
        <v>504</v>
      </c>
      <c r="L1050" s="31" t="s">
        <v>1146</v>
      </c>
      <c r="M1050" s="31" t="s">
        <v>388</v>
      </c>
      <c r="N1050" s="7">
        <v>46136</v>
      </c>
      <c r="O1050" s="33">
        <f t="shared" si="348"/>
        <v>4</v>
      </c>
      <c r="P1050" s="33">
        <f t="shared" si="349"/>
        <v>17</v>
      </c>
      <c r="Q1050" s="52">
        <f t="shared" si="350"/>
        <v>3</v>
      </c>
      <c r="R1050" s="37">
        <f t="shared" si="351"/>
        <v>18526.29</v>
      </c>
      <c r="S1050" s="37">
        <f t="shared" si="352"/>
        <v>0</v>
      </c>
      <c r="T1050" s="37">
        <f t="shared" si="353"/>
        <v>0</v>
      </c>
      <c r="U1050" s="37">
        <f t="shared" si="354"/>
        <v>0</v>
      </c>
      <c r="V1050" s="37">
        <f t="shared" si="355"/>
        <v>0</v>
      </c>
      <c r="W1050" s="37">
        <f t="shared" si="356"/>
        <v>0</v>
      </c>
    </row>
    <row r="1051" spans="1:23" x14ac:dyDescent="0.35">
      <c r="A1051" s="30">
        <v>46104</v>
      </c>
      <c r="B1051" s="31" t="s">
        <v>1698</v>
      </c>
      <c r="C1051" s="31" t="s">
        <v>1448</v>
      </c>
      <c r="D1051" s="31">
        <v>12600</v>
      </c>
      <c r="E1051" s="31">
        <v>2016</v>
      </c>
      <c r="F1051" s="31">
        <v>14616</v>
      </c>
      <c r="G1051" s="31">
        <v>14616</v>
      </c>
      <c r="H1051" s="31">
        <f t="shared" si="347"/>
        <v>12600</v>
      </c>
      <c r="I1051" s="30">
        <v>46134</v>
      </c>
      <c r="J1051" s="30" t="s">
        <v>506</v>
      </c>
      <c r="K1051" s="31" t="s">
        <v>504</v>
      </c>
      <c r="L1051" s="31" t="s">
        <v>1146</v>
      </c>
      <c r="M1051" s="31" t="s">
        <v>388</v>
      </c>
      <c r="N1051" s="7">
        <v>46136</v>
      </c>
      <c r="O1051" s="33">
        <f t="shared" si="348"/>
        <v>4</v>
      </c>
      <c r="P1051" s="33">
        <f t="shared" si="349"/>
        <v>17</v>
      </c>
      <c r="Q1051" s="52">
        <f t="shared" si="350"/>
        <v>3</v>
      </c>
      <c r="R1051" s="37">
        <f t="shared" si="351"/>
        <v>12600</v>
      </c>
      <c r="S1051" s="37">
        <f t="shared" si="352"/>
        <v>0</v>
      </c>
      <c r="T1051" s="37">
        <f t="shared" si="353"/>
        <v>0</v>
      </c>
      <c r="U1051" s="37">
        <f t="shared" si="354"/>
        <v>0</v>
      </c>
      <c r="V1051" s="37">
        <f t="shared" si="355"/>
        <v>0</v>
      </c>
      <c r="W1051" s="37">
        <f t="shared" si="356"/>
        <v>0</v>
      </c>
    </row>
    <row r="1052" spans="1:23" x14ac:dyDescent="0.35">
      <c r="A1052" s="30">
        <v>46101</v>
      </c>
      <c r="B1052" s="31" t="s">
        <v>1641</v>
      </c>
      <c r="C1052" s="31" t="s">
        <v>767</v>
      </c>
      <c r="D1052" s="31">
        <v>26000</v>
      </c>
      <c r="E1052" s="31">
        <v>4160</v>
      </c>
      <c r="F1052" s="31">
        <v>30160</v>
      </c>
      <c r="G1052" s="31">
        <v>30160</v>
      </c>
      <c r="H1052" s="31">
        <f t="shared" si="347"/>
        <v>26000</v>
      </c>
      <c r="I1052" s="30">
        <v>46131</v>
      </c>
      <c r="J1052" s="30" t="s">
        <v>506</v>
      </c>
      <c r="K1052" s="31" t="s">
        <v>504</v>
      </c>
      <c r="L1052" s="31" t="s">
        <v>397</v>
      </c>
      <c r="M1052" s="31" t="s">
        <v>388</v>
      </c>
      <c r="N1052" s="7">
        <v>46136</v>
      </c>
      <c r="O1052" s="33">
        <f t="shared" si="348"/>
        <v>4</v>
      </c>
      <c r="P1052" s="33">
        <f t="shared" si="349"/>
        <v>17</v>
      </c>
      <c r="Q1052" s="52">
        <f t="shared" si="350"/>
        <v>6</v>
      </c>
      <c r="R1052" s="37">
        <f t="shared" si="351"/>
        <v>26000</v>
      </c>
      <c r="S1052" s="37">
        <f t="shared" si="352"/>
        <v>0</v>
      </c>
      <c r="T1052" s="37">
        <f t="shared" si="353"/>
        <v>0</v>
      </c>
      <c r="U1052" s="37">
        <f t="shared" si="354"/>
        <v>0</v>
      </c>
      <c r="V1052" s="37">
        <f t="shared" si="355"/>
        <v>0</v>
      </c>
      <c r="W1052" s="37">
        <f t="shared" si="356"/>
        <v>0</v>
      </c>
    </row>
    <row r="1053" spans="1:23" x14ac:dyDescent="0.35">
      <c r="A1053" s="30">
        <v>46100</v>
      </c>
      <c r="B1053" s="31" t="s">
        <v>1646</v>
      </c>
      <c r="C1053" s="31" t="s">
        <v>523</v>
      </c>
      <c r="D1053" s="31">
        <v>18000</v>
      </c>
      <c r="E1053" s="31">
        <v>2880</v>
      </c>
      <c r="F1053" s="31">
        <v>20880</v>
      </c>
      <c r="G1053" s="31">
        <v>20880</v>
      </c>
      <c r="H1053" s="31">
        <f t="shared" si="347"/>
        <v>18000</v>
      </c>
      <c r="I1053" s="30">
        <v>46130</v>
      </c>
      <c r="J1053" s="30" t="s">
        <v>506</v>
      </c>
      <c r="K1053" s="31" t="s">
        <v>504</v>
      </c>
      <c r="L1053" s="31" t="s">
        <v>397</v>
      </c>
      <c r="M1053" s="31" t="s">
        <v>388</v>
      </c>
      <c r="N1053" s="7">
        <v>46136</v>
      </c>
      <c r="O1053" s="33">
        <f t="shared" si="348"/>
        <v>4</v>
      </c>
      <c r="P1053" s="33">
        <f t="shared" si="349"/>
        <v>17</v>
      </c>
      <c r="Q1053" s="52">
        <f t="shared" si="350"/>
        <v>7</v>
      </c>
      <c r="R1053" s="37">
        <f t="shared" si="351"/>
        <v>18000</v>
      </c>
      <c r="S1053" s="37">
        <f t="shared" si="352"/>
        <v>0</v>
      </c>
      <c r="T1053" s="37">
        <f t="shared" si="353"/>
        <v>0</v>
      </c>
      <c r="U1053" s="37">
        <f t="shared" si="354"/>
        <v>0</v>
      </c>
      <c r="V1053" s="37">
        <f t="shared" si="355"/>
        <v>0</v>
      </c>
      <c r="W1053" s="37">
        <f t="shared" si="356"/>
        <v>0</v>
      </c>
    </row>
    <row r="1054" spans="1:23" x14ac:dyDescent="0.35">
      <c r="A1054" s="30">
        <v>46094</v>
      </c>
      <c r="B1054" s="31" t="s">
        <v>1568</v>
      </c>
      <c r="C1054" s="31" t="s">
        <v>563</v>
      </c>
      <c r="D1054" s="31">
        <v>27360</v>
      </c>
      <c r="E1054" s="31">
        <v>4377.6000000000004</v>
      </c>
      <c r="F1054" s="31">
        <v>31737.599999999999</v>
      </c>
      <c r="G1054" s="31">
        <v>31737.599999999999</v>
      </c>
      <c r="H1054" s="31">
        <f t="shared" si="347"/>
        <v>27360</v>
      </c>
      <c r="I1054" s="30">
        <v>46124</v>
      </c>
      <c r="J1054" s="30" t="s">
        <v>506</v>
      </c>
      <c r="K1054" s="31" t="s">
        <v>504</v>
      </c>
      <c r="L1054" s="31" t="s">
        <v>397</v>
      </c>
      <c r="M1054" s="31" t="s">
        <v>388</v>
      </c>
      <c r="N1054" s="7">
        <v>46136</v>
      </c>
      <c r="O1054" s="33">
        <f t="shared" si="348"/>
        <v>4</v>
      </c>
      <c r="P1054" s="33">
        <f t="shared" si="349"/>
        <v>17</v>
      </c>
      <c r="Q1054" s="52">
        <f t="shared" si="350"/>
        <v>13</v>
      </c>
      <c r="R1054" s="37">
        <f t="shared" si="351"/>
        <v>27360</v>
      </c>
      <c r="S1054" s="37">
        <f t="shared" si="352"/>
        <v>0</v>
      </c>
      <c r="T1054" s="37">
        <f t="shared" si="353"/>
        <v>0</v>
      </c>
      <c r="U1054" s="37">
        <f t="shared" si="354"/>
        <v>0</v>
      </c>
      <c r="V1054" s="37">
        <f t="shared" si="355"/>
        <v>0</v>
      </c>
      <c r="W1054" s="37">
        <f t="shared" si="356"/>
        <v>0</v>
      </c>
    </row>
    <row r="1055" spans="1:23" x14ac:dyDescent="0.35">
      <c r="A1055" s="30">
        <v>46094</v>
      </c>
      <c r="B1055" s="31" t="s">
        <v>1570</v>
      </c>
      <c r="C1055" s="31" t="s">
        <v>508</v>
      </c>
      <c r="D1055" s="31">
        <v>93821.57</v>
      </c>
      <c r="E1055" s="31">
        <v>15011.45</v>
      </c>
      <c r="F1055" s="31">
        <v>108833.02</v>
      </c>
      <c r="G1055" s="31">
        <v>891.84</v>
      </c>
      <c r="H1055" s="31">
        <f>G1055/1.16</f>
        <v>768.82758620689663</v>
      </c>
      <c r="I1055" s="30">
        <v>46124</v>
      </c>
      <c r="J1055" s="30" t="s">
        <v>506</v>
      </c>
      <c r="K1055" s="31" t="s">
        <v>510</v>
      </c>
      <c r="L1055" s="31" t="s">
        <v>397</v>
      </c>
      <c r="M1055" s="31" t="s">
        <v>388</v>
      </c>
      <c r="N1055" s="7">
        <v>46136</v>
      </c>
      <c r="O1055" s="33">
        <f t="shared" si="348"/>
        <v>4</v>
      </c>
      <c r="P1055" s="33">
        <f t="shared" si="349"/>
        <v>17</v>
      </c>
      <c r="Q1055" s="52">
        <f t="shared" si="350"/>
        <v>13</v>
      </c>
      <c r="R1055" s="37">
        <f t="shared" si="351"/>
        <v>768.82758620689663</v>
      </c>
      <c r="S1055" s="37">
        <f t="shared" si="352"/>
        <v>0</v>
      </c>
      <c r="T1055" s="37">
        <f t="shared" si="353"/>
        <v>0</v>
      </c>
      <c r="U1055" s="37">
        <f t="shared" si="354"/>
        <v>0</v>
      </c>
      <c r="V1055" s="37">
        <f t="shared" si="355"/>
        <v>0</v>
      </c>
      <c r="W1055" s="37">
        <f t="shared" si="356"/>
        <v>0</v>
      </c>
    </row>
    <row r="1056" spans="1:23" x14ac:dyDescent="0.35">
      <c r="A1056" s="30">
        <v>46083</v>
      </c>
      <c r="B1056" s="31" t="s">
        <v>1553</v>
      </c>
      <c r="C1056" s="31" t="s">
        <v>920</v>
      </c>
      <c r="D1056" s="31">
        <v>14257.8</v>
      </c>
      <c r="E1056" s="31">
        <v>2281.25</v>
      </c>
      <c r="F1056" s="31">
        <v>16539.05</v>
      </c>
      <c r="G1056" s="31">
        <v>16539.05</v>
      </c>
      <c r="H1056" s="31">
        <f t="shared" ref="H1056:H1065" si="357">D1056</f>
        <v>14257.8</v>
      </c>
      <c r="I1056" s="30">
        <v>46113</v>
      </c>
      <c r="J1056" s="30" t="s">
        <v>506</v>
      </c>
      <c r="K1056" s="31" t="s">
        <v>504</v>
      </c>
      <c r="L1056" s="31" t="s">
        <v>835</v>
      </c>
      <c r="M1056" s="31" t="s">
        <v>388</v>
      </c>
      <c r="N1056" s="7">
        <v>46136</v>
      </c>
      <c r="O1056" s="33">
        <f t="shared" si="348"/>
        <v>4</v>
      </c>
      <c r="P1056" s="33">
        <f t="shared" si="349"/>
        <v>17</v>
      </c>
      <c r="Q1056" s="52">
        <f t="shared" si="350"/>
        <v>24</v>
      </c>
      <c r="R1056" s="37">
        <f t="shared" si="351"/>
        <v>14257.8</v>
      </c>
      <c r="S1056" s="37">
        <f t="shared" si="352"/>
        <v>0</v>
      </c>
      <c r="T1056" s="37">
        <f t="shared" si="353"/>
        <v>0</v>
      </c>
      <c r="U1056" s="37">
        <f t="shared" si="354"/>
        <v>0</v>
      </c>
      <c r="V1056" s="37">
        <f t="shared" si="355"/>
        <v>0</v>
      </c>
      <c r="W1056" s="37">
        <f t="shared" si="356"/>
        <v>0</v>
      </c>
    </row>
    <row r="1057" spans="1:23" x14ac:dyDescent="0.35">
      <c r="A1057" s="30">
        <v>46080</v>
      </c>
      <c r="B1057" s="31" t="s">
        <v>1496</v>
      </c>
      <c r="C1057" s="31" t="s">
        <v>794</v>
      </c>
      <c r="D1057" s="31">
        <v>69000</v>
      </c>
      <c r="E1057" s="31"/>
      <c r="F1057" s="31">
        <v>69000</v>
      </c>
      <c r="G1057" s="31">
        <v>69000</v>
      </c>
      <c r="H1057" s="31">
        <f t="shared" si="357"/>
        <v>69000</v>
      </c>
      <c r="I1057" s="30">
        <v>46110</v>
      </c>
      <c r="J1057" s="30" t="s">
        <v>506</v>
      </c>
      <c r="K1057" s="31" t="s">
        <v>504</v>
      </c>
      <c r="L1057" s="31" t="s">
        <v>397</v>
      </c>
      <c r="M1057" s="31" t="s">
        <v>388</v>
      </c>
      <c r="N1057" s="7">
        <v>46136</v>
      </c>
      <c r="O1057" s="33">
        <f t="shared" si="348"/>
        <v>4</v>
      </c>
      <c r="P1057" s="33">
        <f t="shared" si="349"/>
        <v>17</v>
      </c>
      <c r="Q1057" s="52">
        <f t="shared" si="350"/>
        <v>27</v>
      </c>
      <c r="R1057" s="37">
        <f t="shared" si="351"/>
        <v>69000</v>
      </c>
      <c r="S1057" s="37">
        <f t="shared" si="352"/>
        <v>0</v>
      </c>
      <c r="T1057" s="37">
        <f t="shared" si="353"/>
        <v>0</v>
      </c>
      <c r="U1057" s="37">
        <f t="shared" si="354"/>
        <v>0</v>
      </c>
      <c r="V1057" s="37">
        <f t="shared" si="355"/>
        <v>0</v>
      </c>
      <c r="W1057" s="37">
        <f t="shared" si="356"/>
        <v>0</v>
      </c>
    </row>
    <row r="1058" spans="1:23" x14ac:dyDescent="0.35">
      <c r="A1058" s="30">
        <v>46077</v>
      </c>
      <c r="B1058" s="31" t="s">
        <v>1513</v>
      </c>
      <c r="C1058" s="31" t="s">
        <v>926</v>
      </c>
      <c r="D1058" s="31">
        <v>12825</v>
      </c>
      <c r="E1058" s="31">
        <v>2052</v>
      </c>
      <c r="F1058" s="31">
        <v>14877</v>
      </c>
      <c r="G1058" s="31">
        <v>14877</v>
      </c>
      <c r="H1058" s="31">
        <f t="shared" si="357"/>
        <v>12825</v>
      </c>
      <c r="I1058" s="30">
        <v>46107</v>
      </c>
      <c r="J1058" s="30" t="s">
        <v>506</v>
      </c>
      <c r="K1058" s="31" t="s">
        <v>504</v>
      </c>
      <c r="L1058" s="31" t="s">
        <v>835</v>
      </c>
      <c r="M1058" s="31" t="s">
        <v>388</v>
      </c>
      <c r="N1058" s="7">
        <v>46136</v>
      </c>
      <c r="O1058" s="33">
        <f t="shared" si="348"/>
        <v>4</v>
      </c>
      <c r="P1058" s="33">
        <f t="shared" si="349"/>
        <v>17</v>
      </c>
      <c r="Q1058" s="52">
        <f t="shared" si="350"/>
        <v>30</v>
      </c>
      <c r="R1058" s="37">
        <f t="shared" si="351"/>
        <v>12825</v>
      </c>
      <c r="S1058" s="37">
        <f t="shared" si="352"/>
        <v>0</v>
      </c>
      <c r="T1058" s="37">
        <f t="shared" si="353"/>
        <v>0</v>
      </c>
      <c r="U1058" s="37">
        <f t="shared" si="354"/>
        <v>0</v>
      </c>
      <c r="V1058" s="37">
        <f t="shared" si="355"/>
        <v>0</v>
      </c>
      <c r="W1058" s="37">
        <f t="shared" si="356"/>
        <v>0</v>
      </c>
    </row>
    <row r="1059" spans="1:23" x14ac:dyDescent="0.35">
      <c r="A1059" s="30">
        <v>46076</v>
      </c>
      <c r="B1059" s="31" t="s">
        <v>1519</v>
      </c>
      <c r="C1059" s="31" t="s">
        <v>926</v>
      </c>
      <c r="D1059" s="31">
        <v>12825</v>
      </c>
      <c r="E1059" s="31">
        <v>2052</v>
      </c>
      <c r="F1059" s="31">
        <v>14877</v>
      </c>
      <c r="G1059" s="31">
        <v>14877</v>
      </c>
      <c r="H1059" s="31">
        <f t="shared" si="357"/>
        <v>12825</v>
      </c>
      <c r="I1059" s="30">
        <v>46106</v>
      </c>
      <c r="J1059" s="30" t="s">
        <v>506</v>
      </c>
      <c r="K1059" s="31" t="s">
        <v>504</v>
      </c>
      <c r="L1059" s="31" t="s">
        <v>835</v>
      </c>
      <c r="M1059" s="31" t="s">
        <v>388</v>
      </c>
      <c r="N1059" s="7">
        <v>46136</v>
      </c>
      <c r="O1059" s="33">
        <f t="shared" si="348"/>
        <v>4</v>
      </c>
      <c r="P1059" s="33">
        <f t="shared" si="349"/>
        <v>17</v>
      </c>
      <c r="Q1059" s="52">
        <f t="shared" si="350"/>
        <v>31</v>
      </c>
      <c r="R1059" s="37">
        <f t="shared" si="351"/>
        <v>0</v>
      </c>
      <c r="S1059" s="37">
        <f t="shared" si="352"/>
        <v>12825</v>
      </c>
      <c r="T1059" s="37">
        <f t="shared" si="353"/>
        <v>0</v>
      </c>
      <c r="U1059" s="37">
        <f t="shared" si="354"/>
        <v>0</v>
      </c>
      <c r="V1059" s="37">
        <f t="shared" si="355"/>
        <v>0</v>
      </c>
      <c r="W1059" s="37">
        <f t="shared" si="356"/>
        <v>0</v>
      </c>
    </row>
    <row r="1060" spans="1:23" x14ac:dyDescent="0.35">
      <c r="A1060" s="30">
        <v>46072</v>
      </c>
      <c r="B1060" s="31" t="s">
        <v>1451</v>
      </c>
      <c r="C1060" s="31" t="s">
        <v>920</v>
      </c>
      <c r="D1060" s="31">
        <v>35478.14</v>
      </c>
      <c r="E1060" s="31">
        <v>5676.5</v>
      </c>
      <c r="F1060" s="31">
        <v>41154.639999999999</v>
      </c>
      <c r="G1060" s="31">
        <v>41154.639999999999</v>
      </c>
      <c r="H1060" s="31">
        <f t="shared" si="357"/>
        <v>35478.14</v>
      </c>
      <c r="I1060" s="30">
        <v>46102</v>
      </c>
      <c r="J1060" s="30" t="s">
        <v>506</v>
      </c>
      <c r="K1060" s="31" t="s">
        <v>504</v>
      </c>
      <c r="L1060" s="31" t="s">
        <v>835</v>
      </c>
      <c r="M1060" s="31" t="s">
        <v>388</v>
      </c>
      <c r="N1060" s="7">
        <v>46136</v>
      </c>
      <c r="O1060" s="33">
        <f t="shared" si="348"/>
        <v>4</v>
      </c>
      <c r="P1060" s="33">
        <f t="shared" si="349"/>
        <v>17</v>
      </c>
      <c r="Q1060" s="52">
        <f t="shared" si="350"/>
        <v>35</v>
      </c>
      <c r="R1060" s="37">
        <f t="shared" si="351"/>
        <v>0</v>
      </c>
      <c r="S1060" s="37">
        <f t="shared" si="352"/>
        <v>35478.14</v>
      </c>
      <c r="T1060" s="37">
        <f t="shared" si="353"/>
        <v>0</v>
      </c>
      <c r="U1060" s="37">
        <f t="shared" si="354"/>
        <v>0</v>
      </c>
      <c r="V1060" s="37">
        <f t="shared" si="355"/>
        <v>0</v>
      </c>
      <c r="W1060" s="37">
        <f t="shared" si="356"/>
        <v>0</v>
      </c>
    </row>
    <row r="1061" spans="1:23" x14ac:dyDescent="0.35">
      <c r="A1061" s="30">
        <v>46071</v>
      </c>
      <c r="B1061" s="31" t="s">
        <v>1458</v>
      </c>
      <c r="C1061" s="31" t="s">
        <v>926</v>
      </c>
      <c r="D1061" s="31">
        <v>8550</v>
      </c>
      <c r="E1061" s="31">
        <v>1368</v>
      </c>
      <c r="F1061" s="31">
        <v>9918</v>
      </c>
      <c r="G1061" s="31">
        <v>9918</v>
      </c>
      <c r="H1061" s="31">
        <f t="shared" si="357"/>
        <v>8550</v>
      </c>
      <c r="I1061" s="30">
        <v>46101</v>
      </c>
      <c r="J1061" s="30" t="s">
        <v>506</v>
      </c>
      <c r="K1061" s="31" t="s">
        <v>504</v>
      </c>
      <c r="L1061" s="31" t="s">
        <v>835</v>
      </c>
      <c r="M1061" s="31" t="s">
        <v>388</v>
      </c>
      <c r="N1061" s="7">
        <v>46136</v>
      </c>
      <c r="O1061" s="33">
        <f t="shared" si="348"/>
        <v>4</v>
      </c>
      <c r="P1061" s="33">
        <f t="shared" si="349"/>
        <v>17</v>
      </c>
      <c r="Q1061" s="52">
        <f t="shared" si="350"/>
        <v>36</v>
      </c>
      <c r="R1061" s="37">
        <f t="shared" si="351"/>
        <v>0</v>
      </c>
      <c r="S1061" s="37">
        <f t="shared" si="352"/>
        <v>8550</v>
      </c>
      <c r="T1061" s="37">
        <f t="shared" si="353"/>
        <v>0</v>
      </c>
      <c r="U1061" s="37">
        <f t="shared" si="354"/>
        <v>0</v>
      </c>
      <c r="V1061" s="37">
        <f t="shared" si="355"/>
        <v>0</v>
      </c>
      <c r="W1061" s="37">
        <f t="shared" si="356"/>
        <v>0</v>
      </c>
    </row>
    <row r="1062" spans="1:23" x14ac:dyDescent="0.35">
      <c r="A1062" s="30">
        <v>46069</v>
      </c>
      <c r="B1062" s="31" t="s">
        <v>1469</v>
      </c>
      <c r="C1062" s="31" t="s">
        <v>926</v>
      </c>
      <c r="D1062" s="31">
        <v>8550</v>
      </c>
      <c r="E1062" s="31">
        <v>1368</v>
      </c>
      <c r="F1062" s="31">
        <v>9918</v>
      </c>
      <c r="G1062" s="31">
        <v>9918</v>
      </c>
      <c r="H1062" s="31">
        <f t="shared" si="357"/>
        <v>8550</v>
      </c>
      <c r="I1062" s="30">
        <v>46099</v>
      </c>
      <c r="J1062" s="30" t="s">
        <v>506</v>
      </c>
      <c r="K1062" s="31" t="s">
        <v>504</v>
      </c>
      <c r="L1062" s="31" t="s">
        <v>835</v>
      </c>
      <c r="M1062" s="31" t="s">
        <v>388</v>
      </c>
      <c r="N1062" s="7">
        <v>46136</v>
      </c>
      <c r="O1062" s="33">
        <f t="shared" si="348"/>
        <v>4</v>
      </c>
      <c r="P1062" s="33">
        <f t="shared" si="349"/>
        <v>17</v>
      </c>
      <c r="Q1062" s="52">
        <f t="shared" si="350"/>
        <v>38</v>
      </c>
      <c r="R1062" s="37">
        <f t="shared" si="351"/>
        <v>0</v>
      </c>
      <c r="S1062" s="37">
        <f t="shared" si="352"/>
        <v>8550</v>
      </c>
      <c r="T1062" s="37">
        <f t="shared" si="353"/>
        <v>0</v>
      </c>
      <c r="U1062" s="37">
        <f t="shared" si="354"/>
        <v>0</v>
      </c>
      <c r="V1062" s="37">
        <f t="shared" si="355"/>
        <v>0</v>
      </c>
      <c r="W1062" s="37">
        <f t="shared" si="356"/>
        <v>0</v>
      </c>
    </row>
    <row r="1063" spans="1:23" x14ac:dyDescent="0.35">
      <c r="A1063" s="30">
        <v>46069</v>
      </c>
      <c r="B1063" s="31" t="s">
        <v>1470</v>
      </c>
      <c r="C1063" s="31" t="s">
        <v>920</v>
      </c>
      <c r="D1063" s="31">
        <v>7112.44</v>
      </c>
      <c r="E1063" s="31">
        <v>1137.99</v>
      </c>
      <c r="F1063" s="31">
        <v>8250.43</v>
      </c>
      <c r="G1063" s="31">
        <v>8250.43</v>
      </c>
      <c r="H1063" s="31">
        <f t="shared" si="357"/>
        <v>7112.44</v>
      </c>
      <c r="I1063" s="30">
        <v>46099</v>
      </c>
      <c r="J1063" s="30" t="s">
        <v>506</v>
      </c>
      <c r="K1063" s="31" t="s">
        <v>504</v>
      </c>
      <c r="L1063" s="31" t="s">
        <v>835</v>
      </c>
      <c r="M1063" s="31" t="s">
        <v>388</v>
      </c>
      <c r="N1063" s="7">
        <v>46136</v>
      </c>
      <c r="O1063" s="33">
        <f t="shared" si="348"/>
        <v>4</v>
      </c>
      <c r="P1063" s="33">
        <f t="shared" si="349"/>
        <v>17</v>
      </c>
      <c r="Q1063" s="52">
        <f t="shared" si="350"/>
        <v>38</v>
      </c>
      <c r="R1063" s="37">
        <f t="shared" si="351"/>
        <v>0</v>
      </c>
      <c r="S1063" s="37">
        <f t="shared" si="352"/>
        <v>7112.44</v>
      </c>
      <c r="T1063" s="37">
        <f t="shared" si="353"/>
        <v>0</v>
      </c>
      <c r="U1063" s="37">
        <f t="shared" si="354"/>
        <v>0</v>
      </c>
      <c r="V1063" s="37">
        <f t="shared" si="355"/>
        <v>0</v>
      </c>
      <c r="W1063" s="37">
        <f t="shared" si="356"/>
        <v>0</v>
      </c>
    </row>
    <row r="1064" spans="1:23" x14ac:dyDescent="0.35">
      <c r="A1064" s="30">
        <v>46037</v>
      </c>
      <c r="B1064" s="31" t="s">
        <v>1142</v>
      </c>
      <c r="C1064" s="31" t="s">
        <v>926</v>
      </c>
      <c r="D1064" s="31">
        <v>44390</v>
      </c>
      <c r="E1064" s="31">
        <v>7102.4</v>
      </c>
      <c r="F1064" s="31">
        <v>51492.4</v>
      </c>
      <c r="G1064" s="31">
        <v>51492.4</v>
      </c>
      <c r="H1064" s="31">
        <f t="shared" si="357"/>
        <v>44390</v>
      </c>
      <c r="I1064" s="30">
        <v>46067</v>
      </c>
      <c r="J1064" s="30" t="s">
        <v>506</v>
      </c>
      <c r="K1064" s="31" t="s">
        <v>504</v>
      </c>
      <c r="L1064" s="31" t="s">
        <v>835</v>
      </c>
      <c r="M1064" s="31" t="s">
        <v>388</v>
      </c>
      <c r="N1064" s="7">
        <v>46136</v>
      </c>
      <c r="O1064" s="33">
        <f t="shared" si="348"/>
        <v>4</v>
      </c>
      <c r="P1064" s="33">
        <f t="shared" si="349"/>
        <v>17</v>
      </c>
      <c r="Q1064" s="52">
        <f t="shared" si="350"/>
        <v>70</v>
      </c>
      <c r="R1064" s="37">
        <f t="shared" si="351"/>
        <v>0</v>
      </c>
      <c r="S1064" s="37">
        <f t="shared" si="352"/>
        <v>0</v>
      </c>
      <c r="T1064" s="37">
        <f t="shared" si="353"/>
        <v>44390</v>
      </c>
      <c r="U1064" s="37">
        <f t="shared" si="354"/>
        <v>0</v>
      </c>
      <c r="V1064" s="37">
        <f t="shared" si="355"/>
        <v>0</v>
      </c>
      <c r="W1064" s="37">
        <f t="shared" si="356"/>
        <v>0</v>
      </c>
    </row>
    <row r="1065" spans="1:23" x14ac:dyDescent="0.35">
      <c r="A1065" s="30">
        <v>46037</v>
      </c>
      <c r="B1065" s="31" t="s">
        <v>1143</v>
      </c>
      <c r="C1065" s="31" t="s">
        <v>920</v>
      </c>
      <c r="D1065" s="31">
        <v>17638.53</v>
      </c>
      <c r="E1065" s="31">
        <v>2822.16</v>
      </c>
      <c r="F1065" s="31">
        <v>20460.689999999999</v>
      </c>
      <c r="G1065" s="31">
        <v>20460.689999999999</v>
      </c>
      <c r="H1065" s="31">
        <f t="shared" si="357"/>
        <v>17638.53</v>
      </c>
      <c r="I1065" s="30">
        <v>46067</v>
      </c>
      <c r="J1065" s="30" t="s">
        <v>506</v>
      </c>
      <c r="K1065" s="31" t="s">
        <v>504</v>
      </c>
      <c r="L1065" s="31" t="s">
        <v>835</v>
      </c>
      <c r="M1065" s="31" t="s">
        <v>388</v>
      </c>
      <c r="N1065" s="7">
        <v>46136</v>
      </c>
      <c r="O1065" s="33">
        <f t="shared" si="348"/>
        <v>4</v>
      </c>
      <c r="P1065" s="33">
        <f t="shared" si="349"/>
        <v>17</v>
      </c>
      <c r="Q1065" s="52">
        <f t="shared" si="350"/>
        <v>70</v>
      </c>
      <c r="R1065" s="37">
        <f t="shared" si="351"/>
        <v>0</v>
      </c>
      <c r="S1065" s="37">
        <f t="shared" si="352"/>
        <v>0</v>
      </c>
      <c r="T1065" s="37">
        <f t="shared" si="353"/>
        <v>17638.53</v>
      </c>
      <c r="U1065" s="37">
        <f t="shared" si="354"/>
        <v>0</v>
      </c>
      <c r="V1065" s="37">
        <f t="shared" si="355"/>
        <v>0</v>
      </c>
      <c r="W1065" s="37">
        <f t="shared" si="356"/>
        <v>0</v>
      </c>
    </row>
    <row r="1066" spans="1:23" x14ac:dyDescent="0.35">
      <c r="A1066" s="30">
        <v>46017</v>
      </c>
      <c r="B1066" s="31" t="s">
        <v>1061</v>
      </c>
      <c r="C1066" s="31" t="s">
        <v>926</v>
      </c>
      <c r="D1066" s="31">
        <v>42000</v>
      </c>
      <c r="E1066" s="31">
        <v>6720</v>
      </c>
      <c r="F1066" s="31">
        <v>48720</v>
      </c>
      <c r="G1066" s="31">
        <v>31860</v>
      </c>
      <c r="H1066" s="31">
        <f t="shared" ref="H1066:H1067" si="358">G1066/1.16</f>
        <v>27465.517241379312</v>
      </c>
      <c r="I1066" s="30">
        <v>46047</v>
      </c>
      <c r="J1066" s="30" t="s">
        <v>506</v>
      </c>
      <c r="K1066" s="31" t="s">
        <v>510</v>
      </c>
      <c r="L1066" s="31" t="s">
        <v>835</v>
      </c>
      <c r="M1066" s="31" t="s">
        <v>388</v>
      </c>
      <c r="N1066" s="7">
        <v>46136</v>
      </c>
      <c r="O1066" s="33">
        <f t="shared" si="348"/>
        <v>4</v>
      </c>
      <c r="P1066" s="33">
        <f t="shared" si="349"/>
        <v>17</v>
      </c>
      <c r="Q1066" s="52">
        <f t="shared" si="350"/>
        <v>90</v>
      </c>
      <c r="R1066" s="37">
        <f t="shared" si="351"/>
        <v>0</v>
      </c>
      <c r="S1066" s="37">
        <f t="shared" si="352"/>
        <v>0</v>
      </c>
      <c r="T1066" s="37">
        <f t="shared" si="353"/>
        <v>27465.517241379312</v>
      </c>
      <c r="U1066" s="37">
        <f t="shared" si="354"/>
        <v>0</v>
      </c>
      <c r="V1066" s="37">
        <f t="shared" si="355"/>
        <v>0</v>
      </c>
      <c r="W1066" s="37">
        <f t="shared" si="356"/>
        <v>0</v>
      </c>
    </row>
    <row r="1067" spans="1:23" x14ac:dyDescent="0.35">
      <c r="A1067" s="30">
        <v>45953</v>
      </c>
      <c r="B1067" s="31" t="s">
        <v>960</v>
      </c>
      <c r="C1067" s="31" t="s">
        <v>858</v>
      </c>
      <c r="D1067" s="31">
        <v>19694.400000000001</v>
      </c>
      <c r="E1067" s="31">
        <v>3151.1</v>
      </c>
      <c r="F1067" s="31">
        <v>22845.5</v>
      </c>
      <c r="G1067" s="31">
        <v>2429.5</v>
      </c>
      <c r="H1067" s="31">
        <f t="shared" si="358"/>
        <v>2094.3965517241381</v>
      </c>
      <c r="I1067" s="30">
        <v>45968</v>
      </c>
      <c r="J1067" s="30" t="s">
        <v>506</v>
      </c>
      <c r="K1067" s="31" t="s">
        <v>510</v>
      </c>
      <c r="L1067" s="31" t="s">
        <v>835</v>
      </c>
      <c r="M1067" s="31" t="s">
        <v>388</v>
      </c>
      <c r="N1067" s="7">
        <v>46136</v>
      </c>
      <c r="O1067" s="33">
        <f t="shared" si="348"/>
        <v>4</v>
      </c>
      <c r="P1067" s="33">
        <f t="shared" si="349"/>
        <v>17</v>
      </c>
      <c r="Q1067" s="52">
        <f t="shared" si="350"/>
        <v>169</v>
      </c>
      <c r="R1067" s="37">
        <f t="shared" si="351"/>
        <v>0</v>
      </c>
      <c r="S1067" s="37">
        <f t="shared" si="352"/>
        <v>0</v>
      </c>
      <c r="T1067" s="37">
        <f t="shared" si="353"/>
        <v>0</v>
      </c>
      <c r="U1067" s="37">
        <f t="shared" si="354"/>
        <v>2094.3965517241381</v>
      </c>
      <c r="V1067" s="37">
        <f t="shared" si="355"/>
        <v>0</v>
      </c>
      <c r="W1067" s="37">
        <f t="shared" si="356"/>
        <v>0</v>
      </c>
    </row>
    <row r="1068" spans="1:23" x14ac:dyDescent="0.35">
      <c r="A1068" s="30">
        <v>45944</v>
      </c>
      <c r="B1068" s="31" t="s">
        <v>959</v>
      </c>
      <c r="C1068" s="31" t="s">
        <v>920</v>
      </c>
      <c r="D1068" s="31">
        <v>14295.42</v>
      </c>
      <c r="E1068" s="31">
        <v>2287.27</v>
      </c>
      <c r="F1068" s="31">
        <v>16582.689999999999</v>
      </c>
      <c r="G1068" s="31">
        <v>16582.689999999999</v>
      </c>
      <c r="H1068" s="31">
        <f t="shared" ref="H1068:H1070" si="359">D1068</f>
        <v>14295.42</v>
      </c>
      <c r="I1068" s="30">
        <v>45974</v>
      </c>
      <c r="J1068" s="30" t="s">
        <v>506</v>
      </c>
      <c r="K1068" s="31" t="s">
        <v>504</v>
      </c>
      <c r="L1068" s="31" t="s">
        <v>835</v>
      </c>
      <c r="M1068" s="31" t="s">
        <v>388</v>
      </c>
      <c r="N1068" s="7">
        <v>46136</v>
      </c>
      <c r="O1068" s="33">
        <f t="shared" si="348"/>
        <v>4</v>
      </c>
      <c r="P1068" s="33">
        <f t="shared" si="349"/>
        <v>17</v>
      </c>
      <c r="Q1068" s="52">
        <f t="shared" si="350"/>
        <v>163</v>
      </c>
      <c r="R1068" s="37">
        <f t="shared" si="351"/>
        <v>0</v>
      </c>
      <c r="S1068" s="37">
        <f t="shared" si="352"/>
        <v>0</v>
      </c>
      <c r="T1068" s="37">
        <f t="shared" si="353"/>
        <v>0</v>
      </c>
      <c r="U1068" s="37">
        <f t="shared" si="354"/>
        <v>14295.42</v>
      </c>
      <c r="V1068" s="37">
        <f t="shared" si="355"/>
        <v>0</v>
      </c>
      <c r="W1068" s="37">
        <f t="shared" si="356"/>
        <v>0</v>
      </c>
    </row>
    <row r="1069" spans="1:23" x14ac:dyDescent="0.35">
      <c r="A1069" s="30">
        <v>45933</v>
      </c>
      <c r="B1069" s="31" t="s">
        <v>953</v>
      </c>
      <c r="C1069" s="31" t="s">
        <v>920</v>
      </c>
      <c r="D1069" s="31">
        <v>24043.32</v>
      </c>
      <c r="E1069" s="31">
        <v>3846.93</v>
      </c>
      <c r="F1069" s="31">
        <v>27890.25</v>
      </c>
      <c r="G1069" s="31">
        <v>27890.25</v>
      </c>
      <c r="H1069" s="31">
        <f t="shared" si="359"/>
        <v>24043.32</v>
      </c>
      <c r="I1069" s="30">
        <v>45963</v>
      </c>
      <c r="J1069" s="30" t="s">
        <v>506</v>
      </c>
      <c r="K1069" s="31" t="s">
        <v>504</v>
      </c>
      <c r="L1069" s="31" t="s">
        <v>835</v>
      </c>
      <c r="M1069" s="31" t="s">
        <v>388</v>
      </c>
      <c r="N1069" s="7">
        <v>46136</v>
      </c>
      <c r="O1069" s="33">
        <f t="shared" si="348"/>
        <v>4</v>
      </c>
      <c r="P1069" s="33">
        <f t="shared" si="349"/>
        <v>17</v>
      </c>
      <c r="Q1069" s="52">
        <f t="shared" si="350"/>
        <v>174</v>
      </c>
      <c r="R1069" s="37">
        <f t="shared" si="351"/>
        <v>0</v>
      </c>
      <c r="S1069" s="37">
        <f t="shared" si="352"/>
        <v>0</v>
      </c>
      <c r="T1069" s="37">
        <f t="shared" si="353"/>
        <v>0</v>
      </c>
      <c r="U1069" s="37">
        <f t="shared" si="354"/>
        <v>24043.32</v>
      </c>
      <c r="V1069" s="37">
        <f t="shared" si="355"/>
        <v>0</v>
      </c>
      <c r="W1069" s="37">
        <f t="shared" si="356"/>
        <v>0</v>
      </c>
    </row>
    <row r="1070" spans="1:23" x14ac:dyDescent="0.35">
      <c r="A1070" s="30">
        <v>45931</v>
      </c>
      <c r="B1070" s="31" t="s">
        <v>954</v>
      </c>
      <c r="C1070" s="31" t="s">
        <v>768</v>
      </c>
      <c r="D1070" s="31">
        <v>21675</v>
      </c>
      <c r="E1070" s="31">
        <v>3468</v>
      </c>
      <c r="F1070" s="31">
        <v>25143</v>
      </c>
      <c r="G1070" s="31">
        <v>25143</v>
      </c>
      <c r="H1070" s="31">
        <f t="shared" si="359"/>
        <v>21675</v>
      </c>
      <c r="I1070" s="30">
        <v>45961</v>
      </c>
      <c r="J1070" s="30" t="s">
        <v>506</v>
      </c>
      <c r="K1070" s="31" t="s">
        <v>504</v>
      </c>
      <c r="L1070" s="31" t="s">
        <v>405</v>
      </c>
      <c r="M1070" s="31" t="s">
        <v>388</v>
      </c>
      <c r="N1070" s="7">
        <v>46136</v>
      </c>
      <c r="O1070" s="33">
        <f t="shared" si="348"/>
        <v>4</v>
      </c>
      <c r="P1070" s="33">
        <f t="shared" si="349"/>
        <v>17</v>
      </c>
      <c r="Q1070" s="52">
        <f t="shared" si="350"/>
        <v>176</v>
      </c>
      <c r="R1070" s="37">
        <f t="shared" si="351"/>
        <v>0</v>
      </c>
      <c r="S1070" s="37">
        <f t="shared" si="352"/>
        <v>0</v>
      </c>
      <c r="T1070" s="37">
        <f t="shared" si="353"/>
        <v>0</v>
      </c>
      <c r="U1070" s="37">
        <f t="shared" si="354"/>
        <v>21675</v>
      </c>
      <c r="V1070" s="37">
        <f t="shared" si="355"/>
        <v>0</v>
      </c>
      <c r="W1070" s="37">
        <f t="shared" si="356"/>
        <v>0</v>
      </c>
    </row>
    <row r="1071" spans="1:23" x14ac:dyDescent="0.35">
      <c r="A1071" s="30">
        <v>45930</v>
      </c>
      <c r="B1071" s="31" t="s">
        <v>944</v>
      </c>
      <c r="C1071" s="31" t="s">
        <v>920</v>
      </c>
      <c r="D1071" s="31">
        <v>115800</v>
      </c>
      <c r="E1071" s="31">
        <v>18528</v>
      </c>
      <c r="F1071" s="31">
        <v>134328</v>
      </c>
      <c r="G1071" s="31">
        <v>20708.38</v>
      </c>
      <c r="H1071" s="31">
        <f>G1071/1.16</f>
        <v>17852.051724137935</v>
      </c>
      <c r="I1071" s="30">
        <v>45960</v>
      </c>
      <c r="J1071" s="30" t="s">
        <v>506</v>
      </c>
      <c r="K1071" s="31" t="s">
        <v>510</v>
      </c>
      <c r="L1071" s="31" t="s">
        <v>835</v>
      </c>
      <c r="M1071" s="31" t="s">
        <v>388</v>
      </c>
      <c r="N1071" s="7">
        <v>46136</v>
      </c>
      <c r="O1071" s="33">
        <f t="shared" si="348"/>
        <v>4</v>
      </c>
      <c r="P1071" s="33">
        <f t="shared" si="349"/>
        <v>17</v>
      </c>
      <c r="Q1071" s="52">
        <f t="shared" si="350"/>
        <v>177</v>
      </c>
      <c r="R1071" s="37">
        <f t="shared" si="351"/>
        <v>0</v>
      </c>
      <c r="S1071" s="37">
        <f t="shared" si="352"/>
        <v>0</v>
      </c>
      <c r="T1071" s="37">
        <f t="shared" si="353"/>
        <v>0</v>
      </c>
      <c r="U1071" s="37">
        <f t="shared" si="354"/>
        <v>17852.051724137935</v>
      </c>
      <c r="V1071" s="37">
        <f t="shared" si="355"/>
        <v>0</v>
      </c>
      <c r="W1071" s="37">
        <f t="shared" si="356"/>
        <v>0</v>
      </c>
    </row>
    <row r="1072" spans="1:23" x14ac:dyDescent="0.35">
      <c r="A1072" s="30">
        <v>45915</v>
      </c>
      <c r="B1072" s="31" t="s">
        <v>935</v>
      </c>
      <c r="C1072" s="31" t="s">
        <v>514</v>
      </c>
      <c r="D1072" s="31">
        <v>7125</v>
      </c>
      <c r="E1072" s="31">
        <v>1140</v>
      </c>
      <c r="F1072" s="31">
        <v>8265</v>
      </c>
      <c r="G1072" s="31">
        <v>8265</v>
      </c>
      <c r="H1072" s="31">
        <f t="shared" ref="H1072:H1075" si="360">D1072</f>
        <v>7125</v>
      </c>
      <c r="I1072" s="30">
        <v>45945</v>
      </c>
      <c r="J1072" s="30" t="s">
        <v>506</v>
      </c>
      <c r="K1072" s="31" t="s">
        <v>504</v>
      </c>
      <c r="L1072" s="31" t="s">
        <v>397</v>
      </c>
      <c r="M1072" s="31" t="s">
        <v>388</v>
      </c>
      <c r="N1072" s="7">
        <v>46136</v>
      </c>
      <c r="O1072" s="33">
        <f t="shared" si="348"/>
        <v>4</v>
      </c>
      <c r="P1072" s="33">
        <f t="shared" si="349"/>
        <v>17</v>
      </c>
      <c r="Q1072" s="52">
        <f t="shared" si="350"/>
        <v>192</v>
      </c>
      <c r="R1072" s="37">
        <f t="shared" si="351"/>
        <v>0</v>
      </c>
      <c r="S1072" s="37">
        <f t="shared" si="352"/>
        <v>0</v>
      </c>
      <c r="T1072" s="37">
        <f t="shared" si="353"/>
        <v>0</v>
      </c>
      <c r="U1072" s="37">
        <f t="shared" si="354"/>
        <v>7125</v>
      </c>
      <c r="V1072" s="37">
        <f t="shared" si="355"/>
        <v>0</v>
      </c>
      <c r="W1072" s="37">
        <f t="shared" si="356"/>
        <v>0</v>
      </c>
    </row>
    <row r="1073" spans="1:23" x14ac:dyDescent="0.35">
      <c r="A1073" s="30">
        <v>45896</v>
      </c>
      <c r="B1073" s="31" t="s">
        <v>921</v>
      </c>
      <c r="C1073" s="31" t="s">
        <v>514</v>
      </c>
      <c r="D1073" s="31">
        <v>4375</v>
      </c>
      <c r="E1073" s="31">
        <v>700</v>
      </c>
      <c r="F1073" s="31">
        <v>5075</v>
      </c>
      <c r="G1073" s="31">
        <v>5075</v>
      </c>
      <c r="H1073" s="31">
        <f t="shared" si="360"/>
        <v>4375</v>
      </c>
      <c r="I1073" s="30">
        <v>45926</v>
      </c>
      <c r="J1073" s="30" t="s">
        <v>506</v>
      </c>
      <c r="K1073" s="31" t="s">
        <v>504</v>
      </c>
      <c r="L1073" s="31" t="s">
        <v>397</v>
      </c>
      <c r="M1073" s="31" t="s">
        <v>388</v>
      </c>
      <c r="N1073" s="7">
        <v>46136</v>
      </c>
      <c r="O1073" s="33">
        <f t="shared" si="348"/>
        <v>4</v>
      </c>
      <c r="P1073" s="33">
        <f t="shared" si="349"/>
        <v>17</v>
      </c>
      <c r="Q1073" s="52">
        <f t="shared" si="350"/>
        <v>211</v>
      </c>
      <c r="R1073" s="37">
        <f t="shared" si="351"/>
        <v>0</v>
      </c>
      <c r="S1073" s="37">
        <f t="shared" si="352"/>
        <v>0</v>
      </c>
      <c r="T1073" s="37">
        <f t="shared" si="353"/>
        <v>0</v>
      </c>
      <c r="U1073" s="37">
        <f t="shared" si="354"/>
        <v>4375</v>
      </c>
      <c r="V1073" s="37">
        <f t="shared" si="355"/>
        <v>0</v>
      </c>
      <c r="W1073" s="37">
        <f t="shared" si="356"/>
        <v>0</v>
      </c>
    </row>
    <row r="1074" spans="1:23" x14ac:dyDescent="0.35">
      <c r="A1074" s="30">
        <v>45895</v>
      </c>
      <c r="B1074" s="31" t="s">
        <v>922</v>
      </c>
      <c r="C1074" s="31" t="s">
        <v>545</v>
      </c>
      <c r="D1074" s="31">
        <v>22364.16</v>
      </c>
      <c r="E1074" s="31"/>
      <c r="F1074" s="31">
        <v>22364.16</v>
      </c>
      <c r="G1074" s="31">
        <v>22364.16</v>
      </c>
      <c r="H1074" s="31">
        <f t="shared" si="360"/>
        <v>22364.16</v>
      </c>
      <c r="I1074" s="30">
        <v>45925</v>
      </c>
      <c r="J1074" s="30" t="s">
        <v>506</v>
      </c>
      <c r="K1074" s="31" t="s">
        <v>504</v>
      </c>
      <c r="L1074" s="31" t="s">
        <v>405</v>
      </c>
      <c r="M1074" s="31" t="s">
        <v>388</v>
      </c>
      <c r="N1074" s="7">
        <v>46136</v>
      </c>
      <c r="O1074" s="33">
        <f t="shared" si="348"/>
        <v>4</v>
      </c>
      <c r="P1074" s="33">
        <f t="shared" si="349"/>
        <v>17</v>
      </c>
      <c r="Q1074" s="52">
        <f t="shared" si="350"/>
        <v>212</v>
      </c>
      <c r="R1074" s="37">
        <f t="shared" si="351"/>
        <v>0</v>
      </c>
      <c r="S1074" s="37">
        <f t="shared" si="352"/>
        <v>0</v>
      </c>
      <c r="T1074" s="37">
        <f t="shared" si="353"/>
        <v>0</v>
      </c>
      <c r="U1074" s="37">
        <f t="shared" si="354"/>
        <v>22364.16</v>
      </c>
      <c r="V1074" s="37">
        <f t="shared" si="355"/>
        <v>0</v>
      </c>
      <c r="W1074" s="37">
        <f t="shared" si="356"/>
        <v>0</v>
      </c>
    </row>
    <row r="1075" spans="1:23" x14ac:dyDescent="0.35">
      <c r="A1075" s="30">
        <v>45876</v>
      </c>
      <c r="B1075" s="31" t="s">
        <v>886</v>
      </c>
      <c r="C1075" s="31" t="s">
        <v>545</v>
      </c>
      <c r="D1075" s="31">
        <v>22343.040000000001</v>
      </c>
      <c r="E1075" s="31"/>
      <c r="F1075" s="31">
        <v>22343.040000000001</v>
      </c>
      <c r="G1075" s="31">
        <v>22343.040000000001</v>
      </c>
      <c r="H1075" s="31">
        <f t="shared" si="360"/>
        <v>22343.040000000001</v>
      </c>
      <c r="I1075" s="30">
        <v>45906</v>
      </c>
      <c r="J1075" s="30" t="s">
        <v>506</v>
      </c>
      <c r="K1075" s="31" t="s">
        <v>504</v>
      </c>
      <c r="L1075" s="31" t="s">
        <v>405</v>
      </c>
      <c r="M1075" s="31" t="s">
        <v>388</v>
      </c>
      <c r="N1075" s="7">
        <v>46136</v>
      </c>
      <c r="O1075" s="33">
        <f t="shared" si="348"/>
        <v>4</v>
      </c>
      <c r="P1075" s="33">
        <f t="shared" si="349"/>
        <v>17</v>
      </c>
      <c r="Q1075" s="52">
        <f t="shared" si="350"/>
        <v>231</v>
      </c>
      <c r="R1075" s="37">
        <f t="shared" si="351"/>
        <v>0</v>
      </c>
      <c r="S1075" s="37">
        <f t="shared" si="352"/>
        <v>0</v>
      </c>
      <c r="T1075" s="37">
        <f t="shared" si="353"/>
        <v>0</v>
      </c>
      <c r="U1075" s="37">
        <f t="shared" si="354"/>
        <v>22343.040000000001</v>
      </c>
      <c r="V1075" s="37">
        <f t="shared" si="355"/>
        <v>0</v>
      </c>
      <c r="W1075" s="37">
        <f t="shared" si="356"/>
        <v>0</v>
      </c>
    </row>
    <row r="1076" spans="1:23" x14ac:dyDescent="0.35">
      <c r="A1076" s="30">
        <v>45869</v>
      </c>
      <c r="B1076" s="31" t="s">
        <v>884</v>
      </c>
      <c r="C1076" s="31" t="s">
        <v>480</v>
      </c>
      <c r="D1076" s="31">
        <v>761801.88</v>
      </c>
      <c r="E1076" s="31">
        <v>121888.3</v>
      </c>
      <c r="F1076" s="31">
        <v>883690.18</v>
      </c>
      <c r="G1076" s="31">
        <v>232979.43</v>
      </c>
      <c r="H1076" s="31">
        <f>G1076/1.16</f>
        <v>200844.33620689655</v>
      </c>
      <c r="I1076" s="30">
        <v>45884</v>
      </c>
      <c r="J1076" s="30" t="s">
        <v>506</v>
      </c>
      <c r="K1076" s="31" t="s">
        <v>510</v>
      </c>
      <c r="L1076" s="31" t="s">
        <v>835</v>
      </c>
      <c r="M1076" s="31" t="s">
        <v>388</v>
      </c>
      <c r="N1076" s="7">
        <v>46136</v>
      </c>
      <c r="O1076" s="33">
        <f t="shared" si="348"/>
        <v>4</v>
      </c>
      <c r="P1076" s="33">
        <f t="shared" si="349"/>
        <v>17</v>
      </c>
      <c r="Q1076" s="52">
        <f t="shared" si="350"/>
        <v>253</v>
      </c>
      <c r="R1076" s="37">
        <f t="shared" si="351"/>
        <v>0</v>
      </c>
      <c r="S1076" s="37">
        <f t="shared" si="352"/>
        <v>0</v>
      </c>
      <c r="T1076" s="37">
        <f t="shared" si="353"/>
        <v>0</v>
      </c>
      <c r="U1076" s="37">
        <f t="shared" si="354"/>
        <v>200844.33620689655</v>
      </c>
      <c r="V1076" s="37">
        <f t="shared" si="355"/>
        <v>0</v>
      </c>
      <c r="W1076" s="37">
        <f t="shared" si="356"/>
        <v>0</v>
      </c>
    </row>
    <row r="1077" spans="1:23" x14ac:dyDescent="0.35">
      <c r="A1077" s="30">
        <v>45840</v>
      </c>
      <c r="B1077" s="31" t="s">
        <v>863</v>
      </c>
      <c r="C1077" s="31" t="s">
        <v>406</v>
      </c>
      <c r="D1077" s="31">
        <v>14940</v>
      </c>
      <c r="E1077" s="31">
        <v>2390.4</v>
      </c>
      <c r="F1077" s="31">
        <v>17330.400000000001</v>
      </c>
      <c r="G1077" s="31">
        <v>17330.400000000001</v>
      </c>
      <c r="H1077" s="31">
        <f t="shared" ref="H1077:H1082" si="361">D1077</f>
        <v>14940</v>
      </c>
      <c r="I1077" s="30">
        <v>45870</v>
      </c>
      <c r="J1077" s="30" t="s">
        <v>506</v>
      </c>
      <c r="K1077" s="31" t="s">
        <v>504</v>
      </c>
      <c r="L1077" s="31" t="s">
        <v>405</v>
      </c>
      <c r="M1077" s="31" t="s">
        <v>388</v>
      </c>
      <c r="N1077" s="7">
        <v>46136</v>
      </c>
      <c r="O1077" s="33">
        <f t="shared" si="348"/>
        <v>4</v>
      </c>
      <c r="P1077" s="33">
        <f t="shared" si="349"/>
        <v>17</v>
      </c>
      <c r="Q1077" s="52">
        <f t="shared" si="350"/>
        <v>267</v>
      </c>
      <c r="R1077" s="37">
        <f t="shared" si="351"/>
        <v>0</v>
      </c>
      <c r="S1077" s="37">
        <f t="shared" si="352"/>
        <v>0</v>
      </c>
      <c r="T1077" s="37">
        <f t="shared" si="353"/>
        <v>0</v>
      </c>
      <c r="U1077" s="37">
        <f t="shared" si="354"/>
        <v>14940</v>
      </c>
      <c r="V1077" s="37">
        <f t="shared" si="355"/>
        <v>0</v>
      </c>
      <c r="W1077" s="37">
        <f t="shared" si="356"/>
        <v>0</v>
      </c>
    </row>
    <row r="1078" spans="1:23" x14ac:dyDescent="0.35">
      <c r="A1078" s="30">
        <v>45827</v>
      </c>
      <c r="B1078" s="31" t="s">
        <v>854</v>
      </c>
      <c r="C1078" s="31" t="s">
        <v>406</v>
      </c>
      <c r="D1078" s="31">
        <v>22410</v>
      </c>
      <c r="E1078" s="31">
        <v>3585.6</v>
      </c>
      <c r="F1078" s="31">
        <v>25995.599999999999</v>
      </c>
      <c r="G1078" s="31">
        <v>25995.599999999999</v>
      </c>
      <c r="H1078" s="31">
        <f t="shared" si="361"/>
        <v>22410</v>
      </c>
      <c r="I1078" s="30">
        <v>45857</v>
      </c>
      <c r="J1078" s="30" t="s">
        <v>506</v>
      </c>
      <c r="K1078" s="31" t="s">
        <v>504</v>
      </c>
      <c r="L1078" s="31" t="s">
        <v>405</v>
      </c>
      <c r="M1078" s="31" t="s">
        <v>388</v>
      </c>
      <c r="N1078" s="7">
        <v>46136</v>
      </c>
      <c r="O1078" s="33">
        <f t="shared" si="348"/>
        <v>4</v>
      </c>
      <c r="P1078" s="33">
        <f t="shared" si="349"/>
        <v>17</v>
      </c>
      <c r="Q1078" s="52">
        <f t="shared" si="350"/>
        <v>280</v>
      </c>
      <c r="R1078" s="37">
        <f t="shared" si="351"/>
        <v>0</v>
      </c>
      <c r="S1078" s="37">
        <f t="shared" si="352"/>
        <v>0</v>
      </c>
      <c r="T1078" s="37">
        <f t="shared" si="353"/>
        <v>0</v>
      </c>
      <c r="U1078" s="37">
        <f t="shared" si="354"/>
        <v>22410</v>
      </c>
      <c r="V1078" s="37">
        <f t="shared" si="355"/>
        <v>0</v>
      </c>
      <c r="W1078" s="37">
        <f t="shared" si="356"/>
        <v>0</v>
      </c>
    </row>
    <row r="1079" spans="1:23" x14ac:dyDescent="0.35">
      <c r="A1079" s="30">
        <v>45814</v>
      </c>
      <c r="B1079" s="31" t="s">
        <v>845</v>
      </c>
      <c r="C1079" s="31" t="s">
        <v>406</v>
      </c>
      <c r="D1079" s="31">
        <v>19012.5</v>
      </c>
      <c r="E1079" s="31">
        <v>3042</v>
      </c>
      <c r="F1079" s="31">
        <v>22054.5</v>
      </c>
      <c r="G1079" s="31">
        <v>22054.5</v>
      </c>
      <c r="H1079" s="31">
        <f t="shared" si="361"/>
        <v>19012.5</v>
      </c>
      <c r="I1079" s="30">
        <v>45844</v>
      </c>
      <c r="J1079" s="30" t="s">
        <v>506</v>
      </c>
      <c r="K1079" s="31" t="s">
        <v>504</v>
      </c>
      <c r="L1079" s="31" t="s">
        <v>405</v>
      </c>
      <c r="M1079" s="31" t="s">
        <v>388</v>
      </c>
      <c r="N1079" s="7">
        <v>46136</v>
      </c>
      <c r="O1079" s="33">
        <f t="shared" si="348"/>
        <v>4</v>
      </c>
      <c r="P1079" s="33">
        <f t="shared" si="349"/>
        <v>17</v>
      </c>
      <c r="Q1079" s="52">
        <f t="shared" si="350"/>
        <v>293</v>
      </c>
      <c r="R1079" s="37">
        <f t="shared" si="351"/>
        <v>0</v>
      </c>
      <c r="S1079" s="37">
        <f t="shared" si="352"/>
        <v>0</v>
      </c>
      <c r="T1079" s="37">
        <f t="shared" si="353"/>
        <v>0</v>
      </c>
      <c r="U1079" s="37">
        <f t="shared" si="354"/>
        <v>19012.5</v>
      </c>
      <c r="V1079" s="37">
        <f t="shared" si="355"/>
        <v>0</v>
      </c>
      <c r="W1079" s="37">
        <f t="shared" si="356"/>
        <v>0</v>
      </c>
    </row>
    <row r="1080" spans="1:23" x14ac:dyDescent="0.35">
      <c r="A1080" s="30">
        <v>45799</v>
      </c>
      <c r="B1080" s="31" t="s">
        <v>844</v>
      </c>
      <c r="C1080" s="31" t="s">
        <v>798</v>
      </c>
      <c r="D1080" s="31">
        <v>3477.15</v>
      </c>
      <c r="E1080" s="31">
        <v>556.34</v>
      </c>
      <c r="F1080" s="31">
        <v>4033.49</v>
      </c>
      <c r="G1080" s="31">
        <v>4033.49</v>
      </c>
      <c r="H1080" s="31">
        <f t="shared" si="361"/>
        <v>3477.15</v>
      </c>
      <c r="I1080" s="30">
        <v>45829</v>
      </c>
      <c r="J1080" s="30" t="s">
        <v>506</v>
      </c>
      <c r="K1080" s="31" t="s">
        <v>504</v>
      </c>
      <c r="L1080" s="31" t="s">
        <v>405</v>
      </c>
      <c r="M1080" s="31" t="s">
        <v>388</v>
      </c>
      <c r="N1080" s="7">
        <v>46136</v>
      </c>
      <c r="O1080" s="33">
        <f t="shared" si="348"/>
        <v>4</v>
      </c>
      <c r="P1080" s="33">
        <f t="shared" si="349"/>
        <v>17</v>
      </c>
      <c r="Q1080" s="52">
        <f t="shared" si="350"/>
        <v>308</v>
      </c>
      <c r="R1080" s="37">
        <f t="shared" si="351"/>
        <v>0</v>
      </c>
      <c r="S1080" s="37">
        <f t="shared" si="352"/>
        <v>0</v>
      </c>
      <c r="T1080" s="37">
        <f t="shared" si="353"/>
        <v>0</v>
      </c>
      <c r="U1080" s="37">
        <f t="shared" si="354"/>
        <v>3477.15</v>
      </c>
      <c r="V1080" s="37">
        <f t="shared" si="355"/>
        <v>0</v>
      </c>
      <c r="W1080" s="37">
        <f t="shared" si="356"/>
        <v>0</v>
      </c>
    </row>
    <row r="1081" spans="1:23" x14ac:dyDescent="0.35">
      <c r="A1081" s="30">
        <v>45792</v>
      </c>
      <c r="B1081" s="31" t="s">
        <v>840</v>
      </c>
      <c r="C1081" s="31" t="s">
        <v>798</v>
      </c>
      <c r="D1081" s="31">
        <v>162680</v>
      </c>
      <c r="E1081" s="31">
        <v>26028.799999999999</v>
      </c>
      <c r="F1081" s="31">
        <v>188708.8</v>
      </c>
      <c r="G1081" s="31">
        <v>188708.8</v>
      </c>
      <c r="H1081" s="31">
        <f t="shared" si="361"/>
        <v>162680</v>
      </c>
      <c r="I1081" s="30">
        <v>45822</v>
      </c>
      <c r="J1081" s="30" t="s">
        <v>506</v>
      </c>
      <c r="K1081" s="31" t="s">
        <v>504</v>
      </c>
      <c r="L1081" s="31" t="s">
        <v>405</v>
      </c>
      <c r="M1081" s="31" t="s">
        <v>388</v>
      </c>
      <c r="N1081" s="7">
        <v>46136</v>
      </c>
      <c r="O1081" s="33">
        <f t="shared" si="348"/>
        <v>4</v>
      </c>
      <c r="P1081" s="33">
        <f t="shared" si="349"/>
        <v>17</v>
      </c>
      <c r="Q1081" s="52">
        <f t="shared" si="350"/>
        <v>315</v>
      </c>
      <c r="R1081" s="37">
        <f t="shared" si="351"/>
        <v>0</v>
      </c>
      <c r="S1081" s="37">
        <f t="shared" si="352"/>
        <v>0</v>
      </c>
      <c r="T1081" s="37">
        <f t="shared" si="353"/>
        <v>0</v>
      </c>
      <c r="U1081" s="37">
        <f t="shared" si="354"/>
        <v>162680</v>
      </c>
      <c r="V1081" s="37">
        <f t="shared" si="355"/>
        <v>0</v>
      </c>
      <c r="W1081" s="37">
        <f t="shared" si="356"/>
        <v>0</v>
      </c>
    </row>
    <row r="1082" spans="1:23" x14ac:dyDescent="0.35">
      <c r="A1082" s="30">
        <v>45792</v>
      </c>
      <c r="B1082" s="31" t="s">
        <v>841</v>
      </c>
      <c r="C1082" s="31" t="s">
        <v>798</v>
      </c>
      <c r="D1082" s="31">
        <v>6970.68</v>
      </c>
      <c r="E1082" s="31">
        <v>1115.31</v>
      </c>
      <c r="F1082" s="31">
        <v>8085.99</v>
      </c>
      <c r="G1082" s="31">
        <v>8085.99</v>
      </c>
      <c r="H1082" s="31">
        <f t="shared" si="361"/>
        <v>6970.68</v>
      </c>
      <c r="I1082" s="30">
        <v>45822</v>
      </c>
      <c r="J1082" s="30" t="s">
        <v>506</v>
      </c>
      <c r="K1082" s="31" t="s">
        <v>504</v>
      </c>
      <c r="L1082" s="31" t="s">
        <v>405</v>
      </c>
      <c r="M1082" s="31" t="s">
        <v>388</v>
      </c>
      <c r="N1082" s="7">
        <v>46136</v>
      </c>
      <c r="O1082" s="33">
        <f t="shared" si="348"/>
        <v>4</v>
      </c>
      <c r="P1082" s="33">
        <f t="shared" si="349"/>
        <v>17</v>
      </c>
      <c r="Q1082" s="52">
        <f t="shared" si="350"/>
        <v>315</v>
      </c>
      <c r="R1082" s="37">
        <f t="shared" si="351"/>
        <v>0</v>
      </c>
      <c r="S1082" s="37">
        <f t="shared" si="352"/>
        <v>0</v>
      </c>
      <c r="T1082" s="37">
        <f t="shared" si="353"/>
        <v>0</v>
      </c>
      <c r="U1082" s="37">
        <f t="shared" si="354"/>
        <v>6970.68</v>
      </c>
      <c r="V1082" s="37">
        <f t="shared" si="355"/>
        <v>0</v>
      </c>
      <c r="W1082" s="37">
        <f t="shared" si="356"/>
        <v>0</v>
      </c>
    </row>
    <row r="1083" spans="1:23" x14ac:dyDescent="0.35">
      <c r="A1083" s="30">
        <v>45792</v>
      </c>
      <c r="B1083" s="31" t="s">
        <v>842</v>
      </c>
      <c r="C1083" s="31" t="s">
        <v>406</v>
      </c>
      <c r="D1083" s="31">
        <v>31024.799999999999</v>
      </c>
      <c r="E1083" s="31">
        <v>4963.97</v>
      </c>
      <c r="F1083" s="31">
        <v>35988.769999999997</v>
      </c>
      <c r="G1083" s="31">
        <v>442.92</v>
      </c>
      <c r="H1083" s="31">
        <f>G1083/1.16</f>
        <v>381.82758620689657</v>
      </c>
      <c r="I1083" s="30">
        <v>45822</v>
      </c>
      <c r="J1083" s="30" t="s">
        <v>506</v>
      </c>
      <c r="K1083" s="31" t="s">
        <v>510</v>
      </c>
      <c r="L1083" s="31" t="s">
        <v>405</v>
      </c>
      <c r="M1083" s="31" t="s">
        <v>388</v>
      </c>
      <c r="N1083" s="7">
        <v>46136</v>
      </c>
      <c r="O1083" s="33">
        <f t="shared" si="348"/>
        <v>4</v>
      </c>
      <c r="P1083" s="33">
        <f t="shared" si="349"/>
        <v>17</v>
      </c>
      <c r="Q1083" s="52">
        <f t="shared" si="350"/>
        <v>315</v>
      </c>
      <c r="R1083" s="37">
        <f t="shared" si="351"/>
        <v>0</v>
      </c>
      <c r="S1083" s="37">
        <f t="shared" si="352"/>
        <v>0</v>
      </c>
      <c r="T1083" s="37">
        <f t="shared" si="353"/>
        <v>0</v>
      </c>
      <c r="U1083" s="37">
        <f t="shared" si="354"/>
        <v>381.82758620689657</v>
      </c>
      <c r="V1083" s="37">
        <f t="shared" si="355"/>
        <v>0</v>
      </c>
      <c r="W1083" s="37">
        <f t="shared" si="356"/>
        <v>0</v>
      </c>
    </row>
    <row r="1084" spans="1:23" x14ac:dyDescent="0.35">
      <c r="A1084" s="30">
        <v>45790</v>
      </c>
      <c r="B1084" s="31" t="s">
        <v>843</v>
      </c>
      <c r="C1084" s="31" t="s">
        <v>798</v>
      </c>
      <c r="D1084" s="31">
        <v>20992.5</v>
      </c>
      <c r="E1084" s="31">
        <v>3358.8</v>
      </c>
      <c r="F1084" s="31">
        <v>24351.3</v>
      </c>
      <c r="G1084" s="31">
        <v>24351.3</v>
      </c>
      <c r="H1084" s="31">
        <f t="shared" ref="H1084:H1086" si="362">D1084</f>
        <v>20992.5</v>
      </c>
      <c r="I1084" s="30">
        <v>45820</v>
      </c>
      <c r="J1084" s="30" t="s">
        <v>506</v>
      </c>
      <c r="K1084" s="31" t="s">
        <v>504</v>
      </c>
      <c r="L1084" s="31" t="s">
        <v>405</v>
      </c>
      <c r="M1084" s="31" t="s">
        <v>388</v>
      </c>
      <c r="N1084" s="7">
        <v>46136</v>
      </c>
      <c r="O1084" s="33">
        <f t="shared" si="348"/>
        <v>4</v>
      </c>
      <c r="P1084" s="33">
        <f t="shared" si="349"/>
        <v>17</v>
      </c>
      <c r="Q1084" s="52">
        <f t="shared" si="350"/>
        <v>317</v>
      </c>
      <c r="R1084" s="37">
        <f t="shared" si="351"/>
        <v>0</v>
      </c>
      <c r="S1084" s="37">
        <f t="shared" si="352"/>
        <v>0</v>
      </c>
      <c r="T1084" s="37">
        <f t="shared" si="353"/>
        <v>0</v>
      </c>
      <c r="U1084" s="37">
        <f t="shared" si="354"/>
        <v>20992.5</v>
      </c>
      <c r="V1084" s="37">
        <f t="shared" si="355"/>
        <v>0</v>
      </c>
      <c r="W1084" s="37">
        <f t="shared" si="356"/>
        <v>0</v>
      </c>
    </row>
    <row r="1085" spans="1:23" x14ac:dyDescent="0.35">
      <c r="A1085" s="30">
        <v>45784</v>
      </c>
      <c r="B1085" s="31" t="s">
        <v>838</v>
      </c>
      <c r="C1085" s="31" t="s">
        <v>798</v>
      </c>
      <c r="D1085" s="31">
        <v>5250</v>
      </c>
      <c r="E1085" s="31">
        <v>840</v>
      </c>
      <c r="F1085" s="31">
        <v>6090</v>
      </c>
      <c r="G1085" s="31">
        <v>6090</v>
      </c>
      <c r="H1085" s="31">
        <f t="shared" si="362"/>
        <v>5250</v>
      </c>
      <c r="I1085" s="30">
        <v>45814</v>
      </c>
      <c r="J1085" s="30" t="s">
        <v>506</v>
      </c>
      <c r="K1085" s="31" t="s">
        <v>504</v>
      </c>
      <c r="L1085" s="31" t="s">
        <v>405</v>
      </c>
      <c r="M1085" s="31" t="s">
        <v>388</v>
      </c>
      <c r="N1085" s="7">
        <v>46136</v>
      </c>
      <c r="O1085" s="33">
        <f t="shared" si="348"/>
        <v>4</v>
      </c>
      <c r="P1085" s="33">
        <f t="shared" si="349"/>
        <v>17</v>
      </c>
      <c r="Q1085" s="52">
        <f t="shared" si="350"/>
        <v>323</v>
      </c>
      <c r="R1085" s="37">
        <f t="shared" si="351"/>
        <v>0</v>
      </c>
      <c r="S1085" s="37">
        <f t="shared" si="352"/>
        <v>0</v>
      </c>
      <c r="T1085" s="37">
        <f t="shared" si="353"/>
        <v>0</v>
      </c>
      <c r="U1085" s="37">
        <f t="shared" si="354"/>
        <v>5250</v>
      </c>
      <c r="V1085" s="37">
        <f t="shared" si="355"/>
        <v>0</v>
      </c>
      <c r="W1085" s="37">
        <f t="shared" si="356"/>
        <v>0</v>
      </c>
    </row>
    <row r="1086" spans="1:23" x14ac:dyDescent="0.35">
      <c r="A1086" s="30">
        <v>45772</v>
      </c>
      <c r="B1086" s="31" t="s">
        <v>836</v>
      </c>
      <c r="C1086" s="31" t="s">
        <v>798</v>
      </c>
      <c r="D1086" s="31">
        <v>45500</v>
      </c>
      <c r="E1086" s="31">
        <v>7280</v>
      </c>
      <c r="F1086" s="31">
        <v>52780</v>
      </c>
      <c r="G1086" s="31">
        <v>52780</v>
      </c>
      <c r="H1086" s="31">
        <f t="shared" si="362"/>
        <v>45500</v>
      </c>
      <c r="I1086" s="30">
        <v>45802</v>
      </c>
      <c r="J1086" s="30" t="s">
        <v>506</v>
      </c>
      <c r="K1086" s="31" t="s">
        <v>504</v>
      </c>
      <c r="L1086" s="31" t="s">
        <v>405</v>
      </c>
      <c r="M1086" s="31" t="s">
        <v>388</v>
      </c>
      <c r="N1086" s="7">
        <v>46136</v>
      </c>
      <c r="O1086" s="33">
        <f t="shared" si="348"/>
        <v>4</v>
      </c>
      <c r="P1086" s="33">
        <f t="shared" si="349"/>
        <v>17</v>
      </c>
      <c r="Q1086" s="52">
        <f t="shared" si="350"/>
        <v>335</v>
      </c>
      <c r="R1086" s="37">
        <f t="shared" si="351"/>
        <v>0</v>
      </c>
      <c r="S1086" s="37">
        <f t="shared" si="352"/>
        <v>0</v>
      </c>
      <c r="T1086" s="37">
        <f t="shared" si="353"/>
        <v>0</v>
      </c>
      <c r="U1086" s="37">
        <f t="shared" si="354"/>
        <v>45500</v>
      </c>
      <c r="V1086" s="37">
        <f t="shared" si="355"/>
        <v>0</v>
      </c>
      <c r="W1086" s="37">
        <f t="shared" si="356"/>
        <v>0</v>
      </c>
    </row>
    <row r="1087" spans="1:23" x14ac:dyDescent="0.35">
      <c r="A1087" s="30">
        <v>45720</v>
      </c>
      <c r="B1087" s="31" t="s">
        <v>806</v>
      </c>
      <c r="C1087" s="31" t="s">
        <v>798</v>
      </c>
      <c r="D1087" s="31">
        <v>31483.63</v>
      </c>
      <c r="E1087" s="31">
        <v>5037.38</v>
      </c>
      <c r="F1087" s="31">
        <v>36521.01</v>
      </c>
      <c r="G1087" s="31">
        <v>5816.12</v>
      </c>
      <c r="H1087" s="31">
        <f>G1087/1.16</f>
        <v>5013.8965517241386</v>
      </c>
      <c r="I1087" s="30">
        <v>45750</v>
      </c>
      <c r="J1087" s="30" t="s">
        <v>506</v>
      </c>
      <c r="K1087" s="31" t="s">
        <v>510</v>
      </c>
      <c r="L1087" s="31" t="s">
        <v>405</v>
      </c>
      <c r="M1087" s="31" t="s">
        <v>388</v>
      </c>
      <c r="N1087" s="7">
        <v>46136</v>
      </c>
      <c r="O1087" s="33">
        <f t="shared" si="348"/>
        <v>4</v>
      </c>
      <c r="P1087" s="33">
        <f t="shared" si="349"/>
        <v>17</v>
      </c>
      <c r="Q1087" s="52">
        <f t="shared" si="350"/>
        <v>387</v>
      </c>
      <c r="R1087" s="37">
        <f t="shared" si="351"/>
        <v>0</v>
      </c>
      <c r="S1087" s="37">
        <f t="shared" si="352"/>
        <v>0</v>
      </c>
      <c r="T1087" s="37">
        <f t="shared" si="353"/>
        <v>0</v>
      </c>
      <c r="U1087" s="37">
        <f t="shared" si="354"/>
        <v>5013.8965517241386</v>
      </c>
      <c r="V1087" s="37">
        <f t="shared" si="355"/>
        <v>0</v>
      </c>
      <c r="W1087" s="37">
        <f t="shared" si="356"/>
        <v>0</v>
      </c>
    </row>
    <row r="1088" spans="1:23" x14ac:dyDescent="0.35">
      <c r="A1088" s="30">
        <v>45709</v>
      </c>
      <c r="B1088" s="31" t="s">
        <v>804</v>
      </c>
      <c r="C1088" s="31" t="s">
        <v>798</v>
      </c>
      <c r="D1088" s="31">
        <v>23609.5</v>
      </c>
      <c r="E1088" s="31">
        <v>2595.6</v>
      </c>
      <c r="F1088" s="31">
        <v>26205.1</v>
      </c>
      <c r="G1088" s="31">
        <v>26205.1</v>
      </c>
      <c r="H1088" s="31">
        <f t="shared" ref="H1088:H1090" si="363">D1088</f>
        <v>23609.5</v>
      </c>
      <c r="I1088" s="30">
        <v>45784</v>
      </c>
      <c r="J1088" s="30" t="s">
        <v>506</v>
      </c>
      <c r="K1088" s="31" t="s">
        <v>504</v>
      </c>
      <c r="L1088" s="31" t="s">
        <v>405</v>
      </c>
      <c r="M1088" s="31" t="s">
        <v>388</v>
      </c>
      <c r="N1088" s="7">
        <v>46136</v>
      </c>
      <c r="O1088" s="33">
        <f t="shared" si="348"/>
        <v>4</v>
      </c>
      <c r="P1088" s="33">
        <f t="shared" si="349"/>
        <v>17</v>
      </c>
      <c r="Q1088" s="52">
        <f t="shared" si="350"/>
        <v>353</v>
      </c>
      <c r="R1088" s="37">
        <f t="shared" si="351"/>
        <v>0</v>
      </c>
      <c r="S1088" s="37">
        <f t="shared" si="352"/>
        <v>0</v>
      </c>
      <c r="T1088" s="37">
        <f t="shared" si="353"/>
        <v>0</v>
      </c>
      <c r="U1088" s="37">
        <f t="shared" si="354"/>
        <v>23609.5</v>
      </c>
      <c r="V1088" s="37">
        <f t="shared" si="355"/>
        <v>0</v>
      </c>
      <c r="W1088" s="37">
        <f t="shared" si="356"/>
        <v>0</v>
      </c>
    </row>
    <row r="1089" spans="1:23" x14ac:dyDescent="0.35">
      <c r="A1089" s="30">
        <v>45699</v>
      </c>
      <c r="B1089" s="31" t="s">
        <v>799</v>
      </c>
      <c r="C1089" s="31" t="s">
        <v>782</v>
      </c>
      <c r="D1089" s="31">
        <v>1230</v>
      </c>
      <c r="E1089" s="31"/>
      <c r="F1089" s="31">
        <v>1230</v>
      </c>
      <c r="G1089" s="31">
        <v>1230</v>
      </c>
      <c r="H1089" s="31">
        <f t="shared" si="363"/>
        <v>1230</v>
      </c>
      <c r="I1089" s="30">
        <v>45714</v>
      </c>
      <c r="J1089" s="30" t="s">
        <v>506</v>
      </c>
      <c r="K1089" s="31" t="s">
        <v>504</v>
      </c>
      <c r="L1089" s="31" t="s">
        <v>405</v>
      </c>
      <c r="M1089" s="31" t="s">
        <v>388</v>
      </c>
      <c r="N1089" s="7">
        <v>46136</v>
      </c>
      <c r="O1089" s="33">
        <f t="shared" si="348"/>
        <v>4</v>
      </c>
      <c r="P1089" s="33">
        <f t="shared" si="349"/>
        <v>17</v>
      </c>
      <c r="Q1089" s="52">
        <f t="shared" si="350"/>
        <v>423</v>
      </c>
      <c r="R1089" s="37">
        <f t="shared" si="351"/>
        <v>0</v>
      </c>
      <c r="S1089" s="37">
        <f t="shared" si="352"/>
        <v>0</v>
      </c>
      <c r="T1089" s="37">
        <f t="shared" si="353"/>
        <v>0</v>
      </c>
      <c r="U1089" s="37">
        <f t="shared" si="354"/>
        <v>1230</v>
      </c>
      <c r="V1089" s="37">
        <f t="shared" si="355"/>
        <v>0</v>
      </c>
      <c r="W1089" s="37">
        <f t="shared" si="356"/>
        <v>0</v>
      </c>
    </row>
    <row r="1090" spans="1:23" x14ac:dyDescent="0.35">
      <c r="A1090" s="30">
        <v>45610</v>
      </c>
      <c r="B1090" s="31" t="s">
        <v>760</v>
      </c>
      <c r="C1090" s="31" t="s">
        <v>413</v>
      </c>
      <c r="D1090" s="31">
        <v>2369.29</v>
      </c>
      <c r="E1090" s="31">
        <v>379.09</v>
      </c>
      <c r="F1090" s="31">
        <v>2748.38</v>
      </c>
      <c r="G1090" s="31">
        <v>2748.38</v>
      </c>
      <c r="H1090" s="31">
        <f t="shared" si="363"/>
        <v>2369.29</v>
      </c>
      <c r="I1090" s="30">
        <v>45640</v>
      </c>
      <c r="J1090" s="30" t="s">
        <v>506</v>
      </c>
      <c r="K1090" s="31" t="s">
        <v>504</v>
      </c>
      <c r="L1090" s="31" t="s">
        <v>393</v>
      </c>
      <c r="M1090" s="31" t="s">
        <v>388</v>
      </c>
      <c r="N1090" s="7">
        <v>46136</v>
      </c>
      <c r="O1090" s="33">
        <f t="shared" si="348"/>
        <v>4</v>
      </c>
      <c r="P1090" s="33">
        <f t="shared" si="349"/>
        <v>17</v>
      </c>
      <c r="Q1090" s="52">
        <f t="shared" si="350"/>
        <v>497</v>
      </c>
      <c r="R1090" s="37">
        <f t="shared" si="351"/>
        <v>0</v>
      </c>
      <c r="S1090" s="37">
        <f t="shared" si="352"/>
        <v>0</v>
      </c>
      <c r="T1090" s="37">
        <f t="shared" si="353"/>
        <v>0</v>
      </c>
      <c r="U1090" s="37">
        <f t="shared" si="354"/>
        <v>2369.29</v>
      </c>
      <c r="V1090" s="37">
        <f t="shared" si="355"/>
        <v>0</v>
      </c>
      <c r="W1090" s="37">
        <f t="shared" si="356"/>
        <v>0</v>
      </c>
    </row>
    <row r="1091" spans="1:23" x14ac:dyDescent="0.35">
      <c r="A1091" s="30">
        <v>45596</v>
      </c>
      <c r="B1091" s="31" t="s">
        <v>747</v>
      </c>
      <c r="C1091" s="31" t="s">
        <v>413</v>
      </c>
      <c r="D1091" s="31">
        <v>3719.83</v>
      </c>
      <c r="E1091" s="31">
        <v>595.16999999999996</v>
      </c>
      <c r="F1091" s="31">
        <v>4315</v>
      </c>
      <c r="G1091" s="31">
        <v>154.22999999999999</v>
      </c>
      <c r="H1091" s="31">
        <f>G1091/1.16</f>
        <v>132.95689655172413</v>
      </c>
      <c r="I1091" s="30">
        <v>45626</v>
      </c>
      <c r="J1091" s="30" t="s">
        <v>506</v>
      </c>
      <c r="K1091" s="31" t="s">
        <v>510</v>
      </c>
      <c r="L1091" s="31" t="s">
        <v>393</v>
      </c>
      <c r="M1091" s="31" t="s">
        <v>388</v>
      </c>
      <c r="N1091" s="7">
        <v>46136</v>
      </c>
      <c r="O1091" s="33">
        <f t="shared" si="348"/>
        <v>4</v>
      </c>
      <c r="P1091" s="33">
        <f t="shared" si="349"/>
        <v>17</v>
      </c>
      <c r="Q1091" s="52">
        <f t="shared" si="350"/>
        <v>511</v>
      </c>
      <c r="R1091" s="37">
        <f t="shared" si="351"/>
        <v>0</v>
      </c>
      <c r="S1091" s="37">
        <f t="shared" si="352"/>
        <v>0</v>
      </c>
      <c r="T1091" s="37">
        <f t="shared" si="353"/>
        <v>0</v>
      </c>
      <c r="U1091" s="37">
        <f t="shared" si="354"/>
        <v>132.95689655172413</v>
      </c>
      <c r="V1091" s="37">
        <f t="shared" si="355"/>
        <v>0</v>
      </c>
      <c r="W1091" s="37">
        <f t="shared" si="356"/>
        <v>0</v>
      </c>
    </row>
    <row r="1092" spans="1:23" x14ac:dyDescent="0.35">
      <c r="A1092" s="30">
        <v>45582</v>
      </c>
      <c r="B1092" s="31" t="s">
        <v>741</v>
      </c>
      <c r="C1092" s="31" t="s">
        <v>413</v>
      </c>
      <c r="D1092" s="31">
        <v>21120</v>
      </c>
      <c r="E1092" s="31">
        <v>3379.2</v>
      </c>
      <c r="F1092" s="31">
        <v>24499.200000000001</v>
      </c>
      <c r="G1092" s="31">
        <v>24499.200000000001</v>
      </c>
      <c r="H1092" s="31">
        <f t="shared" ref="H1092:H1093" si="364">D1092</f>
        <v>21120</v>
      </c>
      <c r="I1092" s="30">
        <v>45612</v>
      </c>
      <c r="J1092" s="30" t="s">
        <v>506</v>
      </c>
      <c r="K1092" s="31" t="s">
        <v>504</v>
      </c>
      <c r="L1092" s="31" t="s">
        <v>393</v>
      </c>
      <c r="M1092" s="31" t="s">
        <v>388</v>
      </c>
      <c r="N1092" s="7">
        <v>46136</v>
      </c>
      <c r="O1092" s="33">
        <f t="shared" si="348"/>
        <v>4</v>
      </c>
      <c r="P1092" s="33">
        <f t="shared" si="349"/>
        <v>17</v>
      </c>
      <c r="Q1092" s="52">
        <f t="shared" si="350"/>
        <v>525</v>
      </c>
      <c r="R1092" s="37">
        <f t="shared" si="351"/>
        <v>0</v>
      </c>
      <c r="S1092" s="37">
        <f t="shared" si="352"/>
        <v>0</v>
      </c>
      <c r="T1092" s="37">
        <f t="shared" si="353"/>
        <v>0</v>
      </c>
      <c r="U1092" s="37">
        <f t="shared" si="354"/>
        <v>21120</v>
      </c>
      <c r="V1092" s="37">
        <f t="shared" si="355"/>
        <v>0</v>
      </c>
      <c r="W1092" s="37">
        <f t="shared" si="356"/>
        <v>0</v>
      </c>
    </row>
    <row r="1093" spans="1:23" x14ac:dyDescent="0.35">
      <c r="A1093" s="30">
        <v>45519</v>
      </c>
      <c r="B1093" s="31" t="s">
        <v>675</v>
      </c>
      <c r="C1093" s="31" t="s">
        <v>513</v>
      </c>
      <c r="D1093" s="31">
        <v>2475</v>
      </c>
      <c r="E1093" s="31">
        <v>396</v>
      </c>
      <c r="F1093" s="31">
        <v>2871</v>
      </c>
      <c r="G1093" s="31">
        <v>2871</v>
      </c>
      <c r="H1093" s="31">
        <f t="shared" si="364"/>
        <v>2475</v>
      </c>
      <c r="I1093" s="30">
        <v>45549</v>
      </c>
      <c r="J1093" s="30" t="s">
        <v>506</v>
      </c>
      <c r="K1093" s="31" t="s">
        <v>504</v>
      </c>
      <c r="L1093" s="31" t="s">
        <v>399</v>
      </c>
      <c r="M1093" s="31" t="s">
        <v>388</v>
      </c>
      <c r="N1093" s="7">
        <v>46136</v>
      </c>
      <c r="O1093" s="33">
        <f t="shared" si="348"/>
        <v>4</v>
      </c>
      <c r="P1093" s="33">
        <f t="shared" si="349"/>
        <v>17</v>
      </c>
      <c r="Q1093" s="52">
        <f t="shared" si="350"/>
        <v>588</v>
      </c>
      <c r="R1093" s="37">
        <f t="shared" si="351"/>
        <v>0</v>
      </c>
      <c r="S1093" s="37">
        <f t="shared" si="352"/>
        <v>0</v>
      </c>
      <c r="T1093" s="37">
        <f t="shared" si="353"/>
        <v>0</v>
      </c>
      <c r="U1093" s="37">
        <f t="shared" si="354"/>
        <v>2475</v>
      </c>
      <c r="V1093" s="37">
        <f t="shared" si="355"/>
        <v>0</v>
      </c>
      <c r="W1093" s="37">
        <f t="shared" si="356"/>
        <v>0</v>
      </c>
    </row>
    <row r="1094" spans="1:23" x14ac:dyDescent="0.35">
      <c r="A1094" s="30">
        <v>45498</v>
      </c>
      <c r="B1094" s="31" t="s">
        <v>661</v>
      </c>
      <c r="C1094" s="31" t="s">
        <v>513</v>
      </c>
      <c r="D1094" s="31">
        <v>2475</v>
      </c>
      <c r="E1094" s="31">
        <v>396</v>
      </c>
      <c r="F1094" s="31">
        <v>2871</v>
      </c>
      <c r="G1094" s="31">
        <v>2378</v>
      </c>
      <c r="H1094" s="31">
        <f>G1094/1.16</f>
        <v>2050</v>
      </c>
      <c r="I1094" s="30">
        <v>45528</v>
      </c>
      <c r="J1094" s="30" t="s">
        <v>506</v>
      </c>
      <c r="K1094" s="31" t="s">
        <v>510</v>
      </c>
      <c r="L1094" s="31" t="s">
        <v>399</v>
      </c>
      <c r="M1094" s="31" t="s">
        <v>388</v>
      </c>
      <c r="N1094" s="7">
        <v>46136</v>
      </c>
      <c r="O1094" s="33">
        <f t="shared" ref="O1094:O1095" si="365">MONTH(N1094)</f>
        <v>4</v>
      </c>
      <c r="P1094" s="33">
        <f t="shared" ref="P1094:P1095" si="366">WEEKNUM(N1094)</f>
        <v>17</v>
      </c>
      <c r="Q1094" s="52">
        <f t="shared" ref="Q1094:Q1095" si="367">IF(J1094="Vencido",N1094-I1094+1,0)</f>
        <v>609</v>
      </c>
      <c r="R1094" s="37">
        <f t="shared" ref="R1094:R1095" si="368">IF(Q1094&gt;0,IF(Q1094&lt;31,H1094,0),0)</f>
        <v>0</v>
      </c>
      <c r="S1094" s="37">
        <f t="shared" ref="S1094:S1095" si="369">IF(Q1094&gt;30,IF(Q1094&lt;61,H1094,0),0)</f>
        <v>0</v>
      </c>
      <c r="T1094" s="37">
        <f t="shared" ref="T1094:T1095" si="370">IF(Q1094&gt;60,IF(Q1094&lt;91,H1094,0),0)</f>
        <v>0</v>
      </c>
      <c r="U1094" s="37">
        <f t="shared" ref="U1094:U1095" si="371">IF(Q1094&gt;90,H1094,0)</f>
        <v>2050</v>
      </c>
      <c r="V1094" s="37">
        <f t="shared" ref="V1094:V1095" si="372">IF(J1094="Por vencer",H1094,0)</f>
        <v>0</v>
      </c>
      <c r="W1094" s="37">
        <f t="shared" ref="W1094:W1095" si="373">IF(J1094="Vigente",H1094,0)</f>
        <v>0</v>
      </c>
    </row>
    <row r="1095" spans="1:23" x14ac:dyDescent="0.35">
      <c r="A1095" s="30">
        <v>45491</v>
      </c>
      <c r="B1095" s="31" t="s">
        <v>643</v>
      </c>
      <c r="C1095" s="31" t="s">
        <v>396</v>
      </c>
      <c r="D1095" s="31">
        <v>16588</v>
      </c>
      <c r="E1095" s="31">
        <v>2654.08</v>
      </c>
      <c r="F1095" s="31">
        <v>19242.080000000002</v>
      </c>
      <c r="G1095" s="31">
        <v>19242.080000000002</v>
      </c>
      <c r="H1095" s="31">
        <f t="shared" ref="H1095:H1096" si="374">D1095</f>
        <v>16588</v>
      </c>
      <c r="I1095" s="30">
        <v>45521</v>
      </c>
      <c r="J1095" s="30" t="s">
        <v>506</v>
      </c>
      <c r="K1095" s="31" t="s">
        <v>504</v>
      </c>
      <c r="L1095" s="31" t="s">
        <v>397</v>
      </c>
      <c r="M1095" s="31" t="s">
        <v>388</v>
      </c>
      <c r="N1095" s="7">
        <v>46136</v>
      </c>
      <c r="O1095" s="33">
        <f t="shared" si="365"/>
        <v>4</v>
      </c>
      <c r="P1095" s="33">
        <f t="shared" si="366"/>
        <v>17</v>
      </c>
      <c r="Q1095" s="52">
        <f t="shared" si="367"/>
        <v>616</v>
      </c>
      <c r="R1095" s="37">
        <f t="shared" si="368"/>
        <v>0</v>
      </c>
      <c r="S1095" s="37">
        <f t="shared" si="369"/>
        <v>0</v>
      </c>
      <c r="T1095" s="37">
        <f t="shared" si="370"/>
        <v>0</v>
      </c>
      <c r="U1095" s="37">
        <f t="shared" si="371"/>
        <v>16588</v>
      </c>
      <c r="V1095" s="37">
        <f t="shared" si="372"/>
        <v>0</v>
      </c>
      <c r="W1095" s="37">
        <f t="shared" si="373"/>
        <v>0</v>
      </c>
    </row>
    <row r="1096" spans="1:23" x14ac:dyDescent="0.35">
      <c r="A1096" s="30">
        <v>45352</v>
      </c>
      <c r="B1096" s="31" t="s">
        <v>515</v>
      </c>
      <c r="C1096" s="31" t="s">
        <v>509</v>
      </c>
      <c r="D1096" s="31">
        <v>8800</v>
      </c>
      <c r="E1096" s="31">
        <v>1408</v>
      </c>
      <c r="F1096" s="31">
        <v>10208</v>
      </c>
      <c r="G1096" s="31">
        <v>10208</v>
      </c>
      <c r="H1096" s="31">
        <f t="shared" si="374"/>
        <v>8800</v>
      </c>
      <c r="I1096" s="30">
        <v>45382</v>
      </c>
      <c r="J1096" s="30" t="s">
        <v>506</v>
      </c>
      <c r="K1096" s="31" t="s">
        <v>504</v>
      </c>
      <c r="L1096" s="31" t="s">
        <v>404</v>
      </c>
      <c r="M1096" s="31" t="s">
        <v>388</v>
      </c>
      <c r="N1096" s="7">
        <v>46136</v>
      </c>
      <c r="O1096" s="33">
        <f t="shared" ref="O1096" si="375">MONTH(N1096)</f>
        <v>4</v>
      </c>
      <c r="P1096" s="33">
        <f t="shared" ref="P1096" si="376">WEEKNUM(N1096)</f>
        <v>17</v>
      </c>
      <c r="Q1096" s="52">
        <f t="shared" ref="Q1096" si="377">IF(J1096="Vencido",N1096-I1096+1,0)</f>
        <v>755</v>
      </c>
      <c r="R1096" s="37">
        <f t="shared" ref="R1096" si="378">IF(Q1096&gt;0,IF(Q1096&lt;31,H1096,0),0)</f>
        <v>0</v>
      </c>
      <c r="S1096" s="37">
        <f t="shared" ref="S1096" si="379">IF(Q1096&gt;30,IF(Q1096&lt;61,H1096,0),0)</f>
        <v>0</v>
      </c>
      <c r="T1096" s="37">
        <f t="shared" ref="T1096" si="380">IF(Q1096&gt;60,IF(Q1096&lt;91,H1096,0),0)</f>
        <v>0</v>
      </c>
      <c r="U1096" s="37">
        <f t="shared" ref="U1096" si="381">IF(Q1096&gt;90,H1096,0)</f>
        <v>8800</v>
      </c>
      <c r="V1096" s="37">
        <f t="shared" ref="V1096" si="382">IF(J1096="Por vencer",H1096,0)</f>
        <v>0</v>
      </c>
      <c r="W1096" s="37">
        <f t="shared" ref="W1096" si="383">IF(J1096="Vigente",H1096,0)</f>
        <v>0</v>
      </c>
    </row>
    <row r="1097" spans="1:23" x14ac:dyDescent="0.35">
      <c r="A1097" s="30">
        <v>46129</v>
      </c>
      <c r="B1097" s="31" t="s">
        <v>1882</v>
      </c>
      <c r="C1097" s="31" t="s">
        <v>790</v>
      </c>
      <c r="D1097" s="31">
        <v>48780</v>
      </c>
      <c r="E1097" s="31">
        <v>7804.8</v>
      </c>
      <c r="F1097" s="31">
        <v>56584.800000000003</v>
      </c>
      <c r="G1097" s="31">
        <v>56584.800000000003</v>
      </c>
      <c r="H1097" s="31">
        <f>D1097</f>
        <v>48780</v>
      </c>
      <c r="I1097" s="30">
        <v>46159</v>
      </c>
      <c r="J1097" s="30" t="s">
        <v>503</v>
      </c>
      <c r="K1097" s="31" t="s">
        <v>504</v>
      </c>
      <c r="L1097" s="31" t="s">
        <v>397</v>
      </c>
      <c r="M1097" s="31" t="s">
        <v>388</v>
      </c>
      <c r="N1097" s="7">
        <v>46129</v>
      </c>
      <c r="O1097" s="33">
        <f t="shared" ref="O1097:O1160" si="384">MONTH(N1097)</f>
        <v>4</v>
      </c>
      <c r="P1097" s="33">
        <f t="shared" ref="P1097:P1160" si="385">WEEKNUM(N1097)</f>
        <v>16</v>
      </c>
      <c r="Q1097" s="52">
        <f t="shared" ref="Q1097:Q1160" si="386">IF(J1097="Vencido",N1097-I1097+1,0)</f>
        <v>0</v>
      </c>
      <c r="R1097" s="37">
        <f t="shared" ref="R1097:R1160" si="387">IF(Q1097&gt;0,IF(Q1097&lt;31,H1097,0),0)</f>
        <v>0</v>
      </c>
      <c r="S1097" s="37">
        <f t="shared" ref="S1097:S1160" si="388">IF(Q1097&gt;30,IF(Q1097&lt;61,H1097,0),0)</f>
        <v>0</v>
      </c>
      <c r="T1097" s="37">
        <f t="shared" ref="T1097:T1160" si="389">IF(Q1097&gt;60,IF(Q1097&lt;91,H1097,0),0)</f>
        <v>0</v>
      </c>
      <c r="U1097" s="37">
        <f t="shared" ref="U1097:U1160" si="390">IF(Q1097&gt;90,H1097,0)</f>
        <v>0</v>
      </c>
      <c r="V1097" s="37">
        <f t="shared" ref="V1097:V1160" si="391">IF(J1097="Por vencer",H1097,0)</f>
        <v>0</v>
      </c>
      <c r="W1097" s="37">
        <f t="shared" ref="W1097:W1160" si="392">IF(J1097="Vigente",H1097,0)</f>
        <v>48780</v>
      </c>
    </row>
    <row r="1098" spans="1:23" x14ac:dyDescent="0.35">
      <c r="A1098" s="30">
        <v>46129</v>
      </c>
      <c r="B1098" s="31" t="s">
        <v>1883</v>
      </c>
      <c r="C1098" s="31" t="s">
        <v>1204</v>
      </c>
      <c r="D1098" s="31">
        <v>4318.08</v>
      </c>
      <c r="E1098" s="31">
        <v>690.89</v>
      </c>
      <c r="F1098" s="31">
        <v>5008.97</v>
      </c>
      <c r="G1098" s="31">
        <v>5008.97</v>
      </c>
      <c r="H1098" s="31">
        <f t="shared" ref="H1098:H1132" si="393">D1098</f>
        <v>4318.08</v>
      </c>
      <c r="I1098" s="30">
        <v>46159</v>
      </c>
      <c r="J1098" s="30" t="s">
        <v>503</v>
      </c>
      <c r="K1098" s="31" t="s">
        <v>504</v>
      </c>
      <c r="L1098" s="31" t="s">
        <v>397</v>
      </c>
      <c r="M1098" s="31" t="s">
        <v>388</v>
      </c>
      <c r="N1098" s="7">
        <v>46129</v>
      </c>
      <c r="O1098" s="33">
        <f t="shared" si="384"/>
        <v>4</v>
      </c>
      <c r="P1098" s="33">
        <f t="shared" si="385"/>
        <v>16</v>
      </c>
      <c r="Q1098" s="52">
        <f t="shared" si="386"/>
        <v>0</v>
      </c>
      <c r="R1098" s="37">
        <f t="shared" si="387"/>
        <v>0</v>
      </c>
      <c r="S1098" s="37">
        <f t="shared" si="388"/>
        <v>0</v>
      </c>
      <c r="T1098" s="37">
        <f t="shared" si="389"/>
        <v>0</v>
      </c>
      <c r="U1098" s="37">
        <f t="shared" si="390"/>
        <v>0</v>
      </c>
      <c r="V1098" s="37">
        <f t="shared" si="391"/>
        <v>0</v>
      </c>
      <c r="W1098" s="37">
        <f t="shared" si="392"/>
        <v>4318.08</v>
      </c>
    </row>
    <row r="1099" spans="1:23" x14ac:dyDescent="0.35">
      <c r="A1099" s="30">
        <v>46129</v>
      </c>
      <c r="B1099" s="31" t="s">
        <v>1884</v>
      </c>
      <c r="C1099" s="31" t="s">
        <v>1885</v>
      </c>
      <c r="D1099" s="31">
        <v>25560</v>
      </c>
      <c r="E1099" s="31">
        <v>4089.6</v>
      </c>
      <c r="F1099" s="31">
        <v>29649.599999999999</v>
      </c>
      <c r="G1099" s="31">
        <v>29649.599999999999</v>
      </c>
      <c r="H1099" s="31">
        <f t="shared" si="393"/>
        <v>25560</v>
      </c>
      <c r="I1099" s="30">
        <v>46159</v>
      </c>
      <c r="J1099" s="30" t="s">
        <v>503</v>
      </c>
      <c r="K1099" s="31" t="s">
        <v>504</v>
      </c>
      <c r="L1099" s="31" t="s">
        <v>835</v>
      </c>
      <c r="M1099" s="31" t="s">
        <v>388</v>
      </c>
      <c r="N1099" s="7">
        <v>46129</v>
      </c>
      <c r="O1099" s="33">
        <f t="shared" si="384"/>
        <v>4</v>
      </c>
      <c r="P1099" s="33">
        <f t="shared" si="385"/>
        <v>16</v>
      </c>
      <c r="Q1099" s="52">
        <f t="shared" si="386"/>
        <v>0</v>
      </c>
      <c r="R1099" s="37">
        <f t="shared" si="387"/>
        <v>0</v>
      </c>
      <c r="S1099" s="37">
        <f t="shared" si="388"/>
        <v>0</v>
      </c>
      <c r="T1099" s="37">
        <f t="shared" si="389"/>
        <v>0</v>
      </c>
      <c r="U1099" s="37">
        <f t="shared" si="390"/>
        <v>0</v>
      </c>
      <c r="V1099" s="37">
        <f t="shared" si="391"/>
        <v>0</v>
      </c>
      <c r="W1099" s="37">
        <f t="shared" si="392"/>
        <v>25560</v>
      </c>
    </row>
    <row r="1100" spans="1:23" x14ac:dyDescent="0.35">
      <c r="A1100" s="30">
        <v>46128</v>
      </c>
      <c r="B1100" s="31" t="s">
        <v>1886</v>
      </c>
      <c r="C1100" s="31" t="s">
        <v>586</v>
      </c>
      <c r="D1100" s="31">
        <v>65000</v>
      </c>
      <c r="E1100" s="31"/>
      <c r="F1100" s="31">
        <v>65000</v>
      </c>
      <c r="G1100" s="31">
        <v>65000</v>
      </c>
      <c r="H1100" s="31">
        <f t="shared" si="393"/>
        <v>65000</v>
      </c>
      <c r="I1100" s="30">
        <v>46158</v>
      </c>
      <c r="J1100" s="30" t="s">
        <v>503</v>
      </c>
      <c r="K1100" s="31" t="s">
        <v>504</v>
      </c>
      <c r="L1100" s="31" t="s">
        <v>397</v>
      </c>
      <c r="M1100" s="31" t="s">
        <v>388</v>
      </c>
      <c r="N1100" s="7">
        <v>46129</v>
      </c>
      <c r="O1100" s="33">
        <f t="shared" si="384"/>
        <v>4</v>
      </c>
      <c r="P1100" s="33">
        <f t="shared" si="385"/>
        <v>16</v>
      </c>
      <c r="Q1100" s="52">
        <f t="shared" si="386"/>
        <v>0</v>
      </c>
      <c r="R1100" s="37">
        <f t="shared" si="387"/>
        <v>0</v>
      </c>
      <c r="S1100" s="37">
        <f t="shared" si="388"/>
        <v>0</v>
      </c>
      <c r="T1100" s="37">
        <f t="shared" si="389"/>
        <v>0</v>
      </c>
      <c r="U1100" s="37">
        <f t="shared" si="390"/>
        <v>0</v>
      </c>
      <c r="V1100" s="37">
        <f t="shared" si="391"/>
        <v>0</v>
      </c>
      <c r="W1100" s="37">
        <f t="shared" si="392"/>
        <v>65000</v>
      </c>
    </row>
    <row r="1101" spans="1:23" x14ac:dyDescent="0.35">
      <c r="A1101" s="30">
        <v>46128</v>
      </c>
      <c r="B1101" s="31" t="s">
        <v>1887</v>
      </c>
      <c r="C1101" s="31" t="s">
        <v>1204</v>
      </c>
      <c r="D1101" s="31">
        <v>7740</v>
      </c>
      <c r="E1101" s="31">
        <v>1238.4000000000001</v>
      </c>
      <c r="F1101" s="31">
        <v>8978.4</v>
      </c>
      <c r="G1101" s="31">
        <v>8978.4</v>
      </c>
      <c r="H1101" s="31">
        <f t="shared" si="393"/>
        <v>7740</v>
      </c>
      <c r="I1101" s="30">
        <v>46158</v>
      </c>
      <c r="J1101" s="30" t="s">
        <v>503</v>
      </c>
      <c r="K1101" s="31" t="s">
        <v>504</v>
      </c>
      <c r="L1101" s="31" t="s">
        <v>397</v>
      </c>
      <c r="M1101" s="31" t="s">
        <v>388</v>
      </c>
      <c r="N1101" s="7">
        <v>46129</v>
      </c>
      <c r="O1101" s="33">
        <f t="shared" si="384"/>
        <v>4</v>
      </c>
      <c r="P1101" s="33">
        <f t="shared" si="385"/>
        <v>16</v>
      </c>
      <c r="Q1101" s="52">
        <f t="shared" si="386"/>
        <v>0</v>
      </c>
      <c r="R1101" s="37">
        <f t="shared" si="387"/>
        <v>0</v>
      </c>
      <c r="S1101" s="37">
        <f t="shared" si="388"/>
        <v>0</v>
      </c>
      <c r="T1101" s="37">
        <f t="shared" si="389"/>
        <v>0</v>
      </c>
      <c r="U1101" s="37">
        <f t="shared" si="390"/>
        <v>0</v>
      </c>
      <c r="V1101" s="37">
        <f t="shared" si="391"/>
        <v>0</v>
      </c>
      <c r="W1101" s="37">
        <f t="shared" si="392"/>
        <v>7740</v>
      </c>
    </row>
    <row r="1102" spans="1:23" x14ac:dyDescent="0.35">
      <c r="A1102" s="30">
        <v>46128</v>
      </c>
      <c r="B1102" s="31" t="s">
        <v>1888</v>
      </c>
      <c r="C1102" s="31" t="s">
        <v>402</v>
      </c>
      <c r="D1102" s="31">
        <v>61560</v>
      </c>
      <c r="E1102" s="31">
        <v>9849.6</v>
      </c>
      <c r="F1102" s="31">
        <v>71409.600000000006</v>
      </c>
      <c r="G1102" s="31">
        <v>71409.600000000006</v>
      </c>
      <c r="H1102" s="31">
        <f t="shared" si="393"/>
        <v>61560</v>
      </c>
      <c r="I1102" s="30">
        <v>46158</v>
      </c>
      <c r="J1102" s="30" t="s">
        <v>503</v>
      </c>
      <c r="K1102" s="31" t="s">
        <v>504</v>
      </c>
      <c r="L1102" s="31" t="s">
        <v>397</v>
      </c>
      <c r="M1102" s="31" t="s">
        <v>388</v>
      </c>
      <c r="N1102" s="7">
        <v>46129</v>
      </c>
      <c r="O1102" s="33">
        <f t="shared" si="384"/>
        <v>4</v>
      </c>
      <c r="P1102" s="33">
        <f t="shared" si="385"/>
        <v>16</v>
      </c>
      <c r="Q1102" s="52">
        <f t="shared" si="386"/>
        <v>0</v>
      </c>
      <c r="R1102" s="37">
        <f t="shared" si="387"/>
        <v>0</v>
      </c>
      <c r="S1102" s="37">
        <f t="shared" si="388"/>
        <v>0</v>
      </c>
      <c r="T1102" s="37">
        <f t="shared" si="389"/>
        <v>0</v>
      </c>
      <c r="U1102" s="37">
        <f t="shared" si="390"/>
        <v>0</v>
      </c>
      <c r="V1102" s="37">
        <f t="shared" si="391"/>
        <v>0</v>
      </c>
      <c r="W1102" s="37">
        <f t="shared" si="392"/>
        <v>61560</v>
      </c>
    </row>
    <row r="1103" spans="1:23" x14ac:dyDescent="0.35">
      <c r="A1103" s="30">
        <v>46128</v>
      </c>
      <c r="B1103" s="31" t="s">
        <v>1889</v>
      </c>
      <c r="C1103" s="31" t="s">
        <v>831</v>
      </c>
      <c r="D1103" s="31">
        <v>13896.15</v>
      </c>
      <c r="E1103" s="31"/>
      <c r="F1103" s="31">
        <v>13896.15</v>
      </c>
      <c r="G1103" s="31">
        <v>13896.15</v>
      </c>
      <c r="H1103" s="31">
        <f t="shared" si="393"/>
        <v>13896.15</v>
      </c>
      <c r="I1103" s="30">
        <v>46158</v>
      </c>
      <c r="J1103" s="30" t="s">
        <v>503</v>
      </c>
      <c r="K1103" s="31" t="s">
        <v>504</v>
      </c>
      <c r="L1103" s="31" t="s">
        <v>397</v>
      </c>
      <c r="M1103" s="31" t="s">
        <v>388</v>
      </c>
      <c r="N1103" s="7">
        <v>46129</v>
      </c>
      <c r="O1103" s="33">
        <f t="shared" si="384"/>
        <v>4</v>
      </c>
      <c r="P1103" s="33">
        <f t="shared" si="385"/>
        <v>16</v>
      </c>
      <c r="Q1103" s="52">
        <f t="shared" si="386"/>
        <v>0</v>
      </c>
      <c r="R1103" s="37">
        <f t="shared" si="387"/>
        <v>0</v>
      </c>
      <c r="S1103" s="37">
        <f t="shared" si="388"/>
        <v>0</v>
      </c>
      <c r="T1103" s="37">
        <f t="shared" si="389"/>
        <v>0</v>
      </c>
      <c r="U1103" s="37">
        <f t="shared" si="390"/>
        <v>0</v>
      </c>
      <c r="V1103" s="37">
        <f t="shared" si="391"/>
        <v>0</v>
      </c>
      <c r="W1103" s="37">
        <f t="shared" si="392"/>
        <v>13896.15</v>
      </c>
    </row>
    <row r="1104" spans="1:23" x14ac:dyDescent="0.35">
      <c r="A1104" s="30">
        <v>46126</v>
      </c>
      <c r="B1104" s="31" t="s">
        <v>1895</v>
      </c>
      <c r="C1104" s="31" t="s">
        <v>1896</v>
      </c>
      <c r="D1104" s="31">
        <v>15980</v>
      </c>
      <c r="E1104" s="31">
        <v>2556.8000000000002</v>
      </c>
      <c r="F1104" s="31">
        <v>18536.8</v>
      </c>
      <c r="G1104" s="31">
        <v>18536.8</v>
      </c>
      <c r="H1104" s="31">
        <f t="shared" si="393"/>
        <v>15980</v>
      </c>
      <c r="I1104" s="30">
        <v>46156</v>
      </c>
      <c r="J1104" s="30" t="s">
        <v>503</v>
      </c>
      <c r="K1104" s="31" t="s">
        <v>504</v>
      </c>
      <c r="L1104" s="31" t="s">
        <v>835</v>
      </c>
      <c r="M1104" s="31" t="s">
        <v>388</v>
      </c>
      <c r="N1104" s="7">
        <v>46129</v>
      </c>
      <c r="O1104" s="33">
        <f t="shared" si="384"/>
        <v>4</v>
      </c>
      <c r="P1104" s="33">
        <f t="shared" si="385"/>
        <v>16</v>
      </c>
      <c r="Q1104" s="52">
        <f t="shared" si="386"/>
        <v>0</v>
      </c>
      <c r="R1104" s="37">
        <f t="shared" si="387"/>
        <v>0</v>
      </c>
      <c r="S1104" s="37">
        <f t="shared" si="388"/>
        <v>0</v>
      </c>
      <c r="T1104" s="37">
        <f t="shared" si="389"/>
        <v>0</v>
      </c>
      <c r="U1104" s="37">
        <f t="shared" si="390"/>
        <v>0</v>
      </c>
      <c r="V1104" s="37">
        <f t="shared" si="391"/>
        <v>0</v>
      </c>
      <c r="W1104" s="37">
        <f t="shared" si="392"/>
        <v>15980</v>
      </c>
    </row>
    <row r="1105" spans="1:23" x14ac:dyDescent="0.35">
      <c r="A1105" s="30">
        <v>46126</v>
      </c>
      <c r="B1105" s="31" t="s">
        <v>1897</v>
      </c>
      <c r="C1105" s="31" t="s">
        <v>523</v>
      </c>
      <c r="D1105" s="31">
        <v>4600</v>
      </c>
      <c r="E1105" s="31">
        <v>736</v>
      </c>
      <c r="F1105" s="31">
        <v>5336</v>
      </c>
      <c r="G1105" s="31">
        <v>5336</v>
      </c>
      <c r="H1105" s="31">
        <f t="shared" si="393"/>
        <v>4600</v>
      </c>
      <c r="I1105" s="30">
        <v>46156</v>
      </c>
      <c r="J1105" s="30" t="s">
        <v>503</v>
      </c>
      <c r="K1105" s="31" t="s">
        <v>504</v>
      </c>
      <c r="L1105" s="31" t="s">
        <v>397</v>
      </c>
      <c r="M1105" s="31" t="s">
        <v>388</v>
      </c>
      <c r="N1105" s="7">
        <v>46129</v>
      </c>
      <c r="O1105" s="33">
        <f t="shared" si="384"/>
        <v>4</v>
      </c>
      <c r="P1105" s="33">
        <f t="shared" si="385"/>
        <v>16</v>
      </c>
      <c r="Q1105" s="52">
        <f t="shared" si="386"/>
        <v>0</v>
      </c>
      <c r="R1105" s="37">
        <f t="shared" si="387"/>
        <v>0</v>
      </c>
      <c r="S1105" s="37">
        <f t="shared" si="388"/>
        <v>0</v>
      </c>
      <c r="T1105" s="37">
        <f t="shared" si="389"/>
        <v>0</v>
      </c>
      <c r="U1105" s="37">
        <f t="shared" si="390"/>
        <v>0</v>
      </c>
      <c r="V1105" s="37">
        <f t="shared" si="391"/>
        <v>0</v>
      </c>
      <c r="W1105" s="37">
        <f t="shared" si="392"/>
        <v>4600</v>
      </c>
    </row>
    <row r="1106" spans="1:23" x14ac:dyDescent="0.35">
      <c r="A1106" s="30">
        <v>46126</v>
      </c>
      <c r="B1106" s="31" t="s">
        <v>1898</v>
      </c>
      <c r="C1106" s="31" t="s">
        <v>411</v>
      </c>
      <c r="D1106" s="31">
        <v>30600</v>
      </c>
      <c r="E1106" s="31">
        <v>4896</v>
      </c>
      <c r="F1106" s="31">
        <v>35496</v>
      </c>
      <c r="G1106" s="31">
        <v>35496</v>
      </c>
      <c r="H1106" s="31">
        <f t="shared" si="393"/>
        <v>30600</v>
      </c>
      <c r="I1106" s="30">
        <v>46156</v>
      </c>
      <c r="J1106" s="30" t="s">
        <v>503</v>
      </c>
      <c r="K1106" s="31" t="s">
        <v>504</v>
      </c>
      <c r="L1106" s="31" t="s">
        <v>1146</v>
      </c>
      <c r="M1106" s="31" t="s">
        <v>388</v>
      </c>
      <c r="N1106" s="7">
        <v>46129</v>
      </c>
      <c r="O1106" s="33">
        <f t="shared" si="384"/>
        <v>4</v>
      </c>
      <c r="P1106" s="33">
        <f t="shared" si="385"/>
        <v>16</v>
      </c>
      <c r="Q1106" s="52">
        <f t="shared" si="386"/>
        <v>0</v>
      </c>
      <c r="R1106" s="37">
        <f t="shared" si="387"/>
        <v>0</v>
      </c>
      <c r="S1106" s="37">
        <f t="shared" si="388"/>
        <v>0</v>
      </c>
      <c r="T1106" s="37">
        <f t="shared" si="389"/>
        <v>0</v>
      </c>
      <c r="U1106" s="37">
        <f t="shared" si="390"/>
        <v>0</v>
      </c>
      <c r="V1106" s="37">
        <f t="shared" si="391"/>
        <v>0</v>
      </c>
      <c r="W1106" s="37">
        <f t="shared" si="392"/>
        <v>30600</v>
      </c>
    </row>
    <row r="1107" spans="1:23" x14ac:dyDescent="0.35">
      <c r="A1107" s="30">
        <v>46125</v>
      </c>
      <c r="B1107" s="31" t="s">
        <v>1902</v>
      </c>
      <c r="C1107" s="31" t="s">
        <v>1164</v>
      </c>
      <c r="D1107" s="31">
        <v>114975</v>
      </c>
      <c r="E1107" s="31">
        <v>18396</v>
      </c>
      <c r="F1107" s="31">
        <v>133371</v>
      </c>
      <c r="G1107" s="31">
        <v>133371</v>
      </c>
      <c r="H1107" s="31">
        <f t="shared" si="393"/>
        <v>114975</v>
      </c>
      <c r="I1107" s="30">
        <v>46155</v>
      </c>
      <c r="J1107" s="30" t="s">
        <v>503</v>
      </c>
      <c r="K1107" s="31" t="s">
        <v>504</v>
      </c>
      <c r="L1107" s="31" t="s">
        <v>397</v>
      </c>
      <c r="M1107" s="31" t="s">
        <v>388</v>
      </c>
      <c r="N1107" s="7">
        <v>46129</v>
      </c>
      <c r="O1107" s="33">
        <f t="shared" si="384"/>
        <v>4</v>
      </c>
      <c r="P1107" s="33">
        <f t="shared" si="385"/>
        <v>16</v>
      </c>
      <c r="Q1107" s="52">
        <f t="shared" si="386"/>
        <v>0</v>
      </c>
      <c r="R1107" s="37">
        <f t="shared" si="387"/>
        <v>0</v>
      </c>
      <c r="S1107" s="37">
        <f t="shared" si="388"/>
        <v>0</v>
      </c>
      <c r="T1107" s="37">
        <f t="shared" si="389"/>
        <v>0</v>
      </c>
      <c r="U1107" s="37">
        <f t="shared" si="390"/>
        <v>0</v>
      </c>
      <c r="V1107" s="37">
        <f t="shared" si="391"/>
        <v>0</v>
      </c>
      <c r="W1107" s="37">
        <f t="shared" si="392"/>
        <v>114975</v>
      </c>
    </row>
    <row r="1108" spans="1:23" x14ac:dyDescent="0.35">
      <c r="A1108" s="30">
        <v>46125</v>
      </c>
      <c r="B1108" s="31" t="s">
        <v>1903</v>
      </c>
      <c r="C1108" s="31" t="s">
        <v>1274</v>
      </c>
      <c r="D1108" s="31">
        <v>110000</v>
      </c>
      <c r="E1108" s="31"/>
      <c r="F1108" s="31">
        <v>110000</v>
      </c>
      <c r="G1108" s="31">
        <v>110000</v>
      </c>
      <c r="H1108" s="31">
        <f t="shared" si="393"/>
        <v>110000</v>
      </c>
      <c r="I1108" s="30">
        <v>46125</v>
      </c>
      <c r="J1108" s="30" t="s">
        <v>506</v>
      </c>
      <c r="K1108" s="31" t="s">
        <v>504</v>
      </c>
      <c r="L1108" s="31" t="s">
        <v>397</v>
      </c>
      <c r="M1108" s="31" t="s">
        <v>511</v>
      </c>
      <c r="N1108" s="7">
        <v>46129</v>
      </c>
      <c r="O1108" s="33">
        <f t="shared" si="384"/>
        <v>4</v>
      </c>
      <c r="P1108" s="33">
        <f t="shared" si="385"/>
        <v>16</v>
      </c>
      <c r="Q1108" s="52">
        <f t="shared" si="386"/>
        <v>5</v>
      </c>
      <c r="R1108" s="37">
        <f t="shared" si="387"/>
        <v>110000</v>
      </c>
      <c r="S1108" s="37">
        <f t="shared" si="388"/>
        <v>0</v>
      </c>
      <c r="T1108" s="37">
        <f t="shared" si="389"/>
        <v>0</v>
      </c>
      <c r="U1108" s="37">
        <f t="shared" si="390"/>
        <v>0</v>
      </c>
      <c r="V1108" s="37">
        <f t="shared" si="391"/>
        <v>0</v>
      </c>
      <c r="W1108" s="37">
        <f t="shared" si="392"/>
        <v>0</v>
      </c>
    </row>
    <row r="1109" spans="1:23" x14ac:dyDescent="0.35">
      <c r="A1109" s="30">
        <v>46125</v>
      </c>
      <c r="B1109" s="31" t="s">
        <v>1660</v>
      </c>
      <c r="C1109" s="31" t="s">
        <v>790</v>
      </c>
      <c r="D1109" s="31">
        <v>34200</v>
      </c>
      <c r="E1109" s="31">
        <v>5472</v>
      </c>
      <c r="F1109" s="31">
        <v>39672</v>
      </c>
      <c r="G1109" s="31">
        <v>39672</v>
      </c>
      <c r="H1109" s="31">
        <f t="shared" si="393"/>
        <v>34200</v>
      </c>
      <c r="I1109" s="30">
        <v>46155</v>
      </c>
      <c r="J1109" s="30" t="s">
        <v>503</v>
      </c>
      <c r="K1109" s="31" t="s">
        <v>504</v>
      </c>
      <c r="L1109" s="31" t="s">
        <v>397</v>
      </c>
      <c r="M1109" s="31" t="s">
        <v>388</v>
      </c>
      <c r="N1109" s="7">
        <v>46129</v>
      </c>
      <c r="O1109" s="33">
        <f t="shared" si="384"/>
        <v>4</v>
      </c>
      <c r="P1109" s="33">
        <f t="shared" si="385"/>
        <v>16</v>
      </c>
      <c r="Q1109" s="52">
        <f t="shared" si="386"/>
        <v>0</v>
      </c>
      <c r="R1109" s="37">
        <f t="shared" si="387"/>
        <v>0</v>
      </c>
      <c r="S1109" s="37">
        <f t="shared" si="388"/>
        <v>0</v>
      </c>
      <c r="T1109" s="37">
        <f t="shared" si="389"/>
        <v>0</v>
      </c>
      <c r="U1109" s="37">
        <f t="shared" si="390"/>
        <v>0</v>
      </c>
      <c r="V1109" s="37">
        <f t="shared" si="391"/>
        <v>0</v>
      </c>
      <c r="W1109" s="37">
        <f t="shared" si="392"/>
        <v>34200</v>
      </c>
    </row>
    <row r="1110" spans="1:23" x14ac:dyDescent="0.35">
      <c r="A1110" s="30">
        <v>46122</v>
      </c>
      <c r="B1110" s="31" t="s">
        <v>1800</v>
      </c>
      <c r="C1110" s="31" t="s">
        <v>790</v>
      </c>
      <c r="D1110" s="31">
        <v>59040</v>
      </c>
      <c r="E1110" s="31">
        <v>9446.4</v>
      </c>
      <c r="F1110" s="31">
        <v>68486.399999999994</v>
      </c>
      <c r="G1110" s="31">
        <v>68486.399999999994</v>
      </c>
      <c r="H1110" s="31">
        <f t="shared" si="393"/>
        <v>59040</v>
      </c>
      <c r="I1110" s="30">
        <v>46152</v>
      </c>
      <c r="J1110" s="30" t="s">
        <v>503</v>
      </c>
      <c r="K1110" s="31" t="s">
        <v>504</v>
      </c>
      <c r="L1110" s="31" t="s">
        <v>397</v>
      </c>
      <c r="M1110" s="31" t="s">
        <v>388</v>
      </c>
      <c r="N1110" s="7">
        <v>46129</v>
      </c>
      <c r="O1110" s="33">
        <f t="shared" si="384"/>
        <v>4</v>
      </c>
      <c r="P1110" s="33">
        <f t="shared" si="385"/>
        <v>16</v>
      </c>
      <c r="Q1110" s="52">
        <f t="shared" si="386"/>
        <v>0</v>
      </c>
      <c r="R1110" s="37">
        <f t="shared" si="387"/>
        <v>0</v>
      </c>
      <c r="S1110" s="37">
        <f t="shared" si="388"/>
        <v>0</v>
      </c>
      <c r="T1110" s="37">
        <f t="shared" si="389"/>
        <v>0</v>
      </c>
      <c r="U1110" s="37">
        <f t="shared" si="390"/>
        <v>0</v>
      </c>
      <c r="V1110" s="37">
        <f t="shared" si="391"/>
        <v>0</v>
      </c>
      <c r="W1110" s="37">
        <f t="shared" si="392"/>
        <v>59040</v>
      </c>
    </row>
    <row r="1111" spans="1:23" x14ac:dyDescent="0.35">
      <c r="A1111" s="30">
        <v>46122</v>
      </c>
      <c r="B1111" s="31" t="s">
        <v>1801</v>
      </c>
      <c r="C1111" s="31" t="s">
        <v>415</v>
      </c>
      <c r="D1111" s="31">
        <v>21716.48</v>
      </c>
      <c r="E1111" s="31">
        <v>3474.64</v>
      </c>
      <c r="F1111" s="31">
        <v>25191.119999999999</v>
      </c>
      <c r="G1111" s="31">
        <v>25191.119999999999</v>
      </c>
      <c r="H1111" s="31">
        <f t="shared" si="393"/>
        <v>21716.48</v>
      </c>
      <c r="I1111" s="30">
        <v>46152</v>
      </c>
      <c r="J1111" s="30" t="s">
        <v>503</v>
      </c>
      <c r="K1111" s="31" t="s">
        <v>504</v>
      </c>
      <c r="L1111" s="31" t="s">
        <v>397</v>
      </c>
      <c r="M1111" s="31" t="s">
        <v>388</v>
      </c>
      <c r="N1111" s="7">
        <v>46129</v>
      </c>
      <c r="O1111" s="33">
        <f t="shared" si="384"/>
        <v>4</v>
      </c>
      <c r="P1111" s="33">
        <f t="shared" si="385"/>
        <v>16</v>
      </c>
      <c r="Q1111" s="52">
        <f t="shared" si="386"/>
        <v>0</v>
      </c>
      <c r="R1111" s="37">
        <f t="shared" si="387"/>
        <v>0</v>
      </c>
      <c r="S1111" s="37">
        <f t="shared" si="388"/>
        <v>0</v>
      </c>
      <c r="T1111" s="37">
        <f t="shared" si="389"/>
        <v>0</v>
      </c>
      <c r="U1111" s="37">
        <f t="shared" si="390"/>
        <v>0</v>
      </c>
      <c r="V1111" s="37">
        <f t="shared" si="391"/>
        <v>0</v>
      </c>
      <c r="W1111" s="37">
        <f t="shared" si="392"/>
        <v>21716.48</v>
      </c>
    </row>
    <row r="1112" spans="1:23" x14ac:dyDescent="0.35">
      <c r="A1112" s="30">
        <v>46122</v>
      </c>
      <c r="B1112" s="31" t="s">
        <v>1802</v>
      </c>
      <c r="C1112" s="31" t="s">
        <v>1803</v>
      </c>
      <c r="D1112" s="31">
        <v>13200</v>
      </c>
      <c r="E1112" s="31">
        <v>2112</v>
      </c>
      <c r="F1112" s="31">
        <v>15312</v>
      </c>
      <c r="G1112" s="31">
        <v>15312</v>
      </c>
      <c r="H1112" s="31">
        <f t="shared" si="393"/>
        <v>13200</v>
      </c>
      <c r="I1112" s="30">
        <v>46152</v>
      </c>
      <c r="J1112" s="30" t="s">
        <v>503</v>
      </c>
      <c r="K1112" s="31" t="s">
        <v>504</v>
      </c>
      <c r="L1112" s="31" t="s">
        <v>397</v>
      </c>
      <c r="M1112" s="31" t="s">
        <v>388</v>
      </c>
      <c r="N1112" s="7">
        <v>46129</v>
      </c>
      <c r="O1112" s="33">
        <f t="shared" si="384"/>
        <v>4</v>
      </c>
      <c r="P1112" s="33">
        <f t="shared" si="385"/>
        <v>16</v>
      </c>
      <c r="Q1112" s="52">
        <f t="shared" si="386"/>
        <v>0</v>
      </c>
      <c r="R1112" s="37">
        <f t="shared" si="387"/>
        <v>0</v>
      </c>
      <c r="S1112" s="37">
        <f t="shared" si="388"/>
        <v>0</v>
      </c>
      <c r="T1112" s="37">
        <f t="shared" si="389"/>
        <v>0</v>
      </c>
      <c r="U1112" s="37">
        <f t="shared" si="390"/>
        <v>0</v>
      </c>
      <c r="V1112" s="37">
        <f t="shared" si="391"/>
        <v>0</v>
      </c>
      <c r="W1112" s="37">
        <f t="shared" si="392"/>
        <v>13200</v>
      </c>
    </row>
    <row r="1113" spans="1:23" x14ac:dyDescent="0.35">
      <c r="A1113" s="30">
        <v>46122</v>
      </c>
      <c r="B1113" s="31" t="s">
        <v>1804</v>
      </c>
      <c r="C1113" s="31" t="s">
        <v>790</v>
      </c>
      <c r="D1113" s="31">
        <v>41040</v>
      </c>
      <c r="E1113" s="31">
        <v>6566.4</v>
      </c>
      <c r="F1113" s="31">
        <v>47606.400000000001</v>
      </c>
      <c r="G1113" s="31">
        <v>47606.400000000001</v>
      </c>
      <c r="H1113" s="31">
        <f t="shared" si="393"/>
        <v>41040</v>
      </c>
      <c r="I1113" s="30">
        <v>46152</v>
      </c>
      <c r="J1113" s="30" t="s">
        <v>503</v>
      </c>
      <c r="K1113" s="31" t="s">
        <v>504</v>
      </c>
      <c r="L1113" s="31" t="s">
        <v>397</v>
      </c>
      <c r="M1113" s="31" t="s">
        <v>388</v>
      </c>
      <c r="N1113" s="7">
        <v>46129</v>
      </c>
      <c r="O1113" s="33">
        <f t="shared" si="384"/>
        <v>4</v>
      </c>
      <c r="P1113" s="33">
        <f t="shared" si="385"/>
        <v>16</v>
      </c>
      <c r="Q1113" s="52">
        <f t="shared" si="386"/>
        <v>0</v>
      </c>
      <c r="R1113" s="37">
        <f t="shared" si="387"/>
        <v>0</v>
      </c>
      <c r="S1113" s="37">
        <f t="shared" si="388"/>
        <v>0</v>
      </c>
      <c r="T1113" s="37">
        <f t="shared" si="389"/>
        <v>0</v>
      </c>
      <c r="U1113" s="37">
        <f t="shared" si="390"/>
        <v>0</v>
      </c>
      <c r="V1113" s="37">
        <f t="shared" si="391"/>
        <v>0</v>
      </c>
      <c r="W1113" s="37">
        <f t="shared" si="392"/>
        <v>41040</v>
      </c>
    </row>
    <row r="1114" spans="1:23" x14ac:dyDescent="0.35">
      <c r="A1114" s="30">
        <v>46121</v>
      </c>
      <c r="B1114" s="31" t="s">
        <v>1809</v>
      </c>
      <c r="C1114" s="31" t="s">
        <v>1503</v>
      </c>
      <c r="D1114" s="31">
        <v>7670.7</v>
      </c>
      <c r="E1114" s="31">
        <v>1227.31</v>
      </c>
      <c r="F1114" s="31">
        <v>8898.01</v>
      </c>
      <c r="G1114" s="31">
        <v>8898.01</v>
      </c>
      <c r="H1114" s="31">
        <f t="shared" si="393"/>
        <v>7670.7</v>
      </c>
      <c r="I1114" s="30">
        <v>46151</v>
      </c>
      <c r="J1114" s="30" t="s">
        <v>503</v>
      </c>
      <c r="K1114" s="31" t="s">
        <v>504</v>
      </c>
      <c r="L1114" s="31" t="s">
        <v>835</v>
      </c>
      <c r="M1114" s="31" t="s">
        <v>388</v>
      </c>
      <c r="N1114" s="7">
        <v>46129</v>
      </c>
      <c r="O1114" s="33">
        <f t="shared" si="384"/>
        <v>4</v>
      </c>
      <c r="P1114" s="33">
        <f t="shared" si="385"/>
        <v>16</v>
      </c>
      <c r="Q1114" s="52">
        <f t="shared" si="386"/>
        <v>0</v>
      </c>
      <c r="R1114" s="37">
        <f t="shared" si="387"/>
        <v>0</v>
      </c>
      <c r="S1114" s="37">
        <f t="shared" si="388"/>
        <v>0</v>
      </c>
      <c r="T1114" s="37">
        <f t="shared" si="389"/>
        <v>0</v>
      </c>
      <c r="U1114" s="37">
        <f t="shared" si="390"/>
        <v>0</v>
      </c>
      <c r="V1114" s="37">
        <f t="shared" si="391"/>
        <v>0</v>
      </c>
      <c r="W1114" s="37">
        <f t="shared" si="392"/>
        <v>7670.7</v>
      </c>
    </row>
    <row r="1115" spans="1:23" x14ac:dyDescent="0.35">
      <c r="A1115" s="30">
        <v>46121</v>
      </c>
      <c r="B1115" s="31" t="s">
        <v>1810</v>
      </c>
      <c r="C1115" s="31" t="s">
        <v>1193</v>
      </c>
      <c r="D1115" s="31">
        <v>8000</v>
      </c>
      <c r="E1115" s="31">
        <v>1280</v>
      </c>
      <c r="F1115" s="31">
        <v>9280</v>
      </c>
      <c r="G1115" s="31">
        <v>9280</v>
      </c>
      <c r="H1115" s="31">
        <f t="shared" si="393"/>
        <v>8000</v>
      </c>
      <c r="I1115" s="30">
        <v>46121</v>
      </c>
      <c r="J1115" s="30" t="s">
        <v>506</v>
      </c>
      <c r="K1115" s="31" t="s">
        <v>504</v>
      </c>
      <c r="L1115" s="31" t="s">
        <v>397</v>
      </c>
      <c r="M1115" s="31" t="s">
        <v>511</v>
      </c>
      <c r="N1115" s="7">
        <v>46129</v>
      </c>
      <c r="O1115" s="33">
        <f t="shared" si="384"/>
        <v>4</v>
      </c>
      <c r="P1115" s="33">
        <f t="shared" si="385"/>
        <v>16</v>
      </c>
      <c r="Q1115" s="52">
        <f t="shared" si="386"/>
        <v>9</v>
      </c>
      <c r="R1115" s="37">
        <f t="shared" si="387"/>
        <v>8000</v>
      </c>
      <c r="S1115" s="37">
        <f t="shared" si="388"/>
        <v>0</v>
      </c>
      <c r="T1115" s="37">
        <f t="shared" si="389"/>
        <v>0</v>
      </c>
      <c r="U1115" s="37">
        <f t="shared" si="390"/>
        <v>0</v>
      </c>
      <c r="V1115" s="37">
        <f t="shared" si="391"/>
        <v>0</v>
      </c>
      <c r="W1115" s="37">
        <f t="shared" si="392"/>
        <v>0</v>
      </c>
    </row>
    <row r="1116" spans="1:23" x14ac:dyDescent="0.35">
      <c r="A1116" s="30">
        <v>46121</v>
      </c>
      <c r="B1116" s="31" t="s">
        <v>1811</v>
      </c>
      <c r="C1116" s="31" t="s">
        <v>674</v>
      </c>
      <c r="D1116" s="31">
        <v>72101</v>
      </c>
      <c r="E1116" s="31">
        <v>11536.16</v>
      </c>
      <c r="F1116" s="31">
        <v>83637.16</v>
      </c>
      <c r="G1116" s="31">
        <v>83637.16</v>
      </c>
      <c r="H1116" s="31">
        <f t="shared" si="393"/>
        <v>72101</v>
      </c>
      <c r="I1116" s="30">
        <v>46151</v>
      </c>
      <c r="J1116" s="30" t="s">
        <v>503</v>
      </c>
      <c r="K1116" s="31" t="s">
        <v>504</v>
      </c>
      <c r="L1116" s="31" t="s">
        <v>835</v>
      </c>
      <c r="M1116" s="31" t="s">
        <v>388</v>
      </c>
      <c r="N1116" s="7">
        <v>46129</v>
      </c>
      <c r="O1116" s="33">
        <f t="shared" si="384"/>
        <v>4</v>
      </c>
      <c r="P1116" s="33">
        <f t="shared" si="385"/>
        <v>16</v>
      </c>
      <c r="Q1116" s="52">
        <f t="shared" si="386"/>
        <v>0</v>
      </c>
      <c r="R1116" s="37">
        <f t="shared" si="387"/>
        <v>0</v>
      </c>
      <c r="S1116" s="37">
        <f t="shared" si="388"/>
        <v>0</v>
      </c>
      <c r="T1116" s="37">
        <f t="shared" si="389"/>
        <v>0</v>
      </c>
      <c r="U1116" s="37">
        <f t="shared" si="390"/>
        <v>0</v>
      </c>
      <c r="V1116" s="37">
        <f t="shared" si="391"/>
        <v>0</v>
      </c>
      <c r="W1116" s="37">
        <f t="shared" si="392"/>
        <v>72101</v>
      </c>
    </row>
    <row r="1117" spans="1:23" x14ac:dyDescent="0.35">
      <c r="A1117" s="30">
        <v>46121</v>
      </c>
      <c r="B1117" s="31" t="s">
        <v>1813</v>
      </c>
      <c r="C1117" s="31" t="s">
        <v>1204</v>
      </c>
      <c r="D1117" s="31">
        <v>7740</v>
      </c>
      <c r="E1117" s="31">
        <v>1238.4000000000001</v>
      </c>
      <c r="F1117" s="31">
        <v>8978.4</v>
      </c>
      <c r="G1117" s="31">
        <v>8978.4</v>
      </c>
      <c r="H1117" s="31">
        <f t="shared" si="393"/>
        <v>7740</v>
      </c>
      <c r="I1117" s="30">
        <v>46151</v>
      </c>
      <c r="J1117" s="30" t="s">
        <v>503</v>
      </c>
      <c r="K1117" s="31" t="s">
        <v>504</v>
      </c>
      <c r="L1117" s="31" t="s">
        <v>397</v>
      </c>
      <c r="M1117" s="31" t="s">
        <v>388</v>
      </c>
      <c r="N1117" s="7">
        <v>46129</v>
      </c>
      <c r="O1117" s="33">
        <f t="shared" si="384"/>
        <v>4</v>
      </c>
      <c r="P1117" s="33">
        <f t="shared" si="385"/>
        <v>16</v>
      </c>
      <c r="Q1117" s="52">
        <f t="shared" si="386"/>
        <v>0</v>
      </c>
      <c r="R1117" s="37">
        <f t="shared" si="387"/>
        <v>0</v>
      </c>
      <c r="S1117" s="37">
        <f t="shared" si="388"/>
        <v>0</v>
      </c>
      <c r="T1117" s="37">
        <f t="shared" si="389"/>
        <v>0</v>
      </c>
      <c r="U1117" s="37">
        <f t="shared" si="390"/>
        <v>0</v>
      </c>
      <c r="V1117" s="37">
        <f t="shared" si="391"/>
        <v>0</v>
      </c>
      <c r="W1117" s="37">
        <f t="shared" si="392"/>
        <v>7740</v>
      </c>
    </row>
    <row r="1118" spans="1:23" x14ac:dyDescent="0.35">
      <c r="A1118" s="30">
        <v>46121</v>
      </c>
      <c r="B1118" s="31" t="s">
        <v>1814</v>
      </c>
      <c r="C1118" s="31" t="s">
        <v>402</v>
      </c>
      <c r="D1118" s="31">
        <v>61560</v>
      </c>
      <c r="E1118" s="31">
        <v>9849.6</v>
      </c>
      <c r="F1118" s="31">
        <v>71409.600000000006</v>
      </c>
      <c r="G1118" s="31">
        <v>71409.600000000006</v>
      </c>
      <c r="H1118" s="31">
        <f t="shared" si="393"/>
        <v>61560</v>
      </c>
      <c r="I1118" s="30">
        <v>46151</v>
      </c>
      <c r="J1118" s="30" t="s">
        <v>503</v>
      </c>
      <c r="K1118" s="31" t="s">
        <v>504</v>
      </c>
      <c r="L1118" s="31" t="s">
        <v>397</v>
      </c>
      <c r="M1118" s="31" t="s">
        <v>388</v>
      </c>
      <c r="N1118" s="7">
        <v>46129</v>
      </c>
      <c r="O1118" s="33">
        <f t="shared" si="384"/>
        <v>4</v>
      </c>
      <c r="P1118" s="33">
        <f t="shared" si="385"/>
        <v>16</v>
      </c>
      <c r="Q1118" s="52">
        <f t="shared" si="386"/>
        <v>0</v>
      </c>
      <c r="R1118" s="37">
        <f t="shared" si="387"/>
        <v>0</v>
      </c>
      <c r="S1118" s="37">
        <f t="shared" si="388"/>
        <v>0</v>
      </c>
      <c r="T1118" s="37">
        <f t="shared" si="389"/>
        <v>0</v>
      </c>
      <c r="U1118" s="37">
        <f t="shared" si="390"/>
        <v>0</v>
      </c>
      <c r="V1118" s="37">
        <f t="shared" si="391"/>
        <v>0</v>
      </c>
      <c r="W1118" s="37">
        <f t="shared" si="392"/>
        <v>61560</v>
      </c>
    </row>
    <row r="1119" spans="1:23" x14ac:dyDescent="0.35">
      <c r="A1119" s="30">
        <v>46121</v>
      </c>
      <c r="B1119" s="31" t="s">
        <v>1816</v>
      </c>
      <c r="C1119" s="31" t="s">
        <v>1193</v>
      </c>
      <c r="D1119" s="31">
        <v>8000</v>
      </c>
      <c r="E1119" s="31">
        <v>1280</v>
      </c>
      <c r="F1119" s="31">
        <v>9280</v>
      </c>
      <c r="G1119" s="31">
        <v>9280</v>
      </c>
      <c r="H1119" s="31">
        <f t="shared" si="393"/>
        <v>8000</v>
      </c>
      <c r="I1119" s="30">
        <v>46121</v>
      </c>
      <c r="J1119" s="30" t="s">
        <v>506</v>
      </c>
      <c r="K1119" s="31" t="s">
        <v>504</v>
      </c>
      <c r="L1119" s="31" t="s">
        <v>397</v>
      </c>
      <c r="M1119" s="31" t="s">
        <v>511</v>
      </c>
      <c r="N1119" s="7">
        <v>46129</v>
      </c>
      <c r="O1119" s="33">
        <f t="shared" si="384"/>
        <v>4</v>
      </c>
      <c r="P1119" s="33">
        <f t="shared" si="385"/>
        <v>16</v>
      </c>
      <c r="Q1119" s="52">
        <f t="shared" si="386"/>
        <v>9</v>
      </c>
      <c r="R1119" s="37">
        <f t="shared" si="387"/>
        <v>8000</v>
      </c>
      <c r="S1119" s="37">
        <f t="shared" si="388"/>
        <v>0</v>
      </c>
      <c r="T1119" s="37">
        <f t="shared" si="389"/>
        <v>0</v>
      </c>
      <c r="U1119" s="37">
        <f t="shared" si="390"/>
        <v>0</v>
      </c>
      <c r="V1119" s="37">
        <f t="shared" si="391"/>
        <v>0</v>
      </c>
      <c r="W1119" s="37">
        <f t="shared" si="392"/>
        <v>0</v>
      </c>
    </row>
    <row r="1120" spans="1:23" x14ac:dyDescent="0.35">
      <c r="A1120" s="30">
        <v>46121</v>
      </c>
      <c r="B1120" s="31" t="s">
        <v>1817</v>
      </c>
      <c r="C1120" s="31" t="s">
        <v>484</v>
      </c>
      <c r="D1120" s="31">
        <v>12980</v>
      </c>
      <c r="E1120" s="31">
        <v>2076.8000000000002</v>
      </c>
      <c r="F1120" s="31">
        <v>15056.8</v>
      </c>
      <c r="G1120" s="31">
        <v>15056.8</v>
      </c>
      <c r="H1120" s="31">
        <f t="shared" si="393"/>
        <v>12980</v>
      </c>
      <c r="I1120" s="30">
        <v>46151</v>
      </c>
      <c r="J1120" s="30" t="s">
        <v>503</v>
      </c>
      <c r="K1120" s="31" t="s">
        <v>504</v>
      </c>
      <c r="L1120" s="31" t="s">
        <v>397</v>
      </c>
      <c r="M1120" s="31" t="s">
        <v>388</v>
      </c>
      <c r="N1120" s="7">
        <v>46129</v>
      </c>
      <c r="O1120" s="33">
        <f t="shared" si="384"/>
        <v>4</v>
      </c>
      <c r="P1120" s="33">
        <f t="shared" si="385"/>
        <v>16</v>
      </c>
      <c r="Q1120" s="52">
        <f t="shared" si="386"/>
        <v>0</v>
      </c>
      <c r="R1120" s="37">
        <f t="shared" si="387"/>
        <v>0</v>
      </c>
      <c r="S1120" s="37">
        <f t="shared" si="388"/>
        <v>0</v>
      </c>
      <c r="T1120" s="37">
        <f t="shared" si="389"/>
        <v>0</v>
      </c>
      <c r="U1120" s="37">
        <f t="shared" si="390"/>
        <v>0</v>
      </c>
      <c r="V1120" s="37">
        <f t="shared" si="391"/>
        <v>0</v>
      </c>
      <c r="W1120" s="37">
        <f t="shared" si="392"/>
        <v>12980</v>
      </c>
    </row>
    <row r="1121" spans="1:23" x14ac:dyDescent="0.35">
      <c r="A1121" s="30">
        <v>46121</v>
      </c>
      <c r="B1121" s="31" t="s">
        <v>1818</v>
      </c>
      <c r="C1121" s="31" t="s">
        <v>1448</v>
      </c>
      <c r="D1121" s="31">
        <v>36050.5</v>
      </c>
      <c r="E1121" s="31">
        <v>5768.08</v>
      </c>
      <c r="F1121" s="31">
        <v>41818.58</v>
      </c>
      <c r="G1121" s="31">
        <v>41818.58</v>
      </c>
      <c r="H1121" s="31">
        <f t="shared" si="393"/>
        <v>36050.5</v>
      </c>
      <c r="I1121" s="30">
        <v>46151</v>
      </c>
      <c r="J1121" s="30" t="s">
        <v>503</v>
      </c>
      <c r="K1121" s="31" t="s">
        <v>504</v>
      </c>
      <c r="L1121" s="31" t="s">
        <v>1146</v>
      </c>
      <c r="M1121" s="31" t="s">
        <v>388</v>
      </c>
      <c r="N1121" s="7">
        <v>46129</v>
      </c>
      <c r="O1121" s="33">
        <f t="shared" si="384"/>
        <v>4</v>
      </c>
      <c r="P1121" s="33">
        <f t="shared" si="385"/>
        <v>16</v>
      </c>
      <c r="Q1121" s="52">
        <f t="shared" si="386"/>
        <v>0</v>
      </c>
      <c r="R1121" s="37">
        <f t="shared" si="387"/>
        <v>0</v>
      </c>
      <c r="S1121" s="37">
        <f t="shared" si="388"/>
        <v>0</v>
      </c>
      <c r="T1121" s="37">
        <f t="shared" si="389"/>
        <v>0</v>
      </c>
      <c r="U1121" s="37">
        <f t="shared" si="390"/>
        <v>0</v>
      </c>
      <c r="V1121" s="37">
        <f t="shared" si="391"/>
        <v>0</v>
      </c>
      <c r="W1121" s="37">
        <f t="shared" si="392"/>
        <v>36050.5</v>
      </c>
    </row>
    <row r="1122" spans="1:23" x14ac:dyDescent="0.35">
      <c r="A1122" s="30">
        <v>46120</v>
      </c>
      <c r="B1122" s="31" t="s">
        <v>1819</v>
      </c>
      <c r="C1122" s="31" t="s">
        <v>920</v>
      </c>
      <c r="D1122" s="31">
        <v>11047.05</v>
      </c>
      <c r="E1122" s="31">
        <v>1767.53</v>
      </c>
      <c r="F1122" s="31">
        <v>12814.58</v>
      </c>
      <c r="G1122" s="31">
        <v>12814.58</v>
      </c>
      <c r="H1122" s="31">
        <f t="shared" si="393"/>
        <v>11047.05</v>
      </c>
      <c r="I1122" s="30">
        <v>46150</v>
      </c>
      <c r="J1122" s="30" t="s">
        <v>503</v>
      </c>
      <c r="K1122" s="31" t="s">
        <v>504</v>
      </c>
      <c r="L1122" s="31" t="s">
        <v>835</v>
      </c>
      <c r="M1122" s="31" t="s">
        <v>388</v>
      </c>
      <c r="N1122" s="7">
        <v>46129</v>
      </c>
      <c r="O1122" s="33">
        <f t="shared" si="384"/>
        <v>4</v>
      </c>
      <c r="P1122" s="33">
        <f t="shared" si="385"/>
        <v>16</v>
      </c>
      <c r="Q1122" s="52">
        <f t="shared" si="386"/>
        <v>0</v>
      </c>
      <c r="R1122" s="37">
        <f t="shared" si="387"/>
        <v>0</v>
      </c>
      <c r="S1122" s="37">
        <f t="shared" si="388"/>
        <v>0</v>
      </c>
      <c r="T1122" s="37">
        <f t="shared" si="389"/>
        <v>0</v>
      </c>
      <c r="U1122" s="37">
        <f t="shared" si="390"/>
        <v>0</v>
      </c>
      <c r="V1122" s="37">
        <f t="shared" si="391"/>
        <v>0</v>
      </c>
      <c r="W1122" s="37">
        <f t="shared" si="392"/>
        <v>11047.05</v>
      </c>
    </row>
    <row r="1123" spans="1:23" x14ac:dyDescent="0.35">
      <c r="A1123" s="30">
        <v>46120</v>
      </c>
      <c r="B1123" s="31" t="s">
        <v>1820</v>
      </c>
      <c r="C1123" s="31" t="s">
        <v>1821</v>
      </c>
      <c r="D1123" s="31">
        <v>18270</v>
      </c>
      <c r="E1123" s="31"/>
      <c r="F1123" s="31">
        <v>18270</v>
      </c>
      <c r="G1123" s="31">
        <v>18270</v>
      </c>
      <c r="H1123" s="31">
        <f t="shared" si="393"/>
        <v>18270</v>
      </c>
      <c r="I1123" s="30">
        <v>46150</v>
      </c>
      <c r="J1123" s="30" t="s">
        <v>503</v>
      </c>
      <c r="K1123" s="31" t="s">
        <v>504</v>
      </c>
      <c r="L1123" s="31" t="s">
        <v>397</v>
      </c>
      <c r="M1123" s="31" t="s">
        <v>388</v>
      </c>
      <c r="N1123" s="7">
        <v>46129</v>
      </c>
      <c r="O1123" s="33">
        <f t="shared" si="384"/>
        <v>4</v>
      </c>
      <c r="P1123" s="33">
        <f t="shared" si="385"/>
        <v>16</v>
      </c>
      <c r="Q1123" s="52">
        <f t="shared" si="386"/>
        <v>0</v>
      </c>
      <c r="R1123" s="37">
        <f t="shared" si="387"/>
        <v>0</v>
      </c>
      <c r="S1123" s="37">
        <f t="shared" si="388"/>
        <v>0</v>
      </c>
      <c r="T1123" s="37">
        <f t="shared" si="389"/>
        <v>0</v>
      </c>
      <c r="U1123" s="37">
        <f t="shared" si="390"/>
        <v>0</v>
      </c>
      <c r="V1123" s="37">
        <f t="shared" si="391"/>
        <v>0</v>
      </c>
      <c r="W1123" s="37">
        <f t="shared" si="392"/>
        <v>18270</v>
      </c>
    </row>
    <row r="1124" spans="1:23" x14ac:dyDescent="0.35">
      <c r="A1124" s="30">
        <v>46120</v>
      </c>
      <c r="B1124" s="31" t="s">
        <v>1822</v>
      </c>
      <c r="C1124" s="31" t="s">
        <v>1695</v>
      </c>
      <c r="D1124" s="31">
        <v>2000</v>
      </c>
      <c r="E1124" s="31">
        <v>320</v>
      </c>
      <c r="F1124" s="31">
        <v>2320</v>
      </c>
      <c r="G1124" s="31">
        <v>2320</v>
      </c>
      <c r="H1124" s="31">
        <f t="shared" si="393"/>
        <v>2000</v>
      </c>
      <c r="I1124" s="30">
        <v>46150</v>
      </c>
      <c r="J1124" s="30" t="s">
        <v>503</v>
      </c>
      <c r="K1124" s="31" t="s">
        <v>504</v>
      </c>
      <c r="L1124" s="31" t="s">
        <v>1146</v>
      </c>
      <c r="M1124" s="31" t="s">
        <v>388</v>
      </c>
      <c r="N1124" s="7">
        <v>46129</v>
      </c>
      <c r="O1124" s="33">
        <f t="shared" si="384"/>
        <v>4</v>
      </c>
      <c r="P1124" s="33">
        <f t="shared" si="385"/>
        <v>16</v>
      </c>
      <c r="Q1124" s="52">
        <f t="shared" si="386"/>
        <v>0</v>
      </c>
      <c r="R1124" s="37">
        <f t="shared" si="387"/>
        <v>0</v>
      </c>
      <c r="S1124" s="37">
        <f t="shared" si="388"/>
        <v>0</v>
      </c>
      <c r="T1124" s="37">
        <f t="shared" si="389"/>
        <v>0</v>
      </c>
      <c r="U1124" s="37">
        <f t="shared" si="390"/>
        <v>0</v>
      </c>
      <c r="V1124" s="37">
        <f t="shared" si="391"/>
        <v>0</v>
      </c>
      <c r="W1124" s="37">
        <f t="shared" si="392"/>
        <v>2000</v>
      </c>
    </row>
    <row r="1125" spans="1:23" x14ac:dyDescent="0.35">
      <c r="A1125" s="30">
        <v>46119</v>
      </c>
      <c r="B1125" s="31" t="s">
        <v>1823</v>
      </c>
      <c r="C1125" s="31" t="s">
        <v>523</v>
      </c>
      <c r="D1125" s="31">
        <v>27000</v>
      </c>
      <c r="E1125" s="31">
        <v>4320</v>
      </c>
      <c r="F1125" s="31">
        <v>31320</v>
      </c>
      <c r="G1125" s="31">
        <v>31320</v>
      </c>
      <c r="H1125" s="31">
        <f t="shared" si="393"/>
        <v>27000</v>
      </c>
      <c r="I1125" s="30">
        <v>46149</v>
      </c>
      <c r="J1125" s="30" t="s">
        <v>503</v>
      </c>
      <c r="K1125" s="31" t="s">
        <v>504</v>
      </c>
      <c r="L1125" s="31" t="s">
        <v>397</v>
      </c>
      <c r="M1125" s="31" t="s">
        <v>388</v>
      </c>
      <c r="N1125" s="7">
        <v>46129</v>
      </c>
      <c r="O1125" s="33">
        <f t="shared" si="384"/>
        <v>4</v>
      </c>
      <c r="P1125" s="33">
        <f t="shared" si="385"/>
        <v>16</v>
      </c>
      <c r="Q1125" s="52">
        <f t="shared" si="386"/>
        <v>0</v>
      </c>
      <c r="R1125" s="37">
        <f t="shared" si="387"/>
        <v>0</v>
      </c>
      <c r="S1125" s="37">
        <f t="shared" si="388"/>
        <v>0</v>
      </c>
      <c r="T1125" s="37">
        <f t="shared" si="389"/>
        <v>0</v>
      </c>
      <c r="U1125" s="37">
        <f t="shared" si="390"/>
        <v>0</v>
      </c>
      <c r="V1125" s="37">
        <f t="shared" si="391"/>
        <v>0</v>
      </c>
      <c r="W1125" s="37">
        <f t="shared" si="392"/>
        <v>27000</v>
      </c>
    </row>
    <row r="1126" spans="1:23" x14ac:dyDescent="0.35">
      <c r="A1126" s="30">
        <v>46119</v>
      </c>
      <c r="B1126" s="31" t="s">
        <v>1824</v>
      </c>
      <c r="C1126" s="31" t="s">
        <v>523</v>
      </c>
      <c r="D1126" s="31">
        <v>57649.97</v>
      </c>
      <c r="E1126" s="31">
        <v>9224</v>
      </c>
      <c r="F1126" s="31">
        <v>66873.97</v>
      </c>
      <c r="G1126" s="31">
        <v>66873.97</v>
      </c>
      <c r="H1126" s="31">
        <f t="shared" si="393"/>
        <v>57649.97</v>
      </c>
      <c r="I1126" s="30">
        <v>46149</v>
      </c>
      <c r="J1126" s="30" t="s">
        <v>503</v>
      </c>
      <c r="K1126" s="31" t="s">
        <v>504</v>
      </c>
      <c r="L1126" s="31" t="s">
        <v>397</v>
      </c>
      <c r="M1126" s="31" t="s">
        <v>388</v>
      </c>
      <c r="N1126" s="7">
        <v>46129</v>
      </c>
      <c r="O1126" s="33">
        <f t="shared" si="384"/>
        <v>4</v>
      </c>
      <c r="P1126" s="33">
        <f t="shared" si="385"/>
        <v>16</v>
      </c>
      <c r="Q1126" s="52">
        <f t="shared" si="386"/>
        <v>0</v>
      </c>
      <c r="R1126" s="37">
        <f t="shared" si="387"/>
        <v>0</v>
      </c>
      <c r="S1126" s="37">
        <f t="shared" si="388"/>
        <v>0</v>
      </c>
      <c r="T1126" s="37">
        <f t="shared" si="389"/>
        <v>0</v>
      </c>
      <c r="U1126" s="37">
        <f t="shared" si="390"/>
        <v>0</v>
      </c>
      <c r="V1126" s="37">
        <f t="shared" si="391"/>
        <v>0</v>
      </c>
      <c r="W1126" s="37">
        <f t="shared" si="392"/>
        <v>57649.97</v>
      </c>
    </row>
    <row r="1127" spans="1:23" x14ac:dyDescent="0.35">
      <c r="A1127" s="30">
        <v>46119</v>
      </c>
      <c r="B1127" s="31" t="s">
        <v>1825</v>
      </c>
      <c r="C1127" s="31" t="s">
        <v>674</v>
      </c>
      <c r="D1127" s="31">
        <v>147327.70000000001</v>
      </c>
      <c r="E1127" s="31">
        <v>23572.43</v>
      </c>
      <c r="F1127" s="31">
        <v>170900.13</v>
      </c>
      <c r="G1127" s="31">
        <v>170900.13</v>
      </c>
      <c r="H1127" s="31">
        <f t="shared" si="393"/>
        <v>147327.70000000001</v>
      </c>
      <c r="I1127" s="30">
        <v>46149</v>
      </c>
      <c r="J1127" s="30" t="s">
        <v>503</v>
      </c>
      <c r="K1127" s="31" t="s">
        <v>504</v>
      </c>
      <c r="L1127" s="31" t="s">
        <v>835</v>
      </c>
      <c r="M1127" s="31" t="s">
        <v>388</v>
      </c>
      <c r="N1127" s="7">
        <v>46129</v>
      </c>
      <c r="O1127" s="33">
        <f t="shared" si="384"/>
        <v>4</v>
      </c>
      <c r="P1127" s="33">
        <f t="shared" si="385"/>
        <v>16</v>
      </c>
      <c r="Q1127" s="52">
        <f t="shared" si="386"/>
        <v>0</v>
      </c>
      <c r="R1127" s="37">
        <f t="shared" si="387"/>
        <v>0</v>
      </c>
      <c r="S1127" s="37">
        <f t="shared" si="388"/>
        <v>0</v>
      </c>
      <c r="T1127" s="37">
        <f t="shared" si="389"/>
        <v>0</v>
      </c>
      <c r="U1127" s="37">
        <f t="shared" si="390"/>
        <v>0</v>
      </c>
      <c r="V1127" s="37">
        <f t="shared" si="391"/>
        <v>0</v>
      </c>
      <c r="W1127" s="37">
        <f t="shared" si="392"/>
        <v>147327.70000000001</v>
      </c>
    </row>
    <row r="1128" spans="1:23" x14ac:dyDescent="0.35">
      <c r="A1128" s="30">
        <v>46118</v>
      </c>
      <c r="B1128" s="31" t="s">
        <v>1826</v>
      </c>
      <c r="C1128" s="31" t="s">
        <v>523</v>
      </c>
      <c r="D1128" s="31">
        <v>11900</v>
      </c>
      <c r="E1128" s="31">
        <v>1904</v>
      </c>
      <c r="F1128" s="31">
        <v>13804</v>
      </c>
      <c r="G1128" s="31">
        <v>13804</v>
      </c>
      <c r="H1128" s="31">
        <f t="shared" si="393"/>
        <v>11900</v>
      </c>
      <c r="I1128" s="30">
        <v>46148</v>
      </c>
      <c r="J1128" s="30" t="s">
        <v>503</v>
      </c>
      <c r="K1128" s="31" t="s">
        <v>504</v>
      </c>
      <c r="L1128" s="31" t="s">
        <v>397</v>
      </c>
      <c r="M1128" s="31" t="s">
        <v>388</v>
      </c>
      <c r="N1128" s="7">
        <v>46129</v>
      </c>
      <c r="O1128" s="33">
        <f t="shared" si="384"/>
        <v>4</v>
      </c>
      <c r="P1128" s="33">
        <f t="shared" si="385"/>
        <v>16</v>
      </c>
      <c r="Q1128" s="52">
        <f t="shared" si="386"/>
        <v>0</v>
      </c>
      <c r="R1128" s="37">
        <f t="shared" si="387"/>
        <v>0</v>
      </c>
      <c r="S1128" s="37">
        <f t="shared" si="388"/>
        <v>0</v>
      </c>
      <c r="T1128" s="37">
        <f t="shared" si="389"/>
        <v>0</v>
      </c>
      <c r="U1128" s="37">
        <f t="shared" si="390"/>
        <v>0</v>
      </c>
      <c r="V1128" s="37">
        <f t="shared" si="391"/>
        <v>0</v>
      </c>
      <c r="W1128" s="37">
        <f t="shared" si="392"/>
        <v>11900</v>
      </c>
    </row>
    <row r="1129" spans="1:23" x14ac:dyDescent="0.35">
      <c r="A1129" s="30">
        <v>46118</v>
      </c>
      <c r="B1129" s="31" t="s">
        <v>1827</v>
      </c>
      <c r="C1129" s="31" t="s">
        <v>1645</v>
      </c>
      <c r="D1129" s="31">
        <v>7050</v>
      </c>
      <c r="E1129" s="31">
        <v>1128</v>
      </c>
      <c r="F1129" s="31">
        <v>8178</v>
      </c>
      <c r="G1129" s="31">
        <v>8178</v>
      </c>
      <c r="H1129" s="31">
        <f t="shared" si="393"/>
        <v>7050</v>
      </c>
      <c r="I1129" s="30">
        <v>46118</v>
      </c>
      <c r="J1129" s="30" t="s">
        <v>506</v>
      </c>
      <c r="K1129" s="31" t="s">
        <v>504</v>
      </c>
      <c r="L1129" s="31" t="s">
        <v>397</v>
      </c>
      <c r="M1129" s="31" t="s">
        <v>511</v>
      </c>
      <c r="N1129" s="7">
        <v>46129</v>
      </c>
      <c r="O1129" s="33">
        <f t="shared" si="384"/>
        <v>4</v>
      </c>
      <c r="P1129" s="33">
        <f t="shared" si="385"/>
        <v>16</v>
      </c>
      <c r="Q1129" s="52">
        <f t="shared" si="386"/>
        <v>12</v>
      </c>
      <c r="R1129" s="37">
        <f t="shared" si="387"/>
        <v>7050</v>
      </c>
      <c r="S1129" s="37">
        <f t="shared" si="388"/>
        <v>0</v>
      </c>
      <c r="T1129" s="37">
        <f t="shared" si="389"/>
        <v>0</v>
      </c>
      <c r="U1129" s="37">
        <f t="shared" si="390"/>
        <v>0</v>
      </c>
      <c r="V1129" s="37">
        <f t="shared" si="391"/>
        <v>0</v>
      </c>
      <c r="W1129" s="37">
        <f t="shared" si="392"/>
        <v>0</v>
      </c>
    </row>
    <row r="1130" spans="1:23" x14ac:dyDescent="0.35">
      <c r="A1130" s="30">
        <v>46118</v>
      </c>
      <c r="B1130" s="31" t="s">
        <v>1828</v>
      </c>
      <c r="C1130" s="31" t="s">
        <v>512</v>
      </c>
      <c r="D1130" s="31">
        <v>9460</v>
      </c>
      <c r="E1130" s="31">
        <v>1513.6</v>
      </c>
      <c r="F1130" s="31">
        <v>10973.6</v>
      </c>
      <c r="G1130" s="31">
        <v>10973.6</v>
      </c>
      <c r="H1130" s="31">
        <f t="shared" si="393"/>
        <v>9460</v>
      </c>
      <c r="I1130" s="30">
        <v>46148</v>
      </c>
      <c r="J1130" s="30" t="s">
        <v>503</v>
      </c>
      <c r="K1130" s="31" t="s">
        <v>504</v>
      </c>
      <c r="L1130" s="31" t="s">
        <v>835</v>
      </c>
      <c r="M1130" s="31" t="s">
        <v>388</v>
      </c>
      <c r="N1130" s="7">
        <v>46129</v>
      </c>
      <c r="O1130" s="33">
        <f t="shared" si="384"/>
        <v>4</v>
      </c>
      <c r="P1130" s="33">
        <f t="shared" si="385"/>
        <v>16</v>
      </c>
      <c r="Q1130" s="52">
        <f t="shared" si="386"/>
        <v>0</v>
      </c>
      <c r="R1130" s="37">
        <f t="shared" si="387"/>
        <v>0</v>
      </c>
      <c r="S1130" s="37">
        <f t="shared" si="388"/>
        <v>0</v>
      </c>
      <c r="T1130" s="37">
        <f t="shared" si="389"/>
        <v>0</v>
      </c>
      <c r="U1130" s="37">
        <f t="shared" si="390"/>
        <v>0</v>
      </c>
      <c r="V1130" s="37">
        <f t="shared" si="391"/>
        <v>0</v>
      </c>
      <c r="W1130" s="37">
        <f t="shared" si="392"/>
        <v>9460</v>
      </c>
    </row>
    <row r="1131" spans="1:23" x14ac:dyDescent="0.35">
      <c r="A1131" s="30">
        <v>46118</v>
      </c>
      <c r="B1131" s="31" t="s">
        <v>1829</v>
      </c>
      <c r="C1131" s="31" t="s">
        <v>1830</v>
      </c>
      <c r="D1131" s="31">
        <v>117984.7</v>
      </c>
      <c r="E1131" s="31">
        <v>18877.55</v>
      </c>
      <c r="F1131" s="31">
        <v>136862.25</v>
      </c>
      <c r="G1131" s="31">
        <v>136862.25</v>
      </c>
      <c r="H1131" s="31">
        <f t="shared" si="393"/>
        <v>117984.7</v>
      </c>
      <c r="I1131" s="30">
        <v>46148</v>
      </c>
      <c r="J1131" s="30" t="s">
        <v>503</v>
      </c>
      <c r="K1131" s="31" t="s">
        <v>504</v>
      </c>
      <c r="L1131" s="31" t="s">
        <v>397</v>
      </c>
      <c r="M1131" s="31" t="s">
        <v>388</v>
      </c>
      <c r="N1131" s="7">
        <v>46129</v>
      </c>
      <c r="O1131" s="33">
        <f t="shared" si="384"/>
        <v>4</v>
      </c>
      <c r="P1131" s="33">
        <f t="shared" si="385"/>
        <v>16</v>
      </c>
      <c r="Q1131" s="52">
        <f t="shared" si="386"/>
        <v>0</v>
      </c>
      <c r="R1131" s="37">
        <f t="shared" si="387"/>
        <v>0</v>
      </c>
      <c r="S1131" s="37">
        <f t="shared" si="388"/>
        <v>0</v>
      </c>
      <c r="T1131" s="37">
        <f t="shared" si="389"/>
        <v>0</v>
      </c>
      <c r="U1131" s="37">
        <f t="shared" si="390"/>
        <v>0</v>
      </c>
      <c r="V1131" s="37">
        <f t="shared" si="391"/>
        <v>0</v>
      </c>
      <c r="W1131" s="37">
        <f t="shared" si="392"/>
        <v>117984.7</v>
      </c>
    </row>
    <row r="1132" spans="1:23" x14ac:dyDescent="0.35">
      <c r="A1132" s="30">
        <v>46118</v>
      </c>
      <c r="B1132" s="31" t="s">
        <v>1831</v>
      </c>
      <c r="C1132" s="31" t="s">
        <v>402</v>
      </c>
      <c r="D1132" s="31">
        <v>13680</v>
      </c>
      <c r="E1132" s="31">
        <v>2188.8000000000002</v>
      </c>
      <c r="F1132" s="31">
        <v>15868.8</v>
      </c>
      <c r="G1132" s="31">
        <v>15868.8</v>
      </c>
      <c r="H1132" s="31">
        <f t="shared" si="393"/>
        <v>13680</v>
      </c>
      <c r="I1132" s="30">
        <v>46148</v>
      </c>
      <c r="J1132" s="30" t="s">
        <v>503</v>
      </c>
      <c r="K1132" s="31" t="s">
        <v>504</v>
      </c>
      <c r="L1132" s="31" t="s">
        <v>397</v>
      </c>
      <c r="M1132" s="31" t="s">
        <v>388</v>
      </c>
      <c r="N1132" s="7">
        <v>46129</v>
      </c>
      <c r="O1132" s="33">
        <f t="shared" si="384"/>
        <v>4</v>
      </c>
      <c r="P1132" s="33">
        <f t="shared" si="385"/>
        <v>16</v>
      </c>
      <c r="Q1132" s="52">
        <f t="shared" si="386"/>
        <v>0</v>
      </c>
      <c r="R1132" s="37">
        <f t="shared" si="387"/>
        <v>0</v>
      </c>
      <c r="S1132" s="37">
        <f t="shared" si="388"/>
        <v>0</v>
      </c>
      <c r="T1132" s="37">
        <f t="shared" si="389"/>
        <v>0</v>
      </c>
      <c r="U1132" s="37">
        <f t="shared" si="390"/>
        <v>0</v>
      </c>
      <c r="V1132" s="37">
        <f t="shared" si="391"/>
        <v>0</v>
      </c>
      <c r="W1132" s="37">
        <f t="shared" si="392"/>
        <v>13680</v>
      </c>
    </row>
    <row r="1133" spans="1:23" x14ac:dyDescent="0.35">
      <c r="A1133" s="30">
        <v>46118</v>
      </c>
      <c r="B1133" s="31" t="s">
        <v>1833</v>
      </c>
      <c r="C1133" s="31" t="s">
        <v>1643</v>
      </c>
      <c r="D1133" s="31">
        <v>13500</v>
      </c>
      <c r="E1133" s="31">
        <v>2160</v>
      </c>
      <c r="F1133" s="31">
        <v>15660</v>
      </c>
      <c r="G1133" s="31">
        <v>15239.04</v>
      </c>
      <c r="H1133" s="31">
        <f>G1133/1.16</f>
        <v>13137.103448275864</v>
      </c>
      <c r="I1133" s="30">
        <v>46148</v>
      </c>
      <c r="J1133" s="30" t="s">
        <v>503</v>
      </c>
      <c r="K1133" s="31" t="s">
        <v>510</v>
      </c>
      <c r="L1133" s="31" t="s">
        <v>835</v>
      </c>
      <c r="M1133" s="31" t="s">
        <v>388</v>
      </c>
      <c r="N1133" s="7">
        <v>46129</v>
      </c>
      <c r="O1133" s="33">
        <f t="shared" si="384"/>
        <v>4</v>
      </c>
      <c r="P1133" s="33">
        <f t="shared" si="385"/>
        <v>16</v>
      </c>
      <c r="Q1133" s="52">
        <f t="shared" si="386"/>
        <v>0</v>
      </c>
      <c r="R1133" s="37">
        <f t="shared" si="387"/>
        <v>0</v>
      </c>
      <c r="S1133" s="37">
        <f t="shared" si="388"/>
        <v>0</v>
      </c>
      <c r="T1133" s="37">
        <f t="shared" si="389"/>
        <v>0</v>
      </c>
      <c r="U1133" s="37">
        <f t="shared" si="390"/>
        <v>0</v>
      </c>
      <c r="V1133" s="37">
        <f t="shared" si="391"/>
        <v>0</v>
      </c>
      <c r="W1133" s="37">
        <f t="shared" si="392"/>
        <v>13137.103448275864</v>
      </c>
    </row>
    <row r="1134" spans="1:23" x14ac:dyDescent="0.35">
      <c r="A1134" s="30">
        <v>46118</v>
      </c>
      <c r="B1134" s="31" t="s">
        <v>1834</v>
      </c>
      <c r="C1134" s="31" t="s">
        <v>411</v>
      </c>
      <c r="D1134" s="31">
        <v>7055</v>
      </c>
      <c r="E1134" s="31">
        <v>1128.8</v>
      </c>
      <c r="F1134" s="31">
        <v>8183.8</v>
      </c>
      <c r="G1134" s="31">
        <v>8183.8</v>
      </c>
      <c r="H1134" s="31">
        <f t="shared" ref="H1134:H1174" si="394">D1134</f>
        <v>7055</v>
      </c>
      <c r="I1134" s="30">
        <v>46148</v>
      </c>
      <c r="J1134" s="30" t="s">
        <v>503</v>
      </c>
      <c r="K1134" s="31" t="s">
        <v>504</v>
      </c>
      <c r="L1134" s="31" t="s">
        <v>1146</v>
      </c>
      <c r="M1134" s="31" t="s">
        <v>388</v>
      </c>
      <c r="N1134" s="7">
        <v>46129</v>
      </c>
      <c r="O1134" s="33">
        <f t="shared" si="384"/>
        <v>4</v>
      </c>
      <c r="P1134" s="33">
        <f t="shared" si="385"/>
        <v>16</v>
      </c>
      <c r="Q1134" s="52">
        <f t="shared" si="386"/>
        <v>0</v>
      </c>
      <c r="R1134" s="37">
        <f t="shared" si="387"/>
        <v>0</v>
      </c>
      <c r="S1134" s="37">
        <f t="shared" si="388"/>
        <v>0</v>
      </c>
      <c r="T1134" s="37">
        <f t="shared" si="389"/>
        <v>0</v>
      </c>
      <c r="U1134" s="37">
        <f t="shared" si="390"/>
        <v>0</v>
      </c>
      <c r="V1134" s="37">
        <f t="shared" si="391"/>
        <v>0</v>
      </c>
      <c r="W1134" s="37">
        <f t="shared" si="392"/>
        <v>7055</v>
      </c>
    </row>
    <row r="1135" spans="1:23" x14ac:dyDescent="0.35">
      <c r="A1135" s="30">
        <v>46113</v>
      </c>
      <c r="B1135" s="31" t="s">
        <v>1835</v>
      </c>
      <c r="C1135" s="31" t="s">
        <v>1448</v>
      </c>
      <c r="D1135" s="31">
        <v>11180.05</v>
      </c>
      <c r="E1135" s="31">
        <v>1788.81</v>
      </c>
      <c r="F1135" s="31">
        <v>12968.86</v>
      </c>
      <c r="G1135" s="31">
        <v>12968.86</v>
      </c>
      <c r="H1135" s="31">
        <f t="shared" si="394"/>
        <v>11180.05</v>
      </c>
      <c r="I1135" s="30">
        <v>46143</v>
      </c>
      <c r="J1135" s="30" t="s">
        <v>503</v>
      </c>
      <c r="K1135" s="31" t="s">
        <v>504</v>
      </c>
      <c r="L1135" s="31" t="s">
        <v>1146</v>
      </c>
      <c r="M1135" s="31" t="s">
        <v>388</v>
      </c>
      <c r="N1135" s="7">
        <v>46129</v>
      </c>
      <c r="O1135" s="33">
        <f t="shared" si="384"/>
        <v>4</v>
      </c>
      <c r="P1135" s="33">
        <f t="shared" si="385"/>
        <v>16</v>
      </c>
      <c r="Q1135" s="52">
        <f t="shared" si="386"/>
        <v>0</v>
      </c>
      <c r="R1135" s="37">
        <f t="shared" si="387"/>
        <v>0</v>
      </c>
      <c r="S1135" s="37">
        <f t="shared" si="388"/>
        <v>0</v>
      </c>
      <c r="T1135" s="37">
        <f t="shared" si="389"/>
        <v>0</v>
      </c>
      <c r="U1135" s="37">
        <f t="shared" si="390"/>
        <v>0</v>
      </c>
      <c r="V1135" s="37">
        <f t="shared" si="391"/>
        <v>0</v>
      </c>
      <c r="W1135" s="37">
        <f t="shared" si="392"/>
        <v>11180.05</v>
      </c>
    </row>
    <row r="1136" spans="1:23" x14ac:dyDescent="0.35">
      <c r="A1136" s="30">
        <v>46113</v>
      </c>
      <c r="B1136" s="31" t="s">
        <v>1836</v>
      </c>
      <c r="C1136" s="31" t="s">
        <v>1837</v>
      </c>
      <c r="D1136" s="31">
        <v>88550</v>
      </c>
      <c r="E1136" s="31"/>
      <c r="F1136" s="31">
        <v>88550</v>
      </c>
      <c r="G1136" s="31">
        <v>88550</v>
      </c>
      <c r="H1136" s="31">
        <f t="shared" si="394"/>
        <v>88550</v>
      </c>
      <c r="I1136" s="30">
        <v>46143</v>
      </c>
      <c r="J1136" s="30" t="s">
        <v>503</v>
      </c>
      <c r="K1136" s="31" t="s">
        <v>504</v>
      </c>
      <c r="L1136" s="31" t="s">
        <v>397</v>
      </c>
      <c r="M1136" s="31" t="s">
        <v>388</v>
      </c>
      <c r="N1136" s="7">
        <v>46129</v>
      </c>
      <c r="O1136" s="33">
        <f t="shared" si="384"/>
        <v>4</v>
      </c>
      <c r="P1136" s="33">
        <f t="shared" si="385"/>
        <v>16</v>
      </c>
      <c r="Q1136" s="52">
        <f t="shared" si="386"/>
        <v>0</v>
      </c>
      <c r="R1136" s="37">
        <f t="shared" si="387"/>
        <v>0</v>
      </c>
      <c r="S1136" s="37">
        <f t="shared" si="388"/>
        <v>0</v>
      </c>
      <c r="T1136" s="37">
        <f t="shared" si="389"/>
        <v>0</v>
      </c>
      <c r="U1136" s="37">
        <f t="shared" si="390"/>
        <v>0</v>
      </c>
      <c r="V1136" s="37">
        <f t="shared" si="391"/>
        <v>0</v>
      </c>
      <c r="W1136" s="37">
        <f t="shared" si="392"/>
        <v>88550</v>
      </c>
    </row>
    <row r="1137" spans="1:23" x14ac:dyDescent="0.35">
      <c r="A1137" s="30">
        <v>46112</v>
      </c>
      <c r="B1137" s="31" t="s">
        <v>1701</v>
      </c>
      <c r="C1137" s="31" t="s">
        <v>562</v>
      </c>
      <c r="D1137" s="31">
        <v>12600</v>
      </c>
      <c r="E1137" s="31">
        <v>2016</v>
      </c>
      <c r="F1137" s="31">
        <v>14616</v>
      </c>
      <c r="G1137" s="31">
        <v>14616</v>
      </c>
      <c r="H1137" s="31">
        <f t="shared" si="394"/>
        <v>12600</v>
      </c>
      <c r="I1137" s="30">
        <v>46142</v>
      </c>
      <c r="J1137" s="30" t="s">
        <v>503</v>
      </c>
      <c r="K1137" s="31" t="s">
        <v>504</v>
      </c>
      <c r="L1137" s="31" t="s">
        <v>397</v>
      </c>
      <c r="M1137" s="31" t="s">
        <v>388</v>
      </c>
      <c r="N1137" s="7">
        <v>46129</v>
      </c>
      <c r="O1137" s="33">
        <f t="shared" si="384"/>
        <v>4</v>
      </c>
      <c r="P1137" s="33">
        <f t="shared" si="385"/>
        <v>16</v>
      </c>
      <c r="Q1137" s="52">
        <f t="shared" si="386"/>
        <v>0</v>
      </c>
      <c r="R1137" s="37">
        <f t="shared" si="387"/>
        <v>0</v>
      </c>
      <c r="S1137" s="37">
        <f t="shared" si="388"/>
        <v>0</v>
      </c>
      <c r="T1137" s="37">
        <f t="shared" si="389"/>
        <v>0</v>
      </c>
      <c r="U1137" s="37">
        <f t="shared" si="390"/>
        <v>0</v>
      </c>
      <c r="V1137" s="37">
        <f t="shared" si="391"/>
        <v>0</v>
      </c>
      <c r="W1137" s="37">
        <f t="shared" si="392"/>
        <v>12600</v>
      </c>
    </row>
    <row r="1138" spans="1:23" x14ac:dyDescent="0.35">
      <c r="A1138" s="30">
        <v>46112</v>
      </c>
      <c r="B1138" s="31" t="s">
        <v>1702</v>
      </c>
      <c r="C1138" s="31" t="s">
        <v>523</v>
      </c>
      <c r="D1138" s="31">
        <v>9000</v>
      </c>
      <c r="E1138" s="31">
        <v>1440</v>
      </c>
      <c r="F1138" s="31">
        <v>10440</v>
      </c>
      <c r="G1138" s="31">
        <v>10440</v>
      </c>
      <c r="H1138" s="31">
        <f t="shared" si="394"/>
        <v>9000</v>
      </c>
      <c r="I1138" s="30">
        <v>46142</v>
      </c>
      <c r="J1138" s="30" t="s">
        <v>503</v>
      </c>
      <c r="K1138" s="31" t="s">
        <v>504</v>
      </c>
      <c r="L1138" s="31" t="s">
        <v>397</v>
      </c>
      <c r="M1138" s="31" t="s">
        <v>388</v>
      </c>
      <c r="N1138" s="7">
        <v>46129</v>
      </c>
      <c r="O1138" s="33">
        <f t="shared" si="384"/>
        <v>4</v>
      </c>
      <c r="P1138" s="33">
        <f t="shared" si="385"/>
        <v>16</v>
      </c>
      <c r="Q1138" s="52">
        <f t="shared" si="386"/>
        <v>0</v>
      </c>
      <c r="R1138" s="37">
        <f t="shared" si="387"/>
        <v>0</v>
      </c>
      <c r="S1138" s="37">
        <f t="shared" si="388"/>
        <v>0</v>
      </c>
      <c r="T1138" s="37">
        <f t="shared" si="389"/>
        <v>0</v>
      </c>
      <c r="U1138" s="37">
        <f t="shared" si="390"/>
        <v>0</v>
      </c>
      <c r="V1138" s="37">
        <f t="shared" si="391"/>
        <v>0</v>
      </c>
      <c r="W1138" s="37">
        <f t="shared" si="392"/>
        <v>9000</v>
      </c>
    </row>
    <row r="1139" spans="1:23" x14ac:dyDescent="0.35">
      <c r="A1139" s="30">
        <v>46112</v>
      </c>
      <c r="B1139" s="31" t="s">
        <v>1703</v>
      </c>
      <c r="C1139" s="31" t="s">
        <v>400</v>
      </c>
      <c r="D1139" s="31">
        <v>179222.67</v>
      </c>
      <c r="E1139" s="31">
        <v>28675.63</v>
      </c>
      <c r="F1139" s="31">
        <v>207898.3</v>
      </c>
      <c r="G1139" s="31">
        <v>207898.3</v>
      </c>
      <c r="H1139" s="31">
        <f t="shared" si="394"/>
        <v>179222.67</v>
      </c>
      <c r="I1139" s="30">
        <v>46142</v>
      </c>
      <c r="J1139" s="30" t="s">
        <v>503</v>
      </c>
      <c r="K1139" s="31" t="s">
        <v>504</v>
      </c>
      <c r="L1139" s="31" t="s">
        <v>835</v>
      </c>
      <c r="M1139" s="31" t="s">
        <v>388</v>
      </c>
      <c r="N1139" s="7">
        <v>46129</v>
      </c>
      <c r="O1139" s="33">
        <f t="shared" si="384"/>
        <v>4</v>
      </c>
      <c r="P1139" s="33">
        <f t="shared" si="385"/>
        <v>16</v>
      </c>
      <c r="Q1139" s="52">
        <f t="shared" si="386"/>
        <v>0</v>
      </c>
      <c r="R1139" s="37">
        <f t="shared" si="387"/>
        <v>0</v>
      </c>
      <c r="S1139" s="37">
        <f t="shared" si="388"/>
        <v>0</v>
      </c>
      <c r="T1139" s="37">
        <f t="shared" si="389"/>
        <v>0</v>
      </c>
      <c r="U1139" s="37">
        <f t="shared" si="390"/>
        <v>0</v>
      </c>
      <c r="V1139" s="37">
        <f t="shared" si="391"/>
        <v>0</v>
      </c>
      <c r="W1139" s="37">
        <f t="shared" si="392"/>
        <v>179222.67</v>
      </c>
    </row>
    <row r="1140" spans="1:23" x14ac:dyDescent="0.35">
      <c r="A1140" s="30">
        <v>46112</v>
      </c>
      <c r="B1140" s="31" t="s">
        <v>1704</v>
      </c>
      <c r="C1140" s="31" t="s">
        <v>400</v>
      </c>
      <c r="D1140" s="31">
        <v>179222.67</v>
      </c>
      <c r="E1140" s="31">
        <v>28675.63</v>
      </c>
      <c r="F1140" s="31">
        <v>207898.3</v>
      </c>
      <c r="G1140" s="31">
        <v>207898.3</v>
      </c>
      <c r="H1140" s="31">
        <f t="shared" si="394"/>
        <v>179222.67</v>
      </c>
      <c r="I1140" s="30">
        <v>46142</v>
      </c>
      <c r="J1140" s="30" t="s">
        <v>503</v>
      </c>
      <c r="K1140" s="31" t="s">
        <v>504</v>
      </c>
      <c r="L1140" s="31" t="s">
        <v>835</v>
      </c>
      <c r="M1140" s="31" t="s">
        <v>388</v>
      </c>
      <c r="N1140" s="7">
        <v>46129</v>
      </c>
      <c r="O1140" s="33">
        <f t="shared" si="384"/>
        <v>4</v>
      </c>
      <c r="P1140" s="33">
        <f t="shared" si="385"/>
        <v>16</v>
      </c>
      <c r="Q1140" s="52">
        <f t="shared" si="386"/>
        <v>0</v>
      </c>
      <c r="R1140" s="37">
        <f t="shared" si="387"/>
        <v>0</v>
      </c>
      <c r="S1140" s="37">
        <f t="shared" si="388"/>
        <v>0</v>
      </c>
      <c r="T1140" s="37">
        <f t="shared" si="389"/>
        <v>0</v>
      </c>
      <c r="U1140" s="37">
        <f t="shared" si="390"/>
        <v>0</v>
      </c>
      <c r="V1140" s="37">
        <f t="shared" si="391"/>
        <v>0</v>
      </c>
      <c r="W1140" s="37">
        <f t="shared" si="392"/>
        <v>179222.67</v>
      </c>
    </row>
    <row r="1141" spans="1:23" x14ac:dyDescent="0.35">
      <c r="A1141" s="30">
        <v>46112</v>
      </c>
      <c r="B1141" s="31" t="s">
        <v>1705</v>
      </c>
      <c r="C1141" s="31" t="s">
        <v>1274</v>
      </c>
      <c r="D1141" s="31">
        <v>9900</v>
      </c>
      <c r="E1141" s="31"/>
      <c r="F1141" s="31">
        <v>9900</v>
      </c>
      <c r="G1141" s="31">
        <v>9900</v>
      </c>
      <c r="H1141" s="31">
        <f t="shared" si="394"/>
        <v>9900</v>
      </c>
      <c r="I1141" s="30">
        <v>46142</v>
      </c>
      <c r="J1141" s="30" t="s">
        <v>503</v>
      </c>
      <c r="K1141" s="31" t="s">
        <v>504</v>
      </c>
      <c r="L1141" s="31" t="s">
        <v>397</v>
      </c>
      <c r="M1141" s="31" t="s">
        <v>388</v>
      </c>
      <c r="N1141" s="7">
        <v>46129</v>
      </c>
      <c r="O1141" s="33">
        <f t="shared" si="384"/>
        <v>4</v>
      </c>
      <c r="P1141" s="33">
        <f t="shared" si="385"/>
        <v>16</v>
      </c>
      <c r="Q1141" s="52">
        <f t="shared" si="386"/>
        <v>0</v>
      </c>
      <c r="R1141" s="37">
        <f t="shared" si="387"/>
        <v>0</v>
      </c>
      <c r="S1141" s="37">
        <f t="shared" si="388"/>
        <v>0</v>
      </c>
      <c r="T1141" s="37">
        <f t="shared" si="389"/>
        <v>0</v>
      </c>
      <c r="U1141" s="37">
        <f t="shared" si="390"/>
        <v>0</v>
      </c>
      <c r="V1141" s="37">
        <f t="shared" si="391"/>
        <v>0</v>
      </c>
      <c r="W1141" s="37">
        <f t="shared" si="392"/>
        <v>9900</v>
      </c>
    </row>
    <row r="1142" spans="1:23" x14ac:dyDescent="0.35">
      <c r="A1142" s="30">
        <v>46112</v>
      </c>
      <c r="B1142" s="31" t="s">
        <v>1706</v>
      </c>
      <c r="C1142" s="31" t="s">
        <v>1274</v>
      </c>
      <c r="D1142" s="31">
        <v>16500</v>
      </c>
      <c r="E1142" s="31"/>
      <c r="F1142" s="31">
        <v>16500</v>
      </c>
      <c r="G1142" s="31">
        <v>16500</v>
      </c>
      <c r="H1142" s="31">
        <f t="shared" si="394"/>
        <v>16500</v>
      </c>
      <c r="I1142" s="30">
        <v>46142</v>
      </c>
      <c r="J1142" s="30" t="s">
        <v>503</v>
      </c>
      <c r="K1142" s="31" t="s">
        <v>504</v>
      </c>
      <c r="L1142" s="31" t="s">
        <v>397</v>
      </c>
      <c r="M1142" s="31" t="s">
        <v>388</v>
      </c>
      <c r="N1142" s="7">
        <v>46129</v>
      </c>
      <c r="O1142" s="33">
        <f t="shared" si="384"/>
        <v>4</v>
      </c>
      <c r="P1142" s="33">
        <f t="shared" si="385"/>
        <v>16</v>
      </c>
      <c r="Q1142" s="52">
        <f t="shared" si="386"/>
        <v>0</v>
      </c>
      <c r="R1142" s="37">
        <f t="shared" si="387"/>
        <v>0</v>
      </c>
      <c r="S1142" s="37">
        <f t="shared" si="388"/>
        <v>0</v>
      </c>
      <c r="T1142" s="37">
        <f t="shared" si="389"/>
        <v>0</v>
      </c>
      <c r="U1142" s="37">
        <f t="shared" si="390"/>
        <v>0</v>
      </c>
      <c r="V1142" s="37">
        <f t="shared" si="391"/>
        <v>0</v>
      </c>
      <c r="W1142" s="37">
        <f t="shared" si="392"/>
        <v>16500</v>
      </c>
    </row>
    <row r="1143" spans="1:23" x14ac:dyDescent="0.35">
      <c r="A1143" s="30">
        <v>46112</v>
      </c>
      <c r="B1143" s="31" t="s">
        <v>1707</v>
      </c>
      <c r="C1143" s="31" t="s">
        <v>745</v>
      </c>
      <c r="D1143" s="31">
        <v>50834.07</v>
      </c>
      <c r="E1143" s="31">
        <v>8133.45</v>
      </c>
      <c r="F1143" s="31">
        <v>58967.519999999997</v>
      </c>
      <c r="G1143" s="31">
        <v>58967.519999999997</v>
      </c>
      <c r="H1143" s="31">
        <f t="shared" si="394"/>
        <v>50834.07</v>
      </c>
      <c r="I1143" s="30">
        <v>46142</v>
      </c>
      <c r="J1143" s="30" t="s">
        <v>503</v>
      </c>
      <c r="K1143" s="31" t="s">
        <v>504</v>
      </c>
      <c r="L1143" s="31" t="s">
        <v>835</v>
      </c>
      <c r="M1143" s="31" t="s">
        <v>388</v>
      </c>
      <c r="N1143" s="7">
        <v>46129</v>
      </c>
      <c r="O1143" s="33">
        <f t="shared" si="384"/>
        <v>4</v>
      </c>
      <c r="P1143" s="33">
        <f t="shared" si="385"/>
        <v>16</v>
      </c>
      <c r="Q1143" s="52">
        <f t="shared" si="386"/>
        <v>0</v>
      </c>
      <c r="R1143" s="37">
        <f t="shared" si="387"/>
        <v>0</v>
      </c>
      <c r="S1143" s="37">
        <f t="shared" si="388"/>
        <v>0</v>
      </c>
      <c r="T1143" s="37">
        <f t="shared" si="389"/>
        <v>0</v>
      </c>
      <c r="U1143" s="37">
        <f t="shared" si="390"/>
        <v>0</v>
      </c>
      <c r="V1143" s="37">
        <f t="shared" si="391"/>
        <v>0</v>
      </c>
      <c r="W1143" s="37">
        <f t="shared" si="392"/>
        <v>50834.07</v>
      </c>
    </row>
    <row r="1144" spans="1:23" x14ac:dyDescent="0.35">
      <c r="A1144" s="30">
        <v>46111</v>
      </c>
      <c r="B1144" s="31" t="s">
        <v>1708</v>
      </c>
      <c r="C1144" s="31" t="s">
        <v>674</v>
      </c>
      <c r="D1144" s="31">
        <v>37398.07</v>
      </c>
      <c r="E1144" s="31">
        <v>5983.69</v>
      </c>
      <c r="F1144" s="31">
        <v>43381.760000000002</v>
      </c>
      <c r="G1144" s="31">
        <v>43381.760000000002</v>
      </c>
      <c r="H1144" s="31">
        <f t="shared" si="394"/>
        <v>37398.07</v>
      </c>
      <c r="I1144" s="30">
        <v>46141</v>
      </c>
      <c r="J1144" s="30" t="s">
        <v>503</v>
      </c>
      <c r="K1144" s="31" t="s">
        <v>504</v>
      </c>
      <c r="L1144" s="31" t="s">
        <v>835</v>
      </c>
      <c r="M1144" s="31" t="s">
        <v>388</v>
      </c>
      <c r="N1144" s="7">
        <v>46129</v>
      </c>
      <c r="O1144" s="33">
        <f t="shared" si="384"/>
        <v>4</v>
      </c>
      <c r="P1144" s="33">
        <f t="shared" si="385"/>
        <v>16</v>
      </c>
      <c r="Q1144" s="52">
        <f t="shared" si="386"/>
        <v>0</v>
      </c>
      <c r="R1144" s="37">
        <f t="shared" si="387"/>
        <v>0</v>
      </c>
      <c r="S1144" s="37">
        <f t="shared" si="388"/>
        <v>0</v>
      </c>
      <c r="T1144" s="37">
        <f t="shared" si="389"/>
        <v>0</v>
      </c>
      <c r="U1144" s="37">
        <f t="shared" si="390"/>
        <v>0</v>
      </c>
      <c r="V1144" s="37">
        <f t="shared" si="391"/>
        <v>0</v>
      </c>
      <c r="W1144" s="37">
        <f t="shared" si="392"/>
        <v>37398.07</v>
      </c>
    </row>
    <row r="1145" spans="1:23" x14ac:dyDescent="0.35">
      <c r="A1145" s="30">
        <v>46111</v>
      </c>
      <c r="B1145" s="31" t="s">
        <v>1710</v>
      </c>
      <c r="C1145" s="31" t="s">
        <v>831</v>
      </c>
      <c r="D1145" s="31">
        <v>12466.02</v>
      </c>
      <c r="E1145" s="31"/>
      <c r="F1145" s="31">
        <v>12466.02</v>
      </c>
      <c r="G1145" s="31">
        <v>12466.02</v>
      </c>
      <c r="H1145" s="31">
        <f t="shared" si="394"/>
        <v>12466.02</v>
      </c>
      <c r="I1145" s="30">
        <v>46141</v>
      </c>
      <c r="J1145" s="30" t="s">
        <v>503</v>
      </c>
      <c r="K1145" s="31" t="s">
        <v>504</v>
      </c>
      <c r="L1145" s="31" t="s">
        <v>397</v>
      </c>
      <c r="M1145" s="31" t="s">
        <v>388</v>
      </c>
      <c r="N1145" s="7">
        <v>46129</v>
      </c>
      <c r="O1145" s="33">
        <f t="shared" si="384"/>
        <v>4</v>
      </c>
      <c r="P1145" s="33">
        <f t="shared" si="385"/>
        <v>16</v>
      </c>
      <c r="Q1145" s="52">
        <f t="shared" si="386"/>
        <v>0</v>
      </c>
      <c r="R1145" s="37">
        <f t="shared" si="387"/>
        <v>0</v>
      </c>
      <c r="S1145" s="37">
        <f t="shared" si="388"/>
        <v>0</v>
      </c>
      <c r="T1145" s="37">
        <f t="shared" si="389"/>
        <v>0</v>
      </c>
      <c r="U1145" s="37">
        <f t="shared" si="390"/>
        <v>0</v>
      </c>
      <c r="V1145" s="37">
        <f t="shared" si="391"/>
        <v>0</v>
      </c>
      <c r="W1145" s="37">
        <f t="shared" si="392"/>
        <v>12466.02</v>
      </c>
    </row>
    <row r="1146" spans="1:23" x14ac:dyDescent="0.35">
      <c r="A1146" s="30">
        <v>46111</v>
      </c>
      <c r="B1146" s="31" t="s">
        <v>1711</v>
      </c>
      <c r="C1146" s="31" t="s">
        <v>402</v>
      </c>
      <c r="D1146" s="31">
        <v>13680</v>
      </c>
      <c r="E1146" s="31">
        <v>2188.8000000000002</v>
      </c>
      <c r="F1146" s="31">
        <v>15868.8</v>
      </c>
      <c r="G1146" s="31">
        <v>15868.8</v>
      </c>
      <c r="H1146" s="31">
        <f t="shared" si="394"/>
        <v>13680</v>
      </c>
      <c r="I1146" s="30">
        <v>46141</v>
      </c>
      <c r="J1146" s="30" t="s">
        <v>503</v>
      </c>
      <c r="K1146" s="31" t="s">
        <v>504</v>
      </c>
      <c r="L1146" s="31" t="s">
        <v>397</v>
      </c>
      <c r="M1146" s="31" t="s">
        <v>388</v>
      </c>
      <c r="N1146" s="7">
        <v>46129</v>
      </c>
      <c r="O1146" s="33">
        <f t="shared" si="384"/>
        <v>4</v>
      </c>
      <c r="P1146" s="33">
        <f t="shared" si="385"/>
        <v>16</v>
      </c>
      <c r="Q1146" s="52">
        <f t="shared" si="386"/>
        <v>0</v>
      </c>
      <c r="R1146" s="37">
        <f t="shared" si="387"/>
        <v>0</v>
      </c>
      <c r="S1146" s="37">
        <f t="shared" si="388"/>
        <v>0</v>
      </c>
      <c r="T1146" s="37">
        <f t="shared" si="389"/>
        <v>0</v>
      </c>
      <c r="U1146" s="37">
        <f t="shared" si="390"/>
        <v>0</v>
      </c>
      <c r="V1146" s="37">
        <f t="shared" si="391"/>
        <v>0</v>
      </c>
      <c r="W1146" s="37">
        <f t="shared" si="392"/>
        <v>13680</v>
      </c>
    </row>
    <row r="1147" spans="1:23" x14ac:dyDescent="0.35">
      <c r="A1147" s="30">
        <v>46109</v>
      </c>
      <c r="B1147" s="31" t="s">
        <v>1717</v>
      </c>
      <c r="C1147" s="31" t="s">
        <v>1448</v>
      </c>
      <c r="D1147" s="31">
        <v>18418.55</v>
      </c>
      <c r="E1147" s="31">
        <v>2946.97</v>
      </c>
      <c r="F1147" s="31">
        <v>21365.52</v>
      </c>
      <c r="G1147" s="31">
        <v>21365.52</v>
      </c>
      <c r="H1147" s="31">
        <f t="shared" si="394"/>
        <v>18418.55</v>
      </c>
      <c r="I1147" s="30">
        <v>46139</v>
      </c>
      <c r="J1147" s="30" t="s">
        <v>503</v>
      </c>
      <c r="K1147" s="31" t="s">
        <v>504</v>
      </c>
      <c r="L1147" s="31" t="s">
        <v>1146</v>
      </c>
      <c r="M1147" s="31" t="s">
        <v>388</v>
      </c>
      <c r="N1147" s="7">
        <v>46129</v>
      </c>
      <c r="O1147" s="33">
        <f t="shared" si="384"/>
        <v>4</v>
      </c>
      <c r="P1147" s="33">
        <f t="shared" si="385"/>
        <v>16</v>
      </c>
      <c r="Q1147" s="52">
        <f t="shared" si="386"/>
        <v>0</v>
      </c>
      <c r="R1147" s="37">
        <f t="shared" si="387"/>
        <v>0</v>
      </c>
      <c r="S1147" s="37">
        <f t="shared" si="388"/>
        <v>0</v>
      </c>
      <c r="T1147" s="37">
        <f t="shared" si="389"/>
        <v>0</v>
      </c>
      <c r="U1147" s="37">
        <f t="shared" si="390"/>
        <v>0</v>
      </c>
      <c r="V1147" s="37">
        <f t="shared" si="391"/>
        <v>0</v>
      </c>
      <c r="W1147" s="37">
        <f t="shared" si="392"/>
        <v>18418.55</v>
      </c>
    </row>
    <row r="1148" spans="1:23" x14ac:dyDescent="0.35">
      <c r="A1148" s="30">
        <v>46109</v>
      </c>
      <c r="B1148" s="31" t="s">
        <v>1718</v>
      </c>
      <c r="C1148" s="31" t="s">
        <v>523</v>
      </c>
      <c r="D1148" s="31">
        <v>30750.97</v>
      </c>
      <c r="E1148" s="31">
        <v>4920.16</v>
      </c>
      <c r="F1148" s="31">
        <v>35671.129999999997</v>
      </c>
      <c r="G1148" s="31">
        <v>35671.129999999997</v>
      </c>
      <c r="H1148" s="31">
        <f t="shared" si="394"/>
        <v>30750.97</v>
      </c>
      <c r="I1148" s="30">
        <v>46139</v>
      </c>
      <c r="J1148" s="30" t="s">
        <v>503</v>
      </c>
      <c r="K1148" s="31" t="s">
        <v>504</v>
      </c>
      <c r="L1148" s="31" t="s">
        <v>397</v>
      </c>
      <c r="M1148" s="31" t="s">
        <v>388</v>
      </c>
      <c r="N1148" s="7">
        <v>46129</v>
      </c>
      <c r="O1148" s="33">
        <f t="shared" si="384"/>
        <v>4</v>
      </c>
      <c r="P1148" s="33">
        <f t="shared" si="385"/>
        <v>16</v>
      </c>
      <c r="Q1148" s="52">
        <f t="shared" si="386"/>
        <v>0</v>
      </c>
      <c r="R1148" s="37">
        <f t="shared" si="387"/>
        <v>0</v>
      </c>
      <c r="S1148" s="37">
        <f t="shared" si="388"/>
        <v>0</v>
      </c>
      <c r="T1148" s="37">
        <f t="shared" si="389"/>
        <v>0</v>
      </c>
      <c r="U1148" s="37">
        <f t="shared" si="390"/>
        <v>0</v>
      </c>
      <c r="V1148" s="37">
        <f t="shared" si="391"/>
        <v>0</v>
      </c>
      <c r="W1148" s="37">
        <f t="shared" si="392"/>
        <v>30750.97</v>
      </c>
    </row>
    <row r="1149" spans="1:23" x14ac:dyDescent="0.35">
      <c r="A1149" s="30">
        <v>46108</v>
      </c>
      <c r="B1149" s="31" t="s">
        <v>1666</v>
      </c>
      <c r="C1149" s="31" t="s">
        <v>402</v>
      </c>
      <c r="D1149" s="31">
        <v>13680</v>
      </c>
      <c r="E1149" s="31">
        <v>2188.8000000000002</v>
      </c>
      <c r="F1149" s="31">
        <v>15868.8</v>
      </c>
      <c r="G1149" s="31">
        <v>15868.8</v>
      </c>
      <c r="H1149" s="31">
        <f t="shared" si="394"/>
        <v>13680</v>
      </c>
      <c r="I1149" s="30">
        <v>46138</v>
      </c>
      <c r="J1149" s="30" t="s">
        <v>503</v>
      </c>
      <c r="K1149" s="31" t="s">
        <v>504</v>
      </c>
      <c r="L1149" s="31" t="s">
        <v>397</v>
      </c>
      <c r="M1149" s="31" t="s">
        <v>388</v>
      </c>
      <c r="N1149" s="7">
        <v>46129</v>
      </c>
      <c r="O1149" s="33">
        <f t="shared" si="384"/>
        <v>4</v>
      </c>
      <c r="P1149" s="33">
        <f t="shared" si="385"/>
        <v>16</v>
      </c>
      <c r="Q1149" s="52">
        <f t="shared" si="386"/>
        <v>0</v>
      </c>
      <c r="R1149" s="37">
        <f t="shared" si="387"/>
        <v>0</v>
      </c>
      <c r="S1149" s="37">
        <f t="shared" si="388"/>
        <v>0</v>
      </c>
      <c r="T1149" s="37">
        <f t="shared" si="389"/>
        <v>0</v>
      </c>
      <c r="U1149" s="37">
        <f t="shared" si="390"/>
        <v>0</v>
      </c>
      <c r="V1149" s="37">
        <f t="shared" si="391"/>
        <v>0</v>
      </c>
      <c r="W1149" s="37">
        <f t="shared" si="392"/>
        <v>13680</v>
      </c>
    </row>
    <row r="1150" spans="1:23" x14ac:dyDescent="0.35">
      <c r="A1150" s="30">
        <v>46108</v>
      </c>
      <c r="B1150" s="31" t="s">
        <v>1667</v>
      </c>
      <c r="C1150" s="31" t="s">
        <v>792</v>
      </c>
      <c r="D1150" s="31">
        <v>27125</v>
      </c>
      <c r="E1150" s="31">
        <v>4340</v>
      </c>
      <c r="F1150" s="31">
        <v>31465</v>
      </c>
      <c r="G1150" s="31">
        <v>31465</v>
      </c>
      <c r="H1150" s="31">
        <f t="shared" si="394"/>
        <v>27125</v>
      </c>
      <c r="I1150" s="30">
        <v>46138</v>
      </c>
      <c r="J1150" s="30" t="s">
        <v>503</v>
      </c>
      <c r="K1150" s="31" t="s">
        <v>504</v>
      </c>
      <c r="L1150" s="31" t="s">
        <v>397</v>
      </c>
      <c r="M1150" s="31" t="s">
        <v>388</v>
      </c>
      <c r="N1150" s="7">
        <v>46129</v>
      </c>
      <c r="O1150" s="33">
        <f t="shared" si="384"/>
        <v>4</v>
      </c>
      <c r="P1150" s="33">
        <f t="shared" si="385"/>
        <v>16</v>
      </c>
      <c r="Q1150" s="52">
        <f t="shared" si="386"/>
        <v>0</v>
      </c>
      <c r="R1150" s="37">
        <f t="shared" si="387"/>
        <v>0</v>
      </c>
      <c r="S1150" s="37">
        <f t="shared" si="388"/>
        <v>0</v>
      </c>
      <c r="T1150" s="37">
        <f t="shared" si="389"/>
        <v>0</v>
      </c>
      <c r="U1150" s="37">
        <f t="shared" si="390"/>
        <v>0</v>
      </c>
      <c r="V1150" s="37">
        <f t="shared" si="391"/>
        <v>0</v>
      </c>
      <c r="W1150" s="37">
        <f t="shared" si="392"/>
        <v>27125</v>
      </c>
    </row>
    <row r="1151" spans="1:23" x14ac:dyDescent="0.35">
      <c r="A1151" s="30">
        <v>46108</v>
      </c>
      <c r="B1151" s="31" t="s">
        <v>1668</v>
      </c>
      <c r="C1151" s="31" t="s">
        <v>563</v>
      </c>
      <c r="D1151" s="31">
        <v>4750</v>
      </c>
      <c r="E1151" s="31">
        <v>760</v>
      </c>
      <c r="F1151" s="31">
        <v>5510</v>
      </c>
      <c r="G1151" s="31">
        <v>5510</v>
      </c>
      <c r="H1151" s="31">
        <f t="shared" si="394"/>
        <v>4750</v>
      </c>
      <c r="I1151" s="30">
        <v>46138</v>
      </c>
      <c r="J1151" s="30" t="s">
        <v>503</v>
      </c>
      <c r="K1151" s="31" t="s">
        <v>504</v>
      </c>
      <c r="L1151" s="31" t="s">
        <v>397</v>
      </c>
      <c r="M1151" s="31" t="s">
        <v>388</v>
      </c>
      <c r="N1151" s="7">
        <v>46129</v>
      </c>
      <c r="O1151" s="33">
        <f t="shared" si="384"/>
        <v>4</v>
      </c>
      <c r="P1151" s="33">
        <f t="shared" si="385"/>
        <v>16</v>
      </c>
      <c r="Q1151" s="52">
        <f t="shared" si="386"/>
        <v>0</v>
      </c>
      <c r="R1151" s="37">
        <f t="shared" si="387"/>
        <v>0</v>
      </c>
      <c r="S1151" s="37">
        <f t="shared" si="388"/>
        <v>0</v>
      </c>
      <c r="T1151" s="37">
        <f t="shared" si="389"/>
        <v>0</v>
      </c>
      <c r="U1151" s="37">
        <f t="shared" si="390"/>
        <v>0</v>
      </c>
      <c r="V1151" s="37">
        <f t="shared" si="391"/>
        <v>0</v>
      </c>
      <c r="W1151" s="37">
        <f t="shared" si="392"/>
        <v>4750</v>
      </c>
    </row>
    <row r="1152" spans="1:23" x14ac:dyDescent="0.35">
      <c r="A1152" s="30">
        <v>46108</v>
      </c>
      <c r="B1152" s="31" t="s">
        <v>1669</v>
      </c>
      <c r="C1152" s="31" t="s">
        <v>402</v>
      </c>
      <c r="D1152" s="31">
        <v>13680</v>
      </c>
      <c r="E1152" s="31">
        <v>2188.8000000000002</v>
      </c>
      <c r="F1152" s="31">
        <v>15868.8</v>
      </c>
      <c r="G1152" s="31">
        <v>15868.8</v>
      </c>
      <c r="H1152" s="31">
        <f t="shared" si="394"/>
        <v>13680</v>
      </c>
      <c r="I1152" s="30">
        <v>46138</v>
      </c>
      <c r="J1152" s="30" t="s">
        <v>503</v>
      </c>
      <c r="K1152" s="31" t="s">
        <v>504</v>
      </c>
      <c r="L1152" s="31" t="s">
        <v>397</v>
      </c>
      <c r="M1152" s="31" t="s">
        <v>388</v>
      </c>
      <c r="N1152" s="7">
        <v>46129</v>
      </c>
      <c r="O1152" s="33">
        <f t="shared" si="384"/>
        <v>4</v>
      </c>
      <c r="P1152" s="33">
        <f t="shared" si="385"/>
        <v>16</v>
      </c>
      <c r="Q1152" s="52">
        <f t="shared" si="386"/>
        <v>0</v>
      </c>
      <c r="R1152" s="37">
        <f t="shared" si="387"/>
        <v>0</v>
      </c>
      <c r="S1152" s="37">
        <f t="shared" si="388"/>
        <v>0</v>
      </c>
      <c r="T1152" s="37">
        <f t="shared" si="389"/>
        <v>0</v>
      </c>
      <c r="U1152" s="37">
        <f t="shared" si="390"/>
        <v>0</v>
      </c>
      <c r="V1152" s="37">
        <f t="shared" si="391"/>
        <v>0</v>
      </c>
      <c r="W1152" s="37">
        <f t="shared" si="392"/>
        <v>13680</v>
      </c>
    </row>
    <row r="1153" spans="1:23" x14ac:dyDescent="0.35">
      <c r="A1153" s="30">
        <v>46108</v>
      </c>
      <c r="B1153" s="31" t="s">
        <v>1670</v>
      </c>
      <c r="C1153" s="31" t="s">
        <v>1671</v>
      </c>
      <c r="D1153" s="31">
        <v>6380</v>
      </c>
      <c r="E1153" s="31">
        <v>1020.8</v>
      </c>
      <c r="F1153" s="31">
        <v>7400.8</v>
      </c>
      <c r="G1153" s="31">
        <v>7400.8</v>
      </c>
      <c r="H1153" s="31">
        <f t="shared" si="394"/>
        <v>6380</v>
      </c>
      <c r="I1153" s="30">
        <v>46138</v>
      </c>
      <c r="J1153" s="30" t="s">
        <v>503</v>
      </c>
      <c r="K1153" s="31" t="s">
        <v>504</v>
      </c>
      <c r="L1153" s="31" t="s">
        <v>835</v>
      </c>
      <c r="M1153" s="31" t="s">
        <v>388</v>
      </c>
      <c r="N1153" s="7">
        <v>46129</v>
      </c>
      <c r="O1153" s="33">
        <f t="shared" si="384"/>
        <v>4</v>
      </c>
      <c r="P1153" s="33">
        <f t="shared" si="385"/>
        <v>16</v>
      </c>
      <c r="Q1153" s="52">
        <f t="shared" si="386"/>
        <v>0</v>
      </c>
      <c r="R1153" s="37">
        <f t="shared" si="387"/>
        <v>0</v>
      </c>
      <c r="S1153" s="37">
        <f t="shared" si="388"/>
        <v>0</v>
      </c>
      <c r="T1153" s="37">
        <f t="shared" si="389"/>
        <v>0</v>
      </c>
      <c r="U1153" s="37">
        <f t="shared" si="390"/>
        <v>0</v>
      </c>
      <c r="V1153" s="37">
        <f t="shared" si="391"/>
        <v>0</v>
      </c>
      <c r="W1153" s="37">
        <f t="shared" si="392"/>
        <v>6380</v>
      </c>
    </row>
    <row r="1154" spans="1:23" x14ac:dyDescent="0.35">
      <c r="A1154" s="30">
        <v>46107</v>
      </c>
      <c r="B1154" s="31" t="s">
        <v>1676</v>
      </c>
      <c r="C1154" s="31" t="s">
        <v>1382</v>
      </c>
      <c r="D1154" s="31">
        <v>17640</v>
      </c>
      <c r="E1154" s="31"/>
      <c r="F1154" s="31">
        <v>17640</v>
      </c>
      <c r="G1154" s="31">
        <v>17640</v>
      </c>
      <c r="H1154" s="31">
        <f t="shared" si="394"/>
        <v>17640</v>
      </c>
      <c r="I1154" s="30">
        <v>46137</v>
      </c>
      <c r="J1154" s="30" t="s">
        <v>503</v>
      </c>
      <c r="K1154" s="31" t="s">
        <v>504</v>
      </c>
      <c r="L1154" s="31" t="s">
        <v>397</v>
      </c>
      <c r="M1154" s="31" t="s">
        <v>388</v>
      </c>
      <c r="N1154" s="7">
        <v>46129</v>
      </c>
      <c r="O1154" s="33">
        <f t="shared" si="384"/>
        <v>4</v>
      </c>
      <c r="P1154" s="33">
        <f t="shared" si="385"/>
        <v>16</v>
      </c>
      <c r="Q1154" s="52">
        <f t="shared" si="386"/>
        <v>0</v>
      </c>
      <c r="R1154" s="37">
        <f t="shared" si="387"/>
        <v>0</v>
      </c>
      <c r="S1154" s="37">
        <f t="shared" si="388"/>
        <v>0</v>
      </c>
      <c r="T1154" s="37">
        <f t="shared" si="389"/>
        <v>0</v>
      </c>
      <c r="U1154" s="37">
        <f t="shared" si="390"/>
        <v>0</v>
      </c>
      <c r="V1154" s="37">
        <f t="shared" si="391"/>
        <v>0</v>
      </c>
      <c r="W1154" s="37">
        <f t="shared" si="392"/>
        <v>17640</v>
      </c>
    </row>
    <row r="1155" spans="1:23" x14ac:dyDescent="0.35">
      <c r="A1155" s="30">
        <v>46107</v>
      </c>
      <c r="B1155" s="31" t="s">
        <v>1677</v>
      </c>
      <c r="C1155" s="31" t="s">
        <v>1448</v>
      </c>
      <c r="D1155" s="31">
        <v>3150</v>
      </c>
      <c r="E1155" s="31">
        <v>504</v>
      </c>
      <c r="F1155" s="31">
        <v>3654</v>
      </c>
      <c r="G1155" s="31">
        <v>3654</v>
      </c>
      <c r="H1155" s="31">
        <f t="shared" si="394"/>
        <v>3150</v>
      </c>
      <c r="I1155" s="30">
        <v>46137</v>
      </c>
      <c r="J1155" s="30" t="s">
        <v>503</v>
      </c>
      <c r="K1155" s="31" t="s">
        <v>504</v>
      </c>
      <c r="L1155" s="31" t="s">
        <v>1146</v>
      </c>
      <c r="M1155" s="31" t="s">
        <v>388</v>
      </c>
      <c r="N1155" s="7">
        <v>46129</v>
      </c>
      <c r="O1155" s="33">
        <f t="shared" si="384"/>
        <v>4</v>
      </c>
      <c r="P1155" s="33">
        <f t="shared" si="385"/>
        <v>16</v>
      </c>
      <c r="Q1155" s="52">
        <f t="shared" si="386"/>
        <v>0</v>
      </c>
      <c r="R1155" s="37">
        <f t="shared" si="387"/>
        <v>0</v>
      </c>
      <c r="S1155" s="37">
        <f t="shared" si="388"/>
        <v>0</v>
      </c>
      <c r="T1155" s="37">
        <f t="shared" si="389"/>
        <v>0</v>
      </c>
      <c r="U1155" s="37">
        <f t="shared" si="390"/>
        <v>0</v>
      </c>
      <c r="V1155" s="37">
        <f t="shared" si="391"/>
        <v>0</v>
      </c>
      <c r="W1155" s="37">
        <f t="shared" si="392"/>
        <v>3150</v>
      </c>
    </row>
    <row r="1156" spans="1:23" x14ac:dyDescent="0.35">
      <c r="A1156" s="30">
        <v>46107</v>
      </c>
      <c r="B1156" s="31" t="s">
        <v>1678</v>
      </c>
      <c r="C1156" s="31" t="s">
        <v>1679</v>
      </c>
      <c r="D1156" s="31">
        <v>16000</v>
      </c>
      <c r="E1156" s="31">
        <v>2560</v>
      </c>
      <c r="F1156" s="31">
        <v>18560</v>
      </c>
      <c r="G1156" s="31">
        <v>18560</v>
      </c>
      <c r="H1156" s="31">
        <f t="shared" si="394"/>
        <v>16000</v>
      </c>
      <c r="I1156" s="30">
        <v>46137</v>
      </c>
      <c r="J1156" s="30" t="s">
        <v>503</v>
      </c>
      <c r="K1156" s="31" t="s">
        <v>504</v>
      </c>
      <c r="L1156" s="31" t="s">
        <v>1146</v>
      </c>
      <c r="M1156" s="31" t="s">
        <v>388</v>
      </c>
      <c r="N1156" s="7">
        <v>46129</v>
      </c>
      <c r="O1156" s="33">
        <f t="shared" si="384"/>
        <v>4</v>
      </c>
      <c r="P1156" s="33">
        <f t="shared" si="385"/>
        <v>16</v>
      </c>
      <c r="Q1156" s="52">
        <f t="shared" si="386"/>
        <v>0</v>
      </c>
      <c r="R1156" s="37">
        <f t="shared" si="387"/>
        <v>0</v>
      </c>
      <c r="S1156" s="37">
        <f t="shared" si="388"/>
        <v>0</v>
      </c>
      <c r="T1156" s="37">
        <f t="shared" si="389"/>
        <v>0</v>
      </c>
      <c r="U1156" s="37">
        <f t="shared" si="390"/>
        <v>0</v>
      </c>
      <c r="V1156" s="37">
        <f t="shared" si="391"/>
        <v>0</v>
      </c>
      <c r="W1156" s="37">
        <f t="shared" si="392"/>
        <v>16000</v>
      </c>
    </row>
    <row r="1157" spans="1:23" x14ac:dyDescent="0.35">
      <c r="A1157" s="30">
        <v>46106</v>
      </c>
      <c r="B1157" s="31" t="s">
        <v>1680</v>
      </c>
      <c r="C1157" s="31" t="s">
        <v>400</v>
      </c>
      <c r="D1157" s="31">
        <v>84216.23</v>
      </c>
      <c r="E1157" s="31">
        <v>13474.6</v>
      </c>
      <c r="F1157" s="31">
        <v>97690.83</v>
      </c>
      <c r="G1157" s="31">
        <v>97690.83</v>
      </c>
      <c r="H1157" s="31">
        <f t="shared" si="394"/>
        <v>84216.23</v>
      </c>
      <c r="I1157" s="30">
        <v>46136</v>
      </c>
      <c r="J1157" s="30" t="s">
        <v>505</v>
      </c>
      <c r="K1157" s="31" t="s">
        <v>504</v>
      </c>
      <c r="L1157" s="31" t="s">
        <v>397</v>
      </c>
      <c r="M1157" s="31" t="s">
        <v>388</v>
      </c>
      <c r="N1157" s="7">
        <v>46129</v>
      </c>
      <c r="O1157" s="33">
        <f t="shared" si="384"/>
        <v>4</v>
      </c>
      <c r="P1157" s="33">
        <f t="shared" si="385"/>
        <v>16</v>
      </c>
      <c r="Q1157" s="52">
        <f t="shared" si="386"/>
        <v>0</v>
      </c>
      <c r="R1157" s="37">
        <f t="shared" si="387"/>
        <v>0</v>
      </c>
      <c r="S1157" s="37">
        <f t="shared" si="388"/>
        <v>0</v>
      </c>
      <c r="T1157" s="37">
        <f t="shared" si="389"/>
        <v>0</v>
      </c>
      <c r="U1157" s="37">
        <f t="shared" si="390"/>
        <v>0</v>
      </c>
      <c r="V1157" s="37">
        <f t="shared" si="391"/>
        <v>84216.23</v>
      </c>
      <c r="W1157" s="37">
        <f t="shared" si="392"/>
        <v>0</v>
      </c>
    </row>
    <row r="1158" spans="1:23" x14ac:dyDescent="0.35">
      <c r="A1158" s="30">
        <v>46106</v>
      </c>
      <c r="B1158" s="31" t="s">
        <v>1681</v>
      </c>
      <c r="C1158" s="31" t="s">
        <v>831</v>
      </c>
      <c r="D1158" s="31">
        <v>4600</v>
      </c>
      <c r="E1158" s="31"/>
      <c r="F1158" s="31">
        <v>4600</v>
      </c>
      <c r="G1158" s="31">
        <v>4600</v>
      </c>
      <c r="H1158" s="31">
        <f t="shared" si="394"/>
        <v>4600</v>
      </c>
      <c r="I1158" s="30">
        <v>46136</v>
      </c>
      <c r="J1158" s="30" t="s">
        <v>505</v>
      </c>
      <c r="K1158" s="31" t="s">
        <v>504</v>
      </c>
      <c r="L1158" s="31" t="s">
        <v>397</v>
      </c>
      <c r="M1158" s="31" t="s">
        <v>388</v>
      </c>
      <c r="N1158" s="7">
        <v>46129</v>
      </c>
      <c r="O1158" s="33">
        <f t="shared" si="384"/>
        <v>4</v>
      </c>
      <c r="P1158" s="33">
        <f t="shared" si="385"/>
        <v>16</v>
      </c>
      <c r="Q1158" s="52">
        <f t="shared" si="386"/>
        <v>0</v>
      </c>
      <c r="R1158" s="37">
        <f t="shared" si="387"/>
        <v>0</v>
      </c>
      <c r="S1158" s="37">
        <f t="shared" si="388"/>
        <v>0</v>
      </c>
      <c r="T1158" s="37">
        <f t="shared" si="389"/>
        <v>0</v>
      </c>
      <c r="U1158" s="37">
        <f t="shared" si="390"/>
        <v>0</v>
      </c>
      <c r="V1158" s="37">
        <f t="shared" si="391"/>
        <v>4600</v>
      </c>
      <c r="W1158" s="37">
        <f t="shared" si="392"/>
        <v>0</v>
      </c>
    </row>
    <row r="1159" spans="1:23" x14ac:dyDescent="0.35">
      <c r="A1159" s="30">
        <v>46106</v>
      </c>
      <c r="B1159" s="31" t="s">
        <v>1683</v>
      </c>
      <c r="C1159" s="31" t="s">
        <v>410</v>
      </c>
      <c r="D1159" s="31">
        <v>78000</v>
      </c>
      <c r="E1159" s="31">
        <v>12480</v>
      </c>
      <c r="F1159" s="31">
        <v>90480</v>
      </c>
      <c r="G1159" s="31">
        <v>90480</v>
      </c>
      <c r="H1159" s="31">
        <f t="shared" si="394"/>
        <v>78000</v>
      </c>
      <c r="I1159" s="30">
        <v>46136</v>
      </c>
      <c r="J1159" s="30" t="s">
        <v>505</v>
      </c>
      <c r="K1159" s="31" t="s">
        <v>504</v>
      </c>
      <c r="L1159" s="31" t="s">
        <v>397</v>
      </c>
      <c r="M1159" s="31" t="s">
        <v>388</v>
      </c>
      <c r="N1159" s="7">
        <v>46129</v>
      </c>
      <c r="O1159" s="33">
        <f t="shared" si="384"/>
        <v>4</v>
      </c>
      <c r="P1159" s="33">
        <f t="shared" si="385"/>
        <v>16</v>
      </c>
      <c r="Q1159" s="52">
        <f t="shared" si="386"/>
        <v>0</v>
      </c>
      <c r="R1159" s="37">
        <f t="shared" si="387"/>
        <v>0</v>
      </c>
      <c r="S1159" s="37">
        <f t="shared" si="388"/>
        <v>0</v>
      </c>
      <c r="T1159" s="37">
        <f t="shared" si="389"/>
        <v>0</v>
      </c>
      <c r="U1159" s="37">
        <f t="shared" si="390"/>
        <v>0</v>
      </c>
      <c r="V1159" s="37">
        <f t="shared" si="391"/>
        <v>78000</v>
      </c>
      <c r="W1159" s="37">
        <f t="shared" si="392"/>
        <v>0</v>
      </c>
    </row>
    <row r="1160" spans="1:23" x14ac:dyDescent="0.35">
      <c r="A1160" s="30">
        <v>46105</v>
      </c>
      <c r="B1160" s="31" t="s">
        <v>1684</v>
      </c>
      <c r="C1160" s="31" t="s">
        <v>966</v>
      </c>
      <c r="D1160" s="31">
        <v>37500</v>
      </c>
      <c r="E1160" s="31">
        <v>6000</v>
      </c>
      <c r="F1160" s="31">
        <v>43500</v>
      </c>
      <c r="G1160" s="31">
        <v>43500</v>
      </c>
      <c r="H1160" s="31">
        <f t="shared" si="394"/>
        <v>37500</v>
      </c>
      <c r="I1160" s="30">
        <v>46135</v>
      </c>
      <c r="J1160" s="30" t="s">
        <v>505</v>
      </c>
      <c r="K1160" s="31" t="s">
        <v>504</v>
      </c>
      <c r="L1160" s="31" t="s">
        <v>397</v>
      </c>
      <c r="M1160" s="31" t="s">
        <v>388</v>
      </c>
      <c r="N1160" s="7">
        <v>46129</v>
      </c>
      <c r="O1160" s="33">
        <f t="shared" si="384"/>
        <v>4</v>
      </c>
      <c r="P1160" s="33">
        <f t="shared" si="385"/>
        <v>16</v>
      </c>
      <c r="Q1160" s="52">
        <f t="shared" si="386"/>
        <v>0</v>
      </c>
      <c r="R1160" s="37">
        <f t="shared" si="387"/>
        <v>0</v>
      </c>
      <c r="S1160" s="37">
        <f t="shared" si="388"/>
        <v>0</v>
      </c>
      <c r="T1160" s="37">
        <f t="shared" si="389"/>
        <v>0</v>
      </c>
      <c r="U1160" s="37">
        <f t="shared" si="390"/>
        <v>0</v>
      </c>
      <c r="V1160" s="37">
        <f t="shared" si="391"/>
        <v>37500</v>
      </c>
      <c r="W1160" s="37">
        <f t="shared" si="392"/>
        <v>0</v>
      </c>
    </row>
    <row r="1161" spans="1:23" x14ac:dyDescent="0.35">
      <c r="A1161" s="30">
        <v>46105</v>
      </c>
      <c r="B1161" s="31" t="s">
        <v>1685</v>
      </c>
      <c r="C1161" s="31" t="s">
        <v>415</v>
      </c>
      <c r="D1161" s="31">
        <v>24080.3</v>
      </c>
      <c r="E1161" s="31">
        <v>3852.85</v>
      </c>
      <c r="F1161" s="31">
        <v>27933.15</v>
      </c>
      <c r="G1161" s="31">
        <v>27933.15</v>
      </c>
      <c r="H1161" s="31">
        <f t="shared" si="394"/>
        <v>24080.3</v>
      </c>
      <c r="I1161" s="30">
        <v>46135</v>
      </c>
      <c r="J1161" s="30" t="s">
        <v>505</v>
      </c>
      <c r="K1161" s="31" t="s">
        <v>504</v>
      </c>
      <c r="L1161" s="31" t="s">
        <v>397</v>
      </c>
      <c r="M1161" s="31" t="s">
        <v>388</v>
      </c>
      <c r="N1161" s="7">
        <v>46129</v>
      </c>
      <c r="O1161" s="33">
        <f t="shared" ref="O1161:O1221" si="395">MONTH(N1161)</f>
        <v>4</v>
      </c>
      <c r="P1161" s="33">
        <f t="shared" ref="P1161:P1221" si="396">WEEKNUM(N1161)</f>
        <v>16</v>
      </c>
      <c r="Q1161" s="52">
        <f t="shared" ref="Q1161:Q1221" si="397">IF(J1161="Vencido",N1161-I1161+1,0)</f>
        <v>0</v>
      </c>
      <c r="R1161" s="37">
        <f t="shared" ref="R1161:R1221" si="398">IF(Q1161&gt;0,IF(Q1161&lt;31,H1161,0),0)</f>
        <v>0</v>
      </c>
      <c r="S1161" s="37">
        <f t="shared" ref="S1161:S1221" si="399">IF(Q1161&gt;30,IF(Q1161&lt;61,H1161,0),0)</f>
        <v>0</v>
      </c>
      <c r="T1161" s="37">
        <f t="shared" ref="T1161:T1221" si="400">IF(Q1161&gt;60,IF(Q1161&lt;91,H1161,0),0)</f>
        <v>0</v>
      </c>
      <c r="U1161" s="37">
        <f t="shared" ref="U1161:U1221" si="401">IF(Q1161&gt;90,H1161,0)</f>
        <v>0</v>
      </c>
      <c r="V1161" s="37">
        <f t="shared" ref="V1161:V1221" si="402">IF(J1161="Por vencer",H1161,0)</f>
        <v>24080.3</v>
      </c>
      <c r="W1161" s="37">
        <f t="shared" ref="W1161:W1221" si="403">IF(J1161="Vigente",H1161,0)</f>
        <v>0</v>
      </c>
    </row>
    <row r="1162" spans="1:23" x14ac:dyDescent="0.35">
      <c r="A1162" s="30">
        <v>46105</v>
      </c>
      <c r="B1162" s="31" t="s">
        <v>1688</v>
      </c>
      <c r="C1162" s="31" t="s">
        <v>966</v>
      </c>
      <c r="D1162" s="31">
        <v>76800.960000000006</v>
      </c>
      <c r="E1162" s="31">
        <v>12288.15</v>
      </c>
      <c r="F1162" s="31">
        <v>89089.11</v>
      </c>
      <c r="G1162" s="31">
        <v>89089.11</v>
      </c>
      <c r="H1162" s="31">
        <f t="shared" si="394"/>
        <v>76800.960000000006</v>
      </c>
      <c r="I1162" s="30">
        <v>46135</v>
      </c>
      <c r="J1162" s="30" t="s">
        <v>505</v>
      </c>
      <c r="K1162" s="31" t="s">
        <v>504</v>
      </c>
      <c r="L1162" s="31" t="s">
        <v>397</v>
      </c>
      <c r="M1162" s="31" t="s">
        <v>388</v>
      </c>
      <c r="N1162" s="7">
        <v>46129</v>
      </c>
      <c r="O1162" s="33">
        <f t="shared" si="395"/>
        <v>4</v>
      </c>
      <c r="P1162" s="33">
        <f t="shared" si="396"/>
        <v>16</v>
      </c>
      <c r="Q1162" s="52">
        <f t="shared" si="397"/>
        <v>0</v>
      </c>
      <c r="R1162" s="37">
        <f t="shared" si="398"/>
        <v>0</v>
      </c>
      <c r="S1162" s="37">
        <f t="shared" si="399"/>
        <v>0</v>
      </c>
      <c r="T1162" s="37">
        <f t="shared" si="400"/>
        <v>0</v>
      </c>
      <c r="U1162" s="37">
        <f t="shared" si="401"/>
        <v>0</v>
      </c>
      <c r="V1162" s="37">
        <f t="shared" si="402"/>
        <v>76800.960000000006</v>
      </c>
      <c r="W1162" s="37">
        <f t="shared" si="403"/>
        <v>0</v>
      </c>
    </row>
    <row r="1163" spans="1:23" x14ac:dyDescent="0.35">
      <c r="A1163" s="30">
        <v>46104</v>
      </c>
      <c r="B1163" s="31" t="s">
        <v>1694</v>
      </c>
      <c r="C1163" s="31" t="s">
        <v>1695</v>
      </c>
      <c r="D1163" s="31">
        <v>4779.75</v>
      </c>
      <c r="E1163" s="31">
        <v>764.76</v>
      </c>
      <c r="F1163" s="31">
        <v>5544.51</v>
      </c>
      <c r="G1163" s="31">
        <v>5544.51</v>
      </c>
      <c r="H1163" s="31">
        <f t="shared" si="394"/>
        <v>4779.75</v>
      </c>
      <c r="I1163" s="30">
        <v>46134</v>
      </c>
      <c r="J1163" s="30" t="s">
        <v>505</v>
      </c>
      <c r="K1163" s="31" t="s">
        <v>504</v>
      </c>
      <c r="L1163" s="31" t="s">
        <v>1146</v>
      </c>
      <c r="M1163" s="31" t="s">
        <v>388</v>
      </c>
      <c r="N1163" s="7">
        <v>46129</v>
      </c>
      <c r="O1163" s="33">
        <f t="shared" si="395"/>
        <v>4</v>
      </c>
      <c r="P1163" s="33">
        <f t="shared" si="396"/>
        <v>16</v>
      </c>
      <c r="Q1163" s="52">
        <f t="shared" si="397"/>
        <v>0</v>
      </c>
      <c r="R1163" s="37">
        <f t="shared" si="398"/>
        <v>0</v>
      </c>
      <c r="S1163" s="37">
        <f t="shared" si="399"/>
        <v>0</v>
      </c>
      <c r="T1163" s="37">
        <f t="shared" si="400"/>
        <v>0</v>
      </c>
      <c r="U1163" s="37">
        <f t="shared" si="401"/>
        <v>0</v>
      </c>
      <c r="V1163" s="37">
        <f t="shared" si="402"/>
        <v>4779.75</v>
      </c>
      <c r="W1163" s="37">
        <f t="shared" si="403"/>
        <v>0</v>
      </c>
    </row>
    <row r="1164" spans="1:23" x14ac:dyDescent="0.35">
      <c r="A1164" s="30">
        <v>46104</v>
      </c>
      <c r="B1164" s="31" t="s">
        <v>1696</v>
      </c>
      <c r="C1164" s="31" t="s">
        <v>408</v>
      </c>
      <c r="D1164" s="31">
        <v>21400</v>
      </c>
      <c r="E1164" s="31">
        <v>3424</v>
      </c>
      <c r="F1164" s="31">
        <v>24824</v>
      </c>
      <c r="G1164" s="31">
        <v>24824</v>
      </c>
      <c r="H1164" s="31">
        <f t="shared" si="394"/>
        <v>21400</v>
      </c>
      <c r="I1164" s="30">
        <v>46134</v>
      </c>
      <c r="J1164" s="30" t="s">
        <v>505</v>
      </c>
      <c r="K1164" s="31" t="s">
        <v>504</v>
      </c>
      <c r="L1164" s="31" t="s">
        <v>397</v>
      </c>
      <c r="M1164" s="31" t="s">
        <v>388</v>
      </c>
      <c r="N1164" s="7">
        <v>46129</v>
      </c>
      <c r="O1164" s="33">
        <f t="shared" si="395"/>
        <v>4</v>
      </c>
      <c r="P1164" s="33">
        <f t="shared" si="396"/>
        <v>16</v>
      </c>
      <c r="Q1164" s="52">
        <f t="shared" si="397"/>
        <v>0</v>
      </c>
      <c r="R1164" s="37">
        <f t="shared" si="398"/>
        <v>0</v>
      </c>
      <c r="S1164" s="37">
        <f t="shared" si="399"/>
        <v>0</v>
      </c>
      <c r="T1164" s="37">
        <f t="shared" si="400"/>
        <v>0</v>
      </c>
      <c r="U1164" s="37">
        <f t="shared" si="401"/>
        <v>0</v>
      </c>
      <c r="V1164" s="37">
        <f t="shared" si="402"/>
        <v>21400</v>
      </c>
      <c r="W1164" s="37">
        <f t="shared" si="403"/>
        <v>0</v>
      </c>
    </row>
    <row r="1165" spans="1:23" x14ac:dyDescent="0.35">
      <c r="A1165" s="30">
        <v>46104</v>
      </c>
      <c r="B1165" s="31" t="s">
        <v>1697</v>
      </c>
      <c r="C1165" s="31" t="s">
        <v>1448</v>
      </c>
      <c r="D1165" s="31">
        <v>18526.29</v>
      </c>
      <c r="E1165" s="31">
        <v>2964.21</v>
      </c>
      <c r="F1165" s="31">
        <v>21490.5</v>
      </c>
      <c r="G1165" s="31">
        <v>21490.5</v>
      </c>
      <c r="H1165" s="31">
        <f t="shared" si="394"/>
        <v>18526.29</v>
      </c>
      <c r="I1165" s="30">
        <v>46134</v>
      </c>
      <c r="J1165" s="30" t="s">
        <v>505</v>
      </c>
      <c r="K1165" s="31" t="s">
        <v>504</v>
      </c>
      <c r="L1165" s="31" t="s">
        <v>1146</v>
      </c>
      <c r="M1165" s="31" t="s">
        <v>388</v>
      </c>
      <c r="N1165" s="7">
        <v>46129</v>
      </c>
      <c r="O1165" s="33">
        <f t="shared" si="395"/>
        <v>4</v>
      </c>
      <c r="P1165" s="33">
        <f t="shared" si="396"/>
        <v>16</v>
      </c>
      <c r="Q1165" s="52">
        <f t="shared" si="397"/>
        <v>0</v>
      </c>
      <c r="R1165" s="37">
        <f t="shared" si="398"/>
        <v>0</v>
      </c>
      <c r="S1165" s="37">
        <f t="shared" si="399"/>
        <v>0</v>
      </c>
      <c r="T1165" s="37">
        <f t="shared" si="400"/>
        <v>0</v>
      </c>
      <c r="U1165" s="37">
        <f t="shared" si="401"/>
        <v>0</v>
      </c>
      <c r="V1165" s="37">
        <f t="shared" si="402"/>
        <v>18526.29</v>
      </c>
      <c r="W1165" s="37">
        <f t="shared" si="403"/>
        <v>0</v>
      </c>
    </row>
    <row r="1166" spans="1:23" x14ac:dyDescent="0.35">
      <c r="A1166" s="30">
        <v>46104</v>
      </c>
      <c r="B1166" s="31" t="s">
        <v>1698</v>
      </c>
      <c r="C1166" s="31" t="s">
        <v>1448</v>
      </c>
      <c r="D1166" s="31">
        <v>12600</v>
      </c>
      <c r="E1166" s="31">
        <v>2016</v>
      </c>
      <c r="F1166" s="31">
        <v>14616</v>
      </c>
      <c r="G1166" s="31">
        <v>14616</v>
      </c>
      <c r="H1166" s="31">
        <f t="shared" si="394"/>
        <v>12600</v>
      </c>
      <c r="I1166" s="30">
        <v>46134</v>
      </c>
      <c r="J1166" s="30" t="s">
        <v>505</v>
      </c>
      <c r="K1166" s="31" t="s">
        <v>504</v>
      </c>
      <c r="L1166" s="31" t="s">
        <v>1146</v>
      </c>
      <c r="M1166" s="31" t="s">
        <v>388</v>
      </c>
      <c r="N1166" s="7">
        <v>46129</v>
      </c>
      <c r="O1166" s="33">
        <f t="shared" si="395"/>
        <v>4</v>
      </c>
      <c r="P1166" s="33">
        <f t="shared" si="396"/>
        <v>16</v>
      </c>
      <c r="Q1166" s="52">
        <f t="shared" si="397"/>
        <v>0</v>
      </c>
      <c r="R1166" s="37">
        <f t="shared" si="398"/>
        <v>0</v>
      </c>
      <c r="S1166" s="37">
        <f t="shared" si="399"/>
        <v>0</v>
      </c>
      <c r="T1166" s="37">
        <f t="shared" si="400"/>
        <v>0</v>
      </c>
      <c r="U1166" s="37">
        <f t="shared" si="401"/>
        <v>0</v>
      </c>
      <c r="V1166" s="37">
        <f t="shared" si="402"/>
        <v>12600</v>
      </c>
      <c r="W1166" s="37">
        <f t="shared" si="403"/>
        <v>0</v>
      </c>
    </row>
    <row r="1167" spans="1:23" x14ac:dyDescent="0.35">
      <c r="A1167" s="30">
        <v>46101</v>
      </c>
      <c r="B1167" s="31" t="s">
        <v>1641</v>
      </c>
      <c r="C1167" s="31" t="s">
        <v>767</v>
      </c>
      <c r="D1167" s="31">
        <v>26000</v>
      </c>
      <c r="E1167" s="31">
        <v>4160</v>
      </c>
      <c r="F1167" s="31">
        <v>30160</v>
      </c>
      <c r="G1167" s="31">
        <v>30160</v>
      </c>
      <c r="H1167" s="31">
        <f t="shared" si="394"/>
        <v>26000</v>
      </c>
      <c r="I1167" s="30">
        <v>46131</v>
      </c>
      <c r="J1167" s="30" t="s">
        <v>505</v>
      </c>
      <c r="K1167" s="31" t="s">
        <v>504</v>
      </c>
      <c r="L1167" s="31" t="s">
        <v>397</v>
      </c>
      <c r="M1167" s="31" t="s">
        <v>388</v>
      </c>
      <c r="N1167" s="7">
        <v>46129</v>
      </c>
      <c r="O1167" s="33">
        <f t="shared" si="395"/>
        <v>4</v>
      </c>
      <c r="P1167" s="33">
        <f t="shared" si="396"/>
        <v>16</v>
      </c>
      <c r="Q1167" s="52">
        <f t="shared" si="397"/>
        <v>0</v>
      </c>
      <c r="R1167" s="37">
        <f t="shared" si="398"/>
        <v>0</v>
      </c>
      <c r="S1167" s="37">
        <f t="shared" si="399"/>
        <v>0</v>
      </c>
      <c r="T1167" s="37">
        <f t="shared" si="400"/>
        <v>0</v>
      </c>
      <c r="U1167" s="37">
        <f t="shared" si="401"/>
        <v>0</v>
      </c>
      <c r="V1167" s="37">
        <f t="shared" si="402"/>
        <v>26000</v>
      </c>
      <c r="W1167" s="37">
        <f t="shared" si="403"/>
        <v>0</v>
      </c>
    </row>
    <row r="1168" spans="1:23" x14ac:dyDescent="0.35">
      <c r="A1168" s="30">
        <v>46100</v>
      </c>
      <c r="B1168" s="31" t="s">
        <v>1646</v>
      </c>
      <c r="C1168" s="31" t="s">
        <v>523</v>
      </c>
      <c r="D1168" s="31">
        <v>18000</v>
      </c>
      <c r="E1168" s="31">
        <v>2880</v>
      </c>
      <c r="F1168" s="31">
        <v>20880</v>
      </c>
      <c r="G1168" s="31">
        <v>20880</v>
      </c>
      <c r="H1168" s="31">
        <f t="shared" si="394"/>
        <v>18000</v>
      </c>
      <c r="I1168" s="30">
        <v>46130</v>
      </c>
      <c r="J1168" s="30" t="s">
        <v>505</v>
      </c>
      <c r="K1168" s="31" t="s">
        <v>504</v>
      </c>
      <c r="L1168" s="31" t="s">
        <v>397</v>
      </c>
      <c r="M1168" s="31" t="s">
        <v>388</v>
      </c>
      <c r="N1168" s="7">
        <v>46129</v>
      </c>
      <c r="O1168" s="33">
        <f t="shared" si="395"/>
        <v>4</v>
      </c>
      <c r="P1168" s="33">
        <f t="shared" si="396"/>
        <v>16</v>
      </c>
      <c r="Q1168" s="52">
        <f t="shared" si="397"/>
        <v>0</v>
      </c>
      <c r="R1168" s="37">
        <f t="shared" si="398"/>
        <v>0</v>
      </c>
      <c r="S1168" s="37">
        <f t="shared" si="399"/>
        <v>0</v>
      </c>
      <c r="T1168" s="37">
        <f t="shared" si="400"/>
        <v>0</v>
      </c>
      <c r="U1168" s="37">
        <f t="shared" si="401"/>
        <v>0</v>
      </c>
      <c r="V1168" s="37">
        <f t="shared" si="402"/>
        <v>18000</v>
      </c>
      <c r="W1168" s="37">
        <f t="shared" si="403"/>
        <v>0</v>
      </c>
    </row>
    <row r="1169" spans="1:23" x14ac:dyDescent="0.35">
      <c r="A1169" s="30">
        <v>46100</v>
      </c>
      <c r="B1169" s="31" t="s">
        <v>1647</v>
      </c>
      <c r="C1169" s="31" t="s">
        <v>400</v>
      </c>
      <c r="D1169" s="31">
        <v>79651.850000000006</v>
      </c>
      <c r="E1169" s="31">
        <v>12744.3</v>
      </c>
      <c r="F1169" s="31">
        <v>92396.15</v>
      </c>
      <c r="G1169" s="31">
        <v>92396.15</v>
      </c>
      <c r="H1169" s="31">
        <f t="shared" si="394"/>
        <v>79651.850000000006</v>
      </c>
      <c r="I1169" s="30">
        <v>46130</v>
      </c>
      <c r="J1169" s="30" t="s">
        <v>505</v>
      </c>
      <c r="K1169" s="31" t="s">
        <v>504</v>
      </c>
      <c r="L1169" s="31" t="s">
        <v>397</v>
      </c>
      <c r="M1169" s="31" t="s">
        <v>388</v>
      </c>
      <c r="N1169" s="7">
        <v>46129</v>
      </c>
      <c r="O1169" s="33">
        <f t="shared" si="395"/>
        <v>4</v>
      </c>
      <c r="P1169" s="33">
        <f t="shared" si="396"/>
        <v>16</v>
      </c>
      <c r="Q1169" s="52">
        <f t="shared" si="397"/>
        <v>0</v>
      </c>
      <c r="R1169" s="37">
        <f t="shared" si="398"/>
        <v>0</v>
      </c>
      <c r="S1169" s="37">
        <f t="shared" si="399"/>
        <v>0</v>
      </c>
      <c r="T1169" s="37">
        <f t="shared" si="400"/>
        <v>0</v>
      </c>
      <c r="U1169" s="37">
        <f t="shared" si="401"/>
        <v>0</v>
      </c>
      <c r="V1169" s="37">
        <f t="shared" si="402"/>
        <v>79651.850000000006</v>
      </c>
      <c r="W1169" s="37">
        <f t="shared" si="403"/>
        <v>0</v>
      </c>
    </row>
    <row r="1170" spans="1:23" x14ac:dyDescent="0.35">
      <c r="A1170" s="30">
        <v>46098</v>
      </c>
      <c r="B1170" s="31" t="s">
        <v>1654</v>
      </c>
      <c r="C1170" s="31" t="s">
        <v>523</v>
      </c>
      <c r="D1170" s="31">
        <v>17850</v>
      </c>
      <c r="E1170" s="31"/>
      <c r="F1170" s="31">
        <v>17850</v>
      </c>
      <c r="G1170" s="31">
        <v>17850</v>
      </c>
      <c r="H1170" s="31">
        <f t="shared" si="394"/>
        <v>17850</v>
      </c>
      <c r="I1170" s="30">
        <v>46128</v>
      </c>
      <c r="J1170" s="30" t="s">
        <v>506</v>
      </c>
      <c r="K1170" s="31" t="s">
        <v>504</v>
      </c>
      <c r="L1170" s="31" t="s">
        <v>397</v>
      </c>
      <c r="M1170" s="31" t="s">
        <v>388</v>
      </c>
      <c r="N1170" s="7">
        <v>46129</v>
      </c>
      <c r="O1170" s="33">
        <f t="shared" si="395"/>
        <v>4</v>
      </c>
      <c r="P1170" s="33">
        <f t="shared" si="396"/>
        <v>16</v>
      </c>
      <c r="Q1170" s="52">
        <f t="shared" si="397"/>
        <v>2</v>
      </c>
      <c r="R1170" s="37">
        <f t="shared" si="398"/>
        <v>17850</v>
      </c>
      <c r="S1170" s="37">
        <f t="shared" si="399"/>
        <v>0</v>
      </c>
      <c r="T1170" s="37">
        <f t="shared" si="400"/>
        <v>0</v>
      </c>
      <c r="U1170" s="37">
        <f t="shared" si="401"/>
        <v>0</v>
      </c>
      <c r="V1170" s="37">
        <f t="shared" si="402"/>
        <v>0</v>
      </c>
      <c r="W1170" s="37">
        <f t="shared" si="403"/>
        <v>0</v>
      </c>
    </row>
    <row r="1171" spans="1:23" x14ac:dyDescent="0.35">
      <c r="A1171" s="30">
        <v>46098</v>
      </c>
      <c r="B1171" s="31" t="s">
        <v>1655</v>
      </c>
      <c r="C1171" s="31" t="s">
        <v>1503</v>
      </c>
      <c r="D1171" s="31">
        <v>3871.11</v>
      </c>
      <c r="E1171" s="31">
        <v>619.38</v>
      </c>
      <c r="F1171" s="31">
        <v>4490.49</v>
      </c>
      <c r="G1171" s="31">
        <v>4490.49</v>
      </c>
      <c r="H1171" s="31">
        <f t="shared" si="394"/>
        <v>3871.11</v>
      </c>
      <c r="I1171" s="30">
        <v>46128</v>
      </c>
      <c r="J1171" s="30" t="s">
        <v>506</v>
      </c>
      <c r="K1171" s="31" t="s">
        <v>504</v>
      </c>
      <c r="L1171" s="31" t="s">
        <v>835</v>
      </c>
      <c r="M1171" s="31" t="s">
        <v>388</v>
      </c>
      <c r="N1171" s="7">
        <v>46129</v>
      </c>
      <c r="O1171" s="33">
        <f t="shared" si="395"/>
        <v>4</v>
      </c>
      <c r="P1171" s="33">
        <f t="shared" si="396"/>
        <v>16</v>
      </c>
      <c r="Q1171" s="52">
        <f t="shared" si="397"/>
        <v>2</v>
      </c>
      <c r="R1171" s="37">
        <f t="shared" si="398"/>
        <v>3871.11</v>
      </c>
      <c r="S1171" s="37">
        <f t="shared" si="399"/>
        <v>0</v>
      </c>
      <c r="T1171" s="37">
        <f t="shared" si="400"/>
        <v>0</v>
      </c>
      <c r="U1171" s="37">
        <f t="shared" si="401"/>
        <v>0</v>
      </c>
      <c r="V1171" s="37">
        <f t="shared" si="402"/>
        <v>0</v>
      </c>
      <c r="W1171" s="37">
        <f t="shared" si="403"/>
        <v>0</v>
      </c>
    </row>
    <row r="1172" spans="1:23" x14ac:dyDescent="0.35">
      <c r="A1172" s="30">
        <v>46098</v>
      </c>
      <c r="B1172" s="31" t="s">
        <v>1656</v>
      </c>
      <c r="C1172" s="31" t="s">
        <v>1503</v>
      </c>
      <c r="D1172" s="31">
        <v>11613.33</v>
      </c>
      <c r="E1172" s="31">
        <v>1858.13</v>
      </c>
      <c r="F1172" s="31">
        <v>13471.46</v>
      </c>
      <c r="G1172" s="31">
        <v>13471.46</v>
      </c>
      <c r="H1172" s="31">
        <f t="shared" si="394"/>
        <v>11613.33</v>
      </c>
      <c r="I1172" s="30">
        <v>46128</v>
      </c>
      <c r="J1172" s="30" t="s">
        <v>506</v>
      </c>
      <c r="K1172" s="31" t="s">
        <v>504</v>
      </c>
      <c r="L1172" s="31" t="s">
        <v>835</v>
      </c>
      <c r="M1172" s="31" t="s">
        <v>388</v>
      </c>
      <c r="N1172" s="7">
        <v>46129</v>
      </c>
      <c r="O1172" s="33">
        <f t="shared" si="395"/>
        <v>4</v>
      </c>
      <c r="P1172" s="33">
        <f t="shared" si="396"/>
        <v>16</v>
      </c>
      <c r="Q1172" s="52">
        <f t="shared" si="397"/>
        <v>2</v>
      </c>
      <c r="R1172" s="37">
        <f t="shared" si="398"/>
        <v>11613.33</v>
      </c>
      <c r="S1172" s="37">
        <f t="shared" si="399"/>
        <v>0</v>
      </c>
      <c r="T1172" s="37">
        <f t="shared" si="400"/>
        <v>0</v>
      </c>
      <c r="U1172" s="37">
        <f t="shared" si="401"/>
        <v>0</v>
      </c>
      <c r="V1172" s="37">
        <f t="shared" si="402"/>
        <v>0</v>
      </c>
      <c r="W1172" s="37">
        <f t="shared" si="403"/>
        <v>0</v>
      </c>
    </row>
    <row r="1173" spans="1:23" x14ac:dyDescent="0.35">
      <c r="A1173" s="30">
        <v>46098</v>
      </c>
      <c r="B1173" s="31" t="s">
        <v>1659</v>
      </c>
      <c r="C1173" s="31" t="s">
        <v>411</v>
      </c>
      <c r="D1173" s="31">
        <v>28220</v>
      </c>
      <c r="E1173" s="31">
        <v>4515.2</v>
      </c>
      <c r="F1173" s="31">
        <v>32735.200000000001</v>
      </c>
      <c r="G1173" s="31">
        <v>32735.200000000001</v>
      </c>
      <c r="H1173" s="31">
        <f t="shared" si="394"/>
        <v>28220</v>
      </c>
      <c r="I1173" s="30">
        <v>46128</v>
      </c>
      <c r="J1173" s="30" t="s">
        <v>506</v>
      </c>
      <c r="K1173" s="31" t="s">
        <v>504</v>
      </c>
      <c r="L1173" s="31" t="s">
        <v>835</v>
      </c>
      <c r="M1173" s="31" t="s">
        <v>388</v>
      </c>
      <c r="N1173" s="7">
        <v>46129</v>
      </c>
      <c r="O1173" s="33">
        <f t="shared" si="395"/>
        <v>4</v>
      </c>
      <c r="P1173" s="33">
        <f t="shared" si="396"/>
        <v>16</v>
      </c>
      <c r="Q1173" s="52">
        <f t="shared" si="397"/>
        <v>2</v>
      </c>
      <c r="R1173" s="37">
        <f t="shared" si="398"/>
        <v>28220</v>
      </c>
      <c r="S1173" s="37">
        <f t="shared" si="399"/>
        <v>0</v>
      </c>
      <c r="T1173" s="37">
        <f t="shared" si="400"/>
        <v>0</v>
      </c>
      <c r="U1173" s="37">
        <f t="shared" si="401"/>
        <v>0</v>
      </c>
      <c r="V1173" s="37">
        <f t="shared" si="402"/>
        <v>0</v>
      </c>
      <c r="W1173" s="37">
        <f t="shared" si="403"/>
        <v>0</v>
      </c>
    </row>
    <row r="1174" spans="1:23" x14ac:dyDescent="0.35">
      <c r="A1174" s="30">
        <v>46094</v>
      </c>
      <c r="B1174" s="31" t="s">
        <v>1568</v>
      </c>
      <c r="C1174" s="31" t="s">
        <v>563</v>
      </c>
      <c r="D1174" s="31">
        <v>27360</v>
      </c>
      <c r="E1174" s="31">
        <v>4377.6000000000004</v>
      </c>
      <c r="F1174" s="31">
        <v>31737.599999999999</v>
      </c>
      <c r="G1174" s="31">
        <v>31737.599999999999</v>
      </c>
      <c r="H1174" s="31">
        <f t="shared" si="394"/>
        <v>27360</v>
      </c>
      <c r="I1174" s="30">
        <v>46124</v>
      </c>
      <c r="J1174" s="30" t="s">
        <v>506</v>
      </c>
      <c r="K1174" s="31" t="s">
        <v>504</v>
      </c>
      <c r="L1174" s="31" t="s">
        <v>397</v>
      </c>
      <c r="M1174" s="31" t="s">
        <v>388</v>
      </c>
      <c r="N1174" s="7">
        <v>46129</v>
      </c>
      <c r="O1174" s="33">
        <f t="shared" si="395"/>
        <v>4</v>
      </c>
      <c r="P1174" s="33">
        <f t="shared" si="396"/>
        <v>16</v>
      </c>
      <c r="Q1174" s="52">
        <f t="shared" si="397"/>
        <v>6</v>
      </c>
      <c r="R1174" s="37">
        <f t="shared" si="398"/>
        <v>27360</v>
      </c>
      <c r="S1174" s="37">
        <f t="shared" si="399"/>
        <v>0</v>
      </c>
      <c r="T1174" s="37">
        <f t="shared" si="400"/>
        <v>0</v>
      </c>
      <c r="U1174" s="37">
        <f t="shared" si="401"/>
        <v>0</v>
      </c>
      <c r="V1174" s="37">
        <f t="shared" si="402"/>
        <v>0</v>
      </c>
      <c r="W1174" s="37">
        <f t="shared" si="403"/>
        <v>0</v>
      </c>
    </row>
    <row r="1175" spans="1:23" x14ac:dyDescent="0.35">
      <c r="A1175" s="30">
        <v>46094</v>
      </c>
      <c r="B1175" s="31" t="s">
        <v>1570</v>
      </c>
      <c r="C1175" s="31" t="s">
        <v>508</v>
      </c>
      <c r="D1175" s="31">
        <v>93821.57</v>
      </c>
      <c r="E1175" s="31">
        <v>15011.45</v>
      </c>
      <c r="F1175" s="31">
        <v>108833.02</v>
      </c>
      <c r="G1175" s="31">
        <v>891.84</v>
      </c>
      <c r="H1175" s="31">
        <f>G1175/1.16</f>
        <v>768.82758620689663</v>
      </c>
      <c r="I1175" s="30">
        <v>46124</v>
      </c>
      <c r="J1175" s="30" t="s">
        <v>506</v>
      </c>
      <c r="K1175" s="31" t="s">
        <v>510</v>
      </c>
      <c r="L1175" s="31" t="s">
        <v>397</v>
      </c>
      <c r="M1175" s="31" t="s">
        <v>388</v>
      </c>
      <c r="N1175" s="7">
        <v>46129</v>
      </c>
      <c r="O1175" s="33">
        <f t="shared" si="395"/>
        <v>4</v>
      </c>
      <c r="P1175" s="33">
        <f t="shared" si="396"/>
        <v>16</v>
      </c>
      <c r="Q1175" s="52">
        <f t="shared" si="397"/>
        <v>6</v>
      </c>
      <c r="R1175" s="37">
        <f t="shared" si="398"/>
        <v>768.82758620689663</v>
      </c>
      <c r="S1175" s="37">
        <f t="shared" si="399"/>
        <v>0</v>
      </c>
      <c r="T1175" s="37">
        <f t="shared" si="400"/>
        <v>0</v>
      </c>
      <c r="U1175" s="37">
        <f t="shared" si="401"/>
        <v>0</v>
      </c>
      <c r="V1175" s="37">
        <f t="shared" si="402"/>
        <v>0</v>
      </c>
      <c r="W1175" s="37">
        <f t="shared" si="403"/>
        <v>0</v>
      </c>
    </row>
    <row r="1176" spans="1:23" x14ac:dyDescent="0.35">
      <c r="A1176" s="30">
        <v>46094</v>
      </c>
      <c r="B1176" s="31" t="s">
        <v>1571</v>
      </c>
      <c r="C1176" s="31" t="s">
        <v>1503</v>
      </c>
      <c r="D1176" s="31">
        <v>124929.32</v>
      </c>
      <c r="E1176" s="31">
        <v>19988.689999999999</v>
      </c>
      <c r="F1176" s="31">
        <v>144918.01</v>
      </c>
      <c r="G1176" s="31">
        <v>144918.01</v>
      </c>
      <c r="H1176" s="31">
        <f t="shared" ref="H1176:H1191" si="404">D1176</f>
        <v>124929.32</v>
      </c>
      <c r="I1176" s="30">
        <v>46124</v>
      </c>
      <c r="J1176" s="30" t="s">
        <v>506</v>
      </c>
      <c r="K1176" s="31" t="s">
        <v>504</v>
      </c>
      <c r="L1176" s="31" t="s">
        <v>835</v>
      </c>
      <c r="M1176" s="31" t="s">
        <v>388</v>
      </c>
      <c r="N1176" s="7">
        <v>46129</v>
      </c>
      <c r="O1176" s="33">
        <f t="shared" si="395"/>
        <v>4</v>
      </c>
      <c r="P1176" s="33">
        <f t="shared" si="396"/>
        <v>16</v>
      </c>
      <c r="Q1176" s="52">
        <f t="shared" si="397"/>
        <v>6</v>
      </c>
      <c r="R1176" s="37">
        <f t="shared" si="398"/>
        <v>124929.32</v>
      </c>
      <c r="S1176" s="37">
        <f t="shared" si="399"/>
        <v>0</v>
      </c>
      <c r="T1176" s="37">
        <f t="shared" si="400"/>
        <v>0</v>
      </c>
      <c r="U1176" s="37">
        <f t="shared" si="401"/>
        <v>0</v>
      </c>
      <c r="V1176" s="37">
        <f t="shared" si="402"/>
        <v>0</v>
      </c>
      <c r="W1176" s="37">
        <f t="shared" si="403"/>
        <v>0</v>
      </c>
    </row>
    <row r="1177" spans="1:23" x14ac:dyDescent="0.35">
      <c r="A1177" s="30">
        <v>46093</v>
      </c>
      <c r="B1177" s="31" t="s">
        <v>1573</v>
      </c>
      <c r="C1177" s="31" t="s">
        <v>523</v>
      </c>
      <c r="D1177" s="31">
        <v>49980</v>
      </c>
      <c r="E1177" s="31"/>
      <c r="F1177" s="31">
        <v>49980</v>
      </c>
      <c r="G1177" s="31">
        <v>49980</v>
      </c>
      <c r="H1177" s="31">
        <f t="shared" si="404"/>
        <v>49980</v>
      </c>
      <c r="I1177" s="30">
        <v>46123</v>
      </c>
      <c r="J1177" s="30" t="s">
        <v>506</v>
      </c>
      <c r="K1177" s="31" t="s">
        <v>504</v>
      </c>
      <c r="L1177" s="31" t="s">
        <v>397</v>
      </c>
      <c r="M1177" s="31" t="s">
        <v>388</v>
      </c>
      <c r="N1177" s="7">
        <v>46129</v>
      </c>
      <c r="O1177" s="33">
        <f t="shared" si="395"/>
        <v>4</v>
      </c>
      <c r="P1177" s="33">
        <f t="shared" si="396"/>
        <v>16</v>
      </c>
      <c r="Q1177" s="52">
        <f t="shared" si="397"/>
        <v>7</v>
      </c>
      <c r="R1177" s="37">
        <f t="shared" si="398"/>
        <v>49980</v>
      </c>
      <c r="S1177" s="37">
        <f t="shared" si="399"/>
        <v>0</v>
      </c>
      <c r="T1177" s="37">
        <f t="shared" si="400"/>
        <v>0</v>
      </c>
      <c r="U1177" s="37">
        <f t="shared" si="401"/>
        <v>0</v>
      </c>
      <c r="V1177" s="37">
        <f t="shared" si="402"/>
        <v>0</v>
      </c>
      <c r="W1177" s="37">
        <f t="shared" si="403"/>
        <v>0</v>
      </c>
    </row>
    <row r="1178" spans="1:23" x14ac:dyDescent="0.35">
      <c r="A1178" s="30">
        <v>46091</v>
      </c>
      <c r="B1178" s="31" t="s">
        <v>1581</v>
      </c>
      <c r="C1178" s="31" t="s">
        <v>1382</v>
      </c>
      <c r="D1178" s="31">
        <v>31500</v>
      </c>
      <c r="E1178" s="31"/>
      <c r="F1178" s="31">
        <v>31500</v>
      </c>
      <c r="G1178" s="31">
        <v>31500</v>
      </c>
      <c r="H1178" s="31">
        <f t="shared" si="404"/>
        <v>31500</v>
      </c>
      <c r="I1178" s="30">
        <v>46121</v>
      </c>
      <c r="J1178" s="30" t="s">
        <v>506</v>
      </c>
      <c r="K1178" s="31" t="s">
        <v>504</v>
      </c>
      <c r="L1178" s="31" t="s">
        <v>397</v>
      </c>
      <c r="M1178" s="31" t="s">
        <v>388</v>
      </c>
      <c r="N1178" s="7">
        <v>46129</v>
      </c>
      <c r="O1178" s="33">
        <f t="shared" si="395"/>
        <v>4</v>
      </c>
      <c r="P1178" s="33">
        <f t="shared" si="396"/>
        <v>16</v>
      </c>
      <c r="Q1178" s="52">
        <f t="shared" si="397"/>
        <v>9</v>
      </c>
      <c r="R1178" s="37">
        <f t="shared" si="398"/>
        <v>31500</v>
      </c>
      <c r="S1178" s="37">
        <f t="shared" si="399"/>
        <v>0</v>
      </c>
      <c r="T1178" s="37">
        <f t="shared" si="400"/>
        <v>0</v>
      </c>
      <c r="U1178" s="37">
        <f t="shared" si="401"/>
        <v>0</v>
      </c>
      <c r="V1178" s="37">
        <f t="shared" si="402"/>
        <v>0</v>
      </c>
      <c r="W1178" s="37">
        <f t="shared" si="403"/>
        <v>0</v>
      </c>
    </row>
    <row r="1179" spans="1:23" x14ac:dyDescent="0.35">
      <c r="A1179" s="30">
        <v>46090</v>
      </c>
      <c r="B1179" s="31" t="s">
        <v>1590</v>
      </c>
      <c r="C1179" s="31" t="s">
        <v>408</v>
      </c>
      <c r="D1179" s="31">
        <v>20000</v>
      </c>
      <c r="E1179" s="31">
        <v>3200</v>
      </c>
      <c r="F1179" s="31">
        <v>23200</v>
      </c>
      <c r="G1179" s="31">
        <v>23200</v>
      </c>
      <c r="H1179" s="31">
        <f t="shared" si="404"/>
        <v>20000</v>
      </c>
      <c r="I1179" s="30">
        <v>46120</v>
      </c>
      <c r="J1179" s="30" t="s">
        <v>506</v>
      </c>
      <c r="K1179" s="31" t="s">
        <v>504</v>
      </c>
      <c r="L1179" s="31" t="s">
        <v>397</v>
      </c>
      <c r="M1179" s="31" t="s">
        <v>388</v>
      </c>
      <c r="N1179" s="7">
        <v>46129</v>
      </c>
      <c r="O1179" s="33">
        <f t="shared" si="395"/>
        <v>4</v>
      </c>
      <c r="P1179" s="33">
        <f t="shared" si="396"/>
        <v>16</v>
      </c>
      <c r="Q1179" s="52">
        <f t="shared" si="397"/>
        <v>10</v>
      </c>
      <c r="R1179" s="37">
        <f t="shared" si="398"/>
        <v>20000</v>
      </c>
      <c r="S1179" s="37">
        <f t="shared" si="399"/>
        <v>0</v>
      </c>
      <c r="T1179" s="37">
        <f t="shared" si="400"/>
        <v>0</v>
      </c>
      <c r="U1179" s="37">
        <f t="shared" si="401"/>
        <v>0</v>
      </c>
      <c r="V1179" s="37">
        <f t="shared" si="402"/>
        <v>0</v>
      </c>
      <c r="W1179" s="37">
        <f t="shared" si="403"/>
        <v>0</v>
      </c>
    </row>
    <row r="1180" spans="1:23" x14ac:dyDescent="0.35">
      <c r="A1180" s="30">
        <v>46087</v>
      </c>
      <c r="B1180" s="31" t="s">
        <v>1543</v>
      </c>
      <c r="C1180" s="31" t="s">
        <v>1382</v>
      </c>
      <c r="D1180" s="31">
        <v>7140</v>
      </c>
      <c r="E1180" s="31"/>
      <c r="F1180" s="31">
        <v>7140</v>
      </c>
      <c r="G1180" s="31">
        <v>7140</v>
      </c>
      <c r="H1180" s="31">
        <f t="shared" si="404"/>
        <v>7140</v>
      </c>
      <c r="I1180" s="30">
        <v>46117</v>
      </c>
      <c r="J1180" s="30" t="s">
        <v>506</v>
      </c>
      <c r="K1180" s="31" t="s">
        <v>504</v>
      </c>
      <c r="L1180" s="31" t="s">
        <v>397</v>
      </c>
      <c r="M1180" s="31" t="s">
        <v>388</v>
      </c>
      <c r="N1180" s="7">
        <v>46129</v>
      </c>
      <c r="O1180" s="33">
        <f t="shared" si="395"/>
        <v>4</v>
      </c>
      <c r="P1180" s="33">
        <f t="shared" si="396"/>
        <v>16</v>
      </c>
      <c r="Q1180" s="52">
        <f t="shared" si="397"/>
        <v>13</v>
      </c>
      <c r="R1180" s="37">
        <f t="shared" si="398"/>
        <v>7140</v>
      </c>
      <c r="S1180" s="37">
        <f t="shared" si="399"/>
        <v>0</v>
      </c>
      <c r="T1180" s="37">
        <f t="shared" si="400"/>
        <v>0</v>
      </c>
      <c r="U1180" s="37">
        <f t="shared" si="401"/>
        <v>0</v>
      </c>
      <c r="V1180" s="37">
        <f t="shared" si="402"/>
        <v>0</v>
      </c>
      <c r="W1180" s="37">
        <f t="shared" si="403"/>
        <v>0</v>
      </c>
    </row>
    <row r="1181" spans="1:23" x14ac:dyDescent="0.35">
      <c r="A1181" s="30">
        <v>46087</v>
      </c>
      <c r="B1181" s="31" t="s">
        <v>1544</v>
      </c>
      <c r="C1181" s="31" t="s">
        <v>1382</v>
      </c>
      <c r="D1181" s="31">
        <v>7140</v>
      </c>
      <c r="E1181" s="31"/>
      <c r="F1181" s="31">
        <v>7140</v>
      </c>
      <c r="G1181" s="31">
        <v>7140</v>
      </c>
      <c r="H1181" s="31">
        <f t="shared" si="404"/>
        <v>7140</v>
      </c>
      <c r="I1181" s="30">
        <v>46117</v>
      </c>
      <c r="J1181" s="30" t="s">
        <v>506</v>
      </c>
      <c r="K1181" s="31" t="s">
        <v>504</v>
      </c>
      <c r="L1181" s="31" t="s">
        <v>397</v>
      </c>
      <c r="M1181" s="31" t="s">
        <v>388</v>
      </c>
      <c r="N1181" s="7">
        <v>46129</v>
      </c>
      <c r="O1181" s="33">
        <f t="shared" si="395"/>
        <v>4</v>
      </c>
      <c r="P1181" s="33">
        <f t="shared" si="396"/>
        <v>16</v>
      </c>
      <c r="Q1181" s="52">
        <f t="shared" si="397"/>
        <v>13</v>
      </c>
      <c r="R1181" s="37">
        <f t="shared" si="398"/>
        <v>7140</v>
      </c>
      <c r="S1181" s="37">
        <f t="shared" si="399"/>
        <v>0</v>
      </c>
      <c r="T1181" s="37">
        <f t="shared" si="400"/>
        <v>0</v>
      </c>
      <c r="U1181" s="37">
        <f t="shared" si="401"/>
        <v>0</v>
      </c>
      <c r="V1181" s="37">
        <f t="shared" si="402"/>
        <v>0</v>
      </c>
      <c r="W1181" s="37">
        <f t="shared" si="403"/>
        <v>0</v>
      </c>
    </row>
    <row r="1182" spans="1:23" x14ac:dyDescent="0.35">
      <c r="A1182" s="30">
        <v>46083</v>
      </c>
      <c r="B1182" s="31" t="s">
        <v>1553</v>
      </c>
      <c r="C1182" s="31" t="s">
        <v>920</v>
      </c>
      <c r="D1182" s="31">
        <v>14257.8</v>
      </c>
      <c r="E1182" s="31">
        <v>2281.25</v>
      </c>
      <c r="F1182" s="31">
        <v>16539.05</v>
      </c>
      <c r="G1182" s="31">
        <v>16539.05</v>
      </c>
      <c r="H1182" s="31">
        <f t="shared" si="404"/>
        <v>14257.8</v>
      </c>
      <c r="I1182" s="30">
        <v>46113</v>
      </c>
      <c r="J1182" s="30" t="s">
        <v>506</v>
      </c>
      <c r="K1182" s="31" t="s">
        <v>504</v>
      </c>
      <c r="L1182" s="31" t="s">
        <v>835</v>
      </c>
      <c r="M1182" s="31" t="s">
        <v>388</v>
      </c>
      <c r="N1182" s="7">
        <v>46129</v>
      </c>
      <c r="O1182" s="33">
        <f t="shared" si="395"/>
        <v>4</v>
      </c>
      <c r="P1182" s="33">
        <f t="shared" si="396"/>
        <v>16</v>
      </c>
      <c r="Q1182" s="52">
        <f t="shared" si="397"/>
        <v>17</v>
      </c>
      <c r="R1182" s="37">
        <f t="shared" si="398"/>
        <v>14257.8</v>
      </c>
      <c r="S1182" s="37">
        <f t="shared" si="399"/>
        <v>0</v>
      </c>
      <c r="T1182" s="37">
        <f t="shared" si="400"/>
        <v>0</v>
      </c>
      <c r="U1182" s="37">
        <f t="shared" si="401"/>
        <v>0</v>
      </c>
      <c r="V1182" s="37">
        <f t="shared" si="402"/>
        <v>0</v>
      </c>
      <c r="W1182" s="37">
        <f t="shared" si="403"/>
        <v>0</v>
      </c>
    </row>
    <row r="1183" spans="1:23" x14ac:dyDescent="0.35">
      <c r="A1183" s="30">
        <v>46080</v>
      </c>
      <c r="B1183" s="31" t="s">
        <v>1496</v>
      </c>
      <c r="C1183" s="31" t="s">
        <v>794</v>
      </c>
      <c r="D1183" s="31">
        <v>69000</v>
      </c>
      <c r="E1183" s="31"/>
      <c r="F1183" s="31">
        <v>69000</v>
      </c>
      <c r="G1183" s="31">
        <v>69000</v>
      </c>
      <c r="H1183" s="31">
        <f t="shared" si="404"/>
        <v>69000</v>
      </c>
      <c r="I1183" s="30">
        <v>46110</v>
      </c>
      <c r="J1183" s="30" t="s">
        <v>506</v>
      </c>
      <c r="K1183" s="31" t="s">
        <v>504</v>
      </c>
      <c r="L1183" s="31" t="s">
        <v>397</v>
      </c>
      <c r="M1183" s="31" t="s">
        <v>388</v>
      </c>
      <c r="N1183" s="7">
        <v>46129</v>
      </c>
      <c r="O1183" s="33">
        <f t="shared" si="395"/>
        <v>4</v>
      </c>
      <c r="P1183" s="33">
        <f t="shared" si="396"/>
        <v>16</v>
      </c>
      <c r="Q1183" s="52">
        <f t="shared" si="397"/>
        <v>20</v>
      </c>
      <c r="R1183" s="37">
        <f t="shared" si="398"/>
        <v>69000</v>
      </c>
      <c r="S1183" s="37">
        <f t="shared" si="399"/>
        <v>0</v>
      </c>
      <c r="T1183" s="37">
        <f t="shared" si="400"/>
        <v>0</v>
      </c>
      <c r="U1183" s="37">
        <f t="shared" si="401"/>
        <v>0</v>
      </c>
      <c r="V1183" s="37">
        <f t="shared" si="402"/>
        <v>0</v>
      </c>
      <c r="W1183" s="37">
        <f t="shared" si="403"/>
        <v>0</v>
      </c>
    </row>
    <row r="1184" spans="1:23" x14ac:dyDescent="0.35">
      <c r="A1184" s="30">
        <v>46077</v>
      </c>
      <c r="B1184" s="31" t="s">
        <v>1513</v>
      </c>
      <c r="C1184" s="31" t="s">
        <v>926</v>
      </c>
      <c r="D1184" s="31">
        <v>12825</v>
      </c>
      <c r="E1184" s="31">
        <v>2052</v>
      </c>
      <c r="F1184" s="31">
        <v>14877</v>
      </c>
      <c r="G1184" s="31">
        <v>14877</v>
      </c>
      <c r="H1184" s="31">
        <f t="shared" si="404"/>
        <v>12825</v>
      </c>
      <c r="I1184" s="30">
        <v>46107</v>
      </c>
      <c r="J1184" s="30" t="s">
        <v>506</v>
      </c>
      <c r="K1184" s="31" t="s">
        <v>504</v>
      </c>
      <c r="L1184" s="31" t="s">
        <v>835</v>
      </c>
      <c r="M1184" s="31" t="s">
        <v>388</v>
      </c>
      <c r="N1184" s="7">
        <v>46129</v>
      </c>
      <c r="O1184" s="33">
        <f t="shared" si="395"/>
        <v>4</v>
      </c>
      <c r="P1184" s="33">
        <f t="shared" si="396"/>
        <v>16</v>
      </c>
      <c r="Q1184" s="52">
        <f t="shared" si="397"/>
        <v>23</v>
      </c>
      <c r="R1184" s="37">
        <f t="shared" si="398"/>
        <v>12825</v>
      </c>
      <c r="S1184" s="37">
        <f t="shared" si="399"/>
        <v>0</v>
      </c>
      <c r="T1184" s="37">
        <f t="shared" si="400"/>
        <v>0</v>
      </c>
      <c r="U1184" s="37">
        <f t="shared" si="401"/>
        <v>0</v>
      </c>
      <c r="V1184" s="37">
        <f t="shared" si="402"/>
        <v>0</v>
      </c>
      <c r="W1184" s="37">
        <f t="shared" si="403"/>
        <v>0</v>
      </c>
    </row>
    <row r="1185" spans="1:23" x14ac:dyDescent="0.35">
      <c r="A1185" s="30">
        <v>46076</v>
      </c>
      <c r="B1185" s="31" t="s">
        <v>1519</v>
      </c>
      <c r="C1185" s="31" t="s">
        <v>926</v>
      </c>
      <c r="D1185" s="31">
        <v>12825</v>
      </c>
      <c r="E1185" s="31">
        <v>2052</v>
      </c>
      <c r="F1185" s="31">
        <v>14877</v>
      </c>
      <c r="G1185" s="31">
        <v>14877</v>
      </c>
      <c r="H1185" s="31">
        <f t="shared" si="404"/>
        <v>12825</v>
      </c>
      <c r="I1185" s="30">
        <v>46106</v>
      </c>
      <c r="J1185" s="30" t="s">
        <v>506</v>
      </c>
      <c r="K1185" s="31" t="s">
        <v>504</v>
      </c>
      <c r="L1185" s="31" t="s">
        <v>835</v>
      </c>
      <c r="M1185" s="31" t="s">
        <v>388</v>
      </c>
      <c r="N1185" s="7">
        <v>46129</v>
      </c>
      <c r="O1185" s="33">
        <f t="shared" si="395"/>
        <v>4</v>
      </c>
      <c r="P1185" s="33">
        <f t="shared" si="396"/>
        <v>16</v>
      </c>
      <c r="Q1185" s="52">
        <f t="shared" si="397"/>
        <v>24</v>
      </c>
      <c r="R1185" s="37">
        <f t="shared" si="398"/>
        <v>12825</v>
      </c>
      <c r="S1185" s="37">
        <f t="shared" si="399"/>
        <v>0</v>
      </c>
      <c r="T1185" s="37">
        <f t="shared" si="400"/>
        <v>0</v>
      </c>
      <c r="U1185" s="37">
        <f t="shared" si="401"/>
        <v>0</v>
      </c>
      <c r="V1185" s="37">
        <f t="shared" si="402"/>
        <v>0</v>
      </c>
      <c r="W1185" s="37">
        <f t="shared" si="403"/>
        <v>0</v>
      </c>
    </row>
    <row r="1186" spans="1:23" x14ac:dyDescent="0.35">
      <c r="A1186" s="30">
        <v>46072</v>
      </c>
      <c r="B1186" s="31" t="s">
        <v>1451</v>
      </c>
      <c r="C1186" s="31" t="s">
        <v>920</v>
      </c>
      <c r="D1186" s="31">
        <v>35478.14</v>
      </c>
      <c r="E1186" s="31">
        <v>5676.5</v>
      </c>
      <c r="F1186" s="31">
        <v>41154.639999999999</v>
      </c>
      <c r="G1186" s="31">
        <v>41154.639999999999</v>
      </c>
      <c r="H1186" s="31">
        <f t="shared" si="404"/>
        <v>35478.14</v>
      </c>
      <c r="I1186" s="30">
        <v>46102</v>
      </c>
      <c r="J1186" s="30" t="s">
        <v>506</v>
      </c>
      <c r="K1186" s="31" t="s">
        <v>504</v>
      </c>
      <c r="L1186" s="31" t="s">
        <v>835</v>
      </c>
      <c r="M1186" s="31" t="s">
        <v>388</v>
      </c>
      <c r="N1186" s="7">
        <v>46129</v>
      </c>
      <c r="O1186" s="33">
        <f t="shared" si="395"/>
        <v>4</v>
      </c>
      <c r="P1186" s="33">
        <f t="shared" si="396"/>
        <v>16</v>
      </c>
      <c r="Q1186" s="52">
        <f t="shared" si="397"/>
        <v>28</v>
      </c>
      <c r="R1186" s="37">
        <f t="shared" si="398"/>
        <v>35478.14</v>
      </c>
      <c r="S1186" s="37">
        <f t="shared" si="399"/>
        <v>0</v>
      </c>
      <c r="T1186" s="37">
        <f t="shared" si="400"/>
        <v>0</v>
      </c>
      <c r="U1186" s="37">
        <f t="shared" si="401"/>
        <v>0</v>
      </c>
      <c r="V1186" s="37">
        <f t="shared" si="402"/>
        <v>0</v>
      </c>
      <c r="W1186" s="37">
        <f t="shared" si="403"/>
        <v>0</v>
      </c>
    </row>
    <row r="1187" spans="1:23" x14ac:dyDescent="0.35">
      <c r="A1187" s="30">
        <v>46071</v>
      </c>
      <c r="B1187" s="31" t="s">
        <v>1458</v>
      </c>
      <c r="C1187" s="31" t="s">
        <v>926</v>
      </c>
      <c r="D1187" s="31">
        <v>8550</v>
      </c>
      <c r="E1187" s="31">
        <v>1368</v>
      </c>
      <c r="F1187" s="31">
        <v>9918</v>
      </c>
      <c r="G1187" s="31">
        <v>9918</v>
      </c>
      <c r="H1187" s="31">
        <f t="shared" si="404"/>
        <v>8550</v>
      </c>
      <c r="I1187" s="30">
        <v>46101</v>
      </c>
      <c r="J1187" s="30" t="s">
        <v>506</v>
      </c>
      <c r="K1187" s="31" t="s">
        <v>504</v>
      </c>
      <c r="L1187" s="31" t="s">
        <v>835</v>
      </c>
      <c r="M1187" s="31" t="s">
        <v>388</v>
      </c>
      <c r="N1187" s="7">
        <v>46129</v>
      </c>
      <c r="O1187" s="33">
        <f t="shared" si="395"/>
        <v>4</v>
      </c>
      <c r="P1187" s="33">
        <f t="shared" si="396"/>
        <v>16</v>
      </c>
      <c r="Q1187" s="52">
        <f t="shared" si="397"/>
        <v>29</v>
      </c>
      <c r="R1187" s="37">
        <f t="shared" si="398"/>
        <v>8550</v>
      </c>
      <c r="S1187" s="37">
        <f t="shared" si="399"/>
        <v>0</v>
      </c>
      <c r="T1187" s="37">
        <f t="shared" si="400"/>
        <v>0</v>
      </c>
      <c r="U1187" s="37">
        <f t="shared" si="401"/>
        <v>0</v>
      </c>
      <c r="V1187" s="37">
        <f t="shared" si="402"/>
        <v>0</v>
      </c>
      <c r="W1187" s="37">
        <f t="shared" si="403"/>
        <v>0</v>
      </c>
    </row>
    <row r="1188" spans="1:23" x14ac:dyDescent="0.35">
      <c r="A1188" s="30">
        <v>46069</v>
      </c>
      <c r="B1188" s="31" t="s">
        <v>1469</v>
      </c>
      <c r="C1188" s="31" t="s">
        <v>926</v>
      </c>
      <c r="D1188" s="31">
        <v>8550</v>
      </c>
      <c r="E1188" s="31">
        <v>1368</v>
      </c>
      <c r="F1188" s="31">
        <v>9918</v>
      </c>
      <c r="G1188" s="31">
        <v>9918</v>
      </c>
      <c r="H1188" s="31">
        <f t="shared" si="404"/>
        <v>8550</v>
      </c>
      <c r="I1188" s="30">
        <v>46099</v>
      </c>
      <c r="J1188" s="30" t="s">
        <v>506</v>
      </c>
      <c r="K1188" s="31" t="s">
        <v>504</v>
      </c>
      <c r="L1188" s="31" t="s">
        <v>835</v>
      </c>
      <c r="M1188" s="31" t="s">
        <v>388</v>
      </c>
      <c r="N1188" s="7">
        <v>46129</v>
      </c>
      <c r="O1188" s="33">
        <f t="shared" si="395"/>
        <v>4</v>
      </c>
      <c r="P1188" s="33">
        <f t="shared" si="396"/>
        <v>16</v>
      </c>
      <c r="Q1188" s="52">
        <f t="shared" si="397"/>
        <v>31</v>
      </c>
      <c r="R1188" s="37">
        <f t="shared" si="398"/>
        <v>0</v>
      </c>
      <c r="S1188" s="37">
        <f t="shared" si="399"/>
        <v>8550</v>
      </c>
      <c r="T1188" s="37">
        <f t="shared" si="400"/>
        <v>0</v>
      </c>
      <c r="U1188" s="37">
        <f t="shared" si="401"/>
        <v>0</v>
      </c>
      <c r="V1188" s="37">
        <f t="shared" si="402"/>
        <v>0</v>
      </c>
      <c r="W1188" s="37">
        <f t="shared" si="403"/>
        <v>0</v>
      </c>
    </row>
    <row r="1189" spans="1:23" x14ac:dyDescent="0.35">
      <c r="A1189" s="30">
        <v>46069</v>
      </c>
      <c r="B1189" s="31" t="s">
        <v>1470</v>
      </c>
      <c r="C1189" s="31" t="s">
        <v>920</v>
      </c>
      <c r="D1189" s="31">
        <v>7112.44</v>
      </c>
      <c r="E1189" s="31">
        <v>1137.99</v>
      </c>
      <c r="F1189" s="31">
        <v>8250.43</v>
      </c>
      <c r="G1189" s="31">
        <v>8250.43</v>
      </c>
      <c r="H1189" s="31">
        <f t="shared" si="404"/>
        <v>7112.44</v>
      </c>
      <c r="I1189" s="30">
        <v>46099</v>
      </c>
      <c r="J1189" s="30" t="s">
        <v>506</v>
      </c>
      <c r="K1189" s="31" t="s">
        <v>504</v>
      </c>
      <c r="L1189" s="31" t="s">
        <v>835</v>
      </c>
      <c r="M1189" s="31" t="s">
        <v>388</v>
      </c>
      <c r="N1189" s="7">
        <v>46129</v>
      </c>
      <c r="O1189" s="33">
        <f t="shared" si="395"/>
        <v>4</v>
      </c>
      <c r="P1189" s="33">
        <f t="shared" si="396"/>
        <v>16</v>
      </c>
      <c r="Q1189" s="52">
        <f t="shared" si="397"/>
        <v>31</v>
      </c>
      <c r="R1189" s="37">
        <f t="shared" si="398"/>
        <v>0</v>
      </c>
      <c r="S1189" s="37">
        <f t="shared" si="399"/>
        <v>7112.44</v>
      </c>
      <c r="T1189" s="37">
        <f t="shared" si="400"/>
        <v>0</v>
      </c>
      <c r="U1189" s="37">
        <f t="shared" si="401"/>
        <v>0</v>
      </c>
      <c r="V1189" s="37">
        <f t="shared" si="402"/>
        <v>0</v>
      </c>
      <c r="W1189" s="37">
        <f t="shared" si="403"/>
        <v>0</v>
      </c>
    </row>
    <row r="1190" spans="1:23" x14ac:dyDescent="0.35">
      <c r="A1190" s="30">
        <v>46037</v>
      </c>
      <c r="B1190" s="31" t="s">
        <v>1142</v>
      </c>
      <c r="C1190" s="31" t="s">
        <v>926</v>
      </c>
      <c r="D1190" s="31">
        <v>44390</v>
      </c>
      <c r="E1190" s="31">
        <v>7102.4</v>
      </c>
      <c r="F1190" s="31">
        <v>51492.4</v>
      </c>
      <c r="G1190" s="31">
        <v>51492.4</v>
      </c>
      <c r="H1190" s="31">
        <f t="shared" si="404"/>
        <v>44390</v>
      </c>
      <c r="I1190" s="30">
        <v>46067</v>
      </c>
      <c r="J1190" s="30" t="s">
        <v>506</v>
      </c>
      <c r="K1190" s="31" t="s">
        <v>504</v>
      </c>
      <c r="L1190" s="31" t="s">
        <v>835</v>
      </c>
      <c r="M1190" s="31" t="s">
        <v>388</v>
      </c>
      <c r="N1190" s="7">
        <v>46129</v>
      </c>
      <c r="O1190" s="33">
        <f t="shared" si="395"/>
        <v>4</v>
      </c>
      <c r="P1190" s="33">
        <f t="shared" si="396"/>
        <v>16</v>
      </c>
      <c r="Q1190" s="52">
        <f t="shared" si="397"/>
        <v>63</v>
      </c>
      <c r="R1190" s="37">
        <f t="shared" si="398"/>
        <v>0</v>
      </c>
      <c r="S1190" s="37">
        <f t="shared" si="399"/>
        <v>0</v>
      </c>
      <c r="T1190" s="37">
        <f t="shared" si="400"/>
        <v>44390</v>
      </c>
      <c r="U1190" s="37">
        <f t="shared" si="401"/>
        <v>0</v>
      </c>
      <c r="V1190" s="37">
        <f t="shared" si="402"/>
        <v>0</v>
      </c>
      <c r="W1190" s="37">
        <f t="shared" si="403"/>
        <v>0</v>
      </c>
    </row>
    <row r="1191" spans="1:23" x14ac:dyDescent="0.35">
      <c r="A1191" s="30">
        <v>46037</v>
      </c>
      <c r="B1191" s="31" t="s">
        <v>1143</v>
      </c>
      <c r="C1191" s="31" t="s">
        <v>920</v>
      </c>
      <c r="D1191" s="31">
        <v>17638.53</v>
      </c>
      <c r="E1191" s="31">
        <v>2822.16</v>
      </c>
      <c r="F1191" s="31">
        <v>20460.689999999999</v>
      </c>
      <c r="G1191" s="31">
        <v>20460.689999999999</v>
      </c>
      <c r="H1191" s="31">
        <f t="shared" si="404"/>
        <v>17638.53</v>
      </c>
      <c r="I1191" s="30">
        <v>46067</v>
      </c>
      <c r="J1191" s="30" t="s">
        <v>506</v>
      </c>
      <c r="K1191" s="31" t="s">
        <v>504</v>
      </c>
      <c r="L1191" s="31" t="s">
        <v>835</v>
      </c>
      <c r="M1191" s="31" t="s">
        <v>388</v>
      </c>
      <c r="N1191" s="7">
        <v>46129</v>
      </c>
      <c r="O1191" s="33">
        <f t="shared" si="395"/>
        <v>4</v>
      </c>
      <c r="P1191" s="33">
        <f t="shared" si="396"/>
        <v>16</v>
      </c>
      <c r="Q1191" s="52">
        <f t="shared" si="397"/>
        <v>63</v>
      </c>
      <c r="R1191" s="37">
        <f t="shared" si="398"/>
        <v>0</v>
      </c>
      <c r="S1191" s="37">
        <f t="shared" si="399"/>
        <v>0</v>
      </c>
      <c r="T1191" s="37">
        <f t="shared" si="400"/>
        <v>17638.53</v>
      </c>
      <c r="U1191" s="37">
        <f t="shared" si="401"/>
        <v>0</v>
      </c>
      <c r="V1191" s="37">
        <f t="shared" si="402"/>
        <v>0</v>
      </c>
      <c r="W1191" s="37">
        <f t="shared" si="403"/>
        <v>0</v>
      </c>
    </row>
    <row r="1192" spans="1:23" x14ac:dyDescent="0.35">
      <c r="A1192" s="30">
        <v>46017</v>
      </c>
      <c r="B1192" s="31" t="s">
        <v>1061</v>
      </c>
      <c r="C1192" s="31" t="s">
        <v>926</v>
      </c>
      <c r="D1192" s="31">
        <v>42000</v>
      </c>
      <c r="E1192" s="31">
        <v>6720</v>
      </c>
      <c r="F1192" s="31">
        <v>48720</v>
      </c>
      <c r="G1192" s="31">
        <v>31860</v>
      </c>
      <c r="H1192" s="31">
        <f t="shared" ref="H1192:H1193" si="405">G1192/1.16</f>
        <v>27465.517241379312</v>
      </c>
      <c r="I1192" s="30">
        <v>46047</v>
      </c>
      <c r="J1192" s="30" t="s">
        <v>506</v>
      </c>
      <c r="K1192" s="31" t="s">
        <v>510</v>
      </c>
      <c r="L1192" s="31" t="s">
        <v>835</v>
      </c>
      <c r="M1192" s="31" t="s">
        <v>388</v>
      </c>
      <c r="N1192" s="7">
        <v>46129</v>
      </c>
      <c r="O1192" s="33">
        <f t="shared" si="395"/>
        <v>4</v>
      </c>
      <c r="P1192" s="33">
        <f t="shared" si="396"/>
        <v>16</v>
      </c>
      <c r="Q1192" s="52">
        <f t="shared" si="397"/>
        <v>83</v>
      </c>
      <c r="R1192" s="37">
        <f t="shared" si="398"/>
        <v>0</v>
      </c>
      <c r="S1192" s="37">
        <f t="shared" si="399"/>
        <v>0</v>
      </c>
      <c r="T1192" s="37">
        <f t="shared" si="400"/>
        <v>27465.517241379312</v>
      </c>
      <c r="U1192" s="37">
        <f t="shared" si="401"/>
        <v>0</v>
      </c>
      <c r="V1192" s="37">
        <f t="shared" si="402"/>
        <v>0</v>
      </c>
      <c r="W1192" s="37">
        <f t="shared" si="403"/>
        <v>0</v>
      </c>
    </row>
    <row r="1193" spans="1:23" x14ac:dyDescent="0.35">
      <c r="A1193" s="30">
        <v>45953</v>
      </c>
      <c r="B1193" s="31" t="s">
        <v>960</v>
      </c>
      <c r="C1193" s="31" t="s">
        <v>858</v>
      </c>
      <c r="D1193" s="31">
        <v>19694.400000000001</v>
      </c>
      <c r="E1193" s="31">
        <v>3151.1</v>
      </c>
      <c r="F1193" s="31">
        <v>22845.5</v>
      </c>
      <c r="G1193" s="31">
        <v>2429.5</v>
      </c>
      <c r="H1193" s="31">
        <f t="shared" si="405"/>
        <v>2094.3965517241381</v>
      </c>
      <c r="I1193" s="30">
        <v>45968</v>
      </c>
      <c r="J1193" s="30" t="s">
        <v>506</v>
      </c>
      <c r="K1193" s="31" t="s">
        <v>510</v>
      </c>
      <c r="L1193" s="31" t="s">
        <v>835</v>
      </c>
      <c r="M1193" s="31" t="s">
        <v>388</v>
      </c>
      <c r="N1193" s="7">
        <v>46129</v>
      </c>
      <c r="O1193" s="33">
        <f t="shared" si="395"/>
        <v>4</v>
      </c>
      <c r="P1193" s="33">
        <f t="shared" si="396"/>
        <v>16</v>
      </c>
      <c r="Q1193" s="52">
        <f t="shared" si="397"/>
        <v>162</v>
      </c>
      <c r="R1193" s="37">
        <f t="shared" si="398"/>
        <v>0</v>
      </c>
      <c r="S1193" s="37">
        <f t="shared" si="399"/>
        <v>0</v>
      </c>
      <c r="T1193" s="37">
        <f t="shared" si="400"/>
        <v>0</v>
      </c>
      <c r="U1193" s="37">
        <f t="shared" si="401"/>
        <v>2094.3965517241381</v>
      </c>
      <c r="V1193" s="37">
        <f t="shared" si="402"/>
        <v>0</v>
      </c>
      <c r="W1193" s="37">
        <f t="shared" si="403"/>
        <v>0</v>
      </c>
    </row>
    <row r="1194" spans="1:23" x14ac:dyDescent="0.35">
      <c r="A1194" s="30">
        <v>45944</v>
      </c>
      <c r="B1194" s="31" t="s">
        <v>959</v>
      </c>
      <c r="C1194" s="31" t="s">
        <v>920</v>
      </c>
      <c r="D1194" s="31">
        <v>14295.42</v>
      </c>
      <c r="E1194" s="31">
        <v>2287.27</v>
      </c>
      <c r="F1194" s="31">
        <v>16582.689999999999</v>
      </c>
      <c r="G1194" s="31">
        <v>16582.689999999999</v>
      </c>
      <c r="H1194" s="31">
        <f t="shared" ref="H1194:H1196" si="406">D1194</f>
        <v>14295.42</v>
      </c>
      <c r="I1194" s="30">
        <v>45974</v>
      </c>
      <c r="J1194" s="30" t="s">
        <v>506</v>
      </c>
      <c r="K1194" s="31" t="s">
        <v>504</v>
      </c>
      <c r="L1194" s="31" t="s">
        <v>835</v>
      </c>
      <c r="M1194" s="31" t="s">
        <v>388</v>
      </c>
      <c r="N1194" s="7">
        <v>46129</v>
      </c>
      <c r="O1194" s="33">
        <f t="shared" si="395"/>
        <v>4</v>
      </c>
      <c r="P1194" s="33">
        <f t="shared" si="396"/>
        <v>16</v>
      </c>
      <c r="Q1194" s="52">
        <f t="shared" si="397"/>
        <v>156</v>
      </c>
      <c r="R1194" s="37">
        <f t="shared" si="398"/>
        <v>0</v>
      </c>
      <c r="S1194" s="37">
        <f t="shared" si="399"/>
        <v>0</v>
      </c>
      <c r="T1194" s="37">
        <f t="shared" si="400"/>
        <v>0</v>
      </c>
      <c r="U1194" s="37">
        <f t="shared" si="401"/>
        <v>14295.42</v>
      </c>
      <c r="V1194" s="37">
        <f t="shared" si="402"/>
        <v>0</v>
      </c>
      <c r="W1194" s="37">
        <f t="shared" si="403"/>
        <v>0</v>
      </c>
    </row>
    <row r="1195" spans="1:23" x14ac:dyDescent="0.35">
      <c r="A1195" s="30">
        <v>45933</v>
      </c>
      <c r="B1195" s="31" t="s">
        <v>953</v>
      </c>
      <c r="C1195" s="31" t="s">
        <v>920</v>
      </c>
      <c r="D1195" s="31">
        <v>24043.32</v>
      </c>
      <c r="E1195" s="31">
        <v>3846.93</v>
      </c>
      <c r="F1195" s="31">
        <v>27890.25</v>
      </c>
      <c r="G1195" s="31">
        <v>27890.25</v>
      </c>
      <c r="H1195" s="31">
        <f t="shared" si="406"/>
        <v>24043.32</v>
      </c>
      <c r="I1195" s="30">
        <v>45963</v>
      </c>
      <c r="J1195" s="30" t="s">
        <v>506</v>
      </c>
      <c r="K1195" s="31" t="s">
        <v>504</v>
      </c>
      <c r="L1195" s="31" t="s">
        <v>835</v>
      </c>
      <c r="M1195" s="31" t="s">
        <v>388</v>
      </c>
      <c r="N1195" s="7">
        <v>46129</v>
      </c>
      <c r="O1195" s="33">
        <f t="shared" si="395"/>
        <v>4</v>
      </c>
      <c r="P1195" s="33">
        <f t="shared" si="396"/>
        <v>16</v>
      </c>
      <c r="Q1195" s="52">
        <f t="shared" si="397"/>
        <v>167</v>
      </c>
      <c r="R1195" s="37">
        <f t="shared" si="398"/>
        <v>0</v>
      </c>
      <c r="S1195" s="37">
        <f t="shared" si="399"/>
        <v>0</v>
      </c>
      <c r="T1195" s="37">
        <f t="shared" si="400"/>
        <v>0</v>
      </c>
      <c r="U1195" s="37">
        <f t="shared" si="401"/>
        <v>24043.32</v>
      </c>
      <c r="V1195" s="37">
        <f t="shared" si="402"/>
        <v>0</v>
      </c>
      <c r="W1195" s="37">
        <f t="shared" si="403"/>
        <v>0</v>
      </c>
    </row>
    <row r="1196" spans="1:23" x14ac:dyDescent="0.35">
      <c r="A1196" s="30">
        <v>45931</v>
      </c>
      <c r="B1196" s="31" t="s">
        <v>954</v>
      </c>
      <c r="C1196" s="31" t="s">
        <v>768</v>
      </c>
      <c r="D1196" s="31">
        <v>21675</v>
      </c>
      <c r="E1196" s="31">
        <v>3468</v>
      </c>
      <c r="F1196" s="31">
        <v>25143</v>
      </c>
      <c r="G1196" s="31">
        <v>25143</v>
      </c>
      <c r="H1196" s="31">
        <f t="shared" si="406"/>
        <v>21675</v>
      </c>
      <c r="I1196" s="30">
        <v>45961</v>
      </c>
      <c r="J1196" s="30" t="s">
        <v>506</v>
      </c>
      <c r="K1196" s="31" t="s">
        <v>504</v>
      </c>
      <c r="L1196" s="31" t="s">
        <v>405</v>
      </c>
      <c r="M1196" s="31" t="s">
        <v>388</v>
      </c>
      <c r="N1196" s="7">
        <v>46129</v>
      </c>
      <c r="O1196" s="33">
        <f t="shared" si="395"/>
        <v>4</v>
      </c>
      <c r="P1196" s="33">
        <f t="shared" si="396"/>
        <v>16</v>
      </c>
      <c r="Q1196" s="52">
        <f t="shared" si="397"/>
        <v>169</v>
      </c>
      <c r="R1196" s="37">
        <f t="shared" si="398"/>
        <v>0</v>
      </c>
      <c r="S1196" s="37">
        <f t="shared" si="399"/>
        <v>0</v>
      </c>
      <c r="T1196" s="37">
        <f t="shared" si="400"/>
        <v>0</v>
      </c>
      <c r="U1196" s="37">
        <f t="shared" si="401"/>
        <v>21675</v>
      </c>
      <c r="V1196" s="37">
        <f t="shared" si="402"/>
        <v>0</v>
      </c>
      <c r="W1196" s="37">
        <f t="shared" si="403"/>
        <v>0</v>
      </c>
    </row>
    <row r="1197" spans="1:23" x14ac:dyDescent="0.35">
      <c r="A1197" s="30">
        <v>45930</v>
      </c>
      <c r="B1197" s="31" t="s">
        <v>944</v>
      </c>
      <c r="C1197" s="31" t="s">
        <v>920</v>
      </c>
      <c r="D1197" s="31">
        <v>115800</v>
      </c>
      <c r="E1197" s="31">
        <v>18528</v>
      </c>
      <c r="F1197" s="31">
        <v>134328</v>
      </c>
      <c r="G1197" s="31">
        <v>20708.38</v>
      </c>
      <c r="H1197" s="31">
        <f>G1197/1.16</f>
        <v>17852.051724137935</v>
      </c>
      <c r="I1197" s="30">
        <v>45960</v>
      </c>
      <c r="J1197" s="30" t="s">
        <v>506</v>
      </c>
      <c r="K1197" s="31" t="s">
        <v>510</v>
      </c>
      <c r="L1197" s="31" t="s">
        <v>835</v>
      </c>
      <c r="M1197" s="31" t="s">
        <v>388</v>
      </c>
      <c r="N1197" s="7">
        <v>46129</v>
      </c>
      <c r="O1197" s="33">
        <f t="shared" si="395"/>
        <v>4</v>
      </c>
      <c r="P1197" s="33">
        <f t="shared" si="396"/>
        <v>16</v>
      </c>
      <c r="Q1197" s="52">
        <f t="shared" si="397"/>
        <v>170</v>
      </c>
      <c r="R1197" s="37">
        <f t="shared" si="398"/>
        <v>0</v>
      </c>
      <c r="S1197" s="37">
        <f t="shared" si="399"/>
        <v>0</v>
      </c>
      <c r="T1197" s="37">
        <f t="shared" si="400"/>
        <v>0</v>
      </c>
      <c r="U1197" s="37">
        <f t="shared" si="401"/>
        <v>17852.051724137935</v>
      </c>
      <c r="V1197" s="37">
        <f t="shared" si="402"/>
        <v>0</v>
      </c>
      <c r="W1197" s="37">
        <f t="shared" si="403"/>
        <v>0</v>
      </c>
    </row>
    <row r="1198" spans="1:23" x14ac:dyDescent="0.35">
      <c r="A1198" s="30">
        <v>45915</v>
      </c>
      <c r="B1198" s="31" t="s">
        <v>935</v>
      </c>
      <c r="C1198" s="31" t="s">
        <v>514</v>
      </c>
      <c r="D1198" s="31">
        <v>7125</v>
      </c>
      <c r="E1198" s="31">
        <v>1140</v>
      </c>
      <c r="F1198" s="31">
        <v>8265</v>
      </c>
      <c r="G1198" s="31">
        <v>8265</v>
      </c>
      <c r="H1198" s="31">
        <f t="shared" ref="H1198:H1201" si="407">D1198</f>
        <v>7125</v>
      </c>
      <c r="I1198" s="30">
        <v>45945</v>
      </c>
      <c r="J1198" s="30" t="s">
        <v>506</v>
      </c>
      <c r="K1198" s="31" t="s">
        <v>504</v>
      </c>
      <c r="L1198" s="31" t="s">
        <v>397</v>
      </c>
      <c r="M1198" s="31" t="s">
        <v>388</v>
      </c>
      <c r="N1198" s="7">
        <v>46129</v>
      </c>
      <c r="O1198" s="33">
        <f t="shared" si="395"/>
        <v>4</v>
      </c>
      <c r="P1198" s="33">
        <f t="shared" si="396"/>
        <v>16</v>
      </c>
      <c r="Q1198" s="52">
        <f t="shared" si="397"/>
        <v>185</v>
      </c>
      <c r="R1198" s="37">
        <f t="shared" si="398"/>
        <v>0</v>
      </c>
      <c r="S1198" s="37">
        <f t="shared" si="399"/>
        <v>0</v>
      </c>
      <c r="T1198" s="37">
        <f t="shared" si="400"/>
        <v>0</v>
      </c>
      <c r="U1198" s="37">
        <f t="shared" si="401"/>
        <v>7125</v>
      </c>
      <c r="V1198" s="37">
        <f t="shared" si="402"/>
        <v>0</v>
      </c>
      <c r="W1198" s="37">
        <f t="shared" si="403"/>
        <v>0</v>
      </c>
    </row>
    <row r="1199" spans="1:23" x14ac:dyDescent="0.35">
      <c r="A1199" s="30">
        <v>45896</v>
      </c>
      <c r="B1199" s="31" t="s">
        <v>921</v>
      </c>
      <c r="C1199" s="31" t="s">
        <v>514</v>
      </c>
      <c r="D1199" s="31">
        <v>4375</v>
      </c>
      <c r="E1199" s="31">
        <v>700</v>
      </c>
      <c r="F1199" s="31">
        <v>5075</v>
      </c>
      <c r="G1199" s="31">
        <v>5075</v>
      </c>
      <c r="H1199" s="31">
        <f t="shared" si="407"/>
        <v>4375</v>
      </c>
      <c r="I1199" s="30">
        <v>45926</v>
      </c>
      <c r="J1199" s="30" t="s">
        <v>506</v>
      </c>
      <c r="K1199" s="31" t="s">
        <v>504</v>
      </c>
      <c r="L1199" s="31" t="s">
        <v>397</v>
      </c>
      <c r="M1199" s="31" t="s">
        <v>388</v>
      </c>
      <c r="N1199" s="7">
        <v>46129</v>
      </c>
      <c r="O1199" s="33">
        <f t="shared" si="395"/>
        <v>4</v>
      </c>
      <c r="P1199" s="33">
        <f t="shared" si="396"/>
        <v>16</v>
      </c>
      <c r="Q1199" s="52">
        <f t="shared" si="397"/>
        <v>204</v>
      </c>
      <c r="R1199" s="37">
        <f t="shared" si="398"/>
        <v>0</v>
      </c>
      <c r="S1199" s="37">
        <f t="shared" si="399"/>
        <v>0</v>
      </c>
      <c r="T1199" s="37">
        <f t="shared" si="400"/>
        <v>0</v>
      </c>
      <c r="U1199" s="37">
        <f t="shared" si="401"/>
        <v>4375</v>
      </c>
      <c r="V1199" s="37">
        <f t="shared" si="402"/>
        <v>0</v>
      </c>
      <c r="W1199" s="37">
        <f t="shared" si="403"/>
        <v>0</v>
      </c>
    </row>
    <row r="1200" spans="1:23" x14ac:dyDescent="0.35">
      <c r="A1200" s="30">
        <v>45895</v>
      </c>
      <c r="B1200" s="31" t="s">
        <v>922</v>
      </c>
      <c r="C1200" s="31" t="s">
        <v>545</v>
      </c>
      <c r="D1200" s="31">
        <v>22364.16</v>
      </c>
      <c r="E1200" s="31"/>
      <c r="F1200" s="31">
        <v>22364.16</v>
      </c>
      <c r="G1200" s="31">
        <v>22364.16</v>
      </c>
      <c r="H1200" s="31">
        <f t="shared" si="407"/>
        <v>22364.16</v>
      </c>
      <c r="I1200" s="30">
        <v>45925</v>
      </c>
      <c r="J1200" s="30" t="s">
        <v>506</v>
      </c>
      <c r="K1200" s="31" t="s">
        <v>504</v>
      </c>
      <c r="L1200" s="31" t="s">
        <v>405</v>
      </c>
      <c r="M1200" s="31" t="s">
        <v>388</v>
      </c>
      <c r="N1200" s="7">
        <v>46129</v>
      </c>
      <c r="O1200" s="33">
        <f t="shared" si="395"/>
        <v>4</v>
      </c>
      <c r="P1200" s="33">
        <f t="shared" si="396"/>
        <v>16</v>
      </c>
      <c r="Q1200" s="52">
        <f t="shared" si="397"/>
        <v>205</v>
      </c>
      <c r="R1200" s="37">
        <f t="shared" si="398"/>
        <v>0</v>
      </c>
      <c r="S1200" s="37">
        <f t="shared" si="399"/>
        <v>0</v>
      </c>
      <c r="T1200" s="37">
        <f t="shared" si="400"/>
        <v>0</v>
      </c>
      <c r="U1200" s="37">
        <f t="shared" si="401"/>
        <v>22364.16</v>
      </c>
      <c r="V1200" s="37">
        <f t="shared" si="402"/>
        <v>0</v>
      </c>
      <c r="W1200" s="37">
        <f t="shared" si="403"/>
        <v>0</v>
      </c>
    </row>
    <row r="1201" spans="1:23" x14ac:dyDescent="0.35">
      <c r="A1201" s="30">
        <v>45876</v>
      </c>
      <c r="B1201" s="31" t="s">
        <v>886</v>
      </c>
      <c r="C1201" s="31" t="s">
        <v>545</v>
      </c>
      <c r="D1201" s="31">
        <v>22343.040000000001</v>
      </c>
      <c r="E1201" s="31"/>
      <c r="F1201" s="31">
        <v>22343.040000000001</v>
      </c>
      <c r="G1201" s="31">
        <v>22343.040000000001</v>
      </c>
      <c r="H1201" s="31">
        <f t="shared" si="407"/>
        <v>22343.040000000001</v>
      </c>
      <c r="I1201" s="30">
        <v>45906</v>
      </c>
      <c r="J1201" s="30" t="s">
        <v>506</v>
      </c>
      <c r="K1201" s="31" t="s">
        <v>504</v>
      </c>
      <c r="L1201" s="31" t="s">
        <v>405</v>
      </c>
      <c r="M1201" s="31" t="s">
        <v>388</v>
      </c>
      <c r="N1201" s="7">
        <v>46129</v>
      </c>
      <c r="O1201" s="33">
        <f t="shared" si="395"/>
        <v>4</v>
      </c>
      <c r="P1201" s="33">
        <f t="shared" si="396"/>
        <v>16</v>
      </c>
      <c r="Q1201" s="52">
        <f t="shared" si="397"/>
        <v>224</v>
      </c>
      <c r="R1201" s="37">
        <f t="shared" si="398"/>
        <v>0</v>
      </c>
      <c r="S1201" s="37">
        <f t="shared" si="399"/>
        <v>0</v>
      </c>
      <c r="T1201" s="37">
        <f t="shared" si="400"/>
        <v>0</v>
      </c>
      <c r="U1201" s="37">
        <f t="shared" si="401"/>
        <v>22343.040000000001</v>
      </c>
      <c r="V1201" s="37">
        <f t="shared" si="402"/>
        <v>0</v>
      </c>
      <c r="W1201" s="37">
        <f t="shared" si="403"/>
        <v>0</v>
      </c>
    </row>
    <row r="1202" spans="1:23" x14ac:dyDescent="0.35">
      <c r="A1202" s="30">
        <v>45869</v>
      </c>
      <c r="B1202" s="31" t="s">
        <v>884</v>
      </c>
      <c r="C1202" s="31" t="s">
        <v>480</v>
      </c>
      <c r="D1202" s="31">
        <v>761801.88</v>
      </c>
      <c r="E1202" s="31">
        <v>121888.3</v>
      </c>
      <c r="F1202" s="31">
        <v>883690.18</v>
      </c>
      <c r="G1202" s="31">
        <v>232979.43</v>
      </c>
      <c r="H1202" s="31">
        <f>G1202/1.16</f>
        <v>200844.33620689655</v>
      </c>
      <c r="I1202" s="30">
        <v>45884</v>
      </c>
      <c r="J1202" s="30" t="s">
        <v>506</v>
      </c>
      <c r="K1202" s="31" t="s">
        <v>510</v>
      </c>
      <c r="L1202" s="31" t="s">
        <v>835</v>
      </c>
      <c r="M1202" s="31" t="s">
        <v>388</v>
      </c>
      <c r="N1202" s="7">
        <v>46129</v>
      </c>
      <c r="O1202" s="33">
        <f t="shared" si="395"/>
        <v>4</v>
      </c>
      <c r="P1202" s="33">
        <f t="shared" si="396"/>
        <v>16</v>
      </c>
      <c r="Q1202" s="52">
        <f t="shared" si="397"/>
        <v>246</v>
      </c>
      <c r="R1202" s="37">
        <f t="shared" si="398"/>
        <v>0</v>
      </c>
      <c r="S1202" s="37">
        <f t="shared" si="399"/>
        <v>0</v>
      </c>
      <c r="T1202" s="37">
        <f t="shared" si="400"/>
        <v>0</v>
      </c>
      <c r="U1202" s="37">
        <f t="shared" si="401"/>
        <v>200844.33620689655</v>
      </c>
      <c r="V1202" s="37">
        <f t="shared" si="402"/>
        <v>0</v>
      </c>
      <c r="W1202" s="37">
        <f t="shared" si="403"/>
        <v>0</v>
      </c>
    </row>
    <row r="1203" spans="1:23" x14ac:dyDescent="0.35">
      <c r="A1203" s="30">
        <v>45840</v>
      </c>
      <c r="B1203" s="31" t="s">
        <v>863</v>
      </c>
      <c r="C1203" s="31" t="s">
        <v>406</v>
      </c>
      <c r="D1203" s="31">
        <v>14940</v>
      </c>
      <c r="E1203" s="31">
        <v>2390.4</v>
      </c>
      <c r="F1203" s="31">
        <v>17330.400000000001</v>
      </c>
      <c r="G1203" s="31">
        <v>17330.400000000001</v>
      </c>
      <c r="H1203" s="31">
        <f t="shared" ref="H1203:H1208" si="408">D1203</f>
        <v>14940</v>
      </c>
      <c r="I1203" s="30">
        <v>45870</v>
      </c>
      <c r="J1203" s="30" t="s">
        <v>506</v>
      </c>
      <c r="K1203" s="31" t="s">
        <v>504</v>
      </c>
      <c r="L1203" s="31" t="s">
        <v>405</v>
      </c>
      <c r="M1203" s="31" t="s">
        <v>388</v>
      </c>
      <c r="N1203" s="7">
        <v>46129</v>
      </c>
      <c r="O1203" s="33">
        <f t="shared" si="395"/>
        <v>4</v>
      </c>
      <c r="P1203" s="33">
        <f t="shared" si="396"/>
        <v>16</v>
      </c>
      <c r="Q1203" s="52">
        <f t="shared" si="397"/>
        <v>260</v>
      </c>
      <c r="R1203" s="37">
        <f t="shared" si="398"/>
        <v>0</v>
      </c>
      <c r="S1203" s="37">
        <f t="shared" si="399"/>
        <v>0</v>
      </c>
      <c r="T1203" s="37">
        <f t="shared" si="400"/>
        <v>0</v>
      </c>
      <c r="U1203" s="37">
        <f t="shared" si="401"/>
        <v>14940</v>
      </c>
      <c r="V1203" s="37">
        <f t="shared" si="402"/>
        <v>0</v>
      </c>
      <c r="W1203" s="37">
        <f t="shared" si="403"/>
        <v>0</v>
      </c>
    </row>
    <row r="1204" spans="1:23" x14ac:dyDescent="0.35">
      <c r="A1204" s="30">
        <v>45827</v>
      </c>
      <c r="B1204" s="31" t="s">
        <v>854</v>
      </c>
      <c r="C1204" s="31" t="s">
        <v>406</v>
      </c>
      <c r="D1204" s="31">
        <v>22410</v>
      </c>
      <c r="E1204" s="31">
        <v>3585.6</v>
      </c>
      <c r="F1204" s="31">
        <v>25995.599999999999</v>
      </c>
      <c r="G1204" s="31">
        <v>25995.599999999999</v>
      </c>
      <c r="H1204" s="31">
        <f t="shared" si="408"/>
        <v>22410</v>
      </c>
      <c r="I1204" s="30">
        <v>45857</v>
      </c>
      <c r="J1204" s="30" t="s">
        <v>506</v>
      </c>
      <c r="K1204" s="31" t="s">
        <v>504</v>
      </c>
      <c r="L1204" s="31" t="s">
        <v>405</v>
      </c>
      <c r="M1204" s="31" t="s">
        <v>388</v>
      </c>
      <c r="N1204" s="7">
        <v>46129</v>
      </c>
      <c r="O1204" s="33">
        <f t="shared" si="395"/>
        <v>4</v>
      </c>
      <c r="P1204" s="33">
        <f t="shared" si="396"/>
        <v>16</v>
      </c>
      <c r="Q1204" s="52">
        <f t="shared" si="397"/>
        <v>273</v>
      </c>
      <c r="R1204" s="37">
        <f t="shared" si="398"/>
        <v>0</v>
      </c>
      <c r="S1204" s="37">
        <f t="shared" si="399"/>
        <v>0</v>
      </c>
      <c r="T1204" s="37">
        <f t="shared" si="400"/>
        <v>0</v>
      </c>
      <c r="U1204" s="37">
        <f t="shared" si="401"/>
        <v>22410</v>
      </c>
      <c r="V1204" s="37">
        <f t="shared" si="402"/>
        <v>0</v>
      </c>
      <c r="W1204" s="37">
        <f t="shared" si="403"/>
        <v>0</v>
      </c>
    </row>
    <row r="1205" spans="1:23" x14ac:dyDescent="0.35">
      <c r="A1205" s="30">
        <v>45814</v>
      </c>
      <c r="B1205" s="31" t="s">
        <v>845</v>
      </c>
      <c r="C1205" s="31" t="s">
        <v>406</v>
      </c>
      <c r="D1205" s="31">
        <v>19012.5</v>
      </c>
      <c r="E1205" s="31">
        <v>3042</v>
      </c>
      <c r="F1205" s="31">
        <v>22054.5</v>
      </c>
      <c r="G1205" s="31">
        <v>22054.5</v>
      </c>
      <c r="H1205" s="31">
        <f t="shared" si="408"/>
        <v>19012.5</v>
      </c>
      <c r="I1205" s="30">
        <v>45844</v>
      </c>
      <c r="J1205" s="30" t="s">
        <v>506</v>
      </c>
      <c r="K1205" s="31" t="s">
        <v>504</v>
      </c>
      <c r="L1205" s="31" t="s">
        <v>405</v>
      </c>
      <c r="M1205" s="31" t="s">
        <v>388</v>
      </c>
      <c r="N1205" s="7">
        <v>46129</v>
      </c>
      <c r="O1205" s="33">
        <f t="shared" si="395"/>
        <v>4</v>
      </c>
      <c r="P1205" s="33">
        <f t="shared" si="396"/>
        <v>16</v>
      </c>
      <c r="Q1205" s="52">
        <f t="shared" si="397"/>
        <v>286</v>
      </c>
      <c r="R1205" s="37">
        <f t="shared" si="398"/>
        <v>0</v>
      </c>
      <c r="S1205" s="37">
        <f t="shared" si="399"/>
        <v>0</v>
      </c>
      <c r="T1205" s="37">
        <f t="shared" si="400"/>
        <v>0</v>
      </c>
      <c r="U1205" s="37">
        <f t="shared" si="401"/>
        <v>19012.5</v>
      </c>
      <c r="V1205" s="37">
        <f t="shared" si="402"/>
        <v>0</v>
      </c>
      <c r="W1205" s="37">
        <f t="shared" si="403"/>
        <v>0</v>
      </c>
    </row>
    <row r="1206" spans="1:23" x14ac:dyDescent="0.35">
      <c r="A1206" s="30">
        <v>45799</v>
      </c>
      <c r="B1206" s="31" t="s">
        <v>844</v>
      </c>
      <c r="C1206" s="31" t="s">
        <v>798</v>
      </c>
      <c r="D1206" s="31">
        <v>3477.15</v>
      </c>
      <c r="E1206" s="31">
        <v>556.34</v>
      </c>
      <c r="F1206" s="31">
        <v>4033.49</v>
      </c>
      <c r="G1206" s="31">
        <v>4033.49</v>
      </c>
      <c r="H1206" s="31">
        <f t="shared" si="408"/>
        <v>3477.15</v>
      </c>
      <c r="I1206" s="30">
        <v>45829</v>
      </c>
      <c r="J1206" s="30" t="s">
        <v>506</v>
      </c>
      <c r="K1206" s="31" t="s">
        <v>504</v>
      </c>
      <c r="L1206" s="31" t="s">
        <v>405</v>
      </c>
      <c r="M1206" s="31" t="s">
        <v>388</v>
      </c>
      <c r="N1206" s="7">
        <v>46129</v>
      </c>
      <c r="O1206" s="33">
        <f t="shared" si="395"/>
        <v>4</v>
      </c>
      <c r="P1206" s="33">
        <f t="shared" si="396"/>
        <v>16</v>
      </c>
      <c r="Q1206" s="52">
        <f t="shared" si="397"/>
        <v>301</v>
      </c>
      <c r="R1206" s="37">
        <f t="shared" si="398"/>
        <v>0</v>
      </c>
      <c r="S1206" s="37">
        <f t="shared" si="399"/>
        <v>0</v>
      </c>
      <c r="T1206" s="37">
        <f t="shared" si="400"/>
        <v>0</v>
      </c>
      <c r="U1206" s="37">
        <f t="shared" si="401"/>
        <v>3477.15</v>
      </c>
      <c r="V1206" s="37">
        <f t="shared" si="402"/>
        <v>0</v>
      </c>
      <c r="W1206" s="37">
        <f t="shared" si="403"/>
        <v>0</v>
      </c>
    </row>
    <row r="1207" spans="1:23" x14ac:dyDescent="0.35">
      <c r="A1207" s="30">
        <v>45792</v>
      </c>
      <c r="B1207" s="31" t="s">
        <v>840</v>
      </c>
      <c r="C1207" s="31" t="s">
        <v>798</v>
      </c>
      <c r="D1207" s="31">
        <v>162680</v>
      </c>
      <c r="E1207" s="31">
        <v>26028.799999999999</v>
      </c>
      <c r="F1207" s="31">
        <v>188708.8</v>
      </c>
      <c r="G1207" s="31">
        <v>188708.8</v>
      </c>
      <c r="H1207" s="31">
        <f t="shared" si="408"/>
        <v>162680</v>
      </c>
      <c r="I1207" s="30">
        <v>45822</v>
      </c>
      <c r="J1207" s="30" t="s">
        <v>506</v>
      </c>
      <c r="K1207" s="31" t="s">
        <v>504</v>
      </c>
      <c r="L1207" s="31" t="s">
        <v>405</v>
      </c>
      <c r="M1207" s="31" t="s">
        <v>388</v>
      </c>
      <c r="N1207" s="7">
        <v>46129</v>
      </c>
      <c r="O1207" s="33">
        <f t="shared" si="395"/>
        <v>4</v>
      </c>
      <c r="P1207" s="33">
        <f t="shared" si="396"/>
        <v>16</v>
      </c>
      <c r="Q1207" s="52">
        <f t="shared" si="397"/>
        <v>308</v>
      </c>
      <c r="R1207" s="37">
        <f t="shared" si="398"/>
        <v>0</v>
      </c>
      <c r="S1207" s="37">
        <f t="shared" si="399"/>
        <v>0</v>
      </c>
      <c r="T1207" s="37">
        <f t="shared" si="400"/>
        <v>0</v>
      </c>
      <c r="U1207" s="37">
        <f t="shared" si="401"/>
        <v>162680</v>
      </c>
      <c r="V1207" s="37">
        <f t="shared" si="402"/>
        <v>0</v>
      </c>
      <c r="W1207" s="37">
        <f t="shared" si="403"/>
        <v>0</v>
      </c>
    </row>
    <row r="1208" spans="1:23" x14ac:dyDescent="0.35">
      <c r="A1208" s="30">
        <v>45792</v>
      </c>
      <c r="B1208" s="31" t="s">
        <v>841</v>
      </c>
      <c r="C1208" s="31" t="s">
        <v>798</v>
      </c>
      <c r="D1208" s="31">
        <v>6970.68</v>
      </c>
      <c r="E1208" s="31">
        <v>1115.31</v>
      </c>
      <c r="F1208" s="31">
        <v>8085.99</v>
      </c>
      <c r="G1208" s="31">
        <v>8085.99</v>
      </c>
      <c r="H1208" s="31">
        <f t="shared" si="408"/>
        <v>6970.68</v>
      </c>
      <c r="I1208" s="30">
        <v>45822</v>
      </c>
      <c r="J1208" s="30" t="s">
        <v>506</v>
      </c>
      <c r="K1208" s="31" t="s">
        <v>504</v>
      </c>
      <c r="L1208" s="31" t="s">
        <v>405</v>
      </c>
      <c r="M1208" s="31" t="s">
        <v>388</v>
      </c>
      <c r="N1208" s="7">
        <v>46129</v>
      </c>
      <c r="O1208" s="33">
        <f t="shared" si="395"/>
        <v>4</v>
      </c>
      <c r="P1208" s="33">
        <f t="shared" si="396"/>
        <v>16</v>
      </c>
      <c r="Q1208" s="52">
        <f t="shared" si="397"/>
        <v>308</v>
      </c>
      <c r="R1208" s="37">
        <f t="shared" si="398"/>
        <v>0</v>
      </c>
      <c r="S1208" s="37">
        <f t="shared" si="399"/>
        <v>0</v>
      </c>
      <c r="T1208" s="37">
        <f t="shared" si="400"/>
        <v>0</v>
      </c>
      <c r="U1208" s="37">
        <f t="shared" si="401"/>
        <v>6970.68</v>
      </c>
      <c r="V1208" s="37">
        <f t="shared" si="402"/>
        <v>0</v>
      </c>
      <c r="W1208" s="37">
        <f t="shared" si="403"/>
        <v>0</v>
      </c>
    </row>
    <row r="1209" spans="1:23" x14ac:dyDescent="0.35">
      <c r="A1209" s="30">
        <v>45792</v>
      </c>
      <c r="B1209" s="31" t="s">
        <v>842</v>
      </c>
      <c r="C1209" s="31" t="s">
        <v>406</v>
      </c>
      <c r="D1209" s="31">
        <v>31024.799999999999</v>
      </c>
      <c r="E1209" s="31">
        <v>4963.97</v>
      </c>
      <c r="F1209" s="31">
        <v>35988.769999999997</v>
      </c>
      <c r="G1209" s="31">
        <v>4384.8</v>
      </c>
      <c r="H1209" s="31">
        <f>G1209/1.16</f>
        <v>3780.0000000000005</v>
      </c>
      <c r="I1209" s="30">
        <v>45822</v>
      </c>
      <c r="J1209" s="30" t="s">
        <v>506</v>
      </c>
      <c r="K1209" s="31" t="s">
        <v>510</v>
      </c>
      <c r="L1209" s="31" t="s">
        <v>405</v>
      </c>
      <c r="M1209" s="31" t="s">
        <v>388</v>
      </c>
      <c r="N1209" s="7">
        <v>46129</v>
      </c>
      <c r="O1209" s="33">
        <f t="shared" si="395"/>
        <v>4</v>
      </c>
      <c r="P1209" s="33">
        <f t="shared" si="396"/>
        <v>16</v>
      </c>
      <c r="Q1209" s="52">
        <f t="shared" si="397"/>
        <v>308</v>
      </c>
      <c r="R1209" s="37">
        <f t="shared" si="398"/>
        <v>0</v>
      </c>
      <c r="S1209" s="37">
        <f t="shared" si="399"/>
        <v>0</v>
      </c>
      <c r="T1209" s="37">
        <f t="shared" si="400"/>
        <v>0</v>
      </c>
      <c r="U1209" s="37">
        <f t="shared" si="401"/>
        <v>3780.0000000000005</v>
      </c>
      <c r="V1209" s="37">
        <f t="shared" si="402"/>
        <v>0</v>
      </c>
      <c r="W1209" s="37">
        <f t="shared" si="403"/>
        <v>0</v>
      </c>
    </row>
    <row r="1210" spans="1:23" x14ac:dyDescent="0.35">
      <c r="A1210" s="30">
        <v>45790</v>
      </c>
      <c r="B1210" s="31" t="s">
        <v>843</v>
      </c>
      <c r="C1210" s="31" t="s">
        <v>798</v>
      </c>
      <c r="D1210" s="31">
        <v>20992.5</v>
      </c>
      <c r="E1210" s="31">
        <v>3358.8</v>
      </c>
      <c r="F1210" s="31">
        <v>24351.3</v>
      </c>
      <c r="G1210" s="31">
        <v>24351.3</v>
      </c>
      <c r="H1210" s="31">
        <f t="shared" ref="H1210:H1212" si="409">D1210</f>
        <v>20992.5</v>
      </c>
      <c r="I1210" s="30">
        <v>45820</v>
      </c>
      <c r="J1210" s="30" t="s">
        <v>506</v>
      </c>
      <c r="K1210" s="31" t="s">
        <v>504</v>
      </c>
      <c r="L1210" s="31" t="s">
        <v>405</v>
      </c>
      <c r="M1210" s="31" t="s">
        <v>388</v>
      </c>
      <c r="N1210" s="7">
        <v>46129</v>
      </c>
      <c r="O1210" s="33">
        <f t="shared" si="395"/>
        <v>4</v>
      </c>
      <c r="P1210" s="33">
        <f t="shared" si="396"/>
        <v>16</v>
      </c>
      <c r="Q1210" s="52">
        <f t="shared" si="397"/>
        <v>310</v>
      </c>
      <c r="R1210" s="37">
        <f t="shared" si="398"/>
        <v>0</v>
      </c>
      <c r="S1210" s="37">
        <f t="shared" si="399"/>
        <v>0</v>
      </c>
      <c r="T1210" s="37">
        <f t="shared" si="400"/>
        <v>0</v>
      </c>
      <c r="U1210" s="37">
        <f t="shared" si="401"/>
        <v>20992.5</v>
      </c>
      <c r="V1210" s="37">
        <f t="shared" si="402"/>
        <v>0</v>
      </c>
      <c r="W1210" s="37">
        <f t="shared" si="403"/>
        <v>0</v>
      </c>
    </row>
    <row r="1211" spans="1:23" x14ac:dyDescent="0.35">
      <c r="A1211" s="30">
        <v>45784</v>
      </c>
      <c r="B1211" s="31" t="s">
        <v>838</v>
      </c>
      <c r="C1211" s="31" t="s">
        <v>798</v>
      </c>
      <c r="D1211" s="31">
        <v>5250</v>
      </c>
      <c r="E1211" s="31">
        <v>840</v>
      </c>
      <c r="F1211" s="31">
        <v>6090</v>
      </c>
      <c r="G1211" s="31">
        <v>6090</v>
      </c>
      <c r="H1211" s="31">
        <f t="shared" si="409"/>
        <v>5250</v>
      </c>
      <c r="I1211" s="30">
        <v>45814</v>
      </c>
      <c r="J1211" s="30" t="s">
        <v>506</v>
      </c>
      <c r="K1211" s="31" t="s">
        <v>504</v>
      </c>
      <c r="L1211" s="31" t="s">
        <v>405</v>
      </c>
      <c r="M1211" s="31" t="s">
        <v>388</v>
      </c>
      <c r="N1211" s="7">
        <v>46129</v>
      </c>
      <c r="O1211" s="33">
        <f t="shared" si="395"/>
        <v>4</v>
      </c>
      <c r="P1211" s="33">
        <f t="shared" si="396"/>
        <v>16</v>
      </c>
      <c r="Q1211" s="52">
        <f t="shared" si="397"/>
        <v>316</v>
      </c>
      <c r="R1211" s="37">
        <f t="shared" si="398"/>
        <v>0</v>
      </c>
      <c r="S1211" s="37">
        <f t="shared" si="399"/>
        <v>0</v>
      </c>
      <c r="T1211" s="37">
        <f t="shared" si="400"/>
        <v>0</v>
      </c>
      <c r="U1211" s="37">
        <f t="shared" si="401"/>
        <v>5250</v>
      </c>
      <c r="V1211" s="37">
        <f t="shared" si="402"/>
        <v>0</v>
      </c>
      <c r="W1211" s="37">
        <f t="shared" si="403"/>
        <v>0</v>
      </c>
    </row>
    <row r="1212" spans="1:23" x14ac:dyDescent="0.35">
      <c r="A1212" s="30">
        <v>45772</v>
      </c>
      <c r="B1212" s="31" t="s">
        <v>836</v>
      </c>
      <c r="C1212" s="31" t="s">
        <v>798</v>
      </c>
      <c r="D1212" s="31">
        <v>45500</v>
      </c>
      <c r="E1212" s="31">
        <v>7280</v>
      </c>
      <c r="F1212" s="31">
        <v>52780</v>
      </c>
      <c r="G1212" s="31">
        <v>52780</v>
      </c>
      <c r="H1212" s="31">
        <f t="shared" si="409"/>
        <v>45500</v>
      </c>
      <c r="I1212" s="30">
        <v>45802</v>
      </c>
      <c r="J1212" s="30" t="s">
        <v>506</v>
      </c>
      <c r="K1212" s="31" t="s">
        <v>504</v>
      </c>
      <c r="L1212" s="31" t="s">
        <v>405</v>
      </c>
      <c r="M1212" s="31" t="s">
        <v>388</v>
      </c>
      <c r="N1212" s="7">
        <v>46129</v>
      </c>
      <c r="O1212" s="33">
        <f t="shared" si="395"/>
        <v>4</v>
      </c>
      <c r="P1212" s="33">
        <f t="shared" si="396"/>
        <v>16</v>
      </c>
      <c r="Q1212" s="52">
        <f t="shared" si="397"/>
        <v>328</v>
      </c>
      <c r="R1212" s="37">
        <f t="shared" si="398"/>
        <v>0</v>
      </c>
      <c r="S1212" s="37">
        <f t="shared" si="399"/>
        <v>0</v>
      </c>
      <c r="T1212" s="37">
        <f t="shared" si="400"/>
        <v>0</v>
      </c>
      <c r="U1212" s="37">
        <f t="shared" si="401"/>
        <v>45500</v>
      </c>
      <c r="V1212" s="37">
        <f t="shared" si="402"/>
        <v>0</v>
      </c>
      <c r="W1212" s="37">
        <f t="shared" si="403"/>
        <v>0</v>
      </c>
    </row>
    <row r="1213" spans="1:23" x14ac:dyDescent="0.35">
      <c r="A1213" s="30">
        <v>45720</v>
      </c>
      <c r="B1213" s="31" t="s">
        <v>806</v>
      </c>
      <c r="C1213" s="31" t="s">
        <v>798</v>
      </c>
      <c r="D1213" s="31">
        <v>31483.63</v>
      </c>
      <c r="E1213" s="31">
        <v>5037.38</v>
      </c>
      <c r="F1213" s="31">
        <v>36521.01</v>
      </c>
      <c r="G1213" s="31">
        <v>5816.12</v>
      </c>
      <c r="H1213" s="31">
        <f>G1213/1.16</f>
        <v>5013.8965517241386</v>
      </c>
      <c r="I1213" s="30">
        <v>45750</v>
      </c>
      <c r="J1213" s="30" t="s">
        <v>506</v>
      </c>
      <c r="K1213" s="31" t="s">
        <v>510</v>
      </c>
      <c r="L1213" s="31" t="s">
        <v>405</v>
      </c>
      <c r="M1213" s="31" t="s">
        <v>388</v>
      </c>
      <c r="N1213" s="7">
        <v>46129</v>
      </c>
      <c r="O1213" s="33">
        <f t="shared" si="395"/>
        <v>4</v>
      </c>
      <c r="P1213" s="33">
        <f t="shared" si="396"/>
        <v>16</v>
      </c>
      <c r="Q1213" s="52">
        <f t="shared" si="397"/>
        <v>380</v>
      </c>
      <c r="R1213" s="37">
        <f t="shared" si="398"/>
        <v>0</v>
      </c>
      <c r="S1213" s="37">
        <f t="shared" si="399"/>
        <v>0</v>
      </c>
      <c r="T1213" s="37">
        <f t="shared" si="400"/>
        <v>0</v>
      </c>
      <c r="U1213" s="37">
        <f t="shared" si="401"/>
        <v>5013.8965517241386</v>
      </c>
      <c r="V1213" s="37">
        <f t="shared" si="402"/>
        <v>0</v>
      </c>
      <c r="W1213" s="37">
        <f t="shared" si="403"/>
        <v>0</v>
      </c>
    </row>
    <row r="1214" spans="1:23" x14ac:dyDescent="0.35">
      <c r="A1214" s="30">
        <v>45709</v>
      </c>
      <c r="B1214" s="31" t="s">
        <v>804</v>
      </c>
      <c r="C1214" s="31" t="s">
        <v>798</v>
      </c>
      <c r="D1214" s="31">
        <v>23609.5</v>
      </c>
      <c r="E1214" s="31">
        <v>2595.6</v>
      </c>
      <c r="F1214" s="31">
        <v>26205.1</v>
      </c>
      <c r="G1214" s="31">
        <v>26205.1</v>
      </c>
      <c r="H1214" s="31">
        <f t="shared" ref="H1214:H1216" si="410">D1214</f>
        <v>23609.5</v>
      </c>
      <c r="I1214" s="30">
        <v>45784</v>
      </c>
      <c r="J1214" s="30" t="s">
        <v>506</v>
      </c>
      <c r="K1214" s="31" t="s">
        <v>504</v>
      </c>
      <c r="L1214" s="31" t="s">
        <v>405</v>
      </c>
      <c r="M1214" s="31" t="s">
        <v>388</v>
      </c>
      <c r="N1214" s="7">
        <v>46129</v>
      </c>
      <c r="O1214" s="33">
        <f t="shared" si="395"/>
        <v>4</v>
      </c>
      <c r="P1214" s="33">
        <f t="shared" si="396"/>
        <v>16</v>
      </c>
      <c r="Q1214" s="52">
        <f t="shared" si="397"/>
        <v>346</v>
      </c>
      <c r="R1214" s="37">
        <f t="shared" si="398"/>
        <v>0</v>
      </c>
      <c r="S1214" s="37">
        <f t="shared" si="399"/>
        <v>0</v>
      </c>
      <c r="T1214" s="37">
        <f t="shared" si="400"/>
        <v>0</v>
      </c>
      <c r="U1214" s="37">
        <f t="shared" si="401"/>
        <v>23609.5</v>
      </c>
      <c r="V1214" s="37">
        <f t="shared" si="402"/>
        <v>0</v>
      </c>
      <c r="W1214" s="37">
        <f t="shared" si="403"/>
        <v>0</v>
      </c>
    </row>
    <row r="1215" spans="1:23" x14ac:dyDescent="0.35">
      <c r="A1215" s="30">
        <v>45699</v>
      </c>
      <c r="B1215" s="31" t="s">
        <v>799</v>
      </c>
      <c r="C1215" s="31" t="s">
        <v>782</v>
      </c>
      <c r="D1215" s="31">
        <v>1230</v>
      </c>
      <c r="E1215" s="31"/>
      <c r="F1215" s="31">
        <v>1230</v>
      </c>
      <c r="G1215" s="31">
        <v>1230</v>
      </c>
      <c r="H1215" s="31">
        <f t="shared" si="410"/>
        <v>1230</v>
      </c>
      <c r="I1215" s="30">
        <v>45714</v>
      </c>
      <c r="J1215" s="30" t="s">
        <v>506</v>
      </c>
      <c r="K1215" s="31" t="s">
        <v>504</v>
      </c>
      <c r="L1215" s="31" t="s">
        <v>405</v>
      </c>
      <c r="M1215" s="31" t="s">
        <v>388</v>
      </c>
      <c r="N1215" s="7">
        <v>46129</v>
      </c>
      <c r="O1215" s="33">
        <f t="shared" si="395"/>
        <v>4</v>
      </c>
      <c r="P1215" s="33">
        <f t="shared" si="396"/>
        <v>16</v>
      </c>
      <c r="Q1215" s="52">
        <f t="shared" si="397"/>
        <v>416</v>
      </c>
      <c r="R1215" s="37">
        <f t="shared" si="398"/>
        <v>0</v>
      </c>
      <c r="S1215" s="37">
        <f t="shared" si="399"/>
        <v>0</v>
      </c>
      <c r="T1215" s="37">
        <f t="shared" si="400"/>
        <v>0</v>
      </c>
      <c r="U1215" s="37">
        <f t="shared" si="401"/>
        <v>1230</v>
      </c>
      <c r="V1215" s="37">
        <f t="shared" si="402"/>
        <v>0</v>
      </c>
      <c r="W1215" s="37">
        <f t="shared" si="403"/>
        <v>0</v>
      </c>
    </row>
    <row r="1216" spans="1:23" x14ac:dyDescent="0.35">
      <c r="A1216" s="30">
        <v>45610</v>
      </c>
      <c r="B1216" s="31" t="s">
        <v>760</v>
      </c>
      <c r="C1216" s="31" t="s">
        <v>413</v>
      </c>
      <c r="D1216" s="31">
        <v>2369.29</v>
      </c>
      <c r="E1216" s="31">
        <v>379.09</v>
      </c>
      <c r="F1216" s="31">
        <v>2748.38</v>
      </c>
      <c r="G1216" s="31">
        <v>2748.38</v>
      </c>
      <c r="H1216" s="31">
        <f t="shared" si="410"/>
        <v>2369.29</v>
      </c>
      <c r="I1216" s="30">
        <v>45640</v>
      </c>
      <c r="J1216" s="30" t="s">
        <v>506</v>
      </c>
      <c r="K1216" s="31" t="s">
        <v>504</v>
      </c>
      <c r="L1216" s="31" t="s">
        <v>393</v>
      </c>
      <c r="M1216" s="31" t="s">
        <v>388</v>
      </c>
      <c r="N1216" s="7">
        <v>46129</v>
      </c>
      <c r="O1216" s="33">
        <f t="shared" si="395"/>
        <v>4</v>
      </c>
      <c r="P1216" s="33">
        <f t="shared" si="396"/>
        <v>16</v>
      </c>
      <c r="Q1216" s="52">
        <f t="shared" si="397"/>
        <v>490</v>
      </c>
      <c r="R1216" s="37">
        <f t="shared" si="398"/>
        <v>0</v>
      </c>
      <c r="S1216" s="37">
        <f t="shared" si="399"/>
        <v>0</v>
      </c>
      <c r="T1216" s="37">
        <f t="shared" si="400"/>
        <v>0</v>
      </c>
      <c r="U1216" s="37">
        <f t="shared" si="401"/>
        <v>2369.29</v>
      </c>
      <c r="V1216" s="37">
        <f t="shared" si="402"/>
        <v>0</v>
      </c>
      <c r="W1216" s="37">
        <f t="shared" si="403"/>
        <v>0</v>
      </c>
    </row>
    <row r="1217" spans="1:23" x14ac:dyDescent="0.35">
      <c r="A1217" s="30">
        <v>45596</v>
      </c>
      <c r="B1217" s="31" t="s">
        <v>747</v>
      </c>
      <c r="C1217" s="31" t="s">
        <v>413</v>
      </c>
      <c r="D1217" s="31">
        <v>3719.83</v>
      </c>
      <c r="E1217" s="31">
        <v>595.16999999999996</v>
      </c>
      <c r="F1217" s="31">
        <v>4315</v>
      </c>
      <c r="G1217" s="31">
        <v>154.22999999999999</v>
      </c>
      <c r="H1217" s="31">
        <f>G1217/1.16</f>
        <v>132.95689655172413</v>
      </c>
      <c r="I1217" s="30">
        <v>45626</v>
      </c>
      <c r="J1217" s="30" t="s">
        <v>506</v>
      </c>
      <c r="K1217" s="31" t="s">
        <v>510</v>
      </c>
      <c r="L1217" s="31" t="s">
        <v>393</v>
      </c>
      <c r="M1217" s="31" t="s">
        <v>388</v>
      </c>
      <c r="N1217" s="7">
        <v>46129</v>
      </c>
      <c r="O1217" s="33">
        <f t="shared" si="395"/>
        <v>4</v>
      </c>
      <c r="P1217" s="33">
        <f t="shared" si="396"/>
        <v>16</v>
      </c>
      <c r="Q1217" s="52">
        <f t="shared" si="397"/>
        <v>504</v>
      </c>
      <c r="R1217" s="37">
        <f t="shared" si="398"/>
        <v>0</v>
      </c>
      <c r="S1217" s="37">
        <f t="shared" si="399"/>
        <v>0</v>
      </c>
      <c r="T1217" s="37">
        <f t="shared" si="400"/>
        <v>0</v>
      </c>
      <c r="U1217" s="37">
        <f t="shared" si="401"/>
        <v>132.95689655172413</v>
      </c>
      <c r="V1217" s="37">
        <f t="shared" si="402"/>
        <v>0</v>
      </c>
      <c r="W1217" s="37">
        <f t="shared" si="403"/>
        <v>0</v>
      </c>
    </row>
    <row r="1218" spans="1:23" x14ac:dyDescent="0.35">
      <c r="A1218" s="30">
        <v>45582</v>
      </c>
      <c r="B1218" s="31" t="s">
        <v>741</v>
      </c>
      <c r="C1218" s="31" t="s">
        <v>413</v>
      </c>
      <c r="D1218" s="31">
        <v>21120</v>
      </c>
      <c r="E1218" s="31">
        <v>3379.2</v>
      </c>
      <c r="F1218" s="31">
        <v>24499.200000000001</v>
      </c>
      <c r="G1218" s="31">
        <v>24499.200000000001</v>
      </c>
      <c r="H1218" s="31">
        <f t="shared" ref="H1218:H1219" si="411">D1218</f>
        <v>21120</v>
      </c>
      <c r="I1218" s="30">
        <v>45612</v>
      </c>
      <c r="J1218" s="30" t="s">
        <v>506</v>
      </c>
      <c r="K1218" s="31" t="s">
        <v>504</v>
      </c>
      <c r="L1218" s="31" t="s">
        <v>393</v>
      </c>
      <c r="M1218" s="31" t="s">
        <v>388</v>
      </c>
      <c r="N1218" s="7">
        <v>46129</v>
      </c>
      <c r="O1218" s="33">
        <f t="shared" si="395"/>
        <v>4</v>
      </c>
      <c r="P1218" s="33">
        <f t="shared" si="396"/>
        <v>16</v>
      </c>
      <c r="Q1218" s="52">
        <f t="shared" si="397"/>
        <v>518</v>
      </c>
      <c r="R1218" s="37">
        <f t="shared" si="398"/>
        <v>0</v>
      </c>
      <c r="S1218" s="37">
        <f t="shared" si="399"/>
        <v>0</v>
      </c>
      <c r="T1218" s="37">
        <f t="shared" si="400"/>
        <v>0</v>
      </c>
      <c r="U1218" s="37">
        <f t="shared" si="401"/>
        <v>21120</v>
      </c>
      <c r="V1218" s="37">
        <f t="shared" si="402"/>
        <v>0</v>
      </c>
      <c r="W1218" s="37">
        <f t="shared" si="403"/>
        <v>0</v>
      </c>
    </row>
    <row r="1219" spans="1:23" x14ac:dyDescent="0.35">
      <c r="A1219" s="30">
        <v>45519</v>
      </c>
      <c r="B1219" s="31" t="s">
        <v>675</v>
      </c>
      <c r="C1219" s="31" t="s">
        <v>513</v>
      </c>
      <c r="D1219" s="31">
        <v>2475</v>
      </c>
      <c r="E1219" s="31">
        <v>396</v>
      </c>
      <c r="F1219" s="31">
        <v>2871</v>
      </c>
      <c r="G1219" s="31">
        <v>2871</v>
      </c>
      <c r="H1219" s="31">
        <f t="shared" si="411"/>
        <v>2475</v>
      </c>
      <c r="I1219" s="30">
        <v>45549</v>
      </c>
      <c r="J1219" s="30" t="s">
        <v>506</v>
      </c>
      <c r="K1219" s="31" t="s">
        <v>504</v>
      </c>
      <c r="L1219" s="31" t="s">
        <v>399</v>
      </c>
      <c r="M1219" s="31" t="s">
        <v>388</v>
      </c>
      <c r="N1219" s="7">
        <v>46129</v>
      </c>
      <c r="O1219" s="33">
        <f t="shared" si="395"/>
        <v>4</v>
      </c>
      <c r="P1219" s="33">
        <f t="shared" si="396"/>
        <v>16</v>
      </c>
      <c r="Q1219" s="52">
        <f t="shared" si="397"/>
        <v>581</v>
      </c>
      <c r="R1219" s="37">
        <f t="shared" si="398"/>
        <v>0</v>
      </c>
      <c r="S1219" s="37">
        <f t="shared" si="399"/>
        <v>0</v>
      </c>
      <c r="T1219" s="37">
        <f t="shared" si="400"/>
        <v>0</v>
      </c>
      <c r="U1219" s="37">
        <f t="shared" si="401"/>
        <v>2475</v>
      </c>
      <c r="V1219" s="37">
        <f t="shared" si="402"/>
        <v>0</v>
      </c>
      <c r="W1219" s="37">
        <f t="shared" si="403"/>
        <v>0</v>
      </c>
    </row>
    <row r="1220" spans="1:23" x14ac:dyDescent="0.35">
      <c r="A1220" s="30">
        <v>45498</v>
      </c>
      <c r="B1220" s="31" t="s">
        <v>661</v>
      </c>
      <c r="C1220" s="31" t="s">
        <v>513</v>
      </c>
      <c r="D1220" s="31">
        <v>2475</v>
      </c>
      <c r="E1220" s="31">
        <v>396</v>
      </c>
      <c r="F1220" s="31">
        <v>2871</v>
      </c>
      <c r="G1220" s="31">
        <v>2378</v>
      </c>
      <c r="H1220" s="31">
        <f>G1220/1.16</f>
        <v>2050</v>
      </c>
      <c r="I1220" s="30">
        <v>45528</v>
      </c>
      <c r="J1220" s="30" t="s">
        <v>506</v>
      </c>
      <c r="K1220" s="31" t="s">
        <v>510</v>
      </c>
      <c r="L1220" s="31" t="s">
        <v>399</v>
      </c>
      <c r="M1220" s="31" t="s">
        <v>388</v>
      </c>
      <c r="N1220" s="7">
        <v>46129</v>
      </c>
      <c r="O1220" s="33">
        <f t="shared" si="395"/>
        <v>4</v>
      </c>
      <c r="P1220" s="33">
        <f t="shared" si="396"/>
        <v>16</v>
      </c>
      <c r="Q1220" s="52">
        <f t="shared" si="397"/>
        <v>602</v>
      </c>
      <c r="R1220" s="37">
        <f t="shared" si="398"/>
        <v>0</v>
      </c>
      <c r="S1220" s="37">
        <f t="shared" si="399"/>
        <v>0</v>
      </c>
      <c r="T1220" s="37">
        <f t="shared" si="400"/>
        <v>0</v>
      </c>
      <c r="U1220" s="37">
        <f t="shared" si="401"/>
        <v>2050</v>
      </c>
      <c r="V1220" s="37">
        <f t="shared" si="402"/>
        <v>0</v>
      </c>
      <c r="W1220" s="37">
        <f t="shared" si="403"/>
        <v>0</v>
      </c>
    </row>
    <row r="1221" spans="1:23" x14ac:dyDescent="0.35">
      <c r="A1221" s="30">
        <v>45491</v>
      </c>
      <c r="B1221" s="31" t="s">
        <v>643</v>
      </c>
      <c r="C1221" s="31" t="s">
        <v>396</v>
      </c>
      <c r="D1221" s="31">
        <v>16588</v>
      </c>
      <c r="E1221" s="31">
        <v>2654.08</v>
      </c>
      <c r="F1221" s="31">
        <v>19242.080000000002</v>
      </c>
      <c r="G1221" s="31">
        <v>19242.080000000002</v>
      </c>
      <c r="H1221" s="31">
        <f t="shared" ref="H1221:H1222" si="412">D1221</f>
        <v>16588</v>
      </c>
      <c r="I1221" s="30">
        <v>45521</v>
      </c>
      <c r="J1221" s="30" t="s">
        <v>506</v>
      </c>
      <c r="K1221" s="31" t="s">
        <v>504</v>
      </c>
      <c r="L1221" s="31" t="s">
        <v>397</v>
      </c>
      <c r="M1221" s="31" t="s">
        <v>388</v>
      </c>
      <c r="N1221" s="7">
        <v>46129</v>
      </c>
      <c r="O1221" s="33">
        <f t="shared" si="395"/>
        <v>4</v>
      </c>
      <c r="P1221" s="33">
        <f t="shared" si="396"/>
        <v>16</v>
      </c>
      <c r="Q1221" s="52">
        <f t="shared" si="397"/>
        <v>609</v>
      </c>
      <c r="R1221" s="37">
        <f t="shared" si="398"/>
        <v>0</v>
      </c>
      <c r="S1221" s="37">
        <f t="shared" si="399"/>
        <v>0</v>
      </c>
      <c r="T1221" s="37">
        <f t="shared" si="400"/>
        <v>0</v>
      </c>
      <c r="U1221" s="37">
        <f t="shared" si="401"/>
        <v>16588</v>
      </c>
      <c r="V1221" s="37">
        <f t="shared" si="402"/>
        <v>0</v>
      </c>
      <c r="W1221" s="37">
        <f t="shared" si="403"/>
        <v>0</v>
      </c>
    </row>
    <row r="1222" spans="1:23" x14ac:dyDescent="0.35">
      <c r="A1222" s="30">
        <v>45352</v>
      </c>
      <c r="B1222" s="31" t="s">
        <v>515</v>
      </c>
      <c r="C1222" s="31" t="s">
        <v>509</v>
      </c>
      <c r="D1222" s="31">
        <v>8800</v>
      </c>
      <c r="E1222" s="31">
        <v>1408</v>
      </c>
      <c r="F1222" s="31">
        <v>10208</v>
      </c>
      <c r="G1222" s="31">
        <v>10208</v>
      </c>
      <c r="H1222" s="31">
        <f t="shared" si="412"/>
        <v>8800</v>
      </c>
      <c r="I1222" s="30">
        <v>45382</v>
      </c>
      <c r="J1222" s="30" t="s">
        <v>506</v>
      </c>
      <c r="K1222" s="31" t="s">
        <v>504</v>
      </c>
      <c r="L1222" s="31" t="s">
        <v>404</v>
      </c>
      <c r="M1222" s="31" t="s">
        <v>388</v>
      </c>
      <c r="N1222" s="7">
        <v>46129</v>
      </c>
      <c r="O1222" s="33">
        <f t="shared" ref="O1222" si="413">MONTH(N1222)</f>
        <v>4</v>
      </c>
      <c r="P1222" s="33">
        <f t="shared" ref="P1222" si="414">WEEKNUM(N1222)</f>
        <v>16</v>
      </c>
      <c r="Q1222" s="52">
        <f t="shared" ref="Q1222" si="415">IF(J1222="Vencido",N1222-I1222+1,0)</f>
        <v>748</v>
      </c>
      <c r="R1222" s="37">
        <f t="shared" ref="R1222" si="416">IF(Q1222&gt;0,IF(Q1222&lt;31,H1222,0),0)</f>
        <v>0</v>
      </c>
      <c r="S1222" s="37">
        <f t="shared" ref="S1222" si="417">IF(Q1222&gt;30,IF(Q1222&lt;61,H1222,0),0)</f>
        <v>0</v>
      </c>
      <c r="T1222" s="37">
        <f t="shared" ref="T1222" si="418">IF(Q1222&gt;60,IF(Q1222&lt;91,H1222,0),0)</f>
        <v>0</v>
      </c>
      <c r="U1222" s="37">
        <f t="shared" ref="U1222" si="419">IF(Q1222&gt;90,H1222,0)</f>
        <v>8800</v>
      </c>
      <c r="V1222" s="37">
        <f t="shared" ref="V1222" si="420">IF(J1222="Por vencer",H1222,0)</f>
        <v>0</v>
      </c>
      <c r="W1222" s="37">
        <f t="shared" ref="W1222" si="421">IF(J1222="Vigente",H1222,0)</f>
        <v>0</v>
      </c>
    </row>
    <row r="1223" spans="1:23" x14ac:dyDescent="0.35">
      <c r="A1223" s="30">
        <v>46122</v>
      </c>
      <c r="B1223" s="31" t="s">
        <v>1800</v>
      </c>
      <c r="C1223" s="31" t="s">
        <v>790</v>
      </c>
      <c r="D1223" s="31">
        <v>59040</v>
      </c>
      <c r="E1223" s="31">
        <v>9446.4</v>
      </c>
      <c r="F1223" s="31">
        <v>68486.399999999994</v>
      </c>
      <c r="G1223" s="31">
        <v>68486.399999999994</v>
      </c>
      <c r="H1223" s="31">
        <f>D1223</f>
        <v>59040</v>
      </c>
      <c r="I1223" s="30">
        <v>46152</v>
      </c>
      <c r="J1223" s="30" t="s">
        <v>503</v>
      </c>
      <c r="K1223" s="31" t="s">
        <v>504</v>
      </c>
      <c r="L1223" s="31" t="s">
        <v>397</v>
      </c>
      <c r="M1223" s="31" t="s">
        <v>388</v>
      </c>
      <c r="N1223" s="7">
        <v>46122</v>
      </c>
      <c r="O1223" s="33">
        <f t="shared" ref="O1223:O1286" si="422">MONTH(N1223)</f>
        <v>4</v>
      </c>
      <c r="P1223" s="33">
        <f t="shared" ref="P1223:P1286" si="423">WEEKNUM(N1223)</f>
        <v>15</v>
      </c>
      <c r="Q1223" s="52">
        <f t="shared" ref="Q1223:Q1286" si="424">IF(J1223="Vencido",N1223-I1223+1,0)</f>
        <v>0</v>
      </c>
      <c r="R1223" s="37">
        <f t="shared" ref="R1223:R1286" si="425">IF(Q1223&gt;0,IF(Q1223&lt;31,H1223,0),0)</f>
        <v>0</v>
      </c>
      <c r="S1223" s="37">
        <f t="shared" ref="S1223:S1286" si="426">IF(Q1223&gt;30,IF(Q1223&lt;61,H1223,0),0)</f>
        <v>0</v>
      </c>
      <c r="T1223" s="37">
        <f t="shared" ref="T1223:T1286" si="427">IF(Q1223&gt;60,IF(Q1223&lt;91,H1223,0),0)</f>
        <v>0</v>
      </c>
      <c r="U1223" s="37">
        <f t="shared" ref="U1223:U1286" si="428">IF(Q1223&gt;90,H1223,0)</f>
        <v>0</v>
      </c>
      <c r="V1223" s="37">
        <f t="shared" ref="V1223:V1286" si="429">IF(J1223="Por vencer",H1223,0)</f>
        <v>0</v>
      </c>
      <c r="W1223" s="37">
        <f t="shared" ref="W1223:W1286" si="430">IF(J1223="Vigente",H1223,0)</f>
        <v>59040</v>
      </c>
    </row>
    <row r="1224" spans="1:23" x14ac:dyDescent="0.35">
      <c r="A1224" s="30">
        <v>46122</v>
      </c>
      <c r="B1224" s="31" t="s">
        <v>1801</v>
      </c>
      <c r="C1224" s="31" t="s">
        <v>415</v>
      </c>
      <c r="D1224" s="31">
        <v>21716.48</v>
      </c>
      <c r="E1224" s="31">
        <v>3474.64</v>
      </c>
      <c r="F1224" s="31">
        <v>25191.119999999999</v>
      </c>
      <c r="G1224" s="31">
        <v>25191.119999999999</v>
      </c>
      <c r="H1224" s="31">
        <f t="shared" ref="H1224:H1246" si="431">D1224</f>
        <v>21716.48</v>
      </c>
      <c r="I1224" s="30">
        <v>46152</v>
      </c>
      <c r="J1224" s="30" t="s">
        <v>503</v>
      </c>
      <c r="K1224" s="31" t="s">
        <v>504</v>
      </c>
      <c r="L1224" s="31" t="s">
        <v>397</v>
      </c>
      <c r="M1224" s="31" t="s">
        <v>388</v>
      </c>
      <c r="N1224" s="7">
        <v>46122</v>
      </c>
      <c r="O1224" s="33">
        <f t="shared" si="422"/>
        <v>4</v>
      </c>
      <c r="P1224" s="33">
        <f t="shared" si="423"/>
        <v>15</v>
      </c>
      <c r="Q1224" s="52">
        <f t="shared" si="424"/>
        <v>0</v>
      </c>
      <c r="R1224" s="37">
        <f t="shared" si="425"/>
        <v>0</v>
      </c>
      <c r="S1224" s="37">
        <f t="shared" si="426"/>
        <v>0</v>
      </c>
      <c r="T1224" s="37">
        <f t="shared" si="427"/>
        <v>0</v>
      </c>
      <c r="U1224" s="37">
        <f t="shared" si="428"/>
        <v>0</v>
      </c>
      <c r="V1224" s="37">
        <f t="shared" si="429"/>
        <v>0</v>
      </c>
      <c r="W1224" s="37">
        <f t="shared" si="430"/>
        <v>21716.48</v>
      </c>
    </row>
    <row r="1225" spans="1:23" x14ac:dyDescent="0.35">
      <c r="A1225" s="30">
        <v>46122</v>
      </c>
      <c r="B1225" s="31" t="s">
        <v>1802</v>
      </c>
      <c r="C1225" s="31" t="s">
        <v>1803</v>
      </c>
      <c r="D1225" s="31">
        <v>13200</v>
      </c>
      <c r="E1225" s="31">
        <v>2112</v>
      </c>
      <c r="F1225" s="31">
        <v>15312</v>
      </c>
      <c r="G1225" s="31">
        <v>15312</v>
      </c>
      <c r="H1225" s="31">
        <f t="shared" si="431"/>
        <v>13200</v>
      </c>
      <c r="I1225" s="30">
        <v>46152</v>
      </c>
      <c r="J1225" s="30" t="s">
        <v>503</v>
      </c>
      <c r="K1225" s="31" t="s">
        <v>504</v>
      </c>
      <c r="L1225" s="31" t="s">
        <v>397</v>
      </c>
      <c r="M1225" s="31" t="s">
        <v>388</v>
      </c>
      <c r="N1225" s="7">
        <v>46122</v>
      </c>
      <c r="O1225" s="33">
        <f t="shared" si="422"/>
        <v>4</v>
      </c>
      <c r="P1225" s="33">
        <f t="shared" si="423"/>
        <v>15</v>
      </c>
      <c r="Q1225" s="52">
        <f t="shared" si="424"/>
        <v>0</v>
      </c>
      <c r="R1225" s="37">
        <f t="shared" si="425"/>
        <v>0</v>
      </c>
      <c r="S1225" s="37">
        <f t="shared" si="426"/>
        <v>0</v>
      </c>
      <c r="T1225" s="37">
        <f t="shared" si="427"/>
        <v>0</v>
      </c>
      <c r="U1225" s="37">
        <f t="shared" si="428"/>
        <v>0</v>
      </c>
      <c r="V1225" s="37">
        <f t="shared" si="429"/>
        <v>0</v>
      </c>
      <c r="W1225" s="37">
        <f t="shared" si="430"/>
        <v>13200</v>
      </c>
    </row>
    <row r="1226" spans="1:23" x14ac:dyDescent="0.35">
      <c r="A1226" s="30">
        <v>46122</v>
      </c>
      <c r="B1226" s="31" t="s">
        <v>1804</v>
      </c>
      <c r="C1226" s="31" t="s">
        <v>790</v>
      </c>
      <c r="D1226" s="31">
        <v>41040</v>
      </c>
      <c r="E1226" s="31">
        <v>6566.4</v>
      </c>
      <c r="F1226" s="31">
        <v>47606.400000000001</v>
      </c>
      <c r="G1226" s="31">
        <v>47606.400000000001</v>
      </c>
      <c r="H1226" s="31">
        <f t="shared" si="431"/>
        <v>41040</v>
      </c>
      <c r="I1226" s="30">
        <v>46152</v>
      </c>
      <c r="J1226" s="30" t="s">
        <v>503</v>
      </c>
      <c r="K1226" s="31" t="s">
        <v>504</v>
      </c>
      <c r="L1226" s="31" t="s">
        <v>397</v>
      </c>
      <c r="M1226" s="31" t="s">
        <v>388</v>
      </c>
      <c r="N1226" s="7">
        <v>46122</v>
      </c>
      <c r="O1226" s="33">
        <f t="shared" si="422"/>
        <v>4</v>
      </c>
      <c r="P1226" s="33">
        <f t="shared" si="423"/>
        <v>15</v>
      </c>
      <c r="Q1226" s="52">
        <f t="shared" si="424"/>
        <v>0</v>
      </c>
      <c r="R1226" s="37">
        <f t="shared" si="425"/>
        <v>0</v>
      </c>
      <c r="S1226" s="37">
        <f t="shared" si="426"/>
        <v>0</v>
      </c>
      <c r="T1226" s="37">
        <f t="shared" si="427"/>
        <v>0</v>
      </c>
      <c r="U1226" s="37">
        <f t="shared" si="428"/>
        <v>0</v>
      </c>
      <c r="V1226" s="37">
        <f t="shared" si="429"/>
        <v>0</v>
      </c>
      <c r="W1226" s="37">
        <f t="shared" si="430"/>
        <v>41040</v>
      </c>
    </row>
    <row r="1227" spans="1:23" x14ac:dyDescent="0.35">
      <c r="A1227" s="30">
        <v>46122</v>
      </c>
      <c r="B1227" s="31" t="s">
        <v>1805</v>
      </c>
      <c r="C1227" s="31" t="s">
        <v>790</v>
      </c>
      <c r="D1227" s="31">
        <v>41040</v>
      </c>
      <c r="E1227" s="31">
        <v>6566.4</v>
      </c>
      <c r="F1227" s="31">
        <v>47606.400000000001</v>
      </c>
      <c r="G1227" s="31">
        <v>47606.400000000001</v>
      </c>
      <c r="H1227" s="31">
        <f t="shared" si="431"/>
        <v>41040</v>
      </c>
      <c r="I1227" s="30">
        <v>46152</v>
      </c>
      <c r="J1227" s="30" t="s">
        <v>503</v>
      </c>
      <c r="K1227" s="31" t="s">
        <v>504</v>
      </c>
      <c r="L1227" s="31" t="s">
        <v>397</v>
      </c>
      <c r="M1227" s="31" t="s">
        <v>388</v>
      </c>
      <c r="N1227" s="7">
        <v>46122</v>
      </c>
      <c r="O1227" s="33">
        <f t="shared" si="422"/>
        <v>4</v>
      </c>
      <c r="P1227" s="33">
        <f t="shared" si="423"/>
        <v>15</v>
      </c>
      <c r="Q1227" s="52">
        <f t="shared" si="424"/>
        <v>0</v>
      </c>
      <c r="R1227" s="37">
        <f t="shared" si="425"/>
        <v>0</v>
      </c>
      <c r="S1227" s="37">
        <f t="shared" si="426"/>
        <v>0</v>
      </c>
      <c r="T1227" s="37">
        <f t="shared" si="427"/>
        <v>0</v>
      </c>
      <c r="U1227" s="37">
        <f t="shared" si="428"/>
        <v>0</v>
      </c>
      <c r="V1227" s="37">
        <f t="shared" si="429"/>
        <v>0</v>
      </c>
      <c r="W1227" s="37">
        <f t="shared" si="430"/>
        <v>41040</v>
      </c>
    </row>
    <row r="1228" spans="1:23" x14ac:dyDescent="0.35">
      <c r="A1228" s="30">
        <v>46121</v>
      </c>
      <c r="B1228" s="31" t="s">
        <v>1809</v>
      </c>
      <c r="C1228" s="31" t="s">
        <v>1503</v>
      </c>
      <c r="D1228" s="31">
        <v>7670.7</v>
      </c>
      <c r="E1228" s="31">
        <v>1227.31</v>
      </c>
      <c r="F1228" s="31">
        <v>8898.01</v>
      </c>
      <c r="G1228" s="31">
        <v>8898.01</v>
      </c>
      <c r="H1228" s="31">
        <f t="shared" si="431"/>
        <v>7670.7</v>
      </c>
      <c r="I1228" s="30">
        <v>46151</v>
      </c>
      <c r="J1228" s="30" t="s">
        <v>503</v>
      </c>
      <c r="K1228" s="31" t="s">
        <v>504</v>
      </c>
      <c r="L1228" s="31" t="s">
        <v>835</v>
      </c>
      <c r="M1228" s="31" t="s">
        <v>388</v>
      </c>
      <c r="N1228" s="7">
        <v>46122</v>
      </c>
      <c r="O1228" s="33">
        <f t="shared" si="422"/>
        <v>4</v>
      </c>
      <c r="P1228" s="33">
        <f t="shared" si="423"/>
        <v>15</v>
      </c>
      <c r="Q1228" s="52">
        <f t="shared" si="424"/>
        <v>0</v>
      </c>
      <c r="R1228" s="37">
        <f t="shared" si="425"/>
        <v>0</v>
      </c>
      <c r="S1228" s="37">
        <f t="shared" si="426"/>
        <v>0</v>
      </c>
      <c r="T1228" s="37">
        <f t="shared" si="427"/>
        <v>0</v>
      </c>
      <c r="U1228" s="37">
        <f t="shared" si="428"/>
        <v>0</v>
      </c>
      <c r="V1228" s="37">
        <f t="shared" si="429"/>
        <v>0</v>
      </c>
      <c r="W1228" s="37">
        <f t="shared" si="430"/>
        <v>7670.7</v>
      </c>
    </row>
    <row r="1229" spans="1:23" x14ac:dyDescent="0.35">
      <c r="A1229" s="30">
        <v>46121</v>
      </c>
      <c r="B1229" s="31" t="s">
        <v>1810</v>
      </c>
      <c r="C1229" s="31" t="s">
        <v>1193</v>
      </c>
      <c r="D1229" s="31">
        <v>8000</v>
      </c>
      <c r="E1229" s="31">
        <v>1280</v>
      </c>
      <c r="F1229" s="31">
        <v>9280</v>
      </c>
      <c r="G1229" s="31">
        <v>9280</v>
      </c>
      <c r="H1229" s="31">
        <f t="shared" si="431"/>
        <v>8000</v>
      </c>
      <c r="I1229" s="30">
        <v>46121</v>
      </c>
      <c r="J1229" s="30" t="s">
        <v>506</v>
      </c>
      <c r="K1229" s="31" t="s">
        <v>504</v>
      </c>
      <c r="L1229" s="31" t="s">
        <v>397</v>
      </c>
      <c r="M1229" s="31" t="s">
        <v>511</v>
      </c>
      <c r="N1229" s="7">
        <v>46122</v>
      </c>
      <c r="O1229" s="33">
        <f t="shared" si="422"/>
        <v>4</v>
      </c>
      <c r="P1229" s="33">
        <f t="shared" si="423"/>
        <v>15</v>
      </c>
      <c r="Q1229" s="52">
        <f t="shared" si="424"/>
        <v>2</v>
      </c>
      <c r="R1229" s="37">
        <f t="shared" si="425"/>
        <v>8000</v>
      </c>
      <c r="S1229" s="37">
        <f t="shared" si="426"/>
        <v>0</v>
      </c>
      <c r="T1229" s="37">
        <f t="shared" si="427"/>
        <v>0</v>
      </c>
      <c r="U1229" s="37">
        <f t="shared" si="428"/>
        <v>0</v>
      </c>
      <c r="V1229" s="37">
        <f t="shared" si="429"/>
        <v>0</v>
      </c>
      <c r="W1229" s="37">
        <f t="shared" si="430"/>
        <v>0</v>
      </c>
    </row>
    <row r="1230" spans="1:23" x14ac:dyDescent="0.35">
      <c r="A1230" s="30">
        <v>46121</v>
      </c>
      <c r="B1230" s="31" t="s">
        <v>1811</v>
      </c>
      <c r="C1230" s="31" t="s">
        <v>674</v>
      </c>
      <c r="D1230" s="31">
        <v>72101</v>
      </c>
      <c r="E1230" s="31">
        <v>11536.16</v>
      </c>
      <c r="F1230" s="31">
        <v>83637.16</v>
      </c>
      <c r="G1230" s="31">
        <v>83637.16</v>
      </c>
      <c r="H1230" s="31">
        <f t="shared" si="431"/>
        <v>72101</v>
      </c>
      <c r="I1230" s="30">
        <v>46151</v>
      </c>
      <c r="J1230" s="30" t="s">
        <v>503</v>
      </c>
      <c r="K1230" s="31" t="s">
        <v>504</v>
      </c>
      <c r="L1230" s="31" t="s">
        <v>835</v>
      </c>
      <c r="M1230" s="31" t="s">
        <v>388</v>
      </c>
      <c r="N1230" s="7">
        <v>46122</v>
      </c>
      <c r="O1230" s="33">
        <f t="shared" si="422"/>
        <v>4</v>
      </c>
      <c r="P1230" s="33">
        <f t="shared" si="423"/>
        <v>15</v>
      </c>
      <c r="Q1230" s="52">
        <f t="shared" si="424"/>
        <v>0</v>
      </c>
      <c r="R1230" s="37">
        <f t="shared" si="425"/>
        <v>0</v>
      </c>
      <c r="S1230" s="37">
        <f t="shared" si="426"/>
        <v>0</v>
      </c>
      <c r="T1230" s="37">
        <f t="shared" si="427"/>
        <v>0</v>
      </c>
      <c r="U1230" s="37">
        <f t="shared" si="428"/>
        <v>0</v>
      </c>
      <c r="V1230" s="37">
        <f t="shared" si="429"/>
        <v>0</v>
      </c>
      <c r="W1230" s="37">
        <f t="shared" si="430"/>
        <v>72101</v>
      </c>
    </row>
    <row r="1231" spans="1:23" x14ac:dyDescent="0.35">
      <c r="A1231" s="30">
        <v>46121</v>
      </c>
      <c r="B1231" s="31" t="s">
        <v>1813</v>
      </c>
      <c r="C1231" s="31" t="s">
        <v>1204</v>
      </c>
      <c r="D1231" s="31">
        <v>7740</v>
      </c>
      <c r="E1231" s="31">
        <v>1238.4000000000001</v>
      </c>
      <c r="F1231" s="31">
        <v>8978.4</v>
      </c>
      <c r="G1231" s="31">
        <v>8978.4</v>
      </c>
      <c r="H1231" s="31">
        <f t="shared" si="431"/>
        <v>7740</v>
      </c>
      <c r="I1231" s="30">
        <v>46151</v>
      </c>
      <c r="J1231" s="30" t="s">
        <v>503</v>
      </c>
      <c r="K1231" s="31" t="s">
        <v>504</v>
      </c>
      <c r="L1231" s="31" t="s">
        <v>397</v>
      </c>
      <c r="M1231" s="31" t="s">
        <v>388</v>
      </c>
      <c r="N1231" s="7">
        <v>46122</v>
      </c>
      <c r="O1231" s="33">
        <f t="shared" si="422"/>
        <v>4</v>
      </c>
      <c r="P1231" s="33">
        <f t="shared" si="423"/>
        <v>15</v>
      </c>
      <c r="Q1231" s="52">
        <f t="shared" si="424"/>
        <v>0</v>
      </c>
      <c r="R1231" s="37">
        <f t="shared" si="425"/>
        <v>0</v>
      </c>
      <c r="S1231" s="37">
        <f t="shared" si="426"/>
        <v>0</v>
      </c>
      <c r="T1231" s="37">
        <f t="shared" si="427"/>
        <v>0</v>
      </c>
      <c r="U1231" s="37">
        <f t="shared" si="428"/>
        <v>0</v>
      </c>
      <c r="V1231" s="37">
        <f t="shared" si="429"/>
        <v>0</v>
      </c>
      <c r="W1231" s="37">
        <f t="shared" si="430"/>
        <v>7740</v>
      </c>
    </row>
    <row r="1232" spans="1:23" x14ac:dyDescent="0.35">
      <c r="A1232" s="30">
        <v>46121</v>
      </c>
      <c r="B1232" s="31" t="s">
        <v>1814</v>
      </c>
      <c r="C1232" s="31" t="s">
        <v>402</v>
      </c>
      <c r="D1232" s="31">
        <v>61560</v>
      </c>
      <c r="E1232" s="31">
        <v>9849.6</v>
      </c>
      <c r="F1232" s="31">
        <v>71409.600000000006</v>
      </c>
      <c r="G1232" s="31">
        <v>71409.600000000006</v>
      </c>
      <c r="H1232" s="31">
        <f t="shared" si="431"/>
        <v>61560</v>
      </c>
      <c r="I1232" s="30">
        <v>46151</v>
      </c>
      <c r="J1232" s="30" t="s">
        <v>503</v>
      </c>
      <c r="K1232" s="31" t="s">
        <v>504</v>
      </c>
      <c r="L1232" s="31" t="s">
        <v>397</v>
      </c>
      <c r="M1232" s="31" t="s">
        <v>388</v>
      </c>
      <c r="N1232" s="7">
        <v>46122</v>
      </c>
      <c r="O1232" s="33">
        <f t="shared" si="422"/>
        <v>4</v>
      </c>
      <c r="P1232" s="33">
        <f t="shared" si="423"/>
        <v>15</v>
      </c>
      <c r="Q1232" s="52">
        <f t="shared" si="424"/>
        <v>0</v>
      </c>
      <c r="R1232" s="37">
        <f t="shared" si="425"/>
        <v>0</v>
      </c>
      <c r="S1232" s="37">
        <f t="shared" si="426"/>
        <v>0</v>
      </c>
      <c r="T1232" s="37">
        <f t="shared" si="427"/>
        <v>0</v>
      </c>
      <c r="U1232" s="37">
        <f t="shared" si="428"/>
        <v>0</v>
      </c>
      <c r="V1232" s="37">
        <f t="shared" si="429"/>
        <v>0</v>
      </c>
      <c r="W1232" s="37">
        <f t="shared" si="430"/>
        <v>61560</v>
      </c>
    </row>
    <row r="1233" spans="1:23" x14ac:dyDescent="0.35">
      <c r="A1233" s="30">
        <v>46121</v>
      </c>
      <c r="B1233" s="31" t="s">
        <v>1816</v>
      </c>
      <c r="C1233" s="31" t="s">
        <v>1193</v>
      </c>
      <c r="D1233" s="31">
        <v>8000</v>
      </c>
      <c r="E1233" s="31">
        <v>1280</v>
      </c>
      <c r="F1233" s="31">
        <v>9280</v>
      </c>
      <c r="G1233" s="31">
        <v>9280</v>
      </c>
      <c r="H1233" s="31">
        <f t="shared" si="431"/>
        <v>8000</v>
      </c>
      <c r="I1233" s="30">
        <v>46121</v>
      </c>
      <c r="J1233" s="30" t="s">
        <v>506</v>
      </c>
      <c r="K1233" s="31" t="s">
        <v>504</v>
      </c>
      <c r="L1233" s="31" t="s">
        <v>397</v>
      </c>
      <c r="M1233" s="31" t="s">
        <v>511</v>
      </c>
      <c r="N1233" s="7">
        <v>46122</v>
      </c>
      <c r="O1233" s="33">
        <f t="shared" si="422"/>
        <v>4</v>
      </c>
      <c r="P1233" s="33">
        <f t="shared" si="423"/>
        <v>15</v>
      </c>
      <c r="Q1233" s="52">
        <f t="shared" si="424"/>
        <v>2</v>
      </c>
      <c r="R1233" s="37">
        <f t="shared" si="425"/>
        <v>8000</v>
      </c>
      <c r="S1233" s="37">
        <f t="shared" si="426"/>
        <v>0</v>
      </c>
      <c r="T1233" s="37">
        <f t="shared" si="427"/>
        <v>0</v>
      </c>
      <c r="U1233" s="37">
        <f t="shared" si="428"/>
        <v>0</v>
      </c>
      <c r="V1233" s="37">
        <f t="shared" si="429"/>
        <v>0</v>
      </c>
      <c r="W1233" s="37">
        <f t="shared" si="430"/>
        <v>0</v>
      </c>
    </row>
    <row r="1234" spans="1:23" x14ac:dyDescent="0.35">
      <c r="A1234" s="30">
        <v>46121</v>
      </c>
      <c r="B1234" s="31" t="s">
        <v>1817</v>
      </c>
      <c r="C1234" s="31" t="s">
        <v>484</v>
      </c>
      <c r="D1234" s="31">
        <v>12980</v>
      </c>
      <c r="E1234" s="31">
        <v>2076.8000000000002</v>
      </c>
      <c r="F1234" s="31">
        <v>15056.8</v>
      </c>
      <c r="G1234" s="31">
        <v>15056.8</v>
      </c>
      <c r="H1234" s="31">
        <f t="shared" si="431"/>
        <v>12980</v>
      </c>
      <c r="I1234" s="30">
        <v>46151</v>
      </c>
      <c r="J1234" s="30" t="s">
        <v>503</v>
      </c>
      <c r="K1234" s="31" t="s">
        <v>504</v>
      </c>
      <c r="L1234" s="31" t="s">
        <v>397</v>
      </c>
      <c r="M1234" s="31" t="s">
        <v>388</v>
      </c>
      <c r="N1234" s="7">
        <v>46122</v>
      </c>
      <c r="O1234" s="33">
        <f t="shared" si="422"/>
        <v>4</v>
      </c>
      <c r="P1234" s="33">
        <f t="shared" si="423"/>
        <v>15</v>
      </c>
      <c r="Q1234" s="52">
        <f t="shared" si="424"/>
        <v>0</v>
      </c>
      <c r="R1234" s="37">
        <f t="shared" si="425"/>
        <v>0</v>
      </c>
      <c r="S1234" s="37">
        <f t="shared" si="426"/>
        <v>0</v>
      </c>
      <c r="T1234" s="37">
        <f t="shared" si="427"/>
        <v>0</v>
      </c>
      <c r="U1234" s="37">
        <f t="shared" si="428"/>
        <v>0</v>
      </c>
      <c r="V1234" s="37">
        <f t="shared" si="429"/>
        <v>0</v>
      </c>
      <c r="W1234" s="37">
        <f t="shared" si="430"/>
        <v>12980</v>
      </c>
    </row>
    <row r="1235" spans="1:23" x14ac:dyDescent="0.35">
      <c r="A1235" s="30">
        <v>46121</v>
      </c>
      <c r="B1235" s="31" t="s">
        <v>1818</v>
      </c>
      <c r="C1235" s="31" t="s">
        <v>1448</v>
      </c>
      <c r="D1235" s="31">
        <v>36050.5</v>
      </c>
      <c r="E1235" s="31">
        <v>5768.08</v>
      </c>
      <c r="F1235" s="31">
        <v>41818.58</v>
      </c>
      <c r="G1235" s="31">
        <v>41818.58</v>
      </c>
      <c r="H1235" s="31">
        <f t="shared" si="431"/>
        <v>36050.5</v>
      </c>
      <c r="I1235" s="30">
        <v>46151</v>
      </c>
      <c r="J1235" s="30" t="s">
        <v>503</v>
      </c>
      <c r="K1235" s="31" t="s">
        <v>504</v>
      </c>
      <c r="L1235" s="31" t="s">
        <v>1146</v>
      </c>
      <c r="M1235" s="31" t="s">
        <v>388</v>
      </c>
      <c r="N1235" s="7">
        <v>46122</v>
      </c>
      <c r="O1235" s="33">
        <f t="shared" si="422"/>
        <v>4</v>
      </c>
      <c r="P1235" s="33">
        <f t="shared" si="423"/>
        <v>15</v>
      </c>
      <c r="Q1235" s="52">
        <f t="shared" si="424"/>
        <v>0</v>
      </c>
      <c r="R1235" s="37">
        <f t="shared" si="425"/>
        <v>0</v>
      </c>
      <c r="S1235" s="37">
        <f t="shared" si="426"/>
        <v>0</v>
      </c>
      <c r="T1235" s="37">
        <f t="shared" si="427"/>
        <v>0</v>
      </c>
      <c r="U1235" s="37">
        <f t="shared" si="428"/>
        <v>0</v>
      </c>
      <c r="V1235" s="37">
        <f t="shared" si="429"/>
        <v>0</v>
      </c>
      <c r="W1235" s="37">
        <f t="shared" si="430"/>
        <v>36050.5</v>
      </c>
    </row>
    <row r="1236" spans="1:23" x14ac:dyDescent="0.35">
      <c r="A1236" s="30">
        <v>46120</v>
      </c>
      <c r="B1236" s="31" t="s">
        <v>1819</v>
      </c>
      <c r="C1236" s="31" t="s">
        <v>920</v>
      </c>
      <c r="D1236" s="31">
        <v>11047.05</v>
      </c>
      <c r="E1236" s="31">
        <v>1767.53</v>
      </c>
      <c r="F1236" s="31">
        <v>12814.58</v>
      </c>
      <c r="G1236" s="31">
        <v>12814.58</v>
      </c>
      <c r="H1236" s="31">
        <f t="shared" si="431"/>
        <v>11047.05</v>
      </c>
      <c r="I1236" s="30">
        <v>46150</v>
      </c>
      <c r="J1236" s="30" t="s">
        <v>503</v>
      </c>
      <c r="K1236" s="31" t="s">
        <v>504</v>
      </c>
      <c r="L1236" s="31" t="s">
        <v>835</v>
      </c>
      <c r="M1236" s="31" t="s">
        <v>388</v>
      </c>
      <c r="N1236" s="7">
        <v>46122</v>
      </c>
      <c r="O1236" s="33">
        <f t="shared" si="422"/>
        <v>4</v>
      </c>
      <c r="P1236" s="33">
        <f t="shared" si="423"/>
        <v>15</v>
      </c>
      <c r="Q1236" s="52">
        <f t="shared" si="424"/>
        <v>0</v>
      </c>
      <c r="R1236" s="37">
        <f t="shared" si="425"/>
        <v>0</v>
      </c>
      <c r="S1236" s="37">
        <f t="shared" si="426"/>
        <v>0</v>
      </c>
      <c r="T1236" s="37">
        <f t="shared" si="427"/>
        <v>0</v>
      </c>
      <c r="U1236" s="37">
        <f t="shared" si="428"/>
        <v>0</v>
      </c>
      <c r="V1236" s="37">
        <f t="shared" si="429"/>
        <v>0</v>
      </c>
      <c r="W1236" s="37">
        <f t="shared" si="430"/>
        <v>11047.05</v>
      </c>
    </row>
    <row r="1237" spans="1:23" x14ac:dyDescent="0.35">
      <c r="A1237" s="30">
        <v>46120</v>
      </c>
      <c r="B1237" s="31" t="s">
        <v>1820</v>
      </c>
      <c r="C1237" s="31" t="s">
        <v>1821</v>
      </c>
      <c r="D1237" s="31">
        <v>18270</v>
      </c>
      <c r="E1237" s="31"/>
      <c r="F1237" s="31">
        <v>18270</v>
      </c>
      <c r="G1237" s="31">
        <v>18270</v>
      </c>
      <c r="H1237" s="31">
        <f t="shared" si="431"/>
        <v>18270</v>
      </c>
      <c r="I1237" s="30">
        <v>46150</v>
      </c>
      <c r="J1237" s="30" t="s">
        <v>503</v>
      </c>
      <c r="K1237" s="31" t="s">
        <v>504</v>
      </c>
      <c r="L1237" s="31" t="s">
        <v>397</v>
      </c>
      <c r="M1237" s="31" t="s">
        <v>388</v>
      </c>
      <c r="N1237" s="7">
        <v>46122</v>
      </c>
      <c r="O1237" s="33">
        <f t="shared" si="422"/>
        <v>4</v>
      </c>
      <c r="P1237" s="33">
        <f t="shared" si="423"/>
        <v>15</v>
      </c>
      <c r="Q1237" s="52">
        <f t="shared" si="424"/>
        <v>0</v>
      </c>
      <c r="R1237" s="37">
        <f t="shared" si="425"/>
        <v>0</v>
      </c>
      <c r="S1237" s="37">
        <f t="shared" si="426"/>
        <v>0</v>
      </c>
      <c r="T1237" s="37">
        <f t="shared" si="427"/>
        <v>0</v>
      </c>
      <c r="U1237" s="37">
        <f t="shared" si="428"/>
        <v>0</v>
      </c>
      <c r="V1237" s="37">
        <f t="shared" si="429"/>
        <v>0</v>
      </c>
      <c r="W1237" s="37">
        <f t="shared" si="430"/>
        <v>18270</v>
      </c>
    </row>
    <row r="1238" spans="1:23" x14ac:dyDescent="0.35">
      <c r="A1238" s="30">
        <v>46120</v>
      </c>
      <c r="B1238" s="31" t="s">
        <v>1822</v>
      </c>
      <c r="C1238" s="31" t="s">
        <v>1695</v>
      </c>
      <c r="D1238" s="31">
        <v>2000</v>
      </c>
      <c r="E1238" s="31">
        <v>320</v>
      </c>
      <c r="F1238" s="31">
        <v>2320</v>
      </c>
      <c r="G1238" s="31">
        <v>2320</v>
      </c>
      <c r="H1238" s="31">
        <f t="shared" si="431"/>
        <v>2000</v>
      </c>
      <c r="I1238" s="30">
        <v>46150</v>
      </c>
      <c r="J1238" s="30" t="s">
        <v>503</v>
      </c>
      <c r="K1238" s="31" t="s">
        <v>504</v>
      </c>
      <c r="L1238" s="31" t="s">
        <v>1146</v>
      </c>
      <c r="M1238" s="31" t="s">
        <v>388</v>
      </c>
      <c r="N1238" s="7">
        <v>46122</v>
      </c>
      <c r="O1238" s="33">
        <f t="shared" si="422"/>
        <v>4</v>
      </c>
      <c r="P1238" s="33">
        <f t="shared" si="423"/>
        <v>15</v>
      </c>
      <c r="Q1238" s="52">
        <f t="shared" si="424"/>
        <v>0</v>
      </c>
      <c r="R1238" s="37">
        <f t="shared" si="425"/>
        <v>0</v>
      </c>
      <c r="S1238" s="37">
        <f t="shared" si="426"/>
        <v>0</v>
      </c>
      <c r="T1238" s="37">
        <f t="shared" si="427"/>
        <v>0</v>
      </c>
      <c r="U1238" s="37">
        <f t="shared" si="428"/>
        <v>0</v>
      </c>
      <c r="V1238" s="37">
        <f t="shared" si="429"/>
        <v>0</v>
      </c>
      <c r="W1238" s="37">
        <f t="shared" si="430"/>
        <v>2000</v>
      </c>
    </row>
    <row r="1239" spans="1:23" x14ac:dyDescent="0.35">
      <c r="A1239" s="30">
        <v>46119</v>
      </c>
      <c r="B1239" s="31" t="s">
        <v>1823</v>
      </c>
      <c r="C1239" s="31" t="s">
        <v>523</v>
      </c>
      <c r="D1239" s="31">
        <v>27000</v>
      </c>
      <c r="E1239" s="31">
        <v>4320</v>
      </c>
      <c r="F1239" s="31">
        <v>31320</v>
      </c>
      <c r="G1239" s="31">
        <v>31320</v>
      </c>
      <c r="H1239" s="31">
        <f t="shared" si="431"/>
        <v>27000</v>
      </c>
      <c r="I1239" s="30">
        <v>46149</v>
      </c>
      <c r="J1239" s="30" t="s">
        <v>503</v>
      </c>
      <c r="K1239" s="31" t="s">
        <v>504</v>
      </c>
      <c r="L1239" s="31" t="s">
        <v>397</v>
      </c>
      <c r="M1239" s="31" t="s">
        <v>388</v>
      </c>
      <c r="N1239" s="7">
        <v>46122</v>
      </c>
      <c r="O1239" s="33">
        <f t="shared" si="422"/>
        <v>4</v>
      </c>
      <c r="P1239" s="33">
        <f t="shared" si="423"/>
        <v>15</v>
      </c>
      <c r="Q1239" s="52">
        <f t="shared" si="424"/>
        <v>0</v>
      </c>
      <c r="R1239" s="37">
        <f t="shared" si="425"/>
        <v>0</v>
      </c>
      <c r="S1239" s="37">
        <f t="shared" si="426"/>
        <v>0</v>
      </c>
      <c r="T1239" s="37">
        <f t="shared" si="427"/>
        <v>0</v>
      </c>
      <c r="U1239" s="37">
        <f t="shared" si="428"/>
        <v>0</v>
      </c>
      <c r="V1239" s="37">
        <f t="shared" si="429"/>
        <v>0</v>
      </c>
      <c r="W1239" s="37">
        <f t="shared" si="430"/>
        <v>27000</v>
      </c>
    </row>
    <row r="1240" spans="1:23" x14ac:dyDescent="0.35">
      <c r="A1240" s="30">
        <v>46119</v>
      </c>
      <c r="B1240" s="31" t="s">
        <v>1824</v>
      </c>
      <c r="C1240" s="31" t="s">
        <v>523</v>
      </c>
      <c r="D1240" s="31">
        <v>57649.97</v>
      </c>
      <c r="E1240" s="31">
        <v>9224</v>
      </c>
      <c r="F1240" s="31">
        <v>66873.97</v>
      </c>
      <c r="G1240" s="31">
        <v>66873.97</v>
      </c>
      <c r="H1240" s="31">
        <f t="shared" si="431"/>
        <v>57649.97</v>
      </c>
      <c r="I1240" s="30">
        <v>46149</v>
      </c>
      <c r="J1240" s="30" t="s">
        <v>503</v>
      </c>
      <c r="K1240" s="31" t="s">
        <v>504</v>
      </c>
      <c r="L1240" s="31" t="s">
        <v>397</v>
      </c>
      <c r="M1240" s="31" t="s">
        <v>388</v>
      </c>
      <c r="N1240" s="7">
        <v>46122</v>
      </c>
      <c r="O1240" s="33">
        <f t="shared" si="422"/>
        <v>4</v>
      </c>
      <c r="P1240" s="33">
        <f t="shared" si="423"/>
        <v>15</v>
      </c>
      <c r="Q1240" s="52">
        <f t="shared" si="424"/>
        <v>0</v>
      </c>
      <c r="R1240" s="37">
        <f t="shared" si="425"/>
        <v>0</v>
      </c>
      <c r="S1240" s="37">
        <f t="shared" si="426"/>
        <v>0</v>
      </c>
      <c r="T1240" s="37">
        <f t="shared" si="427"/>
        <v>0</v>
      </c>
      <c r="U1240" s="37">
        <f t="shared" si="428"/>
        <v>0</v>
      </c>
      <c r="V1240" s="37">
        <f t="shared" si="429"/>
        <v>0</v>
      </c>
      <c r="W1240" s="37">
        <f t="shared" si="430"/>
        <v>57649.97</v>
      </c>
    </row>
    <row r="1241" spans="1:23" x14ac:dyDescent="0.35">
      <c r="A1241" s="30">
        <v>46119</v>
      </c>
      <c r="B1241" s="31" t="s">
        <v>1825</v>
      </c>
      <c r="C1241" s="31" t="s">
        <v>674</v>
      </c>
      <c r="D1241" s="31">
        <v>147327.70000000001</v>
      </c>
      <c r="E1241" s="31">
        <v>23572.43</v>
      </c>
      <c r="F1241" s="31">
        <v>170900.13</v>
      </c>
      <c r="G1241" s="31">
        <v>170900.13</v>
      </c>
      <c r="H1241" s="31">
        <f t="shared" si="431"/>
        <v>147327.70000000001</v>
      </c>
      <c r="I1241" s="30">
        <v>46149</v>
      </c>
      <c r="J1241" s="30" t="s">
        <v>503</v>
      </c>
      <c r="K1241" s="31" t="s">
        <v>504</v>
      </c>
      <c r="L1241" s="31" t="s">
        <v>835</v>
      </c>
      <c r="M1241" s="31" t="s">
        <v>388</v>
      </c>
      <c r="N1241" s="7">
        <v>46122</v>
      </c>
      <c r="O1241" s="33">
        <f t="shared" si="422"/>
        <v>4</v>
      </c>
      <c r="P1241" s="33">
        <f t="shared" si="423"/>
        <v>15</v>
      </c>
      <c r="Q1241" s="52">
        <f t="shared" si="424"/>
        <v>0</v>
      </c>
      <c r="R1241" s="37">
        <f t="shared" si="425"/>
        <v>0</v>
      </c>
      <c r="S1241" s="37">
        <f t="shared" si="426"/>
        <v>0</v>
      </c>
      <c r="T1241" s="37">
        <f t="shared" si="427"/>
        <v>0</v>
      </c>
      <c r="U1241" s="37">
        <f t="shared" si="428"/>
        <v>0</v>
      </c>
      <c r="V1241" s="37">
        <f t="shared" si="429"/>
        <v>0</v>
      </c>
      <c r="W1241" s="37">
        <f t="shared" si="430"/>
        <v>147327.70000000001</v>
      </c>
    </row>
    <row r="1242" spans="1:23" x14ac:dyDescent="0.35">
      <c r="A1242" s="30">
        <v>46118</v>
      </c>
      <c r="B1242" s="31" t="s">
        <v>1826</v>
      </c>
      <c r="C1242" s="31" t="s">
        <v>523</v>
      </c>
      <c r="D1242" s="31">
        <v>11900</v>
      </c>
      <c r="E1242" s="31">
        <v>1904</v>
      </c>
      <c r="F1242" s="31">
        <v>13804</v>
      </c>
      <c r="G1242" s="31">
        <v>13804</v>
      </c>
      <c r="H1242" s="31">
        <f t="shared" si="431"/>
        <v>11900</v>
      </c>
      <c r="I1242" s="30">
        <v>46148</v>
      </c>
      <c r="J1242" s="30" t="s">
        <v>503</v>
      </c>
      <c r="K1242" s="31" t="s">
        <v>504</v>
      </c>
      <c r="L1242" s="31" t="s">
        <v>397</v>
      </c>
      <c r="M1242" s="31" t="s">
        <v>388</v>
      </c>
      <c r="N1242" s="7">
        <v>46122</v>
      </c>
      <c r="O1242" s="33">
        <f t="shared" si="422"/>
        <v>4</v>
      </c>
      <c r="P1242" s="33">
        <f t="shared" si="423"/>
        <v>15</v>
      </c>
      <c r="Q1242" s="52">
        <f t="shared" si="424"/>
        <v>0</v>
      </c>
      <c r="R1242" s="37">
        <f t="shared" si="425"/>
        <v>0</v>
      </c>
      <c r="S1242" s="37">
        <f t="shared" si="426"/>
        <v>0</v>
      </c>
      <c r="T1242" s="37">
        <f t="shared" si="427"/>
        <v>0</v>
      </c>
      <c r="U1242" s="37">
        <f t="shared" si="428"/>
        <v>0</v>
      </c>
      <c r="V1242" s="37">
        <f t="shared" si="429"/>
        <v>0</v>
      </c>
      <c r="W1242" s="37">
        <f t="shared" si="430"/>
        <v>11900</v>
      </c>
    </row>
    <row r="1243" spans="1:23" x14ac:dyDescent="0.35">
      <c r="A1243" s="30">
        <v>46118</v>
      </c>
      <c r="B1243" s="31" t="s">
        <v>1827</v>
      </c>
      <c r="C1243" s="31" t="s">
        <v>1645</v>
      </c>
      <c r="D1243" s="31">
        <v>7050</v>
      </c>
      <c r="E1243" s="31">
        <v>1128</v>
      </c>
      <c r="F1243" s="31">
        <v>8178</v>
      </c>
      <c r="G1243" s="31">
        <v>8178</v>
      </c>
      <c r="H1243" s="31">
        <f t="shared" si="431"/>
        <v>7050</v>
      </c>
      <c r="I1243" s="30">
        <v>46118</v>
      </c>
      <c r="J1243" s="30" t="s">
        <v>506</v>
      </c>
      <c r="K1243" s="31" t="s">
        <v>504</v>
      </c>
      <c r="L1243" s="31" t="s">
        <v>397</v>
      </c>
      <c r="M1243" s="31" t="s">
        <v>511</v>
      </c>
      <c r="N1243" s="7">
        <v>46122</v>
      </c>
      <c r="O1243" s="33">
        <f t="shared" si="422"/>
        <v>4</v>
      </c>
      <c r="P1243" s="33">
        <f t="shared" si="423"/>
        <v>15</v>
      </c>
      <c r="Q1243" s="52">
        <f t="shared" si="424"/>
        <v>5</v>
      </c>
      <c r="R1243" s="37">
        <f t="shared" si="425"/>
        <v>7050</v>
      </c>
      <c r="S1243" s="37">
        <f t="shared" si="426"/>
        <v>0</v>
      </c>
      <c r="T1243" s="37">
        <f t="shared" si="427"/>
        <v>0</v>
      </c>
      <c r="U1243" s="37">
        <f t="shared" si="428"/>
        <v>0</v>
      </c>
      <c r="V1243" s="37">
        <f t="shared" si="429"/>
        <v>0</v>
      </c>
      <c r="W1243" s="37">
        <f t="shared" si="430"/>
        <v>0</v>
      </c>
    </row>
    <row r="1244" spans="1:23" x14ac:dyDescent="0.35">
      <c r="A1244" s="30">
        <v>46118</v>
      </c>
      <c r="B1244" s="31" t="s">
        <v>1828</v>
      </c>
      <c r="C1244" s="31" t="s">
        <v>512</v>
      </c>
      <c r="D1244" s="31">
        <v>9460</v>
      </c>
      <c r="E1244" s="31">
        <v>1513.6</v>
      </c>
      <c r="F1244" s="31">
        <v>10973.6</v>
      </c>
      <c r="G1244" s="31">
        <v>10973.6</v>
      </c>
      <c r="H1244" s="31">
        <f t="shared" si="431"/>
        <v>9460</v>
      </c>
      <c r="I1244" s="30">
        <v>46148</v>
      </c>
      <c r="J1244" s="30" t="s">
        <v>503</v>
      </c>
      <c r="K1244" s="31" t="s">
        <v>504</v>
      </c>
      <c r="L1244" s="31" t="s">
        <v>835</v>
      </c>
      <c r="M1244" s="31" t="s">
        <v>388</v>
      </c>
      <c r="N1244" s="7">
        <v>46122</v>
      </c>
      <c r="O1244" s="33">
        <f t="shared" si="422"/>
        <v>4</v>
      </c>
      <c r="P1244" s="33">
        <f t="shared" si="423"/>
        <v>15</v>
      </c>
      <c r="Q1244" s="52">
        <f t="shared" si="424"/>
        <v>0</v>
      </c>
      <c r="R1244" s="37">
        <f t="shared" si="425"/>
        <v>0</v>
      </c>
      <c r="S1244" s="37">
        <f t="shared" si="426"/>
        <v>0</v>
      </c>
      <c r="T1244" s="37">
        <f t="shared" si="427"/>
        <v>0</v>
      </c>
      <c r="U1244" s="37">
        <f t="shared" si="428"/>
        <v>0</v>
      </c>
      <c r="V1244" s="37">
        <f t="shared" si="429"/>
        <v>0</v>
      </c>
      <c r="W1244" s="37">
        <f t="shared" si="430"/>
        <v>9460</v>
      </c>
    </row>
    <row r="1245" spans="1:23" x14ac:dyDescent="0.35">
      <c r="A1245" s="30">
        <v>46118</v>
      </c>
      <c r="B1245" s="31" t="s">
        <v>1829</v>
      </c>
      <c r="C1245" s="31" t="s">
        <v>1830</v>
      </c>
      <c r="D1245" s="31">
        <v>117984.7</v>
      </c>
      <c r="E1245" s="31">
        <v>18877.55</v>
      </c>
      <c r="F1245" s="31">
        <v>136862.25</v>
      </c>
      <c r="G1245" s="31">
        <v>136862.25</v>
      </c>
      <c r="H1245" s="31">
        <f t="shared" si="431"/>
        <v>117984.7</v>
      </c>
      <c r="I1245" s="30">
        <v>46148</v>
      </c>
      <c r="J1245" s="30" t="s">
        <v>503</v>
      </c>
      <c r="K1245" s="31" t="s">
        <v>504</v>
      </c>
      <c r="L1245" s="31" t="s">
        <v>397</v>
      </c>
      <c r="M1245" s="31" t="s">
        <v>388</v>
      </c>
      <c r="N1245" s="7">
        <v>46122</v>
      </c>
      <c r="O1245" s="33">
        <f t="shared" si="422"/>
        <v>4</v>
      </c>
      <c r="P1245" s="33">
        <f t="shared" si="423"/>
        <v>15</v>
      </c>
      <c r="Q1245" s="52">
        <f t="shared" si="424"/>
        <v>0</v>
      </c>
      <c r="R1245" s="37">
        <f t="shared" si="425"/>
        <v>0</v>
      </c>
      <c r="S1245" s="37">
        <f t="shared" si="426"/>
        <v>0</v>
      </c>
      <c r="T1245" s="37">
        <f t="shared" si="427"/>
        <v>0</v>
      </c>
      <c r="U1245" s="37">
        <f t="shared" si="428"/>
        <v>0</v>
      </c>
      <c r="V1245" s="37">
        <f t="shared" si="429"/>
        <v>0</v>
      </c>
      <c r="W1245" s="37">
        <f t="shared" si="430"/>
        <v>117984.7</v>
      </c>
    </row>
    <row r="1246" spans="1:23" x14ac:dyDescent="0.35">
      <c r="A1246" s="30">
        <v>46118</v>
      </c>
      <c r="B1246" s="31" t="s">
        <v>1831</v>
      </c>
      <c r="C1246" s="31" t="s">
        <v>402</v>
      </c>
      <c r="D1246" s="31">
        <v>13680</v>
      </c>
      <c r="E1246" s="31">
        <v>2188.8000000000002</v>
      </c>
      <c r="F1246" s="31">
        <v>15868.8</v>
      </c>
      <c r="G1246" s="31">
        <v>15868.8</v>
      </c>
      <c r="H1246" s="31">
        <f t="shared" si="431"/>
        <v>13680</v>
      </c>
      <c r="I1246" s="30">
        <v>46148</v>
      </c>
      <c r="J1246" s="30" t="s">
        <v>503</v>
      </c>
      <c r="K1246" s="31" t="s">
        <v>504</v>
      </c>
      <c r="L1246" s="31" t="s">
        <v>397</v>
      </c>
      <c r="M1246" s="31" t="s">
        <v>388</v>
      </c>
      <c r="N1246" s="7">
        <v>46122</v>
      </c>
      <c r="O1246" s="33">
        <f t="shared" si="422"/>
        <v>4</v>
      </c>
      <c r="P1246" s="33">
        <f t="shared" si="423"/>
        <v>15</v>
      </c>
      <c r="Q1246" s="52">
        <f t="shared" si="424"/>
        <v>0</v>
      </c>
      <c r="R1246" s="37">
        <f t="shared" si="425"/>
        <v>0</v>
      </c>
      <c r="S1246" s="37">
        <f t="shared" si="426"/>
        <v>0</v>
      </c>
      <c r="T1246" s="37">
        <f t="shared" si="427"/>
        <v>0</v>
      </c>
      <c r="U1246" s="37">
        <f t="shared" si="428"/>
        <v>0</v>
      </c>
      <c r="V1246" s="37">
        <f t="shared" si="429"/>
        <v>0</v>
      </c>
      <c r="W1246" s="37">
        <f t="shared" si="430"/>
        <v>13680</v>
      </c>
    </row>
    <row r="1247" spans="1:23" x14ac:dyDescent="0.35">
      <c r="A1247" s="30">
        <v>46118</v>
      </c>
      <c r="B1247" s="31" t="s">
        <v>1833</v>
      </c>
      <c r="C1247" s="31" t="s">
        <v>1643</v>
      </c>
      <c r="D1247" s="31">
        <v>13500</v>
      </c>
      <c r="E1247" s="31">
        <v>2160</v>
      </c>
      <c r="F1247" s="31">
        <v>15660</v>
      </c>
      <c r="G1247" s="31">
        <v>15239.04</v>
      </c>
      <c r="H1247" s="31">
        <f>G1247/1.16</f>
        <v>13137.103448275864</v>
      </c>
      <c r="I1247" s="30">
        <v>46148</v>
      </c>
      <c r="J1247" s="30" t="s">
        <v>503</v>
      </c>
      <c r="K1247" s="31" t="s">
        <v>510</v>
      </c>
      <c r="L1247" s="31" t="s">
        <v>835</v>
      </c>
      <c r="M1247" s="31" t="s">
        <v>388</v>
      </c>
      <c r="N1247" s="7">
        <v>46122</v>
      </c>
      <c r="O1247" s="33">
        <f t="shared" si="422"/>
        <v>4</v>
      </c>
      <c r="P1247" s="33">
        <f t="shared" si="423"/>
        <v>15</v>
      </c>
      <c r="Q1247" s="52">
        <f t="shared" si="424"/>
        <v>0</v>
      </c>
      <c r="R1247" s="37">
        <f t="shared" si="425"/>
        <v>0</v>
      </c>
      <c r="S1247" s="37">
        <f t="shared" si="426"/>
        <v>0</v>
      </c>
      <c r="T1247" s="37">
        <f t="shared" si="427"/>
        <v>0</v>
      </c>
      <c r="U1247" s="37">
        <f t="shared" si="428"/>
        <v>0</v>
      </c>
      <c r="V1247" s="37">
        <f t="shared" si="429"/>
        <v>0</v>
      </c>
      <c r="W1247" s="37">
        <f t="shared" si="430"/>
        <v>13137.103448275864</v>
      </c>
    </row>
    <row r="1248" spans="1:23" x14ac:dyDescent="0.35">
      <c r="A1248" s="30">
        <v>46118</v>
      </c>
      <c r="B1248" s="31" t="s">
        <v>1834</v>
      </c>
      <c r="C1248" s="31" t="s">
        <v>411</v>
      </c>
      <c r="D1248" s="31">
        <v>7055</v>
      </c>
      <c r="E1248" s="31">
        <v>1128.8</v>
      </c>
      <c r="F1248" s="31">
        <v>8183.8</v>
      </c>
      <c r="G1248" s="31">
        <v>8183.8</v>
      </c>
      <c r="H1248" s="31">
        <f t="shared" ref="H1248:H1292" si="432">D1248</f>
        <v>7055</v>
      </c>
      <c r="I1248" s="30">
        <v>46148</v>
      </c>
      <c r="J1248" s="30" t="s">
        <v>503</v>
      </c>
      <c r="K1248" s="31" t="s">
        <v>504</v>
      </c>
      <c r="L1248" s="31" t="s">
        <v>1146</v>
      </c>
      <c r="M1248" s="31" t="s">
        <v>388</v>
      </c>
      <c r="N1248" s="7">
        <v>46122</v>
      </c>
      <c r="O1248" s="33">
        <f t="shared" si="422"/>
        <v>4</v>
      </c>
      <c r="P1248" s="33">
        <f t="shared" si="423"/>
        <v>15</v>
      </c>
      <c r="Q1248" s="52">
        <f t="shared" si="424"/>
        <v>0</v>
      </c>
      <c r="R1248" s="37">
        <f t="shared" si="425"/>
        <v>0</v>
      </c>
      <c r="S1248" s="37">
        <f t="shared" si="426"/>
        <v>0</v>
      </c>
      <c r="T1248" s="37">
        <f t="shared" si="427"/>
        <v>0</v>
      </c>
      <c r="U1248" s="37">
        <f t="shared" si="428"/>
        <v>0</v>
      </c>
      <c r="V1248" s="37">
        <f t="shared" si="429"/>
        <v>0</v>
      </c>
      <c r="W1248" s="37">
        <f t="shared" si="430"/>
        <v>7055</v>
      </c>
    </row>
    <row r="1249" spans="1:23" x14ac:dyDescent="0.35">
      <c r="A1249" s="30">
        <v>46113</v>
      </c>
      <c r="B1249" s="31" t="s">
        <v>1835</v>
      </c>
      <c r="C1249" s="31" t="s">
        <v>1448</v>
      </c>
      <c r="D1249" s="31">
        <v>11180.05</v>
      </c>
      <c r="E1249" s="31">
        <v>1788.81</v>
      </c>
      <c r="F1249" s="31">
        <v>12968.86</v>
      </c>
      <c r="G1249" s="31">
        <v>12968.86</v>
      </c>
      <c r="H1249" s="31">
        <f t="shared" si="432"/>
        <v>11180.05</v>
      </c>
      <c r="I1249" s="30">
        <v>46143</v>
      </c>
      <c r="J1249" s="30" t="s">
        <v>503</v>
      </c>
      <c r="K1249" s="31" t="s">
        <v>504</v>
      </c>
      <c r="L1249" s="31" t="s">
        <v>1146</v>
      </c>
      <c r="M1249" s="31" t="s">
        <v>388</v>
      </c>
      <c r="N1249" s="7">
        <v>46122</v>
      </c>
      <c r="O1249" s="33">
        <f t="shared" si="422"/>
        <v>4</v>
      </c>
      <c r="P1249" s="33">
        <f t="shared" si="423"/>
        <v>15</v>
      </c>
      <c r="Q1249" s="52">
        <f t="shared" si="424"/>
        <v>0</v>
      </c>
      <c r="R1249" s="37">
        <f t="shared" si="425"/>
        <v>0</v>
      </c>
      <c r="S1249" s="37">
        <f t="shared" si="426"/>
        <v>0</v>
      </c>
      <c r="T1249" s="37">
        <f t="shared" si="427"/>
        <v>0</v>
      </c>
      <c r="U1249" s="37">
        <f t="shared" si="428"/>
        <v>0</v>
      </c>
      <c r="V1249" s="37">
        <f t="shared" si="429"/>
        <v>0</v>
      </c>
      <c r="W1249" s="37">
        <f t="shared" si="430"/>
        <v>11180.05</v>
      </c>
    </row>
    <row r="1250" spans="1:23" x14ac:dyDescent="0.35">
      <c r="A1250" s="30">
        <v>46113</v>
      </c>
      <c r="B1250" s="31" t="s">
        <v>1836</v>
      </c>
      <c r="C1250" s="31" t="s">
        <v>1837</v>
      </c>
      <c r="D1250" s="31">
        <v>88550</v>
      </c>
      <c r="E1250" s="31"/>
      <c r="F1250" s="31">
        <v>88550</v>
      </c>
      <c r="G1250" s="31">
        <v>88550</v>
      </c>
      <c r="H1250" s="31">
        <f t="shared" si="432"/>
        <v>88550</v>
      </c>
      <c r="I1250" s="30">
        <v>46143</v>
      </c>
      <c r="J1250" s="30" t="s">
        <v>503</v>
      </c>
      <c r="K1250" s="31" t="s">
        <v>504</v>
      </c>
      <c r="L1250" s="31" t="s">
        <v>397</v>
      </c>
      <c r="M1250" s="31" t="s">
        <v>388</v>
      </c>
      <c r="N1250" s="7">
        <v>46122</v>
      </c>
      <c r="O1250" s="33">
        <f t="shared" si="422"/>
        <v>4</v>
      </c>
      <c r="P1250" s="33">
        <f t="shared" si="423"/>
        <v>15</v>
      </c>
      <c r="Q1250" s="52">
        <f t="shared" si="424"/>
        <v>0</v>
      </c>
      <c r="R1250" s="37">
        <f t="shared" si="425"/>
        <v>0</v>
      </c>
      <c r="S1250" s="37">
        <f t="shared" si="426"/>
        <v>0</v>
      </c>
      <c r="T1250" s="37">
        <f t="shared" si="427"/>
        <v>0</v>
      </c>
      <c r="U1250" s="37">
        <f t="shared" si="428"/>
        <v>0</v>
      </c>
      <c r="V1250" s="37">
        <f t="shared" si="429"/>
        <v>0</v>
      </c>
      <c r="W1250" s="37">
        <f t="shared" si="430"/>
        <v>88550</v>
      </c>
    </row>
    <row r="1251" spans="1:23" x14ac:dyDescent="0.35">
      <c r="A1251" s="30">
        <v>46112</v>
      </c>
      <c r="B1251" s="31" t="s">
        <v>1701</v>
      </c>
      <c r="C1251" s="31" t="s">
        <v>562</v>
      </c>
      <c r="D1251" s="31">
        <v>12600</v>
      </c>
      <c r="E1251" s="31">
        <v>2016</v>
      </c>
      <c r="F1251" s="31">
        <v>14616</v>
      </c>
      <c r="G1251" s="31">
        <v>14616</v>
      </c>
      <c r="H1251" s="31">
        <f t="shared" si="432"/>
        <v>12600</v>
      </c>
      <c r="I1251" s="30">
        <v>46142</v>
      </c>
      <c r="J1251" s="30" t="s">
        <v>503</v>
      </c>
      <c r="K1251" s="31" t="s">
        <v>504</v>
      </c>
      <c r="L1251" s="31" t="s">
        <v>397</v>
      </c>
      <c r="M1251" s="31" t="s">
        <v>388</v>
      </c>
      <c r="N1251" s="7">
        <v>46122</v>
      </c>
      <c r="O1251" s="33">
        <f t="shared" si="422"/>
        <v>4</v>
      </c>
      <c r="P1251" s="33">
        <f t="shared" si="423"/>
        <v>15</v>
      </c>
      <c r="Q1251" s="52">
        <f t="shared" si="424"/>
        <v>0</v>
      </c>
      <c r="R1251" s="37">
        <f t="shared" si="425"/>
        <v>0</v>
      </c>
      <c r="S1251" s="37">
        <f t="shared" si="426"/>
        <v>0</v>
      </c>
      <c r="T1251" s="37">
        <f t="shared" si="427"/>
        <v>0</v>
      </c>
      <c r="U1251" s="37">
        <f t="shared" si="428"/>
        <v>0</v>
      </c>
      <c r="V1251" s="37">
        <f t="shared" si="429"/>
        <v>0</v>
      </c>
      <c r="W1251" s="37">
        <f t="shared" si="430"/>
        <v>12600</v>
      </c>
    </row>
    <row r="1252" spans="1:23" x14ac:dyDescent="0.35">
      <c r="A1252" s="30">
        <v>46112</v>
      </c>
      <c r="B1252" s="31" t="s">
        <v>1702</v>
      </c>
      <c r="C1252" s="31" t="s">
        <v>523</v>
      </c>
      <c r="D1252" s="31">
        <v>9000</v>
      </c>
      <c r="E1252" s="31">
        <v>1440</v>
      </c>
      <c r="F1252" s="31">
        <v>10440</v>
      </c>
      <c r="G1252" s="31">
        <v>10440</v>
      </c>
      <c r="H1252" s="31">
        <f t="shared" si="432"/>
        <v>9000</v>
      </c>
      <c r="I1252" s="30">
        <v>46142</v>
      </c>
      <c r="J1252" s="30" t="s">
        <v>503</v>
      </c>
      <c r="K1252" s="31" t="s">
        <v>504</v>
      </c>
      <c r="L1252" s="31" t="s">
        <v>397</v>
      </c>
      <c r="M1252" s="31" t="s">
        <v>388</v>
      </c>
      <c r="N1252" s="7">
        <v>46122</v>
      </c>
      <c r="O1252" s="33">
        <f t="shared" si="422"/>
        <v>4</v>
      </c>
      <c r="P1252" s="33">
        <f t="shared" si="423"/>
        <v>15</v>
      </c>
      <c r="Q1252" s="52">
        <f t="shared" si="424"/>
        <v>0</v>
      </c>
      <c r="R1252" s="37">
        <f t="shared" si="425"/>
        <v>0</v>
      </c>
      <c r="S1252" s="37">
        <f t="shared" si="426"/>
        <v>0</v>
      </c>
      <c r="T1252" s="37">
        <f t="shared" si="427"/>
        <v>0</v>
      </c>
      <c r="U1252" s="37">
        <f t="shared" si="428"/>
        <v>0</v>
      </c>
      <c r="V1252" s="37">
        <f t="shared" si="429"/>
        <v>0</v>
      </c>
      <c r="W1252" s="37">
        <f t="shared" si="430"/>
        <v>9000</v>
      </c>
    </row>
    <row r="1253" spans="1:23" x14ac:dyDescent="0.35">
      <c r="A1253" s="30">
        <v>46112</v>
      </c>
      <c r="B1253" s="31" t="s">
        <v>1703</v>
      </c>
      <c r="C1253" s="31" t="s">
        <v>400</v>
      </c>
      <c r="D1253" s="31">
        <v>179222.67</v>
      </c>
      <c r="E1253" s="31">
        <v>28675.63</v>
      </c>
      <c r="F1253" s="31">
        <v>207898.3</v>
      </c>
      <c r="G1253" s="31">
        <v>207898.3</v>
      </c>
      <c r="H1253" s="31">
        <f t="shared" si="432"/>
        <v>179222.67</v>
      </c>
      <c r="I1253" s="30">
        <v>46142</v>
      </c>
      <c r="J1253" s="30" t="s">
        <v>503</v>
      </c>
      <c r="K1253" s="31" t="s">
        <v>504</v>
      </c>
      <c r="L1253" s="31" t="s">
        <v>835</v>
      </c>
      <c r="M1253" s="31" t="s">
        <v>388</v>
      </c>
      <c r="N1253" s="7">
        <v>46122</v>
      </c>
      <c r="O1253" s="33">
        <f t="shared" si="422"/>
        <v>4</v>
      </c>
      <c r="P1253" s="33">
        <f t="shared" si="423"/>
        <v>15</v>
      </c>
      <c r="Q1253" s="52">
        <f t="shared" si="424"/>
        <v>0</v>
      </c>
      <c r="R1253" s="37">
        <f t="shared" si="425"/>
        <v>0</v>
      </c>
      <c r="S1253" s="37">
        <f t="shared" si="426"/>
        <v>0</v>
      </c>
      <c r="T1253" s="37">
        <f t="shared" si="427"/>
        <v>0</v>
      </c>
      <c r="U1253" s="37">
        <f t="shared" si="428"/>
        <v>0</v>
      </c>
      <c r="V1253" s="37">
        <f t="shared" si="429"/>
        <v>0</v>
      </c>
      <c r="W1253" s="37">
        <f t="shared" si="430"/>
        <v>179222.67</v>
      </c>
    </row>
    <row r="1254" spans="1:23" x14ac:dyDescent="0.35">
      <c r="A1254" s="30">
        <v>46112</v>
      </c>
      <c r="B1254" s="31" t="s">
        <v>1704</v>
      </c>
      <c r="C1254" s="31" t="s">
        <v>400</v>
      </c>
      <c r="D1254" s="31">
        <v>179222.67</v>
      </c>
      <c r="E1254" s="31">
        <v>28675.63</v>
      </c>
      <c r="F1254" s="31">
        <v>207898.3</v>
      </c>
      <c r="G1254" s="31">
        <v>207898.3</v>
      </c>
      <c r="H1254" s="31">
        <f t="shared" si="432"/>
        <v>179222.67</v>
      </c>
      <c r="I1254" s="30">
        <v>46142</v>
      </c>
      <c r="J1254" s="30" t="s">
        <v>503</v>
      </c>
      <c r="K1254" s="31" t="s">
        <v>504</v>
      </c>
      <c r="L1254" s="31" t="s">
        <v>835</v>
      </c>
      <c r="M1254" s="31" t="s">
        <v>388</v>
      </c>
      <c r="N1254" s="7">
        <v>46122</v>
      </c>
      <c r="O1254" s="33">
        <f t="shared" si="422"/>
        <v>4</v>
      </c>
      <c r="P1254" s="33">
        <f t="shared" si="423"/>
        <v>15</v>
      </c>
      <c r="Q1254" s="52">
        <f t="shared" si="424"/>
        <v>0</v>
      </c>
      <c r="R1254" s="37">
        <f t="shared" si="425"/>
        <v>0</v>
      </c>
      <c r="S1254" s="37">
        <f t="shared" si="426"/>
        <v>0</v>
      </c>
      <c r="T1254" s="37">
        <f t="shared" si="427"/>
        <v>0</v>
      </c>
      <c r="U1254" s="37">
        <f t="shared" si="428"/>
        <v>0</v>
      </c>
      <c r="V1254" s="37">
        <f t="shared" si="429"/>
        <v>0</v>
      </c>
      <c r="W1254" s="37">
        <f t="shared" si="430"/>
        <v>179222.67</v>
      </c>
    </row>
    <row r="1255" spans="1:23" x14ac:dyDescent="0.35">
      <c r="A1255" s="30">
        <v>46112</v>
      </c>
      <c r="B1255" s="31" t="s">
        <v>1705</v>
      </c>
      <c r="C1255" s="31" t="s">
        <v>1274</v>
      </c>
      <c r="D1255" s="31">
        <v>9900</v>
      </c>
      <c r="E1255" s="31"/>
      <c r="F1255" s="31">
        <v>9900</v>
      </c>
      <c r="G1255" s="31">
        <v>9900</v>
      </c>
      <c r="H1255" s="31">
        <f t="shared" si="432"/>
        <v>9900</v>
      </c>
      <c r="I1255" s="30">
        <v>46142</v>
      </c>
      <c r="J1255" s="30" t="s">
        <v>503</v>
      </c>
      <c r="K1255" s="31" t="s">
        <v>504</v>
      </c>
      <c r="L1255" s="31" t="s">
        <v>397</v>
      </c>
      <c r="M1255" s="31" t="s">
        <v>388</v>
      </c>
      <c r="N1255" s="7">
        <v>46122</v>
      </c>
      <c r="O1255" s="33">
        <f t="shared" si="422"/>
        <v>4</v>
      </c>
      <c r="P1255" s="33">
        <f t="shared" si="423"/>
        <v>15</v>
      </c>
      <c r="Q1255" s="52">
        <f t="shared" si="424"/>
        <v>0</v>
      </c>
      <c r="R1255" s="37">
        <f t="shared" si="425"/>
        <v>0</v>
      </c>
      <c r="S1255" s="37">
        <f t="shared" si="426"/>
        <v>0</v>
      </c>
      <c r="T1255" s="37">
        <f t="shared" si="427"/>
        <v>0</v>
      </c>
      <c r="U1255" s="37">
        <f t="shared" si="428"/>
        <v>0</v>
      </c>
      <c r="V1255" s="37">
        <f t="shared" si="429"/>
        <v>0</v>
      </c>
      <c r="W1255" s="37">
        <f t="shared" si="430"/>
        <v>9900</v>
      </c>
    </row>
    <row r="1256" spans="1:23" x14ac:dyDescent="0.35">
      <c r="A1256" s="30">
        <v>46112</v>
      </c>
      <c r="B1256" s="31" t="s">
        <v>1706</v>
      </c>
      <c r="C1256" s="31" t="s">
        <v>1274</v>
      </c>
      <c r="D1256" s="31">
        <v>16500</v>
      </c>
      <c r="E1256" s="31"/>
      <c r="F1256" s="31">
        <v>16500</v>
      </c>
      <c r="G1256" s="31">
        <v>16500</v>
      </c>
      <c r="H1256" s="31">
        <f t="shared" si="432"/>
        <v>16500</v>
      </c>
      <c r="I1256" s="30">
        <v>46142</v>
      </c>
      <c r="J1256" s="30" t="s">
        <v>503</v>
      </c>
      <c r="K1256" s="31" t="s">
        <v>504</v>
      </c>
      <c r="L1256" s="31" t="s">
        <v>397</v>
      </c>
      <c r="M1256" s="31" t="s">
        <v>388</v>
      </c>
      <c r="N1256" s="7">
        <v>46122</v>
      </c>
      <c r="O1256" s="33">
        <f t="shared" si="422"/>
        <v>4</v>
      </c>
      <c r="P1256" s="33">
        <f t="shared" si="423"/>
        <v>15</v>
      </c>
      <c r="Q1256" s="52">
        <f t="shared" si="424"/>
        <v>0</v>
      </c>
      <c r="R1256" s="37">
        <f t="shared" si="425"/>
        <v>0</v>
      </c>
      <c r="S1256" s="37">
        <f t="shared" si="426"/>
        <v>0</v>
      </c>
      <c r="T1256" s="37">
        <f t="shared" si="427"/>
        <v>0</v>
      </c>
      <c r="U1256" s="37">
        <f t="shared" si="428"/>
        <v>0</v>
      </c>
      <c r="V1256" s="37">
        <f t="shared" si="429"/>
        <v>0</v>
      </c>
      <c r="W1256" s="37">
        <f t="shared" si="430"/>
        <v>16500</v>
      </c>
    </row>
    <row r="1257" spans="1:23" x14ac:dyDescent="0.35">
      <c r="A1257" s="30">
        <v>46112</v>
      </c>
      <c r="B1257" s="31" t="s">
        <v>1707</v>
      </c>
      <c r="C1257" s="31" t="s">
        <v>745</v>
      </c>
      <c r="D1257" s="31">
        <v>50834.07</v>
      </c>
      <c r="E1257" s="31">
        <v>8133.45</v>
      </c>
      <c r="F1257" s="31">
        <v>58967.519999999997</v>
      </c>
      <c r="G1257" s="31">
        <v>58967.519999999997</v>
      </c>
      <c r="H1257" s="31">
        <f t="shared" si="432"/>
        <v>50834.07</v>
      </c>
      <c r="I1257" s="30">
        <v>46142</v>
      </c>
      <c r="J1257" s="30" t="s">
        <v>503</v>
      </c>
      <c r="K1257" s="31" t="s">
        <v>504</v>
      </c>
      <c r="L1257" s="31" t="s">
        <v>835</v>
      </c>
      <c r="M1257" s="31" t="s">
        <v>388</v>
      </c>
      <c r="N1257" s="7">
        <v>46122</v>
      </c>
      <c r="O1257" s="33">
        <f t="shared" si="422"/>
        <v>4</v>
      </c>
      <c r="P1257" s="33">
        <f t="shared" si="423"/>
        <v>15</v>
      </c>
      <c r="Q1257" s="52">
        <f t="shared" si="424"/>
        <v>0</v>
      </c>
      <c r="R1257" s="37">
        <f t="shared" si="425"/>
        <v>0</v>
      </c>
      <c r="S1257" s="37">
        <f t="shared" si="426"/>
        <v>0</v>
      </c>
      <c r="T1257" s="37">
        <f t="shared" si="427"/>
        <v>0</v>
      </c>
      <c r="U1257" s="37">
        <f t="shared" si="428"/>
        <v>0</v>
      </c>
      <c r="V1257" s="37">
        <f t="shared" si="429"/>
        <v>0</v>
      </c>
      <c r="W1257" s="37">
        <f t="shared" si="430"/>
        <v>50834.07</v>
      </c>
    </row>
    <row r="1258" spans="1:23" x14ac:dyDescent="0.35">
      <c r="A1258" s="30">
        <v>46111</v>
      </c>
      <c r="B1258" s="31" t="s">
        <v>1708</v>
      </c>
      <c r="C1258" s="31" t="s">
        <v>674</v>
      </c>
      <c r="D1258" s="31">
        <v>37398.07</v>
      </c>
      <c r="E1258" s="31">
        <v>5983.69</v>
      </c>
      <c r="F1258" s="31">
        <v>43381.760000000002</v>
      </c>
      <c r="G1258" s="31">
        <v>43381.760000000002</v>
      </c>
      <c r="H1258" s="31">
        <f t="shared" si="432"/>
        <v>37398.07</v>
      </c>
      <c r="I1258" s="30">
        <v>46141</v>
      </c>
      <c r="J1258" s="30" t="s">
        <v>503</v>
      </c>
      <c r="K1258" s="31" t="s">
        <v>504</v>
      </c>
      <c r="L1258" s="31" t="s">
        <v>835</v>
      </c>
      <c r="M1258" s="31" t="s">
        <v>388</v>
      </c>
      <c r="N1258" s="7">
        <v>46122</v>
      </c>
      <c r="O1258" s="33">
        <f t="shared" si="422"/>
        <v>4</v>
      </c>
      <c r="P1258" s="33">
        <f t="shared" si="423"/>
        <v>15</v>
      </c>
      <c r="Q1258" s="52">
        <f t="shared" si="424"/>
        <v>0</v>
      </c>
      <c r="R1258" s="37">
        <f t="shared" si="425"/>
        <v>0</v>
      </c>
      <c r="S1258" s="37">
        <f t="shared" si="426"/>
        <v>0</v>
      </c>
      <c r="T1258" s="37">
        <f t="shared" si="427"/>
        <v>0</v>
      </c>
      <c r="U1258" s="37">
        <f t="shared" si="428"/>
        <v>0</v>
      </c>
      <c r="V1258" s="37">
        <f t="shared" si="429"/>
        <v>0</v>
      </c>
      <c r="W1258" s="37">
        <f t="shared" si="430"/>
        <v>37398.07</v>
      </c>
    </row>
    <row r="1259" spans="1:23" x14ac:dyDescent="0.35">
      <c r="A1259" s="30">
        <v>46111</v>
      </c>
      <c r="B1259" s="31" t="s">
        <v>1710</v>
      </c>
      <c r="C1259" s="31" t="s">
        <v>831</v>
      </c>
      <c r="D1259" s="31">
        <v>12466.02</v>
      </c>
      <c r="E1259" s="31"/>
      <c r="F1259" s="31">
        <v>12466.02</v>
      </c>
      <c r="G1259" s="31">
        <v>12466.02</v>
      </c>
      <c r="H1259" s="31">
        <f t="shared" si="432"/>
        <v>12466.02</v>
      </c>
      <c r="I1259" s="30">
        <v>46141</v>
      </c>
      <c r="J1259" s="30" t="s">
        <v>503</v>
      </c>
      <c r="K1259" s="31" t="s">
        <v>504</v>
      </c>
      <c r="L1259" s="31" t="s">
        <v>397</v>
      </c>
      <c r="M1259" s="31" t="s">
        <v>388</v>
      </c>
      <c r="N1259" s="7">
        <v>46122</v>
      </c>
      <c r="O1259" s="33">
        <f t="shared" si="422"/>
        <v>4</v>
      </c>
      <c r="P1259" s="33">
        <f t="shared" si="423"/>
        <v>15</v>
      </c>
      <c r="Q1259" s="52">
        <f t="shared" si="424"/>
        <v>0</v>
      </c>
      <c r="R1259" s="37">
        <f t="shared" si="425"/>
        <v>0</v>
      </c>
      <c r="S1259" s="37">
        <f t="shared" si="426"/>
        <v>0</v>
      </c>
      <c r="T1259" s="37">
        <f t="shared" si="427"/>
        <v>0</v>
      </c>
      <c r="U1259" s="37">
        <f t="shared" si="428"/>
        <v>0</v>
      </c>
      <c r="V1259" s="37">
        <f t="shared" si="429"/>
        <v>0</v>
      </c>
      <c r="W1259" s="37">
        <f t="shared" si="430"/>
        <v>12466.02</v>
      </c>
    </row>
    <row r="1260" spans="1:23" x14ac:dyDescent="0.35">
      <c r="A1260" s="30">
        <v>46111</v>
      </c>
      <c r="B1260" s="31" t="s">
        <v>1711</v>
      </c>
      <c r="C1260" s="31" t="s">
        <v>402</v>
      </c>
      <c r="D1260" s="31">
        <v>13680</v>
      </c>
      <c r="E1260" s="31">
        <v>2188.8000000000002</v>
      </c>
      <c r="F1260" s="31">
        <v>15868.8</v>
      </c>
      <c r="G1260" s="31">
        <v>15868.8</v>
      </c>
      <c r="H1260" s="31">
        <f t="shared" si="432"/>
        <v>13680</v>
      </c>
      <c r="I1260" s="30">
        <v>46141</v>
      </c>
      <c r="J1260" s="30" t="s">
        <v>503</v>
      </c>
      <c r="K1260" s="31" t="s">
        <v>504</v>
      </c>
      <c r="L1260" s="31" t="s">
        <v>397</v>
      </c>
      <c r="M1260" s="31" t="s">
        <v>388</v>
      </c>
      <c r="N1260" s="7">
        <v>46122</v>
      </c>
      <c r="O1260" s="33">
        <f t="shared" si="422"/>
        <v>4</v>
      </c>
      <c r="P1260" s="33">
        <f t="shared" si="423"/>
        <v>15</v>
      </c>
      <c r="Q1260" s="52">
        <f t="shared" si="424"/>
        <v>0</v>
      </c>
      <c r="R1260" s="37">
        <f t="shared" si="425"/>
        <v>0</v>
      </c>
      <c r="S1260" s="37">
        <f t="shared" si="426"/>
        <v>0</v>
      </c>
      <c r="T1260" s="37">
        <f t="shared" si="427"/>
        <v>0</v>
      </c>
      <c r="U1260" s="37">
        <f t="shared" si="428"/>
        <v>0</v>
      </c>
      <c r="V1260" s="37">
        <f t="shared" si="429"/>
        <v>0</v>
      </c>
      <c r="W1260" s="37">
        <f t="shared" si="430"/>
        <v>13680</v>
      </c>
    </row>
    <row r="1261" spans="1:23" x14ac:dyDescent="0.35">
      <c r="A1261" s="30">
        <v>46109</v>
      </c>
      <c r="B1261" s="31" t="s">
        <v>1717</v>
      </c>
      <c r="C1261" s="31" t="s">
        <v>1448</v>
      </c>
      <c r="D1261" s="31">
        <v>18418.55</v>
      </c>
      <c r="E1261" s="31">
        <v>2946.97</v>
      </c>
      <c r="F1261" s="31">
        <v>21365.52</v>
      </c>
      <c r="G1261" s="31">
        <v>21365.52</v>
      </c>
      <c r="H1261" s="31">
        <f t="shared" si="432"/>
        <v>18418.55</v>
      </c>
      <c r="I1261" s="30">
        <v>46139</v>
      </c>
      <c r="J1261" s="30" t="s">
        <v>503</v>
      </c>
      <c r="K1261" s="31" t="s">
        <v>504</v>
      </c>
      <c r="L1261" s="31" t="s">
        <v>1146</v>
      </c>
      <c r="M1261" s="31" t="s">
        <v>388</v>
      </c>
      <c r="N1261" s="7">
        <v>46122</v>
      </c>
      <c r="O1261" s="33">
        <f t="shared" si="422"/>
        <v>4</v>
      </c>
      <c r="P1261" s="33">
        <f t="shared" si="423"/>
        <v>15</v>
      </c>
      <c r="Q1261" s="52">
        <f t="shared" si="424"/>
        <v>0</v>
      </c>
      <c r="R1261" s="37">
        <f t="shared" si="425"/>
        <v>0</v>
      </c>
      <c r="S1261" s="37">
        <f t="shared" si="426"/>
        <v>0</v>
      </c>
      <c r="T1261" s="37">
        <f t="shared" si="427"/>
        <v>0</v>
      </c>
      <c r="U1261" s="37">
        <f t="shared" si="428"/>
        <v>0</v>
      </c>
      <c r="V1261" s="37">
        <f t="shared" si="429"/>
        <v>0</v>
      </c>
      <c r="W1261" s="37">
        <f t="shared" si="430"/>
        <v>18418.55</v>
      </c>
    </row>
    <row r="1262" spans="1:23" x14ac:dyDescent="0.35">
      <c r="A1262" s="30">
        <v>46109</v>
      </c>
      <c r="B1262" s="31" t="s">
        <v>1718</v>
      </c>
      <c r="C1262" s="31" t="s">
        <v>523</v>
      </c>
      <c r="D1262" s="31">
        <v>30750.97</v>
      </c>
      <c r="E1262" s="31">
        <v>4920.16</v>
      </c>
      <c r="F1262" s="31">
        <v>35671.129999999997</v>
      </c>
      <c r="G1262" s="31">
        <v>35671.129999999997</v>
      </c>
      <c r="H1262" s="31">
        <f t="shared" si="432"/>
        <v>30750.97</v>
      </c>
      <c r="I1262" s="30">
        <v>46139</v>
      </c>
      <c r="J1262" s="30" t="s">
        <v>503</v>
      </c>
      <c r="K1262" s="31" t="s">
        <v>504</v>
      </c>
      <c r="L1262" s="31" t="s">
        <v>397</v>
      </c>
      <c r="M1262" s="31" t="s">
        <v>388</v>
      </c>
      <c r="N1262" s="7">
        <v>46122</v>
      </c>
      <c r="O1262" s="33">
        <f t="shared" si="422"/>
        <v>4</v>
      </c>
      <c r="P1262" s="33">
        <f t="shared" si="423"/>
        <v>15</v>
      </c>
      <c r="Q1262" s="52">
        <f t="shared" si="424"/>
        <v>0</v>
      </c>
      <c r="R1262" s="37">
        <f t="shared" si="425"/>
        <v>0</v>
      </c>
      <c r="S1262" s="37">
        <f t="shared" si="426"/>
        <v>0</v>
      </c>
      <c r="T1262" s="37">
        <f t="shared" si="427"/>
        <v>0</v>
      </c>
      <c r="U1262" s="37">
        <f t="shared" si="428"/>
        <v>0</v>
      </c>
      <c r="V1262" s="37">
        <f t="shared" si="429"/>
        <v>0</v>
      </c>
      <c r="W1262" s="37">
        <f t="shared" si="430"/>
        <v>30750.97</v>
      </c>
    </row>
    <row r="1263" spans="1:23" x14ac:dyDescent="0.35">
      <c r="A1263" s="30">
        <v>46108</v>
      </c>
      <c r="B1263" s="31" t="s">
        <v>1666</v>
      </c>
      <c r="C1263" s="31" t="s">
        <v>402</v>
      </c>
      <c r="D1263" s="31">
        <v>13680</v>
      </c>
      <c r="E1263" s="31">
        <v>2188.8000000000002</v>
      </c>
      <c r="F1263" s="31">
        <v>15868.8</v>
      </c>
      <c r="G1263" s="31">
        <v>15868.8</v>
      </c>
      <c r="H1263" s="31">
        <f t="shared" si="432"/>
        <v>13680</v>
      </c>
      <c r="I1263" s="30">
        <v>46138</v>
      </c>
      <c r="J1263" s="30" t="s">
        <v>503</v>
      </c>
      <c r="K1263" s="31" t="s">
        <v>504</v>
      </c>
      <c r="L1263" s="31" t="s">
        <v>397</v>
      </c>
      <c r="M1263" s="31" t="s">
        <v>388</v>
      </c>
      <c r="N1263" s="7">
        <v>46122</v>
      </c>
      <c r="O1263" s="33">
        <f t="shared" si="422"/>
        <v>4</v>
      </c>
      <c r="P1263" s="33">
        <f t="shared" si="423"/>
        <v>15</v>
      </c>
      <c r="Q1263" s="52">
        <f t="shared" si="424"/>
        <v>0</v>
      </c>
      <c r="R1263" s="37">
        <f t="shared" si="425"/>
        <v>0</v>
      </c>
      <c r="S1263" s="37">
        <f t="shared" si="426"/>
        <v>0</v>
      </c>
      <c r="T1263" s="37">
        <f t="shared" si="427"/>
        <v>0</v>
      </c>
      <c r="U1263" s="37">
        <f t="shared" si="428"/>
        <v>0</v>
      </c>
      <c r="V1263" s="37">
        <f t="shared" si="429"/>
        <v>0</v>
      </c>
      <c r="W1263" s="37">
        <f t="shared" si="430"/>
        <v>13680</v>
      </c>
    </row>
    <row r="1264" spans="1:23" x14ac:dyDescent="0.35">
      <c r="A1264" s="30">
        <v>46108</v>
      </c>
      <c r="B1264" s="31" t="s">
        <v>1667</v>
      </c>
      <c r="C1264" s="31" t="s">
        <v>792</v>
      </c>
      <c r="D1264" s="31">
        <v>27125</v>
      </c>
      <c r="E1264" s="31">
        <v>4340</v>
      </c>
      <c r="F1264" s="31">
        <v>31465</v>
      </c>
      <c r="G1264" s="31">
        <v>31465</v>
      </c>
      <c r="H1264" s="31">
        <f t="shared" si="432"/>
        <v>27125</v>
      </c>
      <c r="I1264" s="30">
        <v>46138</v>
      </c>
      <c r="J1264" s="30" t="s">
        <v>503</v>
      </c>
      <c r="K1264" s="31" t="s">
        <v>504</v>
      </c>
      <c r="L1264" s="31" t="s">
        <v>397</v>
      </c>
      <c r="M1264" s="31" t="s">
        <v>388</v>
      </c>
      <c r="N1264" s="7">
        <v>46122</v>
      </c>
      <c r="O1264" s="33">
        <f t="shared" si="422"/>
        <v>4</v>
      </c>
      <c r="P1264" s="33">
        <f t="shared" si="423"/>
        <v>15</v>
      </c>
      <c r="Q1264" s="52">
        <f t="shared" si="424"/>
        <v>0</v>
      </c>
      <c r="R1264" s="37">
        <f t="shared" si="425"/>
        <v>0</v>
      </c>
      <c r="S1264" s="37">
        <f t="shared" si="426"/>
        <v>0</v>
      </c>
      <c r="T1264" s="37">
        <f t="shared" si="427"/>
        <v>0</v>
      </c>
      <c r="U1264" s="37">
        <f t="shared" si="428"/>
        <v>0</v>
      </c>
      <c r="V1264" s="37">
        <f t="shared" si="429"/>
        <v>0</v>
      </c>
      <c r="W1264" s="37">
        <f t="shared" si="430"/>
        <v>27125</v>
      </c>
    </row>
    <row r="1265" spans="1:23" x14ac:dyDescent="0.35">
      <c r="A1265" s="30">
        <v>46108</v>
      </c>
      <c r="B1265" s="31" t="s">
        <v>1668</v>
      </c>
      <c r="C1265" s="31" t="s">
        <v>563</v>
      </c>
      <c r="D1265" s="31">
        <v>4750</v>
      </c>
      <c r="E1265" s="31">
        <v>760</v>
      </c>
      <c r="F1265" s="31">
        <v>5510</v>
      </c>
      <c r="G1265" s="31">
        <v>5510</v>
      </c>
      <c r="H1265" s="31">
        <f t="shared" si="432"/>
        <v>4750</v>
      </c>
      <c r="I1265" s="30">
        <v>46138</v>
      </c>
      <c r="J1265" s="30" t="s">
        <v>503</v>
      </c>
      <c r="K1265" s="31" t="s">
        <v>504</v>
      </c>
      <c r="L1265" s="31" t="s">
        <v>397</v>
      </c>
      <c r="M1265" s="31" t="s">
        <v>388</v>
      </c>
      <c r="N1265" s="7">
        <v>46122</v>
      </c>
      <c r="O1265" s="33">
        <f t="shared" si="422"/>
        <v>4</v>
      </c>
      <c r="P1265" s="33">
        <f t="shared" si="423"/>
        <v>15</v>
      </c>
      <c r="Q1265" s="52">
        <f t="shared" si="424"/>
        <v>0</v>
      </c>
      <c r="R1265" s="37">
        <f t="shared" si="425"/>
        <v>0</v>
      </c>
      <c r="S1265" s="37">
        <f t="shared" si="426"/>
        <v>0</v>
      </c>
      <c r="T1265" s="37">
        <f t="shared" si="427"/>
        <v>0</v>
      </c>
      <c r="U1265" s="37">
        <f t="shared" si="428"/>
        <v>0</v>
      </c>
      <c r="V1265" s="37">
        <f t="shared" si="429"/>
        <v>0</v>
      </c>
      <c r="W1265" s="37">
        <f t="shared" si="430"/>
        <v>4750</v>
      </c>
    </row>
    <row r="1266" spans="1:23" x14ac:dyDescent="0.35">
      <c r="A1266" s="30">
        <v>46108</v>
      </c>
      <c r="B1266" s="31" t="s">
        <v>1669</v>
      </c>
      <c r="C1266" s="31" t="s">
        <v>402</v>
      </c>
      <c r="D1266" s="31">
        <v>13680</v>
      </c>
      <c r="E1266" s="31">
        <v>2188.8000000000002</v>
      </c>
      <c r="F1266" s="31">
        <v>15868.8</v>
      </c>
      <c r="G1266" s="31">
        <v>15868.8</v>
      </c>
      <c r="H1266" s="31">
        <f t="shared" si="432"/>
        <v>13680</v>
      </c>
      <c r="I1266" s="30">
        <v>46138</v>
      </c>
      <c r="J1266" s="30" t="s">
        <v>503</v>
      </c>
      <c r="K1266" s="31" t="s">
        <v>504</v>
      </c>
      <c r="L1266" s="31" t="s">
        <v>397</v>
      </c>
      <c r="M1266" s="31" t="s">
        <v>388</v>
      </c>
      <c r="N1266" s="7">
        <v>46122</v>
      </c>
      <c r="O1266" s="33">
        <f t="shared" si="422"/>
        <v>4</v>
      </c>
      <c r="P1266" s="33">
        <f t="shared" si="423"/>
        <v>15</v>
      </c>
      <c r="Q1266" s="52">
        <f t="shared" si="424"/>
        <v>0</v>
      </c>
      <c r="R1266" s="37">
        <f t="shared" si="425"/>
        <v>0</v>
      </c>
      <c r="S1266" s="37">
        <f t="shared" si="426"/>
        <v>0</v>
      </c>
      <c r="T1266" s="37">
        <f t="shared" si="427"/>
        <v>0</v>
      </c>
      <c r="U1266" s="37">
        <f t="shared" si="428"/>
        <v>0</v>
      </c>
      <c r="V1266" s="37">
        <f t="shared" si="429"/>
        <v>0</v>
      </c>
      <c r="W1266" s="37">
        <f t="shared" si="430"/>
        <v>13680</v>
      </c>
    </row>
    <row r="1267" spans="1:23" x14ac:dyDescent="0.35">
      <c r="A1267" s="30">
        <v>46108</v>
      </c>
      <c r="B1267" s="31" t="s">
        <v>1670</v>
      </c>
      <c r="C1267" s="31" t="s">
        <v>1671</v>
      </c>
      <c r="D1267" s="31">
        <v>6380</v>
      </c>
      <c r="E1267" s="31">
        <v>1020.8</v>
      </c>
      <c r="F1267" s="31">
        <v>7400.8</v>
      </c>
      <c r="G1267" s="31">
        <v>7400.8</v>
      </c>
      <c r="H1267" s="31">
        <f t="shared" si="432"/>
        <v>6380</v>
      </c>
      <c r="I1267" s="30">
        <v>46138</v>
      </c>
      <c r="J1267" s="30" t="s">
        <v>503</v>
      </c>
      <c r="K1267" s="31" t="s">
        <v>504</v>
      </c>
      <c r="L1267" s="31" t="s">
        <v>835</v>
      </c>
      <c r="M1267" s="31" t="s">
        <v>388</v>
      </c>
      <c r="N1267" s="7">
        <v>46122</v>
      </c>
      <c r="O1267" s="33">
        <f t="shared" si="422"/>
        <v>4</v>
      </c>
      <c r="P1267" s="33">
        <f t="shared" si="423"/>
        <v>15</v>
      </c>
      <c r="Q1267" s="52">
        <f t="shared" si="424"/>
        <v>0</v>
      </c>
      <c r="R1267" s="37">
        <f t="shared" si="425"/>
        <v>0</v>
      </c>
      <c r="S1267" s="37">
        <f t="shared" si="426"/>
        <v>0</v>
      </c>
      <c r="T1267" s="37">
        <f t="shared" si="427"/>
        <v>0</v>
      </c>
      <c r="U1267" s="37">
        <f t="shared" si="428"/>
        <v>0</v>
      </c>
      <c r="V1267" s="37">
        <f t="shared" si="429"/>
        <v>0</v>
      </c>
      <c r="W1267" s="37">
        <f t="shared" si="430"/>
        <v>6380</v>
      </c>
    </row>
    <row r="1268" spans="1:23" x14ac:dyDescent="0.35">
      <c r="A1268" s="30">
        <v>46107</v>
      </c>
      <c r="B1268" s="31" t="s">
        <v>1676</v>
      </c>
      <c r="C1268" s="31" t="s">
        <v>1382</v>
      </c>
      <c r="D1268" s="31">
        <v>17640</v>
      </c>
      <c r="E1268" s="31"/>
      <c r="F1268" s="31">
        <v>17640</v>
      </c>
      <c r="G1268" s="31">
        <v>17640</v>
      </c>
      <c r="H1268" s="31">
        <f t="shared" si="432"/>
        <v>17640</v>
      </c>
      <c r="I1268" s="30">
        <v>46137</v>
      </c>
      <c r="J1268" s="30" t="s">
        <v>503</v>
      </c>
      <c r="K1268" s="31" t="s">
        <v>504</v>
      </c>
      <c r="L1268" s="31" t="s">
        <v>397</v>
      </c>
      <c r="M1268" s="31" t="s">
        <v>388</v>
      </c>
      <c r="N1268" s="7">
        <v>46122</v>
      </c>
      <c r="O1268" s="33">
        <f t="shared" si="422"/>
        <v>4</v>
      </c>
      <c r="P1268" s="33">
        <f t="shared" si="423"/>
        <v>15</v>
      </c>
      <c r="Q1268" s="52">
        <f t="shared" si="424"/>
        <v>0</v>
      </c>
      <c r="R1268" s="37">
        <f t="shared" si="425"/>
        <v>0</v>
      </c>
      <c r="S1268" s="37">
        <f t="shared" si="426"/>
        <v>0</v>
      </c>
      <c r="T1268" s="37">
        <f t="shared" si="427"/>
        <v>0</v>
      </c>
      <c r="U1268" s="37">
        <f t="shared" si="428"/>
        <v>0</v>
      </c>
      <c r="V1268" s="37">
        <f t="shared" si="429"/>
        <v>0</v>
      </c>
      <c r="W1268" s="37">
        <f t="shared" si="430"/>
        <v>17640</v>
      </c>
    </row>
    <row r="1269" spans="1:23" x14ac:dyDescent="0.35">
      <c r="A1269" s="30">
        <v>46107</v>
      </c>
      <c r="B1269" s="31" t="s">
        <v>1677</v>
      </c>
      <c r="C1269" s="31" t="s">
        <v>1448</v>
      </c>
      <c r="D1269" s="31">
        <v>3150</v>
      </c>
      <c r="E1269" s="31">
        <v>504</v>
      </c>
      <c r="F1269" s="31">
        <v>3654</v>
      </c>
      <c r="G1269" s="31">
        <v>3654</v>
      </c>
      <c r="H1269" s="31">
        <f t="shared" si="432"/>
        <v>3150</v>
      </c>
      <c r="I1269" s="30">
        <v>46137</v>
      </c>
      <c r="J1269" s="30" t="s">
        <v>503</v>
      </c>
      <c r="K1269" s="31" t="s">
        <v>504</v>
      </c>
      <c r="L1269" s="31" t="s">
        <v>1146</v>
      </c>
      <c r="M1269" s="31" t="s">
        <v>388</v>
      </c>
      <c r="N1269" s="7">
        <v>46122</v>
      </c>
      <c r="O1269" s="33">
        <f t="shared" si="422"/>
        <v>4</v>
      </c>
      <c r="P1269" s="33">
        <f t="shared" si="423"/>
        <v>15</v>
      </c>
      <c r="Q1269" s="52">
        <f t="shared" si="424"/>
        <v>0</v>
      </c>
      <c r="R1269" s="37">
        <f t="shared" si="425"/>
        <v>0</v>
      </c>
      <c r="S1269" s="37">
        <f t="shared" si="426"/>
        <v>0</v>
      </c>
      <c r="T1269" s="37">
        <f t="shared" si="427"/>
        <v>0</v>
      </c>
      <c r="U1269" s="37">
        <f t="shared" si="428"/>
        <v>0</v>
      </c>
      <c r="V1269" s="37">
        <f t="shared" si="429"/>
        <v>0</v>
      </c>
      <c r="W1269" s="37">
        <f t="shared" si="430"/>
        <v>3150</v>
      </c>
    </row>
    <row r="1270" spans="1:23" x14ac:dyDescent="0.35">
      <c r="A1270" s="30">
        <v>46107</v>
      </c>
      <c r="B1270" s="31" t="s">
        <v>1678</v>
      </c>
      <c r="C1270" s="31" t="s">
        <v>1679</v>
      </c>
      <c r="D1270" s="31">
        <v>16000</v>
      </c>
      <c r="E1270" s="31">
        <v>2560</v>
      </c>
      <c r="F1270" s="31">
        <v>18560</v>
      </c>
      <c r="G1270" s="31">
        <v>18560</v>
      </c>
      <c r="H1270" s="31">
        <f t="shared" si="432"/>
        <v>16000</v>
      </c>
      <c r="I1270" s="30">
        <v>46137</v>
      </c>
      <c r="J1270" s="30" t="s">
        <v>503</v>
      </c>
      <c r="K1270" s="31" t="s">
        <v>504</v>
      </c>
      <c r="L1270" s="31" t="s">
        <v>1146</v>
      </c>
      <c r="M1270" s="31" t="s">
        <v>388</v>
      </c>
      <c r="N1270" s="7">
        <v>46122</v>
      </c>
      <c r="O1270" s="33">
        <f t="shared" si="422"/>
        <v>4</v>
      </c>
      <c r="P1270" s="33">
        <f t="shared" si="423"/>
        <v>15</v>
      </c>
      <c r="Q1270" s="52">
        <f t="shared" si="424"/>
        <v>0</v>
      </c>
      <c r="R1270" s="37">
        <f t="shared" si="425"/>
        <v>0</v>
      </c>
      <c r="S1270" s="37">
        <f t="shared" si="426"/>
        <v>0</v>
      </c>
      <c r="T1270" s="37">
        <f t="shared" si="427"/>
        <v>0</v>
      </c>
      <c r="U1270" s="37">
        <f t="shared" si="428"/>
        <v>0</v>
      </c>
      <c r="V1270" s="37">
        <f t="shared" si="429"/>
        <v>0</v>
      </c>
      <c r="W1270" s="37">
        <f t="shared" si="430"/>
        <v>16000</v>
      </c>
    </row>
    <row r="1271" spans="1:23" x14ac:dyDescent="0.35">
      <c r="A1271" s="30">
        <v>46106</v>
      </c>
      <c r="B1271" s="31" t="s">
        <v>1680</v>
      </c>
      <c r="C1271" s="31" t="s">
        <v>400</v>
      </c>
      <c r="D1271" s="31">
        <v>84216.23</v>
      </c>
      <c r="E1271" s="31">
        <v>13474.6</v>
      </c>
      <c r="F1271" s="31">
        <v>97690.83</v>
      </c>
      <c r="G1271" s="31">
        <v>97690.83</v>
      </c>
      <c r="H1271" s="31">
        <f t="shared" si="432"/>
        <v>84216.23</v>
      </c>
      <c r="I1271" s="30">
        <v>46136</v>
      </c>
      <c r="J1271" s="30" t="s">
        <v>503</v>
      </c>
      <c r="K1271" s="31" t="s">
        <v>504</v>
      </c>
      <c r="L1271" s="31" t="s">
        <v>397</v>
      </c>
      <c r="M1271" s="31" t="s">
        <v>388</v>
      </c>
      <c r="N1271" s="7">
        <v>46122</v>
      </c>
      <c r="O1271" s="33">
        <f t="shared" si="422"/>
        <v>4</v>
      </c>
      <c r="P1271" s="33">
        <f t="shared" si="423"/>
        <v>15</v>
      </c>
      <c r="Q1271" s="52">
        <f t="shared" si="424"/>
        <v>0</v>
      </c>
      <c r="R1271" s="37">
        <f t="shared" si="425"/>
        <v>0</v>
      </c>
      <c r="S1271" s="37">
        <f t="shared" si="426"/>
        <v>0</v>
      </c>
      <c r="T1271" s="37">
        <f t="shared" si="427"/>
        <v>0</v>
      </c>
      <c r="U1271" s="37">
        <f t="shared" si="428"/>
        <v>0</v>
      </c>
      <c r="V1271" s="37">
        <f t="shared" si="429"/>
        <v>0</v>
      </c>
      <c r="W1271" s="37">
        <f t="shared" si="430"/>
        <v>84216.23</v>
      </c>
    </row>
    <row r="1272" spans="1:23" x14ac:dyDescent="0.35">
      <c r="A1272" s="30">
        <v>46106</v>
      </c>
      <c r="B1272" s="31" t="s">
        <v>1681</v>
      </c>
      <c r="C1272" s="31" t="s">
        <v>831</v>
      </c>
      <c r="D1272" s="31">
        <v>4600</v>
      </c>
      <c r="E1272" s="31"/>
      <c r="F1272" s="31">
        <v>4600</v>
      </c>
      <c r="G1272" s="31">
        <v>4600</v>
      </c>
      <c r="H1272" s="31">
        <f t="shared" si="432"/>
        <v>4600</v>
      </c>
      <c r="I1272" s="30">
        <v>46136</v>
      </c>
      <c r="J1272" s="30" t="s">
        <v>503</v>
      </c>
      <c r="K1272" s="31" t="s">
        <v>504</v>
      </c>
      <c r="L1272" s="31" t="s">
        <v>397</v>
      </c>
      <c r="M1272" s="31" t="s">
        <v>388</v>
      </c>
      <c r="N1272" s="7">
        <v>46122</v>
      </c>
      <c r="O1272" s="33">
        <f t="shared" si="422"/>
        <v>4</v>
      </c>
      <c r="P1272" s="33">
        <f t="shared" si="423"/>
        <v>15</v>
      </c>
      <c r="Q1272" s="52">
        <f t="shared" si="424"/>
        <v>0</v>
      </c>
      <c r="R1272" s="37">
        <f t="shared" si="425"/>
        <v>0</v>
      </c>
      <c r="S1272" s="37">
        <f t="shared" si="426"/>
        <v>0</v>
      </c>
      <c r="T1272" s="37">
        <f t="shared" si="427"/>
        <v>0</v>
      </c>
      <c r="U1272" s="37">
        <f t="shared" si="428"/>
        <v>0</v>
      </c>
      <c r="V1272" s="37">
        <f t="shared" si="429"/>
        <v>0</v>
      </c>
      <c r="W1272" s="37">
        <f t="shared" si="430"/>
        <v>4600</v>
      </c>
    </row>
    <row r="1273" spans="1:23" x14ac:dyDescent="0.35">
      <c r="A1273" s="30">
        <v>46106</v>
      </c>
      <c r="B1273" s="31" t="s">
        <v>1683</v>
      </c>
      <c r="C1273" s="31" t="s">
        <v>410</v>
      </c>
      <c r="D1273" s="31">
        <v>78000</v>
      </c>
      <c r="E1273" s="31">
        <v>12480</v>
      </c>
      <c r="F1273" s="31">
        <v>90480</v>
      </c>
      <c r="G1273" s="31">
        <v>90480</v>
      </c>
      <c r="H1273" s="31">
        <f t="shared" si="432"/>
        <v>78000</v>
      </c>
      <c r="I1273" s="30">
        <v>46136</v>
      </c>
      <c r="J1273" s="30" t="s">
        <v>503</v>
      </c>
      <c r="K1273" s="31" t="s">
        <v>504</v>
      </c>
      <c r="L1273" s="31" t="s">
        <v>397</v>
      </c>
      <c r="M1273" s="31" t="s">
        <v>388</v>
      </c>
      <c r="N1273" s="7">
        <v>46122</v>
      </c>
      <c r="O1273" s="33">
        <f t="shared" si="422"/>
        <v>4</v>
      </c>
      <c r="P1273" s="33">
        <f t="shared" si="423"/>
        <v>15</v>
      </c>
      <c r="Q1273" s="52">
        <f t="shared" si="424"/>
        <v>0</v>
      </c>
      <c r="R1273" s="37">
        <f t="shared" si="425"/>
        <v>0</v>
      </c>
      <c r="S1273" s="37">
        <f t="shared" si="426"/>
        <v>0</v>
      </c>
      <c r="T1273" s="37">
        <f t="shared" si="427"/>
        <v>0</v>
      </c>
      <c r="U1273" s="37">
        <f t="shared" si="428"/>
        <v>0</v>
      </c>
      <c r="V1273" s="37">
        <f t="shared" si="429"/>
        <v>0</v>
      </c>
      <c r="W1273" s="37">
        <f t="shared" si="430"/>
        <v>78000</v>
      </c>
    </row>
    <row r="1274" spans="1:23" x14ac:dyDescent="0.35">
      <c r="A1274" s="30">
        <v>46105</v>
      </c>
      <c r="B1274" s="31" t="s">
        <v>1684</v>
      </c>
      <c r="C1274" s="31" t="s">
        <v>966</v>
      </c>
      <c r="D1274" s="31">
        <v>37500</v>
      </c>
      <c r="E1274" s="31">
        <v>6000</v>
      </c>
      <c r="F1274" s="31">
        <v>43500</v>
      </c>
      <c r="G1274" s="31">
        <v>43500</v>
      </c>
      <c r="H1274" s="31">
        <f t="shared" si="432"/>
        <v>37500</v>
      </c>
      <c r="I1274" s="30">
        <v>46135</v>
      </c>
      <c r="J1274" s="30" t="s">
        <v>503</v>
      </c>
      <c r="K1274" s="31" t="s">
        <v>504</v>
      </c>
      <c r="L1274" s="31" t="s">
        <v>397</v>
      </c>
      <c r="M1274" s="31" t="s">
        <v>388</v>
      </c>
      <c r="N1274" s="7">
        <v>46122</v>
      </c>
      <c r="O1274" s="33">
        <f t="shared" si="422"/>
        <v>4</v>
      </c>
      <c r="P1274" s="33">
        <f t="shared" si="423"/>
        <v>15</v>
      </c>
      <c r="Q1274" s="52">
        <f t="shared" si="424"/>
        <v>0</v>
      </c>
      <c r="R1274" s="37">
        <f t="shared" si="425"/>
        <v>0</v>
      </c>
      <c r="S1274" s="37">
        <f t="shared" si="426"/>
        <v>0</v>
      </c>
      <c r="T1274" s="37">
        <f t="shared" si="427"/>
        <v>0</v>
      </c>
      <c r="U1274" s="37">
        <f t="shared" si="428"/>
        <v>0</v>
      </c>
      <c r="V1274" s="37">
        <f t="shared" si="429"/>
        <v>0</v>
      </c>
      <c r="W1274" s="37">
        <f t="shared" si="430"/>
        <v>37500</v>
      </c>
    </row>
    <row r="1275" spans="1:23" x14ac:dyDescent="0.35">
      <c r="A1275" s="30">
        <v>46105</v>
      </c>
      <c r="B1275" s="31" t="s">
        <v>1685</v>
      </c>
      <c r="C1275" s="31" t="s">
        <v>415</v>
      </c>
      <c r="D1275" s="31">
        <v>24080.3</v>
      </c>
      <c r="E1275" s="31">
        <v>3852.85</v>
      </c>
      <c r="F1275" s="31">
        <v>27933.15</v>
      </c>
      <c r="G1275" s="31">
        <v>27933.15</v>
      </c>
      <c r="H1275" s="31">
        <f t="shared" si="432"/>
        <v>24080.3</v>
      </c>
      <c r="I1275" s="30">
        <v>46135</v>
      </c>
      <c r="J1275" s="30" t="s">
        <v>503</v>
      </c>
      <c r="K1275" s="31" t="s">
        <v>504</v>
      </c>
      <c r="L1275" s="31" t="s">
        <v>397</v>
      </c>
      <c r="M1275" s="31" t="s">
        <v>388</v>
      </c>
      <c r="N1275" s="7">
        <v>46122</v>
      </c>
      <c r="O1275" s="33">
        <f t="shared" si="422"/>
        <v>4</v>
      </c>
      <c r="P1275" s="33">
        <f t="shared" si="423"/>
        <v>15</v>
      </c>
      <c r="Q1275" s="52">
        <f t="shared" si="424"/>
        <v>0</v>
      </c>
      <c r="R1275" s="37">
        <f t="shared" si="425"/>
        <v>0</v>
      </c>
      <c r="S1275" s="37">
        <f t="shared" si="426"/>
        <v>0</v>
      </c>
      <c r="T1275" s="37">
        <f t="shared" si="427"/>
        <v>0</v>
      </c>
      <c r="U1275" s="37">
        <f t="shared" si="428"/>
        <v>0</v>
      </c>
      <c r="V1275" s="37">
        <f t="shared" si="429"/>
        <v>0</v>
      </c>
      <c r="W1275" s="37">
        <f t="shared" si="430"/>
        <v>24080.3</v>
      </c>
    </row>
    <row r="1276" spans="1:23" x14ac:dyDescent="0.35">
      <c r="A1276" s="30">
        <v>46105</v>
      </c>
      <c r="B1276" s="31" t="s">
        <v>1686</v>
      </c>
      <c r="C1276" s="31" t="s">
        <v>402</v>
      </c>
      <c r="D1276" s="31">
        <v>13680</v>
      </c>
      <c r="E1276" s="31">
        <v>2188.8000000000002</v>
      </c>
      <c r="F1276" s="31">
        <v>15868.8</v>
      </c>
      <c r="G1276" s="31">
        <v>15868.8</v>
      </c>
      <c r="H1276" s="31">
        <f t="shared" si="432"/>
        <v>13680</v>
      </c>
      <c r="I1276" s="30">
        <v>46135</v>
      </c>
      <c r="J1276" s="30" t="s">
        <v>503</v>
      </c>
      <c r="K1276" s="31" t="s">
        <v>504</v>
      </c>
      <c r="L1276" s="31" t="s">
        <v>397</v>
      </c>
      <c r="M1276" s="31" t="s">
        <v>388</v>
      </c>
      <c r="N1276" s="7">
        <v>46122</v>
      </c>
      <c r="O1276" s="33">
        <f t="shared" si="422"/>
        <v>4</v>
      </c>
      <c r="P1276" s="33">
        <f t="shared" si="423"/>
        <v>15</v>
      </c>
      <c r="Q1276" s="52">
        <f t="shared" si="424"/>
        <v>0</v>
      </c>
      <c r="R1276" s="37">
        <f t="shared" si="425"/>
        <v>0</v>
      </c>
      <c r="S1276" s="37">
        <f t="shared" si="426"/>
        <v>0</v>
      </c>
      <c r="T1276" s="37">
        <f t="shared" si="427"/>
        <v>0</v>
      </c>
      <c r="U1276" s="37">
        <f t="shared" si="428"/>
        <v>0</v>
      </c>
      <c r="V1276" s="37">
        <f t="shared" si="429"/>
        <v>0</v>
      </c>
      <c r="W1276" s="37">
        <f t="shared" si="430"/>
        <v>13680</v>
      </c>
    </row>
    <row r="1277" spans="1:23" x14ac:dyDescent="0.35">
      <c r="A1277" s="30">
        <v>46105</v>
      </c>
      <c r="B1277" s="31" t="s">
        <v>1688</v>
      </c>
      <c r="C1277" s="31" t="s">
        <v>966</v>
      </c>
      <c r="D1277" s="31">
        <v>76800.960000000006</v>
      </c>
      <c r="E1277" s="31">
        <v>12288.15</v>
      </c>
      <c r="F1277" s="31">
        <v>89089.11</v>
      </c>
      <c r="G1277" s="31">
        <v>89089.11</v>
      </c>
      <c r="H1277" s="31">
        <f t="shared" si="432"/>
        <v>76800.960000000006</v>
      </c>
      <c r="I1277" s="30">
        <v>46135</v>
      </c>
      <c r="J1277" s="30" t="s">
        <v>503</v>
      </c>
      <c r="K1277" s="31" t="s">
        <v>504</v>
      </c>
      <c r="L1277" s="31" t="s">
        <v>397</v>
      </c>
      <c r="M1277" s="31" t="s">
        <v>388</v>
      </c>
      <c r="N1277" s="7">
        <v>46122</v>
      </c>
      <c r="O1277" s="33">
        <f t="shared" si="422"/>
        <v>4</v>
      </c>
      <c r="P1277" s="33">
        <f t="shared" si="423"/>
        <v>15</v>
      </c>
      <c r="Q1277" s="52">
        <f t="shared" si="424"/>
        <v>0</v>
      </c>
      <c r="R1277" s="37">
        <f t="shared" si="425"/>
        <v>0</v>
      </c>
      <c r="S1277" s="37">
        <f t="shared" si="426"/>
        <v>0</v>
      </c>
      <c r="T1277" s="37">
        <f t="shared" si="427"/>
        <v>0</v>
      </c>
      <c r="U1277" s="37">
        <f t="shared" si="428"/>
        <v>0</v>
      </c>
      <c r="V1277" s="37">
        <f t="shared" si="429"/>
        <v>0</v>
      </c>
      <c r="W1277" s="37">
        <f t="shared" si="430"/>
        <v>76800.960000000006</v>
      </c>
    </row>
    <row r="1278" spans="1:23" x14ac:dyDescent="0.35">
      <c r="A1278" s="30">
        <v>46104</v>
      </c>
      <c r="B1278" s="31" t="s">
        <v>1694</v>
      </c>
      <c r="C1278" s="31" t="s">
        <v>1695</v>
      </c>
      <c r="D1278" s="31">
        <v>4779.75</v>
      </c>
      <c r="E1278" s="31">
        <v>764.76</v>
      </c>
      <c r="F1278" s="31">
        <v>5544.51</v>
      </c>
      <c r="G1278" s="31">
        <v>5544.51</v>
      </c>
      <c r="H1278" s="31">
        <f t="shared" si="432"/>
        <v>4779.75</v>
      </c>
      <c r="I1278" s="30">
        <v>46134</v>
      </c>
      <c r="J1278" s="30" t="s">
        <v>503</v>
      </c>
      <c r="K1278" s="31" t="s">
        <v>504</v>
      </c>
      <c r="L1278" s="31" t="s">
        <v>1146</v>
      </c>
      <c r="M1278" s="31" t="s">
        <v>388</v>
      </c>
      <c r="N1278" s="7">
        <v>46122</v>
      </c>
      <c r="O1278" s="33">
        <f t="shared" si="422"/>
        <v>4</v>
      </c>
      <c r="P1278" s="33">
        <f t="shared" si="423"/>
        <v>15</v>
      </c>
      <c r="Q1278" s="52">
        <f t="shared" si="424"/>
        <v>0</v>
      </c>
      <c r="R1278" s="37">
        <f t="shared" si="425"/>
        <v>0</v>
      </c>
      <c r="S1278" s="37">
        <f t="shared" si="426"/>
        <v>0</v>
      </c>
      <c r="T1278" s="37">
        <f t="shared" si="427"/>
        <v>0</v>
      </c>
      <c r="U1278" s="37">
        <f t="shared" si="428"/>
        <v>0</v>
      </c>
      <c r="V1278" s="37">
        <f t="shared" si="429"/>
        <v>0</v>
      </c>
      <c r="W1278" s="37">
        <f t="shared" si="430"/>
        <v>4779.75</v>
      </c>
    </row>
    <row r="1279" spans="1:23" x14ac:dyDescent="0.35">
      <c r="A1279" s="30">
        <v>46104</v>
      </c>
      <c r="B1279" s="31" t="s">
        <v>1696</v>
      </c>
      <c r="C1279" s="31" t="s">
        <v>408</v>
      </c>
      <c r="D1279" s="31">
        <v>21400</v>
      </c>
      <c r="E1279" s="31">
        <v>3424</v>
      </c>
      <c r="F1279" s="31">
        <v>24824</v>
      </c>
      <c r="G1279" s="31">
        <v>24824</v>
      </c>
      <c r="H1279" s="31">
        <f t="shared" si="432"/>
        <v>21400</v>
      </c>
      <c r="I1279" s="30">
        <v>46134</v>
      </c>
      <c r="J1279" s="30" t="s">
        <v>503</v>
      </c>
      <c r="K1279" s="31" t="s">
        <v>504</v>
      </c>
      <c r="L1279" s="31" t="s">
        <v>397</v>
      </c>
      <c r="M1279" s="31" t="s">
        <v>388</v>
      </c>
      <c r="N1279" s="7">
        <v>46122</v>
      </c>
      <c r="O1279" s="33">
        <f t="shared" si="422"/>
        <v>4</v>
      </c>
      <c r="P1279" s="33">
        <f t="shared" si="423"/>
        <v>15</v>
      </c>
      <c r="Q1279" s="52">
        <f t="shared" si="424"/>
        <v>0</v>
      </c>
      <c r="R1279" s="37">
        <f t="shared" si="425"/>
        <v>0</v>
      </c>
      <c r="S1279" s="37">
        <f t="shared" si="426"/>
        <v>0</v>
      </c>
      <c r="T1279" s="37">
        <f t="shared" si="427"/>
        <v>0</v>
      </c>
      <c r="U1279" s="37">
        <f t="shared" si="428"/>
        <v>0</v>
      </c>
      <c r="V1279" s="37">
        <f t="shared" si="429"/>
        <v>0</v>
      </c>
      <c r="W1279" s="37">
        <f t="shared" si="430"/>
        <v>21400</v>
      </c>
    </row>
    <row r="1280" spans="1:23" x14ac:dyDescent="0.35">
      <c r="A1280" s="30">
        <v>46104</v>
      </c>
      <c r="B1280" s="31" t="s">
        <v>1697</v>
      </c>
      <c r="C1280" s="31" t="s">
        <v>1448</v>
      </c>
      <c r="D1280" s="31">
        <v>18526.29</v>
      </c>
      <c r="E1280" s="31">
        <v>2964.21</v>
      </c>
      <c r="F1280" s="31">
        <v>21490.5</v>
      </c>
      <c r="G1280" s="31">
        <v>21490.5</v>
      </c>
      <c r="H1280" s="31">
        <f t="shared" si="432"/>
        <v>18526.29</v>
      </c>
      <c r="I1280" s="30">
        <v>46134</v>
      </c>
      <c r="J1280" s="30" t="s">
        <v>503</v>
      </c>
      <c r="K1280" s="31" t="s">
        <v>504</v>
      </c>
      <c r="L1280" s="31" t="s">
        <v>1146</v>
      </c>
      <c r="M1280" s="31" t="s">
        <v>388</v>
      </c>
      <c r="N1280" s="7">
        <v>46122</v>
      </c>
      <c r="O1280" s="33">
        <f t="shared" si="422"/>
        <v>4</v>
      </c>
      <c r="P1280" s="33">
        <f t="shared" si="423"/>
        <v>15</v>
      </c>
      <c r="Q1280" s="52">
        <f t="shared" si="424"/>
        <v>0</v>
      </c>
      <c r="R1280" s="37">
        <f t="shared" si="425"/>
        <v>0</v>
      </c>
      <c r="S1280" s="37">
        <f t="shared" si="426"/>
        <v>0</v>
      </c>
      <c r="T1280" s="37">
        <f t="shared" si="427"/>
        <v>0</v>
      </c>
      <c r="U1280" s="37">
        <f t="shared" si="428"/>
        <v>0</v>
      </c>
      <c r="V1280" s="37">
        <f t="shared" si="429"/>
        <v>0</v>
      </c>
      <c r="W1280" s="37">
        <f t="shared" si="430"/>
        <v>18526.29</v>
      </c>
    </row>
    <row r="1281" spans="1:23" x14ac:dyDescent="0.35">
      <c r="A1281" s="30">
        <v>46104</v>
      </c>
      <c r="B1281" s="31" t="s">
        <v>1698</v>
      </c>
      <c r="C1281" s="31" t="s">
        <v>1448</v>
      </c>
      <c r="D1281" s="31">
        <v>12600</v>
      </c>
      <c r="E1281" s="31">
        <v>2016</v>
      </c>
      <c r="F1281" s="31">
        <v>14616</v>
      </c>
      <c r="G1281" s="31">
        <v>14616</v>
      </c>
      <c r="H1281" s="31">
        <f t="shared" si="432"/>
        <v>12600</v>
      </c>
      <c r="I1281" s="30">
        <v>46134</v>
      </c>
      <c r="J1281" s="30" t="s">
        <v>503</v>
      </c>
      <c r="K1281" s="31" t="s">
        <v>504</v>
      </c>
      <c r="L1281" s="31" t="s">
        <v>1146</v>
      </c>
      <c r="M1281" s="31" t="s">
        <v>388</v>
      </c>
      <c r="N1281" s="7">
        <v>46122</v>
      </c>
      <c r="O1281" s="33">
        <f t="shared" si="422"/>
        <v>4</v>
      </c>
      <c r="P1281" s="33">
        <f t="shared" si="423"/>
        <v>15</v>
      </c>
      <c r="Q1281" s="52">
        <f t="shared" si="424"/>
        <v>0</v>
      </c>
      <c r="R1281" s="37">
        <f t="shared" si="425"/>
        <v>0</v>
      </c>
      <c r="S1281" s="37">
        <f t="shared" si="426"/>
        <v>0</v>
      </c>
      <c r="T1281" s="37">
        <f t="shared" si="427"/>
        <v>0</v>
      </c>
      <c r="U1281" s="37">
        <f t="shared" si="428"/>
        <v>0</v>
      </c>
      <c r="V1281" s="37">
        <f t="shared" si="429"/>
        <v>0</v>
      </c>
      <c r="W1281" s="37">
        <f t="shared" si="430"/>
        <v>12600</v>
      </c>
    </row>
    <row r="1282" spans="1:23" x14ac:dyDescent="0.35">
      <c r="A1282" s="30">
        <v>46101</v>
      </c>
      <c r="B1282" s="31" t="s">
        <v>1641</v>
      </c>
      <c r="C1282" s="31" t="s">
        <v>767</v>
      </c>
      <c r="D1282" s="31">
        <v>26000</v>
      </c>
      <c r="E1282" s="31">
        <v>4160</v>
      </c>
      <c r="F1282" s="31">
        <v>30160</v>
      </c>
      <c r="G1282" s="31">
        <v>30160</v>
      </c>
      <c r="H1282" s="31">
        <f t="shared" si="432"/>
        <v>26000</v>
      </c>
      <c r="I1282" s="30">
        <v>46131</v>
      </c>
      <c r="J1282" s="30" t="s">
        <v>503</v>
      </c>
      <c r="K1282" s="31" t="s">
        <v>504</v>
      </c>
      <c r="L1282" s="31" t="s">
        <v>397</v>
      </c>
      <c r="M1282" s="31" t="s">
        <v>388</v>
      </c>
      <c r="N1282" s="7">
        <v>46122</v>
      </c>
      <c r="O1282" s="33">
        <f t="shared" si="422"/>
        <v>4</v>
      </c>
      <c r="P1282" s="33">
        <f t="shared" si="423"/>
        <v>15</v>
      </c>
      <c r="Q1282" s="52">
        <f t="shared" si="424"/>
        <v>0</v>
      </c>
      <c r="R1282" s="37">
        <f t="shared" si="425"/>
        <v>0</v>
      </c>
      <c r="S1282" s="37">
        <f t="shared" si="426"/>
        <v>0</v>
      </c>
      <c r="T1282" s="37">
        <f t="shared" si="427"/>
        <v>0</v>
      </c>
      <c r="U1282" s="37">
        <f t="shared" si="428"/>
        <v>0</v>
      </c>
      <c r="V1282" s="37">
        <f t="shared" si="429"/>
        <v>0</v>
      </c>
      <c r="W1282" s="37">
        <f t="shared" si="430"/>
        <v>26000</v>
      </c>
    </row>
    <row r="1283" spans="1:23" x14ac:dyDescent="0.35">
      <c r="A1283" s="30">
        <v>46100</v>
      </c>
      <c r="B1283" s="31" t="s">
        <v>1646</v>
      </c>
      <c r="C1283" s="31" t="s">
        <v>523</v>
      </c>
      <c r="D1283" s="31">
        <v>18000</v>
      </c>
      <c r="E1283" s="31">
        <v>2880</v>
      </c>
      <c r="F1283" s="31">
        <v>20880</v>
      </c>
      <c r="G1283" s="31">
        <v>20880</v>
      </c>
      <c r="H1283" s="31">
        <f t="shared" si="432"/>
        <v>18000</v>
      </c>
      <c r="I1283" s="30">
        <v>46130</v>
      </c>
      <c r="J1283" s="30" t="s">
        <v>503</v>
      </c>
      <c r="K1283" s="31" t="s">
        <v>504</v>
      </c>
      <c r="L1283" s="31" t="s">
        <v>397</v>
      </c>
      <c r="M1283" s="31" t="s">
        <v>388</v>
      </c>
      <c r="N1283" s="7">
        <v>46122</v>
      </c>
      <c r="O1283" s="33">
        <f t="shared" si="422"/>
        <v>4</v>
      </c>
      <c r="P1283" s="33">
        <f t="shared" si="423"/>
        <v>15</v>
      </c>
      <c r="Q1283" s="52">
        <f t="shared" si="424"/>
        <v>0</v>
      </c>
      <c r="R1283" s="37">
        <f t="shared" si="425"/>
        <v>0</v>
      </c>
      <c r="S1283" s="37">
        <f t="shared" si="426"/>
        <v>0</v>
      </c>
      <c r="T1283" s="37">
        <f t="shared" si="427"/>
        <v>0</v>
      </c>
      <c r="U1283" s="37">
        <f t="shared" si="428"/>
        <v>0</v>
      </c>
      <c r="V1283" s="37">
        <f t="shared" si="429"/>
        <v>0</v>
      </c>
      <c r="W1283" s="37">
        <f t="shared" si="430"/>
        <v>18000</v>
      </c>
    </row>
    <row r="1284" spans="1:23" x14ac:dyDescent="0.35">
      <c r="A1284" s="30">
        <v>46100</v>
      </c>
      <c r="B1284" s="31" t="s">
        <v>1647</v>
      </c>
      <c r="C1284" s="31" t="s">
        <v>400</v>
      </c>
      <c r="D1284" s="31">
        <v>79651.850000000006</v>
      </c>
      <c r="E1284" s="31">
        <v>12744.3</v>
      </c>
      <c r="F1284" s="31">
        <v>92396.15</v>
      </c>
      <c r="G1284" s="31">
        <v>92396.15</v>
      </c>
      <c r="H1284" s="31">
        <f t="shared" si="432"/>
        <v>79651.850000000006</v>
      </c>
      <c r="I1284" s="30">
        <v>46130</v>
      </c>
      <c r="J1284" s="30" t="s">
        <v>503</v>
      </c>
      <c r="K1284" s="31" t="s">
        <v>504</v>
      </c>
      <c r="L1284" s="31" t="s">
        <v>397</v>
      </c>
      <c r="M1284" s="31" t="s">
        <v>388</v>
      </c>
      <c r="N1284" s="7">
        <v>46122</v>
      </c>
      <c r="O1284" s="33">
        <f t="shared" si="422"/>
        <v>4</v>
      </c>
      <c r="P1284" s="33">
        <f t="shared" si="423"/>
        <v>15</v>
      </c>
      <c r="Q1284" s="52">
        <f t="shared" si="424"/>
        <v>0</v>
      </c>
      <c r="R1284" s="37">
        <f t="shared" si="425"/>
        <v>0</v>
      </c>
      <c r="S1284" s="37">
        <f t="shared" si="426"/>
        <v>0</v>
      </c>
      <c r="T1284" s="37">
        <f t="shared" si="427"/>
        <v>0</v>
      </c>
      <c r="U1284" s="37">
        <f t="shared" si="428"/>
        <v>0</v>
      </c>
      <c r="V1284" s="37">
        <f t="shared" si="429"/>
        <v>0</v>
      </c>
      <c r="W1284" s="37">
        <f t="shared" si="430"/>
        <v>79651.850000000006</v>
      </c>
    </row>
    <row r="1285" spans="1:23" x14ac:dyDescent="0.35">
      <c r="A1285" s="30">
        <v>46099</v>
      </c>
      <c r="B1285" s="31" t="s">
        <v>1650</v>
      </c>
      <c r="C1285" s="31" t="s">
        <v>410</v>
      </c>
      <c r="D1285" s="31">
        <v>6800</v>
      </c>
      <c r="E1285" s="31">
        <v>1088</v>
      </c>
      <c r="F1285" s="31">
        <v>7888</v>
      </c>
      <c r="G1285" s="31">
        <v>7888</v>
      </c>
      <c r="H1285" s="31">
        <f t="shared" si="432"/>
        <v>6800</v>
      </c>
      <c r="I1285" s="30">
        <v>46129</v>
      </c>
      <c r="J1285" s="30" t="s">
        <v>505</v>
      </c>
      <c r="K1285" s="31" t="s">
        <v>504</v>
      </c>
      <c r="L1285" s="31" t="s">
        <v>397</v>
      </c>
      <c r="M1285" s="31" t="s">
        <v>388</v>
      </c>
      <c r="N1285" s="7">
        <v>46122</v>
      </c>
      <c r="O1285" s="33">
        <f t="shared" si="422"/>
        <v>4</v>
      </c>
      <c r="P1285" s="33">
        <f t="shared" si="423"/>
        <v>15</v>
      </c>
      <c r="Q1285" s="52">
        <f t="shared" si="424"/>
        <v>0</v>
      </c>
      <c r="R1285" s="37">
        <f t="shared" si="425"/>
        <v>0</v>
      </c>
      <c r="S1285" s="37">
        <f t="shared" si="426"/>
        <v>0</v>
      </c>
      <c r="T1285" s="37">
        <f t="shared" si="427"/>
        <v>0</v>
      </c>
      <c r="U1285" s="37">
        <f t="shared" si="428"/>
        <v>0</v>
      </c>
      <c r="V1285" s="37">
        <f t="shared" si="429"/>
        <v>6800</v>
      </c>
      <c r="W1285" s="37">
        <f t="shared" si="430"/>
        <v>0</v>
      </c>
    </row>
    <row r="1286" spans="1:23" x14ac:dyDescent="0.35">
      <c r="A1286" s="30">
        <v>46099</v>
      </c>
      <c r="B1286" s="31" t="s">
        <v>1652</v>
      </c>
      <c r="C1286" s="31" t="s">
        <v>803</v>
      </c>
      <c r="D1286" s="31">
        <v>9000</v>
      </c>
      <c r="E1286" s="31">
        <v>1440</v>
      </c>
      <c r="F1286" s="31">
        <v>10440</v>
      </c>
      <c r="G1286" s="31">
        <v>10440</v>
      </c>
      <c r="H1286" s="31">
        <f t="shared" si="432"/>
        <v>9000</v>
      </c>
      <c r="I1286" s="30">
        <v>46129</v>
      </c>
      <c r="J1286" s="30" t="s">
        <v>505</v>
      </c>
      <c r="K1286" s="31" t="s">
        <v>504</v>
      </c>
      <c r="L1286" s="31" t="s">
        <v>397</v>
      </c>
      <c r="M1286" s="31" t="s">
        <v>388</v>
      </c>
      <c r="N1286" s="7">
        <v>46122</v>
      </c>
      <c r="O1286" s="33">
        <f t="shared" si="422"/>
        <v>4</v>
      </c>
      <c r="P1286" s="33">
        <f t="shared" si="423"/>
        <v>15</v>
      </c>
      <c r="Q1286" s="52">
        <f t="shared" si="424"/>
        <v>0</v>
      </c>
      <c r="R1286" s="37">
        <f t="shared" si="425"/>
        <v>0</v>
      </c>
      <c r="S1286" s="37">
        <f t="shared" si="426"/>
        <v>0</v>
      </c>
      <c r="T1286" s="37">
        <f t="shared" si="427"/>
        <v>0</v>
      </c>
      <c r="U1286" s="37">
        <f t="shared" si="428"/>
        <v>0</v>
      </c>
      <c r="V1286" s="37">
        <f t="shared" si="429"/>
        <v>9000</v>
      </c>
      <c r="W1286" s="37">
        <f t="shared" si="430"/>
        <v>0</v>
      </c>
    </row>
    <row r="1287" spans="1:23" x14ac:dyDescent="0.35">
      <c r="A1287" s="30">
        <v>46098</v>
      </c>
      <c r="B1287" s="31" t="s">
        <v>1654</v>
      </c>
      <c r="C1287" s="31" t="s">
        <v>523</v>
      </c>
      <c r="D1287" s="31">
        <v>17850</v>
      </c>
      <c r="E1287" s="31"/>
      <c r="F1287" s="31">
        <v>17850</v>
      </c>
      <c r="G1287" s="31">
        <v>17850</v>
      </c>
      <c r="H1287" s="31">
        <f t="shared" si="432"/>
        <v>17850</v>
      </c>
      <c r="I1287" s="30">
        <v>46128</v>
      </c>
      <c r="J1287" s="30" t="s">
        <v>505</v>
      </c>
      <c r="K1287" s="31" t="s">
        <v>504</v>
      </c>
      <c r="L1287" s="31" t="s">
        <v>397</v>
      </c>
      <c r="M1287" s="31" t="s">
        <v>388</v>
      </c>
      <c r="N1287" s="7">
        <v>46122</v>
      </c>
      <c r="O1287" s="33">
        <f t="shared" ref="O1287:O1344" si="433">MONTH(N1287)</f>
        <v>4</v>
      </c>
      <c r="P1287" s="33">
        <f t="shared" ref="P1287:P1344" si="434">WEEKNUM(N1287)</f>
        <v>15</v>
      </c>
      <c r="Q1287" s="52">
        <f t="shared" ref="Q1287:Q1344" si="435">IF(J1287="Vencido",N1287-I1287+1,0)</f>
        <v>0</v>
      </c>
      <c r="R1287" s="37">
        <f t="shared" ref="R1287:R1344" si="436">IF(Q1287&gt;0,IF(Q1287&lt;31,H1287,0),0)</f>
        <v>0</v>
      </c>
      <c r="S1287" s="37">
        <f t="shared" ref="S1287:S1344" si="437">IF(Q1287&gt;30,IF(Q1287&lt;61,H1287,0),0)</f>
        <v>0</v>
      </c>
      <c r="T1287" s="37">
        <f t="shared" ref="T1287:T1344" si="438">IF(Q1287&gt;60,IF(Q1287&lt;91,H1287,0),0)</f>
        <v>0</v>
      </c>
      <c r="U1287" s="37">
        <f t="shared" ref="U1287:U1344" si="439">IF(Q1287&gt;90,H1287,0)</f>
        <v>0</v>
      </c>
      <c r="V1287" s="37">
        <f t="shared" ref="V1287:V1344" si="440">IF(J1287="Por vencer",H1287,0)</f>
        <v>17850</v>
      </c>
      <c r="W1287" s="37">
        <f t="shared" ref="W1287:W1344" si="441">IF(J1287="Vigente",H1287,0)</f>
        <v>0</v>
      </c>
    </row>
    <row r="1288" spans="1:23" x14ac:dyDescent="0.35">
      <c r="A1288" s="30">
        <v>46098</v>
      </c>
      <c r="B1288" s="31" t="s">
        <v>1655</v>
      </c>
      <c r="C1288" s="31" t="s">
        <v>1503</v>
      </c>
      <c r="D1288" s="31">
        <v>3871.11</v>
      </c>
      <c r="E1288" s="31">
        <v>619.38</v>
      </c>
      <c r="F1288" s="31">
        <v>4490.49</v>
      </c>
      <c r="G1288" s="31">
        <v>4490.49</v>
      </c>
      <c r="H1288" s="31">
        <f t="shared" si="432"/>
        <v>3871.11</v>
      </c>
      <c r="I1288" s="30">
        <v>46128</v>
      </c>
      <c r="J1288" s="30" t="s">
        <v>505</v>
      </c>
      <c r="K1288" s="31" t="s">
        <v>504</v>
      </c>
      <c r="L1288" s="31" t="s">
        <v>835</v>
      </c>
      <c r="M1288" s="31" t="s">
        <v>388</v>
      </c>
      <c r="N1288" s="7">
        <v>46122</v>
      </c>
      <c r="O1288" s="33">
        <f t="shared" si="433"/>
        <v>4</v>
      </c>
      <c r="P1288" s="33">
        <f t="shared" si="434"/>
        <v>15</v>
      </c>
      <c r="Q1288" s="52">
        <f t="shared" si="435"/>
        <v>0</v>
      </c>
      <c r="R1288" s="37">
        <f t="shared" si="436"/>
        <v>0</v>
      </c>
      <c r="S1288" s="37">
        <f t="shared" si="437"/>
        <v>0</v>
      </c>
      <c r="T1288" s="37">
        <f t="shared" si="438"/>
        <v>0</v>
      </c>
      <c r="U1288" s="37">
        <f t="shared" si="439"/>
        <v>0</v>
      </c>
      <c r="V1288" s="37">
        <f t="shared" si="440"/>
        <v>3871.11</v>
      </c>
      <c r="W1288" s="37">
        <f t="shared" si="441"/>
        <v>0</v>
      </c>
    </row>
    <row r="1289" spans="1:23" x14ac:dyDescent="0.35">
      <c r="A1289" s="30">
        <v>46098</v>
      </c>
      <c r="B1289" s="31" t="s">
        <v>1656</v>
      </c>
      <c r="C1289" s="31" t="s">
        <v>1503</v>
      </c>
      <c r="D1289" s="31">
        <v>11613.33</v>
      </c>
      <c r="E1289" s="31">
        <v>1858.13</v>
      </c>
      <c r="F1289" s="31">
        <v>13471.46</v>
      </c>
      <c r="G1289" s="31">
        <v>13471.46</v>
      </c>
      <c r="H1289" s="31">
        <f t="shared" si="432"/>
        <v>11613.33</v>
      </c>
      <c r="I1289" s="30">
        <v>46128</v>
      </c>
      <c r="J1289" s="30" t="s">
        <v>505</v>
      </c>
      <c r="K1289" s="31" t="s">
        <v>504</v>
      </c>
      <c r="L1289" s="31" t="s">
        <v>835</v>
      </c>
      <c r="M1289" s="31" t="s">
        <v>388</v>
      </c>
      <c r="N1289" s="7">
        <v>46122</v>
      </c>
      <c r="O1289" s="33">
        <f t="shared" si="433"/>
        <v>4</v>
      </c>
      <c r="P1289" s="33">
        <f t="shared" si="434"/>
        <v>15</v>
      </c>
      <c r="Q1289" s="52">
        <f t="shared" si="435"/>
        <v>0</v>
      </c>
      <c r="R1289" s="37">
        <f t="shared" si="436"/>
        <v>0</v>
      </c>
      <c r="S1289" s="37">
        <f t="shared" si="437"/>
        <v>0</v>
      </c>
      <c r="T1289" s="37">
        <f t="shared" si="438"/>
        <v>0</v>
      </c>
      <c r="U1289" s="37">
        <f t="shared" si="439"/>
        <v>0</v>
      </c>
      <c r="V1289" s="37">
        <f t="shared" si="440"/>
        <v>11613.33</v>
      </c>
      <c r="W1289" s="37">
        <f t="shared" si="441"/>
        <v>0</v>
      </c>
    </row>
    <row r="1290" spans="1:23" x14ac:dyDescent="0.35">
      <c r="A1290" s="30">
        <v>46098</v>
      </c>
      <c r="B1290" s="31" t="s">
        <v>1659</v>
      </c>
      <c r="C1290" s="31" t="s">
        <v>411</v>
      </c>
      <c r="D1290" s="31">
        <v>28220</v>
      </c>
      <c r="E1290" s="31">
        <v>4515.2</v>
      </c>
      <c r="F1290" s="31">
        <v>32735.200000000001</v>
      </c>
      <c r="G1290" s="31">
        <v>32735.200000000001</v>
      </c>
      <c r="H1290" s="31">
        <f t="shared" si="432"/>
        <v>28220</v>
      </c>
      <c r="I1290" s="30">
        <v>46128</v>
      </c>
      <c r="J1290" s="30" t="s">
        <v>505</v>
      </c>
      <c r="K1290" s="31" t="s">
        <v>504</v>
      </c>
      <c r="L1290" s="31" t="s">
        <v>835</v>
      </c>
      <c r="M1290" s="31" t="s">
        <v>388</v>
      </c>
      <c r="N1290" s="7">
        <v>46122</v>
      </c>
      <c r="O1290" s="33">
        <f t="shared" si="433"/>
        <v>4</v>
      </c>
      <c r="P1290" s="33">
        <f t="shared" si="434"/>
        <v>15</v>
      </c>
      <c r="Q1290" s="52">
        <f t="shared" si="435"/>
        <v>0</v>
      </c>
      <c r="R1290" s="37">
        <f t="shared" si="436"/>
        <v>0</v>
      </c>
      <c r="S1290" s="37">
        <f t="shared" si="437"/>
        <v>0</v>
      </c>
      <c r="T1290" s="37">
        <f t="shared" si="438"/>
        <v>0</v>
      </c>
      <c r="U1290" s="37">
        <f t="shared" si="439"/>
        <v>0</v>
      </c>
      <c r="V1290" s="37">
        <f t="shared" si="440"/>
        <v>28220</v>
      </c>
      <c r="W1290" s="37">
        <f t="shared" si="441"/>
        <v>0</v>
      </c>
    </row>
    <row r="1291" spans="1:23" x14ac:dyDescent="0.35">
      <c r="A1291" s="30">
        <v>46095</v>
      </c>
      <c r="B1291" s="31" t="s">
        <v>1660</v>
      </c>
      <c r="C1291" s="31" t="s">
        <v>790</v>
      </c>
      <c r="D1291" s="31">
        <v>34200</v>
      </c>
      <c r="E1291" s="31">
        <v>5472</v>
      </c>
      <c r="F1291" s="31">
        <v>39672</v>
      </c>
      <c r="G1291" s="31">
        <v>39672</v>
      </c>
      <c r="H1291" s="31">
        <f t="shared" si="432"/>
        <v>34200</v>
      </c>
      <c r="I1291" s="30">
        <v>46125</v>
      </c>
      <c r="J1291" s="30" t="s">
        <v>505</v>
      </c>
      <c r="K1291" s="31" t="s">
        <v>504</v>
      </c>
      <c r="L1291" s="31" t="s">
        <v>397</v>
      </c>
      <c r="M1291" s="31" t="s">
        <v>388</v>
      </c>
      <c r="N1291" s="7">
        <v>46122</v>
      </c>
      <c r="O1291" s="33">
        <f t="shared" si="433"/>
        <v>4</v>
      </c>
      <c r="P1291" s="33">
        <f t="shared" si="434"/>
        <v>15</v>
      </c>
      <c r="Q1291" s="52">
        <f t="shared" si="435"/>
        <v>0</v>
      </c>
      <c r="R1291" s="37">
        <f t="shared" si="436"/>
        <v>0</v>
      </c>
      <c r="S1291" s="37">
        <f t="shared" si="437"/>
        <v>0</v>
      </c>
      <c r="T1291" s="37">
        <f t="shared" si="438"/>
        <v>0</v>
      </c>
      <c r="U1291" s="37">
        <f t="shared" si="439"/>
        <v>0</v>
      </c>
      <c r="V1291" s="37">
        <f t="shared" si="440"/>
        <v>34200</v>
      </c>
      <c r="W1291" s="37">
        <f t="shared" si="441"/>
        <v>0</v>
      </c>
    </row>
    <row r="1292" spans="1:23" x14ac:dyDescent="0.35">
      <c r="A1292" s="30">
        <v>46094</v>
      </c>
      <c r="B1292" s="31" t="s">
        <v>1568</v>
      </c>
      <c r="C1292" s="31" t="s">
        <v>563</v>
      </c>
      <c r="D1292" s="31">
        <v>27360</v>
      </c>
      <c r="E1292" s="31">
        <v>4377.6000000000004</v>
      </c>
      <c r="F1292" s="31">
        <v>31737.599999999999</v>
      </c>
      <c r="G1292" s="31">
        <v>31737.599999999999</v>
      </c>
      <c r="H1292" s="31">
        <f t="shared" si="432"/>
        <v>27360</v>
      </c>
      <c r="I1292" s="30">
        <v>46124</v>
      </c>
      <c r="J1292" s="30" t="s">
        <v>505</v>
      </c>
      <c r="K1292" s="31" t="s">
        <v>504</v>
      </c>
      <c r="L1292" s="31" t="s">
        <v>397</v>
      </c>
      <c r="M1292" s="31" t="s">
        <v>388</v>
      </c>
      <c r="N1292" s="7">
        <v>46122</v>
      </c>
      <c r="O1292" s="33">
        <f t="shared" si="433"/>
        <v>4</v>
      </c>
      <c r="P1292" s="33">
        <f t="shared" si="434"/>
        <v>15</v>
      </c>
      <c r="Q1292" s="52">
        <f t="shared" si="435"/>
        <v>0</v>
      </c>
      <c r="R1292" s="37">
        <f t="shared" si="436"/>
        <v>0</v>
      </c>
      <c r="S1292" s="37">
        <f t="shared" si="437"/>
        <v>0</v>
      </c>
      <c r="T1292" s="37">
        <f t="shared" si="438"/>
        <v>0</v>
      </c>
      <c r="U1292" s="37">
        <f t="shared" si="439"/>
        <v>0</v>
      </c>
      <c r="V1292" s="37">
        <f t="shared" si="440"/>
        <v>27360</v>
      </c>
      <c r="W1292" s="37">
        <f t="shared" si="441"/>
        <v>0</v>
      </c>
    </row>
    <row r="1293" spans="1:23" x14ac:dyDescent="0.35">
      <c r="A1293" s="30">
        <v>46094</v>
      </c>
      <c r="B1293" s="31" t="s">
        <v>1570</v>
      </c>
      <c r="C1293" s="31" t="s">
        <v>508</v>
      </c>
      <c r="D1293" s="31">
        <v>93821.57</v>
      </c>
      <c r="E1293" s="31">
        <v>15011.45</v>
      </c>
      <c r="F1293" s="31">
        <v>108833.02</v>
      </c>
      <c r="G1293" s="31">
        <v>891.84</v>
      </c>
      <c r="H1293" s="31">
        <f>G1293/1.16</f>
        <v>768.82758620689663</v>
      </c>
      <c r="I1293" s="30">
        <v>46124</v>
      </c>
      <c r="J1293" s="30" t="s">
        <v>505</v>
      </c>
      <c r="K1293" s="31" t="s">
        <v>510</v>
      </c>
      <c r="L1293" s="31" t="s">
        <v>397</v>
      </c>
      <c r="M1293" s="31" t="s">
        <v>388</v>
      </c>
      <c r="N1293" s="7">
        <v>46122</v>
      </c>
      <c r="O1293" s="33">
        <f t="shared" si="433"/>
        <v>4</v>
      </c>
      <c r="P1293" s="33">
        <f t="shared" si="434"/>
        <v>15</v>
      </c>
      <c r="Q1293" s="52">
        <f t="shared" si="435"/>
        <v>0</v>
      </c>
      <c r="R1293" s="37">
        <f t="shared" si="436"/>
        <v>0</v>
      </c>
      <c r="S1293" s="37">
        <f t="shared" si="437"/>
        <v>0</v>
      </c>
      <c r="T1293" s="37">
        <f t="shared" si="438"/>
        <v>0</v>
      </c>
      <c r="U1293" s="37">
        <f t="shared" si="439"/>
        <v>0</v>
      </c>
      <c r="V1293" s="37">
        <f t="shared" si="440"/>
        <v>768.82758620689663</v>
      </c>
      <c r="W1293" s="37">
        <f t="shared" si="441"/>
        <v>0</v>
      </c>
    </row>
    <row r="1294" spans="1:23" x14ac:dyDescent="0.35">
      <c r="A1294" s="30">
        <v>46094</v>
      </c>
      <c r="B1294" s="31" t="s">
        <v>1571</v>
      </c>
      <c r="C1294" s="31" t="s">
        <v>1503</v>
      </c>
      <c r="D1294" s="31">
        <v>124929.32</v>
      </c>
      <c r="E1294" s="31">
        <v>19988.689999999999</v>
      </c>
      <c r="F1294" s="31">
        <v>144918.01</v>
      </c>
      <c r="G1294" s="31">
        <v>144918.01</v>
      </c>
      <c r="H1294" s="31">
        <f t="shared" ref="H1294:H1314" si="442">D1294</f>
        <v>124929.32</v>
      </c>
      <c r="I1294" s="30">
        <v>46124</v>
      </c>
      <c r="J1294" s="30" t="s">
        <v>505</v>
      </c>
      <c r="K1294" s="31" t="s">
        <v>504</v>
      </c>
      <c r="L1294" s="31" t="s">
        <v>835</v>
      </c>
      <c r="M1294" s="31" t="s">
        <v>388</v>
      </c>
      <c r="N1294" s="7">
        <v>46122</v>
      </c>
      <c r="O1294" s="33">
        <f t="shared" si="433"/>
        <v>4</v>
      </c>
      <c r="P1294" s="33">
        <f t="shared" si="434"/>
        <v>15</v>
      </c>
      <c r="Q1294" s="52">
        <f t="shared" si="435"/>
        <v>0</v>
      </c>
      <c r="R1294" s="37">
        <f t="shared" si="436"/>
        <v>0</v>
      </c>
      <c r="S1294" s="37">
        <f t="shared" si="437"/>
        <v>0</v>
      </c>
      <c r="T1294" s="37">
        <f t="shared" si="438"/>
        <v>0</v>
      </c>
      <c r="U1294" s="37">
        <f t="shared" si="439"/>
        <v>0</v>
      </c>
      <c r="V1294" s="37">
        <f t="shared" si="440"/>
        <v>124929.32</v>
      </c>
      <c r="W1294" s="37">
        <f t="shared" si="441"/>
        <v>0</v>
      </c>
    </row>
    <row r="1295" spans="1:23" x14ac:dyDescent="0.35">
      <c r="A1295" s="30">
        <v>46093</v>
      </c>
      <c r="B1295" s="31" t="s">
        <v>1573</v>
      </c>
      <c r="C1295" s="31" t="s">
        <v>523</v>
      </c>
      <c r="D1295" s="31">
        <v>49980</v>
      </c>
      <c r="E1295" s="31"/>
      <c r="F1295" s="31">
        <v>49980</v>
      </c>
      <c r="G1295" s="31">
        <v>49980</v>
      </c>
      <c r="H1295" s="31">
        <f t="shared" si="442"/>
        <v>49980</v>
      </c>
      <c r="I1295" s="30">
        <v>46123</v>
      </c>
      <c r="J1295" s="30" t="s">
        <v>505</v>
      </c>
      <c r="K1295" s="31" t="s">
        <v>504</v>
      </c>
      <c r="L1295" s="31" t="s">
        <v>397</v>
      </c>
      <c r="M1295" s="31" t="s">
        <v>388</v>
      </c>
      <c r="N1295" s="7">
        <v>46122</v>
      </c>
      <c r="O1295" s="33">
        <f t="shared" si="433"/>
        <v>4</v>
      </c>
      <c r="P1295" s="33">
        <f t="shared" si="434"/>
        <v>15</v>
      </c>
      <c r="Q1295" s="52">
        <f t="shared" si="435"/>
        <v>0</v>
      </c>
      <c r="R1295" s="37">
        <f t="shared" si="436"/>
        <v>0</v>
      </c>
      <c r="S1295" s="37">
        <f t="shared" si="437"/>
        <v>0</v>
      </c>
      <c r="T1295" s="37">
        <f t="shared" si="438"/>
        <v>0</v>
      </c>
      <c r="U1295" s="37">
        <f t="shared" si="439"/>
        <v>0</v>
      </c>
      <c r="V1295" s="37">
        <f t="shared" si="440"/>
        <v>49980</v>
      </c>
      <c r="W1295" s="37">
        <f t="shared" si="441"/>
        <v>0</v>
      </c>
    </row>
    <row r="1296" spans="1:23" x14ac:dyDescent="0.35">
      <c r="A1296" s="30">
        <v>46093</v>
      </c>
      <c r="B1296" s="31" t="s">
        <v>1574</v>
      </c>
      <c r="C1296" s="31" t="s">
        <v>402</v>
      </c>
      <c r="D1296" s="31">
        <v>48780</v>
      </c>
      <c r="E1296" s="31">
        <v>7804.8</v>
      </c>
      <c r="F1296" s="31">
        <v>56584.800000000003</v>
      </c>
      <c r="G1296" s="31">
        <v>56584.800000000003</v>
      </c>
      <c r="H1296" s="31">
        <f t="shared" si="442"/>
        <v>48780</v>
      </c>
      <c r="I1296" s="30">
        <v>46123</v>
      </c>
      <c r="J1296" s="30" t="s">
        <v>505</v>
      </c>
      <c r="K1296" s="31" t="s">
        <v>504</v>
      </c>
      <c r="L1296" s="31" t="s">
        <v>397</v>
      </c>
      <c r="M1296" s="31" t="s">
        <v>388</v>
      </c>
      <c r="N1296" s="7">
        <v>46122</v>
      </c>
      <c r="O1296" s="33">
        <f t="shared" si="433"/>
        <v>4</v>
      </c>
      <c r="P1296" s="33">
        <f t="shared" si="434"/>
        <v>15</v>
      </c>
      <c r="Q1296" s="52">
        <f t="shared" si="435"/>
        <v>0</v>
      </c>
      <c r="R1296" s="37">
        <f t="shared" si="436"/>
        <v>0</v>
      </c>
      <c r="S1296" s="37">
        <f t="shared" si="437"/>
        <v>0</v>
      </c>
      <c r="T1296" s="37">
        <f t="shared" si="438"/>
        <v>0</v>
      </c>
      <c r="U1296" s="37">
        <f t="shared" si="439"/>
        <v>0</v>
      </c>
      <c r="V1296" s="37">
        <f t="shared" si="440"/>
        <v>48780</v>
      </c>
      <c r="W1296" s="37">
        <f t="shared" si="441"/>
        <v>0</v>
      </c>
    </row>
    <row r="1297" spans="1:23" x14ac:dyDescent="0.35">
      <c r="A1297" s="30">
        <v>46093</v>
      </c>
      <c r="B1297" s="31" t="s">
        <v>1577</v>
      </c>
      <c r="C1297" s="31" t="s">
        <v>831</v>
      </c>
      <c r="D1297" s="31">
        <v>4872.59</v>
      </c>
      <c r="E1297" s="31"/>
      <c r="F1297" s="31">
        <v>4872.59</v>
      </c>
      <c r="G1297" s="31">
        <v>4872.59</v>
      </c>
      <c r="H1297" s="31">
        <f t="shared" si="442"/>
        <v>4872.59</v>
      </c>
      <c r="I1297" s="30">
        <v>46123</v>
      </c>
      <c r="J1297" s="30" t="s">
        <v>505</v>
      </c>
      <c r="K1297" s="31" t="s">
        <v>504</v>
      </c>
      <c r="L1297" s="31" t="s">
        <v>397</v>
      </c>
      <c r="M1297" s="31" t="s">
        <v>388</v>
      </c>
      <c r="N1297" s="7">
        <v>46122</v>
      </c>
      <c r="O1297" s="33">
        <f t="shared" si="433"/>
        <v>4</v>
      </c>
      <c r="P1297" s="33">
        <f t="shared" si="434"/>
        <v>15</v>
      </c>
      <c r="Q1297" s="52">
        <f t="shared" si="435"/>
        <v>0</v>
      </c>
      <c r="R1297" s="37">
        <f t="shared" si="436"/>
        <v>0</v>
      </c>
      <c r="S1297" s="37">
        <f t="shared" si="437"/>
        <v>0</v>
      </c>
      <c r="T1297" s="37">
        <f t="shared" si="438"/>
        <v>0</v>
      </c>
      <c r="U1297" s="37">
        <f t="shared" si="439"/>
        <v>0</v>
      </c>
      <c r="V1297" s="37">
        <f t="shared" si="440"/>
        <v>4872.59</v>
      </c>
      <c r="W1297" s="37">
        <f t="shared" si="441"/>
        <v>0</v>
      </c>
    </row>
    <row r="1298" spans="1:23" x14ac:dyDescent="0.35">
      <c r="A1298" s="30">
        <v>46091</v>
      </c>
      <c r="B1298" s="31" t="s">
        <v>1581</v>
      </c>
      <c r="C1298" s="31" t="s">
        <v>1382</v>
      </c>
      <c r="D1298" s="31">
        <v>31500</v>
      </c>
      <c r="E1298" s="31"/>
      <c r="F1298" s="31">
        <v>31500</v>
      </c>
      <c r="G1298" s="31">
        <v>31500</v>
      </c>
      <c r="H1298" s="31">
        <f t="shared" si="442"/>
        <v>31500</v>
      </c>
      <c r="I1298" s="30">
        <v>46121</v>
      </c>
      <c r="J1298" s="30" t="s">
        <v>506</v>
      </c>
      <c r="K1298" s="31" t="s">
        <v>504</v>
      </c>
      <c r="L1298" s="31" t="s">
        <v>397</v>
      </c>
      <c r="M1298" s="31" t="s">
        <v>388</v>
      </c>
      <c r="N1298" s="7">
        <v>46122</v>
      </c>
      <c r="O1298" s="33">
        <f t="shared" si="433"/>
        <v>4</v>
      </c>
      <c r="P1298" s="33">
        <f t="shared" si="434"/>
        <v>15</v>
      </c>
      <c r="Q1298" s="52">
        <f t="shared" si="435"/>
        <v>2</v>
      </c>
      <c r="R1298" s="37">
        <f t="shared" si="436"/>
        <v>31500</v>
      </c>
      <c r="S1298" s="37">
        <f t="shared" si="437"/>
        <v>0</v>
      </c>
      <c r="T1298" s="37">
        <f t="shared" si="438"/>
        <v>0</v>
      </c>
      <c r="U1298" s="37">
        <f t="shared" si="439"/>
        <v>0</v>
      </c>
      <c r="V1298" s="37">
        <f t="shared" si="440"/>
        <v>0</v>
      </c>
      <c r="W1298" s="37">
        <f t="shared" si="441"/>
        <v>0</v>
      </c>
    </row>
    <row r="1299" spans="1:23" x14ac:dyDescent="0.35">
      <c r="A1299" s="30">
        <v>46090</v>
      </c>
      <c r="B1299" s="31" t="s">
        <v>1590</v>
      </c>
      <c r="C1299" s="31" t="s">
        <v>408</v>
      </c>
      <c r="D1299" s="31">
        <v>20000</v>
      </c>
      <c r="E1299" s="31">
        <v>3200</v>
      </c>
      <c r="F1299" s="31">
        <v>23200</v>
      </c>
      <c r="G1299" s="31">
        <v>23200</v>
      </c>
      <c r="H1299" s="31">
        <f t="shared" si="442"/>
        <v>20000</v>
      </c>
      <c r="I1299" s="30">
        <v>46120</v>
      </c>
      <c r="J1299" s="30" t="s">
        <v>506</v>
      </c>
      <c r="K1299" s="31" t="s">
        <v>504</v>
      </c>
      <c r="L1299" s="31" t="s">
        <v>397</v>
      </c>
      <c r="M1299" s="31" t="s">
        <v>388</v>
      </c>
      <c r="N1299" s="7">
        <v>46122</v>
      </c>
      <c r="O1299" s="33">
        <f t="shared" si="433"/>
        <v>4</v>
      </c>
      <c r="P1299" s="33">
        <f t="shared" si="434"/>
        <v>15</v>
      </c>
      <c r="Q1299" s="52">
        <f t="shared" si="435"/>
        <v>3</v>
      </c>
      <c r="R1299" s="37">
        <f t="shared" si="436"/>
        <v>20000</v>
      </c>
      <c r="S1299" s="37">
        <f t="shared" si="437"/>
        <v>0</v>
      </c>
      <c r="T1299" s="37">
        <f t="shared" si="438"/>
        <v>0</v>
      </c>
      <c r="U1299" s="37">
        <f t="shared" si="439"/>
        <v>0</v>
      </c>
      <c r="V1299" s="37">
        <f t="shared" si="440"/>
        <v>0</v>
      </c>
      <c r="W1299" s="37">
        <f t="shared" si="441"/>
        <v>0</v>
      </c>
    </row>
    <row r="1300" spans="1:23" x14ac:dyDescent="0.35">
      <c r="A1300" s="30">
        <v>46090</v>
      </c>
      <c r="B1300" s="31" t="s">
        <v>1591</v>
      </c>
      <c r="C1300" s="31" t="s">
        <v>523</v>
      </c>
      <c r="D1300" s="31">
        <v>18000</v>
      </c>
      <c r="E1300" s="31">
        <v>2880</v>
      </c>
      <c r="F1300" s="31">
        <v>20880</v>
      </c>
      <c r="G1300" s="31">
        <v>20880</v>
      </c>
      <c r="H1300" s="31">
        <f t="shared" si="442"/>
        <v>18000</v>
      </c>
      <c r="I1300" s="30">
        <v>46120</v>
      </c>
      <c r="J1300" s="30" t="s">
        <v>506</v>
      </c>
      <c r="K1300" s="31" t="s">
        <v>504</v>
      </c>
      <c r="L1300" s="31" t="s">
        <v>397</v>
      </c>
      <c r="M1300" s="31" t="s">
        <v>388</v>
      </c>
      <c r="N1300" s="7">
        <v>46122</v>
      </c>
      <c r="O1300" s="33">
        <f t="shared" si="433"/>
        <v>4</v>
      </c>
      <c r="P1300" s="33">
        <f t="shared" si="434"/>
        <v>15</v>
      </c>
      <c r="Q1300" s="52">
        <f t="shared" si="435"/>
        <v>3</v>
      </c>
      <c r="R1300" s="37">
        <f t="shared" si="436"/>
        <v>18000</v>
      </c>
      <c r="S1300" s="37">
        <f t="shared" si="437"/>
        <v>0</v>
      </c>
      <c r="T1300" s="37">
        <f t="shared" si="438"/>
        <v>0</v>
      </c>
      <c r="U1300" s="37">
        <f t="shared" si="439"/>
        <v>0</v>
      </c>
      <c r="V1300" s="37">
        <f t="shared" si="440"/>
        <v>0</v>
      </c>
      <c r="W1300" s="37">
        <f t="shared" si="441"/>
        <v>0</v>
      </c>
    </row>
    <row r="1301" spans="1:23" x14ac:dyDescent="0.35">
      <c r="A1301" s="30">
        <v>46087</v>
      </c>
      <c r="B1301" s="31" t="s">
        <v>1543</v>
      </c>
      <c r="C1301" s="31" t="s">
        <v>1382</v>
      </c>
      <c r="D1301" s="31">
        <v>7140</v>
      </c>
      <c r="E1301" s="31"/>
      <c r="F1301" s="31">
        <v>7140</v>
      </c>
      <c r="G1301" s="31">
        <v>7140</v>
      </c>
      <c r="H1301" s="31">
        <f t="shared" si="442"/>
        <v>7140</v>
      </c>
      <c r="I1301" s="30">
        <v>46117</v>
      </c>
      <c r="J1301" s="30" t="s">
        <v>506</v>
      </c>
      <c r="K1301" s="31" t="s">
        <v>504</v>
      </c>
      <c r="L1301" s="31" t="s">
        <v>397</v>
      </c>
      <c r="M1301" s="31" t="s">
        <v>388</v>
      </c>
      <c r="N1301" s="7">
        <v>46122</v>
      </c>
      <c r="O1301" s="33">
        <f t="shared" si="433"/>
        <v>4</v>
      </c>
      <c r="P1301" s="33">
        <f t="shared" si="434"/>
        <v>15</v>
      </c>
      <c r="Q1301" s="52">
        <f t="shared" si="435"/>
        <v>6</v>
      </c>
      <c r="R1301" s="37">
        <f t="shared" si="436"/>
        <v>7140</v>
      </c>
      <c r="S1301" s="37">
        <f t="shared" si="437"/>
        <v>0</v>
      </c>
      <c r="T1301" s="37">
        <f t="shared" si="438"/>
        <v>0</v>
      </c>
      <c r="U1301" s="37">
        <f t="shared" si="439"/>
        <v>0</v>
      </c>
      <c r="V1301" s="37">
        <f t="shared" si="440"/>
        <v>0</v>
      </c>
      <c r="W1301" s="37">
        <f t="shared" si="441"/>
        <v>0</v>
      </c>
    </row>
    <row r="1302" spans="1:23" x14ac:dyDescent="0.35">
      <c r="A1302" s="30">
        <v>46087</v>
      </c>
      <c r="B1302" s="31" t="s">
        <v>1544</v>
      </c>
      <c r="C1302" s="31" t="s">
        <v>1382</v>
      </c>
      <c r="D1302" s="31">
        <v>7140</v>
      </c>
      <c r="E1302" s="31"/>
      <c r="F1302" s="31">
        <v>7140</v>
      </c>
      <c r="G1302" s="31">
        <v>7140</v>
      </c>
      <c r="H1302" s="31">
        <f t="shared" si="442"/>
        <v>7140</v>
      </c>
      <c r="I1302" s="30">
        <v>46117</v>
      </c>
      <c r="J1302" s="30" t="s">
        <v>506</v>
      </c>
      <c r="K1302" s="31" t="s">
        <v>504</v>
      </c>
      <c r="L1302" s="31" t="s">
        <v>397</v>
      </c>
      <c r="M1302" s="31" t="s">
        <v>388</v>
      </c>
      <c r="N1302" s="7">
        <v>46122</v>
      </c>
      <c r="O1302" s="33">
        <f t="shared" si="433"/>
        <v>4</v>
      </c>
      <c r="P1302" s="33">
        <f t="shared" si="434"/>
        <v>15</v>
      </c>
      <c r="Q1302" s="52">
        <f t="shared" si="435"/>
        <v>6</v>
      </c>
      <c r="R1302" s="37">
        <f t="shared" si="436"/>
        <v>7140</v>
      </c>
      <c r="S1302" s="37">
        <f t="shared" si="437"/>
        <v>0</v>
      </c>
      <c r="T1302" s="37">
        <f t="shared" si="438"/>
        <v>0</v>
      </c>
      <c r="U1302" s="37">
        <f t="shared" si="439"/>
        <v>0</v>
      </c>
      <c r="V1302" s="37">
        <f t="shared" si="440"/>
        <v>0</v>
      </c>
      <c r="W1302" s="37">
        <f t="shared" si="441"/>
        <v>0</v>
      </c>
    </row>
    <row r="1303" spans="1:23" x14ac:dyDescent="0.35">
      <c r="A1303" s="30">
        <v>46083</v>
      </c>
      <c r="B1303" s="31" t="s">
        <v>1553</v>
      </c>
      <c r="C1303" s="31" t="s">
        <v>920</v>
      </c>
      <c r="D1303" s="31">
        <v>14257.8</v>
      </c>
      <c r="E1303" s="31">
        <v>2281.25</v>
      </c>
      <c r="F1303" s="31">
        <v>16539.05</v>
      </c>
      <c r="G1303" s="31">
        <v>16539.05</v>
      </c>
      <c r="H1303" s="31">
        <f t="shared" si="442"/>
        <v>14257.8</v>
      </c>
      <c r="I1303" s="30">
        <v>46113</v>
      </c>
      <c r="J1303" s="30" t="s">
        <v>506</v>
      </c>
      <c r="K1303" s="31" t="s">
        <v>504</v>
      </c>
      <c r="L1303" s="31" t="s">
        <v>835</v>
      </c>
      <c r="M1303" s="31" t="s">
        <v>388</v>
      </c>
      <c r="N1303" s="7">
        <v>46122</v>
      </c>
      <c r="O1303" s="33">
        <f t="shared" si="433"/>
        <v>4</v>
      </c>
      <c r="P1303" s="33">
        <f t="shared" si="434"/>
        <v>15</v>
      </c>
      <c r="Q1303" s="52">
        <f t="shared" si="435"/>
        <v>10</v>
      </c>
      <c r="R1303" s="37">
        <f t="shared" si="436"/>
        <v>14257.8</v>
      </c>
      <c r="S1303" s="37">
        <f t="shared" si="437"/>
        <v>0</v>
      </c>
      <c r="T1303" s="37">
        <f t="shared" si="438"/>
        <v>0</v>
      </c>
      <c r="U1303" s="37">
        <f t="shared" si="439"/>
        <v>0</v>
      </c>
      <c r="V1303" s="37">
        <f t="shared" si="440"/>
        <v>0</v>
      </c>
      <c r="W1303" s="37">
        <f t="shared" si="441"/>
        <v>0</v>
      </c>
    </row>
    <row r="1304" spans="1:23" x14ac:dyDescent="0.35">
      <c r="A1304" s="30">
        <v>46080</v>
      </c>
      <c r="B1304" s="31" t="s">
        <v>1496</v>
      </c>
      <c r="C1304" s="31" t="s">
        <v>794</v>
      </c>
      <c r="D1304" s="31">
        <v>69000</v>
      </c>
      <c r="E1304" s="31"/>
      <c r="F1304" s="31">
        <v>69000</v>
      </c>
      <c r="G1304" s="31">
        <v>69000</v>
      </c>
      <c r="H1304" s="31">
        <f t="shared" si="442"/>
        <v>69000</v>
      </c>
      <c r="I1304" s="30">
        <v>46110</v>
      </c>
      <c r="J1304" s="30" t="s">
        <v>506</v>
      </c>
      <c r="K1304" s="31" t="s">
        <v>504</v>
      </c>
      <c r="L1304" s="31" t="s">
        <v>397</v>
      </c>
      <c r="M1304" s="31" t="s">
        <v>388</v>
      </c>
      <c r="N1304" s="7">
        <v>46122</v>
      </c>
      <c r="O1304" s="33">
        <f t="shared" si="433"/>
        <v>4</v>
      </c>
      <c r="P1304" s="33">
        <f t="shared" si="434"/>
        <v>15</v>
      </c>
      <c r="Q1304" s="52">
        <f t="shared" si="435"/>
        <v>13</v>
      </c>
      <c r="R1304" s="37">
        <f t="shared" si="436"/>
        <v>69000</v>
      </c>
      <c r="S1304" s="37">
        <f t="shared" si="437"/>
        <v>0</v>
      </c>
      <c r="T1304" s="37">
        <f t="shared" si="438"/>
        <v>0</v>
      </c>
      <c r="U1304" s="37">
        <f t="shared" si="439"/>
        <v>0</v>
      </c>
      <c r="V1304" s="37">
        <f t="shared" si="440"/>
        <v>0</v>
      </c>
      <c r="W1304" s="37">
        <f t="shared" si="441"/>
        <v>0</v>
      </c>
    </row>
    <row r="1305" spans="1:23" x14ac:dyDescent="0.35">
      <c r="A1305" s="30">
        <v>46079</v>
      </c>
      <c r="B1305" s="31" t="s">
        <v>1498</v>
      </c>
      <c r="C1305" s="31" t="s">
        <v>803</v>
      </c>
      <c r="D1305" s="31">
        <v>9000</v>
      </c>
      <c r="E1305" s="31">
        <v>1440</v>
      </c>
      <c r="F1305" s="31">
        <v>10440</v>
      </c>
      <c r="G1305" s="31">
        <v>10440</v>
      </c>
      <c r="H1305" s="31">
        <f t="shared" si="442"/>
        <v>9000</v>
      </c>
      <c r="I1305" s="30">
        <v>46109</v>
      </c>
      <c r="J1305" s="30" t="s">
        <v>506</v>
      </c>
      <c r="K1305" s="31" t="s">
        <v>504</v>
      </c>
      <c r="L1305" s="31" t="s">
        <v>397</v>
      </c>
      <c r="M1305" s="31" t="s">
        <v>388</v>
      </c>
      <c r="N1305" s="7">
        <v>46122</v>
      </c>
      <c r="O1305" s="33">
        <f t="shared" si="433"/>
        <v>4</v>
      </c>
      <c r="P1305" s="33">
        <f t="shared" si="434"/>
        <v>15</v>
      </c>
      <c r="Q1305" s="52">
        <f t="shared" si="435"/>
        <v>14</v>
      </c>
      <c r="R1305" s="37">
        <f t="shared" si="436"/>
        <v>9000</v>
      </c>
      <c r="S1305" s="37">
        <f t="shared" si="437"/>
        <v>0</v>
      </c>
      <c r="T1305" s="37">
        <f t="shared" si="438"/>
        <v>0</v>
      </c>
      <c r="U1305" s="37">
        <f t="shared" si="439"/>
        <v>0</v>
      </c>
      <c r="V1305" s="37">
        <f t="shared" si="440"/>
        <v>0</v>
      </c>
      <c r="W1305" s="37">
        <f t="shared" si="441"/>
        <v>0</v>
      </c>
    </row>
    <row r="1306" spans="1:23" x14ac:dyDescent="0.35">
      <c r="A1306" s="30">
        <v>46078</v>
      </c>
      <c r="B1306" s="31" t="s">
        <v>1508</v>
      </c>
      <c r="C1306" s="31" t="s">
        <v>415</v>
      </c>
      <c r="D1306" s="31">
        <v>37699.86</v>
      </c>
      <c r="E1306" s="31">
        <v>6031.98</v>
      </c>
      <c r="F1306" s="31">
        <v>43731.839999999997</v>
      </c>
      <c r="G1306" s="31">
        <v>43731.839999999997</v>
      </c>
      <c r="H1306" s="31">
        <f t="shared" si="442"/>
        <v>37699.86</v>
      </c>
      <c r="I1306" s="30">
        <v>46123</v>
      </c>
      <c r="J1306" s="30" t="s">
        <v>505</v>
      </c>
      <c r="K1306" s="31" t="s">
        <v>504</v>
      </c>
      <c r="L1306" s="31" t="s">
        <v>397</v>
      </c>
      <c r="M1306" s="31" t="s">
        <v>388</v>
      </c>
      <c r="N1306" s="7">
        <v>46122</v>
      </c>
      <c r="O1306" s="33">
        <f t="shared" si="433"/>
        <v>4</v>
      </c>
      <c r="P1306" s="33">
        <f t="shared" si="434"/>
        <v>15</v>
      </c>
      <c r="Q1306" s="52">
        <f t="shared" si="435"/>
        <v>0</v>
      </c>
      <c r="R1306" s="37">
        <f t="shared" si="436"/>
        <v>0</v>
      </c>
      <c r="S1306" s="37">
        <f t="shared" si="437"/>
        <v>0</v>
      </c>
      <c r="T1306" s="37">
        <f t="shared" si="438"/>
        <v>0</v>
      </c>
      <c r="U1306" s="37">
        <f t="shared" si="439"/>
        <v>0</v>
      </c>
      <c r="V1306" s="37">
        <f t="shared" si="440"/>
        <v>37699.86</v>
      </c>
      <c r="W1306" s="37">
        <f t="shared" si="441"/>
        <v>0</v>
      </c>
    </row>
    <row r="1307" spans="1:23" x14ac:dyDescent="0.35">
      <c r="A1307" s="30">
        <v>46077</v>
      </c>
      <c r="B1307" s="31" t="s">
        <v>1513</v>
      </c>
      <c r="C1307" s="31" t="s">
        <v>926</v>
      </c>
      <c r="D1307" s="31">
        <v>12825</v>
      </c>
      <c r="E1307" s="31">
        <v>2052</v>
      </c>
      <c r="F1307" s="31">
        <v>14877</v>
      </c>
      <c r="G1307" s="31">
        <v>14877</v>
      </c>
      <c r="H1307" s="31">
        <f t="shared" si="442"/>
        <v>12825</v>
      </c>
      <c r="I1307" s="30">
        <v>46107</v>
      </c>
      <c r="J1307" s="30" t="s">
        <v>506</v>
      </c>
      <c r="K1307" s="31" t="s">
        <v>504</v>
      </c>
      <c r="L1307" s="31" t="s">
        <v>835</v>
      </c>
      <c r="M1307" s="31" t="s">
        <v>388</v>
      </c>
      <c r="N1307" s="7">
        <v>46122</v>
      </c>
      <c r="O1307" s="33">
        <f t="shared" si="433"/>
        <v>4</v>
      </c>
      <c r="P1307" s="33">
        <f t="shared" si="434"/>
        <v>15</v>
      </c>
      <c r="Q1307" s="52">
        <f t="shared" si="435"/>
        <v>16</v>
      </c>
      <c r="R1307" s="37">
        <f t="shared" si="436"/>
        <v>12825</v>
      </c>
      <c r="S1307" s="37">
        <f t="shared" si="437"/>
        <v>0</v>
      </c>
      <c r="T1307" s="37">
        <f t="shared" si="438"/>
        <v>0</v>
      </c>
      <c r="U1307" s="37">
        <f t="shared" si="439"/>
        <v>0</v>
      </c>
      <c r="V1307" s="37">
        <f t="shared" si="440"/>
        <v>0</v>
      </c>
      <c r="W1307" s="37">
        <f t="shared" si="441"/>
        <v>0</v>
      </c>
    </row>
    <row r="1308" spans="1:23" x14ac:dyDescent="0.35">
      <c r="A1308" s="30">
        <v>46076</v>
      </c>
      <c r="B1308" s="31" t="s">
        <v>1519</v>
      </c>
      <c r="C1308" s="31" t="s">
        <v>926</v>
      </c>
      <c r="D1308" s="31">
        <v>12825</v>
      </c>
      <c r="E1308" s="31">
        <v>2052</v>
      </c>
      <c r="F1308" s="31">
        <v>14877</v>
      </c>
      <c r="G1308" s="31">
        <v>14877</v>
      </c>
      <c r="H1308" s="31">
        <f t="shared" si="442"/>
        <v>12825</v>
      </c>
      <c r="I1308" s="30">
        <v>46106</v>
      </c>
      <c r="J1308" s="30" t="s">
        <v>506</v>
      </c>
      <c r="K1308" s="31" t="s">
        <v>504</v>
      </c>
      <c r="L1308" s="31" t="s">
        <v>835</v>
      </c>
      <c r="M1308" s="31" t="s">
        <v>388</v>
      </c>
      <c r="N1308" s="7">
        <v>46122</v>
      </c>
      <c r="O1308" s="33">
        <f t="shared" si="433"/>
        <v>4</v>
      </c>
      <c r="P1308" s="33">
        <f t="shared" si="434"/>
        <v>15</v>
      </c>
      <c r="Q1308" s="52">
        <f t="shared" si="435"/>
        <v>17</v>
      </c>
      <c r="R1308" s="37">
        <f t="shared" si="436"/>
        <v>12825</v>
      </c>
      <c r="S1308" s="37">
        <f t="shared" si="437"/>
        <v>0</v>
      </c>
      <c r="T1308" s="37">
        <f t="shared" si="438"/>
        <v>0</v>
      </c>
      <c r="U1308" s="37">
        <f t="shared" si="439"/>
        <v>0</v>
      </c>
      <c r="V1308" s="37">
        <f t="shared" si="440"/>
        <v>0</v>
      </c>
      <c r="W1308" s="37">
        <f t="shared" si="441"/>
        <v>0</v>
      </c>
    </row>
    <row r="1309" spans="1:23" x14ac:dyDescent="0.35">
      <c r="A1309" s="30">
        <v>46072</v>
      </c>
      <c r="B1309" s="31" t="s">
        <v>1451</v>
      </c>
      <c r="C1309" s="31" t="s">
        <v>920</v>
      </c>
      <c r="D1309" s="31">
        <v>35478.14</v>
      </c>
      <c r="E1309" s="31">
        <v>5676.5</v>
      </c>
      <c r="F1309" s="31">
        <v>41154.639999999999</v>
      </c>
      <c r="G1309" s="31">
        <v>41154.639999999999</v>
      </c>
      <c r="H1309" s="31">
        <f t="shared" si="442"/>
        <v>35478.14</v>
      </c>
      <c r="I1309" s="30">
        <v>46102</v>
      </c>
      <c r="J1309" s="30" t="s">
        <v>506</v>
      </c>
      <c r="K1309" s="31" t="s">
        <v>504</v>
      </c>
      <c r="L1309" s="31" t="s">
        <v>835</v>
      </c>
      <c r="M1309" s="31" t="s">
        <v>388</v>
      </c>
      <c r="N1309" s="7">
        <v>46122</v>
      </c>
      <c r="O1309" s="33">
        <f t="shared" si="433"/>
        <v>4</v>
      </c>
      <c r="P1309" s="33">
        <f t="shared" si="434"/>
        <v>15</v>
      </c>
      <c r="Q1309" s="52">
        <f t="shared" si="435"/>
        <v>21</v>
      </c>
      <c r="R1309" s="37">
        <f t="shared" si="436"/>
        <v>35478.14</v>
      </c>
      <c r="S1309" s="37">
        <f t="shared" si="437"/>
        <v>0</v>
      </c>
      <c r="T1309" s="37">
        <f t="shared" si="438"/>
        <v>0</v>
      </c>
      <c r="U1309" s="37">
        <f t="shared" si="439"/>
        <v>0</v>
      </c>
      <c r="V1309" s="37">
        <f t="shared" si="440"/>
        <v>0</v>
      </c>
      <c r="W1309" s="37">
        <f t="shared" si="441"/>
        <v>0</v>
      </c>
    </row>
    <row r="1310" spans="1:23" x14ac:dyDescent="0.35">
      <c r="A1310" s="30">
        <v>46071</v>
      </c>
      <c r="B1310" s="31" t="s">
        <v>1458</v>
      </c>
      <c r="C1310" s="31" t="s">
        <v>926</v>
      </c>
      <c r="D1310" s="31">
        <v>8550</v>
      </c>
      <c r="E1310" s="31">
        <v>1368</v>
      </c>
      <c r="F1310" s="31">
        <v>9918</v>
      </c>
      <c r="G1310" s="31">
        <v>9918</v>
      </c>
      <c r="H1310" s="31">
        <f t="shared" si="442"/>
        <v>8550</v>
      </c>
      <c r="I1310" s="30">
        <v>46101</v>
      </c>
      <c r="J1310" s="30" t="s">
        <v>506</v>
      </c>
      <c r="K1310" s="31" t="s">
        <v>504</v>
      </c>
      <c r="L1310" s="31" t="s">
        <v>835</v>
      </c>
      <c r="M1310" s="31" t="s">
        <v>388</v>
      </c>
      <c r="N1310" s="7">
        <v>46122</v>
      </c>
      <c r="O1310" s="33">
        <f t="shared" si="433"/>
        <v>4</v>
      </c>
      <c r="P1310" s="33">
        <f t="shared" si="434"/>
        <v>15</v>
      </c>
      <c r="Q1310" s="52">
        <f t="shared" si="435"/>
        <v>22</v>
      </c>
      <c r="R1310" s="37">
        <f t="shared" si="436"/>
        <v>8550</v>
      </c>
      <c r="S1310" s="37">
        <f t="shared" si="437"/>
        <v>0</v>
      </c>
      <c r="T1310" s="37">
        <f t="shared" si="438"/>
        <v>0</v>
      </c>
      <c r="U1310" s="37">
        <f t="shared" si="439"/>
        <v>0</v>
      </c>
      <c r="V1310" s="37">
        <f t="shared" si="440"/>
        <v>0</v>
      </c>
      <c r="W1310" s="37">
        <f t="shared" si="441"/>
        <v>0</v>
      </c>
    </row>
    <row r="1311" spans="1:23" x14ac:dyDescent="0.35">
      <c r="A1311" s="30">
        <v>46069</v>
      </c>
      <c r="B1311" s="31" t="s">
        <v>1469</v>
      </c>
      <c r="C1311" s="31" t="s">
        <v>926</v>
      </c>
      <c r="D1311" s="31">
        <v>8550</v>
      </c>
      <c r="E1311" s="31">
        <v>1368</v>
      </c>
      <c r="F1311" s="31">
        <v>9918</v>
      </c>
      <c r="G1311" s="31">
        <v>9918</v>
      </c>
      <c r="H1311" s="31">
        <f t="shared" si="442"/>
        <v>8550</v>
      </c>
      <c r="I1311" s="30">
        <v>46099</v>
      </c>
      <c r="J1311" s="30" t="s">
        <v>506</v>
      </c>
      <c r="K1311" s="31" t="s">
        <v>504</v>
      </c>
      <c r="L1311" s="31" t="s">
        <v>835</v>
      </c>
      <c r="M1311" s="31" t="s">
        <v>388</v>
      </c>
      <c r="N1311" s="7">
        <v>46122</v>
      </c>
      <c r="O1311" s="33">
        <f t="shared" si="433"/>
        <v>4</v>
      </c>
      <c r="P1311" s="33">
        <f t="shared" si="434"/>
        <v>15</v>
      </c>
      <c r="Q1311" s="52">
        <f t="shared" si="435"/>
        <v>24</v>
      </c>
      <c r="R1311" s="37">
        <f t="shared" si="436"/>
        <v>8550</v>
      </c>
      <c r="S1311" s="37">
        <f t="shared" si="437"/>
        <v>0</v>
      </c>
      <c r="T1311" s="37">
        <f t="shared" si="438"/>
        <v>0</v>
      </c>
      <c r="U1311" s="37">
        <f t="shared" si="439"/>
        <v>0</v>
      </c>
      <c r="V1311" s="37">
        <f t="shared" si="440"/>
        <v>0</v>
      </c>
      <c r="W1311" s="37">
        <f t="shared" si="441"/>
        <v>0</v>
      </c>
    </row>
    <row r="1312" spans="1:23" x14ac:dyDescent="0.35">
      <c r="A1312" s="30">
        <v>46069</v>
      </c>
      <c r="B1312" s="31" t="s">
        <v>1470</v>
      </c>
      <c r="C1312" s="31" t="s">
        <v>920</v>
      </c>
      <c r="D1312" s="31">
        <v>7112.44</v>
      </c>
      <c r="E1312" s="31">
        <v>1137.99</v>
      </c>
      <c r="F1312" s="31">
        <v>8250.43</v>
      </c>
      <c r="G1312" s="31">
        <v>8250.43</v>
      </c>
      <c r="H1312" s="31">
        <f t="shared" si="442"/>
        <v>7112.44</v>
      </c>
      <c r="I1312" s="30">
        <v>46099</v>
      </c>
      <c r="J1312" s="30" t="s">
        <v>506</v>
      </c>
      <c r="K1312" s="31" t="s">
        <v>504</v>
      </c>
      <c r="L1312" s="31" t="s">
        <v>835</v>
      </c>
      <c r="M1312" s="31" t="s">
        <v>388</v>
      </c>
      <c r="N1312" s="7">
        <v>46122</v>
      </c>
      <c r="O1312" s="33">
        <f t="shared" si="433"/>
        <v>4</v>
      </c>
      <c r="P1312" s="33">
        <f t="shared" si="434"/>
        <v>15</v>
      </c>
      <c r="Q1312" s="52">
        <f t="shared" si="435"/>
        <v>24</v>
      </c>
      <c r="R1312" s="37">
        <f t="shared" si="436"/>
        <v>7112.44</v>
      </c>
      <c r="S1312" s="37">
        <f t="shared" si="437"/>
        <v>0</v>
      </c>
      <c r="T1312" s="37">
        <f t="shared" si="438"/>
        <v>0</v>
      </c>
      <c r="U1312" s="37">
        <f t="shared" si="439"/>
        <v>0</v>
      </c>
      <c r="V1312" s="37">
        <f t="shared" si="440"/>
        <v>0</v>
      </c>
      <c r="W1312" s="37">
        <f t="shared" si="441"/>
        <v>0</v>
      </c>
    </row>
    <row r="1313" spans="1:23" x14ac:dyDescent="0.35">
      <c r="A1313" s="30">
        <v>46037</v>
      </c>
      <c r="B1313" s="31" t="s">
        <v>1142</v>
      </c>
      <c r="C1313" s="31" t="s">
        <v>926</v>
      </c>
      <c r="D1313" s="31">
        <v>44390</v>
      </c>
      <c r="E1313" s="31">
        <v>7102.4</v>
      </c>
      <c r="F1313" s="31">
        <v>51492.4</v>
      </c>
      <c r="G1313" s="31">
        <v>51492.4</v>
      </c>
      <c r="H1313" s="31">
        <f t="shared" si="442"/>
        <v>44390</v>
      </c>
      <c r="I1313" s="30">
        <v>46067</v>
      </c>
      <c r="J1313" s="30" t="s">
        <v>506</v>
      </c>
      <c r="K1313" s="31" t="s">
        <v>504</v>
      </c>
      <c r="L1313" s="31" t="s">
        <v>835</v>
      </c>
      <c r="M1313" s="31" t="s">
        <v>388</v>
      </c>
      <c r="N1313" s="7">
        <v>46122</v>
      </c>
      <c r="O1313" s="33">
        <f t="shared" si="433"/>
        <v>4</v>
      </c>
      <c r="P1313" s="33">
        <f t="shared" si="434"/>
        <v>15</v>
      </c>
      <c r="Q1313" s="52">
        <f t="shared" si="435"/>
        <v>56</v>
      </c>
      <c r="R1313" s="37">
        <f t="shared" si="436"/>
        <v>0</v>
      </c>
      <c r="S1313" s="37">
        <f t="shared" si="437"/>
        <v>44390</v>
      </c>
      <c r="T1313" s="37">
        <f t="shared" si="438"/>
        <v>0</v>
      </c>
      <c r="U1313" s="37">
        <f t="shared" si="439"/>
        <v>0</v>
      </c>
      <c r="V1313" s="37">
        <f t="shared" si="440"/>
        <v>0</v>
      </c>
      <c r="W1313" s="37">
        <f t="shared" si="441"/>
        <v>0</v>
      </c>
    </row>
    <row r="1314" spans="1:23" x14ac:dyDescent="0.35">
      <c r="A1314" s="30">
        <v>46037</v>
      </c>
      <c r="B1314" s="31" t="s">
        <v>1143</v>
      </c>
      <c r="C1314" s="31" t="s">
        <v>920</v>
      </c>
      <c r="D1314" s="31">
        <v>17638.53</v>
      </c>
      <c r="E1314" s="31">
        <v>2822.16</v>
      </c>
      <c r="F1314" s="31">
        <v>20460.689999999999</v>
      </c>
      <c r="G1314" s="31">
        <v>20460.689999999999</v>
      </c>
      <c r="H1314" s="31">
        <f t="shared" si="442"/>
        <v>17638.53</v>
      </c>
      <c r="I1314" s="30">
        <v>46067</v>
      </c>
      <c r="J1314" s="30" t="s">
        <v>506</v>
      </c>
      <c r="K1314" s="31" t="s">
        <v>504</v>
      </c>
      <c r="L1314" s="31" t="s">
        <v>835</v>
      </c>
      <c r="M1314" s="31" t="s">
        <v>388</v>
      </c>
      <c r="N1314" s="7">
        <v>46122</v>
      </c>
      <c r="O1314" s="33">
        <f t="shared" si="433"/>
        <v>4</v>
      </c>
      <c r="P1314" s="33">
        <f t="shared" si="434"/>
        <v>15</v>
      </c>
      <c r="Q1314" s="52">
        <f t="shared" si="435"/>
        <v>56</v>
      </c>
      <c r="R1314" s="37">
        <f t="shared" si="436"/>
        <v>0</v>
      </c>
      <c r="S1314" s="37">
        <f t="shared" si="437"/>
        <v>17638.53</v>
      </c>
      <c r="T1314" s="37">
        <f t="shared" si="438"/>
        <v>0</v>
      </c>
      <c r="U1314" s="37">
        <f t="shared" si="439"/>
        <v>0</v>
      </c>
      <c r="V1314" s="37">
        <f t="shared" si="440"/>
        <v>0</v>
      </c>
      <c r="W1314" s="37">
        <f t="shared" si="441"/>
        <v>0</v>
      </c>
    </row>
    <row r="1315" spans="1:23" x14ac:dyDescent="0.35">
      <c r="A1315" s="30">
        <v>46017</v>
      </c>
      <c r="B1315" s="31" t="s">
        <v>1061</v>
      </c>
      <c r="C1315" s="31" t="s">
        <v>926</v>
      </c>
      <c r="D1315" s="31">
        <v>42000</v>
      </c>
      <c r="E1315" s="31">
        <v>6720</v>
      </c>
      <c r="F1315" s="31">
        <v>48720</v>
      </c>
      <c r="G1315" s="31">
        <v>31860</v>
      </c>
      <c r="H1315" s="31">
        <f t="shared" ref="H1315:H1316" si="443">G1315/1.16</f>
        <v>27465.517241379312</v>
      </c>
      <c r="I1315" s="30">
        <v>46047</v>
      </c>
      <c r="J1315" s="30" t="s">
        <v>506</v>
      </c>
      <c r="K1315" s="31" t="s">
        <v>510</v>
      </c>
      <c r="L1315" s="31" t="s">
        <v>835</v>
      </c>
      <c r="M1315" s="31" t="s">
        <v>388</v>
      </c>
      <c r="N1315" s="7">
        <v>46122</v>
      </c>
      <c r="O1315" s="33">
        <f t="shared" si="433"/>
        <v>4</v>
      </c>
      <c r="P1315" s="33">
        <f t="shared" si="434"/>
        <v>15</v>
      </c>
      <c r="Q1315" s="52">
        <f t="shared" si="435"/>
        <v>76</v>
      </c>
      <c r="R1315" s="37">
        <f t="shared" si="436"/>
        <v>0</v>
      </c>
      <c r="S1315" s="37">
        <f t="shared" si="437"/>
        <v>0</v>
      </c>
      <c r="T1315" s="37">
        <f t="shared" si="438"/>
        <v>27465.517241379312</v>
      </c>
      <c r="U1315" s="37">
        <f t="shared" si="439"/>
        <v>0</v>
      </c>
      <c r="V1315" s="37">
        <f t="shared" si="440"/>
        <v>0</v>
      </c>
      <c r="W1315" s="37">
        <f t="shared" si="441"/>
        <v>0</v>
      </c>
    </row>
    <row r="1316" spans="1:23" x14ac:dyDescent="0.35">
      <c r="A1316" s="30">
        <v>45953</v>
      </c>
      <c r="B1316" s="31" t="s">
        <v>960</v>
      </c>
      <c r="C1316" s="31" t="s">
        <v>858</v>
      </c>
      <c r="D1316" s="31">
        <v>19694.400000000001</v>
      </c>
      <c r="E1316" s="31">
        <v>3151.1</v>
      </c>
      <c r="F1316" s="31">
        <v>22845.5</v>
      </c>
      <c r="G1316" s="31">
        <v>2429.5</v>
      </c>
      <c r="H1316" s="31">
        <f t="shared" si="443"/>
        <v>2094.3965517241381</v>
      </c>
      <c r="I1316" s="30">
        <v>45968</v>
      </c>
      <c r="J1316" s="30" t="s">
        <v>506</v>
      </c>
      <c r="K1316" s="31" t="s">
        <v>510</v>
      </c>
      <c r="L1316" s="31" t="s">
        <v>835</v>
      </c>
      <c r="M1316" s="31" t="s">
        <v>388</v>
      </c>
      <c r="N1316" s="7">
        <v>46122</v>
      </c>
      <c r="O1316" s="33">
        <f t="shared" si="433"/>
        <v>4</v>
      </c>
      <c r="P1316" s="33">
        <f t="shared" si="434"/>
        <v>15</v>
      </c>
      <c r="Q1316" s="52">
        <f t="shared" si="435"/>
        <v>155</v>
      </c>
      <c r="R1316" s="37">
        <f t="shared" si="436"/>
        <v>0</v>
      </c>
      <c r="S1316" s="37">
        <f t="shared" si="437"/>
        <v>0</v>
      </c>
      <c r="T1316" s="37">
        <f t="shared" si="438"/>
        <v>0</v>
      </c>
      <c r="U1316" s="37">
        <f t="shared" si="439"/>
        <v>2094.3965517241381</v>
      </c>
      <c r="V1316" s="37">
        <f t="shared" si="440"/>
        <v>0</v>
      </c>
      <c r="W1316" s="37">
        <f t="shared" si="441"/>
        <v>0</v>
      </c>
    </row>
    <row r="1317" spans="1:23" x14ac:dyDescent="0.35">
      <c r="A1317" s="30">
        <v>45944</v>
      </c>
      <c r="B1317" s="31" t="s">
        <v>959</v>
      </c>
      <c r="C1317" s="31" t="s">
        <v>920</v>
      </c>
      <c r="D1317" s="31">
        <v>14295.42</v>
      </c>
      <c r="E1317" s="31">
        <v>2287.27</v>
      </c>
      <c r="F1317" s="31">
        <v>16582.689999999999</v>
      </c>
      <c r="G1317" s="31">
        <v>16582.689999999999</v>
      </c>
      <c r="H1317" s="31">
        <f t="shared" ref="H1317:H1319" si="444">D1317</f>
        <v>14295.42</v>
      </c>
      <c r="I1317" s="30">
        <v>45974</v>
      </c>
      <c r="J1317" s="30" t="s">
        <v>506</v>
      </c>
      <c r="K1317" s="31" t="s">
        <v>504</v>
      </c>
      <c r="L1317" s="31" t="s">
        <v>835</v>
      </c>
      <c r="M1317" s="31" t="s">
        <v>388</v>
      </c>
      <c r="N1317" s="7">
        <v>46122</v>
      </c>
      <c r="O1317" s="33">
        <f t="shared" si="433"/>
        <v>4</v>
      </c>
      <c r="P1317" s="33">
        <f t="shared" si="434"/>
        <v>15</v>
      </c>
      <c r="Q1317" s="52">
        <f t="shared" si="435"/>
        <v>149</v>
      </c>
      <c r="R1317" s="37">
        <f t="shared" si="436"/>
        <v>0</v>
      </c>
      <c r="S1317" s="37">
        <f t="shared" si="437"/>
        <v>0</v>
      </c>
      <c r="T1317" s="37">
        <f t="shared" si="438"/>
        <v>0</v>
      </c>
      <c r="U1317" s="37">
        <f t="shared" si="439"/>
        <v>14295.42</v>
      </c>
      <c r="V1317" s="37">
        <f t="shared" si="440"/>
        <v>0</v>
      </c>
      <c r="W1317" s="37">
        <f t="shared" si="441"/>
        <v>0</v>
      </c>
    </row>
    <row r="1318" spans="1:23" x14ac:dyDescent="0.35">
      <c r="A1318" s="30">
        <v>45933</v>
      </c>
      <c r="B1318" s="31" t="s">
        <v>953</v>
      </c>
      <c r="C1318" s="31" t="s">
        <v>920</v>
      </c>
      <c r="D1318" s="31">
        <v>24043.32</v>
      </c>
      <c r="E1318" s="31">
        <v>3846.93</v>
      </c>
      <c r="F1318" s="31">
        <v>27890.25</v>
      </c>
      <c r="G1318" s="31">
        <v>27890.25</v>
      </c>
      <c r="H1318" s="31">
        <f t="shared" si="444"/>
        <v>24043.32</v>
      </c>
      <c r="I1318" s="30">
        <v>45963</v>
      </c>
      <c r="J1318" s="30" t="s">
        <v>506</v>
      </c>
      <c r="K1318" s="31" t="s">
        <v>504</v>
      </c>
      <c r="L1318" s="31" t="s">
        <v>835</v>
      </c>
      <c r="M1318" s="31" t="s">
        <v>388</v>
      </c>
      <c r="N1318" s="7">
        <v>46122</v>
      </c>
      <c r="O1318" s="33">
        <f t="shared" si="433"/>
        <v>4</v>
      </c>
      <c r="P1318" s="33">
        <f t="shared" si="434"/>
        <v>15</v>
      </c>
      <c r="Q1318" s="52">
        <f t="shared" si="435"/>
        <v>160</v>
      </c>
      <c r="R1318" s="37">
        <f t="shared" si="436"/>
        <v>0</v>
      </c>
      <c r="S1318" s="37">
        <f t="shared" si="437"/>
        <v>0</v>
      </c>
      <c r="T1318" s="37">
        <f t="shared" si="438"/>
        <v>0</v>
      </c>
      <c r="U1318" s="37">
        <f t="shared" si="439"/>
        <v>24043.32</v>
      </c>
      <c r="V1318" s="37">
        <f t="shared" si="440"/>
        <v>0</v>
      </c>
      <c r="W1318" s="37">
        <f t="shared" si="441"/>
        <v>0</v>
      </c>
    </row>
    <row r="1319" spans="1:23" x14ac:dyDescent="0.35">
      <c r="A1319" s="30">
        <v>45931</v>
      </c>
      <c r="B1319" s="31" t="s">
        <v>954</v>
      </c>
      <c r="C1319" s="31" t="s">
        <v>768</v>
      </c>
      <c r="D1319" s="31">
        <v>21675</v>
      </c>
      <c r="E1319" s="31">
        <v>3468</v>
      </c>
      <c r="F1319" s="31">
        <v>25143</v>
      </c>
      <c r="G1319" s="31">
        <v>25143</v>
      </c>
      <c r="H1319" s="31">
        <f t="shared" si="444"/>
        <v>21675</v>
      </c>
      <c r="I1319" s="30">
        <v>45961</v>
      </c>
      <c r="J1319" s="30" t="s">
        <v>506</v>
      </c>
      <c r="K1319" s="31" t="s">
        <v>504</v>
      </c>
      <c r="L1319" s="31" t="s">
        <v>405</v>
      </c>
      <c r="M1319" s="31" t="s">
        <v>388</v>
      </c>
      <c r="N1319" s="7">
        <v>46122</v>
      </c>
      <c r="O1319" s="33">
        <f t="shared" si="433"/>
        <v>4</v>
      </c>
      <c r="P1319" s="33">
        <f t="shared" si="434"/>
        <v>15</v>
      </c>
      <c r="Q1319" s="52">
        <f t="shared" si="435"/>
        <v>162</v>
      </c>
      <c r="R1319" s="37">
        <f t="shared" si="436"/>
        <v>0</v>
      </c>
      <c r="S1319" s="37">
        <f t="shared" si="437"/>
        <v>0</v>
      </c>
      <c r="T1319" s="37">
        <f t="shared" si="438"/>
        <v>0</v>
      </c>
      <c r="U1319" s="37">
        <f t="shared" si="439"/>
        <v>21675</v>
      </c>
      <c r="V1319" s="37">
        <f t="shared" si="440"/>
        <v>0</v>
      </c>
      <c r="W1319" s="37">
        <f t="shared" si="441"/>
        <v>0</v>
      </c>
    </row>
    <row r="1320" spans="1:23" x14ac:dyDescent="0.35">
      <c r="A1320" s="30">
        <v>45930</v>
      </c>
      <c r="B1320" s="31" t="s">
        <v>944</v>
      </c>
      <c r="C1320" s="31" t="s">
        <v>920</v>
      </c>
      <c r="D1320" s="31">
        <v>115800</v>
      </c>
      <c r="E1320" s="31">
        <v>18528</v>
      </c>
      <c r="F1320" s="31">
        <v>134328</v>
      </c>
      <c r="G1320" s="31">
        <v>20708.38</v>
      </c>
      <c r="H1320" s="31">
        <f>G1320/1.16</f>
        <v>17852.051724137935</v>
      </c>
      <c r="I1320" s="30">
        <v>45960</v>
      </c>
      <c r="J1320" s="30" t="s">
        <v>506</v>
      </c>
      <c r="K1320" s="31" t="s">
        <v>510</v>
      </c>
      <c r="L1320" s="31" t="s">
        <v>835</v>
      </c>
      <c r="M1320" s="31" t="s">
        <v>388</v>
      </c>
      <c r="N1320" s="7">
        <v>46122</v>
      </c>
      <c r="O1320" s="33">
        <f t="shared" si="433"/>
        <v>4</v>
      </c>
      <c r="P1320" s="33">
        <f t="shared" si="434"/>
        <v>15</v>
      </c>
      <c r="Q1320" s="52">
        <f t="shared" si="435"/>
        <v>163</v>
      </c>
      <c r="R1320" s="37">
        <f t="shared" si="436"/>
        <v>0</v>
      </c>
      <c r="S1320" s="37">
        <f t="shared" si="437"/>
        <v>0</v>
      </c>
      <c r="T1320" s="37">
        <f t="shared" si="438"/>
        <v>0</v>
      </c>
      <c r="U1320" s="37">
        <f t="shared" si="439"/>
        <v>17852.051724137935</v>
      </c>
      <c r="V1320" s="37">
        <f t="shared" si="440"/>
        <v>0</v>
      </c>
      <c r="W1320" s="37">
        <f t="shared" si="441"/>
        <v>0</v>
      </c>
    </row>
    <row r="1321" spans="1:23" x14ac:dyDescent="0.35">
      <c r="A1321" s="30">
        <v>45915</v>
      </c>
      <c r="B1321" s="31" t="s">
        <v>935</v>
      </c>
      <c r="C1321" s="31" t="s">
        <v>514</v>
      </c>
      <c r="D1321" s="31">
        <v>7125</v>
      </c>
      <c r="E1321" s="31">
        <v>1140</v>
      </c>
      <c r="F1321" s="31">
        <v>8265</v>
      </c>
      <c r="G1321" s="31">
        <v>8265</v>
      </c>
      <c r="H1321" s="31">
        <f t="shared" ref="H1321:H1324" si="445">D1321</f>
        <v>7125</v>
      </c>
      <c r="I1321" s="30">
        <v>45945</v>
      </c>
      <c r="J1321" s="30" t="s">
        <v>506</v>
      </c>
      <c r="K1321" s="31" t="s">
        <v>504</v>
      </c>
      <c r="L1321" s="31" t="s">
        <v>397</v>
      </c>
      <c r="M1321" s="31" t="s">
        <v>388</v>
      </c>
      <c r="N1321" s="7">
        <v>46122</v>
      </c>
      <c r="O1321" s="33">
        <f t="shared" si="433"/>
        <v>4</v>
      </c>
      <c r="P1321" s="33">
        <f t="shared" si="434"/>
        <v>15</v>
      </c>
      <c r="Q1321" s="52">
        <f t="shared" si="435"/>
        <v>178</v>
      </c>
      <c r="R1321" s="37">
        <f t="shared" si="436"/>
        <v>0</v>
      </c>
      <c r="S1321" s="37">
        <f t="shared" si="437"/>
        <v>0</v>
      </c>
      <c r="T1321" s="37">
        <f t="shared" si="438"/>
        <v>0</v>
      </c>
      <c r="U1321" s="37">
        <f t="shared" si="439"/>
        <v>7125</v>
      </c>
      <c r="V1321" s="37">
        <f t="shared" si="440"/>
        <v>0</v>
      </c>
      <c r="W1321" s="37">
        <f t="shared" si="441"/>
        <v>0</v>
      </c>
    </row>
    <row r="1322" spans="1:23" x14ac:dyDescent="0.35">
      <c r="A1322" s="30">
        <v>45896</v>
      </c>
      <c r="B1322" s="31" t="s">
        <v>921</v>
      </c>
      <c r="C1322" s="31" t="s">
        <v>514</v>
      </c>
      <c r="D1322" s="31">
        <v>4375</v>
      </c>
      <c r="E1322" s="31">
        <v>700</v>
      </c>
      <c r="F1322" s="31">
        <v>5075</v>
      </c>
      <c r="G1322" s="31">
        <v>5075</v>
      </c>
      <c r="H1322" s="31">
        <f t="shared" si="445"/>
        <v>4375</v>
      </c>
      <c r="I1322" s="30">
        <v>45926</v>
      </c>
      <c r="J1322" s="30" t="s">
        <v>506</v>
      </c>
      <c r="K1322" s="31" t="s">
        <v>504</v>
      </c>
      <c r="L1322" s="31" t="s">
        <v>397</v>
      </c>
      <c r="M1322" s="31" t="s">
        <v>388</v>
      </c>
      <c r="N1322" s="7">
        <v>46122</v>
      </c>
      <c r="O1322" s="33">
        <f t="shared" si="433"/>
        <v>4</v>
      </c>
      <c r="P1322" s="33">
        <f t="shared" si="434"/>
        <v>15</v>
      </c>
      <c r="Q1322" s="52">
        <f t="shared" si="435"/>
        <v>197</v>
      </c>
      <c r="R1322" s="37">
        <f t="shared" si="436"/>
        <v>0</v>
      </c>
      <c r="S1322" s="37">
        <f t="shared" si="437"/>
        <v>0</v>
      </c>
      <c r="T1322" s="37">
        <f t="shared" si="438"/>
        <v>0</v>
      </c>
      <c r="U1322" s="37">
        <f t="shared" si="439"/>
        <v>4375</v>
      </c>
      <c r="V1322" s="37">
        <f t="shared" si="440"/>
        <v>0</v>
      </c>
      <c r="W1322" s="37">
        <f t="shared" si="441"/>
        <v>0</v>
      </c>
    </row>
    <row r="1323" spans="1:23" x14ac:dyDescent="0.35">
      <c r="A1323" s="30">
        <v>45895</v>
      </c>
      <c r="B1323" s="31" t="s">
        <v>922</v>
      </c>
      <c r="C1323" s="31" t="s">
        <v>545</v>
      </c>
      <c r="D1323" s="31">
        <v>22364.16</v>
      </c>
      <c r="E1323" s="31"/>
      <c r="F1323" s="31">
        <v>22364.16</v>
      </c>
      <c r="G1323" s="31">
        <v>22364.16</v>
      </c>
      <c r="H1323" s="31">
        <f t="shared" si="445"/>
        <v>22364.16</v>
      </c>
      <c r="I1323" s="30">
        <v>45925</v>
      </c>
      <c r="J1323" s="30" t="s">
        <v>506</v>
      </c>
      <c r="K1323" s="31" t="s">
        <v>504</v>
      </c>
      <c r="L1323" s="31" t="s">
        <v>405</v>
      </c>
      <c r="M1323" s="31" t="s">
        <v>388</v>
      </c>
      <c r="N1323" s="7">
        <v>46122</v>
      </c>
      <c r="O1323" s="33">
        <f t="shared" si="433"/>
        <v>4</v>
      </c>
      <c r="P1323" s="33">
        <f t="shared" si="434"/>
        <v>15</v>
      </c>
      <c r="Q1323" s="52">
        <f t="shared" si="435"/>
        <v>198</v>
      </c>
      <c r="R1323" s="37">
        <f t="shared" si="436"/>
        <v>0</v>
      </c>
      <c r="S1323" s="37">
        <f t="shared" si="437"/>
        <v>0</v>
      </c>
      <c r="T1323" s="37">
        <f t="shared" si="438"/>
        <v>0</v>
      </c>
      <c r="U1323" s="37">
        <f t="shared" si="439"/>
        <v>22364.16</v>
      </c>
      <c r="V1323" s="37">
        <f t="shared" si="440"/>
        <v>0</v>
      </c>
      <c r="W1323" s="37">
        <f t="shared" si="441"/>
        <v>0</v>
      </c>
    </row>
    <row r="1324" spans="1:23" x14ac:dyDescent="0.35">
      <c r="A1324" s="30">
        <v>45876</v>
      </c>
      <c r="B1324" s="31" t="s">
        <v>886</v>
      </c>
      <c r="C1324" s="31" t="s">
        <v>545</v>
      </c>
      <c r="D1324" s="31">
        <v>22343.040000000001</v>
      </c>
      <c r="E1324" s="31"/>
      <c r="F1324" s="31">
        <v>22343.040000000001</v>
      </c>
      <c r="G1324" s="31">
        <v>22343.040000000001</v>
      </c>
      <c r="H1324" s="31">
        <f t="shared" si="445"/>
        <v>22343.040000000001</v>
      </c>
      <c r="I1324" s="30">
        <v>45906</v>
      </c>
      <c r="J1324" s="30" t="s">
        <v>506</v>
      </c>
      <c r="K1324" s="31" t="s">
        <v>504</v>
      </c>
      <c r="L1324" s="31" t="s">
        <v>405</v>
      </c>
      <c r="M1324" s="31" t="s">
        <v>388</v>
      </c>
      <c r="N1324" s="7">
        <v>46122</v>
      </c>
      <c r="O1324" s="33">
        <f t="shared" si="433"/>
        <v>4</v>
      </c>
      <c r="P1324" s="33">
        <f t="shared" si="434"/>
        <v>15</v>
      </c>
      <c r="Q1324" s="52">
        <f t="shared" si="435"/>
        <v>217</v>
      </c>
      <c r="R1324" s="37">
        <f t="shared" si="436"/>
        <v>0</v>
      </c>
      <c r="S1324" s="37">
        <f t="shared" si="437"/>
        <v>0</v>
      </c>
      <c r="T1324" s="37">
        <f t="shared" si="438"/>
        <v>0</v>
      </c>
      <c r="U1324" s="37">
        <f t="shared" si="439"/>
        <v>22343.040000000001</v>
      </c>
      <c r="V1324" s="37">
        <f t="shared" si="440"/>
        <v>0</v>
      </c>
      <c r="W1324" s="37">
        <f t="shared" si="441"/>
        <v>0</v>
      </c>
    </row>
    <row r="1325" spans="1:23" x14ac:dyDescent="0.35">
      <c r="A1325" s="30">
        <v>45869</v>
      </c>
      <c r="B1325" s="31" t="s">
        <v>884</v>
      </c>
      <c r="C1325" s="31" t="s">
        <v>480</v>
      </c>
      <c r="D1325" s="31">
        <v>761801.88</v>
      </c>
      <c r="E1325" s="31">
        <v>121888.3</v>
      </c>
      <c r="F1325" s="31">
        <v>883690.18</v>
      </c>
      <c r="G1325" s="31">
        <v>232979.43</v>
      </c>
      <c r="H1325" s="31">
        <f>G1325/1.16</f>
        <v>200844.33620689655</v>
      </c>
      <c r="I1325" s="30">
        <v>45884</v>
      </c>
      <c r="J1325" s="30" t="s">
        <v>506</v>
      </c>
      <c r="K1325" s="31" t="s">
        <v>510</v>
      </c>
      <c r="L1325" s="31" t="s">
        <v>835</v>
      </c>
      <c r="M1325" s="31" t="s">
        <v>388</v>
      </c>
      <c r="N1325" s="7">
        <v>46122</v>
      </c>
      <c r="O1325" s="33">
        <f t="shared" si="433"/>
        <v>4</v>
      </c>
      <c r="P1325" s="33">
        <f t="shared" si="434"/>
        <v>15</v>
      </c>
      <c r="Q1325" s="52">
        <f t="shared" si="435"/>
        <v>239</v>
      </c>
      <c r="R1325" s="37">
        <f t="shared" si="436"/>
        <v>0</v>
      </c>
      <c r="S1325" s="37">
        <f t="shared" si="437"/>
        <v>0</v>
      </c>
      <c r="T1325" s="37">
        <f t="shared" si="438"/>
        <v>0</v>
      </c>
      <c r="U1325" s="37">
        <f t="shared" si="439"/>
        <v>200844.33620689655</v>
      </c>
      <c r="V1325" s="37">
        <f t="shared" si="440"/>
        <v>0</v>
      </c>
      <c r="W1325" s="37">
        <f t="shared" si="441"/>
        <v>0</v>
      </c>
    </row>
    <row r="1326" spans="1:23" x14ac:dyDescent="0.35">
      <c r="A1326" s="30">
        <v>45840</v>
      </c>
      <c r="B1326" s="31" t="s">
        <v>863</v>
      </c>
      <c r="C1326" s="31" t="s">
        <v>406</v>
      </c>
      <c r="D1326" s="31">
        <v>14940</v>
      </c>
      <c r="E1326" s="31">
        <v>2390.4</v>
      </c>
      <c r="F1326" s="31">
        <v>17330.400000000001</v>
      </c>
      <c r="G1326" s="31">
        <v>17330.400000000001</v>
      </c>
      <c r="H1326" s="31">
        <f t="shared" ref="H1326:H1331" si="446">D1326</f>
        <v>14940</v>
      </c>
      <c r="I1326" s="30">
        <v>45870</v>
      </c>
      <c r="J1326" s="30" t="s">
        <v>506</v>
      </c>
      <c r="K1326" s="31" t="s">
        <v>504</v>
      </c>
      <c r="L1326" s="31" t="s">
        <v>405</v>
      </c>
      <c r="M1326" s="31" t="s">
        <v>388</v>
      </c>
      <c r="N1326" s="7">
        <v>46122</v>
      </c>
      <c r="O1326" s="33">
        <f t="shared" si="433"/>
        <v>4</v>
      </c>
      <c r="P1326" s="33">
        <f t="shared" si="434"/>
        <v>15</v>
      </c>
      <c r="Q1326" s="52">
        <f t="shared" si="435"/>
        <v>253</v>
      </c>
      <c r="R1326" s="37">
        <f t="shared" si="436"/>
        <v>0</v>
      </c>
      <c r="S1326" s="37">
        <f t="shared" si="437"/>
        <v>0</v>
      </c>
      <c r="T1326" s="37">
        <f t="shared" si="438"/>
        <v>0</v>
      </c>
      <c r="U1326" s="37">
        <f t="shared" si="439"/>
        <v>14940</v>
      </c>
      <c r="V1326" s="37">
        <f t="shared" si="440"/>
        <v>0</v>
      </c>
      <c r="W1326" s="37">
        <f t="shared" si="441"/>
        <v>0</v>
      </c>
    </row>
    <row r="1327" spans="1:23" x14ac:dyDescent="0.35">
      <c r="A1327" s="30">
        <v>45827</v>
      </c>
      <c r="B1327" s="31" t="s">
        <v>854</v>
      </c>
      <c r="C1327" s="31" t="s">
        <v>406</v>
      </c>
      <c r="D1327" s="31">
        <v>22410</v>
      </c>
      <c r="E1327" s="31">
        <v>3585.6</v>
      </c>
      <c r="F1327" s="31">
        <v>25995.599999999999</v>
      </c>
      <c r="G1327" s="31">
        <v>25995.599999999999</v>
      </c>
      <c r="H1327" s="31">
        <f t="shared" si="446"/>
        <v>22410</v>
      </c>
      <c r="I1327" s="30">
        <v>45857</v>
      </c>
      <c r="J1327" s="30" t="s">
        <v>506</v>
      </c>
      <c r="K1327" s="31" t="s">
        <v>504</v>
      </c>
      <c r="L1327" s="31" t="s">
        <v>405</v>
      </c>
      <c r="M1327" s="31" t="s">
        <v>388</v>
      </c>
      <c r="N1327" s="7">
        <v>46122</v>
      </c>
      <c r="O1327" s="33">
        <f t="shared" si="433"/>
        <v>4</v>
      </c>
      <c r="P1327" s="33">
        <f t="shared" si="434"/>
        <v>15</v>
      </c>
      <c r="Q1327" s="52">
        <f t="shared" si="435"/>
        <v>266</v>
      </c>
      <c r="R1327" s="37">
        <f t="shared" si="436"/>
        <v>0</v>
      </c>
      <c r="S1327" s="37">
        <f t="shared" si="437"/>
        <v>0</v>
      </c>
      <c r="T1327" s="37">
        <f t="shared" si="438"/>
        <v>0</v>
      </c>
      <c r="U1327" s="37">
        <f t="shared" si="439"/>
        <v>22410</v>
      </c>
      <c r="V1327" s="37">
        <f t="shared" si="440"/>
        <v>0</v>
      </c>
      <c r="W1327" s="37">
        <f t="shared" si="441"/>
        <v>0</v>
      </c>
    </row>
    <row r="1328" spans="1:23" x14ac:dyDescent="0.35">
      <c r="A1328" s="30">
        <v>45814</v>
      </c>
      <c r="B1328" s="31" t="s">
        <v>845</v>
      </c>
      <c r="C1328" s="31" t="s">
        <v>406</v>
      </c>
      <c r="D1328" s="31">
        <v>19012.5</v>
      </c>
      <c r="E1328" s="31">
        <v>3042</v>
      </c>
      <c r="F1328" s="31">
        <v>22054.5</v>
      </c>
      <c r="G1328" s="31">
        <v>22054.5</v>
      </c>
      <c r="H1328" s="31">
        <f t="shared" si="446"/>
        <v>19012.5</v>
      </c>
      <c r="I1328" s="30">
        <v>45844</v>
      </c>
      <c r="J1328" s="30" t="s">
        <v>506</v>
      </c>
      <c r="K1328" s="31" t="s">
        <v>504</v>
      </c>
      <c r="L1328" s="31" t="s">
        <v>405</v>
      </c>
      <c r="M1328" s="31" t="s">
        <v>388</v>
      </c>
      <c r="N1328" s="7">
        <v>46122</v>
      </c>
      <c r="O1328" s="33">
        <f t="shared" si="433"/>
        <v>4</v>
      </c>
      <c r="P1328" s="33">
        <f t="shared" si="434"/>
        <v>15</v>
      </c>
      <c r="Q1328" s="52">
        <f t="shared" si="435"/>
        <v>279</v>
      </c>
      <c r="R1328" s="37">
        <f t="shared" si="436"/>
        <v>0</v>
      </c>
      <c r="S1328" s="37">
        <f t="shared" si="437"/>
        <v>0</v>
      </c>
      <c r="T1328" s="37">
        <f t="shared" si="438"/>
        <v>0</v>
      </c>
      <c r="U1328" s="37">
        <f t="shared" si="439"/>
        <v>19012.5</v>
      </c>
      <c r="V1328" s="37">
        <f t="shared" si="440"/>
        <v>0</v>
      </c>
      <c r="W1328" s="37">
        <f t="shared" si="441"/>
        <v>0</v>
      </c>
    </row>
    <row r="1329" spans="1:23" x14ac:dyDescent="0.35">
      <c r="A1329" s="30">
        <v>45799</v>
      </c>
      <c r="B1329" s="31" t="s">
        <v>844</v>
      </c>
      <c r="C1329" s="31" t="s">
        <v>798</v>
      </c>
      <c r="D1329" s="31">
        <v>3477.15</v>
      </c>
      <c r="E1329" s="31">
        <v>556.34</v>
      </c>
      <c r="F1329" s="31">
        <v>4033.49</v>
      </c>
      <c r="G1329" s="31">
        <v>4033.49</v>
      </c>
      <c r="H1329" s="31">
        <f t="shared" si="446"/>
        <v>3477.15</v>
      </c>
      <c r="I1329" s="30">
        <v>45829</v>
      </c>
      <c r="J1329" s="30" t="s">
        <v>506</v>
      </c>
      <c r="K1329" s="31" t="s">
        <v>504</v>
      </c>
      <c r="L1329" s="31" t="s">
        <v>405</v>
      </c>
      <c r="M1329" s="31" t="s">
        <v>388</v>
      </c>
      <c r="N1329" s="7">
        <v>46122</v>
      </c>
      <c r="O1329" s="33">
        <f t="shared" si="433"/>
        <v>4</v>
      </c>
      <c r="P1329" s="33">
        <f t="shared" si="434"/>
        <v>15</v>
      </c>
      <c r="Q1329" s="52">
        <f t="shared" si="435"/>
        <v>294</v>
      </c>
      <c r="R1329" s="37">
        <f t="shared" si="436"/>
        <v>0</v>
      </c>
      <c r="S1329" s="37">
        <f t="shared" si="437"/>
        <v>0</v>
      </c>
      <c r="T1329" s="37">
        <f t="shared" si="438"/>
        <v>0</v>
      </c>
      <c r="U1329" s="37">
        <f t="shared" si="439"/>
        <v>3477.15</v>
      </c>
      <c r="V1329" s="37">
        <f t="shared" si="440"/>
        <v>0</v>
      </c>
      <c r="W1329" s="37">
        <f t="shared" si="441"/>
        <v>0</v>
      </c>
    </row>
    <row r="1330" spans="1:23" x14ac:dyDescent="0.35">
      <c r="A1330" s="30">
        <v>45792</v>
      </c>
      <c r="B1330" s="31" t="s">
        <v>840</v>
      </c>
      <c r="C1330" s="31" t="s">
        <v>798</v>
      </c>
      <c r="D1330" s="31">
        <v>162680</v>
      </c>
      <c r="E1330" s="31">
        <v>26028.799999999999</v>
      </c>
      <c r="F1330" s="31">
        <v>188708.8</v>
      </c>
      <c r="G1330" s="31">
        <v>188708.8</v>
      </c>
      <c r="H1330" s="31">
        <f t="shared" si="446"/>
        <v>162680</v>
      </c>
      <c r="I1330" s="30">
        <v>45822</v>
      </c>
      <c r="J1330" s="30" t="s">
        <v>506</v>
      </c>
      <c r="K1330" s="31" t="s">
        <v>504</v>
      </c>
      <c r="L1330" s="31" t="s">
        <v>405</v>
      </c>
      <c r="M1330" s="31" t="s">
        <v>388</v>
      </c>
      <c r="N1330" s="7">
        <v>46122</v>
      </c>
      <c r="O1330" s="33">
        <f t="shared" si="433"/>
        <v>4</v>
      </c>
      <c r="P1330" s="33">
        <f t="shared" si="434"/>
        <v>15</v>
      </c>
      <c r="Q1330" s="52">
        <f t="shared" si="435"/>
        <v>301</v>
      </c>
      <c r="R1330" s="37">
        <f t="shared" si="436"/>
        <v>0</v>
      </c>
      <c r="S1330" s="37">
        <f t="shared" si="437"/>
        <v>0</v>
      </c>
      <c r="T1330" s="37">
        <f t="shared" si="438"/>
        <v>0</v>
      </c>
      <c r="U1330" s="37">
        <f t="shared" si="439"/>
        <v>162680</v>
      </c>
      <c r="V1330" s="37">
        <f t="shared" si="440"/>
        <v>0</v>
      </c>
      <c r="W1330" s="37">
        <f t="shared" si="441"/>
        <v>0</v>
      </c>
    </row>
    <row r="1331" spans="1:23" x14ac:dyDescent="0.35">
      <c r="A1331" s="30">
        <v>45792</v>
      </c>
      <c r="B1331" s="31" t="s">
        <v>841</v>
      </c>
      <c r="C1331" s="31" t="s">
        <v>798</v>
      </c>
      <c r="D1331" s="31">
        <v>6970.68</v>
      </c>
      <c r="E1331" s="31">
        <v>1115.31</v>
      </c>
      <c r="F1331" s="31">
        <v>8085.99</v>
      </c>
      <c r="G1331" s="31">
        <v>8085.99</v>
      </c>
      <c r="H1331" s="31">
        <f t="shared" si="446"/>
        <v>6970.68</v>
      </c>
      <c r="I1331" s="30">
        <v>45822</v>
      </c>
      <c r="J1331" s="30" t="s">
        <v>506</v>
      </c>
      <c r="K1331" s="31" t="s">
        <v>504</v>
      </c>
      <c r="L1331" s="31" t="s">
        <v>405</v>
      </c>
      <c r="M1331" s="31" t="s">
        <v>388</v>
      </c>
      <c r="N1331" s="7">
        <v>46122</v>
      </c>
      <c r="O1331" s="33">
        <f t="shared" si="433"/>
        <v>4</v>
      </c>
      <c r="P1331" s="33">
        <f t="shared" si="434"/>
        <v>15</v>
      </c>
      <c r="Q1331" s="52">
        <f t="shared" si="435"/>
        <v>301</v>
      </c>
      <c r="R1331" s="37">
        <f t="shared" si="436"/>
        <v>0</v>
      </c>
      <c r="S1331" s="37">
        <f t="shared" si="437"/>
        <v>0</v>
      </c>
      <c r="T1331" s="37">
        <f t="shared" si="438"/>
        <v>0</v>
      </c>
      <c r="U1331" s="37">
        <f t="shared" si="439"/>
        <v>6970.68</v>
      </c>
      <c r="V1331" s="37">
        <f t="shared" si="440"/>
        <v>0</v>
      </c>
      <c r="W1331" s="37">
        <f t="shared" si="441"/>
        <v>0</v>
      </c>
    </row>
    <row r="1332" spans="1:23" x14ac:dyDescent="0.35">
      <c r="A1332" s="30">
        <v>45792</v>
      </c>
      <c r="B1332" s="31" t="s">
        <v>842</v>
      </c>
      <c r="C1332" s="31" t="s">
        <v>406</v>
      </c>
      <c r="D1332" s="31">
        <v>31024.799999999999</v>
      </c>
      <c r="E1332" s="31">
        <v>4963.97</v>
      </c>
      <c r="F1332" s="31">
        <v>35988.769999999997</v>
      </c>
      <c r="G1332" s="31">
        <v>4384.8</v>
      </c>
      <c r="H1332" s="31">
        <f>G1332/1.16</f>
        <v>3780.0000000000005</v>
      </c>
      <c r="I1332" s="30">
        <v>45822</v>
      </c>
      <c r="J1332" s="30" t="s">
        <v>506</v>
      </c>
      <c r="K1332" s="31" t="s">
        <v>510</v>
      </c>
      <c r="L1332" s="31" t="s">
        <v>405</v>
      </c>
      <c r="M1332" s="31" t="s">
        <v>388</v>
      </c>
      <c r="N1332" s="7">
        <v>46122</v>
      </c>
      <c r="O1332" s="33">
        <f t="shared" si="433"/>
        <v>4</v>
      </c>
      <c r="P1332" s="33">
        <f t="shared" si="434"/>
        <v>15</v>
      </c>
      <c r="Q1332" s="52">
        <f t="shared" si="435"/>
        <v>301</v>
      </c>
      <c r="R1332" s="37">
        <f t="shared" si="436"/>
        <v>0</v>
      </c>
      <c r="S1332" s="37">
        <f t="shared" si="437"/>
        <v>0</v>
      </c>
      <c r="T1332" s="37">
        <f t="shared" si="438"/>
        <v>0</v>
      </c>
      <c r="U1332" s="37">
        <f t="shared" si="439"/>
        <v>3780.0000000000005</v>
      </c>
      <c r="V1332" s="37">
        <f t="shared" si="440"/>
        <v>0</v>
      </c>
      <c r="W1332" s="37">
        <f t="shared" si="441"/>
        <v>0</v>
      </c>
    </row>
    <row r="1333" spans="1:23" x14ac:dyDescent="0.35">
      <c r="A1333" s="30">
        <v>45790</v>
      </c>
      <c r="B1333" s="31" t="s">
        <v>843</v>
      </c>
      <c r="C1333" s="31" t="s">
        <v>798</v>
      </c>
      <c r="D1333" s="31">
        <v>20992.5</v>
      </c>
      <c r="E1333" s="31">
        <v>3358.8</v>
      </c>
      <c r="F1333" s="31">
        <v>24351.3</v>
      </c>
      <c r="G1333" s="31">
        <v>24351.3</v>
      </c>
      <c r="H1333" s="31">
        <f t="shared" ref="H1333:H1335" si="447">D1333</f>
        <v>20992.5</v>
      </c>
      <c r="I1333" s="30">
        <v>45820</v>
      </c>
      <c r="J1333" s="30" t="s">
        <v>506</v>
      </c>
      <c r="K1333" s="31" t="s">
        <v>504</v>
      </c>
      <c r="L1333" s="31" t="s">
        <v>405</v>
      </c>
      <c r="M1333" s="31" t="s">
        <v>388</v>
      </c>
      <c r="N1333" s="7">
        <v>46122</v>
      </c>
      <c r="O1333" s="33">
        <f t="shared" si="433"/>
        <v>4</v>
      </c>
      <c r="P1333" s="33">
        <f t="shared" si="434"/>
        <v>15</v>
      </c>
      <c r="Q1333" s="52">
        <f t="shared" si="435"/>
        <v>303</v>
      </c>
      <c r="R1333" s="37">
        <f t="shared" si="436"/>
        <v>0</v>
      </c>
      <c r="S1333" s="37">
        <f t="shared" si="437"/>
        <v>0</v>
      </c>
      <c r="T1333" s="37">
        <f t="shared" si="438"/>
        <v>0</v>
      </c>
      <c r="U1333" s="37">
        <f t="shared" si="439"/>
        <v>20992.5</v>
      </c>
      <c r="V1333" s="37">
        <f t="shared" si="440"/>
        <v>0</v>
      </c>
      <c r="W1333" s="37">
        <f t="shared" si="441"/>
        <v>0</v>
      </c>
    </row>
    <row r="1334" spans="1:23" x14ac:dyDescent="0.35">
      <c r="A1334" s="30">
        <v>45784</v>
      </c>
      <c r="B1334" s="31" t="s">
        <v>838</v>
      </c>
      <c r="C1334" s="31" t="s">
        <v>798</v>
      </c>
      <c r="D1334" s="31">
        <v>5250</v>
      </c>
      <c r="E1334" s="31">
        <v>840</v>
      </c>
      <c r="F1334" s="31">
        <v>6090</v>
      </c>
      <c r="G1334" s="31">
        <v>6090</v>
      </c>
      <c r="H1334" s="31">
        <f t="shared" si="447"/>
        <v>5250</v>
      </c>
      <c r="I1334" s="30">
        <v>45814</v>
      </c>
      <c r="J1334" s="30" t="s">
        <v>506</v>
      </c>
      <c r="K1334" s="31" t="s">
        <v>504</v>
      </c>
      <c r="L1334" s="31" t="s">
        <v>405</v>
      </c>
      <c r="M1334" s="31" t="s">
        <v>388</v>
      </c>
      <c r="N1334" s="7">
        <v>46122</v>
      </c>
      <c r="O1334" s="33">
        <f t="shared" si="433"/>
        <v>4</v>
      </c>
      <c r="P1334" s="33">
        <f t="shared" si="434"/>
        <v>15</v>
      </c>
      <c r="Q1334" s="52">
        <f t="shared" si="435"/>
        <v>309</v>
      </c>
      <c r="R1334" s="37">
        <f t="shared" si="436"/>
        <v>0</v>
      </c>
      <c r="S1334" s="37">
        <f t="shared" si="437"/>
        <v>0</v>
      </c>
      <c r="T1334" s="37">
        <f t="shared" si="438"/>
        <v>0</v>
      </c>
      <c r="U1334" s="37">
        <f t="shared" si="439"/>
        <v>5250</v>
      </c>
      <c r="V1334" s="37">
        <f t="shared" si="440"/>
        <v>0</v>
      </c>
      <c r="W1334" s="37">
        <f t="shared" si="441"/>
        <v>0</v>
      </c>
    </row>
    <row r="1335" spans="1:23" x14ac:dyDescent="0.35">
      <c r="A1335" s="30">
        <v>45772</v>
      </c>
      <c r="B1335" s="31" t="s">
        <v>836</v>
      </c>
      <c r="C1335" s="31" t="s">
        <v>798</v>
      </c>
      <c r="D1335" s="31">
        <v>45500</v>
      </c>
      <c r="E1335" s="31">
        <v>7280</v>
      </c>
      <c r="F1335" s="31">
        <v>52780</v>
      </c>
      <c r="G1335" s="31">
        <v>52780</v>
      </c>
      <c r="H1335" s="31">
        <f t="shared" si="447"/>
        <v>45500</v>
      </c>
      <c r="I1335" s="30">
        <v>45802</v>
      </c>
      <c r="J1335" s="30" t="s">
        <v>506</v>
      </c>
      <c r="K1335" s="31" t="s">
        <v>504</v>
      </c>
      <c r="L1335" s="31" t="s">
        <v>405</v>
      </c>
      <c r="M1335" s="31" t="s">
        <v>388</v>
      </c>
      <c r="N1335" s="7">
        <v>46122</v>
      </c>
      <c r="O1335" s="33">
        <f t="shared" si="433"/>
        <v>4</v>
      </c>
      <c r="P1335" s="33">
        <f t="shared" si="434"/>
        <v>15</v>
      </c>
      <c r="Q1335" s="52">
        <f t="shared" si="435"/>
        <v>321</v>
      </c>
      <c r="R1335" s="37">
        <f t="shared" si="436"/>
        <v>0</v>
      </c>
      <c r="S1335" s="37">
        <f t="shared" si="437"/>
        <v>0</v>
      </c>
      <c r="T1335" s="37">
        <f t="shared" si="438"/>
        <v>0</v>
      </c>
      <c r="U1335" s="37">
        <f t="shared" si="439"/>
        <v>45500</v>
      </c>
      <c r="V1335" s="37">
        <f t="shared" si="440"/>
        <v>0</v>
      </c>
      <c r="W1335" s="37">
        <f t="shared" si="441"/>
        <v>0</v>
      </c>
    </row>
    <row r="1336" spans="1:23" x14ac:dyDescent="0.35">
      <c r="A1336" s="30">
        <v>45720</v>
      </c>
      <c r="B1336" s="31" t="s">
        <v>806</v>
      </c>
      <c r="C1336" s="31" t="s">
        <v>798</v>
      </c>
      <c r="D1336" s="31">
        <v>31483.63</v>
      </c>
      <c r="E1336" s="31">
        <v>5037.38</v>
      </c>
      <c r="F1336" s="31">
        <v>36521.01</v>
      </c>
      <c r="G1336" s="31">
        <v>5816.12</v>
      </c>
      <c r="H1336" s="31">
        <f>G1336/1.16</f>
        <v>5013.8965517241386</v>
      </c>
      <c r="I1336" s="30">
        <v>45750</v>
      </c>
      <c r="J1336" s="30" t="s">
        <v>506</v>
      </c>
      <c r="K1336" s="31" t="s">
        <v>510</v>
      </c>
      <c r="L1336" s="31" t="s">
        <v>405</v>
      </c>
      <c r="M1336" s="31" t="s">
        <v>388</v>
      </c>
      <c r="N1336" s="7">
        <v>46122</v>
      </c>
      <c r="O1336" s="33">
        <f t="shared" si="433"/>
        <v>4</v>
      </c>
      <c r="P1336" s="33">
        <f t="shared" si="434"/>
        <v>15</v>
      </c>
      <c r="Q1336" s="52">
        <f t="shared" si="435"/>
        <v>373</v>
      </c>
      <c r="R1336" s="37">
        <f t="shared" si="436"/>
        <v>0</v>
      </c>
      <c r="S1336" s="37">
        <f t="shared" si="437"/>
        <v>0</v>
      </c>
      <c r="T1336" s="37">
        <f t="shared" si="438"/>
        <v>0</v>
      </c>
      <c r="U1336" s="37">
        <f t="shared" si="439"/>
        <v>5013.8965517241386</v>
      </c>
      <c r="V1336" s="37">
        <f t="shared" si="440"/>
        <v>0</v>
      </c>
      <c r="W1336" s="37">
        <f t="shared" si="441"/>
        <v>0</v>
      </c>
    </row>
    <row r="1337" spans="1:23" x14ac:dyDescent="0.35">
      <c r="A1337" s="30">
        <v>45709</v>
      </c>
      <c r="B1337" s="31" t="s">
        <v>804</v>
      </c>
      <c r="C1337" s="31" t="s">
        <v>798</v>
      </c>
      <c r="D1337" s="31">
        <v>23609.5</v>
      </c>
      <c r="E1337" s="31">
        <v>2595.6</v>
      </c>
      <c r="F1337" s="31">
        <v>26205.1</v>
      </c>
      <c r="G1337" s="31">
        <v>26205.1</v>
      </c>
      <c r="H1337" s="31">
        <f t="shared" ref="H1337:H1339" si="448">D1337</f>
        <v>23609.5</v>
      </c>
      <c r="I1337" s="30">
        <v>45784</v>
      </c>
      <c r="J1337" s="30" t="s">
        <v>506</v>
      </c>
      <c r="K1337" s="31" t="s">
        <v>504</v>
      </c>
      <c r="L1337" s="31" t="s">
        <v>405</v>
      </c>
      <c r="M1337" s="31" t="s">
        <v>388</v>
      </c>
      <c r="N1337" s="7">
        <v>46122</v>
      </c>
      <c r="O1337" s="33">
        <f t="shared" si="433"/>
        <v>4</v>
      </c>
      <c r="P1337" s="33">
        <f t="shared" si="434"/>
        <v>15</v>
      </c>
      <c r="Q1337" s="52">
        <f t="shared" si="435"/>
        <v>339</v>
      </c>
      <c r="R1337" s="37">
        <f t="shared" si="436"/>
        <v>0</v>
      </c>
      <c r="S1337" s="37">
        <f t="shared" si="437"/>
        <v>0</v>
      </c>
      <c r="T1337" s="37">
        <f t="shared" si="438"/>
        <v>0</v>
      </c>
      <c r="U1337" s="37">
        <f t="shared" si="439"/>
        <v>23609.5</v>
      </c>
      <c r="V1337" s="37">
        <f t="shared" si="440"/>
        <v>0</v>
      </c>
      <c r="W1337" s="37">
        <f t="shared" si="441"/>
        <v>0</v>
      </c>
    </row>
    <row r="1338" spans="1:23" x14ac:dyDescent="0.35">
      <c r="A1338" s="30">
        <v>45699</v>
      </c>
      <c r="B1338" s="31" t="s">
        <v>799</v>
      </c>
      <c r="C1338" s="31" t="s">
        <v>782</v>
      </c>
      <c r="D1338" s="31">
        <v>1230</v>
      </c>
      <c r="E1338" s="31"/>
      <c r="F1338" s="31">
        <v>1230</v>
      </c>
      <c r="G1338" s="31">
        <v>1230</v>
      </c>
      <c r="H1338" s="31">
        <f t="shared" si="448"/>
        <v>1230</v>
      </c>
      <c r="I1338" s="30">
        <v>45714</v>
      </c>
      <c r="J1338" s="30" t="s">
        <v>506</v>
      </c>
      <c r="K1338" s="31" t="s">
        <v>504</v>
      </c>
      <c r="L1338" s="31" t="s">
        <v>405</v>
      </c>
      <c r="M1338" s="31" t="s">
        <v>388</v>
      </c>
      <c r="N1338" s="7">
        <v>46122</v>
      </c>
      <c r="O1338" s="33">
        <f t="shared" si="433"/>
        <v>4</v>
      </c>
      <c r="P1338" s="33">
        <f t="shared" si="434"/>
        <v>15</v>
      </c>
      <c r="Q1338" s="52">
        <f t="shared" si="435"/>
        <v>409</v>
      </c>
      <c r="R1338" s="37">
        <f t="shared" si="436"/>
        <v>0</v>
      </c>
      <c r="S1338" s="37">
        <f t="shared" si="437"/>
        <v>0</v>
      </c>
      <c r="T1338" s="37">
        <f t="shared" si="438"/>
        <v>0</v>
      </c>
      <c r="U1338" s="37">
        <f t="shared" si="439"/>
        <v>1230</v>
      </c>
      <c r="V1338" s="37">
        <f t="shared" si="440"/>
        <v>0</v>
      </c>
      <c r="W1338" s="37">
        <f t="shared" si="441"/>
        <v>0</v>
      </c>
    </row>
    <row r="1339" spans="1:23" x14ac:dyDescent="0.35">
      <c r="A1339" s="30">
        <v>45610</v>
      </c>
      <c r="B1339" s="31" t="s">
        <v>760</v>
      </c>
      <c r="C1339" s="31" t="s">
        <v>413</v>
      </c>
      <c r="D1339" s="31">
        <v>2369.29</v>
      </c>
      <c r="E1339" s="31">
        <v>379.09</v>
      </c>
      <c r="F1339" s="31">
        <v>2748.38</v>
      </c>
      <c r="G1339" s="31">
        <v>2748.38</v>
      </c>
      <c r="H1339" s="31">
        <f t="shared" si="448"/>
        <v>2369.29</v>
      </c>
      <c r="I1339" s="30">
        <v>45640</v>
      </c>
      <c r="J1339" s="30" t="s">
        <v>506</v>
      </c>
      <c r="K1339" s="31" t="s">
        <v>504</v>
      </c>
      <c r="L1339" s="31" t="s">
        <v>393</v>
      </c>
      <c r="M1339" s="31" t="s">
        <v>388</v>
      </c>
      <c r="N1339" s="7">
        <v>46122</v>
      </c>
      <c r="O1339" s="33">
        <f t="shared" si="433"/>
        <v>4</v>
      </c>
      <c r="P1339" s="33">
        <f t="shared" si="434"/>
        <v>15</v>
      </c>
      <c r="Q1339" s="52">
        <f t="shared" si="435"/>
        <v>483</v>
      </c>
      <c r="R1339" s="37">
        <f t="shared" si="436"/>
        <v>0</v>
      </c>
      <c r="S1339" s="37">
        <f t="shared" si="437"/>
        <v>0</v>
      </c>
      <c r="T1339" s="37">
        <f t="shared" si="438"/>
        <v>0</v>
      </c>
      <c r="U1339" s="37">
        <f t="shared" si="439"/>
        <v>2369.29</v>
      </c>
      <c r="V1339" s="37">
        <f t="shared" si="440"/>
        <v>0</v>
      </c>
      <c r="W1339" s="37">
        <f t="shared" si="441"/>
        <v>0</v>
      </c>
    </row>
    <row r="1340" spans="1:23" x14ac:dyDescent="0.35">
      <c r="A1340" s="30">
        <v>45596</v>
      </c>
      <c r="B1340" s="31" t="s">
        <v>747</v>
      </c>
      <c r="C1340" s="31" t="s">
        <v>413</v>
      </c>
      <c r="D1340" s="31">
        <v>3719.83</v>
      </c>
      <c r="E1340" s="31">
        <v>595.16999999999996</v>
      </c>
      <c r="F1340" s="31">
        <v>4315</v>
      </c>
      <c r="G1340" s="31">
        <v>154.22999999999999</v>
      </c>
      <c r="H1340" s="31">
        <f>G1340/1.16</f>
        <v>132.95689655172413</v>
      </c>
      <c r="I1340" s="30">
        <v>45626</v>
      </c>
      <c r="J1340" s="30" t="s">
        <v>506</v>
      </c>
      <c r="K1340" s="31" t="s">
        <v>510</v>
      </c>
      <c r="L1340" s="31" t="s">
        <v>393</v>
      </c>
      <c r="M1340" s="31" t="s">
        <v>388</v>
      </c>
      <c r="N1340" s="7">
        <v>46122</v>
      </c>
      <c r="O1340" s="33">
        <f t="shared" si="433"/>
        <v>4</v>
      </c>
      <c r="P1340" s="33">
        <f t="shared" si="434"/>
        <v>15</v>
      </c>
      <c r="Q1340" s="52">
        <f t="shared" si="435"/>
        <v>497</v>
      </c>
      <c r="R1340" s="37">
        <f t="shared" si="436"/>
        <v>0</v>
      </c>
      <c r="S1340" s="37">
        <f t="shared" si="437"/>
        <v>0</v>
      </c>
      <c r="T1340" s="37">
        <f t="shared" si="438"/>
        <v>0</v>
      </c>
      <c r="U1340" s="37">
        <f t="shared" si="439"/>
        <v>132.95689655172413</v>
      </c>
      <c r="V1340" s="37">
        <f t="shared" si="440"/>
        <v>0</v>
      </c>
      <c r="W1340" s="37">
        <f t="shared" si="441"/>
        <v>0</v>
      </c>
    </row>
    <row r="1341" spans="1:23" x14ac:dyDescent="0.35">
      <c r="A1341" s="30">
        <v>45582</v>
      </c>
      <c r="B1341" s="31" t="s">
        <v>741</v>
      </c>
      <c r="C1341" s="31" t="s">
        <v>413</v>
      </c>
      <c r="D1341" s="31">
        <v>21120</v>
      </c>
      <c r="E1341" s="31">
        <v>3379.2</v>
      </c>
      <c r="F1341" s="31">
        <v>24499.200000000001</v>
      </c>
      <c r="G1341" s="31">
        <v>24499.200000000001</v>
      </c>
      <c r="H1341" s="31">
        <f t="shared" ref="H1341:H1342" si="449">D1341</f>
        <v>21120</v>
      </c>
      <c r="I1341" s="30">
        <v>45612</v>
      </c>
      <c r="J1341" s="30" t="s">
        <v>506</v>
      </c>
      <c r="K1341" s="31" t="s">
        <v>504</v>
      </c>
      <c r="L1341" s="31" t="s">
        <v>393</v>
      </c>
      <c r="M1341" s="31" t="s">
        <v>388</v>
      </c>
      <c r="N1341" s="7">
        <v>46122</v>
      </c>
      <c r="O1341" s="33">
        <f t="shared" si="433"/>
        <v>4</v>
      </c>
      <c r="P1341" s="33">
        <f t="shared" si="434"/>
        <v>15</v>
      </c>
      <c r="Q1341" s="52">
        <f t="shared" si="435"/>
        <v>511</v>
      </c>
      <c r="R1341" s="37">
        <f t="shared" si="436"/>
        <v>0</v>
      </c>
      <c r="S1341" s="37">
        <f t="shared" si="437"/>
        <v>0</v>
      </c>
      <c r="T1341" s="37">
        <f t="shared" si="438"/>
        <v>0</v>
      </c>
      <c r="U1341" s="37">
        <f t="shared" si="439"/>
        <v>21120</v>
      </c>
      <c r="V1341" s="37">
        <f t="shared" si="440"/>
        <v>0</v>
      </c>
      <c r="W1341" s="37">
        <f t="shared" si="441"/>
        <v>0</v>
      </c>
    </row>
    <row r="1342" spans="1:23" x14ac:dyDescent="0.35">
      <c r="A1342" s="30">
        <v>45519</v>
      </c>
      <c r="B1342" s="31" t="s">
        <v>675</v>
      </c>
      <c r="C1342" s="31" t="s">
        <v>513</v>
      </c>
      <c r="D1342" s="31">
        <v>2475</v>
      </c>
      <c r="E1342" s="31">
        <v>396</v>
      </c>
      <c r="F1342" s="31">
        <v>2871</v>
      </c>
      <c r="G1342" s="31">
        <v>2871</v>
      </c>
      <c r="H1342" s="31">
        <f t="shared" si="449"/>
        <v>2475</v>
      </c>
      <c r="I1342" s="30">
        <v>45549</v>
      </c>
      <c r="J1342" s="30" t="s">
        <v>506</v>
      </c>
      <c r="K1342" s="31" t="s">
        <v>504</v>
      </c>
      <c r="L1342" s="31" t="s">
        <v>399</v>
      </c>
      <c r="M1342" s="31" t="s">
        <v>388</v>
      </c>
      <c r="N1342" s="7">
        <v>46122</v>
      </c>
      <c r="O1342" s="33">
        <f t="shared" si="433"/>
        <v>4</v>
      </c>
      <c r="P1342" s="33">
        <f t="shared" si="434"/>
        <v>15</v>
      </c>
      <c r="Q1342" s="52">
        <f t="shared" si="435"/>
        <v>574</v>
      </c>
      <c r="R1342" s="37">
        <f t="shared" si="436"/>
        <v>0</v>
      </c>
      <c r="S1342" s="37">
        <f t="shared" si="437"/>
        <v>0</v>
      </c>
      <c r="T1342" s="37">
        <f t="shared" si="438"/>
        <v>0</v>
      </c>
      <c r="U1342" s="37">
        <f t="shared" si="439"/>
        <v>2475</v>
      </c>
      <c r="V1342" s="37">
        <f t="shared" si="440"/>
        <v>0</v>
      </c>
      <c r="W1342" s="37">
        <f t="shared" si="441"/>
        <v>0</v>
      </c>
    </row>
    <row r="1343" spans="1:23" x14ac:dyDescent="0.35">
      <c r="A1343" s="30">
        <v>45498</v>
      </c>
      <c r="B1343" s="31" t="s">
        <v>661</v>
      </c>
      <c r="C1343" s="31" t="s">
        <v>513</v>
      </c>
      <c r="D1343" s="31">
        <v>2475</v>
      </c>
      <c r="E1343" s="31">
        <v>396</v>
      </c>
      <c r="F1343" s="31">
        <v>2871</v>
      </c>
      <c r="G1343" s="31">
        <v>2378</v>
      </c>
      <c r="H1343" s="31">
        <f>G1343/1.16</f>
        <v>2050</v>
      </c>
      <c r="I1343" s="30">
        <v>45528</v>
      </c>
      <c r="J1343" s="30" t="s">
        <v>506</v>
      </c>
      <c r="K1343" s="31" t="s">
        <v>510</v>
      </c>
      <c r="L1343" s="31" t="s">
        <v>399</v>
      </c>
      <c r="M1343" s="31" t="s">
        <v>388</v>
      </c>
      <c r="N1343" s="7">
        <v>46122</v>
      </c>
      <c r="O1343" s="33">
        <f t="shared" si="433"/>
        <v>4</v>
      </c>
      <c r="P1343" s="33">
        <f t="shared" si="434"/>
        <v>15</v>
      </c>
      <c r="Q1343" s="52">
        <f t="shared" si="435"/>
        <v>595</v>
      </c>
      <c r="R1343" s="37">
        <f t="shared" si="436"/>
        <v>0</v>
      </c>
      <c r="S1343" s="37">
        <f t="shared" si="437"/>
        <v>0</v>
      </c>
      <c r="T1343" s="37">
        <f t="shared" si="438"/>
        <v>0</v>
      </c>
      <c r="U1343" s="37">
        <f t="shared" si="439"/>
        <v>2050</v>
      </c>
      <c r="V1343" s="37">
        <f t="shared" si="440"/>
        <v>0</v>
      </c>
      <c r="W1343" s="37">
        <f t="shared" si="441"/>
        <v>0</v>
      </c>
    </row>
    <row r="1344" spans="1:23" x14ac:dyDescent="0.35">
      <c r="A1344" s="30">
        <v>45491</v>
      </c>
      <c r="B1344" s="31" t="s">
        <v>643</v>
      </c>
      <c r="C1344" s="31" t="s">
        <v>396</v>
      </c>
      <c r="D1344" s="31">
        <v>16588</v>
      </c>
      <c r="E1344" s="31">
        <v>2654.08</v>
      </c>
      <c r="F1344" s="31">
        <v>19242.080000000002</v>
      </c>
      <c r="G1344" s="31">
        <v>19242.080000000002</v>
      </c>
      <c r="H1344" s="31">
        <f t="shared" ref="H1344:H1345" si="450">D1344</f>
        <v>16588</v>
      </c>
      <c r="I1344" s="30">
        <v>45521</v>
      </c>
      <c r="J1344" s="30" t="s">
        <v>506</v>
      </c>
      <c r="K1344" s="31" t="s">
        <v>504</v>
      </c>
      <c r="L1344" s="31" t="s">
        <v>397</v>
      </c>
      <c r="M1344" s="31" t="s">
        <v>388</v>
      </c>
      <c r="N1344" s="7">
        <v>46122</v>
      </c>
      <c r="O1344" s="33">
        <f t="shared" si="433"/>
        <v>4</v>
      </c>
      <c r="P1344" s="33">
        <f t="shared" si="434"/>
        <v>15</v>
      </c>
      <c r="Q1344" s="52">
        <f t="shared" si="435"/>
        <v>602</v>
      </c>
      <c r="R1344" s="37">
        <f t="shared" si="436"/>
        <v>0</v>
      </c>
      <c r="S1344" s="37">
        <f t="shared" si="437"/>
        <v>0</v>
      </c>
      <c r="T1344" s="37">
        <f t="shared" si="438"/>
        <v>0</v>
      </c>
      <c r="U1344" s="37">
        <f t="shared" si="439"/>
        <v>16588</v>
      </c>
      <c r="V1344" s="37">
        <f t="shared" si="440"/>
        <v>0</v>
      </c>
      <c r="W1344" s="37">
        <f t="shared" si="441"/>
        <v>0</v>
      </c>
    </row>
    <row r="1345" spans="1:23" x14ac:dyDescent="0.35">
      <c r="A1345" s="30">
        <v>45352</v>
      </c>
      <c r="B1345" s="31" t="s">
        <v>515</v>
      </c>
      <c r="C1345" s="31" t="s">
        <v>509</v>
      </c>
      <c r="D1345" s="31">
        <v>8800</v>
      </c>
      <c r="E1345" s="31">
        <v>1408</v>
      </c>
      <c r="F1345" s="31">
        <v>10208</v>
      </c>
      <c r="G1345" s="31">
        <v>10208</v>
      </c>
      <c r="H1345" s="31">
        <f t="shared" si="450"/>
        <v>8800</v>
      </c>
      <c r="I1345" s="30">
        <v>45382</v>
      </c>
      <c r="J1345" s="30" t="s">
        <v>506</v>
      </c>
      <c r="K1345" s="31" t="s">
        <v>504</v>
      </c>
      <c r="L1345" s="31" t="s">
        <v>404</v>
      </c>
      <c r="M1345" s="31" t="s">
        <v>388</v>
      </c>
      <c r="N1345" s="7">
        <v>46122</v>
      </c>
      <c r="O1345" s="33">
        <f t="shared" ref="O1345" si="451">MONTH(N1345)</f>
        <v>4</v>
      </c>
      <c r="P1345" s="33">
        <f t="shared" ref="P1345" si="452">WEEKNUM(N1345)</f>
        <v>15</v>
      </c>
      <c r="Q1345" s="52">
        <f t="shared" ref="Q1345" si="453">IF(J1345="Vencido",N1345-I1345+1,0)</f>
        <v>741</v>
      </c>
      <c r="R1345" s="37">
        <f t="shared" ref="R1345" si="454">IF(Q1345&gt;0,IF(Q1345&lt;31,H1345,0),0)</f>
        <v>0</v>
      </c>
      <c r="S1345" s="37">
        <f t="shared" ref="S1345" si="455">IF(Q1345&gt;30,IF(Q1345&lt;61,H1345,0),0)</f>
        <v>0</v>
      </c>
      <c r="T1345" s="37">
        <f t="shared" ref="T1345" si="456">IF(Q1345&gt;60,IF(Q1345&lt;91,H1345,0),0)</f>
        <v>0</v>
      </c>
      <c r="U1345" s="37">
        <f t="shared" ref="U1345" si="457">IF(Q1345&gt;90,H1345,0)</f>
        <v>8800</v>
      </c>
      <c r="V1345" s="37">
        <f t="shared" ref="V1345" si="458">IF(J1345="Por vencer",H1345,0)</f>
        <v>0</v>
      </c>
      <c r="W1345" s="37">
        <f t="shared" ref="W1345" si="459">IF(J1345="Vigente",H1345,0)</f>
        <v>0</v>
      </c>
    </row>
    <row r="1346" spans="1:23" x14ac:dyDescent="0.35">
      <c r="A1346" s="30">
        <v>46112</v>
      </c>
      <c r="B1346" s="31" t="s">
        <v>1701</v>
      </c>
      <c r="C1346" s="31" t="s">
        <v>562</v>
      </c>
      <c r="D1346" s="31">
        <v>12600</v>
      </c>
      <c r="E1346" s="31">
        <v>2016</v>
      </c>
      <c r="F1346" s="31">
        <v>14616</v>
      </c>
      <c r="G1346" s="31">
        <v>14616</v>
      </c>
      <c r="H1346" s="31">
        <f>+D1346</f>
        <v>12600</v>
      </c>
      <c r="I1346" s="30">
        <v>46142</v>
      </c>
      <c r="J1346" s="30" t="s">
        <v>503</v>
      </c>
      <c r="K1346" s="31" t="s">
        <v>504</v>
      </c>
      <c r="L1346" s="31" t="s">
        <v>397</v>
      </c>
      <c r="M1346" s="31" t="s">
        <v>388</v>
      </c>
      <c r="N1346" s="7">
        <v>46112</v>
      </c>
      <c r="O1346" s="33">
        <f t="shared" ref="O1346:O1409" si="460">MONTH(N1346)</f>
        <v>3</v>
      </c>
      <c r="P1346" s="33">
        <f t="shared" ref="P1346:P1409" si="461">WEEKNUM(N1346)</f>
        <v>14</v>
      </c>
      <c r="Q1346" s="52">
        <f t="shared" ref="Q1346:Q1409" si="462">IF(J1346="Vencido",N1346-I1346+1,0)</f>
        <v>0</v>
      </c>
      <c r="R1346" s="37">
        <f t="shared" ref="R1346:R1409" si="463">IF(Q1346&gt;0,IF(Q1346&lt;31,H1346,0),0)</f>
        <v>0</v>
      </c>
      <c r="S1346" s="37">
        <f t="shared" ref="S1346:S1409" si="464">IF(Q1346&gt;30,IF(Q1346&lt;61,H1346,0),0)</f>
        <v>0</v>
      </c>
      <c r="T1346" s="37">
        <f t="shared" ref="T1346:T1409" si="465">IF(Q1346&gt;60,IF(Q1346&lt;91,H1346,0),0)</f>
        <v>0</v>
      </c>
      <c r="U1346" s="37">
        <f t="shared" ref="U1346:U1409" si="466">IF(Q1346&gt;90,H1346,0)</f>
        <v>0</v>
      </c>
      <c r="V1346" s="37">
        <f t="shared" ref="V1346:V1409" si="467">IF(J1346="Por vencer",H1346,0)</f>
        <v>0</v>
      </c>
      <c r="W1346" s="37">
        <f t="shared" ref="W1346:W1409" si="468">IF(J1346="Vigente",H1346,0)</f>
        <v>12600</v>
      </c>
    </row>
    <row r="1347" spans="1:23" x14ac:dyDescent="0.35">
      <c r="A1347" s="30">
        <v>46112</v>
      </c>
      <c r="B1347" s="31" t="s">
        <v>1702</v>
      </c>
      <c r="C1347" s="31" t="s">
        <v>523</v>
      </c>
      <c r="D1347" s="31">
        <v>9000</v>
      </c>
      <c r="E1347" s="31">
        <v>1440</v>
      </c>
      <c r="F1347" s="31">
        <v>10440</v>
      </c>
      <c r="G1347" s="31">
        <v>10440</v>
      </c>
      <c r="H1347" s="31">
        <f t="shared" ref="H1347:H1388" si="469">+D1347</f>
        <v>9000</v>
      </c>
      <c r="I1347" s="30">
        <v>46142</v>
      </c>
      <c r="J1347" s="30" t="s">
        <v>503</v>
      </c>
      <c r="K1347" s="31" t="s">
        <v>504</v>
      </c>
      <c r="L1347" s="31" t="s">
        <v>397</v>
      </c>
      <c r="M1347" s="31" t="s">
        <v>388</v>
      </c>
      <c r="N1347" s="7">
        <v>46112</v>
      </c>
      <c r="O1347" s="33">
        <f t="shared" si="460"/>
        <v>3</v>
      </c>
      <c r="P1347" s="33">
        <f t="shared" si="461"/>
        <v>14</v>
      </c>
      <c r="Q1347" s="52">
        <f t="shared" si="462"/>
        <v>0</v>
      </c>
      <c r="R1347" s="37">
        <f t="shared" si="463"/>
        <v>0</v>
      </c>
      <c r="S1347" s="37">
        <f t="shared" si="464"/>
        <v>0</v>
      </c>
      <c r="T1347" s="37">
        <f t="shared" si="465"/>
        <v>0</v>
      </c>
      <c r="U1347" s="37">
        <f t="shared" si="466"/>
        <v>0</v>
      </c>
      <c r="V1347" s="37">
        <f t="shared" si="467"/>
        <v>0</v>
      </c>
      <c r="W1347" s="37">
        <f t="shared" si="468"/>
        <v>9000</v>
      </c>
    </row>
    <row r="1348" spans="1:23" x14ac:dyDescent="0.35">
      <c r="A1348" s="30">
        <v>46112</v>
      </c>
      <c r="B1348" s="31" t="s">
        <v>1703</v>
      </c>
      <c r="C1348" s="31" t="s">
        <v>400</v>
      </c>
      <c r="D1348" s="31">
        <v>179222.67</v>
      </c>
      <c r="E1348" s="31">
        <v>28675.63</v>
      </c>
      <c r="F1348" s="31">
        <v>207898.3</v>
      </c>
      <c r="G1348" s="31">
        <v>207898.3</v>
      </c>
      <c r="H1348" s="31">
        <f t="shared" si="469"/>
        <v>179222.67</v>
      </c>
      <c r="I1348" s="30">
        <v>46142</v>
      </c>
      <c r="J1348" s="30" t="s">
        <v>503</v>
      </c>
      <c r="K1348" s="31" t="s">
        <v>504</v>
      </c>
      <c r="L1348" s="31" t="s">
        <v>835</v>
      </c>
      <c r="M1348" s="31" t="s">
        <v>388</v>
      </c>
      <c r="N1348" s="7">
        <v>46112</v>
      </c>
      <c r="O1348" s="33">
        <f t="shared" si="460"/>
        <v>3</v>
      </c>
      <c r="P1348" s="33">
        <f t="shared" si="461"/>
        <v>14</v>
      </c>
      <c r="Q1348" s="52">
        <f t="shared" si="462"/>
        <v>0</v>
      </c>
      <c r="R1348" s="37">
        <f t="shared" si="463"/>
        <v>0</v>
      </c>
      <c r="S1348" s="37">
        <f t="shared" si="464"/>
        <v>0</v>
      </c>
      <c r="T1348" s="37">
        <f t="shared" si="465"/>
        <v>0</v>
      </c>
      <c r="U1348" s="37">
        <f t="shared" si="466"/>
        <v>0</v>
      </c>
      <c r="V1348" s="37">
        <f t="shared" si="467"/>
        <v>0</v>
      </c>
      <c r="W1348" s="37">
        <f t="shared" si="468"/>
        <v>179222.67</v>
      </c>
    </row>
    <row r="1349" spans="1:23" x14ac:dyDescent="0.35">
      <c r="A1349" s="30">
        <v>46112</v>
      </c>
      <c r="B1349" s="31" t="s">
        <v>1704</v>
      </c>
      <c r="C1349" s="31" t="s">
        <v>400</v>
      </c>
      <c r="D1349" s="31">
        <v>179222.67</v>
      </c>
      <c r="E1349" s="31">
        <v>28675.63</v>
      </c>
      <c r="F1349" s="31">
        <v>207898.3</v>
      </c>
      <c r="G1349" s="31">
        <v>207898.3</v>
      </c>
      <c r="H1349" s="31">
        <f t="shared" si="469"/>
        <v>179222.67</v>
      </c>
      <c r="I1349" s="30">
        <v>46142</v>
      </c>
      <c r="J1349" s="30" t="s">
        <v>503</v>
      </c>
      <c r="K1349" s="31" t="s">
        <v>504</v>
      </c>
      <c r="L1349" s="31" t="s">
        <v>835</v>
      </c>
      <c r="M1349" s="31" t="s">
        <v>388</v>
      </c>
      <c r="N1349" s="7">
        <v>46112</v>
      </c>
      <c r="O1349" s="33">
        <f t="shared" si="460"/>
        <v>3</v>
      </c>
      <c r="P1349" s="33">
        <f t="shared" si="461"/>
        <v>14</v>
      </c>
      <c r="Q1349" s="52">
        <f t="shared" si="462"/>
        <v>0</v>
      </c>
      <c r="R1349" s="37">
        <f t="shared" si="463"/>
        <v>0</v>
      </c>
      <c r="S1349" s="37">
        <f t="shared" si="464"/>
        <v>0</v>
      </c>
      <c r="T1349" s="37">
        <f t="shared" si="465"/>
        <v>0</v>
      </c>
      <c r="U1349" s="37">
        <f t="shared" si="466"/>
        <v>0</v>
      </c>
      <c r="V1349" s="37">
        <f t="shared" si="467"/>
        <v>0</v>
      </c>
      <c r="W1349" s="37">
        <f t="shared" si="468"/>
        <v>179222.67</v>
      </c>
    </row>
    <row r="1350" spans="1:23" x14ac:dyDescent="0.35">
      <c r="A1350" s="30">
        <v>46112</v>
      </c>
      <c r="B1350" s="31" t="s">
        <v>1705</v>
      </c>
      <c r="C1350" s="31" t="s">
        <v>1274</v>
      </c>
      <c r="D1350" s="31">
        <v>9900</v>
      </c>
      <c r="E1350" s="31"/>
      <c r="F1350" s="31">
        <v>9900</v>
      </c>
      <c r="G1350" s="31">
        <v>9900</v>
      </c>
      <c r="H1350" s="31">
        <f t="shared" si="469"/>
        <v>9900</v>
      </c>
      <c r="I1350" s="30">
        <v>46142</v>
      </c>
      <c r="J1350" s="30" t="s">
        <v>503</v>
      </c>
      <c r="K1350" s="31" t="s">
        <v>504</v>
      </c>
      <c r="L1350" s="31" t="s">
        <v>397</v>
      </c>
      <c r="M1350" s="31" t="s">
        <v>388</v>
      </c>
      <c r="N1350" s="7">
        <v>46112</v>
      </c>
      <c r="O1350" s="33">
        <f t="shared" si="460"/>
        <v>3</v>
      </c>
      <c r="P1350" s="33">
        <f t="shared" si="461"/>
        <v>14</v>
      </c>
      <c r="Q1350" s="52">
        <f t="shared" si="462"/>
        <v>0</v>
      </c>
      <c r="R1350" s="37">
        <f t="shared" si="463"/>
        <v>0</v>
      </c>
      <c r="S1350" s="37">
        <f t="shared" si="464"/>
        <v>0</v>
      </c>
      <c r="T1350" s="37">
        <f t="shared" si="465"/>
        <v>0</v>
      </c>
      <c r="U1350" s="37">
        <f t="shared" si="466"/>
        <v>0</v>
      </c>
      <c r="V1350" s="37">
        <f t="shared" si="467"/>
        <v>0</v>
      </c>
      <c r="W1350" s="37">
        <f t="shared" si="468"/>
        <v>9900</v>
      </c>
    </row>
    <row r="1351" spans="1:23" x14ac:dyDescent="0.35">
      <c r="A1351" s="30">
        <v>46112</v>
      </c>
      <c r="B1351" s="31" t="s">
        <v>1706</v>
      </c>
      <c r="C1351" s="31" t="s">
        <v>1274</v>
      </c>
      <c r="D1351" s="31">
        <v>16500</v>
      </c>
      <c r="E1351" s="31"/>
      <c r="F1351" s="31">
        <v>16500</v>
      </c>
      <c r="G1351" s="31">
        <v>16500</v>
      </c>
      <c r="H1351" s="31">
        <f t="shared" si="469"/>
        <v>16500</v>
      </c>
      <c r="I1351" s="30">
        <v>46142</v>
      </c>
      <c r="J1351" s="30" t="s">
        <v>503</v>
      </c>
      <c r="K1351" s="31" t="s">
        <v>504</v>
      </c>
      <c r="L1351" s="31" t="s">
        <v>397</v>
      </c>
      <c r="M1351" s="31" t="s">
        <v>388</v>
      </c>
      <c r="N1351" s="7">
        <v>46112</v>
      </c>
      <c r="O1351" s="33">
        <f t="shared" si="460"/>
        <v>3</v>
      </c>
      <c r="P1351" s="33">
        <f t="shared" si="461"/>
        <v>14</v>
      </c>
      <c r="Q1351" s="52">
        <f t="shared" si="462"/>
        <v>0</v>
      </c>
      <c r="R1351" s="37">
        <f t="shared" si="463"/>
        <v>0</v>
      </c>
      <c r="S1351" s="37">
        <f t="shared" si="464"/>
        <v>0</v>
      </c>
      <c r="T1351" s="37">
        <f t="shared" si="465"/>
        <v>0</v>
      </c>
      <c r="U1351" s="37">
        <f t="shared" si="466"/>
        <v>0</v>
      </c>
      <c r="V1351" s="37">
        <f t="shared" si="467"/>
        <v>0</v>
      </c>
      <c r="W1351" s="37">
        <f t="shared" si="468"/>
        <v>16500</v>
      </c>
    </row>
    <row r="1352" spans="1:23" x14ac:dyDescent="0.35">
      <c r="A1352" s="30">
        <v>46112</v>
      </c>
      <c r="B1352" s="31" t="s">
        <v>1707</v>
      </c>
      <c r="C1352" s="31" t="s">
        <v>745</v>
      </c>
      <c r="D1352" s="31">
        <v>50834.07</v>
      </c>
      <c r="E1352" s="31">
        <v>8133.45</v>
      </c>
      <c r="F1352" s="31">
        <v>58967.519999999997</v>
      </c>
      <c r="G1352" s="31">
        <v>58967.519999999997</v>
      </c>
      <c r="H1352" s="31">
        <f t="shared" si="469"/>
        <v>50834.07</v>
      </c>
      <c r="I1352" s="30">
        <v>46142</v>
      </c>
      <c r="J1352" s="30" t="s">
        <v>503</v>
      </c>
      <c r="K1352" s="31" t="s">
        <v>504</v>
      </c>
      <c r="L1352" s="31" t="s">
        <v>835</v>
      </c>
      <c r="M1352" s="31" t="s">
        <v>388</v>
      </c>
      <c r="N1352" s="7">
        <v>46112</v>
      </c>
      <c r="O1352" s="33">
        <f t="shared" si="460"/>
        <v>3</v>
      </c>
      <c r="P1352" s="33">
        <f t="shared" si="461"/>
        <v>14</v>
      </c>
      <c r="Q1352" s="52">
        <f t="shared" si="462"/>
        <v>0</v>
      </c>
      <c r="R1352" s="37">
        <f t="shared" si="463"/>
        <v>0</v>
      </c>
      <c r="S1352" s="37">
        <f t="shared" si="464"/>
        <v>0</v>
      </c>
      <c r="T1352" s="37">
        <f t="shared" si="465"/>
        <v>0</v>
      </c>
      <c r="U1352" s="37">
        <f t="shared" si="466"/>
        <v>0</v>
      </c>
      <c r="V1352" s="37">
        <f t="shared" si="467"/>
        <v>0</v>
      </c>
      <c r="W1352" s="37">
        <f t="shared" si="468"/>
        <v>50834.07</v>
      </c>
    </row>
    <row r="1353" spans="1:23" x14ac:dyDescent="0.35">
      <c r="A1353" s="30">
        <v>46111</v>
      </c>
      <c r="B1353" s="31" t="s">
        <v>1708</v>
      </c>
      <c r="C1353" s="31" t="s">
        <v>674</v>
      </c>
      <c r="D1353" s="31">
        <v>37398.07</v>
      </c>
      <c r="E1353" s="31">
        <v>5983.69</v>
      </c>
      <c r="F1353" s="31">
        <v>43381.760000000002</v>
      </c>
      <c r="G1353" s="31">
        <v>43381.760000000002</v>
      </c>
      <c r="H1353" s="31">
        <f t="shared" si="469"/>
        <v>37398.07</v>
      </c>
      <c r="I1353" s="30">
        <v>46141</v>
      </c>
      <c r="J1353" s="30" t="s">
        <v>503</v>
      </c>
      <c r="K1353" s="31" t="s">
        <v>504</v>
      </c>
      <c r="L1353" s="31" t="s">
        <v>835</v>
      </c>
      <c r="M1353" s="31" t="s">
        <v>388</v>
      </c>
      <c r="N1353" s="7">
        <v>46112</v>
      </c>
      <c r="O1353" s="33">
        <f t="shared" si="460"/>
        <v>3</v>
      </c>
      <c r="P1353" s="33">
        <f t="shared" si="461"/>
        <v>14</v>
      </c>
      <c r="Q1353" s="52">
        <f t="shared" si="462"/>
        <v>0</v>
      </c>
      <c r="R1353" s="37">
        <f t="shared" si="463"/>
        <v>0</v>
      </c>
      <c r="S1353" s="37">
        <f t="shared" si="464"/>
        <v>0</v>
      </c>
      <c r="T1353" s="37">
        <f t="shared" si="465"/>
        <v>0</v>
      </c>
      <c r="U1353" s="37">
        <f t="shared" si="466"/>
        <v>0</v>
      </c>
      <c r="V1353" s="37">
        <f t="shared" si="467"/>
        <v>0</v>
      </c>
      <c r="W1353" s="37">
        <f t="shared" si="468"/>
        <v>37398.07</v>
      </c>
    </row>
    <row r="1354" spans="1:23" x14ac:dyDescent="0.35">
      <c r="A1354" s="30">
        <v>46111</v>
      </c>
      <c r="B1354" s="31" t="s">
        <v>1710</v>
      </c>
      <c r="C1354" s="31" t="s">
        <v>831</v>
      </c>
      <c r="D1354" s="31">
        <v>12466.02</v>
      </c>
      <c r="E1354" s="31"/>
      <c r="F1354" s="31">
        <v>12466.02</v>
      </c>
      <c r="G1354" s="31">
        <v>12466.02</v>
      </c>
      <c r="H1354" s="31">
        <f t="shared" si="469"/>
        <v>12466.02</v>
      </c>
      <c r="I1354" s="30">
        <v>46141</v>
      </c>
      <c r="J1354" s="30" t="s">
        <v>503</v>
      </c>
      <c r="K1354" s="31" t="s">
        <v>504</v>
      </c>
      <c r="L1354" s="31" t="s">
        <v>397</v>
      </c>
      <c r="M1354" s="31" t="s">
        <v>388</v>
      </c>
      <c r="N1354" s="7">
        <v>46112</v>
      </c>
      <c r="O1354" s="33">
        <f t="shared" si="460"/>
        <v>3</v>
      </c>
      <c r="P1354" s="33">
        <f t="shared" si="461"/>
        <v>14</v>
      </c>
      <c r="Q1354" s="52">
        <f t="shared" si="462"/>
        <v>0</v>
      </c>
      <c r="R1354" s="37">
        <f t="shared" si="463"/>
        <v>0</v>
      </c>
      <c r="S1354" s="37">
        <f t="shared" si="464"/>
        <v>0</v>
      </c>
      <c r="T1354" s="37">
        <f t="shared" si="465"/>
        <v>0</v>
      </c>
      <c r="U1354" s="37">
        <f t="shared" si="466"/>
        <v>0</v>
      </c>
      <c r="V1354" s="37">
        <f t="shared" si="467"/>
        <v>0</v>
      </c>
      <c r="W1354" s="37">
        <f t="shared" si="468"/>
        <v>12466.02</v>
      </c>
    </row>
    <row r="1355" spans="1:23" x14ac:dyDescent="0.35">
      <c r="A1355" s="30">
        <v>46111</v>
      </c>
      <c r="B1355" s="31" t="s">
        <v>1711</v>
      </c>
      <c r="C1355" s="31" t="s">
        <v>402</v>
      </c>
      <c r="D1355" s="31">
        <v>13680</v>
      </c>
      <c r="E1355" s="31">
        <v>2188.8000000000002</v>
      </c>
      <c r="F1355" s="31">
        <v>15868.8</v>
      </c>
      <c r="G1355" s="31">
        <v>15868.8</v>
      </c>
      <c r="H1355" s="31">
        <f t="shared" si="469"/>
        <v>13680</v>
      </c>
      <c r="I1355" s="30">
        <v>46141</v>
      </c>
      <c r="J1355" s="30" t="s">
        <v>503</v>
      </c>
      <c r="K1355" s="31" t="s">
        <v>504</v>
      </c>
      <c r="L1355" s="31" t="s">
        <v>397</v>
      </c>
      <c r="M1355" s="31" t="s">
        <v>388</v>
      </c>
      <c r="N1355" s="7">
        <v>46112</v>
      </c>
      <c r="O1355" s="33">
        <f t="shared" si="460"/>
        <v>3</v>
      </c>
      <c r="P1355" s="33">
        <f t="shared" si="461"/>
        <v>14</v>
      </c>
      <c r="Q1355" s="52">
        <f t="shared" si="462"/>
        <v>0</v>
      </c>
      <c r="R1355" s="37">
        <f t="shared" si="463"/>
        <v>0</v>
      </c>
      <c r="S1355" s="37">
        <f t="shared" si="464"/>
        <v>0</v>
      </c>
      <c r="T1355" s="37">
        <f t="shared" si="465"/>
        <v>0</v>
      </c>
      <c r="U1355" s="37">
        <f t="shared" si="466"/>
        <v>0</v>
      </c>
      <c r="V1355" s="37">
        <f t="shared" si="467"/>
        <v>0</v>
      </c>
      <c r="W1355" s="37">
        <f t="shared" si="468"/>
        <v>13680</v>
      </c>
    </row>
    <row r="1356" spans="1:23" x14ac:dyDescent="0.35">
      <c r="A1356" s="30">
        <v>46109</v>
      </c>
      <c r="B1356" s="31" t="s">
        <v>1717</v>
      </c>
      <c r="C1356" s="31" t="s">
        <v>1448</v>
      </c>
      <c r="D1356" s="31">
        <v>18418.55</v>
      </c>
      <c r="E1356" s="31">
        <v>2946.97</v>
      </c>
      <c r="F1356" s="31">
        <v>21365.52</v>
      </c>
      <c r="G1356" s="31">
        <v>21365.52</v>
      </c>
      <c r="H1356" s="31">
        <f t="shared" si="469"/>
        <v>18418.55</v>
      </c>
      <c r="I1356" s="30">
        <v>46139</v>
      </c>
      <c r="J1356" s="30" t="s">
        <v>503</v>
      </c>
      <c r="K1356" s="31" t="s">
        <v>504</v>
      </c>
      <c r="L1356" s="31" t="s">
        <v>1146</v>
      </c>
      <c r="M1356" s="31" t="s">
        <v>388</v>
      </c>
      <c r="N1356" s="7">
        <v>46112</v>
      </c>
      <c r="O1356" s="33">
        <f t="shared" si="460"/>
        <v>3</v>
      </c>
      <c r="P1356" s="33">
        <f t="shared" si="461"/>
        <v>14</v>
      </c>
      <c r="Q1356" s="52">
        <f t="shared" si="462"/>
        <v>0</v>
      </c>
      <c r="R1356" s="37">
        <f t="shared" si="463"/>
        <v>0</v>
      </c>
      <c r="S1356" s="37">
        <f t="shared" si="464"/>
        <v>0</v>
      </c>
      <c r="T1356" s="37">
        <f t="shared" si="465"/>
        <v>0</v>
      </c>
      <c r="U1356" s="37">
        <f t="shared" si="466"/>
        <v>0</v>
      </c>
      <c r="V1356" s="37">
        <f t="shared" si="467"/>
        <v>0</v>
      </c>
      <c r="W1356" s="37">
        <f t="shared" si="468"/>
        <v>18418.55</v>
      </c>
    </row>
    <row r="1357" spans="1:23" x14ac:dyDescent="0.35">
      <c r="A1357" s="30">
        <v>46109</v>
      </c>
      <c r="B1357" s="31" t="s">
        <v>1718</v>
      </c>
      <c r="C1357" s="31" t="s">
        <v>523</v>
      </c>
      <c r="D1357" s="31">
        <v>30750.97</v>
      </c>
      <c r="E1357" s="31">
        <v>4920.16</v>
      </c>
      <c r="F1357" s="31">
        <v>35671.129999999997</v>
      </c>
      <c r="G1357" s="31">
        <v>35671.129999999997</v>
      </c>
      <c r="H1357" s="31">
        <f t="shared" si="469"/>
        <v>30750.97</v>
      </c>
      <c r="I1357" s="30">
        <v>46139</v>
      </c>
      <c r="J1357" s="30" t="s">
        <v>503</v>
      </c>
      <c r="K1357" s="31" t="s">
        <v>504</v>
      </c>
      <c r="L1357" s="31" t="s">
        <v>397</v>
      </c>
      <c r="M1357" s="31" t="s">
        <v>388</v>
      </c>
      <c r="N1357" s="7">
        <v>46112</v>
      </c>
      <c r="O1357" s="33">
        <f t="shared" si="460"/>
        <v>3</v>
      </c>
      <c r="P1357" s="33">
        <f t="shared" si="461"/>
        <v>14</v>
      </c>
      <c r="Q1357" s="52">
        <f t="shared" si="462"/>
        <v>0</v>
      </c>
      <c r="R1357" s="37">
        <f t="shared" si="463"/>
        <v>0</v>
      </c>
      <c r="S1357" s="37">
        <f t="shared" si="464"/>
        <v>0</v>
      </c>
      <c r="T1357" s="37">
        <f t="shared" si="465"/>
        <v>0</v>
      </c>
      <c r="U1357" s="37">
        <f t="shared" si="466"/>
        <v>0</v>
      </c>
      <c r="V1357" s="37">
        <f t="shared" si="467"/>
        <v>0</v>
      </c>
      <c r="W1357" s="37">
        <f t="shared" si="468"/>
        <v>30750.97</v>
      </c>
    </row>
    <row r="1358" spans="1:23" x14ac:dyDescent="0.35">
      <c r="A1358" s="30">
        <v>46108</v>
      </c>
      <c r="B1358" s="31" t="s">
        <v>1666</v>
      </c>
      <c r="C1358" s="31" t="s">
        <v>402</v>
      </c>
      <c r="D1358" s="31">
        <v>13680</v>
      </c>
      <c r="E1358" s="31">
        <v>2188.8000000000002</v>
      </c>
      <c r="F1358" s="31">
        <v>15868.8</v>
      </c>
      <c r="G1358" s="31">
        <v>15868.8</v>
      </c>
      <c r="H1358" s="31">
        <f t="shared" si="469"/>
        <v>13680</v>
      </c>
      <c r="I1358" s="30">
        <v>46138</v>
      </c>
      <c r="J1358" s="30" t="s">
        <v>503</v>
      </c>
      <c r="K1358" s="31" t="s">
        <v>504</v>
      </c>
      <c r="L1358" s="31" t="s">
        <v>397</v>
      </c>
      <c r="M1358" s="31" t="s">
        <v>388</v>
      </c>
      <c r="N1358" s="7">
        <v>46112</v>
      </c>
      <c r="O1358" s="33">
        <f t="shared" si="460"/>
        <v>3</v>
      </c>
      <c r="P1358" s="33">
        <f t="shared" si="461"/>
        <v>14</v>
      </c>
      <c r="Q1358" s="52">
        <f t="shared" si="462"/>
        <v>0</v>
      </c>
      <c r="R1358" s="37">
        <f t="shared" si="463"/>
        <v>0</v>
      </c>
      <c r="S1358" s="37">
        <f t="shared" si="464"/>
        <v>0</v>
      </c>
      <c r="T1358" s="37">
        <f t="shared" si="465"/>
        <v>0</v>
      </c>
      <c r="U1358" s="37">
        <f t="shared" si="466"/>
        <v>0</v>
      </c>
      <c r="V1358" s="37">
        <f t="shared" si="467"/>
        <v>0</v>
      </c>
      <c r="W1358" s="37">
        <f t="shared" si="468"/>
        <v>13680</v>
      </c>
    </row>
    <row r="1359" spans="1:23" x14ac:dyDescent="0.35">
      <c r="A1359" s="30">
        <v>46108</v>
      </c>
      <c r="B1359" s="31" t="s">
        <v>1667</v>
      </c>
      <c r="C1359" s="31" t="s">
        <v>792</v>
      </c>
      <c r="D1359" s="31">
        <v>27125</v>
      </c>
      <c r="E1359" s="31">
        <v>4340</v>
      </c>
      <c r="F1359" s="31">
        <v>31465</v>
      </c>
      <c r="G1359" s="31">
        <v>31465</v>
      </c>
      <c r="H1359" s="31">
        <f t="shared" si="469"/>
        <v>27125</v>
      </c>
      <c r="I1359" s="30">
        <v>46138</v>
      </c>
      <c r="J1359" s="30" t="s">
        <v>503</v>
      </c>
      <c r="K1359" s="31" t="s">
        <v>504</v>
      </c>
      <c r="L1359" s="31" t="s">
        <v>397</v>
      </c>
      <c r="M1359" s="31" t="s">
        <v>388</v>
      </c>
      <c r="N1359" s="7">
        <v>46112</v>
      </c>
      <c r="O1359" s="33">
        <f t="shared" si="460"/>
        <v>3</v>
      </c>
      <c r="P1359" s="33">
        <f t="shared" si="461"/>
        <v>14</v>
      </c>
      <c r="Q1359" s="52">
        <f t="shared" si="462"/>
        <v>0</v>
      </c>
      <c r="R1359" s="37">
        <f t="shared" si="463"/>
        <v>0</v>
      </c>
      <c r="S1359" s="37">
        <f t="shared" si="464"/>
        <v>0</v>
      </c>
      <c r="T1359" s="37">
        <f t="shared" si="465"/>
        <v>0</v>
      </c>
      <c r="U1359" s="37">
        <f t="shared" si="466"/>
        <v>0</v>
      </c>
      <c r="V1359" s="37">
        <f t="shared" si="467"/>
        <v>0</v>
      </c>
      <c r="W1359" s="37">
        <f t="shared" si="468"/>
        <v>27125</v>
      </c>
    </row>
    <row r="1360" spans="1:23" x14ac:dyDescent="0.35">
      <c r="A1360" s="30">
        <v>46108</v>
      </c>
      <c r="B1360" s="31" t="s">
        <v>1668</v>
      </c>
      <c r="C1360" s="31" t="s">
        <v>563</v>
      </c>
      <c r="D1360" s="31">
        <v>4750</v>
      </c>
      <c r="E1360" s="31">
        <v>760</v>
      </c>
      <c r="F1360" s="31">
        <v>5510</v>
      </c>
      <c r="G1360" s="31">
        <v>5510</v>
      </c>
      <c r="H1360" s="31">
        <f t="shared" si="469"/>
        <v>4750</v>
      </c>
      <c r="I1360" s="30">
        <v>46138</v>
      </c>
      <c r="J1360" s="30" t="s">
        <v>503</v>
      </c>
      <c r="K1360" s="31" t="s">
        <v>504</v>
      </c>
      <c r="L1360" s="31" t="s">
        <v>397</v>
      </c>
      <c r="M1360" s="31" t="s">
        <v>388</v>
      </c>
      <c r="N1360" s="7">
        <v>46112</v>
      </c>
      <c r="O1360" s="33">
        <f t="shared" si="460"/>
        <v>3</v>
      </c>
      <c r="P1360" s="33">
        <f t="shared" si="461"/>
        <v>14</v>
      </c>
      <c r="Q1360" s="52">
        <f t="shared" si="462"/>
        <v>0</v>
      </c>
      <c r="R1360" s="37">
        <f t="shared" si="463"/>
        <v>0</v>
      </c>
      <c r="S1360" s="37">
        <f t="shared" si="464"/>
        <v>0</v>
      </c>
      <c r="T1360" s="37">
        <f t="shared" si="465"/>
        <v>0</v>
      </c>
      <c r="U1360" s="37">
        <f t="shared" si="466"/>
        <v>0</v>
      </c>
      <c r="V1360" s="37">
        <f t="shared" si="467"/>
        <v>0</v>
      </c>
      <c r="W1360" s="37">
        <f t="shared" si="468"/>
        <v>4750</v>
      </c>
    </row>
    <row r="1361" spans="1:23" x14ac:dyDescent="0.35">
      <c r="A1361" s="30">
        <v>46108</v>
      </c>
      <c r="B1361" s="31" t="s">
        <v>1669</v>
      </c>
      <c r="C1361" s="31" t="s">
        <v>402</v>
      </c>
      <c r="D1361" s="31">
        <v>13680</v>
      </c>
      <c r="E1361" s="31">
        <v>2188.8000000000002</v>
      </c>
      <c r="F1361" s="31">
        <v>15868.8</v>
      </c>
      <c r="G1361" s="31">
        <v>15868.8</v>
      </c>
      <c r="H1361" s="31">
        <f t="shared" si="469"/>
        <v>13680</v>
      </c>
      <c r="I1361" s="30">
        <v>46138</v>
      </c>
      <c r="J1361" s="30" t="s">
        <v>503</v>
      </c>
      <c r="K1361" s="31" t="s">
        <v>504</v>
      </c>
      <c r="L1361" s="31" t="s">
        <v>397</v>
      </c>
      <c r="M1361" s="31" t="s">
        <v>388</v>
      </c>
      <c r="N1361" s="7">
        <v>46112</v>
      </c>
      <c r="O1361" s="33">
        <f t="shared" si="460"/>
        <v>3</v>
      </c>
      <c r="P1361" s="33">
        <f t="shared" si="461"/>
        <v>14</v>
      </c>
      <c r="Q1361" s="52">
        <f t="shared" si="462"/>
        <v>0</v>
      </c>
      <c r="R1361" s="37">
        <f t="shared" si="463"/>
        <v>0</v>
      </c>
      <c r="S1361" s="37">
        <f t="shared" si="464"/>
        <v>0</v>
      </c>
      <c r="T1361" s="37">
        <f t="shared" si="465"/>
        <v>0</v>
      </c>
      <c r="U1361" s="37">
        <f t="shared" si="466"/>
        <v>0</v>
      </c>
      <c r="V1361" s="37">
        <f t="shared" si="467"/>
        <v>0</v>
      </c>
      <c r="W1361" s="37">
        <f t="shared" si="468"/>
        <v>13680</v>
      </c>
    </row>
    <row r="1362" spans="1:23" x14ac:dyDescent="0.35">
      <c r="A1362" s="30">
        <v>46108</v>
      </c>
      <c r="B1362" s="31" t="s">
        <v>1670</v>
      </c>
      <c r="C1362" s="31" t="s">
        <v>1671</v>
      </c>
      <c r="D1362" s="31">
        <v>6380</v>
      </c>
      <c r="E1362" s="31">
        <v>1020.8</v>
      </c>
      <c r="F1362" s="31">
        <v>7400.8</v>
      </c>
      <c r="G1362" s="31">
        <v>7400.8</v>
      </c>
      <c r="H1362" s="31">
        <f t="shared" si="469"/>
        <v>6380</v>
      </c>
      <c r="I1362" s="30">
        <v>46138</v>
      </c>
      <c r="J1362" s="30" t="s">
        <v>503</v>
      </c>
      <c r="K1362" s="31" t="s">
        <v>504</v>
      </c>
      <c r="L1362" s="31" t="s">
        <v>835</v>
      </c>
      <c r="M1362" s="31" t="s">
        <v>388</v>
      </c>
      <c r="N1362" s="7">
        <v>46112</v>
      </c>
      <c r="O1362" s="33">
        <f t="shared" si="460"/>
        <v>3</v>
      </c>
      <c r="P1362" s="33">
        <f t="shared" si="461"/>
        <v>14</v>
      </c>
      <c r="Q1362" s="52">
        <f t="shared" si="462"/>
        <v>0</v>
      </c>
      <c r="R1362" s="37">
        <f t="shared" si="463"/>
        <v>0</v>
      </c>
      <c r="S1362" s="37">
        <f t="shared" si="464"/>
        <v>0</v>
      </c>
      <c r="T1362" s="37">
        <f t="shared" si="465"/>
        <v>0</v>
      </c>
      <c r="U1362" s="37">
        <f t="shared" si="466"/>
        <v>0</v>
      </c>
      <c r="V1362" s="37">
        <f t="shared" si="467"/>
        <v>0</v>
      </c>
      <c r="W1362" s="37">
        <f t="shared" si="468"/>
        <v>6380</v>
      </c>
    </row>
    <row r="1363" spans="1:23" x14ac:dyDescent="0.35">
      <c r="A1363" s="30">
        <v>46107</v>
      </c>
      <c r="B1363" s="31" t="s">
        <v>1676</v>
      </c>
      <c r="C1363" s="31" t="s">
        <v>1382</v>
      </c>
      <c r="D1363" s="31">
        <v>17640</v>
      </c>
      <c r="E1363" s="31"/>
      <c r="F1363" s="31">
        <v>17640</v>
      </c>
      <c r="G1363" s="31">
        <v>17640</v>
      </c>
      <c r="H1363" s="31">
        <f t="shared" si="469"/>
        <v>17640</v>
      </c>
      <c r="I1363" s="30">
        <v>46137</v>
      </c>
      <c r="J1363" s="30" t="s">
        <v>503</v>
      </c>
      <c r="K1363" s="31" t="s">
        <v>504</v>
      </c>
      <c r="L1363" s="31" t="s">
        <v>397</v>
      </c>
      <c r="M1363" s="31" t="s">
        <v>388</v>
      </c>
      <c r="N1363" s="7">
        <v>46112</v>
      </c>
      <c r="O1363" s="33">
        <f t="shared" si="460"/>
        <v>3</v>
      </c>
      <c r="P1363" s="33">
        <f t="shared" si="461"/>
        <v>14</v>
      </c>
      <c r="Q1363" s="52">
        <f t="shared" si="462"/>
        <v>0</v>
      </c>
      <c r="R1363" s="37">
        <f t="shared" si="463"/>
        <v>0</v>
      </c>
      <c r="S1363" s="37">
        <f t="shared" si="464"/>
        <v>0</v>
      </c>
      <c r="T1363" s="37">
        <f t="shared" si="465"/>
        <v>0</v>
      </c>
      <c r="U1363" s="37">
        <f t="shared" si="466"/>
        <v>0</v>
      </c>
      <c r="V1363" s="37">
        <f t="shared" si="467"/>
        <v>0</v>
      </c>
      <c r="W1363" s="37">
        <f t="shared" si="468"/>
        <v>17640</v>
      </c>
    </row>
    <row r="1364" spans="1:23" x14ac:dyDescent="0.35">
      <c r="A1364" s="30">
        <v>46107</v>
      </c>
      <c r="B1364" s="31" t="s">
        <v>1677</v>
      </c>
      <c r="C1364" s="31" t="s">
        <v>1448</v>
      </c>
      <c r="D1364" s="31">
        <v>3150</v>
      </c>
      <c r="E1364" s="31">
        <v>504</v>
      </c>
      <c r="F1364" s="31">
        <v>3654</v>
      </c>
      <c r="G1364" s="31">
        <v>3654</v>
      </c>
      <c r="H1364" s="31">
        <f t="shared" si="469"/>
        <v>3150</v>
      </c>
      <c r="I1364" s="30">
        <v>46137</v>
      </c>
      <c r="J1364" s="30" t="s">
        <v>503</v>
      </c>
      <c r="K1364" s="31" t="s">
        <v>504</v>
      </c>
      <c r="L1364" s="31" t="s">
        <v>1146</v>
      </c>
      <c r="M1364" s="31" t="s">
        <v>388</v>
      </c>
      <c r="N1364" s="7">
        <v>46112</v>
      </c>
      <c r="O1364" s="33">
        <f t="shared" si="460"/>
        <v>3</v>
      </c>
      <c r="P1364" s="33">
        <f t="shared" si="461"/>
        <v>14</v>
      </c>
      <c r="Q1364" s="52">
        <f t="shared" si="462"/>
        <v>0</v>
      </c>
      <c r="R1364" s="37">
        <f t="shared" si="463"/>
        <v>0</v>
      </c>
      <c r="S1364" s="37">
        <f t="shared" si="464"/>
        <v>0</v>
      </c>
      <c r="T1364" s="37">
        <f t="shared" si="465"/>
        <v>0</v>
      </c>
      <c r="U1364" s="37">
        <f t="shared" si="466"/>
        <v>0</v>
      </c>
      <c r="V1364" s="37">
        <f t="shared" si="467"/>
        <v>0</v>
      </c>
      <c r="W1364" s="37">
        <f t="shared" si="468"/>
        <v>3150</v>
      </c>
    </row>
    <row r="1365" spans="1:23" x14ac:dyDescent="0.35">
      <c r="A1365" s="30">
        <v>46107</v>
      </c>
      <c r="B1365" s="31" t="s">
        <v>1678</v>
      </c>
      <c r="C1365" s="31" t="s">
        <v>1679</v>
      </c>
      <c r="D1365" s="31">
        <v>16000</v>
      </c>
      <c r="E1365" s="31">
        <v>2560</v>
      </c>
      <c r="F1365" s="31">
        <v>18560</v>
      </c>
      <c r="G1365" s="31">
        <v>18560</v>
      </c>
      <c r="H1365" s="31">
        <f t="shared" si="469"/>
        <v>16000</v>
      </c>
      <c r="I1365" s="30">
        <v>46137</v>
      </c>
      <c r="J1365" s="30" t="s">
        <v>503</v>
      </c>
      <c r="K1365" s="31" t="s">
        <v>504</v>
      </c>
      <c r="L1365" s="31" t="s">
        <v>1146</v>
      </c>
      <c r="M1365" s="31" t="s">
        <v>388</v>
      </c>
      <c r="N1365" s="7">
        <v>46112</v>
      </c>
      <c r="O1365" s="33">
        <f t="shared" si="460"/>
        <v>3</v>
      </c>
      <c r="P1365" s="33">
        <f t="shared" si="461"/>
        <v>14</v>
      </c>
      <c r="Q1365" s="52">
        <f t="shared" si="462"/>
        <v>0</v>
      </c>
      <c r="R1365" s="37">
        <f t="shared" si="463"/>
        <v>0</v>
      </c>
      <c r="S1365" s="37">
        <f t="shared" si="464"/>
        <v>0</v>
      </c>
      <c r="T1365" s="37">
        <f t="shared" si="465"/>
        <v>0</v>
      </c>
      <c r="U1365" s="37">
        <f t="shared" si="466"/>
        <v>0</v>
      </c>
      <c r="V1365" s="37">
        <f t="shared" si="467"/>
        <v>0</v>
      </c>
      <c r="W1365" s="37">
        <f t="shared" si="468"/>
        <v>16000</v>
      </c>
    </row>
    <row r="1366" spans="1:23" x14ac:dyDescent="0.35">
      <c r="A1366" s="30">
        <v>46106</v>
      </c>
      <c r="B1366" s="31" t="s">
        <v>1680</v>
      </c>
      <c r="C1366" s="31" t="s">
        <v>400</v>
      </c>
      <c r="D1366" s="31">
        <v>84216.23</v>
      </c>
      <c r="E1366" s="31">
        <v>13474.6</v>
      </c>
      <c r="F1366" s="31">
        <v>97690.83</v>
      </c>
      <c r="G1366" s="31">
        <v>97690.83</v>
      </c>
      <c r="H1366" s="31">
        <f t="shared" si="469"/>
        <v>84216.23</v>
      </c>
      <c r="I1366" s="30">
        <v>46136</v>
      </c>
      <c r="J1366" s="30" t="s">
        <v>503</v>
      </c>
      <c r="K1366" s="31" t="s">
        <v>504</v>
      </c>
      <c r="L1366" s="31" t="s">
        <v>397</v>
      </c>
      <c r="M1366" s="31" t="s">
        <v>388</v>
      </c>
      <c r="N1366" s="7">
        <v>46112</v>
      </c>
      <c r="O1366" s="33">
        <f t="shared" si="460"/>
        <v>3</v>
      </c>
      <c r="P1366" s="33">
        <f t="shared" si="461"/>
        <v>14</v>
      </c>
      <c r="Q1366" s="52">
        <f t="shared" si="462"/>
        <v>0</v>
      </c>
      <c r="R1366" s="37">
        <f t="shared" si="463"/>
        <v>0</v>
      </c>
      <c r="S1366" s="37">
        <f t="shared" si="464"/>
        <v>0</v>
      </c>
      <c r="T1366" s="37">
        <f t="shared" si="465"/>
        <v>0</v>
      </c>
      <c r="U1366" s="37">
        <f t="shared" si="466"/>
        <v>0</v>
      </c>
      <c r="V1366" s="37">
        <f t="shared" si="467"/>
        <v>0</v>
      </c>
      <c r="W1366" s="37">
        <f t="shared" si="468"/>
        <v>84216.23</v>
      </c>
    </row>
    <row r="1367" spans="1:23" x14ac:dyDescent="0.35">
      <c r="A1367" s="30">
        <v>46106</v>
      </c>
      <c r="B1367" s="31" t="s">
        <v>1681</v>
      </c>
      <c r="C1367" s="31" t="s">
        <v>831</v>
      </c>
      <c r="D1367" s="31">
        <v>4600</v>
      </c>
      <c r="E1367" s="31"/>
      <c r="F1367" s="31">
        <v>4600</v>
      </c>
      <c r="G1367" s="31">
        <v>4600</v>
      </c>
      <c r="H1367" s="31">
        <f t="shared" si="469"/>
        <v>4600</v>
      </c>
      <c r="I1367" s="30">
        <v>46136</v>
      </c>
      <c r="J1367" s="30" t="s">
        <v>503</v>
      </c>
      <c r="K1367" s="31" t="s">
        <v>504</v>
      </c>
      <c r="L1367" s="31" t="s">
        <v>397</v>
      </c>
      <c r="M1367" s="31" t="s">
        <v>388</v>
      </c>
      <c r="N1367" s="7">
        <v>46112</v>
      </c>
      <c r="O1367" s="33">
        <f t="shared" si="460"/>
        <v>3</v>
      </c>
      <c r="P1367" s="33">
        <f t="shared" si="461"/>
        <v>14</v>
      </c>
      <c r="Q1367" s="52">
        <f t="shared" si="462"/>
        <v>0</v>
      </c>
      <c r="R1367" s="37">
        <f t="shared" si="463"/>
        <v>0</v>
      </c>
      <c r="S1367" s="37">
        <f t="shared" si="464"/>
        <v>0</v>
      </c>
      <c r="T1367" s="37">
        <f t="shared" si="465"/>
        <v>0</v>
      </c>
      <c r="U1367" s="37">
        <f t="shared" si="466"/>
        <v>0</v>
      </c>
      <c r="V1367" s="37">
        <f t="shared" si="467"/>
        <v>0</v>
      </c>
      <c r="W1367" s="37">
        <f t="shared" si="468"/>
        <v>4600</v>
      </c>
    </row>
    <row r="1368" spans="1:23" x14ac:dyDescent="0.35">
      <c r="A1368" s="30">
        <v>46106</v>
      </c>
      <c r="B1368" s="31" t="s">
        <v>1683</v>
      </c>
      <c r="C1368" s="31" t="s">
        <v>410</v>
      </c>
      <c r="D1368" s="31">
        <v>78000</v>
      </c>
      <c r="E1368" s="31">
        <v>12480</v>
      </c>
      <c r="F1368" s="31">
        <v>90480</v>
      </c>
      <c r="G1368" s="31">
        <v>90480</v>
      </c>
      <c r="H1368" s="31">
        <f t="shared" si="469"/>
        <v>78000</v>
      </c>
      <c r="I1368" s="30">
        <v>46136</v>
      </c>
      <c r="J1368" s="30" t="s">
        <v>503</v>
      </c>
      <c r="K1368" s="31" t="s">
        <v>504</v>
      </c>
      <c r="L1368" s="31" t="s">
        <v>397</v>
      </c>
      <c r="M1368" s="31" t="s">
        <v>388</v>
      </c>
      <c r="N1368" s="7">
        <v>46112</v>
      </c>
      <c r="O1368" s="33">
        <f t="shared" si="460"/>
        <v>3</v>
      </c>
      <c r="P1368" s="33">
        <f t="shared" si="461"/>
        <v>14</v>
      </c>
      <c r="Q1368" s="52">
        <f t="shared" si="462"/>
        <v>0</v>
      </c>
      <c r="R1368" s="37">
        <f t="shared" si="463"/>
        <v>0</v>
      </c>
      <c r="S1368" s="37">
        <f t="shared" si="464"/>
        <v>0</v>
      </c>
      <c r="T1368" s="37">
        <f t="shared" si="465"/>
        <v>0</v>
      </c>
      <c r="U1368" s="37">
        <f t="shared" si="466"/>
        <v>0</v>
      </c>
      <c r="V1368" s="37">
        <f t="shared" si="467"/>
        <v>0</v>
      </c>
      <c r="W1368" s="37">
        <f t="shared" si="468"/>
        <v>78000</v>
      </c>
    </row>
    <row r="1369" spans="1:23" x14ac:dyDescent="0.35">
      <c r="A1369" s="30">
        <v>46105</v>
      </c>
      <c r="B1369" s="31" t="s">
        <v>1684</v>
      </c>
      <c r="C1369" s="31" t="s">
        <v>966</v>
      </c>
      <c r="D1369" s="31">
        <v>37500</v>
      </c>
      <c r="E1369" s="31">
        <v>6000</v>
      </c>
      <c r="F1369" s="31">
        <v>43500</v>
      </c>
      <c r="G1369" s="31">
        <v>43500</v>
      </c>
      <c r="H1369" s="31">
        <f t="shared" si="469"/>
        <v>37500</v>
      </c>
      <c r="I1369" s="30">
        <v>46135</v>
      </c>
      <c r="J1369" s="30" t="s">
        <v>503</v>
      </c>
      <c r="K1369" s="31" t="s">
        <v>504</v>
      </c>
      <c r="L1369" s="31" t="s">
        <v>397</v>
      </c>
      <c r="M1369" s="31" t="s">
        <v>388</v>
      </c>
      <c r="N1369" s="7">
        <v>46112</v>
      </c>
      <c r="O1369" s="33">
        <f t="shared" si="460"/>
        <v>3</v>
      </c>
      <c r="P1369" s="33">
        <f t="shared" si="461"/>
        <v>14</v>
      </c>
      <c r="Q1369" s="52">
        <f t="shared" si="462"/>
        <v>0</v>
      </c>
      <c r="R1369" s="37">
        <f t="shared" si="463"/>
        <v>0</v>
      </c>
      <c r="S1369" s="37">
        <f t="shared" si="464"/>
        <v>0</v>
      </c>
      <c r="T1369" s="37">
        <f t="shared" si="465"/>
        <v>0</v>
      </c>
      <c r="U1369" s="37">
        <f t="shared" si="466"/>
        <v>0</v>
      </c>
      <c r="V1369" s="37">
        <f t="shared" si="467"/>
        <v>0</v>
      </c>
      <c r="W1369" s="37">
        <f t="shared" si="468"/>
        <v>37500</v>
      </c>
    </row>
    <row r="1370" spans="1:23" x14ac:dyDescent="0.35">
      <c r="A1370" s="30">
        <v>46105</v>
      </c>
      <c r="B1370" s="31" t="s">
        <v>1685</v>
      </c>
      <c r="C1370" s="31" t="s">
        <v>415</v>
      </c>
      <c r="D1370" s="31">
        <v>24080.3</v>
      </c>
      <c r="E1370" s="31">
        <v>3852.85</v>
      </c>
      <c r="F1370" s="31">
        <v>27933.15</v>
      </c>
      <c r="G1370" s="31">
        <v>27933.15</v>
      </c>
      <c r="H1370" s="31">
        <f t="shared" si="469"/>
        <v>24080.3</v>
      </c>
      <c r="I1370" s="30">
        <v>46135</v>
      </c>
      <c r="J1370" s="30" t="s">
        <v>503</v>
      </c>
      <c r="K1370" s="31" t="s">
        <v>504</v>
      </c>
      <c r="L1370" s="31" t="s">
        <v>397</v>
      </c>
      <c r="M1370" s="31" t="s">
        <v>388</v>
      </c>
      <c r="N1370" s="7">
        <v>46112</v>
      </c>
      <c r="O1370" s="33">
        <f t="shared" si="460"/>
        <v>3</v>
      </c>
      <c r="P1370" s="33">
        <f t="shared" si="461"/>
        <v>14</v>
      </c>
      <c r="Q1370" s="52">
        <f t="shared" si="462"/>
        <v>0</v>
      </c>
      <c r="R1370" s="37">
        <f t="shared" si="463"/>
        <v>0</v>
      </c>
      <c r="S1370" s="37">
        <f t="shared" si="464"/>
        <v>0</v>
      </c>
      <c r="T1370" s="37">
        <f t="shared" si="465"/>
        <v>0</v>
      </c>
      <c r="U1370" s="37">
        <f t="shared" si="466"/>
        <v>0</v>
      </c>
      <c r="V1370" s="37">
        <f t="shared" si="467"/>
        <v>0</v>
      </c>
      <c r="W1370" s="37">
        <f t="shared" si="468"/>
        <v>24080.3</v>
      </c>
    </row>
    <row r="1371" spans="1:23" x14ac:dyDescent="0.35">
      <c r="A1371" s="30">
        <v>46105</v>
      </c>
      <c r="B1371" s="31" t="s">
        <v>1686</v>
      </c>
      <c r="C1371" s="31" t="s">
        <v>402</v>
      </c>
      <c r="D1371" s="31">
        <v>13680</v>
      </c>
      <c r="E1371" s="31">
        <v>2188.8000000000002</v>
      </c>
      <c r="F1371" s="31">
        <v>15868.8</v>
      </c>
      <c r="G1371" s="31">
        <v>15868.8</v>
      </c>
      <c r="H1371" s="31">
        <f t="shared" si="469"/>
        <v>13680</v>
      </c>
      <c r="I1371" s="30">
        <v>46135</v>
      </c>
      <c r="J1371" s="30" t="s">
        <v>503</v>
      </c>
      <c r="K1371" s="31" t="s">
        <v>504</v>
      </c>
      <c r="L1371" s="31" t="s">
        <v>397</v>
      </c>
      <c r="M1371" s="31" t="s">
        <v>388</v>
      </c>
      <c r="N1371" s="7">
        <v>46112</v>
      </c>
      <c r="O1371" s="33">
        <f t="shared" si="460"/>
        <v>3</v>
      </c>
      <c r="P1371" s="33">
        <f t="shared" si="461"/>
        <v>14</v>
      </c>
      <c r="Q1371" s="52">
        <f t="shared" si="462"/>
        <v>0</v>
      </c>
      <c r="R1371" s="37">
        <f t="shared" si="463"/>
        <v>0</v>
      </c>
      <c r="S1371" s="37">
        <f t="shared" si="464"/>
        <v>0</v>
      </c>
      <c r="T1371" s="37">
        <f t="shared" si="465"/>
        <v>0</v>
      </c>
      <c r="U1371" s="37">
        <f t="shared" si="466"/>
        <v>0</v>
      </c>
      <c r="V1371" s="37">
        <f t="shared" si="467"/>
        <v>0</v>
      </c>
      <c r="W1371" s="37">
        <f t="shared" si="468"/>
        <v>13680</v>
      </c>
    </row>
    <row r="1372" spans="1:23" x14ac:dyDescent="0.35">
      <c r="A1372" s="30">
        <v>46105</v>
      </c>
      <c r="B1372" s="31" t="s">
        <v>1688</v>
      </c>
      <c r="C1372" s="31" t="s">
        <v>966</v>
      </c>
      <c r="D1372" s="31">
        <v>76800.960000000006</v>
      </c>
      <c r="E1372" s="31">
        <v>12288.15</v>
      </c>
      <c r="F1372" s="31">
        <v>89089.11</v>
      </c>
      <c r="G1372" s="31">
        <v>89089.11</v>
      </c>
      <c r="H1372" s="31">
        <f t="shared" si="469"/>
        <v>76800.960000000006</v>
      </c>
      <c r="I1372" s="30">
        <v>46135</v>
      </c>
      <c r="J1372" s="30" t="s">
        <v>503</v>
      </c>
      <c r="K1372" s="31" t="s">
        <v>504</v>
      </c>
      <c r="L1372" s="31" t="s">
        <v>397</v>
      </c>
      <c r="M1372" s="31" t="s">
        <v>388</v>
      </c>
      <c r="N1372" s="7">
        <v>46112</v>
      </c>
      <c r="O1372" s="33">
        <f t="shared" si="460"/>
        <v>3</v>
      </c>
      <c r="P1372" s="33">
        <f t="shared" si="461"/>
        <v>14</v>
      </c>
      <c r="Q1372" s="52">
        <f t="shared" si="462"/>
        <v>0</v>
      </c>
      <c r="R1372" s="37">
        <f t="shared" si="463"/>
        <v>0</v>
      </c>
      <c r="S1372" s="37">
        <f t="shared" si="464"/>
        <v>0</v>
      </c>
      <c r="T1372" s="37">
        <f t="shared" si="465"/>
        <v>0</v>
      </c>
      <c r="U1372" s="37">
        <f t="shared" si="466"/>
        <v>0</v>
      </c>
      <c r="V1372" s="37">
        <f t="shared" si="467"/>
        <v>0</v>
      </c>
      <c r="W1372" s="37">
        <f t="shared" si="468"/>
        <v>76800.960000000006</v>
      </c>
    </row>
    <row r="1373" spans="1:23" x14ac:dyDescent="0.35">
      <c r="A1373" s="30">
        <v>46104</v>
      </c>
      <c r="B1373" s="31" t="s">
        <v>1694</v>
      </c>
      <c r="C1373" s="31" t="s">
        <v>1695</v>
      </c>
      <c r="D1373" s="31">
        <v>4779.75</v>
      </c>
      <c r="E1373" s="31">
        <v>764.76</v>
      </c>
      <c r="F1373" s="31">
        <v>5544.51</v>
      </c>
      <c r="G1373" s="31">
        <v>5544.51</v>
      </c>
      <c r="H1373" s="31">
        <f t="shared" si="469"/>
        <v>4779.75</v>
      </c>
      <c r="I1373" s="30">
        <v>46134</v>
      </c>
      <c r="J1373" s="30" t="s">
        <v>503</v>
      </c>
      <c r="K1373" s="31" t="s">
        <v>504</v>
      </c>
      <c r="L1373" s="31" t="s">
        <v>1146</v>
      </c>
      <c r="M1373" s="31" t="s">
        <v>388</v>
      </c>
      <c r="N1373" s="7">
        <v>46112</v>
      </c>
      <c r="O1373" s="33">
        <f t="shared" si="460"/>
        <v>3</v>
      </c>
      <c r="P1373" s="33">
        <f t="shared" si="461"/>
        <v>14</v>
      </c>
      <c r="Q1373" s="52">
        <f t="shared" si="462"/>
        <v>0</v>
      </c>
      <c r="R1373" s="37">
        <f t="shared" si="463"/>
        <v>0</v>
      </c>
      <c r="S1373" s="37">
        <f t="shared" si="464"/>
        <v>0</v>
      </c>
      <c r="T1373" s="37">
        <f t="shared" si="465"/>
        <v>0</v>
      </c>
      <c r="U1373" s="37">
        <f t="shared" si="466"/>
        <v>0</v>
      </c>
      <c r="V1373" s="37">
        <f t="shared" si="467"/>
        <v>0</v>
      </c>
      <c r="W1373" s="37">
        <f t="shared" si="468"/>
        <v>4779.75</v>
      </c>
    </row>
    <row r="1374" spans="1:23" x14ac:dyDescent="0.35">
      <c r="A1374" s="30">
        <v>46104</v>
      </c>
      <c r="B1374" s="31" t="s">
        <v>1696</v>
      </c>
      <c r="C1374" s="31" t="s">
        <v>408</v>
      </c>
      <c r="D1374" s="31">
        <v>21400</v>
      </c>
      <c r="E1374" s="31">
        <v>3424</v>
      </c>
      <c r="F1374" s="31">
        <v>24824</v>
      </c>
      <c r="G1374" s="31">
        <v>24824</v>
      </c>
      <c r="H1374" s="31">
        <f t="shared" si="469"/>
        <v>21400</v>
      </c>
      <c r="I1374" s="30">
        <v>46134</v>
      </c>
      <c r="J1374" s="30" t="s">
        <v>503</v>
      </c>
      <c r="K1374" s="31" t="s">
        <v>504</v>
      </c>
      <c r="L1374" s="31" t="s">
        <v>397</v>
      </c>
      <c r="M1374" s="31" t="s">
        <v>388</v>
      </c>
      <c r="N1374" s="7">
        <v>46112</v>
      </c>
      <c r="O1374" s="33">
        <f t="shared" si="460"/>
        <v>3</v>
      </c>
      <c r="P1374" s="33">
        <f t="shared" si="461"/>
        <v>14</v>
      </c>
      <c r="Q1374" s="52">
        <f t="shared" si="462"/>
        <v>0</v>
      </c>
      <c r="R1374" s="37">
        <f t="shared" si="463"/>
        <v>0</v>
      </c>
      <c r="S1374" s="37">
        <f t="shared" si="464"/>
        <v>0</v>
      </c>
      <c r="T1374" s="37">
        <f t="shared" si="465"/>
        <v>0</v>
      </c>
      <c r="U1374" s="37">
        <f t="shared" si="466"/>
        <v>0</v>
      </c>
      <c r="V1374" s="37">
        <f t="shared" si="467"/>
        <v>0</v>
      </c>
      <c r="W1374" s="37">
        <f t="shared" si="468"/>
        <v>21400</v>
      </c>
    </row>
    <row r="1375" spans="1:23" x14ac:dyDescent="0.35">
      <c r="A1375" s="30">
        <v>46104</v>
      </c>
      <c r="B1375" s="31" t="s">
        <v>1697</v>
      </c>
      <c r="C1375" s="31" t="s">
        <v>1448</v>
      </c>
      <c r="D1375" s="31">
        <v>18526.29</v>
      </c>
      <c r="E1375" s="31">
        <v>2964.21</v>
      </c>
      <c r="F1375" s="31">
        <v>21490.5</v>
      </c>
      <c r="G1375" s="31">
        <v>21490.5</v>
      </c>
      <c r="H1375" s="31">
        <f t="shared" si="469"/>
        <v>18526.29</v>
      </c>
      <c r="I1375" s="30">
        <v>46134</v>
      </c>
      <c r="J1375" s="30" t="s">
        <v>503</v>
      </c>
      <c r="K1375" s="31" t="s">
        <v>504</v>
      </c>
      <c r="L1375" s="31" t="s">
        <v>1146</v>
      </c>
      <c r="M1375" s="31" t="s">
        <v>388</v>
      </c>
      <c r="N1375" s="7">
        <v>46112</v>
      </c>
      <c r="O1375" s="33">
        <f t="shared" si="460"/>
        <v>3</v>
      </c>
      <c r="P1375" s="33">
        <f t="shared" si="461"/>
        <v>14</v>
      </c>
      <c r="Q1375" s="52">
        <f t="shared" si="462"/>
        <v>0</v>
      </c>
      <c r="R1375" s="37">
        <f t="shared" si="463"/>
        <v>0</v>
      </c>
      <c r="S1375" s="37">
        <f t="shared" si="464"/>
        <v>0</v>
      </c>
      <c r="T1375" s="37">
        <f t="shared" si="465"/>
        <v>0</v>
      </c>
      <c r="U1375" s="37">
        <f t="shared" si="466"/>
        <v>0</v>
      </c>
      <c r="V1375" s="37">
        <f t="shared" si="467"/>
        <v>0</v>
      </c>
      <c r="W1375" s="37">
        <f t="shared" si="468"/>
        <v>18526.29</v>
      </c>
    </row>
    <row r="1376" spans="1:23" x14ac:dyDescent="0.35">
      <c r="A1376" s="30">
        <v>46104</v>
      </c>
      <c r="B1376" s="31" t="s">
        <v>1698</v>
      </c>
      <c r="C1376" s="31" t="s">
        <v>1448</v>
      </c>
      <c r="D1376" s="31">
        <v>12600</v>
      </c>
      <c r="E1376" s="31">
        <v>2016</v>
      </c>
      <c r="F1376" s="31">
        <v>14616</v>
      </c>
      <c r="G1376" s="31">
        <v>14616</v>
      </c>
      <c r="H1376" s="31">
        <f t="shared" si="469"/>
        <v>12600</v>
      </c>
      <c r="I1376" s="30">
        <v>46134</v>
      </c>
      <c r="J1376" s="30" t="s">
        <v>503</v>
      </c>
      <c r="K1376" s="31" t="s">
        <v>504</v>
      </c>
      <c r="L1376" s="31" t="s">
        <v>1146</v>
      </c>
      <c r="M1376" s="31" t="s">
        <v>388</v>
      </c>
      <c r="N1376" s="7">
        <v>46112</v>
      </c>
      <c r="O1376" s="33">
        <f t="shared" si="460"/>
        <v>3</v>
      </c>
      <c r="P1376" s="33">
        <f t="shared" si="461"/>
        <v>14</v>
      </c>
      <c r="Q1376" s="52">
        <f t="shared" si="462"/>
        <v>0</v>
      </c>
      <c r="R1376" s="37">
        <f t="shared" si="463"/>
        <v>0</v>
      </c>
      <c r="S1376" s="37">
        <f t="shared" si="464"/>
        <v>0</v>
      </c>
      <c r="T1376" s="37">
        <f t="shared" si="465"/>
        <v>0</v>
      </c>
      <c r="U1376" s="37">
        <f t="shared" si="466"/>
        <v>0</v>
      </c>
      <c r="V1376" s="37">
        <f t="shared" si="467"/>
        <v>0</v>
      </c>
      <c r="W1376" s="37">
        <f t="shared" si="468"/>
        <v>12600</v>
      </c>
    </row>
    <row r="1377" spans="1:23" x14ac:dyDescent="0.35">
      <c r="A1377" s="30">
        <v>46101</v>
      </c>
      <c r="B1377" s="31" t="s">
        <v>1641</v>
      </c>
      <c r="C1377" s="31" t="s">
        <v>767</v>
      </c>
      <c r="D1377" s="31">
        <v>26000</v>
      </c>
      <c r="E1377" s="31">
        <v>4160</v>
      </c>
      <c r="F1377" s="31">
        <v>30160</v>
      </c>
      <c r="G1377" s="31">
        <v>30160</v>
      </c>
      <c r="H1377" s="31">
        <f t="shared" si="469"/>
        <v>26000</v>
      </c>
      <c r="I1377" s="30">
        <v>46131</v>
      </c>
      <c r="J1377" s="30" t="s">
        <v>503</v>
      </c>
      <c r="K1377" s="31" t="s">
        <v>504</v>
      </c>
      <c r="L1377" s="31" t="s">
        <v>397</v>
      </c>
      <c r="M1377" s="31" t="s">
        <v>388</v>
      </c>
      <c r="N1377" s="7">
        <v>46112</v>
      </c>
      <c r="O1377" s="33">
        <f t="shared" si="460"/>
        <v>3</v>
      </c>
      <c r="P1377" s="33">
        <f t="shared" si="461"/>
        <v>14</v>
      </c>
      <c r="Q1377" s="52">
        <f t="shared" si="462"/>
        <v>0</v>
      </c>
      <c r="R1377" s="37">
        <f t="shared" si="463"/>
        <v>0</v>
      </c>
      <c r="S1377" s="37">
        <f t="shared" si="464"/>
        <v>0</v>
      </c>
      <c r="T1377" s="37">
        <f t="shared" si="465"/>
        <v>0</v>
      </c>
      <c r="U1377" s="37">
        <f t="shared" si="466"/>
        <v>0</v>
      </c>
      <c r="V1377" s="37">
        <f t="shared" si="467"/>
        <v>0</v>
      </c>
      <c r="W1377" s="37">
        <f t="shared" si="468"/>
        <v>26000</v>
      </c>
    </row>
    <row r="1378" spans="1:23" x14ac:dyDescent="0.35">
      <c r="A1378" s="30">
        <v>46101</v>
      </c>
      <c r="B1378" s="31" t="s">
        <v>1642</v>
      </c>
      <c r="C1378" s="31" t="s">
        <v>1643</v>
      </c>
      <c r="D1378" s="31">
        <v>13500</v>
      </c>
      <c r="E1378" s="31">
        <v>2160</v>
      </c>
      <c r="F1378" s="31">
        <v>15660</v>
      </c>
      <c r="G1378" s="31">
        <v>15660</v>
      </c>
      <c r="H1378" s="31">
        <f t="shared" si="469"/>
        <v>13500</v>
      </c>
      <c r="I1378" s="30">
        <v>46131</v>
      </c>
      <c r="J1378" s="30" t="s">
        <v>503</v>
      </c>
      <c r="K1378" s="31" t="s">
        <v>504</v>
      </c>
      <c r="L1378" s="31" t="s">
        <v>835</v>
      </c>
      <c r="M1378" s="31" t="s">
        <v>388</v>
      </c>
      <c r="N1378" s="7">
        <v>46112</v>
      </c>
      <c r="O1378" s="33">
        <f t="shared" si="460"/>
        <v>3</v>
      </c>
      <c r="P1378" s="33">
        <f t="shared" si="461"/>
        <v>14</v>
      </c>
      <c r="Q1378" s="52">
        <f t="shared" si="462"/>
        <v>0</v>
      </c>
      <c r="R1378" s="37">
        <f t="shared" si="463"/>
        <v>0</v>
      </c>
      <c r="S1378" s="37">
        <f t="shared" si="464"/>
        <v>0</v>
      </c>
      <c r="T1378" s="37">
        <f t="shared" si="465"/>
        <v>0</v>
      </c>
      <c r="U1378" s="37">
        <f t="shared" si="466"/>
        <v>0</v>
      </c>
      <c r="V1378" s="37">
        <f t="shared" si="467"/>
        <v>0</v>
      </c>
      <c r="W1378" s="37">
        <f t="shared" si="468"/>
        <v>13500</v>
      </c>
    </row>
    <row r="1379" spans="1:23" x14ac:dyDescent="0.35">
      <c r="A1379" s="30">
        <v>46100</v>
      </c>
      <c r="B1379" s="31" t="s">
        <v>1646</v>
      </c>
      <c r="C1379" s="31" t="s">
        <v>523</v>
      </c>
      <c r="D1379" s="31">
        <v>18000</v>
      </c>
      <c r="E1379" s="31">
        <v>2880</v>
      </c>
      <c r="F1379" s="31">
        <v>20880</v>
      </c>
      <c r="G1379" s="31">
        <v>20880</v>
      </c>
      <c r="H1379" s="31">
        <f t="shared" si="469"/>
        <v>18000</v>
      </c>
      <c r="I1379" s="30">
        <v>46130</v>
      </c>
      <c r="J1379" s="30" t="s">
        <v>503</v>
      </c>
      <c r="K1379" s="31" t="s">
        <v>504</v>
      </c>
      <c r="L1379" s="31" t="s">
        <v>397</v>
      </c>
      <c r="M1379" s="31" t="s">
        <v>388</v>
      </c>
      <c r="N1379" s="7">
        <v>46112</v>
      </c>
      <c r="O1379" s="33">
        <f t="shared" si="460"/>
        <v>3</v>
      </c>
      <c r="P1379" s="33">
        <f t="shared" si="461"/>
        <v>14</v>
      </c>
      <c r="Q1379" s="52">
        <f t="shared" si="462"/>
        <v>0</v>
      </c>
      <c r="R1379" s="37">
        <f t="shared" si="463"/>
        <v>0</v>
      </c>
      <c r="S1379" s="37">
        <f t="shared" si="464"/>
        <v>0</v>
      </c>
      <c r="T1379" s="37">
        <f t="shared" si="465"/>
        <v>0</v>
      </c>
      <c r="U1379" s="37">
        <f t="shared" si="466"/>
        <v>0</v>
      </c>
      <c r="V1379" s="37">
        <f t="shared" si="467"/>
        <v>0</v>
      </c>
      <c r="W1379" s="37">
        <f t="shared" si="468"/>
        <v>18000</v>
      </c>
    </row>
    <row r="1380" spans="1:23" x14ac:dyDescent="0.35">
      <c r="A1380" s="30">
        <v>46100</v>
      </c>
      <c r="B1380" s="31" t="s">
        <v>1647</v>
      </c>
      <c r="C1380" s="31" t="s">
        <v>400</v>
      </c>
      <c r="D1380" s="31">
        <v>79651.850000000006</v>
      </c>
      <c r="E1380" s="31">
        <v>12744.3</v>
      </c>
      <c r="F1380" s="31">
        <v>92396.15</v>
      </c>
      <c r="G1380" s="31">
        <v>92396.15</v>
      </c>
      <c r="H1380" s="31">
        <f t="shared" si="469"/>
        <v>79651.850000000006</v>
      </c>
      <c r="I1380" s="30">
        <v>46130</v>
      </c>
      <c r="J1380" s="30" t="s">
        <v>503</v>
      </c>
      <c r="K1380" s="31" t="s">
        <v>504</v>
      </c>
      <c r="L1380" s="31" t="s">
        <v>397</v>
      </c>
      <c r="M1380" s="31" t="s">
        <v>388</v>
      </c>
      <c r="N1380" s="7">
        <v>46112</v>
      </c>
      <c r="O1380" s="33">
        <f t="shared" si="460"/>
        <v>3</v>
      </c>
      <c r="P1380" s="33">
        <f t="shared" si="461"/>
        <v>14</v>
      </c>
      <c r="Q1380" s="52">
        <f t="shared" si="462"/>
        <v>0</v>
      </c>
      <c r="R1380" s="37">
        <f t="shared" si="463"/>
        <v>0</v>
      </c>
      <c r="S1380" s="37">
        <f t="shared" si="464"/>
        <v>0</v>
      </c>
      <c r="T1380" s="37">
        <f t="shared" si="465"/>
        <v>0</v>
      </c>
      <c r="U1380" s="37">
        <f t="shared" si="466"/>
        <v>0</v>
      </c>
      <c r="V1380" s="37">
        <f t="shared" si="467"/>
        <v>0</v>
      </c>
      <c r="W1380" s="37">
        <f t="shared" si="468"/>
        <v>79651.850000000006</v>
      </c>
    </row>
    <row r="1381" spans="1:23" x14ac:dyDescent="0.35">
      <c r="A1381" s="30">
        <v>46099</v>
      </c>
      <c r="B1381" s="31" t="s">
        <v>1650</v>
      </c>
      <c r="C1381" s="31" t="s">
        <v>410</v>
      </c>
      <c r="D1381" s="31">
        <v>6800</v>
      </c>
      <c r="E1381" s="31">
        <v>1088</v>
      </c>
      <c r="F1381" s="31">
        <v>7888</v>
      </c>
      <c r="G1381" s="31">
        <v>7888</v>
      </c>
      <c r="H1381" s="31">
        <f t="shared" si="469"/>
        <v>6800</v>
      </c>
      <c r="I1381" s="30">
        <v>46129</v>
      </c>
      <c r="J1381" s="30" t="s">
        <v>503</v>
      </c>
      <c r="K1381" s="31" t="s">
        <v>504</v>
      </c>
      <c r="L1381" s="31" t="s">
        <v>397</v>
      </c>
      <c r="M1381" s="31" t="s">
        <v>388</v>
      </c>
      <c r="N1381" s="7">
        <v>46112</v>
      </c>
      <c r="O1381" s="33">
        <f t="shared" si="460"/>
        <v>3</v>
      </c>
      <c r="P1381" s="33">
        <f t="shared" si="461"/>
        <v>14</v>
      </c>
      <c r="Q1381" s="52">
        <f t="shared" si="462"/>
        <v>0</v>
      </c>
      <c r="R1381" s="37">
        <f t="shared" si="463"/>
        <v>0</v>
      </c>
      <c r="S1381" s="37">
        <f t="shared" si="464"/>
        <v>0</v>
      </c>
      <c r="T1381" s="37">
        <f t="shared" si="465"/>
        <v>0</v>
      </c>
      <c r="U1381" s="37">
        <f t="shared" si="466"/>
        <v>0</v>
      </c>
      <c r="V1381" s="37">
        <f t="shared" si="467"/>
        <v>0</v>
      </c>
      <c r="W1381" s="37">
        <f t="shared" si="468"/>
        <v>6800</v>
      </c>
    </row>
    <row r="1382" spans="1:23" x14ac:dyDescent="0.35">
      <c r="A1382" s="30">
        <v>46099</v>
      </c>
      <c r="B1382" s="31" t="s">
        <v>1652</v>
      </c>
      <c r="C1382" s="31" t="s">
        <v>803</v>
      </c>
      <c r="D1382" s="31">
        <v>9000</v>
      </c>
      <c r="E1382" s="31">
        <v>1440</v>
      </c>
      <c r="F1382" s="31">
        <v>10440</v>
      </c>
      <c r="G1382" s="31">
        <v>10440</v>
      </c>
      <c r="H1382" s="31">
        <f t="shared" si="469"/>
        <v>9000</v>
      </c>
      <c r="I1382" s="30">
        <v>46129</v>
      </c>
      <c r="J1382" s="30" t="s">
        <v>503</v>
      </c>
      <c r="K1382" s="31" t="s">
        <v>504</v>
      </c>
      <c r="L1382" s="31" t="s">
        <v>397</v>
      </c>
      <c r="M1382" s="31" t="s">
        <v>388</v>
      </c>
      <c r="N1382" s="7">
        <v>46112</v>
      </c>
      <c r="O1382" s="33">
        <f t="shared" si="460"/>
        <v>3</v>
      </c>
      <c r="P1382" s="33">
        <f t="shared" si="461"/>
        <v>14</v>
      </c>
      <c r="Q1382" s="52">
        <f t="shared" si="462"/>
        <v>0</v>
      </c>
      <c r="R1382" s="37">
        <f t="shared" si="463"/>
        <v>0</v>
      </c>
      <c r="S1382" s="37">
        <f t="shared" si="464"/>
        <v>0</v>
      </c>
      <c r="T1382" s="37">
        <f t="shared" si="465"/>
        <v>0</v>
      </c>
      <c r="U1382" s="37">
        <f t="shared" si="466"/>
        <v>0</v>
      </c>
      <c r="V1382" s="37">
        <f t="shared" si="467"/>
        <v>0</v>
      </c>
      <c r="W1382" s="37">
        <f t="shared" si="468"/>
        <v>9000</v>
      </c>
    </row>
    <row r="1383" spans="1:23" x14ac:dyDescent="0.35">
      <c r="A1383" s="30">
        <v>46098</v>
      </c>
      <c r="B1383" s="31" t="s">
        <v>1654</v>
      </c>
      <c r="C1383" s="31" t="s">
        <v>523</v>
      </c>
      <c r="D1383" s="31">
        <v>17850</v>
      </c>
      <c r="E1383" s="31"/>
      <c r="F1383" s="31">
        <v>17850</v>
      </c>
      <c r="G1383" s="31">
        <v>17850</v>
      </c>
      <c r="H1383" s="31">
        <f t="shared" si="469"/>
        <v>17850</v>
      </c>
      <c r="I1383" s="30">
        <v>46128</v>
      </c>
      <c r="J1383" s="30" t="s">
        <v>503</v>
      </c>
      <c r="K1383" s="31" t="s">
        <v>504</v>
      </c>
      <c r="L1383" s="31" t="s">
        <v>397</v>
      </c>
      <c r="M1383" s="31" t="s">
        <v>388</v>
      </c>
      <c r="N1383" s="7">
        <v>46112</v>
      </c>
      <c r="O1383" s="33">
        <f t="shared" si="460"/>
        <v>3</v>
      </c>
      <c r="P1383" s="33">
        <f t="shared" si="461"/>
        <v>14</v>
      </c>
      <c r="Q1383" s="52">
        <f t="shared" si="462"/>
        <v>0</v>
      </c>
      <c r="R1383" s="37">
        <f t="shared" si="463"/>
        <v>0</v>
      </c>
      <c r="S1383" s="37">
        <f t="shared" si="464"/>
        <v>0</v>
      </c>
      <c r="T1383" s="37">
        <f t="shared" si="465"/>
        <v>0</v>
      </c>
      <c r="U1383" s="37">
        <f t="shared" si="466"/>
        <v>0</v>
      </c>
      <c r="V1383" s="37">
        <f t="shared" si="467"/>
        <v>0</v>
      </c>
      <c r="W1383" s="37">
        <f t="shared" si="468"/>
        <v>17850</v>
      </c>
    </row>
    <row r="1384" spans="1:23" x14ac:dyDescent="0.35">
      <c r="A1384" s="30">
        <v>46098</v>
      </c>
      <c r="B1384" s="31" t="s">
        <v>1655</v>
      </c>
      <c r="C1384" s="31" t="s">
        <v>1503</v>
      </c>
      <c r="D1384" s="31">
        <v>3871.11</v>
      </c>
      <c r="E1384" s="31">
        <v>619.38</v>
      </c>
      <c r="F1384" s="31">
        <v>4490.49</v>
      </c>
      <c r="G1384" s="31">
        <v>4490.49</v>
      </c>
      <c r="H1384" s="31">
        <f t="shared" si="469"/>
        <v>3871.11</v>
      </c>
      <c r="I1384" s="30">
        <v>46128</v>
      </c>
      <c r="J1384" s="30" t="s">
        <v>503</v>
      </c>
      <c r="K1384" s="31" t="s">
        <v>504</v>
      </c>
      <c r="L1384" s="31" t="s">
        <v>835</v>
      </c>
      <c r="M1384" s="31" t="s">
        <v>388</v>
      </c>
      <c r="N1384" s="7">
        <v>46112</v>
      </c>
      <c r="O1384" s="33">
        <f t="shared" si="460"/>
        <v>3</v>
      </c>
      <c r="P1384" s="33">
        <f t="shared" si="461"/>
        <v>14</v>
      </c>
      <c r="Q1384" s="52">
        <f t="shared" si="462"/>
        <v>0</v>
      </c>
      <c r="R1384" s="37">
        <f t="shared" si="463"/>
        <v>0</v>
      </c>
      <c r="S1384" s="37">
        <f t="shared" si="464"/>
        <v>0</v>
      </c>
      <c r="T1384" s="37">
        <f t="shared" si="465"/>
        <v>0</v>
      </c>
      <c r="U1384" s="37">
        <f t="shared" si="466"/>
        <v>0</v>
      </c>
      <c r="V1384" s="37">
        <f t="shared" si="467"/>
        <v>0</v>
      </c>
      <c r="W1384" s="37">
        <f t="shared" si="468"/>
        <v>3871.11</v>
      </c>
    </row>
    <row r="1385" spans="1:23" x14ac:dyDescent="0.35">
      <c r="A1385" s="30">
        <v>46098</v>
      </c>
      <c r="B1385" s="31" t="s">
        <v>1656</v>
      </c>
      <c r="C1385" s="31" t="s">
        <v>1503</v>
      </c>
      <c r="D1385" s="31">
        <v>11613.33</v>
      </c>
      <c r="E1385" s="31">
        <v>1858.13</v>
      </c>
      <c r="F1385" s="31">
        <v>13471.46</v>
      </c>
      <c r="G1385" s="31">
        <v>13471.46</v>
      </c>
      <c r="H1385" s="31">
        <f t="shared" si="469"/>
        <v>11613.33</v>
      </c>
      <c r="I1385" s="30">
        <v>46128</v>
      </c>
      <c r="J1385" s="30" t="s">
        <v>503</v>
      </c>
      <c r="K1385" s="31" t="s">
        <v>504</v>
      </c>
      <c r="L1385" s="31" t="s">
        <v>835</v>
      </c>
      <c r="M1385" s="31" t="s">
        <v>388</v>
      </c>
      <c r="N1385" s="7">
        <v>46112</v>
      </c>
      <c r="O1385" s="33">
        <f t="shared" si="460"/>
        <v>3</v>
      </c>
      <c r="P1385" s="33">
        <f t="shared" si="461"/>
        <v>14</v>
      </c>
      <c r="Q1385" s="52">
        <f t="shared" si="462"/>
        <v>0</v>
      </c>
      <c r="R1385" s="37">
        <f t="shared" si="463"/>
        <v>0</v>
      </c>
      <c r="S1385" s="37">
        <f t="shared" si="464"/>
        <v>0</v>
      </c>
      <c r="T1385" s="37">
        <f t="shared" si="465"/>
        <v>0</v>
      </c>
      <c r="U1385" s="37">
        <f t="shared" si="466"/>
        <v>0</v>
      </c>
      <c r="V1385" s="37">
        <f t="shared" si="467"/>
        <v>0</v>
      </c>
      <c r="W1385" s="37">
        <f t="shared" si="468"/>
        <v>11613.33</v>
      </c>
    </row>
    <row r="1386" spans="1:23" x14ac:dyDescent="0.35">
      <c r="A1386" s="30">
        <v>46098</v>
      </c>
      <c r="B1386" s="31" t="s">
        <v>1659</v>
      </c>
      <c r="C1386" s="31" t="s">
        <v>411</v>
      </c>
      <c r="D1386" s="31">
        <v>28220</v>
      </c>
      <c r="E1386" s="31">
        <v>4515.2</v>
      </c>
      <c r="F1386" s="31">
        <v>32735.200000000001</v>
      </c>
      <c r="G1386" s="31">
        <v>32735.200000000001</v>
      </c>
      <c r="H1386" s="31">
        <f t="shared" si="469"/>
        <v>28220</v>
      </c>
      <c r="I1386" s="30">
        <v>46128</v>
      </c>
      <c r="J1386" s="30" t="s">
        <v>503</v>
      </c>
      <c r="K1386" s="31" t="s">
        <v>504</v>
      </c>
      <c r="L1386" s="31" t="s">
        <v>835</v>
      </c>
      <c r="M1386" s="31" t="s">
        <v>388</v>
      </c>
      <c r="N1386" s="7">
        <v>46112</v>
      </c>
      <c r="O1386" s="33">
        <f t="shared" si="460"/>
        <v>3</v>
      </c>
      <c r="P1386" s="33">
        <f t="shared" si="461"/>
        <v>14</v>
      </c>
      <c r="Q1386" s="52">
        <f t="shared" si="462"/>
        <v>0</v>
      </c>
      <c r="R1386" s="37">
        <f t="shared" si="463"/>
        <v>0</v>
      </c>
      <c r="S1386" s="37">
        <f t="shared" si="464"/>
        <v>0</v>
      </c>
      <c r="T1386" s="37">
        <f t="shared" si="465"/>
        <v>0</v>
      </c>
      <c r="U1386" s="37">
        <f t="shared" si="466"/>
        <v>0</v>
      </c>
      <c r="V1386" s="37">
        <f t="shared" si="467"/>
        <v>0</v>
      </c>
      <c r="W1386" s="37">
        <f t="shared" si="468"/>
        <v>28220</v>
      </c>
    </row>
    <row r="1387" spans="1:23" x14ac:dyDescent="0.35">
      <c r="A1387" s="30">
        <v>46095</v>
      </c>
      <c r="B1387" s="31" t="s">
        <v>1660</v>
      </c>
      <c r="C1387" s="31" t="s">
        <v>790</v>
      </c>
      <c r="D1387" s="31">
        <v>34200</v>
      </c>
      <c r="E1387" s="31">
        <v>5472</v>
      </c>
      <c r="F1387" s="31">
        <v>39672</v>
      </c>
      <c r="G1387" s="31">
        <v>39672</v>
      </c>
      <c r="H1387" s="31">
        <f t="shared" si="469"/>
        <v>34200</v>
      </c>
      <c r="I1387" s="30">
        <v>46125</v>
      </c>
      <c r="J1387" s="30" t="s">
        <v>503</v>
      </c>
      <c r="K1387" s="31" t="s">
        <v>504</v>
      </c>
      <c r="L1387" s="31" t="s">
        <v>397</v>
      </c>
      <c r="M1387" s="31" t="s">
        <v>388</v>
      </c>
      <c r="N1387" s="7">
        <v>46112</v>
      </c>
      <c r="O1387" s="33">
        <f t="shared" si="460"/>
        <v>3</v>
      </c>
      <c r="P1387" s="33">
        <f t="shared" si="461"/>
        <v>14</v>
      </c>
      <c r="Q1387" s="52">
        <f t="shared" si="462"/>
        <v>0</v>
      </c>
      <c r="R1387" s="37">
        <f t="shared" si="463"/>
        <v>0</v>
      </c>
      <c r="S1387" s="37">
        <f t="shared" si="464"/>
        <v>0</v>
      </c>
      <c r="T1387" s="37">
        <f t="shared" si="465"/>
        <v>0</v>
      </c>
      <c r="U1387" s="37">
        <f t="shared" si="466"/>
        <v>0</v>
      </c>
      <c r="V1387" s="37">
        <f t="shared" si="467"/>
        <v>0</v>
      </c>
      <c r="W1387" s="37">
        <f t="shared" si="468"/>
        <v>34200</v>
      </c>
    </row>
    <row r="1388" spans="1:23" x14ac:dyDescent="0.35">
      <c r="A1388" s="30">
        <v>46094</v>
      </c>
      <c r="B1388" s="31" t="s">
        <v>1568</v>
      </c>
      <c r="C1388" s="31" t="s">
        <v>563</v>
      </c>
      <c r="D1388" s="31">
        <v>27360</v>
      </c>
      <c r="E1388" s="31">
        <v>4377.6000000000004</v>
      </c>
      <c r="F1388" s="31">
        <v>31737.599999999999</v>
      </c>
      <c r="G1388" s="31">
        <v>31737.599999999999</v>
      </c>
      <c r="H1388" s="31">
        <f t="shared" si="469"/>
        <v>27360</v>
      </c>
      <c r="I1388" s="30">
        <v>46124</v>
      </c>
      <c r="J1388" s="30" t="s">
        <v>503</v>
      </c>
      <c r="K1388" s="31" t="s">
        <v>504</v>
      </c>
      <c r="L1388" s="31" t="s">
        <v>397</v>
      </c>
      <c r="M1388" s="31" t="s">
        <v>388</v>
      </c>
      <c r="N1388" s="7">
        <v>46112</v>
      </c>
      <c r="O1388" s="33">
        <f t="shared" si="460"/>
        <v>3</v>
      </c>
      <c r="P1388" s="33">
        <f t="shared" si="461"/>
        <v>14</v>
      </c>
      <c r="Q1388" s="52">
        <f t="shared" si="462"/>
        <v>0</v>
      </c>
      <c r="R1388" s="37">
        <f t="shared" si="463"/>
        <v>0</v>
      </c>
      <c r="S1388" s="37">
        <f t="shared" si="464"/>
        <v>0</v>
      </c>
      <c r="T1388" s="37">
        <f t="shared" si="465"/>
        <v>0</v>
      </c>
      <c r="U1388" s="37">
        <f t="shared" si="466"/>
        <v>0</v>
      </c>
      <c r="V1388" s="37">
        <f t="shared" si="467"/>
        <v>0</v>
      </c>
      <c r="W1388" s="37">
        <f t="shared" si="468"/>
        <v>27360</v>
      </c>
    </row>
    <row r="1389" spans="1:23" x14ac:dyDescent="0.35">
      <c r="A1389" s="30">
        <v>46094</v>
      </c>
      <c r="B1389" s="31" t="s">
        <v>1570</v>
      </c>
      <c r="C1389" s="31" t="s">
        <v>508</v>
      </c>
      <c r="D1389" s="31">
        <v>93821.57</v>
      </c>
      <c r="E1389" s="31">
        <v>15011.45</v>
      </c>
      <c r="F1389" s="31">
        <v>108833.02</v>
      </c>
      <c r="G1389" s="31">
        <v>891.84</v>
      </c>
      <c r="H1389" s="31">
        <f>+G1389/1.16</f>
        <v>768.82758620689663</v>
      </c>
      <c r="I1389" s="30">
        <v>46124</v>
      </c>
      <c r="J1389" s="30" t="s">
        <v>503</v>
      </c>
      <c r="K1389" s="31" t="s">
        <v>510</v>
      </c>
      <c r="L1389" s="31" t="s">
        <v>397</v>
      </c>
      <c r="M1389" s="31" t="s">
        <v>388</v>
      </c>
      <c r="N1389" s="7">
        <v>46112</v>
      </c>
      <c r="O1389" s="33">
        <f t="shared" si="460"/>
        <v>3</v>
      </c>
      <c r="P1389" s="33">
        <f t="shared" si="461"/>
        <v>14</v>
      </c>
      <c r="Q1389" s="52">
        <f t="shared" si="462"/>
        <v>0</v>
      </c>
      <c r="R1389" s="37">
        <f t="shared" si="463"/>
        <v>0</v>
      </c>
      <c r="S1389" s="37">
        <f t="shared" si="464"/>
        <v>0</v>
      </c>
      <c r="T1389" s="37">
        <f t="shared" si="465"/>
        <v>0</v>
      </c>
      <c r="U1389" s="37">
        <f t="shared" si="466"/>
        <v>0</v>
      </c>
      <c r="V1389" s="37">
        <f t="shared" si="467"/>
        <v>0</v>
      </c>
      <c r="W1389" s="37">
        <f t="shared" si="468"/>
        <v>768.82758620689663</v>
      </c>
    </row>
    <row r="1390" spans="1:23" x14ac:dyDescent="0.35">
      <c r="A1390" s="30">
        <v>46094</v>
      </c>
      <c r="B1390" s="31" t="s">
        <v>1571</v>
      </c>
      <c r="C1390" s="31" t="s">
        <v>1503</v>
      </c>
      <c r="D1390" s="31">
        <v>124929.32</v>
      </c>
      <c r="E1390" s="31">
        <v>19988.689999999999</v>
      </c>
      <c r="F1390" s="31">
        <v>144918.01</v>
      </c>
      <c r="G1390" s="31">
        <v>144918.01</v>
      </c>
      <c r="H1390" s="31">
        <f t="shared" ref="H1390:H1406" si="470">+D1390</f>
        <v>124929.32</v>
      </c>
      <c r="I1390" s="30">
        <v>46124</v>
      </c>
      <c r="J1390" s="30" t="s">
        <v>503</v>
      </c>
      <c r="K1390" s="31" t="s">
        <v>504</v>
      </c>
      <c r="L1390" s="31" t="s">
        <v>835</v>
      </c>
      <c r="M1390" s="31" t="s">
        <v>388</v>
      </c>
      <c r="N1390" s="7">
        <v>46112</v>
      </c>
      <c r="O1390" s="33">
        <f t="shared" si="460"/>
        <v>3</v>
      </c>
      <c r="P1390" s="33">
        <f t="shared" si="461"/>
        <v>14</v>
      </c>
      <c r="Q1390" s="52">
        <f t="shared" si="462"/>
        <v>0</v>
      </c>
      <c r="R1390" s="37">
        <f t="shared" si="463"/>
        <v>0</v>
      </c>
      <c r="S1390" s="37">
        <f t="shared" si="464"/>
        <v>0</v>
      </c>
      <c r="T1390" s="37">
        <f t="shared" si="465"/>
        <v>0</v>
      </c>
      <c r="U1390" s="37">
        <f t="shared" si="466"/>
        <v>0</v>
      </c>
      <c r="V1390" s="37">
        <f t="shared" si="467"/>
        <v>0</v>
      </c>
      <c r="W1390" s="37">
        <f t="shared" si="468"/>
        <v>124929.32</v>
      </c>
    </row>
    <row r="1391" spans="1:23" x14ac:dyDescent="0.35">
      <c r="A1391" s="30">
        <v>46093</v>
      </c>
      <c r="B1391" s="31" t="s">
        <v>1573</v>
      </c>
      <c r="C1391" s="31" t="s">
        <v>523</v>
      </c>
      <c r="D1391" s="31">
        <v>49980</v>
      </c>
      <c r="E1391" s="31"/>
      <c r="F1391" s="31">
        <v>49980</v>
      </c>
      <c r="G1391" s="31">
        <v>49980</v>
      </c>
      <c r="H1391" s="31">
        <f t="shared" si="470"/>
        <v>49980</v>
      </c>
      <c r="I1391" s="30">
        <v>46123</v>
      </c>
      <c r="J1391" s="30" t="s">
        <v>503</v>
      </c>
      <c r="K1391" s="31" t="s">
        <v>504</v>
      </c>
      <c r="L1391" s="31" t="s">
        <v>397</v>
      </c>
      <c r="M1391" s="31" t="s">
        <v>388</v>
      </c>
      <c r="N1391" s="7">
        <v>46112</v>
      </c>
      <c r="O1391" s="33">
        <f t="shared" si="460"/>
        <v>3</v>
      </c>
      <c r="P1391" s="33">
        <f t="shared" si="461"/>
        <v>14</v>
      </c>
      <c r="Q1391" s="52">
        <f t="shared" si="462"/>
        <v>0</v>
      </c>
      <c r="R1391" s="37">
        <f t="shared" si="463"/>
        <v>0</v>
      </c>
      <c r="S1391" s="37">
        <f t="shared" si="464"/>
        <v>0</v>
      </c>
      <c r="T1391" s="37">
        <f t="shared" si="465"/>
        <v>0</v>
      </c>
      <c r="U1391" s="37">
        <f t="shared" si="466"/>
        <v>0</v>
      </c>
      <c r="V1391" s="37">
        <f t="shared" si="467"/>
        <v>0</v>
      </c>
      <c r="W1391" s="37">
        <f t="shared" si="468"/>
        <v>49980</v>
      </c>
    </row>
    <row r="1392" spans="1:23" x14ac:dyDescent="0.35">
      <c r="A1392" s="30">
        <v>46093</v>
      </c>
      <c r="B1392" s="31" t="s">
        <v>1574</v>
      </c>
      <c r="C1392" s="31" t="s">
        <v>402</v>
      </c>
      <c r="D1392" s="31">
        <v>48780</v>
      </c>
      <c r="E1392" s="31">
        <v>7804.8</v>
      </c>
      <c r="F1392" s="31">
        <v>56584.800000000003</v>
      </c>
      <c r="G1392" s="31">
        <v>56584.800000000003</v>
      </c>
      <c r="H1392" s="31">
        <f t="shared" si="470"/>
        <v>48780</v>
      </c>
      <c r="I1392" s="30">
        <v>46123</v>
      </c>
      <c r="J1392" s="30" t="s">
        <v>503</v>
      </c>
      <c r="K1392" s="31" t="s">
        <v>504</v>
      </c>
      <c r="L1392" s="31" t="s">
        <v>397</v>
      </c>
      <c r="M1392" s="31" t="s">
        <v>388</v>
      </c>
      <c r="N1392" s="7">
        <v>46112</v>
      </c>
      <c r="O1392" s="33">
        <f t="shared" si="460"/>
        <v>3</v>
      </c>
      <c r="P1392" s="33">
        <f t="shared" si="461"/>
        <v>14</v>
      </c>
      <c r="Q1392" s="52">
        <f t="shared" si="462"/>
        <v>0</v>
      </c>
      <c r="R1392" s="37">
        <f t="shared" si="463"/>
        <v>0</v>
      </c>
      <c r="S1392" s="37">
        <f t="shared" si="464"/>
        <v>0</v>
      </c>
      <c r="T1392" s="37">
        <f t="shared" si="465"/>
        <v>0</v>
      </c>
      <c r="U1392" s="37">
        <f t="shared" si="466"/>
        <v>0</v>
      </c>
      <c r="V1392" s="37">
        <f t="shared" si="467"/>
        <v>0</v>
      </c>
      <c r="W1392" s="37">
        <f t="shared" si="468"/>
        <v>48780</v>
      </c>
    </row>
    <row r="1393" spans="1:23" x14ac:dyDescent="0.35">
      <c r="A1393" s="30">
        <v>46093</v>
      </c>
      <c r="B1393" s="31" t="s">
        <v>1577</v>
      </c>
      <c r="C1393" s="31" t="s">
        <v>831</v>
      </c>
      <c r="D1393" s="31">
        <v>4872.59</v>
      </c>
      <c r="E1393" s="31"/>
      <c r="F1393" s="31">
        <v>4872.59</v>
      </c>
      <c r="G1393" s="31">
        <v>4872.59</v>
      </c>
      <c r="H1393" s="31">
        <f t="shared" si="470"/>
        <v>4872.59</v>
      </c>
      <c r="I1393" s="30">
        <v>46123</v>
      </c>
      <c r="J1393" s="30" t="s">
        <v>503</v>
      </c>
      <c r="K1393" s="31" t="s">
        <v>504</v>
      </c>
      <c r="L1393" s="31" t="s">
        <v>397</v>
      </c>
      <c r="M1393" s="31" t="s">
        <v>388</v>
      </c>
      <c r="N1393" s="7">
        <v>46112</v>
      </c>
      <c r="O1393" s="33">
        <f t="shared" si="460"/>
        <v>3</v>
      </c>
      <c r="P1393" s="33">
        <f t="shared" si="461"/>
        <v>14</v>
      </c>
      <c r="Q1393" s="52">
        <f t="shared" si="462"/>
        <v>0</v>
      </c>
      <c r="R1393" s="37">
        <f t="shared" si="463"/>
        <v>0</v>
      </c>
      <c r="S1393" s="37">
        <f t="shared" si="464"/>
        <v>0</v>
      </c>
      <c r="T1393" s="37">
        <f t="shared" si="465"/>
        <v>0</v>
      </c>
      <c r="U1393" s="37">
        <f t="shared" si="466"/>
        <v>0</v>
      </c>
      <c r="V1393" s="37">
        <f t="shared" si="467"/>
        <v>0</v>
      </c>
      <c r="W1393" s="37">
        <f t="shared" si="468"/>
        <v>4872.59</v>
      </c>
    </row>
    <row r="1394" spans="1:23" x14ac:dyDescent="0.35">
      <c r="A1394" s="30">
        <v>46091</v>
      </c>
      <c r="B1394" s="31" t="s">
        <v>1581</v>
      </c>
      <c r="C1394" s="31" t="s">
        <v>1382</v>
      </c>
      <c r="D1394" s="31">
        <v>31500</v>
      </c>
      <c r="E1394" s="31"/>
      <c r="F1394" s="31">
        <v>31500</v>
      </c>
      <c r="G1394" s="31">
        <v>31500</v>
      </c>
      <c r="H1394" s="31">
        <f t="shared" si="470"/>
        <v>31500</v>
      </c>
      <c r="I1394" s="30">
        <v>46121</v>
      </c>
      <c r="J1394" s="30" t="s">
        <v>505</v>
      </c>
      <c r="K1394" s="31" t="s">
        <v>504</v>
      </c>
      <c r="L1394" s="31" t="s">
        <v>397</v>
      </c>
      <c r="M1394" s="31" t="s">
        <v>388</v>
      </c>
      <c r="N1394" s="7">
        <v>46112</v>
      </c>
      <c r="O1394" s="33">
        <f t="shared" si="460"/>
        <v>3</v>
      </c>
      <c r="P1394" s="33">
        <f t="shared" si="461"/>
        <v>14</v>
      </c>
      <c r="Q1394" s="52">
        <f t="shared" si="462"/>
        <v>0</v>
      </c>
      <c r="R1394" s="37">
        <f t="shared" si="463"/>
        <v>0</v>
      </c>
      <c r="S1394" s="37">
        <f t="shared" si="464"/>
        <v>0</v>
      </c>
      <c r="T1394" s="37">
        <f t="shared" si="465"/>
        <v>0</v>
      </c>
      <c r="U1394" s="37">
        <f t="shared" si="466"/>
        <v>0</v>
      </c>
      <c r="V1394" s="37">
        <f t="shared" si="467"/>
        <v>31500</v>
      </c>
      <c r="W1394" s="37">
        <f t="shared" si="468"/>
        <v>0</v>
      </c>
    </row>
    <row r="1395" spans="1:23" x14ac:dyDescent="0.35">
      <c r="A1395" s="30">
        <v>46091</v>
      </c>
      <c r="B1395" s="31" t="s">
        <v>1583</v>
      </c>
      <c r="C1395" s="31" t="s">
        <v>400</v>
      </c>
      <c r="D1395" s="31">
        <v>24627.42</v>
      </c>
      <c r="E1395" s="31">
        <v>3940.39</v>
      </c>
      <c r="F1395" s="31">
        <v>28567.81</v>
      </c>
      <c r="G1395" s="31">
        <v>28567.81</v>
      </c>
      <c r="H1395" s="31">
        <f t="shared" si="470"/>
        <v>24627.42</v>
      </c>
      <c r="I1395" s="30">
        <v>46121</v>
      </c>
      <c r="J1395" s="30" t="s">
        <v>505</v>
      </c>
      <c r="K1395" s="31" t="s">
        <v>504</v>
      </c>
      <c r="L1395" s="31" t="s">
        <v>835</v>
      </c>
      <c r="M1395" s="31" t="s">
        <v>388</v>
      </c>
      <c r="N1395" s="7">
        <v>46112</v>
      </c>
      <c r="O1395" s="33">
        <f t="shared" si="460"/>
        <v>3</v>
      </c>
      <c r="P1395" s="33">
        <f t="shared" si="461"/>
        <v>14</v>
      </c>
      <c r="Q1395" s="52">
        <f t="shared" si="462"/>
        <v>0</v>
      </c>
      <c r="R1395" s="37">
        <f t="shared" si="463"/>
        <v>0</v>
      </c>
      <c r="S1395" s="37">
        <f t="shared" si="464"/>
        <v>0</v>
      </c>
      <c r="T1395" s="37">
        <f t="shared" si="465"/>
        <v>0</v>
      </c>
      <c r="U1395" s="37">
        <f t="shared" si="466"/>
        <v>0</v>
      </c>
      <c r="V1395" s="37">
        <f t="shared" si="467"/>
        <v>24627.42</v>
      </c>
      <c r="W1395" s="37">
        <f t="shared" si="468"/>
        <v>0</v>
      </c>
    </row>
    <row r="1396" spans="1:23" x14ac:dyDescent="0.35">
      <c r="A1396" s="30">
        <v>46091</v>
      </c>
      <c r="B1396" s="31" t="s">
        <v>1584</v>
      </c>
      <c r="C1396" s="31" t="s">
        <v>674</v>
      </c>
      <c r="D1396" s="31">
        <v>88274.9</v>
      </c>
      <c r="E1396" s="31">
        <v>14123.98</v>
      </c>
      <c r="F1396" s="31">
        <v>102398.88</v>
      </c>
      <c r="G1396" s="31">
        <v>102398.88</v>
      </c>
      <c r="H1396" s="31">
        <f t="shared" si="470"/>
        <v>88274.9</v>
      </c>
      <c r="I1396" s="30">
        <v>46121</v>
      </c>
      <c r="J1396" s="30" t="s">
        <v>505</v>
      </c>
      <c r="K1396" s="31" t="s">
        <v>504</v>
      </c>
      <c r="L1396" s="31" t="s">
        <v>835</v>
      </c>
      <c r="M1396" s="31" t="s">
        <v>388</v>
      </c>
      <c r="N1396" s="7">
        <v>46112</v>
      </c>
      <c r="O1396" s="33">
        <f t="shared" si="460"/>
        <v>3</v>
      </c>
      <c r="P1396" s="33">
        <f t="shared" si="461"/>
        <v>14</v>
      </c>
      <c r="Q1396" s="52">
        <f t="shared" si="462"/>
        <v>0</v>
      </c>
      <c r="R1396" s="37">
        <f t="shared" si="463"/>
        <v>0</v>
      </c>
      <c r="S1396" s="37">
        <f t="shared" si="464"/>
        <v>0</v>
      </c>
      <c r="T1396" s="37">
        <f t="shared" si="465"/>
        <v>0</v>
      </c>
      <c r="U1396" s="37">
        <f t="shared" si="466"/>
        <v>0</v>
      </c>
      <c r="V1396" s="37">
        <f t="shared" si="467"/>
        <v>88274.9</v>
      </c>
      <c r="W1396" s="37">
        <f t="shared" si="468"/>
        <v>0</v>
      </c>
    </row>
    <row r="1397" spans="1:23" x14ac:dyDescent="0.35">
      <c r="A1397" s="30">
        <v>46091</v>
      </c>
      <c r="B1397" s="31" t="s">
        <v>1585</v>
      </c>
      <c r="C1397" s="31" t="s">
        <v>674</v>
      </c>
      <c r="D1397" s="31">
        <v>77240.539999999994</v>
      </c>
      <c r="E1397" s="31">
        <v>12358.49</v>
      </c>
      <c r="F1397" s="31">
        <v>89599.03</v>
      </c>
      <c r="G1397" s="31">
        <v>89599.03</v>
      </c>
      <c r="H1397" s="31">
        <f t="shared" si="470"/>
        <v>77240.539999999994</v>
      </c>
      <c r="I1397" s="30">
        <v>46121</v>
      </c>
      <c r="J1397" s="30" t="s">
        <v>505</v>
      </c>
      <c r="K1397" s="31" t="s">
        <v>504</v>
      </c>
      <c r="L1397" s="31" t="s">
        <v>835</v>
      </c>
      <c r="M1397" s="31" t="s">
        <v>388</v>
      </c>
      <c r="N1397" s="7">
        <v>46112</v>
      </c>
      <c r="O1397" s="33">
        <f t="shared" si="460"/>
        <v>3</v>
      </c>
      <c r="P1397" s="33">
        <f t="shared" si="461"/>
        <v>14</v>
      </c>
      <c r="Q1397" s="52">
        <f t="shared" si="462"/>
        <v>0</v>
      </c>
      <c r="R1397" s="37">
        <f t="shared" si="463"/>
        <v>0</v>
      </c>
      <c r="S1397" s="37">
        <f t="shared" si="464"/>
        <v>0</v>
      </c>
      <c r="T1397" s="37">
        <f t="shared" si="465"/>
        <v>0</v>
      </c>
      <c r="U1397" s="37">
        <f t="shared" si="466"/>
        <v>0</v>
      </c>
      <c r="V1397" s="37">
        <f t="shared" si="467"/>
        <v>77240.539999999994</v>
      </c>
      <c r="W1397" s="37">
        <f t="shared" si="468"/>
        <v>0</v>
      </c>
    </row>
    <row r="1398" spans="1:23" x14ac:dyDescent="0.35">
      <c r="A1398" s="30">
        <v>46091</v>
      </c>
      <c r="B1398" s="31" t="s">
        <v>1587</v>
      </c>
      <c r="C1398" s="31" t="s">
        <v>522</v>
      </c>
      <c r="D1398" s="31">
        <v>14214.96</v>
      </c>
      <c r="E1398" s="31">
        <v>2274.39</v>
      </c>
      <c r="F1398" s="31">
        <v>16489.349999999999</v>
      </c>
      <c r="G1398" s="31">
        <v>16489.349999999999</v>
      </c>
      <c r="H1398" s="31">
        <f t="shared" si="470"/>
        <v>14214.96</v>
      </c>
      <c r="I1398" s="30">
        <v>46121</v>
      </c>
      <c r="J1398" s="30" t="s">
        <v>505</v>
      </c>
      <c r="K1398" s="31" t="s">
        <v>504</v>
      </c>
      <c r="L1398" s="31" t="s">
        <v>397</v>
      </c>
      <c r="M1398" s="31" t="s">
        <v>388</v>
      </c>
      <c r="N1398" s="7">
        <v>46112</v>
      </c>
      <c r="O1398" s="33">
        <f t="shared" si="460"/>
        <v>3</v>
      </c>
      <c r="P1398" s="33">
        <f t="shared" si="461"/>
        <v>14</v>
      </c>
      <c r="Q1398" s="52">
        <f t="shared" si="462"/>
        <v>0</v>
      </c>
      <c r="R1398" s="37">
        <f t="shared" si="463"/>
        <v>0</v>
      </c>
      <c r="S1398" s="37">
        <f t="shared" si="464"/>
        <v>0</v>
      </c>
      <c r="T1398" s="37">
        <f t="shared" si="465"/>
        <v>0</v>
      </c>
      <c r="U1398" s="37">
        <f t="shared" si="466"/>
        <v>0</v>
      </c>
      <c r="V1398" s="37">
        <f t="shared" si="467"/>
        <v>14214.96</v>
      </c>
      <c r="W1398" s="37">
        <f t="shared" si="468"/>
        <v>0</v>
      </c>
    </row>
    <row r="1399" spans="1:23" x14ac:dyDescent="0.35">
      <c r="A1399" s="30">
        <v>46090</v>
      </c>
      <c r="B1399" s="31" t="s">
        <v>1590</v>
      </c>
      <c r="C1399" s="31" t="s">
        <v>408</v>
      </c>
      <c r="D1399" s="31">
        <v>20000</v>
      </c>
      <c r="E1399" s="31">
        <v>3200</v>
      </c>
      <c r="F1399" s="31">
        <v>23200</v>
      </c>
      <c r="G1399" s="31">
        <v>23200</v>
      </c>
      <c r="H1399" s="31">
        <f t="shared" si="470"/>
        <v>20000</v>
      </c>
      <c r="I1399" s="30">
        <v>46120</v>
      </c>
      <c r="J1399" s="30" t="s">
        <v>505</v>
      </c>
      <c r="K1399" s="31" t="s">
        <v>504</v>
      </c>
      <c r="L1399" s="31" t="s">
        <v>397</v>
      </c>
      <c r="M1399" s="31" t="s">
        <v>388</v>
      </c>
      <c r="N1399" s="7">
        <v>46112</v>
      </c>
      <c r="O1399" s="33">
        <f t="shared" si="460"/>
        <v>3</v>
      </c>
      <c r="P1399" s="33">
        <f t="shared" si="461"/>
        <v>14</v>
      </c>
      <c r="Q1399" s="52">
        <f t="shared" si="462"/>
        <v>0</v>
      </c>
      <c r="R1399" s="37">
        <f t="shared" si="463"/>
        <v>0</v>
      </c>
      <c r="S1399" s="37">
        <f t="shared" si="464"/>
        <v>0</v>
      </c>
      <c r="T1399" s="37">
        <f t="shared" si="465"/>
        <v>0</v>
      </c>
      <c r="U1399" s="37">
        <f t="shared" si="466"/>
        <v>0</v>
      </c>
      <c r="V1399" s="37">
        <f t="shared" si="467"/>
        <v>20000</v>
      </c>
      <c r="W1399" s="37">
        <f t="shared" si="468"/>
        <v>0</v>
      </c>
    </row>
    <row r="1400" spans="1:23" x14ac:dyDescent="0.35">
      <c r="A1400" s="30">
        <v>46090</v>
      </c>
      <c r="B1400" s="31" t="s">
        <v>1591</v>
      </c>
      <c r="C1400" s="31" t="s">
        <v>523</v>
      </c>
      <c r="D1400" s="31">
        <v>18000</v>
      </c>
      <c r="E1400" s="31">
        <v>2880</v>
      </c>
      <c r="F1400" s="31">
        <v>20880</v>
      </c>
      <c r="G1400" s="31">
        <v>20880</v>
      </c>
      <c r="H1400" s="31">
        <f t="shared" si="470"/>
        <v>18000</v>
      </c>
      <c r="I1400" s="30">
        <v>46120</v>
      </c>
      <c r="J1400" s="30" t="s">
        <v>505</v>
      </c>
      <c r="K1400" s="31" t="s">
        <v>504</v>
      </c>
      <c r="L1400" s="31" t="s">
        <v>397</v>
      </c>
      <c r="M1400" s="31" t="s">
        <v>388</v>
      </c>
      <c r="N1400" s="7">
        <v>46112</v>
      </c>
      <c r="O1400" s="33">
        <f t="shared" si="460"/>
        <v>3</v>
      </c>
      <c r="P1400" s="33">
        <f t="shared" si="461"/>
        <v>14</v>
      </c>
      <c r="Q1400" s="52">
        <f t="shared" si="462"/>
        <v>0</v>
      </c>
      <c r="R1400" s="37">
        <f t="shared" si="463"/>
        <v>0</v>
      </c>
      <c r="S1400" s="37">
        <f t="shared" si="464"/>
        <v>0</v>
      </c>
      <c r="T1400" s="37">
        <f t="shared" si="465"/>
        <v>0</v>
      </c>
      <c r="U1400" s="37">
        <f t="shared" si="466"/>
        <v>0</v>
      </c>
      <c r="V1400" s="37">
        <f t="shared" si="467"/>
        <v>18000</v>
      </c>
      <c r="W1400" s="37">
        <f t="shared" si="468"/>
        <v>0</v>
      </c>
    </row>
    <row r="1401" spans="1:23" x14ac:dyDescent="0.35">
      <c r="A1401" s="30">
        <v>46087</v>
      </c>
      <c r="B1401" s="31" t="s">
        <v>1543</v>
      </c>
      <c r="C1401" s="31" t="s">
        <v>1382</v>
      </c>
      <c r="D1401" s="31">
        <v>7140</v>
      </c>
      <c r="E1401" s="31"/>
      <c r="F1401" s="31">
        <v>7140</v>
      </c>
      <c r="G1401" s="31">
        <v>7140</v>
      </c>
      <c r="H1401" s="31">
        <f t="shared" si="470"/>
        <v>7140</v>
      </c>
      <c r="I1401" s="30">
        <v>46117</v>
      </c>
      <c r="J1401" s="30" t="s">
        <v>505</v>
      </c>
      <c r="K1401" s="31" t="s">
        <v>504</v>
      </c>
      <c r="L1401" s="31" t="s">
        <v>397</v>
      </c>
      <c r="M1401" s="31" t="s">
        <v>388</v>
      </c>
      <c r="N1401" s="7">
        <v>46112</v>
      </c>
      <c r="O1401" s="33">
        <f t="shared" si="460"/>
        <v>3</v>
      </c>
      <c r="P1401" s="33">
        <f t="shared" si="461"/>
        <v>14</v>
      </c>
      <c r="Q1401" s="52">
        <f t="shared" si="462"/>
        <v>0</v>
      </c>
      <c r="R1401" s="37">
        <f t="shared" si="463"/>
        <v>0</v>
      </c>
      <c r="S1401" s="37">
        <f t="shared" si="464"/>
        <v>0</v>
      </c>
      <c r="T1401" s="37">
        <f t="shared" si="465"/>
        <v>0</v>
      </c>
      <c r="U1401" s="37">
        <f t="shared" si="466"/>
        <v>0</v>
      </c>
      <c r="V1401" s="37">
        <f t="shared" si="467"/>
        <v>7140</v>
      </c>
      <c r="W1401" s="37">
        <f t="shared" si="468"/>
        <v>0</v>
      </c>
    </row>
    <row r="1402" spans="1:23" x14ac:dyDescent="0.35">
      <c r="A1402" s="30">
        <v>46087</v>
      </c>
      <c r="B1402" s="31" t="s">
        <v>1544</v>
      </c>
      <c r="C1402" s="31" t="s">
        <v>1382</v>
      </c>
      <c r="D1402" s="31">
        <v>7140</v>
      </c>
      <c r="E1402" s="31"/>
      <c r="F1402" s="31">
        <v>7140</v>
      </c>
      <c r="G1402" s="31">
        <v>7140</v>
      </c>
      <c r="H1402" s="31">
        <f t="shared" si="470"/>
        <v>7140</v>
      </c>
      <c r="I1402" s="30">
        <v>46117</v>
      </c>
      <c r="J1402" s="30" t="s">
        <v>505</v>
      </c>
      <c r="K1402" s="31" t="s">
        <v>504</v>
      </c>
      <c r="L1402" s="31" t="s">
        <v>397</v>
      </c>
      <c r="M1402" s="31" t="s">
        <v>388</v>
      </c>
      <c r="N1402" s="7">
        <v>46112</v>
      </c>
      <c r="O1402" s="33">
        <f t="shared" si="460"/>
        <v>3</v>
      </c>
      <c r="P1402" s="33">
        <f t="shared" si="461"/>
        <v>14</v>
      </c>
      <c r="Q1402" s="52">
        <f t="shared" si="462"/>
        <v>0</v>
      </c>
      <c r="R1402" s="37">
        <f t="shared" si="463"/>
        <v>0</v>
      </c>
      <c r="S1402" s="37">
        <f t="shared" si="464"/>
        <v>0</v>
      </c>
      <c r="T1402" s="37">
        <f t="shared" si="465"/>
        <v>0</v>
      </c>
      <c r="U1402" s="37">
        <f t="shared" si="466"/>
        <v>0</v>
      </c>
      <c r="V1402" s="37">
        <f t="shared" si="467"/>
        <v>7140</v>
      </c>
      <c r="W1402" s="37">
        <f t="shared" si="468"/>
        <v>0</v>
      </c>
    </row>
    <row r="1403" spans="1:23" x14ac:dyDescent="0.35">
      <c r="A1403" s="30">
        <v>46087</v>
      </c>
      <c r="B1403" s="31" t="s">
        <v>1545</v>
      </c>
      <c r="C1403" s="31" t="s">
        <v>674</v>
      </c>
      <c r="D1403" s="31">
        <v>58107.38</v>
      </c>
      <c r="E1403" s="31">
        <v>9297.18</v>
      </c>
      <c r="F1403" s="31">
        <v>67404.56</v>
      </c>
      <c r="G1403" s="31">
        <v>67404.56</v>
      </c>
      <c r="H1403" s="31">
        <f t="shared" si="470"/>
        <v>58107.38</v>
      </c>
      <c r="I1403" s="30">
        <v>46117</v>
      </c>
      <c r="J1403" s="30" t="s">
        <v>505</v>
      </c>
      <c r="K1403" s="31" t="s">
        <v>504</v>
      </c>
      <c r="L1403" s="31" t="s">
        <v>397</v>
      </c>
      <c r="M1403" s="31" t="s">
        <v>388</v>
      </c>
      <c r="N1403" s="7">
        <v>46112</v>
      </c>
      <c r="O1403" s="33">
        <f t="shared" si="460"/>
        <v>3</v>
      </c>
      <c r="P1403" s="33">
        <f t="shared" si="461"/>
        <v>14</v>
      </c>
      <c r="Q1403" s="52">
        <f t="shared" si="462"/>
        <v>0</v>
      </c>
      <c r="R1403" s="37">
        <f t="shared" si="463"/>
        <v>0</v>
      </c>
      <c r="S1403" s="37">
        <f t="shared" si="464"/>
        <v>0</v>
      </c>
      <c r="T1403" s="37">
        <f t="shared" si="465"/>
        <v>0</v>
      </c>
      <c r="U1403" s="37">
        <f t="shared" si="466"/>
        <v>0</v>
      </c>
      <c r="V1403" s="37">
        <f t="shared" si="467"/>
        <v>58107.38</v>
      </c>
      <c r="W1403" s="37">
        <f t="shared" si="468"/>
        <v>0</v>
      </c>
    </row>
    <row r="1404" spans="1:23" x14ac:dyDescent="0.35">
      <c r="A1404" s="30">
        <v>46086</v>
      </c>
      <c r="B1404" s="31" t="s">
        <v>1546</v>
      </c>
      <c r="C1404" s="31" t="s">
        <v>412</v>
      </c>
      <c r="D1404" s="31">
        <v>5544.06</v>
      </c>
      <c r="E1404" s="31">
        <v>887.05</v>
      </c>
      <c r="F1404" s="31">
        <v>6431.11</v>
      </c>
      <c r="G1404" s="31">
        <v>6431.11</v>
      </c>
      <c r="H1404" s="31">
        <f t="shared" si="470"/>
        <v>5544.06</v>
      </c>
      <c r="I1404" s="30">
        <v>46116</v>
      </c>
      <c r="J1404" s="30" t="s">
        <v>505</v>
      </c>
      <c r="K1404" s="31" t="s">
        <v>504</v>
      </c>
      <c r="L1404" s="31" t="s">
        <v>397</v>
      </c>
      <c r="M1404" s="31" t="s">
        <v>388</v>
      </c>
      <c r="N1404" s="7">
        <v>46112</v>
      </c>
      <c r="O1404" s="33">
        <f t="shared" si="460"/>
        <v>3</v>
      </c>
      <c r="P1404" s="33">
        <f t="shared" si="461"/>
        <v>14</v>
      </c>
      <c r="Q1404" s="52">
        <f t="shared" si="462"/>
        <v>0</v>
      </c>
      <c r="R1404" s="37">
        <f t="shared" si="463"/>
        <v>0</v>
      </c>
      <c r="S1404" s="37">
        <f t="shared" si="464"/>
        <v>0</v>
      </c>
      <c r="T1404" s="37">
        <f t="shared" si="465"/>
        <v>0</v>
      </c>
      <c r="U1404" s="37">
        <f t="shared" si="466"/>
        <v>0</v>
      </c>
      <c r="V1404" s="37">
        <f t="shared" si="467"/>
        <v>5544.06</v>
      </c>
      <c r="W1404" s="37">
        <f t="shared" si="468"/>
        <v>0</v>
      </c>
    </row>
    <row r="1405" spans="1:23" x14ac:dyDescent="0.35">
      <c r="A1405" s="30">
        <v>46085</v>
      </c>
      <c r="B1405" s="31" t="s">
        <v>1547</v>
      </c>
      <c r="C1405" s="31" t="s">
        <v>674</v>
      </c>
      <c r="D1405" s="31">
        <v>36686.199999999997</v>
      </c>
      <c r="E1405" s="31">
        <v>5869.79</v>
      </c>
      <c r="F1405" s="31">
        <v>42555.99</v>
      </c>
      <c r="G1405" s="31">
        <v>42555.99</v>
      </c>
      <c r="H1405" s="31">
        <f t="shared" si="470"/>
        <v>36686.199999999997</v>
      </c>
      <c r="I1405" s="30">
        <v>46115</v>
      </c>
      <c r="J1405" s="30" t="s">
        <v>505</v>
      </c>
      <c r="K1405" s="31" t="s">
        <v>504</v>
      </c>
      <c r="L1405" s="31" t="s">
        <v>835</v>
      </c>
      <c r="M1405" s="31" t="s">
        <v>388</v>
      </c>
      <c r="N1405" s="7">
        <v>46112</v>
      </c>
      <c r="O1405" s="33">
        <f t="shared" si="460"/>
        <v>3</v>
      </c>
      <c r="P1405" s="33">
        <f t="shared" si="461"/>
        <v>14</v>
      </c>
      <c r="Q1405" s="52">
        <f t="shared" si="462"/>
        <v>0</v>
      </c>
      <c r="R1405" s="37">
        <f t="shared" si="463"/>
        <v>0</v>
      </c>
      <c r="S1405" s="37">
        <f t="shared" si="464"/>
        <v>0</v>
      </c>
      <c r="T1405" s="37">
        <f t="shared" si="465"/>
        <v>0</v>
      </c>
      <c r="U1405" s="37">
        <f t="shared" si="466"/>
        <v>0</v>
      </c>
      <c r="V1405" s="37">
        <f t="shared" si="467"/>
        <v>36686.199999999997</v>
      </c>
      <c r="W1405" s="37">
        <f t="shared" si="468"/>
        <v>0</v>
      </c>
    </row>
    <row r="1406" spans="1:23" x14ac:dyDescent="0.35">
      <c r="A1406" s="30">
        <v>46083</v>
      </c>
      <c r="B1406" s="31" t="s">
        <v>1553</v>
      </c>
      <c r="C1406" s="31" t="s">
        <v>920</v>
      </c>
      <c r="D1406" s="31">
        <v>14257.8</v>
      </c>
      <c r="E1406" s="31">
        <v>2281.25</v>
      </c>
      <c r="F1406" s="31">
        <v>16539.05</v>
      </c>
      <c r="G1406" s="31">
        <v>16539.05</v>
      </c>
      <c r="H1406" s="31">
        <f t="shared" si="470"/>
        <v>14257.8</v>
      </c>
      <c r="I1406" s="30">
        <v>46113</v>
      </c>
      <c r="J1406" s="30" t="s">
        <v>505</v>
      </c>
      <c r="K1406" s="31" t="s">
        <v>504</v>
      </c>
      <c r="L1406" s="31" t="s">
        <v>835</v>
      </c>
      <c r="M1406" s="31" t="s">
        <v>388</v>
      </c>
      <c r="N1406" s="7">
        <v>46112</v>
      </c>
      <c r="O1406" s="33">
        <f t="shared" si="460"/>
        <v>3</v>
      </c>
      <c r="P1406" s="33">
        <f t="shared" si="461"/>
        <v>14</v>
      </c>
      <c r="Q1406" s="52">
        <f t="shared" si="462"/>
        <v>0</v>
      </c>
      <c r="R1406" s="37">
        <f t="shared" si="463"/>
        <v>0</v>
      </c>
      <c r="S1406" s="37">
        <f t="shared" si="464"/>
        <v>0</v>
      </c>
      <c r="T1406" s="37">
        <f t="shared" si="465"/>
        <v>0</v>
      </c>
      <c r="U1406" s="37">
        <f t="shared" si="466"/>
        <v>0</v>
      </c>
      <c r="V1406" s="37">
        <f t="shared" si="467"/>
        <v>14257.8</v>
      </c>
      <c r="W1406" s="37">
        <f t="shared" si="468"/>
        <v>0</v>
      </c>
    </row>
    <row r="1407" spans="1:23" x14ac:dyDescent="0.35">
      <c r="A1407" s="30">
        <v>46080</v>
      </c>
      <c r="B1407" s="31" t="s">
        <v>1494</v>
      </c>
      <c r="C1407" s="31" t="s">
        <v>790</v>
      </c>
      <c r="D1407" s="31">
        <v>59040</v>
      </c>
      <c r="E1407" s="31">
        <v>9446.4</v>
      </c>
      <c r="F1407" s="31">
        <v>68486.399999999994</v>
      </c>
      <c r="G1407" s="31">
        <v>30128.400000000001</v>
      </c>
      <c r="H1407" s="31">
        <f>+G1407/1.16</f>
        <v>25972.758620689659</v>
      </c>
      <c r="I1407" s="30">
        <v>46110</v>
      </c>
      <c r="J1407" s="30" t="s">
        <v>506</v>
      </c>
      <c r="K1407" s="31" t="s">
        <v>510</v>
      </c>
      <c r="L1407" s="31" t="s">
        <v>397</v>
      </c>
      <c r="M1407" s="31" t="s">
        <v>388</v>
      </c>
      <c r="N1407" s="7">
        <v>46112</v>
      </c>
      <c r="O1407" s="33">
        <f t="shared" si="460"/>
        <v>3</v>
      </c>
      <c r="P1407" s="33">
        <f t="shared" si="461"/>
        <v>14</v>
      </c>
      <c r="Q1407" s="52">
        <f t="shared" si="462"/>
        <v>3</v>
      </c>
      <c r="R1407" s="37">
        <f t="shared" si="463"/>
        <v>25972.758620689659</v>
      </c>
      <c r="S1407" s="37">
        <f t="shared" si="464"/>
        <v>0</v>
      </c>
      <c r="T1407" s="37">
        <f t="shared" si="465"/>
        <v>0</v>
      </c>
      <c r="U1407" s="37">
        <f t="shared" si="466"/>
        <v>0</v>
      </c>
      <c r="V1407" s="37">
        <f t="shared" si="467"/>
        <v>0</v>
      </c>
      <c r="W1407" s="37">
        <f t="shared" si="468"/>
        <v>0</v>
      </c>
    </row>
    <row r="1408" spans="1:23" x14ac:dyDescent="0.35">
      <c r="A1408" s="30">
        <v>46080</v>
      </c>
      <c r="B1408" s="31" t="s">
        <v>1496</v>
      </c>
      <c r="C1408" s="31" t="s">
        <v>794</v>
      </c>
      <c r="D1408" s="31">
        <v>69000</v>
      </c>
      <c r="E1408" s="31"/>
      <c r="F1408" s="31">
        <v>69000</v>
      </c>
      <c r="G1408" s="31">
        <v>69000</v>
      </c>
      <c r="H1408" s="31">
        <f t="shared" ref="H1408:H1418" si="471">+D1408</f>
        <v>69000</v>
      </c>
      <c r="I1408" s="30">
        <v>46110</v>
      </c>
      <c r="J1408" s="30" t="s">
        <v>506</v>
      </c>
      <c r="K1408" s="31" t="s">
        <v>504</v>
      </c>
      <c r="L1408" s="31" t="s">
        <v>397</v>
      </c>
      <c r="M1408" s="31" t="s">
        <v>388</v>
      </c>
      <c r="N1408" s="7">
        <v>46112</v>
      </c>
      <c r="O1408" s="33">
        <f t="shared" si="460"/>
        <v>3</v>
      </c>
      <c r="P1408" s="33">
        <f t="shared" si="461"/>
        <v>14</v>
      </c>
      <c r="Q1408" s="52">
        <f t="shared" si="462"/>
        <v>3</v>
      </c>
      <c r="R1408" s="37">
        <f t="shared" si="463"/>
        <v>69000</v>
      </c>
      <c r="S1408" s="37">
        <f t="shared" si="464"/>
        <v>0</v>
      </c>
      <c r="T1408" s="37">
        <f t="shared" si="465"/>
        <v>0</v>
      </c>
      <c r="U1408" s="37">
        <f t="shared" si="466"/>
        <v>0</v>
      </c>
      <c r="V1408" s="37">
        <f t="shared" si="467"/>
        <v>0</v>
      </c>
      <c r="W1408" s="37">
        <f t="shared" si="468"/>
        <v>0</v>
      </c>
    </row>
    <row r="1409" spans="1:23" x14ac:dyDescent="0.35">
      <c r="A1409" s="30">
        <v>46079</v>
      </c>
      <c r="B1409" s="31" t="s">
        <v>1497</v>
      </c>
      <c r="C1409" s="31" t="s">
        <v>400</v>
      </c>
      <c r="D1409" s="31">
        <v>68714.34</v>
      </c>
      <c r="E1409" s="31">
        <v>10994.29</v>
      </c>
      <c r="F1409" s="31">
        <v>79708.63</v>
      </c>
      <c r="G1409" s="31">
        <v>79708.63</v>
      </c>
      <c r="H1409" s="31">
        <f t="shared" si="471"/>
        <v>68714.34</v>
      </c>
      <c r="I1409" s="30">
        <v>46109</v>
      </c>
      <c r="J1409" s="30" t="s">
        <v>506</v>
      </c>
      <c r="K1409" s="31" t="s">
        <v>504</v>
      </c>
      <c r="L1409" s="31" t="s">
        <v>397</v>
      </c>
      <c r="M1409" s="31" t="s">
        <v>388</v>
      </c>
      <c r="N1409" s="7">
        <v>46112</v>
      </c>
      <c r="O1409" s="33">
        <f t="shared" si="460"/>
        <v>3</v>
      </c>
      <c r="P1409" s="33">
        <f t="shared" si="461"/>
        <v>14</v>
      </c>
      <c r="Q1409" s="52">
        <f t="shared" si="462"/>
        <v>4</v>
      </c>
      <c r="R1409" s="37">
        <f t="shared" si="463"/>
        <v>68714.34</v>
      </c>
      <c r="S1409" s="37">
        <f t="shared" si="464"/>
        <v>0</v>
      </c>
      <c r="T1409" s="37">
        <f t="shared" si="465"/>
        <v>0</v>
      </c>
      <c r="U1409" s="37">
        <f t="shared" si="466"/>
        <v>0</v>
      </c>
      <c r="V1409" s="37">
        <f t="shared" si="467"/>
        <v>0</v>
      </c>
      <c r="W1409" s="37">
        <f t="shared" si="468"/>
        <v>0</v>
      </c>
    </row>
    <row r="1410" spans="1:23" x14ac:dyDescent="0.35">
      <c r="A1410" s="30">
        <v>46079</v>
      </c>
      <c r="B1410" s="31" t="s">
        <v>1498</v>
      </c>
      <c r="C1410" s="31" t="s">
        <v>803</v>
      </c>
      <c r="D1410" s="31">
        <v>9000</v>
      </c>
      <c r="E1410" s="31">
        <v>1440</v>
      </c>
      <c r="F1410" s="31">
        <v>10440</v>
      </c>
      <c r="G1410" s="31">
        <v>10440</v>
      </c>
      <c r="H1410" s="31">
        <f t="shared" si="471"/>
        <v>9000</v>
      </c>
      <c r="I1410" s="30">
        <v>46109</v>
      </c>
      <c r="J1410" s="30" t="s">
        <v>506</v>
      </c>
      <c r="K1410" s="31" t="s">
        <v>504</v>
      </c>
      <c r="L1410" s="31" t="s">
        <v>397</v>
      </c>
      <c r="M1410" s="31" t="s">
        <v>388</v>
      </c>
      <c r="N1410" s="7">
        <v>46112</v>
      </c>
      <c r="O1410" s="33">
        <f t="shared" ref="O1410:O1452" si="472">MONTH(N1410)</f>
        <v>3</v>
      </c>
      <c r="P1410" s="33">
        <f t="shared" ref="P1410:P1452" si="473">WEEKNUM(N1410)</f>
        <v>14</v>
      </c>
      <c r="Q1410" s="52">
        <f t="shared" ref="Q1410:Q1452" si="474">IF(J1410="Vencido",N1410-I1410+1,0)</f>
        <v>4</v>
      </c>
      <c r="R1410" s="37">
        <f t="shared" ref="R1410:R1452" si="475">IF(Q1410&gt;0,IF(Q1410&lt;31,H1410,0),0)</f>
        <v>9000</v>
      </c>
      <c r="S1410" s="37">
        <f t="shared" ref="S1410:S1452" si="476">IF(Q1410&gt;30,IF(Q1410&lt;61,H1410,0),0)</f>
        <v>0</v>
      </c>
      <c r="T1410" s="37">
        <f t="shared" ref="T1410:T1452" si="477">IF(Q1410&gt;60,IF(Q1410&lt;91,H1410,0),0)</f>
        <v>0</v>
      </c>
      <c r="U1410" s="37">
        <f t="shared" ref="U1410:U1452" si="478">IF(Q1410&gt;90,H1410,0)</f>
        <v>0</v>
      </c>
      <c r="V1410" s="37">
        <f t="shared" ref="V1410:V1452" si="479">IF(J1410="Por vencer",H1410,0)</f>
        <v>0</v>
      </c>
      <c r="W1410" s="37">
        <f t="shared" ref="W1410:W1452" si="480">IF(J1410="Vigente",H1410,0)</f>
        <v>0</v>
      </c>
    </row>
    <row r="1411" spans="1:23" x14ac:dyDescent="0.35">
      <c r="A1411" s="30">
        <v>46078</v>
      </c>
      <c r="B1411" s="31" t="s">
        <v>1508</v>
      </c>
      <c r="C1411" s="31" t="s">
        <v>415</v>
      </c>
      <c r="D1411" s="31">
        <v>37699.86</v>
      </c>
      <c r="E1411" s="31">
        <v>6031.98</v>
      </c>
      <c r="F1411" s="31">
        <v>43731.839999999997</v>
      </c>
      <c r="G1411" s="31">
        <v>43731.839999999997</v>
      </c>
      <c r="H1411" s="31">
        <f t="shared" si="471"/>
        <v>37699.86</v>
      </c>
      <c r="I1411" s="30">
        <v>46123</v>
      </c>
      <c r="J1411" s="30" t="s">
        <v>503</v>
      </c>
      <c r="K1411" s="31" t="s">
        <v>504</v>
      </c>
      <c r="L1411" s="31" t="s">
        <v>397</v>
      </c>
      <c r="M1411" s="31" t="s">
        <v>388</v>
      </c>
      <c r="N1411" s="7">
        <v>46112</v>
      </c>
      <c r="O1411" s="33">
        <f t="shared" si="472"/>
        <v>3</v>
      </c>
      <c r="P1411" s="33">
        <f t="shared" si="473"/>
        <v>14</v>
      </c>
      <c r="Q1411" s="52">
        <f t="shared" si="474"/>
        <v>0</v>
      </c>
      <c r="R1411" s="37">
        <f t="shared" si="475"/>
        <v>0</v>
      </c>
      <c r="S1411" s="37">
        <f t="shared" si="476"/>
        <v>0</v>
      </c>
      <c r="T1411" s="37">
        <f t="shared" si="477"/>
        <v>0</v>
      </c>
      <c r="U1411" s="37">
        <f t="shared" si="478"/>
        <v>0</v>
      </c>
      <c r="V1411" s="37">
        <f t="shared" si="479"/>
        <v>0</v>
      </c>
      <c r="W1411" s="37">
        <f t="shared" si="480"/>
        <v>37699.86</v>
      </c>
    </row>
    <row r="1412" spans="1:23" x14ac:dyDescent="0.35">
      <c r="A1412" s="30">
        <v>46077</v>
      </c>
      <c r="B1412" s="31" t="s">
        <v>1511</v>
      </c>
      <c r="C1412" s="31" t="s">
        <v>523</v>
      </c>
      <c r="D1412" s="31">
        <v>9000</v>
      </c>
      <c r="E1412" s="31">
        <v>1440</v>
      </c>
      <c r="F1412" s="31">
        <v>10440</v>
      </c>
      <c r="G1412" s="31">
        <v>10440</v>
      </c>
      <c r="H1412" s="31">
        <f t="shared" si="471"/>
        <v>9000</v>
      </c>
      <c r="I1412" s="30">
        <v>46107</v>
      </c>
      <c r="J1412" s="30" t="s">
        <v>506</v>
      </c>
      <c r="K1412" s="31" t="s">
        <v>504</v>
      </c>
      <c r="L1412" s="31" t="s">
        <v>397</v>
      </c>
      <c r="M1412" s="31" t="s">
        <v>388</v>
      </c>
      <c r="N1412" s="7">
        <v>46112</v>
      </c>
      <c r="O1412" s="33">
        <f t="shared" si="472"/>
        <v>3</v>
      </c>
      <c r="P1412" s="33">
        <f t="shared" si="473"/>
        <v>14</v>
      </c>
      <c r="Q1412" s="52">
        <f t="shared" si="474"/>
        <v>6</v>
      </c>
      <c r="R1412" s="37">
        <f t="shared" si="475"/>
        <v>9000</v>
      </c>
      <c r="S1412" s="37">
        <f t="shared" si="476"/>
        <v>0</v>
      </c>
      <c r="T1412" s="37">
        <f t="shared" si="477"/>
        <v>0</v>
      </c>
      <c r="U1412" s="37">
        <f t="shared" si="478"/>
        <v>0</v>
      </c>
      <c r="V1412" s="37">
        <f t="shared" si="479"/>
        <v>0</v>
      </c>
      <c r="W1412" s="37">
        <f t="shared" si="480"/>
        <v>0</v>
      </c>
    </row>
    <row r="1413" spans="1:23" x14ac:dyDescent="0.35">
      <c r="A1413" s="30">
        <v>46077</v>
      </c>
      <c r="B1413" s="31" t="s">
        <v>1513</v>
      </c>
      <c r="C1413" s="31" t="s">
        <v>926</v>
      </c>
      <c r="D1413" s="31">
        <v>12825</v>
      </c>
      <c r="E1413" s="31">
        <v>2052</v>
      </c>
      <c r="F1413" s="31">
        <v>14877</v>
      </c>
      <c r="G1413" s="31">
        <v>14877</v>
      </c>
      <c r="H1413" s="31">
        <f t="shared" si="471"/>
        <v>12825</v>
      </c>
      <c r="I1413" s="30">
        <v>46107</v>
      </c>
      <c r="J1413" s="30" t="s">
        <v>506</v>
      </c>
      <c r="K1413" s="31" t="s">
        <v>504</v>
      </c>
      <c r="L1413" s="31" t="s">
        <v>835</v>
      </c>
      <c r="M1413" s="31" t="s">
        <v>388</v>
      </c>
      <c r="N1413" s="7">
        <v>46112</v>
      </c>
      <c r="O1413" s="33">
        <f t="shared" si="472"/>
        <v>3</v>
      </c>
      <c r="P1413" s="33">
        <f t="shared" si="473"/>
        <v>14</v>
      </c>
      <c r="Q1413" s="52">
        <f t="shared" si="474"/>
        <v>6</v>
      </c>
      <c r="R1413" s="37">
        <f t="shared" si="475"/>
        <v>12825</v>
      </c>
      <c r="S1413" s="37">
        <f t="shared" si="476"/>
        <v>0</v>
      </c>
      <c r="T1413" s="37">
        <f t="shared" si="477"/>
        <v>0</v>
      </c>
      <c r="U1413" s="37">
        <f t="shared" si="478"/>
        <v>0</v>
      </c>
      <c r="V1413" s="37">
        <f t="shared" si="479"/>
        <v>0</v>
      </c>
      <c r="W1413" s="37">
        <f t="shared" si="480"/>
        <v>0</v>
      </c>
    </row>
    <row r="1414" spans="1:23" x14ac:dyDescent="0.35">
      <c r="A1414" s="30">
        <v>46076</v>
      </c>
      <c r="B1414" s="31" t="s">
        <v>1519</v>
      </c>
      <c r="C1414" s="31" t="s">
        <v>926</v>
      </c>
      <c r="D1414" s="31">
        <v>12825</v>
      </c>
      <c r="E1414" s="31">
        <v>2052</v>
      </c>
      <c r="F1414" s="31">
        <v>14877</v>
      </c>
      <c r="G1414" s="31">
        <v>14877</v>
      </c>
      <c r="H1414" s="31">
        <f t="shared" si="471"/>
        <v>12825</v>
      </c>
      <c r="I1414" s="30">
        <v>46106</v>
      </c>
      <c r="J1414" s="30" t="s">
        <v>506</v>
      </c>
      <c r="K1414" s="31" t="s">
        <v>504</v>
      </c>
      <c r="L1414" s="31" t="s">
        <v>835</v>
      </c>
      <c r="M1414" s="31" t="s">
        <v>388</v>
      </c>
      <c r="N1414" s="7">
        <v>46112</v>
      </c>
      <c r="O1414" s="33">
        <f t="shared" si="472"/>
        <v>3</v>
      </c>
      <c r="P1414" s="33">
        <f t="shared" si="473"/>
        <v>14</v>
      </c>
      <c r="Q1414" s="52">
        <f t="shared" si="474"/>
        <v>7</v>
      </c>
      <c r="R1414" s="37">
        <f t="shared" si="475"/>
        <v>12825</v>
      </c>
      <c r="S1414" s="37">
        <f t="shared" si="476"/>
        <v>0</v>
      </c>
      <c r="T1414" s="37">
        <f t="shared" si="477"/>
        <v>0</v>
      </c>
      <c r="U1414" s="37">
        <f t="shared" si="478"/>
        <v>0</v>
      </c>
      <c r="V1414" s="37">
        <f t="shared" si="479"/>
        <v>0</v>
      </c>
      <c r="W1414" s="37">
        <f t="shared" si="480"/>
        <v>0</v>
      </c>
    </row>
    <row r="1415" spans="1:23" x14ac:dyDescent="0.35">
      <c r="A1415" s="30">
        <v>46072</v>
      </c>
      <c r="B1415" s="31" t="s">
        <v>1451</v>
      </c>
      <c r="C1415" s="31" t="s">
        <v>920</v>
      </c>
      <c r="D1415" s="31">
        <v>35478.14</v>
      </c>
      <c r="E1415" s="31">
        <v>5676.5</v>
      </c>
      <c r="F1415" s="31">
        <v>41154.639999999999</v>
      </c>
      <c r="G1415" s="31">
        <v>41154.639999999999</v>
      </c>
      <c r="H1415" s="31">
        <f t="shared" si="471"/>
        <v>35478.14</v>
      </c>
      <c r="I1415" s="30">
        <v>46102</v>
      </c>
      <c r="J1415" s="30" t="s">
        <v>506</v>
      </c>
      <c r="K1415" s="31" t="s">
        <v>504</v>
      </c>
      <c r="L1415" s="31" t="s">
        <v>835</v>
      </c>
      <c r="M1415" s="31" t="s">
        <v>388</v>
      </c>
      <c r="N1415" s="7">
        <v>46112</v>
      </c>
      <c r="O1415" s="33">
        <f t="shared" si="472"/>
        <v>3</v>
      </c>
      <c r="P1415" s="33">
        <f t="shared" si="473"/>
        <v>14</v>
      </c>
      <c r="Q1415" s="52">
        <f t="shared" si="474"/>
        <v>11</v>
      </c>
      <c r="R1415" s="37">
        <f t="shared" si="475"/>
        <v>35478.14</v>
      </c>
      <c r="S1415" s="37">
        <f t="shared" si="476"/>
        <v>0</v>
      </c>
      <c r="T1415" s="37">
        <f t="shared" si="477"/>
        <v>0</v>
      </c>
      <c r="U1415" s="37">
        <f t="shared" si="478"/>
        <v>0</v>
      </c>
      <c r="V1415" s="37">
        <f t="shared" si="479"/>
        <v>0</v>
      </c>
      <c r="W1415" s="37">
        <f t="shared" si="480"/>
        <v>0</v>
      </c>
    </row>
    <row r="1416" spans="1:23" x14ac:dyDescent="0.35">
      <c r="A1416" s="30">
        <v>46071</v>
      </c>
      <c r="B1416" s="31" t="s">
        <v>1458</v>
      </c>
      <c r="C1416" s="31" t="s">
        <v>926</v>
      </c>
      <c r="D1416" s="31">
        <v>8550</v>
      </c>
      <c r="E1416" s="31">
        <v>1368</v>
      </c>
      <c r="F1416" s="31">
        <v>9918</v>
      </c>
      <c r="G1416" s="31">
        <v>9918</v>
      </c>
      <c r="H1416" s="31">
        <f t="shared" si="471"/>
        <v>8550</v>
      </c>
      <c r="I1416" s="30">
        <v>46101</v>
      </c>
      <c r="J1416" s="30" t="s">
        <v>506</v>
      </c>
      <c r="K1416" s="31" t="s">
        <v>504</v>
      </c>
      <c r="L1416" s="31" t="s">
        <v>835</v>
      </c>
      <c r="M1416" s="31" t="s">
        <v>388</v>
      </c>
      <c r="N1416" s="7">
        <v>46112</v>
      </c>
      <c r="O1416" s="33">
        <f t="shared" si="472"/>
        <v>3</v>
      </c>
      <c r="P1416" s="33">
        <f t="shared" si="473"/>
        <v>14</v>
      </c>
      <c r="Q1416" s="52">
        <f t="shared" si="474"/>
        <v>12</v>
      </c>
      <c r="R1416" s="37">
        <f t="shared" si="475"/>
        <v>8550</v>
      </c>
      <c r="S1416" s="37">
        <f t="shared" si="476"/>
        <v>0</v>
      </c>
      <c r="T1416" s="37">
        <f t="shared" si="477"/>
        <v>0</v>
      </c>
      <c r="U1416" s="37">
        <f t="shared" si="478"/>
        <v>0</v>
      </c>
      <c r="V1416" s="37">
        <f t="shared" si="479"/>
        <v>0</v>
      </c>
      <c r="W1416" s="37">
        <f t="shared" si="480"/>
        <v>0</v>
      </c>
    </row>
    <row r="1417" spans="1:23" x14ac:dyDescent="0.35">
      <c r="A1417" s="30">
        <v>46069</v>
      </c>
      <c r="B1417" s="31" t="s">
        <v>1469</v>
      </c>
      <c r="C1417" s="31" t="s">
        <v>926</v>
      </c>
      <c r="D1417" s="31">
        <v>8550</v>
      </c>
      <c r="E1417" s="31">
        <v>1368</v>
      </c>
      <c r="F1417" s="31">
        <v>9918</v>
      </c>
      <c r="G1417" s="31">
        <v>9918</v>
      </c>
      <c r="H1417" s="31">
        <f t="shared" si="471"/>
        <v>8550</v>
      </c>
      <c r="I1417" s="30">
        <v>46099</v>
      </c>
      <c r="J1417" s="30" t="s">
        <v>506</v>
      </c>
      <c r="K1417" s="31" t="s">
        <v>504</v>
      </c>
      <c r="L1417" s="31" t="s">
        <v>835</v>
      </c>
      <c r="M1417" s="31" t="s">
        <v>388</v>
      </c>
      <c r="N1417" s="7">
        <v>46112</v>
      </c>
      <c r="O1417" s="33">
        <f t="shared" si="472"/>
        <v>3</v>
      </c>
      <c r="P1417" s="33">
        <f t="shared" si="473"/>
        <v>14</v>
      </c>
      <c r="Q1417" s="52">
        <f t="shared" si="474"/>
        <v>14</v>
      </c>
      <c r="R1417" s="37">
        <f t="shared" si="475"/>
        <v>8550</v>
      </c>
      <c r="S1417" s="37">
        <f t="shared" si="476"/>
        <v>0</v>
      </c>
      <c r="T1417" s="37">
        <f t="shared" si="477"/>
        <v>0</v>
      </c>
      <c r="U1417" s="37">
        <f t="shared" si="478"/>
        <v>0</v>
      </c>
      <c r="V1417" s="37">
        <f t="shared" si="479"/>
        <v>0</v>
      </c>
      <c r="W1417" s="37">
        <f t="shared" si="480"/>
        <v>0</v>
      </c>
    </row>
    <row r="1418" spans="1:23" x14ac:dyDescent="0.35">
      <c r="A1418" s="30">
        <v>46069</v>
      </c>
      <c r="B1418" s="31" t="s">
        <v>1470</v>
      </c>
      <c r="C1418" s="31" t="s">
        <v>920</v>
      </c>
      <c r="D1418" s="31">
        <v>7112.44</v>
      </c>
      <c r="E1418" s="31">
        <v>1137.99</v>
      </c>
      <c r="F1418" s="31">
        <v>8250.43</v>
      </c>
      <c r="G1418" s="31">
        <v>8250.43</v>
      </c>
      <c r="H1418" s="31">
        <f t="shared" si="471"/>
        <v>7112.44</v>
      </c>
      <c r="I1418" s="30">
        <v>46099</v>
      </c>
      <c r="J1418" s="30" t="s">
        <v>506</v>
      </c>
      <c r="K1418" s="31" t="s">
        <v>504</v>
      </c>
      <c r="L1418" s="31" t="s">
        <v>835</v>
      </c>
      <c r="M1418" s="31" t="s">
        <v>388</v>
      </c>
      <c r="N1418" s="7">
        <v>46112</v>
      </c>
      <c r="O1418" s="33">
        <f t="shared" si="472"/>
        <v>3</v>
      </c>
      <c r="P1418" s="33">
        <f t="shared" si="473"/>
        <v>14</v>
      </c>
      <c r="Q1418" s="52">
        <f t="shared" si="474"/>
        <v>14</v>
      </c>
      <c r="R1418" s="37">
        <f t="shared" si="475"/>
        <v>7112.44</v>
      </c>
      <c r="S1418" s="37">
        <f t="shared" si="476"/>
        <v>0</v>
      </c>
      <c r="T1418" s="37">
        <f t="shared" si="477"/>
        <v>0</v>
      </c>
      <c r="U1418" s="37">
        <f t="shared" si="478"/>
        <v>0</v>
      </c>
      <c r="V1418" s="37">
        <f t="shared" si="479"/>
        <v>0</v>
      </c>
      <c r="W1418" s="37">
        <f t="shared" si="480"/>
        <v>0</v>
      </c>
    </row>
    <row r="1419" spans="1:23" x14ac:dyDescent="0.35">
      <c r="A1419" s="30">
        <v>46066</v>
      </c>
      <c r="B1419" s="31" t="s">
        <v>1385</v>
      </c>
      <c r="C1419" s="31" t="s">
        <v>402</v>
      </c>
      <c r="D1419" s="31">
        <v>68400</v>
      </c>
      <c r="E1419" s="31">
        <v>10944</v>
      </c>
      <c r="F1419" s="31">
        <v>79344</v>
      </c>
      <c r="G1419" s="31">
        <v>18540</v>
      </c>
      <c r="H1419" s="31">
        <f>+G1419/1.16</f>
        <v>15982.758620689656</v>
      </c>
      <c r="I1419" s="30">
        <v>46096</v>
      </c>
      <c r="J1419" s="30" t="s">
        <v>506</v>
      </c>
      <c r="K1419" s="31" t="s">
        <v>510</v>
      </c>
      <c r="L1419" s="31" t="s">
        <v>397</v>
      </c>
      <c r="M1419" s="31" t="s">
        <v>388</v>
      </c>
      <c r="N1419" s="7">
        <v>46112</v>
      </c>
      <c r="O1419" s="33">
        <f t="shared" si="472"/>
        <v>3</v>
      </c>
      <c r="P1419" s="33">
        <f t="shared" si="473"/>
        <v>14</v>
      </c>
      <c r="Q1419" s="52">
        <f t="shared" si="474"/>
        <v>17</v>
      </c>
      <c r="R1419" s="37">
        <f t="shared" si="475"/>
        <v>15982.758620689656</v>
      </c>
      <c r="S1419" s="37">
        <f t="shared" si="476"/>
        <v>0</v>
      </c>
      <c r="T1419" s="37">
        <f t="shared" si="477"/>
        <v>0</v>
      </c>
      <c r="U1419" s="37">
        <f t="shared" si="478"/>
        <v>0</v>
      </c>
      <c r="V1419" s="37">
        <f t="shared" si="479"/>
        <v>0</v>
      </c>
      <c r="W1419" s="37">
        <f t="shared" si="480"/>
        <v>0</v>
      </c>
    </row>
    <row r="1420" spans="1:23" x14ac:dyDescent="0.35">
      <c r="A1420" s="30">
        <v>46066</v>
      </c>
      <c r="B1420" s="31" t="s">
        <v>1392</v>
      </c>
      <c r="C1420" s="31" t="s">
        <v>1393</v>
      </c>
      <c r="D1420" s="31">
        <v>17802</v>
      </c>
      <c r="E1420" s="31">
        <v>2848.32</v>
      </c>
      <c r="F1420" s="31">
        <v>20650.32</v>
      </c>
      <c r="G1420" s="31">
        <v>20650.32</v>
      </c>
      <c r="H1420" s="31">
        <f t="shared" ref="H1420:H1422" si="481">+D1420</f>
        <v>17802</v>
      </c>
      <c r="I1420" s="30">
        <v>46111</v>
      </c>
      <c r="J1420" s="30" t="s">
        <v>506</v>
      </c>
      <c r="K1420" s="31" t="s">
        <v>504</v>
      </c>
      <c r="L1420" s="31" t="s">
        <v>835</v>
      </c>
      <c r="M1420" s="31" t="s">
        <v>388</v>
      </c>
      <c r="N1420" s="7">
        <v>46112</v>
      </c>
      <c r="O1420" s="33">
        <f t="shared" si="472"/>
        <v>3</v>
      </c>
      <c r="P1420" s="33">
        <f t="shared" si="473"/>
        <v>14</v>
      </c>
      <c r="Q1420" s="52">
        <f t="shared" si="474"/>
        <v>2</v>
      </c>
      <c r="R1420" s="37">
        <f t="shared" si="475"/>
        <v>17802</v>
      </c>
      <c r="S1420" s="37">
        <f t="shared" si="476"/>
        <v>0</v>
      </c>
      <c r="T1420" s="37">
        <f t="shared" si="477"/>
        <v>0</v>
      </c>
      <c r="U1420" s="37">
        <f t="shared" si="478"/>
        <v>0</v>
      </c>
      <c r="V1420" s="37">
        <f t="shared" si="479"/>
        <v>0</v>
      </c>
      <c r="W1420" s="37">
        <f t="shared" si="480"/>
        <v>0</v>
      </c>
    </row>
    <row r="1421" spans="1:23" x14ac:dyDescent="0.35">
      <c r="A1421" s="30">
        <v>46037</v>
      </c>
      <c r="B1421" s="31" t="s">
        <v>1142</v>
      </c>
      <c r="C1421" s="31" t="s">
        <v>926</v>
      </c>
      <c r="D1421" s="31">
        <v>44390</v>
      </c>
      <c r="E1421" s="31">
        <v>7102.4</v>
      </c>
      <c r="F1421" s="31">
        <v>51492.4</v>
      </c>
      <c r="G1421" s="31">
        <v>51492.4</v>
      </c>
      <c r="H1421" s="31">
        <f t="shared" si="481"/>
        <v>44390</v>
      </c>
      <c r="I1421" s="30">
        <v>46067</v>
      </c>
      <c r="J1421" s="30" t="s">
        <v>506</v>
      </c>
      <c r="K1421" s="31" t="s">
        <v>504</v>
      </c>
      <c r="L1421" s="31" t="s">
        <v>835</v>
      </c>
      <c r="M1421" s="31" t="s">
        <v>388</v>
      </c>
      <c r="N1421" s="7">
        <v>46112</v>
      </c>
      <c r="O1421" s="33">
        <f t="shared" si="472"/>
        <v>3</v>
      </c>
      <c r="P1421" s="33">
        <f t="shared" si="473"/>
        <v>14</v>
      </c>
      <c r="Q1421" s="52">
        <f t="shared" si="474"/>
        <v>46</v>
      </c>
      <c r="R1421" s="37">
        <f t="shared" si="475"/>
        <v>0</v>
      </c>
      <c r="S1421" s="37">
        <f t="shared" si="476"/>
        <v>44390</v>
      </c>
      <c r="T1421" s="37">
        <f t="shared" si="477"/>
        <v>0</v>
      </c>
      <c r="U1421" s="37">
        <f t="shared" si="478"/>
        <v>0</v>
      </c>
      <c r="V1421" s="37">
        <f t="shared" si="479"/>
        <v>0</v>
      </c>
      <c r="W1421" s="37">
        <f t="shared" si="480"/>
        <v>0</v>
      </c>
    </row>
    <row r="1422" spans="1:23" x14ac:dyDescent="0.35">
      <c r="A1422" s="30">
        <v>46037</v>
      </c>
      <c r="B1422" s="31" t="s">
        <v>1143</v>
      </c>
      <c r="C1422" s="31" t="s">
        <v>920</v>
      </c>
      <c r="D1422" s="31">
        <v>17638.53</v>
      </c>
      <c r="E1422" s="31">
        <v>2822.16</v>
      </c>
      <c r="F1422" s="31">
        <v>20460.689999999999</v>
      </c>
      <c r="G1422" s="31">
        <v>20460.689999999999</v>
      </c>
      <c r="H1422" s="31">
        <f t="shared" si="481"/>
        <v>17638.53</v>
      </c>
      <c r="I1422" s="30">
        <v>46067</v>
      </c>
      <c r="J1422" s="30" t="s">
        <v>506</v>
      </c>
      <c r="K1422" s="31" t="s">
        <v>504</v>
      </c>
      <c r="L1422" s="31" t="s">
        <v>835</v>
      </c>
      <c r="M1422" s="31" t="s">
        <v>388</v>
      </c>
      <c r="N1422" s="7">
        <v>46112</v>
      </c>
      <c r="O1422" s="33">
        <f t="shared" si="472"/>
        <v>3</v>
      </c>
      <c r="P1422" s="33">
        <f t="shared" si="473"/>
        <v>14</v>
      </c>
      <c r="Q1422" s="52">
        <f t="shared" si="474"/>
        <v>46</v>
      </c>
      <c r="R1422" s="37">
        <f t="shared" si="475"/>
        <v>0</v>
      </c>
      <c r="S1422" s="37">
        <f t="shared" si="476"/>
        <v>17638.53</v>
      </c>
      <c r="T1422" s="37">
        <f t="shared" si="477"/>
        <v>0</v>
      </c>
      <c r="U1422" s="37">
        <f t="shared" si="478"/>
        <v>0</v>
      </c>
      <c r="V1422" s="37">
        <f t="shared" si="479"/>
        <v>0</v>
      </c>
      <c r="W1422" s="37">
        <f t="shared" si="480"/>
        <v>0</v>
      </c>
    </row>
    <row r="1423" spans="1:23" x14ac:dyDescent="0.35">
      <c r="A1423" s="30">
        <v>46017</v>
      </c>
      <c r="B1423" s="31" t="s">
        <v>1061</v>
      </c>
      <c r="C1423" s="31" t="s">
        <v>926</v>
      </c>
      <c r="D1423" s="31">
        <v>42000</v>
      </c>
      <c r="E1423" s="31">
        <v>6720</v>
      </c>
      <c r="F1423" s="31">
        <v>48720</v>
      </c>
      <c r="G1423" s="31">
        <v>31860</v>
      </c>
      <c r="H1423" s="31">
        <f t="shared" ref="H1423:H1424" si="482">+G1423/1.16</f>
        <v>27465.517241379312</v>
      </c>
      <c r="I1423" s="30">
        <v>46047</v>
      </c>
      <c r="J1423" s="30" t="s">
        <v>506</v>
      </c>
      <c r="K1423" s="31" t="s">
        <v>510</v>
      </c>
      <c r="L1423" s="31" t="s">
        <v>835</v>
      </c>
      <c r="M1423" s="31" t="s">
        <v>388</v>
      </c>
      <c r="N1423" s="7">
        <v>46112</v>
      </c>
      <c r="O1423" s="33">
        <f t="shared" si="472"/>
        <v>3</v>
      </c>
      <c r="P1423" s="33">
        <f t="shared" si="473"/>
        <v>14</v>
      </c>
      <c r="Q1423" s="52">
        <f t="shared" si="474"/>
        <v>66</v>
      </c>
      <c r="R1423" s="37">
        <f t="shared" si="475"/>
        <v>0</v>
      </c>
      <c r="S1423" s="37">
        <f t="shared" si="476"/>
        <v>0</v>
      </c>
      <c r="T1423" s="37">
        <f t="shared" si="477"/>
        <v>27465.517241379312</v>
      </c>
      <c r="U1423" s="37">
        <f t="shared" si="478"/>
        <v>0</v>
      </c>
      <c r="V1423" s="37">
        <f t="shared" si="479"/>
        <v>0</v>
      </c>
      <c r="W1423" s="37">
        <f t="shared" si="480"/>
        <v>0</v>
      </c>
    </row>
    <row r="1424" spans="1:23" x14ac:dyDescent="0.35">
      <c r="A1424" s="30">
        <v>45953</v>
      </c>
      <c r="B1424" s="31" t="s">
        <v>960</v>
      </c>
      <c r="C1424" s="31" t="s">
        <v>858</v>
      </c>
      <c r="D1424" s="31">
        <v>19694.400000000001</v>
      </c>
      <c r="E1424" s="31">
        <v>3151.1</v>
      </c>
      <c r="F1424" s="31">
        <v>22845.5</v>
      </c>
      <c r="G1424" s="31">
        <v>2429.5</v>
      </c>
      <c r="H1424" s="31">
        <f t="shared" si="482"/>
        <v>2094.3965517241381</v>
      </c>
      <c r="I1424" s="30">
        <v>45968</v>
      </c>
      <c r="J1424" s="30" t="s">
        <v>506</v>
      </c>
      <c r="K1424" s="31" t="s">
        <v>510</v>
      </c>
      <c r="L1424" s="31" t="s">
        <v>835</v>
      </c>
      <c r="M1424" s="31" t="s">
        <v>388</v>
      </c>
      <c r="N1424" s="7">
        <v>46112</v>
      </c>
      <c r="O1424" s="33">
        <f t="shared" si="472"/>
        <v>3</v>
      </c>
      <c r="P1424" s="33">
        <f t="shared" si="473"/>
        <v>14</v>
      </c>
      <c r="Q1424" s="52">
        <f t="shared" si="474"/>
        <v>145</v>
      </c>
      <c r="R1424" s="37">
        <f t="shared" si="475"/>
        <v>0</v>
      </c>
      <c r="S1424" s="37">
        <f t="shared" si="476"/>
        <v>0</v>
      </c>
      <c r="T1424" s="37">
        <f t="shared" si="477"/>
        <v>0</v>
      </c>
      <c r="U1424" s="37">
        <f t="shared" si="478"/>
        <v>2094.3965517241381</v>
      </c>
      <c r="V1424" s="37">
        <f t="shared" si="479"/>
        <v>0</v>
      </c>
      <c r="W1424" s="37">
        <f t="shared" si="480"/>
        <v>0</v>
      </c>
    </row>
    <row r="1425" spans="1:23" x14ac:dyDescent="0.35">
      <c r="A1425" s="30">
        <v>45944</v>
      </c>
      <c r="B1425" s="31" t="s">
        <v>959</v>
      </c>
      <c r="C1425" s="31" t="s">
        <v>920</v>
      </c>
      <c r="D1425" s="31">
        <v>14295.42</v>
      </c>
      <c r="E1425" s="31">
        <v>2287.27</v>
      </c>
      <c r="F1425" s="31">
        <v>16582.689999999999</v>
      </c>
      <c r="G1425" s="31">
        <v>16582.689999999999</v>
      </c>
      <c r="H1425" s="31">
        <f t="shared" ref="H1425:H1427" si="483">+D1425</f>
        <v>14295.42</v>
      </c>
      <c r="I1425" s="30">
        <v>45974</v>
      </c>
      <c r="J1425" s="30" t="s">
        <v>506</v>
      </c>
      <c r="K1425" s="31" t="s">
        <v>504</v>
      </c>
      <c r="L1425" s="31" t="s">
        <v>835</v>
      </c>
      <c r="M1425" s="31" t="s">
        <v>388</v>
      </c>
      <c r="N1425" s="7">
        <v>46112</v>
      </c>
      <c r="O1425" s="33">
        <f t="shared" si="472"/>
        <v>3</v>
      </c>
      <c r="P1425" s="33">
        <f t="shared" si="473"/>
        <v>14</v>
      </c>
      <c r="Q1425" s="52">
        <f t="shared" si="474"/>
        <v>139</v>
      </c>
      <c r="R1425" s="37">
        <f t="shared" si="475"/>
        <v>0</v>
      </c>
      <c r="S1425" s="37">
        <f t="shared" si="476"/>
        <v>0</v>
      </c>
      <c r="T1425" s="37">
        <f t="shared" si="477"/>
        <v>0</v>
      </c>
      <c r="U1425" s="37">
        <f t="shared" si="478"/>
        <v>14295.42</v>
      </c>
      <c r="V1425" s="37">
        <f t="shared" si="479"/>
        <v>0</v>
      </c>
      <c r="W1425" s="37">
        <f t="shared" si="480"/>
        <v>0</v>
      </c>
    </row>
    <row r="1426" spans="1:23" x14ac:dyDescent="0.35">
      <c r="A1426" s="30">
        <v>45933</v>
      </c>
      <c r="B1426" s="31" t="s">
        <v>953</v>
      </c>
      <c r="C1426" s="31" t="s">
        <v>920</v>
      </c>
      <c r="D1426" s="31">
        <v>24043.32</v>
      </c>
      <c r="E1426" s="31">
        <v>3846.93</v>
      </c>
      <c r="F1426" s="31">
        <v>27890.25</v>
      </c>
      <c r="G1426" s="31">
        <v>27890.25</v>
      </c>
      <c r="H1426" s="31">
        <f t="shared" si="483"/>
        <v>24043.32</v>
      </c>
      <c r="I1426" s="30">
        <v>45963</v>
      </c>
      <c r="J1426" s="30" t="s">
        <v>506</v>
      </c>
      <c r="K1426" s="31" t="s">
        <v>504</v>
      </c>
      <c r="L1426" s="31" t="s">
        <v>835</v>
      </c>
      <c r="M1426" s="31" t="s">
        <v>388</v>
      </c>
      <c r="N1426" s="7">
        <v>46112</v>
      </c>
      <c r="O1426" s="33">
        <f t="shared" si="472"/>
        <v>3</v>
      </c>
      <c r="P1426" s="33">
        <f t="shared" si="473"/>
        <v>14</v>
      </c>
      <c r="Q1426" s="52">
        <f t="shared" si="474"/>
        <v>150</v>
      </c>
      <c r="R1426" s="37">
        <f t="shared" si="475"/>
        <v>0</v>
      </c>
      <c r="S1426" s="37">
        <f t="shared" si="476"/>
        <v>0</v>
      </c>
      <c r="T1426" s="37">
        <f t="shared" si="477"/>
        <v>0</v>
      </c>
      <c r="U1426" s="37">
        <f t="shared" si="478"/>
        <v>24043.32</v>
      </c>
      <c r="V1426" s="37">
        <f t="shared" si="479"/>
        <v>0</v>
      </c>
      <c r="W1426" s="37">
        <f t="shared" si="480"/>
        <v>0</v>
      </c>
    </row>
    <row r="1427" spans="1:23" x14ac:dyDescent="0.35">
      <c r="A1427" s="30">
        <v>45931</v>
      </c>
      <c r="B1427" s="31" t="s">
        <v>954</v>
      </c>
      <c r="C1427" s="31" t="s">
        <v>768</v>
      </c>
      <c r="D1427" s="31">
        <v>21675</v>
      </c>
      <c r="E1427" s="31">
        <v>3468</v>
      </c>
      <c r="F1427" s="31">
        <v>25143</v>
      </c>
      <c r="G1427" s="31">
        <v>25143</v>
      </c>
      <c r="H1427" s="31">
        <f t="shared" si="483"/>
        <v>21675</v>
      </c>
      <c r="I1427" s="30">
        <v>45961</v>
      </c>
      <c r="J1427" s="30" t="s">
        <v>506</v>
      </c>
      <c r="K1427" s="31" t="s">
        <v>504</v>
      </c>
      <c r="L1427" s="31" t="s">
        <v>405</v>
      </c>
      <c r="M1427" s="31" t="s">
        <v>388</v>
      </c>
      <c r="N1427" s="7">
        <v>46112</v>
      </c>
      <c r="O1427" s="33">
        <f t="shared" si="472"/>
        <v>3</v>
      </c>
      <c r="P1427" s="33">
        <f t="shared" si="473"/>
        <v>14</v>
      </c>
      <c r="Q1427" s="52">
        <f t="shared" si="474"/>
        <v>152</v>
      </c>
      <c r="R1427" s="37">
        <f t="shared" si="475"/>
        <v>0</v>
      </c>
      <c r="S1427" s="37">
        <f t="shared" si="476"/>
        <v>0</v>
      </c>
      <c r="T1427" s="37">
        <f t="shared" si="477"/>
        <v>0</v>
      </c>
      <c r="U1427" s="37">
        <f t="shared" si="478"/>
        <v>21675</v>
      </c>
      <c r="V1427" s="37">
        <f t="shared" si="479"/>
        <v>0</v>
      </c>
      <c r="W1427" s="37">
        <f t="shared" si="480"/>
        <v>0</v>
      </c>
    </row>
    <row r="1428" spans="1:23" x14ac:dyDescent="0.35">
      <c r="A1428" s="30">
        <v>45930</v>
      </c>
      <c r="B1428" s="31" t="s">
        <v>944</v>
      </c>
      <c r="C1428" s="31" t="s">
        <v>920</v>
      </c>
      <c r="D1428" s="31">
        <v>115800</v>
      </c>
      <c r="E1428" s="31">
        <v>18528</v>
      </c>
      <c r="F1428" s="31">
        <v>134328</v>
      </c>
      <c r="G1428" s="31">
        <v>33522.959999999999</v>
      </c>
      <c r="H1428" s="31">
        <f>+G1428/1.16</f>
        <v>28899.103448275862</v>
      </c>
      <c r="I1428" s="30">
        <v>45960</v>
      </c>
      <c r="J1428" s="30" t="s">
        <v>506</v>
      </c>
      <c r="K1428" s="31" t="s">
        <v>510</v>
      </c>
      <c r="L1428" s="31" t="s">
        <v>835</v>
      </c>
      <c r="M1428" s="31" t="s">
        <v>388</v>
      </c>
      <c r="N1428" s="7">
        <v>46112</v>
      </c>
      <c r="O1428" s="33">
        <f t="shared" si="472"/>
        <v>3</v>
      </c>
      <c r="P1428" s="33">
        <f t="shared" si="473"/>
        <v>14</v>
      </c>
      <c r="Q1428" s="52">
        <f t="shared" si="474"/>
        <v>153</v>
      </c>
      <c r="R1428" s="37">
        <f t="shared" si="475"/>
        <v>0</v>
      </c>
      <c r="S1428" s="37">
        <f t="shared" si="476"/>
        <v>0</v>
      </c>
      <c r="T1428" s="37">
        <f t="shared" si="477"/>
        <v>0</v>
      </c>
      <c r="U1428" s="37">
        <f t="shared" si="478"/>
        <v>28899.103448275862</v>
      </c>
      <c r="V1428" s="37">
        <f t="shared" si="479"/>
        <v>0</v>
      </c>
      <c r="W1428" s="37">
        <f t="shared" si="480"/>
        <v>0</v>
      </c>
    </row>
    <row r="1429" spans="1:23" x14ac:dyDescent="0.35">
      <c r="A1429" s="30">
        <v>45915</v>
      </c>
      <c r="B1429" s="31" t="s">
        <v>935</v>
      </c>
      <c r="C1429" s="31" t="s">
        <v>514</v>
      </c>
      <c r="D1429" s="31">
        <v>7125</v>
      </c>
      <c r="E1429" s="31">
        <v>1140</v>
      </c>
      <c r="F1429" s="31">
        <v>8265</v>
      </c>
      <c r="G1429" s="31">
        <v>8265</v>
      </c>
      <c r="H1429" s="31">
        <f t="shared" ref="H1429:H1432" si="484">+D1429</f>
        <v>7125</v>
      </c>
      <c r="I1429" s="30">
        <v>45945</v>
      </c>
      <c r="J1429" s="30" t="s">
        <v>506</v>
      </c>
      <c r="K1429" s="31" t="s">
        <v>504</v>
      </c>
      <c r="L1429" s="31" t="s">
        <v>397</v>
      </c>
      <c r="M1429" s="31" t="s">
        <v>388</v>
      </c>
      <c r="N1429" s="7">
        <v>46112</v>
      </c>
      <c r="O1429" s="33">
        <f t="shared" si="472"/>
        <v>3</v>
      </c>
      <c r="P1429" s="33">
        <f t="shared" si="473"/>
        <v>14</v>
      </c>
      <c r="Q1429" s="52">
        <f t="shared" si="474"/>
        <v>168</v>
      </c>
      <c r="R1429" s="37">
        <f t="shared" si="475"/>
        <v>0</v>
      </c>
      <c r="S1429" s="37">
        <f t="shared" si="476"/>
        <v>0</v>
      </c>
      <c r="T1429" s="37">
        <f t="shared" si="477"/>
        <v>0</v>
      </c>
      <c r="U1429" s="37">
        <f t="shared" si="478"/>
        <v>7125</v>
      </c>
      <c r="V1429" s="37">
        <f t="shared" si="479"/>
        <v>0</v>
      </c>
      <c r="W1429" s="37">
        <f t="shared" si="480"/>
        <v>0</v>
      </c>
    </row>
    <row r="1430" spans="1:23" x14ac:dyDescent="0.35">
      <c r="A1430" s="30">
        <v>45896</v>
      </c>
      <c r="B1430" s="31" t="s">
        <v>921</v>
      </c>
      <c r="C1430" s="31" t="s">
        <v>514</v>
      </c>
      <c r="D1430" s="31">
        <v>4375</v>
      </c>
      <c r="E1430" s="31">
        <v>700</v>
      </c>
      <c r="F1430" s="31">
        <v>5075</v>
      </c>
      <c r="G1430" s="31">
        <v>5075</v>
      </c>
      <c r="H1430" s="31">
        <f t="shared" si="484"/>
        <v>4375</v>
      </c>
      <c r="I1430" s="30">
        <v>45926</v>
      </c>
      <c r="J1430" s="30" t="s">
        <v>506</v>
      </c>
      <c r="K1430" s="31" t="s">
        <v>504</v>
      </c>
      <c r="L1430" s="31" t="s">
        <v>397</v>
      </c>
      <c r="M1430" s="31" t="s">
        <v>388</v>
      </c>
      <c r="N1430" s="7">
        <v>46112</v>
      </c>
      <c r="O1430" s="33">
        <f t="shared" si="472"/>
        <v>3</v>
      </c>
      <c r="P1430" s="33">
        <f t="shared" si="473"/>
        <v>14</v>
      </c>
      <c r="Q1430" s="52">
        <f t="shared" si="474"/>
        <v>187</v>
      </c>
      <c r="R1430" s="37">
        <f t="shared" si="475"/>
        <v>0</v>
      </c>
      <c r="S1430" s="37">
        <f t="shared" si="476"/>
        <v>0</v>
      </c>
      <c r="T1430" s="37">
        <f t="shared" si="477"/>
        <v>0</v>
      </c>
      <c r="U1430" s="37">
        <f t="shared" si="478"/>
        <v>4375</v>
      </c>
      <c r="V1430" s="37">
        <f t="shared" si="479"/>
        <v>0</v>
      </c>
      <c r="W1430" s="37">
        <f t="shared" si="480"/>
        <v>0</v>
      </c>
    </row>
    <row r="1431" spans="1:23" x14ac:dyDescent="0.35">
      <c r="A1431" s="30">
        <v>45895</v>
      </c>
      <c r="B1431" s="31" t="s">
        <v>922</v>
      </c>
      <c r="C1431" s="31" t="s">
        <v>545</v>
      </c>
      <c r="D1431" s="31">
        <v>22364.16</v>
      </c>
      <c r="E1431" s="31"/>
      <c r="F1431" s="31">
        <v>22364.16</v>
      </c>
      <c r="G1431" s="31">
        <v>22364.16</v>
      </c>
      <c r="H1431" s="31">
        <f t="shared" si="484"/>
        <v>22364.16</v>
      </c>
      <c r="I1431" s="30">
        <v>45925</v>
      </c>
      <c r="J1431" s="30" t="s">
        <v>506</v>
      </c>
      <c r="K1431" s="31" t="s">
        <v>504</v>
      </c>
      <c r="L1431" s="31" t="s">
        <v>405</v>
      </c>
      <c r="M1431" s="31" t="s">
        <v>388</v>
      </c>
      <c r="N1431" s="7">
        <v>46112</v>
      </c>
      <c r="O1431" s="33">
        <f t="shared" si="472"/>
        <v>3</v>
      </c>
      <c r="P1431" s="33">
        <f t="shared" si="473"/>
        <v>14</v>
      </c>
      <c r="Q1431" s="52">
        <f t="shared" si="474"/>
        <v>188</v>
      </c>
      <c r="R1431" s="37">
        <f t="shared" si="475"/>
        <v>0</v>
      </c>
      <c r="S1431" s="37">
        <f t="shared" si="476"/>
        <v>0</v>
      </c>
      <c r="T1431" s="37">
        <f t="shared" si="477"/>
        <v>0</v>
      </c>
      <c r="U1431" s="37">
        <f t="shared" si="478"/>
        <v>22364.16</v>
      </c>
      <c r="V1431" s="37">
        <f t="shared" si="479"/>
        <v>0</v>
      </c>
      <c r="W1431" s="37">
        <f t="shared" si="480"/>
        <v>0</v>
      </c>
    </row>
    <row r="1432" spans="1:23" x14ac:dyDescent="0.35">
      <c r="A1432" s="30">
        <v>45876</v>
      </c>
      <c r="B1432" s="31" t="s">
        <v>886</v>
      </c>
      <c r="C1432" s="31" t="s">
        <v>545</v>
      </c>
      <c r="D1432" s="31">
        <v>22343.040000000001</v>
      </c>
      <c r="E1432" s="31"/>
      <c r="F1432" s="31">
        <v>22343.040000000001</v>
      </c>
      <c r="G1432" s="31">
        <v>22343.040000000001</v>
      </c>
      <c r="H1432" s="31">
        <f t="shared" si="484"/>
        <v>22343.040000000001</v>
      </c>
      <c r="I1432" s="30">
        <v>45906</v>
      </c>
      <c r="J1432" s="30" t="s">
        <v>506</v>
      </c>
      <c r="K1432" s="31" t="s">
        <v>504</v>
      </c>
      <c r="L1432" s="31" t="s">
        <v>405</v>
      </c>
      <c r="M1432" s="31" t="s">
        <v>388</v>
      </c>
      <c r="N1432" s="7">
        <v>46112</v>
      </c>
      <c r="O1432" s="33">
        <f t="shared" si="472"/>
        <v>3</v>
      </c>
      <c r="P1432" s="33">
        <f t="shared" si="473"/>
        <v>14</v>
      </c>
      <c r="Q1432" s="52">
        <f t="shared" si="474"/>
        <v>207</v>
      </c>
      <c r="R1432" s="37">
        <f t="shared" si="475"/>
        <v>0</v>
      </c>
      <c r="S1432" s="37">
        <f t="shared" si="476"/>
        <v>0</v>
      </c>
      <c r="T1432" s="37">
        <f t="shared" si="477"/>
        <v>0</v>
      </c>
      <c r="U1432" s="37">
        <f t="shared" si="478"/>
        <v>22343.040000000001</v>
      </c>
      <c r="V1432" s="37">
        <f t="shared" si="479"/>
        <v>0</v>
      </c>
      <c r="W1432" s="37">
        <f t="shared" si="480"/>
        <v>0</v>
      </c>
    </row>
    <row r="1433" spans="1:23" x14ac:dyDescent="0.35">
      <c r="A1433" s="30">
        <v>45869</v>
      </c>
      <c r="B1433" s="31" t="s">
        <v>884</v>
      </c>
      <c r="C1433" s="31" t="s">
        <v>480</v>
      </c>
      <c r="D1433" s="31">
        <v>761801.88</v>
      </c>
      <c r="E1433" s="31">
        <v>121888.3</v>
      </c>
      <c r="F1433" s="31">
        <v>883690.18</v>
      </c>
      <c r="G1433" s="31">
        <v>232979.43</v>
      </c>
      <c r="H1433" s="31">
        <f>+G1433/1.16</f>
        <v>200844.33620689655</v>
      </c>
      <c r="I1433" s="30">
        <v>45884</v>
      </c>
      <c r="J1433" s="30" t="s">
        <v>506</v>
      </c>
      <c r="K1433" s="31" t="s">
        <v>510</v>
      </c>
      <c r="L1433" s="31" t="s">
        <v>835</v>
      </c>
      <c r="M1433" s="31" t="s">
        <v>388</v>
      </c>
      <c r="N1433" s="7">
        <v>46112</v>
      </c>
      <c r="O1433" s="33">
        <f t="shared" si="472"/>
        <v>3</v>
      </c>
      <c r="P1433" s="33">
        <f t="shared" si="473"/>
        <v>14</v>
      </c>
      <c r="Q1433" s="52">
        <f t="shared" si="474"/>
        <v>229</v>
      </c>
      <c r="R1433" s="37">
        <f t="shared" si="475"/>
        <v>0</v>
      </c>
      <c r="S1433" s="37">
        <f t="shared" si="476"/>
        <v>0</v>
      </c>
      <c r="T1433" s="37">
        <f t="shared" si="477"/>
        <v>0</v>
      </c>
      <c r="U1433" s="37">
        <f t="shared" si="478"/>
        <v>200844.33620689655</v>
      </c>
      <c r="V1433" s="37">
        <f t="shared" si="479"/>
        <v>0</v>
      </c>
      <c r="W1433" s="37">
        <f t="shared" si="480"/>
        <v>0</v>
      </c>
    </row>
    <row r="1434" spans="1:23" x14ac:dyDescent="0.35">
      <c r="A1434" s="30">
        <v>45840</v>
      </c>
      <c r="B1434" s="31" t="s">
        <v>863</v>
      </c>
      <c r="C1434" s="31" t="s">
        <v>406</v>
      </c>
      <c r="D1434" s="31">
        <v>14940</v>
      </c>
      <c r="E1434" s="31">
        <v>2390.4</v>
      </c>
      <c r="F1434" s="31">
        <v>17330.400000000001</v>
      </c>
      <c r="G1434" s="31">
        <v>17330.400000000001</v>
      </c>
      <c r="H1434" s="31">
        <f t="shared" ref="H1434:H1439" si="485">+D1434</f>
        <v>14940</v>
      </c>
      <c r="I1434" s="30">
        <v>45870</v>
      </c>
      <c r="J1434" s="30" t="s">
        <v>506</v>
      </c>
      <c r="K1434" s="31" t="s">
        <v>504</v>
      </c>
      <c r="L1434" s="31" t="s">
        <v>405</v>
      </c>
      <c r="M1434" s="31" t="s">
        <v>388</v>
      </c>
      <c r="N1434" s="7">
        <v>46112</v>
      </c>
      <c r="O1434" s="33">
        <f t="shared" si="472"/>
        <v>3</v>
      </c>
      <c r="P1434" s="33">
        <f t="shared" si="473"/>
        <v>14</v>
      </c>
      <c r="Q1434" s="52">
        <f t="shared" si="474"/>
        <v>243</v>
      </c>
      <c r="R1434" s="37">
        <f t="shared" si="475"/>
        <v>0</v>
      </c>
      <c r="S1434" s="37">
        <f t="shared" si="476"/>
        <v>0</v>
      </c>
      <c r="T1434" s="37">
        <f t="shared" si="477"/>
        <v>0</v>
      </c>
      <c r="U1434" s="37">
        <f t="shared" si="478"/>
        <v>14940</v>
      </c>
      <c r="V1434" s="37">
        <f t="shared" si="479"/>
        <v>0</v>
      </c>
      <c r="W1434" s="37">
        <f t="shared" si="480"/>
        <v>0</v>
      </c>
    </row>
    <row r="1435" spans="1:23" x14ac:dyDescent="0.35">
      <c r="A1435" s="30">
        <v>45827</v>
      </c>
      <c r="B1435" s="31" t="s">
        <v>854</v>
      </c>
      <c r="C1435" s="31" t="s">
        <v>406</v>
      </c>
      <c r="D1435" s="31">
        <v>22410</v>
      </c>
      <c r="E1435" s="31">
        <v>3585.6</v>
      </c>
      <c r="F1435" s="31">
        <v>25995.599999999999</v>
      </c>
      <c r="G1435" s="31">
        <v>25995.599999999999</v>
      </c>
      <c r="H1435" s="31">
        <f t="shared" si="485"/>
        <v>22410</v>
      </c>
      <c r="I1435" s="30">
        <v>45857</v>
      </c>
      <c r="J1435" s="30" t="s">
        <v>506</v>
      </c>
      <c r="K1435" s="31" t="s">
        <v>504</v>
      </c>
      <c r="L1435" s="31" t="s">
        <v>405</v>
      </c>
      <c r="M1435" s="31" t="s">
        <v>388</v>
      </c>
      <c r="N1435" s="7">
        <v>46112</v>
      </c>
      <c r="O1435" s="33">
        <f t="shared" si="472"/>
        <v>3</v>
      </c>
      <c r="P1435" s="33">
        <f t="shared" si="473"/>
        <v>14</v>
      </c>
      <c r="Q1435" s="52">
        <f t="shared" si="474"/>
        <v>256</v>
      </c>
      <c r="R1435" s="37">
        <f t="shared" si="475"/>
        <v>0</v>
      </c>
      <c r="S1435" s="37">
        <f t="shared" si="476"/>
        <v>0</v>
      </c>
      <c r="T1435" s="37">
        <f t="shared" si="477"/>
        <v>0</v>
      </c>
      <c r="U1435" s="37">
        <f t="shared" si="478"/>
        <v>22410</v>
      </c>
      <c r="V1435" s="37">
        <f t="shared" si="479"/>
        <v>0</v>
      </c>
      <c r="W1435" s="37">
        <f t="shared" si="480"/>
        <v>0</v>
      </c>
    </row>
    <row r="1436" spans="1:23" x14ac:dyDescent="0.35">
      <c r="A1436" s="30">
        <v>45814</v>
      </c>
      <c r="B1436" s="31" t="s">
        <v>845</v>
      </c>
      <c r="C1436" s="31" t="s">
        <v>406</v>
      </c>
      <c r="D1436" s="31">
        <v>19012.5</v>
      </c>
      <c r="E1436" s="31">
        <v>3042</v>
      </c>
      <c r="F1436" s="31">
        <v>22054.5</v>
      </c>
      <c r="G1436" s="31">
        <v>22054.5</v>
      </c>
      <c r="H1436" s="31">
        <f t="shared" si="485"/>
        <v>19012.5</v>
      </c>
      <c r="I1436" s="30">
        <v>45844</v>
      </c>
      <c r="J1436" s="30" t="s">
        <v>506</v>
      </c>
      <c r="K1436" s="31" t="s">
        <v>504</v>
      </c>
      <c r="L1436" s="31" t="s">
        <v>405</v>
      </c>
      <c r="M1436" s="31" t="s">
        <v>388</v>
      </c>
      <c r="N1436" s="7">
        <v>46112</v>
      </c>
      <c r="O1436" s="33">
        <f t="shared" si="472"/>
        <v>3</v>
      </c>
      <c r="P1436" s="33">
        <f t="shared" si="473"/>
        <v>14</v>
      </c>
      <c r="Q1436" s="52">
        <f t="shared" si="474"/>
        <v>269</v>
      </c>
      <c r="R1436" s="37">
        <f t="shared" si="475"/>
        <v>0</v>
      </c>
      <c r="S1436" s="37">
        <f t="shared" si="476"/>
        <v>0</v>
      </c>
      <c r="T1436" s="37">
        <f t="shared" si="477"/>
        <v>0</v>
      </c>
      <c r="U1436" s="37">
        <f t="shared" si="478"/>
        <v>19012.5</v>
      </c>
      <c r="V1436" s="37">
        <f t="shared" si="479"/>
        <v>0</v>
      </c>
      <c r="W1436" s="37">
        <f t="shared" si="480"/>
        <v>0</v>
      </c>
    </row>
    <row r="1437" spans="1:23" x14ac:dyDescent="0.35">
      <c r="A1437" s="30">
        <v>45799</v>
      </c>
      <c r="B1437" s="31" t="s">
        <v>844</v>
      </c>
      <c r="C1437" s="31" t="s">
        <v>798</v>
      </c>
      <c r="D1437" s="31">
        <v>3477.15</v>
      </c>
      <c r="E1437" s="31">
        <v>556.34</v>
      </c>
      <c r="F1437" s="31">
        <v>4033.49</v>
      </c>
      <c r="G1437" s="31">
        <v>4033.49</v>
      </c>
      <c r="H1437" s="31">
        <f t="shared" si="485"/>
        <v>3477.15</v>
      </c>
      <c r="I1437" s="30">
        <v>45829</v>
      </c>
      <c r="J1437" s="30" t="s">
        <v>506</v>
      </c>
      <c r="K1437" s="31" t="s">
        <v>504</v>
      </c>
      <c r="L1437" s="31" t="s">
        <v>405</v>
      </c>
      <c r="M1437" s="31" t="s">
        <v>388</v>
      </c>
      <c r="N1437" s="7">
        <v>46112</v>
      </c>
      <c r="O1437" s="33">
        <f t="shared" si="472"/>
        <v>3</v>
      </c>
      <c r="P1437" s="33">
        <f t="shared" si="473"/>
        <v>14</v>
      </c>
      <c r="Q1437" s="52">
        <f t="shared" si="474"/>
        <v>284</v>
      </c>
      <c r="R1437" s="37">
        <f t="shared" si="475"/>
        <v>0</v>
      </c>
      <c r="S1437" s="37">
        <f t="shared" si="476"/>
        <v>0</v>
      </c>
      <c r="T1437" s="37">
        <f t="shared" si="477"/>
        <v>0</v>
      </c>
      <c r="U1437" s="37">
        <f t="shared" si="478"/>
        <v>3477.15</v>
      </c>
      <c r="V1437" s="37">
        <f t="shared" si="479"/>
        <v>0</v>
      </c>
      <c r="W1437" s="37">
        <f t="shared" si="480"/>
        <v>0</v>
      </c>
    </row>
    <row r="1438" spans="1:23" x14ac:dyDescent="0.35">
      <c r="A1438" s="30">
        <v>45792</v>
      </c>
      <c r="B1438" s="31" t="s">
        <v>840</v>
      </c>
      <c r="C1438" s="31" t="s">
        <v>798</v>
      </c>
      <c r="D1438" s="31">
        <v>162680</v>
      </c>
      <c r="E1438" s="31">
        <v>26028.799999999999</v>
      </c>
      <c r="F1438" s="31">
        <v>188708.8</v>
      </c>
      <c r="G1438" s="31">
        <v>188708.8</v>
      </c>
      <c r="H1438" s="31">
        <f t="shared" si="485"/>
        <v>162680</v>
      </c>
      <c r="I1438" s="30">
        <v>45822</v>
      </c>
      <c r="J1438" s="30" t="s">
        <v>506</v>
      </c>
      <c r="K1438" s="31" t="s">
        <v>504</v>
      </c>
      <c r="L1438" s="31" t="s">
        <v>405</v>
      </c>
      <c r="M1438" s="31" t="s">
        <v>388</v>
      </c>
      <c r="N1438" s="7">
        <v>46112</v>
      </c>
      <c r="O1438" s="33">
        <f t="shared" si="472"/>
        <v>3</v>
      </c>
      <c r="P1438" s="33">
        <f t="shared" si="473"/>
        <v>14</v>
      </c>
      <c r="Q1438" s="52">
        <f t="shared" si="474"/>
        <v>291</v>
      </c>
      <c r="R1438" s="37">
        <f t="shared" si="475"/>
        <v>0</v>
      </c>
      <c r="S1438" s="37">
        <f t="shared" si="476"/>
        <v>0</v>
      </c>
      <c r="T1438" s="37">
        <f t="shared" si="477"/>
        <v>0</v>
      </c>
      <c r="U1438" s="37">
        <f t="shared" si="478"/>
        <v>162680</v>
      </c>
      <c r="V1438" s="37">
        <f t="shared" si="479"/>
        <v>0</v>
      </c>
      <c r="W1438" s="37">
        <f t="shared" si="480"/>
        <v>0</v>
      </c>
    </row>
    <row r="1439" spans="1:23" x14ac:dyDescent="0.35">
      <c r="A1439" s="30">
        <v>45792</v>
      </c>
      <c r="B1439" s="31" t="s">
        <v>841</v>
      </c>
      <c r="C1439" s="31" t="s">
        <v>798</v>
      </c>
      <c r="D1439" s="31">
        <v>6970.68</v>
      </c>
      <c r="E1439" s="31">
        <v>1115.31</v>
      </c>
      <c r="F1439" s="31">
        <v>8085.99</v>
      </c>
      <c r="G1439" s="31">
        <v>8085.99</v>
      </c>
      <c r="H1439" s="31">
        <f t="shared" si="485"/>
        <v>6970.68</v>
      </c>
      <c r="I1439" s="30">
        <v>45822</v>
      </c>
      <c r="J1439" s="30" t="s">
        <v>506</v>
      </c>
      <c r="K1439" s="31" t="s">
        <v>504</v>
      </c>
      <c r="L1439" s="31" t="s">
        <v>405</v>
      </c>
      <c r="M1439" s="31" t="s">
        <v>388</v>
      </c>
      <c r="N1439" s="7">
        <v>46112</v>
      </c>
      <c r="O1439" s="33">
        <f t="shared" si="472"/>
        <v>3</v>
      </c>
      <c r="P1439" s="33">
        <f t="shared" si="473"/>
        <v>14</v>
      </c>
      <c r="Q1439" s="52">
        <f t="shared" si="474"/>
        <v>291</v>
      </c>
      <c r="R1439" s="37">
        <f t="shared" si="475"/>
        <v>0</v>
      </c>
      <c r="S1439" s="37">
        <f t="shared" si="476"/>
        <v>0</v>
      </c>
      <c r="T1439" s="37">
        <f t="shared" si="477"/>
        <v>0</v>
      </c>
      <c r="U1439" s="37">
        <f t="shared" si="478"/>
        <v>6970.68</v>
      </c>
      <c r="V1439" s="37">
        <f t="shared" si="479"/>
        <v>0</v>
      </c>
      <c r="W1439" s="37">
        <f t="shared" si="480"/>
        <v>0</v>
      </c>
    </row>
    <row r="1440" spans="1:23" x14ac:dyDescent="0.35">
      <c r="A1440" s="30">
        <v>45792</v>
      </c>
      <c r="B1440" s="31" t="s">
        <v>842</v>
      </c>
      <c r="C1440" s="31" t="s">
        <v>406</v>
      </c>
      <c r="D1440" s="31">
        <v>31024.799999999999</v>
      </c>
      <c r="E1440" s="31">
        <v>4963.97</v>
      </c>
      <c r="F1440" s="31">
        <v>35988.769999999997</v>
      </c>
      <c r="G1440" s="31">
        <v>4384.8</v>
      </c>
      <c r="H1440" s="31">
        <f>+G1440/1.16</f>
        <v>3780.0000000000005</v>
      </c>
      <c r="I1440" s="30">
        <v>45822</v>
      </c>
      <c r="J1440" s="30" t="s">
        <v>506</v>
      </c>
      <c r="K1440" s="31" t="s">
        <v>510</v>
      </c>
      <c r="L1440" s="31" t="s">
        <v>405</v>
      </c>
      <c r="M1440" s="31" t="s">
        <v>388</v>
      </c>
      <c r="N1440" s="7">
        <v>46112</v>
      </c>
      <c r="O1440" s="33">
        <f t="shared" si="472"/>
        <v>3</v>
      </c>
      <c r="P1440" s="33">
        <f t="shared" si="473"/>
        <v>14</v>
      </c>
      <c r="Q1440" s="52">
        <f t="shared" si="474"/>
        <v>291</v>
      </c>
      <c r="R1440" s="37">
        <f t="shared" si="475"/>
        <v>0</v>
      </c>
      <c r="S1440" s="37">
        <f t="shared" si="476"/>
        <v>0</v>
      </c>
      <c r="T1440" s="37">
        <f t="shared" si="477"/>
        <v>0</v>
      </c>
      <c r="U1440" s="37">
        <f t="shared" si="478"/>
        <v>3780.0000000000005</v>
      </c>
      <c r="V1440" s="37">
        <f t="shared" si="479"/>
        <v>0</v>
      </c>
      <c r="W1440" s="37">
        <f t="shared" si="480"/>
        <v>0</v>
      </c>
    </row>
    <row r="1441" spans="1:23" x14ac:dyDescent="0.35">
      <c r="A1441" s="30">
        <v>45790</v>
      </c>
      <c r="B1441" s="31" t="s">
        <v>843</v>
      </c>
      <c r="C1441" s="31" t="s">
        <v>798</v>
      </c>
      <c r="D1441" s="31">
        <v>20992.5</v>
      </c>
      <c r="E1441" s="31">
        <v>3358.8</v>
      </c>
      <c r="F1441" s="31">
        <v>24351.3</v>
      </c>
      <c r="G1441" s="31">
        <v>24351.3</v>
      </c>
      <c r="H1441" s="31">
        <f t="shared" ref="H1441:H1443" si="486">+D1441</f>
        <v>20992.5</v>
      </c>
      <c r="I1441" s="30">
        <v>45820</v>
      </c>
      <c r="J1441" s="30" t="s">
        <v>506</v>
      </c>
      <c r="K1441" s="31" t="s">
        <v>504</v>
      </c>
      <c r="L1441" s="31" t="s">
        <v>405</v>
      </c>
      <c r="M1441" s="31" t="s">
        <v>388</v>
      </c>
      <c r="N1441" s="7">
        <v>46112</v>
      </c>
      <c r="O1441" s="33">
        <f t="shared" si="472"/>
        <v>3</v>
      </c>
      <c r="P1441" s="33">
        <f t="shared" si="473"/>
        <v>14</v>
      </c>
      <c r="Q1441" s="52">
        <f t="shared" si="474"/>
        <v>293</v>
      </c>
      <c r="R1441" s="37">
        <f t="shared" si="475"/>
        <v>0</v>
      </c>
      <c r="S1441" s="37">
        <f t="shared" si="476"/>
        <v>0</v>
      </c>
      <c r="T1441" s="37">
        <f t="shared" si="477"/>
        <v>0</v>
      </c>
      <c r="U1441" s="37">
        <f t="shared" si="478"/>
        <v>20992.5</v>
      </c>
      <c r="V1441" s="37">
        <f t="shared" si="479"/>
        <v>0</v>
      </c>
      <c r="W1441" s="37">
        <f t="shared" si="480"/>
        <v>0</v>
      </c>
    </row>
    <row r="1442" spans="1:23" x14ac:dyDescent="0.35">
      <c r="A1442" s="30">
        <v>45784</v>
      </c>
      <c r="B1442" s="31" t="s">
        <v>838</v>
      </c>
      <c r="C1442" s="31" t="s">
        <v>798</v>
      </c>
      <c r="D1442" s="31">
        <v>5250</v>
      </c>
      <c r="E1442" s="31">
        <v>840</v>
      </c>
      <c r="F1442" s="31">
        <v>6090</v>
      </c>
      <c r="G1442" s="31">
        <v>6090</v>
      </c>
      <c r="H1442" s="31">
        <f t="shared" si="486"/>
        <v>5250</v>
      </c>
      <c r="I1442" s="30">
        <v>45814</v>
      </c>
      <c r="J1442" s="30" t="s">
        <v>506</v>
      </c>
      <c r="K1442" s="31" t="s">
        <v>504</v>
      </c>
      <c r="L1442" s="31" t="s">
        <v>405</v>
      </c>
      <c r="M1442" s="31" t="s">
        <v>388</v>
      </c>
      <c r="N1442" s="7">
        <v>46112</v>
      </c>
      <c r="O1442" s="33">
        <f t="shared" si="472"/>
        <v>3</v>
      </c>
      <c r="P1442" s="33">
        <f t="shared" si="473"/>
        <v>14</v>
      </c>
      <c r="Q1442" s="52">
        <f t="shared" si="474"/>
        <v>299</v>
      </c>
      <c r="R1442" s="37">
        <f t="shared" si="475"/>
        <v>0</v>
      </c>
      <c r="S1442" s="37">
        <f t="shared" si="476"/>
        <v>0</v>
      </c>
      <c r="T1442" s="37">
        <f t="shared" si="477"/>
        <v>0</v>
      </c>
      <c r="U1442" s="37">
        <f t="shared" si="478"/>
        <v>5250</v>
      </c>
      <c r="V1442" s="37">
        <f t="shared" si="479"/>
        <v>0</v>
      </c>
      <c r="W1442" s="37">
        <f t="shared" si="480"/>
        <v>0</v>
      </c>
    </row>
    <row r="1443" spans="1:23" x14ac:dyDescent="0.35">
      <c r="A1443" s="30">
        <v>45772</v>
      </c>
      <c r="B1443" s="31" t="s">
        <v>836</v>
      </c>
      <c r="C1443" s="31" t="s">
        <v>798</v>
      </c>
      <c r="D1443" s="31">
        <v>45500</v>
      </c>
      <c r="E1443" s="31">
        <v>7280</v>
      </c>
      <c r="F1443" s="31">
        <v>52780</v>
      </c>
      <c r="G1443" s="31">
        <v>52780</v>
      </c>
      <c r="H1443" s="31">
        <f t="shared" si="486"/>
        <v>45500</v>
      </c>
      <c r="I1443" s="30">
        <v>45802</v>
      </c>
      <c r="J1443" s="30" t="s">
        <v>506</v>
      </c>
      <c r="K1443" s="31" t="s">
        <v>504</v>
      </c>
      <c r="L1443" s="31" t="s">
        <v>405</v>
      </c>
      <c r="M1443" s="31" t="s">
        <v>388</v>
      </c>
      <c r="N1443" s="7">
        <v>46112</v>
      </c>
      <c r="O1443" s="33">
        <f t="shared" si="472"/>
        <v>3</v>
      </c>
      <c r="P1443" s="33">
        <f t="shared" si="473"/>
        <v>14</v>
      </c>
      <c r="Q1443" s="52">
        <f t="shared" si="474"/>
        <v>311</v>
      </c>
      <c r="R1443" s="37">
        <f t="shared" si="475"/>
        <v>0</v>
      </c>
      <c r="S1443" s="37">
        <f t="shared" si="476"/>
        <v>0</v>
      </c>
      <c r="T1443" s="37">
        <f t="shared" si="477"/>
        <v>0</v>
      </c>
      <c r="U1443" s="37">
        <f t="shared" si="478"/>
        <v>45500</v>
      </c>
      <c r="V1443" s="37">
        <f t="shared" si="479"/>
        <v>0</v>
      </c>
      <c r="W1443" s="37">
        <f t="shared" si="480"/>
        <v>0</v>
      </c>
    </row>
    <row r="1444" spans="1:23" x14ac:dyDescent="0.35">
      <c r="A1444" s="30">
        <v>45720</v>
      </c>
      <c r="B1444" s="31" t="s">
        <v>806</v>
      </c>
      <c r="C1444" s="31" t="s">
        <v>798</v>
      </c>
      <c r="D1444" s="31">
        <v>31483.63</v>
      </c>
      <c r="E1444" s="31">
        <v>5037.38</v>
      </c>
      <c r="F1444" s="31">
        <v>36521.01</v>
      </c>
      <c r="G1444" s="31">
        <v>5816.12</v>
      </c>
      <c r="H1444" s="31">
        <f>+G1444/1.16</f>
        <v>5013.8965517241386</v>
      </c>
      <c r="I1444" s="30">
        <v>45750</v>
      </c>
      <c r="J1444" s="30" t="s">
        <v>506</v>
      </c>
      <c r="K1444" s="31" t="s">
        <v>510</v>
      </c>
      <c r="L1444" s="31" t="s">
        <v>405</v>
      </c>
      <c r="M1444" s="31" t="s">
        <v>388</v>
      </c>
      <c r="N1444" s="7">
        <v>46112</v>
      </c>
      <c r="O1444" s="33">
        <f t="shared" si="472"/>
        <v>3</v>
      </c>
      <c r="P1444" s="33">
        <f t="shared" si="473"/>
        <v>14</v>
      </c>
      <c r="Q1444" s="52">
        <f t="shared" si="474"/>
        <v>363</v>
      </c>
      <c r="R1444" s="37">
        <f t="shared" si="475"/>
        <v>0</v>
      </c>
      <c r="S1444" s="37">
        <f t="shared" si="476"/>
        <v>0</v>
      </c>
      <c r="T1444" s="37">
        <f t="shared" si="477"/>
        <v>0</v>
      </c>
      <c r="U1444" s="37">
        <f t="shared" si="478"/>
        <v>5013.8965517241386</v>
      </c>
      <c r="V1444" s="37">
        <f t="shared" si="479"/>
        <v>0</v>
      </c>
      <c r="W1444" s="37">
        <f t="shared" si="480"/>
        <v>0</v>
      </c>
    </row>
    <row r="1445" spans="1:23" x14ac:dyDescent="0.35">
      <c r="A1445" s="30">
        <v>45709</v>
      </c>
      <c r="B1445" s="31" t="s">
        <v>804</v>
      </c>
      <c r="C1445" s="31" t="s">
        <v>798</v>
      </c>
      <c r="D1445" s="31">
        <v>23609.5</v>
      </c>
      <c r="E1445" s="31">
        <v>2595.6</v>
      </c>
      <c r="F1445" s="31">
        <v>26205.1</v>
      </c>
      <c r="G1445" s="31">
        <v>26205.1</v>
      </c>
      <c r="H1445" s="31">
        <f t="shared" ref="H1445:H1447" si="487">+D1445</f>
        <v>23609.5</v>
      </c>
      <c r="I1445" s="30">
        <v>45784</v>
      </c>
      <c r="J1445" s="30" t="s">
        <v>506</v>
      </c>
      <c r="K1445" s="31" t="s">
        <v>504</v>
      </c>
      <c r="L1445" s="31" t="s">
        <v>405</v>
      </c>
      <c r="M1445" s="31" t="s">
        <v>388</v>
      </c>
      <c r="N1445" s="7">
        <v>46112</v>
      </c>
      <c r="O1445" s="33">
        <f t="shared" si="472"/>
        <v>3</v>
      </c>
      <c r="P1445" s="33">
        <f t="shared" si="473"/>
        <v>14</v>
      </c>
      <c r="Q1445" s="52">
        <f t="shared" si="474"/>
        <v>329</v>
      </c>
      <c r="R1445" s="37">
        <f t="shared" si="475"/>
        <v>0</v>
      </c>
      <c r="S1445" s="37">
        <f t="shared" si="476"/>
        <v>0</v>
      </c>
      <c r="T1445" s="37">
        <f t="shared" si="477"/>
        <v>0</v>
      </c>
      <c r="U1445" s="37">
        <f t="shared" si="478"/>
        <v>23609.5</v>
      </c>
      <c r="V1445" s="37">
        <f t="shared" si="479"/>
        <v>0</v>
      </c>
      <c r="W1445" s="37">
        <f t="shared" si="480"/>
        <v>0</v>
      </c>
    </row>
    <row r="1446" spans="1:23" x14ac:dyDescent="0.35">
      <c r="A1446" s="30">
        <v>45699</v>
      </c>
      <c r="B1446" s="31" t="s">
        <v>799</v>
      </c>
      <c r="C1446" s="31" t="s">
        <v>782</v>
      </c>
      <c r="D1446" s="31">
        <v>1230</v>
      </c>
      <c r="E1446" s="31"/>
      <c r="F1446" s="31">
        <v>1230</v>
      </c>
      <c r="G1446" s="31">
        <v>1230</v>
      </c>
      <c r="H1446" s="31">
        <f t="shared" si="487"/>
        <v>1230</v>
      </c>
      <c r="I1446" s="30">
        <v>45714</v>
      </c>
      <c r="J1446" s="30" t="s">
        <v>506</v>
      </c>
      <c r="K1446" s="31" t="s">
        <v>504</v>
      </c>
      <c r="L1446" s="31" t="s">
        <v>405</v>
      </c>
      <c r="M1446" s="31" t="s">
        <v>388</v>
      </c>
      <c r="N1446" s="7">
        <v>46112</v>
      </c>
      <c r="O1446" s="33">
        <f t="shared" si="472"/>
        <v>3</v>
      </c>
      <c r="P1446" s="33">
        <f t="shared" si="473"/>
        <v>14</v>
      </c>
      <c r="Q1446" s="52">
        <f t="shared" si="474"/>
        <v>399</v>
      </c>
      <c r="R1446" s="37">
        <f t="shared" si="475"/>
        <v>0</v>
      </c>
      <c r="S1446" s="37">
        <f t="shared" si="476"/>
        <v>0</v>
      </c>
      <c r="T1446" s="37">
        <f t="shared" si="477"/>
        <v>0</v>
      </c>
      <c r="U1446" s="37">
        <f t="shared" si="478"/>
        <v>1230</v>
      </c>
      <c r="V1446" s="37">
        <f t="shared" si="479"/>
        <v>0</v>
      </c>
      <c r="W1446" s="37">
        <f t="shared" si="480"/>
        <v>0</v>
      </c>
    </row>
    <row r="1447" spans="1:23" x14ac:dyDescent="0.35">
      <c r="A1447" s="30">
        <v>45610</v>
      </c>
      <c r="B1447" s="31" t="s">
        <v>760</v>
      </c>
      <c r="C1447" s="31" t="s">
        <v>413</v>
      </c>
      <c r="D1447" s="31">
        <v>2369.29</v>
      </c>
      <c r="E1447" s="31">
        <v>379.09</v>
      </c>
      <c r="F1447" s="31">
        <v>2748.38</v>
      </c>
      <c r="G1447" s="31">
        <v>2748.38</v>
      </c>
      <c r="H1447" s="31">
        <f t="shared" si="487"/>
        <v>2369.29</v>
      </c>
      <c r="I1447" s="30">
        <v>45640</v>
      </c>
      <c r="J1447" s="30" t="s">
        <v>506</v>
      </c>
      <c r="K1447" s="31" t="s">
        <v>504</v>
      </c>
      <c r="L1447" s="31" t="s">
        <v>393</v>
      </c>
      <c r="M1447" s="31" t="s">
        <v>388</v>
      </c>
      <c r="N1447" s="7">
        <v>46112</v>
      </c>
      <c r="O1447" s="33">
        <f t="shared" si="472"/>
        <v>3</v>
      </c>
      <c r="P1447" s="33">
        <f t="shared" si="473"/>
        <v>14</v>
      </c>
      <c r="Q1447" s="52">
        <f t="shared" si="474"/>
        <v>473</v>
      </c>
      <c r="R1447" s="37">
        <f t="shared" si="475"/>
        <v>0</v>
      </c>
      <c r="S1447" s="37">
        <f t="shared" si="476"/>
        <v>0</v>
      </c>
      <c r="T1447" s="37">
        <f t="shared" si="477"/>
        <v>0</v>
      </c>
      <c r="U1447" s="37">
        <f t="shared" si="478"/>
        <v>2369.29</v>
      </c>
      <c r="V1447" s="37">
        <f t="shared" si="479"/>
        <v>0</v>
      </c>
      <c r="W1447" s="37">
        <f t="shared" si="480"/>
        <v>0</v>
      </c>
    </row>
    <row r="1448" spans="1:23" x14ac:dyDescent="0.35">
      <c r="A1448" s="30">
        <v>45596</v>
      </c>
      <c r="B1448" s="31" t="s">
        <v>747</v>
      </c>
      <c r="C1448" s="31" t="s">
        <v>413</v>
      </c>
      <c r="D1448" s="31">
        <v>3719.83</v>
      </c>
      <c r="E1448" s="31">
        <v>595.16999999999996</v>
      </c>
      <c r="F1448" s="31">
        <v>4315</v>
      </c>
      <c r="G1448" s="31">
        <v>154.22999999999999</v>
      </c>
      <c r="H1448" s="31">
        <f>+G1448/1.16</f>
        <v>132.95689655172413</v>
      </c>
      <c r="I1448" s="30">
        <v>45626</v>
      </c>
      <c r="J1448" s="30" t="s">
        <v>506</v>
      </c>
      <c r="K1448" s="31" t="s">
        <v>510</v>
      </c>
      <c r="L1448" s="31" t="s">
        <v>393</v>
      </c>
      <c r="M1448" s="31" t="s">
        <v>388</v>
      </c>
      <c r="N1448" s="7">
        <v>46112</v>
      </c>
      <c r="O1448" s="33">
        <f t="shared" si="472"/>
        <v>3</v>
      </c>
      <c r="P1448" s="33">
        <f t="shared" si="473"/>
        <v>14</v>
      </c>
      <c r="Q1448" s="52">
        <f t="shared" si="474"/>
        <v>487</v>
      </c>
      <c r="R1448" s="37">
        <f t="shared" si="475"/>
        <v>0</v>
      </c>
      <c r="S1448" s="37">
        <f t="shared" si="476"/>
        <v>0</v>
      </c>
      <c r="T1448" s="37">
        <f t="shared" si="477"/>
        <v>0</v>
      </c>
      <c r="U1448" s="37">
        <f t="shared" si="478"/>
        <v>132.95689655172413</v>
      </c>
      <c r="V1448" s="37">
        <f t="shared" si="479"/>
        <v>0</v>
      </c>
      <c r="W1448" s="37">
        <f t="shared" si="480"/>
        <v>0</v>
      </c>
    </row>
    <row r="1449" spans="1:23" x14ac:dyDescent="0.35">
      <c r="A1449" s="30">
        <v>45582</v>
      </c>
      <c r="B1449" s="31" t="s">
        <v>741</v>
      </c>
      <c r="C1449" s="31" t="s">
        <v>413</v>
      </c>
      <c r="D1449" s="31">
        <v>21120</v>
      </c>
      <c r="E1449" s="31">
        <v>3379.2</v>
      </c>
      <c r="F1449" s="31">
        <v>24499.200000000001</v>
      </c>
      <c r="G1449" s="31">
        <v>24499.200000000001</v>
      </c>
      <c r="H1449" s="31">
        <f t="shared" ref="H1449:H1450" si="488">+D1449</f>
        <v>21120</v>
      </c>
      <c r="I1449" s="30">
        <v>45612</v>
      </c>
      <c r="J1449" s="30" t="s">
        <v>506</v>
      </c>
      <c r="K1449" s="31" t="s">
        <v>504</v>
      </c>
      <c r="L1449" s="31" t="s">
        <v>393</v>
      </c>
      <c r="M1449" s="31" t="s">
        <v>388</v>
      </c>
      <c r="N1449" s="7">
        <v>46112</v>
      </c>
      <c r="O1449" s="33">
        <f t="shared" si="472"/>
        <v>3</v>
      </c>
      <c r="P1449" s="33">
        <f t="shared" si="473"/>
        <v>14</v>
      </c>
      <c r="Q1449" s="52">
        <f t="shared" si="474"/>
        <v>501</v>
      </c>
      <c r="R1449" s="37">
        <f t="shared" si="475"/>
        <v>0</v>
      </c>
      <c r="S1449" s="37">
        <f t="shared" si="476"/>
        <v>0</v>
      </c>
      <c r="T1449" s="37">
        <f t="shared" si="477"/>
        <v>0</v>
      </c>
      <c r="U1449" s="37">
        <f t="shared" si="478"/>
        <v>21120</v>
      </c>
      <c r="V1449" s="37">
        <f t="shared" si="479"/>
        <v>0</v>
      </c>
      <c r="W1449" s="37">
        <f t="shared" si="480"/>
        <v>0</v>
      </c>
    </row>
    <row r="1450" spans="1:23" x14ac:dyDescent="0.35">
      <c r="A1450" s="30">
        <v>45519</v>
      </c>
      <c r="B1450" s="31" t="s">
        <v>675</v>
      </c>
      <c r="C1450" s="31" t="s">
        <v>513</v>
      </c>
      <c r="D1450" s="31">
        <v>2475</v>
      </c>
      <c r="E1450" s="31">
        <v>396</v>
      </c>
      <c r="F1450" s="31">
        <v>2871</v>
      </c>
      <c r="G1450" s="31">
        <v>2871</v>
      </c>
      <c r="H1450" s="31">
        <f t="shared" si="488"/>
        <v>2475</v>
      </c>
      <c r="I1450" s="30">
        <v>45549</v>
      </c>
      <c r="J1450" s="30" t="s">
        <v>506</v>
      </c>
      <c r="K1450" s="31" t="s">
        <v>504</v>
      </c>
      <c r="L1450" s="31" t="s">
        <v>399</v>
      </c>
      <c r="M1450" s="31" t="s">
        <v>388</v>
      </c>
      <c r="N1450" s="7">
        <v>46112</v>
      </c>
      <c r="O1450" s="33">
        <f t="shared" si="472"/>
        <v>3</v>
      </c>
      <c r="P1450" s="33">
        <f t="shared" si="473"/>
        <v>14</v>
      </c>
      <c r="Q1450" s="52">
        <f t="shared" si="474"/>
        <v>564</v>
      </c>
      <c r="R1450" s="37">
        <f t="shared" si="475"/>
        <v>0</v>
      </c>
      <c r="S1450" s="37">
        <f t="shared" si="476"/>
        <v>0</v>
      </c>
      <c r="T1450" s="37">
        <f t="shared" si="477"/>
        <v>0</v>
      </c>
      <c r="U1450" s="37">
        <f t="shared" si="478"/>
        <v>2475</v>
      </c>
      <c r="V1450" s="37">
        <f t="shared" si="479"/>
        <v>0</v>
      </c>
      <c r="W1450" s="37">
        <f t="shared" si="480"/>
        <v>0</v>
      </c>
    </row>
    <row r="1451" spans="1:23" x14ac:dyDescent="0.35">
      <c r="A1451" s="30">
        <v>45498</v>
      </c>
      <c r="B1451" s="31" t="s">
        <v>661</v>
      </c>
      <c r="C1451" s="31" t="s">
        <v>513</v>
      </c>
      <c r="D1451" s="31">
        <v>2475</v>
      </c>
      <c r="E1451" s="31">
        <v>396</v>
      </c>
      <c r="F1451" s="31">
        <v>2871</v>
      </c>
      <c r="G1451" s="31">
        <v>2378</v>
      </c>
      <c r="H1451" s="31">
        <f>+G1451/1.16</f>
        <v>2050</v>
      </c>
      <c r="I1451" s="30">
        <v>45528</v>
      </c>
      <c r="J1451" s="30" t="s">
        <v>506</v>
      </c>
      <c r="K1451" s="31" t="s">
        <v>510</v>
      </c>
      <c r="L1451" s="31" t="s">
        <v>399</v>
      </c>
      <c r="M1451" s="31" t="s">
        <v>388</v>
      </c>
      <c r="N1451" s="7">
        <v>46112</v>
      </c>
      <c r="O1451" s="33">
        <f t="shared" si="472"/>
        <v>3</v>
      </c>
      <c r="P1451" s="33">
        <f t="shared" si="473"/>
        <v>14</v>
      </c>
      <c r="Q1451" s="52">
        <f t="shared" si="474"/>
        <v>585</v>
      </c>
      <c r="R1451" s="37">
        <f t="shared" si="475"/>
        <v>0</v>
      </c>
      <c r="S1451" s="37">
        <f t="shared" si="476"/>
        <v>0</v>
      </c>
      <c r="T1451" s="37">
        <f t="shared" si="477"/>
        <v>0</v>
      </c>
      <c r="U1451" s="37">
        <f t="shared" si="478"/>
        <v>2050</v>
      </c>
      <c r="V1451" s="37">
        <f t="shared" si="479"/>
        <v>0</v>
      </c>
      <c r="W1451" s="37">
        <f t="shared" si="480"/>
        <v>0</v>
      </c>
    </row>
    <row r="1452" spans="1:23" x14ac:dyDescent="0.35">
      <c r="A1452" s="30">
        <v>45491</v>
      </c>
      <c r="B1452" s="31" t="s">
        <v>643</v>
      </c>
      <c r="C1452" s="31" t="s">
        <v>396</v>
      </c>
      <c r="D1452" s="31">
        <v>16588</v>
      </c>
      <c r="E1452" s="31">
        <v>2654.08</v>
      </c>
      <c r="F1452" s="31">
        <v>19242.080000000002</v>
      </c>
      <c r="G1452" s="31">
        <v>19242.080000000002</v>
      </c>
      <c r="H1452" s="31">
        <f t="shared" ref="H1452:H1453" si="489">+D1452</f>
        <v>16588</v>
      </c>
      <c r="I1452" s="30">
        <v>45521</v>
      </c>
      <c r="J1452" s="30" t="s">
        <v>506</v>
      </c>
      <c r="K1452" s="31" t="s">
        <v>504</v>
      </c>
      <c r="L1452" s="31" t="s">
        <v>397</v>
      </c>
      <c r="M1452" s="31" t="s">
        <v>388</v>
      </c>
      <c r="N1452" s="7">
        <v>46112</v>
      </c>
      <c r="O1452" s="33">
        <f t="shared" si="472"/>
        <v>3</v>
      </c>
      <c r="P1452" s="33">
        <f t="shared" si="473"/>
        <v>14</v>
      </c>
      <c r="Q1452" s="52">
        <f t="shared" si="474"/>
        <v>592</v>
      </c>
      <c r="R1452" s="37">
        <f t="shared" si="475"/>
        <v>0</v>
      </c>
      <c r="S1452" s="37">
        <f t="shared" si="476"/>
        <v>0</v>
      </c>
      <c r="T1452" s="37">
        <f t="shared" si="477"/>
        <v>0</v>
      </c>
      <c r="U1452" s="37">
        <f t="shared" si="478"/>
        <v>16588</v>
      </c>
      <c r="V1452" s="37">
        <f t="shared" si="479"/>
        <v>0</v>
      </c>
      <c r="W1452" s="37">
        <f t="shared" si="480"/>
        <v>0</v>
      </c>
    </row>
    <row r="1453" spans="1:23" x14ac:dyDescent="0.35">
      <c r="A1453" s="30">
        <v>45352</v>
      </c>
      <c r="B1453" s="31" t="s">
        <v>515</v>
      </c>
      <c r="C1453" s="31" t="s">
        <v>509</v>
      </c>
      <c r="D1453" s="31">
        <v>8800</v>
      </c>
      <c r="E1453" s="31">
        <v>1408</v>
      </c>
      <c r="F1453" s="31">
        <v>10208</v>
      </c>
      <c r="G1453" s="31">
        <v>10208</v>
      </c>
      <c r="H1453" s="31">
        <f t="shared" si="489"/>
        <v>8800</v>
      </c>
      <c r="I1453" s="30">
        <v>45382</v>
      </c>
      <c r="J1453" s="30" t="s">
        <v>506</v>
      </c>
      <c r="K1453" s="31" t="s">
        <v>504</v>
      </c>
      <c r="L1453" s="31" t="s">
        <v>404</v>
      </c>
      <c r="M1453" s="31" t="s">
        <v>388</v>
      </c>
      <c r="N1453" s="7">
        <v>46112</v>
      </c>
      <c r="O1453" s="33">
        <f t="shared" ref="O1453" si="490">MONTH(N1453)</f>
        <v>3</v>
      </c>
      <c r="P1453" s="33">
        <f t="shared" ref="P1453" si="491">WEEKNUM(N1453)</f>
        <v>14</v>
      </c>
      <c r="Q1453" s="52">
        <f t="shared" ref="Q1453" si="492">IF(J1453="Vencido",N1453-I1453+1,0)</f>
        <v>731</v>
      </c>
      <c r="R1453" s="37">
        <f t="shared" ref="R1453" si="493">IF(Q1453&gt;0,IF(Q1453&lt;31,H1453,0),0)</f>
        <v>0</v>
      </c>
      <c r="S1453" s="37">
        <f t="shared" ref="S1453" si="494">IF(Q1453&gt;30,IF(Q1453&lt;61,H1453,0),0)</f>
        <v>0</v>
      </c>
      <c r="T1453" s="37">
        <f t="shared" ref="T1453" si="495">IF(Q1453&gt;60,IF(Q1453&lt;91,H1453,0),0)</f>
        <v>0</v>
      </c>
      <c r="U1453" s="37">
        <f t="shared" ref="U1453" si="496">IF(Q1453&gt;90,H1453,0)</f>
        <v>8800</v>
      </c>
      <c r="V1453" s="37">
        <f t="shared" ref="V1453" si="497">IF(J1453="Por vencer",H1453,0)</f>
        <v>0</v>
      </c>
      <c r="W1453" s="37">
        <f t="shared" ref="W1453" si="498">IF(J1453="Vigente",H1453,0)</f>
        <v>0</v>
      </c>
    </row>
    <row r="1454" spans="1:23" x14ac:dyDescent="0.35">
      <c r="A1454" s="30">
        <v>46108</v>
      </c>
      <c r="B1454" s="31" t="s">
        <v>1666</v>
      </c>
      <c r="C1454" s="31" t="s">
        <v>402</v>
      </c>
      <c r="D1454" s="31">
        <v>13680</v>
      </c>
      <c r="E1454" s="31">
        <v>2188.8000000000002</v>
      </c>
      <c r="F1454" s="31">
        <v>15868.8</v>
      </c>
      <c r="G1454" s="31">
        <v>15868.8</v>
      </c>
      <c r="H1454" s="31">
        <f t="shared" ref="H1454:H1488" si="499">D1454</f>
        <v>13680</v>
      </c>
      <c r="I1454" s="30">
        <v>46138</v>
      </c>
      <c r="J1454" s="30" t="s">
        <v>503</v>
      </c>
      <c r="K1454" s="31" t="s">
        <v>504</v>
      </c>
      <c r="L1454" s="31" t="s">
        <v>397</v>
      </c>
      <c r="M1454" s="31" t="s">
        <v>388</v>
      </c>
      <c r="N1454" s="7">
        <v>46108</v>
      </c>
      <c r="O1454" s="33">
        <f t="shared" ref="O1454:O1517" si="500">MONTH(N1454)</f>
        <v>3</v>
      </c>
      <c r="P1454" s="33">
        <f t="shared" ref="P1454:P1517" si="501">WEEKNUM(N1454)</f>
        <v>13</v>
      </c>
      <c r="Q1454" s="52">
        <f t="shared" ref="Q1454:Q1517" si="502">IF(J1454="Vencido",N1454-I1454+1,0)</f>
        <v>0</v>
      </c>
      <c r="R1454" s="37">
        <f t="shared" ref="R1454:R1517" si="503">IF(Q1454&gt;0,IF(Q1454&lt;31,H1454,0),0)</f>
        <v>0</v>
      </c>
      <c r="S1454" s="37">
        <f t="shared" ref="S1454:S1517" si="504">IF(Q1454&gt;30,IF(Q1454&lt;61,H1454,0),0)</f>
        <v>0</v>
      </c>
      <c r="T1454" s="37">
        <f t="shared" ref="T1454:T1517" si="505">IF(Q1454&gt;60,IF(Q1454&lt;91,H1454,0),0)</f>
        <v>0</v>
      </c>
      <c r="U1454" s="37">
        <f t="shared" ref="U1454:U1517" si="506">IF(Q1454&gt;90,H1454,0)</f>
        <v>0</v>
      </c>
      <c r="V1454" s="37">
        <f t="shared" ref="V1454:V1517" si="507">IF(J1454="Por vencer",H1454,0)</f>
        <v>0</v>
      </c>
      <c r="W1454" s="37">
        <f t="shared" ref="W1454:W1517" si="508">IF(J1454="Vigente",H1454,0)</f>
        <v>13680</v>
      </c>
    </row>
    <row r="1455" spans="1:23" x14ac:dyDescent="0.35">
      <c r="A1455" s="30">
        <v>46108</v>
      </c>
      <c r="B1455" s="31" t="s">
        <v>1667</v>
      </c>
      <c r="C1455" s="31" t="s">
        <v>792</v>
      </c>
      <c r="D1455" s="31">
        <v>27125</v>
      </c>
      <c r="E1455" s="31">
        <v>4340</v>
      </c>
      <c r="F1455" s="31">
        <v>31465</v>
      </c>
      <c r="G1455" s="31">
        <v>31465</v>
      </c>
      <c r="H1455" s="31">
        <f t="shared" si="499"/>
        <v>27125</v>
      </c>
      <c r="I1455" s="30">
        <v>46138</v>
      </c>
      <c r="J1455" s="30" t="s">
        <v>503</v>
      </c>
      <c r="K1455" s="31" t="s">
        <v>504</v>
      </c>
      <c r="L1455" s="31" t="s">
        <v>397</v>
      </c>
      <c r="M1455" s="31" t="s">
        <v>388</v>
      </c>
      <c r="N1455" s="7">
        <v>46108</v>
      </c>
      <c r="O1455" s="33">
        <f t="shared" si="500"/>
        <v>3</v>
      </c>
      <c r="P1455" s="33">
        <f t="shared" si="501"/>
        <v>13</v>
      </c>
      <c r="Q1455" s="52">
        <f t="shared" si="502"/>
        <v>0</v>
      </c>
      <c r="R1455" s="37">
        <f t="shared" si="503"/>
        <v>0</v>
      </c>
      <c r="S1455" s="37">
        <f t="shared" si="504"/>
        <v>0</v>
      </c>
      <c r="T1455" s="37">
        <f t="shared" si="505"/>
        <v>0</v>
      </c>
      <c r="U1455" s="37">
        <f t="shared" si="506"/>
        <v>0</v>
      </c>
      <c r="V1455" s="37">
        <f t="shared" si="507"/>
        <v>0</v>
      </c>
      <c r="W1455" s="37">
        <f t="shared" si="508"/>
        <v>27125</v>
      </c>
    </row>
    <row r="1456" spans="1:23" x14ac:dyDescent="0.35">
      <c r="A1456" s="30">
        <v>46108</v>
      </c>
      <c r="B1456" s="31" t="s">
        <v>1668</v>
      </c>
      <c r="C1456" s="31" t="s">
        <v>563</v>
      </c>
      <c r="D1456" s="31">
        <v>4750</v>
      </c>
      <c r="E1456" s="31">
        <v>760</v>
      </c>
      <c r="F1456" s="31">
        <v>5510</v>
      </c>
      <c r="G1456" s="31">
        <v>5510</v>
      </c>
      <c r="H1456" s="31">
        <f t="shared" si="499"/>
        <v>4750</v>
      </c>
      <c r="I1456" s="30">
        <v>46138</v>
      </c>
      <c r="J1456" s="30" t="s">
        <v>503</v>
      </c>
      <c r="K1456" s="31" t="s">
        <v>504</v>
      </c>
      <c r="L1456" s="31" t="s">
        <v>397</v>
      </c>
      <c r="M1456" s="31" t="s">
        <v>388</v>
      </c>
      <c r="N1456" s="7">
        <v>46108</v>
      </c>
      <c r="O1456" s="33">
        <f t="shared" si="500"/>
        <v>3</v>
      </c>
      <c r="P1456" s="33">
        <f t="shared" si="501"/>
        <v>13</v>
      </c>
      <c r="Q1456" s="52">
        <f t="shared" si="502"/>
        <v>0</v>
      </c>
      <c r="R1456" s="37">
        <f t="shared" si="503"/>
        <v>0</v>
      </c>
      <c r="S1456" s="37">
        <f t="shared" si="504"/>
        <v>0</v>
      </c>
      <c r="T1456" s="37">
        <f t="shared" si="505"/>
        <v>0</v>
      </c>
      <c r="U1456" s="37">
        <f t="shared" si="506"/>
        <v>0</v>
      </c>
      <c r="V1456" s="37">
        <f t="shared" si="507"/>
        <v>0</v>
      </c>
      <c r="W1456" s="37">
        <f t="shared" si="508"/>
        <v>4750</v>
      </c>
    </row>
    <row r="1457" spans="1:23" x14ac:dyDescent="0.35">
      <c r="A1457" s="30">
        <v>46108</v>
      </c>
      <c r="B1457" s="31" t="s">
        <v>1669</v>
      </c>
      <c r="C1457" s="31" t="s">
        <v>402</v>
      </c>
      <c r="D1457" s="31">
        <v>13680</v>
      </c>
      <c r="E1457" s="31">
        <v>2188.8000000000002</v>
      </c>
      <c r="F1457" s="31">
        <v>15868.8</v>
      </c>
      <c r="G1457" s="31">
        <v>15868.8</v>
      </c>
      <c r="H1457" s="31">
        <f t="shared" si="499"/>
        <v>13680</v>
      </c>
      <c r="I1457" s="30">
        <v>46138</v>
      </c>
      <c r="J1457" s="30" t="s">
        <v>503</v>
      </c>
      <c r="K1457" s="31" t="s">
        <v>504</v>
      </c>
      <c r="L1457" s="31" t="s">
        <v>397</v>
      </c>
      <c r="M1457" s="31" t="s">
        <v>388</v>
      </c>
      <c r="N1457" s="7">
        <v>46108</v>
      </c>
      <c r="O1457" s="33">
        <f t="shared" si="500"/>
        <v>3</v>
      </c>
      <c r="P1457" s="33">
        <f t="shared" si="501"/>
        <v>13</v>
      </c>
      <c r="Q1457" s="52">
        <f t="shared" si="502"/>
        <v>0</v>
      </c>
      <c r="R1457" s="37">
        <f t="shared" si="503"/>
        <v>0</v>
      </c>
      <c r="S1457" s="37">
        <f t="shared" si="504"/>
        <v>0</v>
      </c>
      <c r="T1457" s="37">
        <f t="shared" si="505"/>
        <v>0</v>
      </c>
      <c r="U1457" s="37">
        <f t="shared" si="506"/>
        <v>0</v>
      </c>
      <c r="V1457" s="37">
        <f t="shared" si="507"/>
        <v>0</v>
      </c>
      <c r="W1457" s="37">
        <f t="shared" si="508"/>
        <v>13680</v>
      </c>
    </row>
    <row r="1458" spans="1:23" x14ac:dyDescent="0.35">
      <c r="A1458" s="30">
        <v>46108</v>
      </c>
      <c r="B1458" s="31" t="s">
        <v>1670</v>
      </c>
      <c r="C1458" s="31" t="s">
        <v>1671</v>
      </c>
      <c r="D1458" s="31">
        <v>6380</v>
      </c>
      <c r="E1458" s="31">
        <v>1020.8</v>
      </c>
      <c r="F1458" s="31">
        <v>7400.8</v>
      </c>
      <c r="G1458" s="31">
        <v>7400.8</v>
      </c>
      <c r="H1458" s="31">
        <f t="shared" si="499"/>
        <v>6380</v>
      </c>
      <c r="I1458" s="30">
        <v>46138</v>
      </c>
      <c r="J1458" s="30" t="s">
        <v>503</v>
      </c>
      <c r="K1458" s="31" t="s">
        <v>504</v>
      </c>
      <c r="L1458" s="31" t="s">
        <v>835</v>
      </c>
      <c r="M1458" s="31" t="s">
        <v>388</v>
      </c>
      <c r="N1458" s="7">
        <v>46108</v>
      </c>
      <c r="O1458" s="33">
        <f t="shared" si="500"/>
        <v>3</v>
      </c>
      <c r="P1458" s="33">
        <f t="shared" si="501"/>
        <v>13</v>
      </c>
      <c r="Q1458" s="52">
        <f t="shared" si="502"/>
        <v>0</v>
      </c>
      <c r="R1458" s="37">
        <f t="shared" si="503"/>
        <v>0</v>
      </c>
      <c r="S1458" s="37">
        <f t="shared" si="504"/>
        <v>0</v>
      </c>
      <c r="T1458" s="37">
        <f t="shared" si="505"/>
        <v>0</v>
      </c>
      <c r="U1458" s="37">
        <f t="shared" si="506"/>
        <v>0</v>
      </c>
      <c r="V1458" s="37">
        <f t="shared" si="507"/>
        <v>0</v>
      </c>
      <c r="W1458" s="37">
        <f t="shared" si="508"/>
        <v>6380</v>
      </c>
    </row>
    <row r="1459" spans="1:23" x14ac:dyDescent="0.35">
      <c r="A1459" s="30">
        <v>46108</v>
      </c>
      <c r="B1459" s="31" t="s">
        <v>1672</v>
      </c>
      <c r="C1459" s="31" t="s">
        <v>1673</v>
      </c>
      <c r="D1459" s="31">
        <v>2150</v>
      </c>
      <c r="E1459" s="31">
        <v>344</v>
      </c>
      <c r="F1459" s="31">
        <v>2494</v>
      </c>
      <c r="G1459" s="31">
        <v>2494</v>
      </c>
      <c r="H1459" s="31">
        <f t="shared" si="499"/>
        <v>2150</v>
      </c>
      <c r="I1459" s="30">
        <v>46108</v>
      </c>
      <c r="J1459" s="30" t="s">
        <v>506</v>
      </c>
      <c r="K1459" s="31" t="s">
        <v>504</v>
      </c>
      <c r="L1459" s="31" t="s">
        <v>835</v>
      </c>
      <c r="M1459" s="31" t="s">
        <v>511</v>
      </c>
      <c r="N1459" s="7">
        <v>46108</v>
      </c>
      <c r="O1459" s="33">
        <f t="shared" si="500"/>
        <v>3</v>
      </c>
      <c r="P1459" s="33">
        <f t="shared" si="501"/>
        <v>13</v>
      </c>
      <c r="Q1459" s="52">
        <f t="shared" si="502"/>
        <v>1</v>
      </c>
      <c r="R1459" s="37">
        <f t="shared" si="503"/>
        <v>2150</v>
      </c>
      <c r="S1459" s="37">
        <f t="shared" si="504"/>
        <v>0</v>
      </c>
      <c r="T1459" s="37">
        <f t="shared" si="505"/>
        <v>0</v>
      </c>
      <c r="U1459" s="37">
        <f t="shared" si="506"/>
        <v>0</v>
      </c>
      <c r="V1459" s="37">
        <f t="shared" si="507"/>
        <v>0</v>
      </c>
      <c r="W1459" s="37">
        <f t="shared" si="508"/>
        <v>0</v>
      </c>
    </row>
    <row r="1460" spans="1:23" x14ac:dyDescent="0.35">
      <c r="A1460" s="30">
        <v>46107</v>
      </c>
      <c r="B1460" s="31" t="s">
        <v>1676</v>
      </c>
      <c r="C1460" s="31" t="s">
        <v>1382</v>
      </c>
      <c r="D1460" s="31">
        <v>17640</v>
      </c>
      <c r="E1460" s="31"/>
      <c r="F1460" s="31">
        <v>17640</v>
      </c>
      <c r="G1460" s="31">
        <v>17640</v>
      </c>
      <c r="H1460" s="31">
        <f t="shared" si="499"/>
        <v>17640</v>
      </c>
      <c r="I1460" s="30">
        <v>46137</v>
      </c>
      <c r="J1460" s="30" t="s">
        <v>503</v>
      </c>
      <c r="K1460" s="31" t="s">
        <v>504</v>
      </c>
      <c r="L1460" s="31" t="s">
        <v>397</v>
      </c>
      <c r="M1460" s="31" t="s">
        <v>388</v>
      </c>
      <c r="N1460" s="7">
        <v>46108</v>
      </c>
      <c r="O1460" s="33">
        <f t="shared" si="500"/>
        <v>3</v>
      </c>
      <c r="P1460" s="33">
        <f t="shared" si="501"/>
        <v>13</v>
      </c>
      <c r="Q1460" s="52">
        <f t="shared" si="502"/>
        <v>0</v>
      </c>
      <c r="R1460" s="37">
        <f t="shared" si="503"/>
        <v>0</v>
      </c>
      <c r="S1460" s="37">
        <f t="shared" si="504"/>
        <v>0</v>
      </c>
      <c r="T1460" s="37">
        <f t="shared" si="505"/>
        <v>0</v>
      </c>
      <c r="U1460" s="37">
        <f t="shared" si="506"/>
        <v>0</v>
      </c>
      <c r="V1460" s="37">
        <f t="shared" si="507"/>
        <v>0</v>
      </c>
      <c r="W1460" s="37">
        <f t="shared" si="508"/>
        <v>17640</v>
      </c>
    </row>
    <row r="1461" spans="1:23" x14ac:dyDescent="0.35">
      <c r="A1461" s="30">
        <v>46107</v>
      </c>
      <c r="B1461" s="31" t="s">
        <v>1677</v>
      </c>
      <c r="C1461" s="31" t="s">
        <v>1448</v>
      </c>
      <c r="D1461" s="31">
        <v>3150</v>
      </c>
      <c r="E1461" s="31">
        <v>504</v>
      </c>
      <c r="F1461" s="31">
        <v>3654</v>
      </c>
      <c r="G1461" s="31">
        <v>3654</v>
      </c>
      <c r="H1461" s="31">
        <f t="shared" si="499"/>
        <v>3150</v>
      </c>
      <c r="I1461" s="30">
        <v>46137</v>
      </c>
      <c r="J1461" s="30" t="s">
        <v>503</v>
      </c>
      <c r="K1461" s="31" t="s">
        <v>504</v>
      </c>
      <c r="L1461" s="31" t="s">
        <v>1146</v>
      </c>
      <c r="M1461" s="31" t="s">
        <v>388</v>
      </c>
      <c r="N1461" s="7">
        <v>46108</v>
      </c>
      <c r="O1461" s="33">
        <f t="shared" si="500"/>
        <v>3</v>
      </c>
      <c r="P1461" s="33">
        <f t="shared" si="501"/>
        <v>13</v>
      </c>
      <c r="Q1461" s="52">
        <f t="shared" si="502"/>
        <v>0</v>
      </c>
      <c r="R1461" s="37">
        <f t="shared" si="503"/>
        <v>0</v>
      </c>
      <c r="S1461" s="37">
        <f t="shared" si="504"/>
        <v>0</v>
      </c>
      <c r="T1461" s="37">
        <f t="shared" si="505"/>
        <v>0</v>
      </c>
      <c r="U1461" s="37">
        <f t="shared" si="506"/>
        <v>0</v>
      </c>
      <c r="V1461" s="37">
        <f t="shared" si="507"/>
        <v>0</v>
      </c>
      <c r="W1461" s="37">
        <f t="shared" si="508"/>
        <v>3150</v>
      </c>
    </row>
    <row r="1462" spans="1:23" x14ac:dyDescent="0.35">
      <c r="A1462" s="30">
        <v>46107</v>
      </c>
      <c r="B1462" s="31" t="s">
        <v>1678</v>
      </c>
      <c r="C1462" s="31" t="s">
        <v>1679</v>
      </c>
      <c r="D1462" s="31">
        <v>16000</v>
      </c>
      <c r="E1462" s="31">
        <v>2560</v>
      </c>
      <c r="F1462" s="31">
        <v>18560</v>
      </c>
      <c r="G1462" s="31">
        <v>18560</v>
      </c>
      <c r="H1462" s="31">
        <f t="shared" si="499"/>
        <v>16000</v>
      </c>
      <c r="I1462" s="30">
        <v>46137</v>
      </c>
      <c r="J1462" s="30" t="s">
        <v>503</v>
      </c>
      <c r="K1462" s="31" t="s">
        <v>504</v>
      </c>
      <c r="L1462" s="31" t="s">
        <v>1146</v>
      </c>
      <c r="M1462" s="31" t="s">
        <v>388</v>
      </c>
      <c r="N1462" s="7">
        <v>46108</v>
      </c>
      <c r="O1462" s="33">
        <f t="shared" si="500"/>
        <v>3</v>
      </c>
      <c r="P1462" s="33">
        <f t="shared" si="501"/>
        <v>13</v>
      </c>
      <c r="Q1462" s="52">
        <f t="shared" si="502"/>
        <v>0</v>
      </c>
      <c r="R1462" s="37">
        <f t="shared" si="503"/>
        <v>0</v>
      </c>
      <c r="S1462" s="37">
        <f t="shared" si="504"/>
        <v>0</v>
      </c>
      <c r="T1462" s="37">
        <f t="shared" si="505"/>
        <v>0</v>
      </c>
      <c r="U1462" s="37">
        <f t="shared" si="506"/>
        <v>0</v>
      </c>
      <c r="V1462" s="37">
        <f t="shared" si="507"/>
        <v>0</v>
      </c>
      <c r="W1462" s="37">
        <f t="shared" si="508"/>
        <v>16000</v>
      </c>
    </row>
    <row r="1463" spans="1:23" x14ac:dyDescent="0.35">
      <c r="A1463" s="30">
        <v>46106</v>
      </c>
      <c r="B1463" s="31" t="s">
        <v>1680</v>
      </c>
      <c r="C1463" s="31" t="s">
        <v>400</v>
      </c>
      <c r="D1463" s="31">
        <v>84216.23</v>
      </c>
      <c r="E1463" s="31">
        <v>13474.6</v>
      </c>
      <c r="F1463" s="31">
        <v>97690.83</v>
      </c>
      <c r="G1463" s="31">
        <v>97690.83</v>
      </c>
      <c r="H1463" s="31">
        <f t="shared" si="499"/>
        <v>84216.23</v>
      </c>
      <c r="I1463" s="30">
        <v>46136</v>
      </c>
      <c r="J1463" s="30" t="s">
        <v>503</v>
      </c>
      <c r="K1463" s="31" t="s">
        <v>504</v>
      </c>
      <c r="L1463" s="31" t="s">
        <v>397</v>
      </c>
      <c r="M1463" s="31" t="s">
        <v>388</v>
      </c>
      <c r="N1463" s="7">
        <v>46108</v>
      </c>
      <c r="O1463" s="33">
        <f t="shared" si="500"/>
        <v>3</v>
      </c>
      <c r="P1463" s="33">
        <f t="shared" si="501"/>
        <v>13</v>
      </c>
      <c r="Q1463" s="52">
        <f t="shared" si="502"/>
        <v>0</v>
      </c>
      <c r="R1463" s="37">
        <f t="shared" si="503"/>
        <v>0</v>
      </c>
      <c r="S1463" s="37">
        <f t="shared" si="504"/>
        <v>0</v>
      </c>
      <c r="T1463" s="37">
        <f t="shared" si="505"/>
        <v>0</v>
      </c>
      <c r="U1463" s="37">
        <f t="shared" si="506"/>
        <v>0</v>
      </c>
      <c r="V1463" s="37">
        <f t="shared" si="507"/>
        <v>0</v>
      </c>
      <c r="W1463" s="37">
        <f t="shared" si="508"/>
        <v>84216.23</v>
      </c>
    </row>
    <row r="1464" spans="1:23" x14ac:dyDescent="0.35">
      <c r="A1464" s="30">
        <v>46106</v>
      </c>
      <c r="B1464" s="31" t="s">
        <v>1681</v>
      </c>
      <c r="C1464" s="31" t="s">
        <v>831</v>
      </c>
      <c r="D1464" s="31">
        <v>4600</v>
      </c>
      <c r="E1464" s="31"/>
      <c r="F1464" s="31">
        <v>4600</v>
      </c>
      <c r="G1464" s="31">
        <v>4600</v>
      </c>
      <c r="H1464" s="31">
        <f t="shared" si="499"/>
        <v>4600</v>
      </c>
      <c r="I1464" s="30">
        <v>46136</v>
      </c>
      <c r="J1464" s="30" t="s">
        <v>503</v>
      </c>
      <c r="K1464" s="31" t="s">
        <v>504</v>
      </c>
      <c r="L1464" s="31" t="s">
        <v>397</v>
      </c>
      <c r="M1464" s="31" t="s">
        <v>388</v>
      </c>
      <c r="N1464" s="7">
        <v>46108</v>
      </c>
      <c r="O1464" s="33">
        <f t="shared" si="500"/>
        <v>3</v>
      </c>
      <c r="P1464" s="33">
        <f t="shared" si="501"/>
        <v>13</v>
      </c>
      <c r="Q1464" s="52">
        <f t="shared" si="502"/>
        <v>0</v>
      </c>
      <c r="R1464" s="37">
        <f t="shared" si="503"/>
        <v>0</v>
      </c>
      <c r="S1464" s="37">
        <f t="shared" si="504"/>
        <v>0</v>
      </c>
      <c r="T1464" s="37">
        <f t="shared" si="505"/>
        <v>0</v>
      </c>
      <c r="U1464" s="37">
        <f t="shared" si="506"/>
        <v>0</v>
      </c>
      <c r="V1464" s="37">
        <f t="shared" si="507"/>
        <v>0</v>
      </c>
      <c r="W1464" s="37">
        <f t="shared" si="508"/>
        <v>4600</v>
      </c>
    </row>
    <row r="1465" spans="1:23" x14ac:dyDescent="0.35">
      <c r="A1465" s="30">
        <v>46106</v>
      </c>
      <c r="B1465" s="31" t="s">
        <v>1683</v>
      </c>
      <c r="C1465" s="31" t="s">
        <v>410</v>
      </c>
      <c r="D1465" s="31">
        <v>78000</v>
      </c>
      <c r="E1465" s="31">
        <v>12480</v>
      </c>
      <c r="F1465" s="31">
        <v>90480</v>
      </c>
      <c r="G1465" s="31">
        <v>90480</v>
      </c>
      <c r="H1465" s="31">
        <f t="shared" si="499"/>
        <v>78000</v>
      </c>
      <c r="I1465" s="30">
        <v>46136</v>
      </c>
      <c r="J1465" s="30" t="s">
        <v>503</v>
      </c>
      <c r="K1465" s="31" t="s">
        <v>504</v>
      </c>
      <c r="L1465" s="31" t="s">
        <v>397</v>
      </c>
      <c r="M1465" s="31" t="s">
        <v>388</v>
      </c>
      <c r="N1465" s="7">
        <v>46108</v>
      </c>
      <c r="O1465" s="33">
        <f t="shared" si="500"/>
        <v>3</v>
      </c>
      <c r="P1465" s="33">
        <f t="shared" si="501"/>
        <v>13</v>
      </c>
      <c r="Q1465" s="52">
        <f t="shared" si="502"/>
        <v>0</v>
      </c>
      <c r="R1465" s="37">
        <f t="shared" si="503"/>
        <v>0</v>
      </c>
      <c r="S1465" s="37">
        <f t="shared" si="504"/>
        <v>0</v>
      </c>
      <c r="T1465" s="37">
        <f t="shared" si="505"/>
        <v>0</v>
      </c>
      <c r="U1465" s="37">
        <f t="shared" si="506"/>
        <v>0</v>
      </c>
      <c r="V1465" s="37">
        <f t="shared" si="507"/>
        <v>0</v>
      </c>
      <c r="W1465" s="37">
        <f t="shared" si="508"/>
        <v>78000</v>
      </c>
    </row>
    <row r="1466" spans="1:23" x14ac:dyDescent="0.35">
      <c r="A1466" s="30">
        <v>46105</v>
      </c>
      <c r="B1466" s="31" t="s">
        <v>1684</v>
      </c>
      <c r="C1466" s="31" t="s">
        <v>966</v>
      </c>
      <c r="D1466" s="31">
        <v>37500</v>
      </c>
      <c r="E1466" s="31">
        <v>6000</v>
      </c>
      <c r="F1466" s="31">
        <v>43500</v>
      </c>
      <c r="G1466" s="31">
        <v>43500</v>
      </c>
      <c r="H1466" s="31">
        <f t="shared" si="499"/>
        <v>37500</v>
      </c>
      <c r="I1466" s="30">
        <v>46135</v>
      </c>
      <c r="J1466" s="30" t="s">
        <v>503</v>
      </c>
      <c r="K1466" s="31" t="s">
        <v>504</v>
      </c>
      <c r="L1466" s="31" t="s">
        <v>397</v>
      </c>
      <c r="M1466" s="31" t="s">
        <v>388</v>
      </c>
      <c r="N1466" s="7">
        <v>46108</v>
      </c>
      <c r="O1466" s="33">
        <f t="shared" si="500"/>
        <v>3</v>
      </c>
      <c r="P1466" s="33">
        <f t="shared" si="501"/>
        <v>13</v>
      </c>
      <c r="Q1466" s="52">
        <f t="shared" si="502"/>
        <v>0</v>
      </c>
      <c r="R1466" s="37">
        <f t="shared" si="503"/>
        <v>0</v>
      </c>
      <c r="S1466" s="37">
        <f t="shared" si="504"/>
        <v>0</v>
      </c>
      <c r="T1466" s="37">
        <f t="shared" si="505"/>
        <v>0</v>
      </c>
      <c r="U1466" s="37">
        <f t="shared" si="506"/>
        <v>0</v>
      </c>
      <c r="V1466" s="37">
        <f t="shared" si="507"/>
        <v>0</v>
      </c>
      <c r="W1466" s="37">
        <f t="shared" si="508"/>
        <v>37500</v>
      </c>
    </row>
    <row r="1467" spans="1:23" x14ac:dyDescent="0.35">
      <c r="A1467" s="30">
        <v>46105</v>
      </c>
      <c r="B1467" s="31" t="s">
        <v>1685</v>
      </c>
      <c r="C1467" s="31" t="s">
        <v>415</v>
      </c>
      <c r="D1467" s="31">
        <v>24080.3</v>
      </c>
      <c r="E1467" s="31">
        <v>3852.85</v>
      </c>
      <c r="F1467" s="31">
        <v>27933.15</v>
      </c>
      <c r="G1467" s="31">
        <v>27933.15</v>
      </c>
      <c r="H1467" s="31">
        <f t="shared" si="499"/>
        <v>24080.3</v>
      </c>
      <c r="I1467" s="30">
        <v>46135</v>
      </c>
      <c r="J1467" s="30" t="s">
        <v>503</v>
      </c>
      <c r="K1467" s="31" t="s">
        <v>504</v>
      </c>
      <c r="L1467" s="31" t="s">
        <v>397</v>
      </c>
      <c r="M1467" s="31" t="s">
        <v>388</v>
      </c>
      <c r="N1467" s="7">
        <v>46108</v>
      </c>
      <c r="O1467" s="33">
        <f t="shared" si="500"/>
        <v>3</v>
      </c>
      <c r="P1467" s="33">
        <f t="shared" si="501"/>
        <v>13</v>
      </c>
      <c r="Q1467" s="52">
        <f t="shared" si="502"/>
        <v>0</v>
      </c>
      <c r="R1467" s="37">
        <f t="shared" si="503"/>
        <v>0</v>
      </c>
      <c r="S1467" s="37">
        <f t="shared" si="504"/>
        <v>0</v>
      </c>
      <c r="T1467" s="37">
        <f t="shared" si="505"/>
        <v>0</v>
      </c>
      <c r="U1467" s="37">
        <f t="shared" si="506"/>
        <v>0</v>
      </c>
      <c r="V1467" s="37">
        <f t="shared" si="507"/>
        <v>0</v>
      </c>
      <c r="W1467" s="37">
        <f t="shared" si="508"/>
        <v>24080.3</v>
      </c>
    </row>
    <row r="1468" spans="1:23" x14ac:dyDescent="0.35">
      <c r="A1468" s="30">
        <v>46105</v>
      </c>
      <c r="B1468" s="31" t="s">
        <v>1686</v>
      </c>
      <c r="C1468" s="31" t="s">
        <v>402</v>
      </c>
      <c r="D1468" s="31">
        <v>13680</v>
      </c>
      <c r="E1468" s="31">
        <v>2188.8000000000002</v>
      </c>
      <c r="F1468" s="31">
        <v>15868.8</v>
      </c>
      <c r="G1468" s="31">
        <v>15868.8</v>
      </c>
      <c r="H1468" s="31">
        <f t="shared" si="499"/>
        <v>13680</v>
      </c>
      <c r="I1468" s="30">
        <v>46135</v>
      </c>
      <c r="J1468" s="30" t="s">
        <v>503</v>
      </c>
      <c r="K1468" s="31" t="s">
        <v>504</v>
      </c>
      <c r="L1468" s="31" t="s">
        <v>397</v>
      </c>
      <c r="M1468" s="31" t="s">
        <v>388</v>
      </c>
      <c r="N1468" s="7">
        <v>46108</v>
      </c>
      <c r="O1468" s="33">
        <f t="shared" si="500"/>
        <v>3</v>
      </c>
      <c r="P1468" s="33">
        <f t="shared" si="501"/>
        <v>13</v>
      </c>
      <c r="Q1468" s="52">
        <f t="shared" si="502"/>
        <v>0</v>
      </c>
      <c r="R1468" s="37">
        <f t="shared" si="503"/>
        <v>0</v>
      </c>
      <c r="S1468" s="37">
        <f t="shared" si="504"/>
        <v>0</v>
      </c>
      <c r="T1468" s="37">
        <f t="shared" si="505"/>
        <v>0</v>
      </c>
      <c r="U1468" s="37">
        <f t="shared" si="506"/>
        <v>0</v>
      </c>
      <c r="V1468" s="37">
        <f t="shared" si="507"/>
        <v>0</v>
      </c>
      <c r="W1468" s="37">
        <f t="shared" si="508"/>
        <v>13680</v>
      </c>
    </row>
    <row r="1469" spans="1:23" x14ac:dyDescent="0.35">
      <c r="A1469" s="30">
        <v>46105</v>
      </c>
      <c r="B1469" s="31" t="s">
        <v>1687</v>
      </c>
      <c r="C1469" s="31" t="s">
        <v>1274</v>
      </c>
      <c r="D1469" s="31">
        <v>16500</v>
      </c>
      <c r="E1469" s="31"/>
      <c r="F1469" s="31">
        <v>16500</v>
      </c>
      <c r="G1469" s="31">
        <v>16500</v>
      </c>
      <c r="H1469" s="31">
        <f t="shared" si="499"/>
        <v>16500</v>
      </c>
      <c r="I1469" s="30">
        <v>46105</v>
      </c>
      <c r="J1469" s="30" t="s">
        <v>506</v>
      </c>
      <c r="K1469" s="31" t="s">
        <v>504</v>
      </c>
      <c r="L1469" s="31" t="s">
        <v>397</v>
      </c>
      <c r="M1469" s="31" t="s">
        <v>511</v>
      </c>
      <c r="N1469" s="7">
        <v>46108</v>
      </c>
      <c r="O1469" s="33">
        <f t="shared" si="500"/>
        <v>3</v>
      </c>
      <c r="P1469" s="33">
        <f t="shared" si="501"/>
        <v>13</v>
      </c>
      <c r="Q1469" s="52">
        <f t="shared" si="502"/>
        <v>4</v>
      </c>
      <c r="R1469" s="37">
        <f t="shared" si="503"/>
        <v>16500</v>
      </c>
      <c r="S1469" s="37">
        <f t="shared" si="504"/>
        <v>0</v>
      </c>
      <c r="T1469" s="37">
        <f t="shared" si="505"/>
        <v>0</v>
      </c>
      <c r="U1469" s="37">
        <f t="shared" si="506"/>
        <v>0</v>
      </c>
      <c r="V1469" s="37">
        <f t="shared" si="507"/>
        <v>0</v>
      </c>
      <c r="W1469" s="37">
        <f t="shared" si="508"/>
        <v>0</v>
      </c>
    </row>
    <row r="1470" spans="1:23" x14ac:dyDescent="0.35">
      <c r="A1470" s="30">
        <v>46105</v>
      </c>
      <c r="B1470" s="31" t="s">
        <v>1688</v>
      </c>
      <c r="C1470" s="31" t="s">
        <v>966</v>
      </c>
      <c r="D1470" s="31">
        <v>76800.960000000006</v>
      </c>
      <c r="E1470" s="31">
        <v>12288.15</v>
      </c>
      <c r="F1470" s="31">
        <v>89089.11</v>
      </c>
      <c r="G1470" s="31">
        <v>89089.11</v>
      </c>
      <c r="H1470" s="31">
        <f t="shared" si="499"/>
        <v>76800.960000000006</v>
      </c>
      <c r="I1470" s="30">
        <v>46135</v>
      </c>
      <c r="J1470" s="30" t="s">
        <v>503</v>
      </c>
      <c r="K1470" s="31" t="s">
        <v>504</v>
      </c>
      <c r="L1470" s="31" t="s">
        <v>397</v>
      </c>
      <c r="M1470" s="31" t="s">
        <v>388</v>
      </c>
      <c r="N1470" s="7">
        <v>46108</v>
      </c>
      <c r="O1470" s="33">
        <f t="shared" si="500"/>
        <v>3</v>
      </c>
      <c r="P1470" s="33">
        <f t="shared" si="501"/>
        <v>13</v>
      </c>
      <c r="Q1470" s="52">
        <f t="shared" si="502"/>
        <v>0</v>
      </c>
      <c r="R1470" s="37">
        <f t="shared" si="503"/>
        <v>0</v>
      </c>
      <c r="S1470" s="37">
        <f t="shared" si="504"/>
        <v>0</v>
      </c>
      <c r="T1470" s="37">
        <f t="shared" si="505"/>
        <v>0</v>
      </c>
      <c r="U1470" s="37">
        <f t="shared" si="506"/>
        <v>0</v>
      </c>
      <c r="V1470" s="37">
        <f t="shared" si="507"/>
        <v>0</v>
      </c>
      <c r="W1470" s="37">
        <f t="shared" si="508"/>
        <v>76800.960000000006</v>
      </c>
    </row>
    <row r="1471" spans="1:23" x14ac:dyDescent="0.35">
      <c r="A1471" s="30">
        <v>46104</v>
      </c>
      <c r="B1471" s="31" t="s">
        <v>1693</v>
      </c>
      <c r="C1471" s="31" t="s">
        <v>1274</v>
      </c>
      <c r="D1471" s="31">
        <v>9900</v>
      </c>
      <c r="E1471" s="31"/>
      <c r="F1471" s="31">
        <v>9900</v>
      </c>
      <c r="G1471" s="31">
        <v>9900</v>
      </c>
      <c r="H1471" s="31">
        <f t="shared" si="499"/>
        <v>9900</v>
      </c>
      <c r="I1471" s="30">
        <v>46104</v>
      </c>
      <c r="J1471" s="30" t="s">
        <v>506</v>
      </c>
      <c r="K1471" s="31" t="s">
        <v>504</v>
      </c>
      <c r="L1471" s="31" t="s">
        <v>397</v>
      </c>
      <c r="M1471" s="31" t="s">
        <v>511</v>
      </c>
      <c r="N1471" s="7">
        <v>46108</v>
      </c>
      <c r="O1471" s="33">
        <f t="shared" si="500"/>
        <v>3</v>
      </c>
      <c r="P1471" s="33">
        <f t="shared" si="501"/>
        <v>13</v>
      </c>
      <c r="Q1471" s="52">
        <f t="shared" si="502"/>
        <v>5</v>
      </c>
      <c r="R1471" s="37">
        <f t="shared" si="503"/>
        <v>9900</v>
      </c>
      <c r="S1471" s="37">
        <f t="shared" si="504"/>
        <v>0</v>
      </c>
      <c r="T1471" s="37">
        <f t="shared" si="505"/>
        <v>0</v>
      </c>
      <c r="U1471" s="37">
        <f t="shared" si="506"/>
        <v>0</v>
      </c>
      <c r="V1471" s="37">
        <f t="shared" si="507"/>
        <v>0</v>
      </c>
      <c r="W1471" s="37">
        <f t="shared" si="508"/>
        <v>0</v>
      </c>
    </row>
    <row r="1472" spans="1:23" x14ac:dyDescent="0.35">
      <c r="A1472" s="30">
        <v>46104</v>
      </c>
      <c r="B1472" s="31" t="s">
        <v>1694</v>
      </c>
      <c r="C1472" s="31" t="s">
        <v>1695</v>
      </c>
      <c r="D1472" s="31">
        <v>4779.75</v>
      </c>
      <c r="E1472" s="31">
        <v>764.76</v>
      </c>
      <c r="F1472" s="31">
        <v>5544.51</v>
      </c>
      <c r="G1472" s="31">
        <v>5544.51</v>
      </c>
      <c r="H1472" s="31">
        <f t="shared" si="499"/>
        <v>4779.75</v>
      </c>
      <c r="I1472" s="30">
        <v>46134</v>
      </c>
      <c r="J1472" s="30" t="s">
        <v>503</v>
      </c>
      <c r="K1472" s="31" t="s">
        <v>504</v>
      </c>
      <c r="L1472" s="31" t="s">
        <v>1146</v>
      </c>
      <c r="M1472" s="31" t="s">
        <v>388</v>
      </c>
      <c r="N1472" s="7">
        <v>46108</v>
      </c>
      <c r="O1472" s="33">
        <f t="shared" si="500"/>
        <v>3</v>
      </c>
      <c r="P1472" s="33">
        <f t="shared" si="501"/>
        <v>13</v>
      </c>
      <c r="Q1472" s="52">
        <f t="shared" si="502"/>
        <v>0</v>
      </c>
      <c r="R1472" s="37">
        <f t="shared" si="503"/>
        <v>0</v>
      </c>
      <c r="S1472" s="37">
        <f t="shared" si="504"/>
        <v>0</v>
      </c>
      <c r="T1472" s="37">
        <f t="shared" si="505"/>
        <v>0</v>
      </c>
      <c r="U1472" s="37">
        <f t="shared" si="506"/>
        <v>0</v>
      </c>
      <c r="V1472" s="37">
        <f t="shared" si="507"/>
        <v>0</v>
      </c>
      <c r="W1472" s="37">
        <f t="shared" si="508"/>
        <v>4779.75</v>
      </c>
    </row>
    <row r="1473" spans="1:23" x14ac:dyDescent="0.35">
      <c r="A1473" s="30">
        <v>46104</v>
      </c>
      <c r="B1473" s="31" t="s">
        <v>1696</v>
      </c>
      <c r="C1473" s="31" t="s">
        <v>408</v>
      </c>
      <c r="D1473" s="31">
        <v>21400</v>
      </c>
      <c r="E1473" s="31">
        <v>3424</v>
      </c>
      <c r="F1473" s="31">
        <v>24824</v>
      </c>
      <c r="G1473" s="31">
        <v>24824</v>
      </c>
      <c r="H1473" s="31">
        <f t="shared" si="499"/>
        <v>21400</v>
      </c>
      <c r="I1473" s="30">
        <v>46134</v>
      </c>
      <c r="J1473" s="30" t="s">
        <v>503</v>
      </c>
      <c r="K1473" s="31" t="s">
        <v>504</v>
      </c>
      <c r="L1473" s="31" t="s">
        <v>397</v>
      </c>
      <c r="M1473" s="31" t="s">
        <v>388</v>
      </c>
      <c r="N1473" s="7">
        <v>46108</v>
      </c>
      <c r="O1473" s="33">
        <f t="shared" si="500"/>
        <v>3</v>
      </c>
      <c r="P1473" s="33">
        <f t="shared" si="501"/>
        <v>13</v>
      </c>
      <c r="Q1473" s="52">
        <f t="shared" si="502"/>
        <v>0</v>
      </c>
      <c r="R1473" s="37">
        <f t="shared" si="503"/>
        <v>0</v>
      </c>
      <c r="S1473" s="37">
        <f t="shared" si="504"/>
        <v>0</v>
      </c>
      <c r="T1473" s="37">
        <f t="shared" si="505"/>
        <v>0</v>
      </c>
      <c r="U1473" s="37">
        <f t="shared" si="506"/>
        <v>0</v>
      </c>
      <c r="V1473" s="37">
        <f t="shared" si="507"/>
        <v>0</v>
      </c>
      <c r="W1473" s="37">
        <f t="shared" si="508"/>
        <v>21400</v>
      </c>
    </row>
    <row r="1474" spans="1:23" x14ac:dyDescent="0.35">
      <c r="A1474" s="30">
        <v>46104</v>
      </c>
      <c r="B1474" s="31" t="s">
        <v>1697</v>
      </c>
      <c r="C1474" s="31" t="s">
        <v>1448</v>
      </c>
      <c r="D1474" s="31">
        <v>18526.29</v>
      </c>
      <c r="E1474" s="31">
        <v>2964.21</v>
      </c>
      <c r="F1474" s="31">
        <v>21490.5</v>
      </c>
      <c r="G1474" s="31">
        <v>21490.5</v>
      </c>
      <c r="H1474" s="31">
        <f t="shared" si="499"/>
        <v>18526.29</v>
      </c>
      <c r="I1474" s="30">
        <v>46134</v>
      </c>
      <c r="J1474" s="30" t="s">
        <v>503</v>
      </c>
      <c r="K1474" s="31" t="s">
        <v>504</v>
      </c>
      <c r="L1474" s="31" t="s">
        <v>1146</v>
      </c>
      <c r="M1474" s="31" t="s">
        <v>388</v>
      </c>
      <c r="N1474" s="7">
        <v>46108</v>
      </c>
      <c r="O1474" s="33">
        <f t="shared" si="500"/>
        <v>3</v>
      </c>
      <c r="P1474" s="33">
        <f t="shared" si="501"/>
        <v>13</v>
      </c>
      <c r="Q1474" s="52">
        <f t="shared" si="502"/>
        <v>0</v>
      </c>
      <c r="R1474" s="37">
        <f t="shared" si="503"/>
        <v>0</v>
      </c>
      <c r="S1474" s="37">
        <f t="shared" si="504"/>
        <v>0</v>
      </c>
      <c r="T1474" s="37">
        <f t="shared" si="505"/>
        <v>0</v>
      </c>
      <c r="U1474" s="37">
        <f t="shared" si="506"/>
        <v>0</v>
      </c>
      <c r="V1474" s="37">
        <f t="shared" si="507"/>
        <v>0</v>
      </c>
      <c r="W1474" s="37">
        <f t="shared" si="508"/>
        <v>18526.29</v>
      </c>
    </row>
    <row r="1475" spans="1:23" x14ac:dyDescent="0.35">
      <c r="A1475" s="30">
        <v>46104</v>
      </c>
      <c r="B1475" s="31" t="s">
        <v>1698</v>
      </c>
      <c r="C1475" s="31" t="s">
        <v>1448</v>
      </c>
      <c r="D1475" s="31">
        <v>12600</v>
      </c>
      <c r="E1475" s="31">
        <v>2016</v>
      </c>
      <c r="F1475" s="31">
        <v>14616</v>
      </c>
      <c r="G1475" s="31">
        <v>14616</v>
      </c>
      <c r="H1475" s="31">
        <f t="shared" si="499"/>
        <v>12600</v>
      </c>
      <c r="I1475" s="30">
        <v>46134</v>
      </c>
      <c r="J1475" s="30" t="s">
        <v>503</v>
      </c>
      <c r="K1475" s="31" t="s">
        <v>504</v>
      </c>
      <c r="L1475" s="31" t="s">
        <v>1146</v>
      </c>
      <c r="M1475" s="31" t="s">
        <v>388</v>
      </c>
      <c r="N1475" s="7">
        <v>46108</v>
      </c>
      <c r="O1475" s="33">
        <f t="shared" si="500"/>
        <v>3</v>
      </c>
      <c r="P1475" s="33">
        <f t="shared" si="501"/>
        <v>13</v>
      </c>
      <c r="Q1475" s="52">
        <f t="shared" si="502"/>
        <v>0</v>
      </c>
      <c r="R1475" s="37">
        <f t="shared" si="503"/>
        <v>0</v>
      </c>
      <c r="S1475" s="37">
        <f t="shared" si="504"/>
        <v>0</v>
      </c>
      <c r="T1475" s="37">
        <f t="shared" si="505"/>
        <v>0</v>
      </c>
      <c r="U1475" s="37">
        <f t="shared" si="506"/>
        <v>0</v>
      </c>
      <c r="V1475" s="37">
        <f t="shared" si="507"/>
        <v>0</v>
      </c>
      <c r="W1475" s="37">
        <f t="shared" si="508"/>
        <v>12600</v>
      </c>
    </row>
    <row r="1476" spans="1:23" x14ac:dyDescent="0.35">
      <c r="A1476" s="30">
        <v>46101</v>
      </c>
      <c r="B1476" s="31" t="s">
        <v>1641</v>
      </c>
      <c r="C1476" s="31" t="s">
        <v>767</v>
      </c>
      <c r="D1476" s="31">
        <v>26000</v>
      </c>
      <c r="E1476" s="31">
        <v>4160</v>
      </c>
      <c r="F1476" s="31">
        <v>30160</v>
      </c>
      <c r="G1476" s="31">
        <v>30160</v>
      </c>
      <c r="H1476" s="31">
        <f t="shared" si="499"/>
        <v>26000</v>
      </c>
      <c r="I1476" s="30">
        <v>46131</v>
      </c>
      <c r="J1476" s="30" t="s">
        <v>503</v>
      </c>
      <c r="K1476" s="31" t="s">
        <v>504</v>
      </c>
      <c r="L1476" s="31" t="s">
        <v>397</v>
      </c>
      <c r="M1476" s="31" t="s">
        <v>388</v>
      </c>
      <c r="N1476" s="7">
        <v>46108</v>
      </c>
      <c r="O1476" s="33">
        <f t="shared" si="500"/>
        <v>3</v>
      </c>
      <c r="P1476" s="33">
        <f t="shared" si="501"/>
        <v>13</v>
      </c>
      <c r="Q1476" s="52">
        <f t="shared" si="502"/>
        <v>0</v>
      </c>
      <c r="R1476" s="37">
        <f t="shared" si="503"/>
        <v>0</v>
      </c>
      <c r="S1476" s="37">
        <f t="shared" si="504"/>
        <v>0</v>
      </c>
      <c r="T1476" s="37">
        <f t="shared" si="505"/>
        <v>0</v>
      </c>
      <c r="U1476" s="37">
        <f t="shared" si="506"/>
        <v>0</v>
      </c>
      <c r="V1476" s="37">
        <f t="shared" si="507"/>
        <v>0</v>
      </c>
      <c r="W1476" s="37">
        <f t="shared" si="508"/>
        <v>26000</v>
      </c>
    </row>
    <row r="1477" spans="1:23" x14ac:dyDescent="0.35">
      <c r="A1477" s="30">
        <v>46101</v>
      </c>
      <c r="B1477" s="31" t="s">
        <v>1642</v>
      </c>
      <c r="C1477" s="31" t="s">
        <v>1643</v>
      </c>
      <c r="D1477" s="31">
        <v>13500</v>
      </c>
      <c r="E1477" s="31">
        <v>2160</v>
      </c>
      <c r="F1477" s="31">
        <v>15660</v>
      </c>
      <c r="G1477" s="31">
        <v>15660</v>
      </c>
      <c r="H1477" s="31">
        <f t="shared" si="499"/>
        <v>13500</v>
      </c>
      <c r="I1477" s="30">
        <v>46131</v>
      </c>
      <c r="J1477" s="30" t="s">
        <v>503</v>
      </c>
      <c r="K1477" s="31" t="s">
        <v>504</v>
      </c>
      <c r="L1477" s="31" t="s">
        <v>835</v>
      </c>
      <c r="M1477" s="31" t="s">
        <v>388</v>
      </c>
      <c r="N1477" s="7">
        <v>46108</v>
      </c>
      <c r="O1477" s="33">
        <f t="shared" si="500"/>
        <v>3</v>
      </c>
      <c r="P1477" s="33">
        <f t="shared" si="501"/>
        <v>13</v>
      </c>
      <c r="Q1477" s="52">
        <f t="shared" si="502"/>
        <v>0</v>
      </c>
      <c r="R1477" s="37">
        <f t="shared" si="503"/>
        <v>0</v>
      </c>
      <c r="S1477" s="37">
        <f t="shared" si="504"/>
        <v>0</v>
      </c>
      <c r="T1477" s="37">
        <f t="shared" si="505"/>
        <v>0</v>
      </c>
      <c r="U1477" s="37">
        <f t="shared" si="506"/>
        <v>0</v>
      </c>
      <c r="V1477" s="37">
        <f t="shared" si="507"/>
        <v>0</v>
      </c>
      <c r="W1477" s="37">
        <f t="shared" si="508"/>
        <v>13500</v>
      </c>
    </row>
    <row r="1478" spans="1:23" x14ac:dyDescent="0.35">
      <c r="A1478" s="30">
        <v>46100</v>
      </c>
      <c r="B1478" s="31" t="s">
        <v>1646</v>
      </c>
      <c r="C1478" s="31" t="s">
        <v>523</v>
      </c>
      <c r="D1478" s="31">
        <v>18000</v>
      </c>
      <c r="E1478" s="31">
        <v>2880</v>
      </c>
      <c r="F1478" s="31">
        <v>20880</v>
      </c>
      <c r="G1478" s="31">
        <v>20880</v>
      </c>
      <c r="H1478" s="31">
        <f t="shared" si="499"/>
        <v>18000</v>
      </c>
      <c r="I1478" s="30">
        <v>46130</v>
      </c>
      <c r="J1478" s="30" t="s">
        <v>503</v>
      </c>
      <c r="K1478" s="31" t="s">
        <v>504</v>
      </c>
      <c r="L1478" s="31" t="s">
        <v>397</v>
      </c>
      <c r="M1478" s="31" t="s">
        <v>388</v>
      </c>
      <c r="N1478" s="7">
        <v>46108</v>
      </c>
      <c r="O1478" s="33">
        <f t="shared" si="500"/>
        <v>3</v>
      </c>
      <c r="P1478" s="33">
        <f t="shared" si="501"/>
        <v>13</v>
      </c>
      <c r="Q1478" s="52">
        <f t="shared" si="502"/>
        <v>0</v>
      </c>
      <c r="R1478" s="37">
        <f t="shared" si="503"/>
        <v>0</v>
      </c>
      <c r="S1478" s="37">
        <f t="shared" si="504"/>
        <v>0</v>
      </c>
      <c r="T1478" s="37">
        <f t="shared" si="505"/>
        <v>0</v>
      </c>
      <c r="U1478" s="37">
        <f t="shared" si="506"/>
        <v>0</v>
      </c>
      <c r="V1478" s="37">
        <f t="shared" si="507"/>
        <v>0</v>
      </c>
      <c r="W1478" s="37">
        <f t="shared" si="508"/>
        <v>18000</v>
      </c>
    </row>
    <row r="1479" spans="1:23" x14ac:dyDescent="0.35">
      <c r="A1479" s="30">
        <v>46100</v>
      </c>
      <c r="B1479" s="31" t="s">
        <v>1647</v>
      </c>
      <c r="C1479" s="31" t="s">
        <v>400</v>
      </c>
      <c r="D1479" s="31">
        <v>79651.850000000006</v>
      </c>
      <c r="E1479" s="31">
        <v>12744.3</v>
      </c>
      <c r="F1479" s="31">
        <v>92396.15</v>
      </c>
      <c r="G1479" s="31">
        <v>92396.15</v>
      </c>
      <c r="H1479" s="31">
        <f t="shared" si="499"/>
        <v>79651.850000000006</v>
      </c>
      <c r="I1479" s="30">
        <v>46130</v>
      </c>
      <c r="J1479" s="30" t="s">
        <v>503</v>
      </c>
      <c r="K1479" s="31" t="s">
        <v>504</v>
      </c>
      <c r="L1479" s="31" t="s">
        <v>397</v>
      </c>
      <c r="M1479" s="31" t="s">
        <v>388</v>
      </c>
      <c r="N1479" s="7">
        <v>46108</v>
      </c>
      <c r="O1479" s="33">
        <f t="shared" si="500"/>
        <v>3</v>
      </c>
      <c r="P1479" s="33">
        <f t="shared" si="501"/>
        <v>13</v>
      </c>
      <c r="Q1479" s="52">
        <f t="shared" si="502"/>
        <v>0</v>
      </c>
      <c r="R1479" s="37">
        <f t="shared" si="503"/>
        <v>0</v>
      </c>
      <c r="S1479" s="37">
        <f t="shared" si="504"/>
        <v>0</v>
      </c>
      <c r="T1479" s="37">
        <f t="shared" si="505"/>
        <v>0</v>
      </c>
      <c r="U1479" s="37">
        <f t="shared" si="506"/>
        <v>0</v>
      </c>
      <c r="V1479" s="37">
        <f t="shared" si="507"/>
        <v>0</v>
      </c>
      <c r="W1479" s="37">
        <f t="shared" si="508"/>
        <v>79651.850000000006</v>
      </c>
    </row>
    <row r="1480" spans="1:23" x14ac:dyDescent="0.35">
      <c r="A1480" s="30">
        <v>46099</v>
      </c>
      <c r="B1480" s="31" t="s">
        <v>1650</v>
      </c>
      <c r="C1480" s="31" t="s">
        <v>410</v>
      </c>
      <c r="D1480" s="31">
        <v>6800</v>
      </c>
      <c r="E1480" s="31">
        <v>1088</v>
      </c>
      <c r="F1480" s="31">
        <v>7888</v>
      </c>
      <c r="G1480" s="31">
        <v>7888</v>
      </c>
      <c r="H1480" s="31">
        <f t="shared" si="499"/>
        <v>6800</v>
      </c>
      <c r="I1480" s="30">
        <v>46129</v>
      </c>
      <c r="J1480" s="30" t="s">
        <v>503</v>
      </c>
      <c r="K1480" s="31" t="s">
        <v>504</v>
      </c>
      <c r="L1480" s="31" t="s">
        <v>397</v>
      </c>
      <c r="M1480" s="31" t="s">
        <v>388</v>
      </c>
      <c r="N1480" s="7">
        <v>46108</v>
      </c>
      <c r="O1480" s="33">
        <f t="shared" si="500"/>
        <v>3</v>
      </c>
      <c r="P1480" s="33">
        <f t="shared" si="501"/>
        <v>13</v>
      </c>
      <c r="Q1480" s="52">
        <f t="shared" si="502"/>
        <v>0</v>
      </c>
      <c r="R1480" s="37">
        <f t="shared" si="503"/>
        <v>0</v>
      </c>
      <c r="S1480" s="37">
        <f t="shared" si="504"/>
        <v>0</v>
      </c>
      <c r="T1480" s="37">
        <f t="shared" si="505"/>
        <v>0</v>
      </c>
      <c r="U1480" s="37">
        <f t="shared" si="506"/>
        <v>0</v>
      </c>
      <c r="V1480" s="37">
        <f t="shared" si="507"/>
        <v>0</v>
      </c>
      <c r="W1480" s="37">
        <f t="shared" si="508"/>
        <v>6800</v>
      </c>
    </row>
    <row r="1481" spans="1:23" x14ac:dyDescent="0.35">
      <c r="A1481" s="30">
        <v>46099</v>
      </c>
      <c r="B1481" s="31" t="s">
        <v>1652</v>
      </c>
      <c r="C1481" s="31" t="s">
        <v>803</v>
      </c>
      <c r="D1481" s="31">
        <v>9000</v>
      </c>
      <c r="E1481" s="31">
        <v>1440</v>
      </c>
      <c r="F1481" s="31">
        <v>10440</v>
      </c>
      <c r="G1481" s="31">
        <v>10440</v>
      </c>
      <c r="H1481" s="31">
        <f t="shared" si="499"/>
        <v>9000</v>
      </c>
      <c r="I1481" s="30">
        <v>46129</v>
      </c>
      <c r="J1481" s="30" t="s">
        <v>503</v>
      </c>
      <c r="K1481" s="31" t="s">
        <v>504</v>
      </c>
      <c r="L1481" s="31" t="s">
        <v>397</v>
      </c>
      <c r="M1481" s="31" t="s">
        <v>388</v>
      </c>
      <c r="N1481" s="7">
        <v>46108</v>
      </c>
      <c r="O1481" s="33">
        <f t="shared" si="500"/>
        <v>3</v>
      </c>
      <c r="P1481" s="33">
        <f t="shared" si="501"/>
        <v>13</v>
      </c>
      <c r="Q1481" s="52">
        <f t="shared" si="502"/>
        <v>0</v>
      </c>
      <c r="R1481" s="37">
        <f t="shared" si="503"/>
        <v>0</v>
      </c>
      <c r="S1481" s="37">
        <f t="shared" si="504"/>
        <v>0</v>
      </c>
      <c r="T1481" s="37">
        <f t="shared" si="505"/>
        <v>0</v>
      </c>
      <c r="U1481" s="37">
        <f t="shared" si="506"/>
        <v>0</v>
      </c>
      <c r="V1481" s="37">
        <f t="shared" si="507"/>
        <v>0</v>
      </c>
      <c r="W1481" s="37">
        <f t="shared" si="508"/>
        <v>9000</v>
      </c>
    </row>
    <row r="1482" spans="1:23" x14ac:dyDescent="0.35">
      <c r="A1482" s="30">
        <v>46098</v>
      </c>
      <c r="B1482" s="31" t="s">
        <v>1654</v>
      </c>
      <c r="C1482" s="31" t="s">
        <v>523</v>
      </c>
      <c r="D1482" s="31">
        <v>17850</v>
      </c>
      <c r="E1482" s="31"/>
      <c r="F1482" s="31">
        <v>17850</v>
      </c>
      <c r="G1482" s="31">
        <v>17850</v>
      </c>
      <c r="H1482" s="31">
        <f t="shared" si="499"/>
        <v>17850</v>
      </c>
      <c r="I1482" s="30">
        <v>46128</v>
      </c>
      <c r="J1482" s="30" t="s">
        <v>503</v>
      </c>
      <c r="K1482" s="31" t="s">
        <v>504</v>
      </c>
      <c r="L1482" s="31" t="s">
        <v>397</v>
      </c>
      <c r="M1482" s="31" t="s">
        <v>388</v>
      </c>
      <c r="N1482" s="7">
        <v>46108</v>
      </c>
      <c r="O1482" s="33">
        <f t="shared" si="500"/>
        <v>3</v>
      </c>
      <c r="P1482" s="33">
        <f t="shared" si="501"/>
        <v>13</v>
      </c>
      <c r="Q1482" s="52">
        <f t="shared" si="502"/>
        <v>0</v>
      </c>
      <c r="R1482" s="37">
        <f t="shared" si="503"/>
        <v>0</v>
      </c>
      <c r="S1482" s="37">
        <f t="shared" si="504"/>
        <v>0</v>
      </c>
      <c r="T1482" s="37">
        <f t="shared" si="505"/>
        <v>0</v>
      </c>
      <c r="U1482" s="37">
        <f t="shared" si="506"/>
        <v>0</v>
      </c>
      <c r="V1482" s="37">
        <f t="shared" si="507"/>
        <v>0</v>
      </c>
      <c r="W1482" s="37">
        <f t="shared" si="508"/>
        <v>17850</v>
      </c>
    </row>
    <row r="1483" spans="1:23" x14ac:dyDescent="0.35">
      <c r="A1483" s="30">
        <v>46098</v>
      </c>
      <c r="B1483" s="31" t="s">
        <v>1655</v>
      </c>
      <c r="C1483" s="31" t="s">
        <v>1503</v>
      </c>
      <c r="D1483" s="31">
        <v>3871.11</v>
      </c>
      <c r="E1483" s="31">
        <v>619.38</v>
      </c>
      <c r="F1483" s="31">
        <v>4490.49</v>
      </c>
      <c r="G1483" s="31">
        <v>4490.49</v>
      </c>
      <c r="H1483" s="31">
        <f t="shared" si="499"/>
        <v>3871.11</v>
      </c>
      <c r="I1483" s="30">
        <v>46128</v>
      </c>
      <c r="J1483" s="30" t="s">
        <v>503</v>
      </c>
      <c r="K1483" s="31" t="s">
        <v>504</v>
      </c>
      <c r="L1483" s="31" t="s">
        <v>835</v>
      </c>
      <c r="M1483" s="31" t="s">
        <v>388</v>
      </c>
      <c r="N1483" s="7">
        <v>46108</v>
      </c>
      <c r="O1483" s="33">
        <f t="shared" si="500"/>
        <v>3</v>
      </c>
      <c r="P1483" s="33">
        <f t="shared" si="501"/>
        <v>13</v>
      </c>
      <c r="Q1483" s="52">
        <f t="shared" si="502"/>
        <v>0</v>
      </c>
      <c r="R1483" s="37">
        <f t="shared" si="503"/>
        <v>0</v>
      </c>
      <c r="S1483" s="37">
        <f t="shared" si="504"/>
        <v>0</v>
      </c>
      <c r="T1483" s="37">
        <f t="shared" si="505"/>
        <v>0</v>
      </c>
      <c r="U1483" s="37">
        <f t="shared" si="506"/>
        <v>0</v>
      </c>
      <c r="V1483" s="37">
        <f t="shared" si="507"/>
        <v>0</v>
      </c>
      <c r="W1483" s="37">
        <f t="shared" si="508"/>
        <v>3871.11</v>
      </c>
    </row>
    <row r="1484" spans="1:23" x14ac:dyDescent="0.35">
      <c r="A1484" s="30">
        <v>46098</v>
      </c>
      <c r="B1484" s="31" t="s">
        <v>1656</v>
      </c>
      <c r="C1484" s="31" t="s">
        <v>1503</v>
      </c>
      <c r="D1484" s="31">
        <v>11613.33</v>
      </c>
      <c r="E1484" s="31">
        <v>1858.13</v>
      </c>
      <c r="F1484" s="31">
        <v>13471.46</v>
      </c>
      <c r="G1484" s="31">
        <v>13471.46</v>
      </c>
      <c r="H1484" s="31">
        <f t="shared" si="499"/>
        <v>11613.33</v>
      </c>
      <c r="I1484" s="30">
        <v>46128</v>
      </c>
      <c r="J1484" s="30" t="s">
        <v>503</v>
      </c>
      <c r="K1484" s="31" t="s">
        <v>504</v>
      </c>
      <c r="L1484" s="31" t="s">
        <v>835</v>
      </c>
      <c r="M1484" s="31" t="s">
        <v>388</v>
      </c>
      <c r="N1484" s="7">
        <v>46108</v>
      </c>
      <c r="O1484" s="33">
        <f t="shared" si="500"/>
        <v>3</v>
      </c>
      <c r="P1484" s="33">
        <f t="shared" si="501"/>
        <v>13</v>
      </c>
      <c r="Q1484" s="52">
        <f t="shared" si="502"/>
        <v>0</v>
      </c>
      <c r="R1484" s="37">
        <f t="shared" si="503"/>
        <v>0</v>
      </c>
      <c r="S1484" s="37">
        <f t="shared" si="504"/>
        <v>0</v>
      </c>
      <c r="T1484" s="37">
        <f t="shared" si="505"/>
        <v>0</v>
      </c>
      <c r="U1484" s="37">
        <f t="shared" si="506"/>
        <v>0</v>
      </c>
      <c r="V1484" s="37">
        <f t="shared" si="507"/>
        <v>0</v>
      </c>
      <c r="W1484" s="37">
        <f t="shared" si="508"/>
        <v>11613.33</v>
      </c>
    </row>
    <row r="1485" spans="1:23" x14ac:dyDescent="0.35">
      <c r="A1485" s="30">
        <v>46098</v>
      </c>
      <c r="B1485" s="31" t="s">
        <v>1658</v>
      </c>
      <c r="C1485" s="31" t="s">
        <v>1274</v>
      </c>
      <c r="D1485" s="31">
        <v>57000</v>
      </c>
      <c r="E1485" s="31"/>
      <c r="F1485" s="31">
        <v>57000</v>
      </c>
      <c r="G1485" s="31">
        <v>57000</v>
      </c>
      <c r="H1485" s="31">
        <f t="shared" si="499"/>
        <v>57000</v>
      </c>
      <c r="I1485" s="30">
        <v>46098</v>
      </c>
      <c r="J1485" s="30" t="s">
        <v>506</v>
      </c>
      <c r="K1485" s="31" t="s">
        <v>504</v>
      </c>
      <c r="L1485" s="31" t="s">
        <v>397</v>
      </c>
      <c r="M1485" s="31" t="s">
        <v>511</v>
      </c>
      <c r="N1485" s="7">
        <v>46108</v>
      </c>
      <c r="O1485" s="33">
        <f t="shared" si="500"/>
        <v>3</v>
      </c>
      <c r="P1485" s="33">
        <f t="shared" si="501"/>
        <v>13</v>
      </c>
      <c r="Q1485" s="52">
        <f t="shared" si="502"/>
        <v>11</v>
      </c>
      <c r="R1485" s="37">
        <f t="shared" si="503"/>
        <v>57000</v>
      </c>
      <c r="S1485" s="37">
        <f t="shared" si="504"/>
        <v>0</v>
      </c>
      <c r="T1485" s="37">
        <f t="shared" si="505"/>
        <v>0</v>
      </c>
      <c r="U1485" s="37">
        <f t="shared" si="506"/>
        <v>0</v>
      </c>
      <c r="V1485" s="37">
        <f t="shared" si="507"/>
        <v>0</v>
      </c>
      <c r="W1485" s="37">
        <f t="shared" si="508"/>
        <v>0</v>
      </c>
    </row>
    <row r="1486" spans="1:23" x14ac:dyDescent="0.35">
      <c r="A1486" s="30">
        <v>46098</v>
      </c>
      <c r="B1486" s="31" t="s">
        <v>1659</v>
      </c>
      <c r="C1486" s="31" t="s">
        <v>411</v>
      </c>
      <c r="D1486" s="31">
        <v>28220</v>
      </c>
      <c r="E1486" s="31">
        <v>4515.2</v>
      </c>
      <c r="F1486" s="31">
        <v>32735.200000000001</v>
      </c>
      <c r="G1486" s="31">
        <v>32735.200000000001</v>
      </c>
      <c r="H1486" s="31">
        <f t="shared" si="499"/>
        <v>28220</v>
      </c>
      <c r="I1486" s="30">
        <v>46128</v>
      </c>
      <c r="J1486" s="30" t="s">
        <v>503</v>
      </c>
      <c r="K1486" s="31" t="s">
        <v>504</v>
      </c>
      <c r="L1486" s="31" t="s">
        <v>835</v>
      </c>
      <c r="M1486" s="31" t="s">
        <v>388</v>
      </c>
      <c r="N1486" s="7">
        <v>46108</v>
      </c>
      <c r="O1486" s="33">
        <f t="shared" si="500"/>
        <v>3</v>
      </c>
      <c r="P1486" s="33">
        <f t="shared" si="501"/>
        <v>13</v>
      </c>
      <c r="Q1486" s="52">
        <f t="shared" si="502"/>
        <v>0</v>
      </c>
      <c r="R1486" s="37">
        <f t="shared" si="503"/>
        <v>0</v>
      </c>
      <c r="S1486" s="37">
        <f t="shared" si="504"/>
        <v>0</v>
      </c>
      <c r="T1486" s="37">
        <f t="shared" si="505"/>
        <v>0</v>
      </c>
      <c r="U1486" s="37">
        <f t="shared" si="506"/>
        <v>0</v>
      </c>
      <c r="V1486" s="37">
        <f t="shared" si="507"/>
        <v>0</v>
      </c>
      <c r="W1486" s="37">
        <f t="shared" si="508"/>
        <v>28220</v>
      </c>
    </row>
    <row r="1487" spans="1:23" x14ac:dyDescent="0.35">
      <c r="A1487" s="30">
        <v>46095</v>
      </c>
      <c r="B1487" s="31" t="s">
        <v>1660</v>
      </c>
      <c r="C1487" s="31" t="s">
        <v>790</v>
      </c>
      <c r="D1487" s="31">
        <v>34200</v>
      </c>
      <c r="E1487" s="31">
        <v>5472</v>
      </c>
      <c r="F1487" s="31">
        <v>39672</v>
      </c>
      <c r="G1487" s="31">
        <v>39672</v>
      </c>
      <c r="H1487" s="31">
        <f t="shared" si="499"/>
        <v>34200</v>
      </c>
      <c r="I1487" s="30">
        <v>46125</v>
      </c>
      <c r="J1487" s="30" t="s">
        <v>503</v>
      </c>
      <c r="K1487" s="31" t="s">
        <v>504</v>
      </c>
      <c r="L1487" s="31" t="s">
        <v>397</v>
      </c>
      <c r="M1487" s="31" t="s">
        <v>388</v>
      </c>
      <c r="N1487" s="7">
        <v>46108</v>
      </c>
      <c r="O1487" s="33">
        <f t="shared" si="500"/>
        <v>3</v>
      </c>
      <c r="P1487" s="33">
        <f t="shared" si="501"/>
        <v>13</v>
      </c>
      <c r="Q1487" s="52">
        <f t="shared" si="502"/>
        <v>0</v>
      </c>
      <c r="R1487" s="37">
        <f t="shared" si="503"/>
        <v>0</v>
      </c>
      <c r="S1487" s="37">
        <f t="shared" si="504"/>
        <v>0</v>
      </c>
      <c r="T1487" s="37">
        <f t="shared" si="505"/>
        <v>0</v>
      </c>
      <c r="U1487" s="37">
        <f t="shared" si="506"/>
        <v>0</v>
      </c>
      <c r="V1487" s="37">
        <f t="shared" si="507"/>
        <v>0</v>
      </c>
      <c r="W1487" s="37">
        <f t="shared" si="508"/>
        <v>34200</v>
      </c>
    </row>
    <row r="1488" spans="1:23" x14ac:dyDescent="0.35">
      <c r="A1488" s="30">
        <v>46094</v>
      </c>
      <c r="B1488" s="31" t="s">
        <v>1568</v>
      </c>
      <c r="C1488" s="31" t="s">
        <v>563</v>
      </c>
      <c r="D1488" s="31">
        <v>27360</v>
      </c>
      <c r="E1488" s="31">
        <v>4377.6000000000004</v>
      </c>
      <c r="F1488" s="31">
        <v>31737.599999999999</v>
      </c>
      <c r="G1488" s="31">
        <v>31737.599999999999</v>
      </c>
      <c r="H1488" s="31">
        <f t="shared" si="499"/>
        <v>27360</v>
      </c>
      <c r="I1488" s="30">
        <v>46124</v>
      </c>
      <c r="J1488" s="30" t="s">
        <v>503</v>
      </c>
      <c r="K1488" s="31" t="s">
        <v>504</v>
      </c>
      <c r="L1488" s="31" t="s">
        <v>397</v>
      </c>
      <c r="M1488" s="31" t="s">
        <v>388</v>
      </c>
      <c r="N1488" s="7">
        <v>46108</v>
      </c>
      <c r="O1488" s="33">
        <f t="shared" si="500"/>
        <v>3</v>
      </c>
      <c r="P1488" s="33">
        <f t="shared" si="501"/>
        <v>13</v>
      </c>
      <c r="Q1488" s="52">
        <f t="shared" si="502"/>
        <v>0</v>
      </c>
      <c r="R1488" s="37">
        <f t="shared" si="503"/>
        <v>0</v>
      </c>
      <c r="S1488" s="37">
        <f t="shared" si="504"/>
        <v>0</v>
      </c>
      <c r="T1488" s="37">
        <f t="shared" si="505"/>
        <v>0</v>
      </c>
      <c r="U1488" s="37">
        <f t="shared" si="506"/>
        <v>0</v>
      </c>
      <c r="V1488" s="37">
        <f t="shared" si="507"/>
        <v>0</v>
      </c>
      <c r="W1488" s="37">
        <f t="shared" si="508"/>
        <v>27360</v>
      </c>
    </row>
    <row r="1489" spans="1:23" x14ac:dyDescent="0.35">
      <c r="A1489" s="30">
        <v>46094</v>
      </c>
      <c r="B1489" s="31" t="s">
        <v>1570</v>
      </c>
      <c r="C1489" s="31" t="s">
        <v>508</v>
      </c>
      <c r="D1489" s="31">
        <v>93821.57</v>
      </c>
      <c r="E1489" s="31">
        <v>15011.45</v>
      </c>
      <c r="F1489" s="31">
        <v>108833.02</v>
      </c>
      <c r="G1489" s="31">
        <v>891.84</v>
      </c>
      <c r="H1489" s="31">
        <f>G1489/1.16</f>
        <v>768.82758620689663</v>
      </c>
      <c r="I1489" s="30">
        <v>46124</v>
      </c>
      <c r="J1489" s="30" t="s">
        <v>503</v>
      </c>
      <c r="K1489" s="31" t="s">
        <v>510</v>
      </c>
      <c r="L1489" s="31" t="s">
        <v>397</v>
      </c>
      <c r="M1489" s="31" t="s">
        <v>388</v>
      </c>
      <c r="N1489" s="7">
        <v>46108</v>
      </c>
      <c r="O1489" s="33">
        <f t="shared" si="500"/>
        <v>3</v>
      </c>
      <c r="P1489" s="33">
        <f t="shared" si="501"/>
        <v>13</v>
      </c>
      <c r="Q1489" s="52">
        <f t="shared" si="502"/>
        <v>0</v>
      </c>
      <c r="R1489" s="37">
        <f t="shared" si="503"/>
        <v>0</v>
      </c>
      <c r="S1489" s="37">
        <f t="shared" si="504"/>
        <v>0</v>
      </c>
      <c r="T1489" s="37">
        <f t="shared" si="505"/>
        <v>0</v>
      </c>
      <c r="U1489" s="37">
        <f t="shared" si="506"/>
        <v>0</v>
      </c>
      <c r="V1489" s="37">
        <f t="shared" si="507"/>
        <v>0</v>
      </c>
      <c r="W1489" s="37">
        <f t="shared" si="508"/>
        <v>768.82758620689663</v>
      </c>
    </row>
    <row r="1490" spans="1:23" x14ac:dyDescent="0.35">
      <c r="A1490" s="30">
        <v>46094</v>
      </c>
      <c r="B1490" s="31" t="s">
        <v>1571</v>
      </c>
      <c r="C1490" s="31" t="s">
        <v>1503</v>
      </c>
      <c r="D1490" s="31">
        <v>124929.32</v>
      </c>
      <c r="E1490" s="31">
        <v>19988.689999999999</v>
      </c>
      <c r="F1490" s="31">
        <v>144918.01</v>
      </c>
      <c r="G1490" s="31">
        <v>144918.01</v>
      </c>
      <c r="H1490" s="31">
        <f t="shared" ref="H1490:H1527" si="509">D1490</f>
        <v>124929.32</v>
      </c>
      <c r="I1490" s="30">
        <v>46124</v>
      </c>
      <c r="J1490" s="30" t="s">
        <v>503</v>
      </c>
      <c r="K1490" s="31" t="s">
        <v>504</v>
      </c>
      <c r="L1490" s="31" t="s">
        <v>835</v>
      </c>
      <c r="M1490" s="31" t="s">
        <v>388</v>
      </c>
      <c r="N1490" s="7">
        <v>46108</v>
      </c>
      <c r="O1490" s="33">
        <f t="shared" si="500"/>
        <v>3</v>
      </c>
      <c r="P1490" s="33">
        <f t="shared" si="501"/>
        <v>13</v>
      </c>
      <c r="Q1490" s="52">
        <f t="shared" si="502"/>
        <v>0</v>
      </c>
      <c r="R1490" s="37">
        <f t="shared" si="503"/>
        <v>0</v>
      </c>
      <c r="S1490" s="37">
        <f t="shared" si="504"/>
        <v>0</v>
      </c>
      <c r="T1490" s="37">
        <f t="shared" si="505"/>
        <v>0</v>
      </c>
      <c r="U1490" s="37">
        <f t="shared" si="506"/>
        <v>0</v>
      </c>
      <c r="V1490" s="37">
        <f t="shared" si="507"/>
        <v>0</v>
      </c>
      <c r="W1490" s="37">
        <f t="shared" si="508"/>
        <v>124929.32</v>
      </c>
    </row>
    <row r="1491" spans="1:23" x14ac:dyDescent="0.35">
      <c r="A1491" s="30">
        <v>46093</v>
      </c>
      <c r="B1491" s="31" t="s">
        <v>1573</v>
      </c>
      <c r="C1491" s="31" t="s">
        <v>523</v>
      </c>
      <c r="D1491" s="31">
        <v>49980</v>
      </c>
      <c r="E1491" s="31"/>
      <c r="F1491" s="31">
        <v>49980</v>
      </c>
      <c r="G1491" s="31">
        <v>49980</v>
      </c>
      <c r="H1491" s="31">
        <f t="shared" si="509"/>
        <v>49980</v>
      </c>
      <c r="I1491" s="30">
        <v>46123</v>
      </c>
      <c r="J1491" s="30" t="s">
        <v>503</v>
      </c>
      <c r="K1491" s="31" t="s">
        <v>504</v>
      </c>
      <c r="L1491" s="31" t="s">
        <v>397</v>
      </c>
      <c r="M1491" s="31" t="s">
        <v>388</v>
      </c>
      <c r="N1491" s="7">
        <v>46108</v>
      </c>
      <c r="O1491" s="33">
        <f t="shared" si="500"/>
        <v>3</v>
      </c>
      <c r="P1491" s="33">
        <f t="shared" si="501"/>
        <v>13</v>
      </c>
      <c r="Q1491" s="52">
        <f t="shared" si="502"/>
        <v>0</v>
      </c>
      <c r="R1491" s="37">
        <f t="shared" si="503"/>
        <v>0</v>
      </c>
      <c r="S1491" s="37">
        <f t="shared" si="504"/>
        <v>0</v>
      </c>
      <c r="T1491" s="37">
        <f t="shared" si="505"/>
        <v>0</v>
      </c>
      <c r="U1491" s="37">
        <f t="shared" si="506"/>
        <v>0</v>
      </c>
      <c r="V1491" s="37">
        <f t="shared" si="507"/>
        <v>0</v>
      </c>
      <c r="W1491" s="37">
        <f t="shared" si="508"/>
        <v>49980</v>
      </c>
    </row>
    <row r="1492" spans="1:23" x14ac:dyDescent="0.35">
      <c r="A1492" s="30">
        <v>46093</v>
      </c>
      <c r="B1492" s="31" t="s">
        <v>1574</v>
      </c>
      <c r="C1492" s="31" t="s">
        <v>402</v>
      </c>
      <c r="D1492" s="31">
        <v>48780</v>
      </c>
      <c r="E1492" s="31">
        <v>7804.8</v>
      </c>
      <c r="F1492" s="31">
        <v>56584.800000000003</v>
      </c>
      <c r="G1492" s="31">
        <v>56584.800000000003</v>
      </c>
      <c r="H1492" s="31">
        <f t="shared" si="509"/>
        <v>48780</v>
      </c>
      <c r="I1492" s="30">
        <v>46123</v>
      </c>
      <c r="J1492" s="30" t="s">
        <v>503</v>
      </c>
      <c r="K1492" s="31" t="s">
        <v>504</v>
      </c>
      <c r="L1492" s="31" t="s">
        <v>397</v>
      </c>
      <c r="M1492" s="31" t="s">
        <v>388</v>
      </c>
      <c r="N1492" s="7">
        <v>46108</v>
      </c>
      <c r="O1492" s="33">
        <f t="shared" si="500"/>
        <v>3</v>
      </c>
      <c r="P1492" s="33">
        <f t="shared" si="501"/>
        <v>13</v>
      </c>
      <c r="Q1492" s="52">
        <f t="shared" si="502"/>
        <v>0</v>
      </c>
      <c r="R1492" s="37">
        <f t="shared" si="503"/>
        <v>0</v>
      </c>
      <c r="S1492" s="37">
        <f t="shared" si="504"/>
        <v>0</v>
      </c>
      <c r="T1492" s="37">
        <f t="shared" si="505"/>
        <v>0</v>
      </c>
      <c r="U1492" s="37">
        <f t="shared" si="506"/>
        <v>0</v>
      </c>
      <c r="V1492" s="37">
        <f t="shared" si="507"/>
        <v>0</v>
      </c>
      <c r="W1492" s="37">
        <f t="shared" si="508"/>
        <v>48780</v>
      </c>
    </row>
    <row r="1493" spans="1:23" x14ac:dyDescent="0.35">
      <c r="A1493" s="30">
        <v>46093</v>
      </c>
      <c r="B1493" s="31" t="s">
        <v>1577</v>
      </c>
      <c r="C1493" s="31" t="s">
        <v>831</v>
      </c>
      <c r="D1493" s="31">
        <v>4872.59</v>
      </c>
      <c r="E1493" s="31"/>
      <c r="F1493" s="31">
        <v>4872.59</v>
      </c>
      <c r="G1493" s="31">
        <v>4872.59</v>
      </c>
      <c r="H1493" s="31">
        <f t="shared" si="509"/>
        <v>4872.59</v>
      </c>
      <c r="I1493" s="30">
        <v>46123</v>
      </c>
      <c r="J1493" s="30" t="s">
        <v>503</v>
      </c>
      <c r="K1493" s="31" t="s">
        <v>504</v>
      </c>
      <c r="L1493" s="31" t="s">
        <v>397</v>
      </c>
      <c r="M1493" s="31" t="s">
        <v>388</v>
      </c>
      <c r="N1493" s="7">
        <v>46108</v>
      </c>
      <c r="O1493" s="33">
        <f t="shared" si="500"/>
        <v>3</v>
      </c>
      <c r="P1493" s="33">
        <f t="shared" si="501"/>
        <v>13</v>
      </c>
      <c r="Q1493" s="52">
        <f t="shared" si="502"/>
        <v>0</v>
      </c>
      <c r="R1493" s="37">
        <f t="shared" si="503"/>
        <v>0</v>
      </c>
      <c r="S1493" s="37">
        <f t="shared" si="504"/>
        <v>0</v>
      </c>
      <c r="T1493" s="37">
        <f t="shared" si="505"/>
        <v>0</v>
      </c>
      <c r="U1493" s="37">
        <f t="shared" si="506"/>
        <v>0</v>
      </c>
      <c r="V1493" s="37">
        <f t="shared" si="507"/>
        <v>0</v>
      </c>
      <c r="W1493" s="37">
        <f t="shared" si="508"/>
        <v>4872.59</v>
      </c>
    </row>
    <row r="1494" spans="1:23" x14ac:dyDescent="0.35">
      <c r="A1494" s="30">
        <v>46091</v>
      </c>
      <c r="B1494" s="31" t="s">
        <v>1581</v>
      </c>
      <c r="C1494" s="31" t="s">
        <v>1382</v>
      </c>
      <c r="D1494" s="31">
        <v>31500</v>
      </c>
      <c r="E1494" s="31"/>
      <c r="F1494" s="31">
        <v>31500</v>
      </c>
      <c r="G1494" s="31">
        <v>31500</v>
      </c>
      <c r="H1494" s="31">
        <f t="shared" si="509"/>
        <v>31500</v>
      </c>
      <c r="I1494" s="30">
        <v>46121</v>
      </c>
      <c r="J1494" s="30" t="s">
        <v>503</v>
      </c>
      <c r="K1494" s="31" t="s">
        <v>504</v>
      </c>
      <c r="L1494" s="31" t="s">
        <v>397</v>
      </c>
      <c r="M1494" s="31" t="s">
        <v>388</v>
      </c>
      <c r="N1494" s="7">
        <v>46108</v>
      </c>
      <c r="O1494" s="33">
        <f t="shared" si="500"/>
        <v>3</v>
      </c>
      <c r="P1494" s="33">
        <f t="shared" si="501"/>
        <v>13</v>
      </c>
      <c r="Q1494" s="52">
        <f t="shared" si="502"/>
        <v>0</v>
      </c>
      <c r="R1494" s="37">
        <f t="shared" si="503"/>
        <v>0</v>
      </c>
      <c r="S1494" s="37">
        <f t="shared" si="504"/>
        <v>0</v>
      </c>
      <c r="T1494" s="37">
        <f t="shared" si="505"/>
        <v>0</v>
      </c>
      <c r="U1494" s="37">
        <f t="shared" si="506"/>
        <v>0</v>
      </c>
      <c r="V1494" s="37">
        <f t="shared" si="507"/>
        <v>0</v>
      </c>
      <c r="W1494" s="37">
        <f t="shared" si="508"/>
        <v>31500</v>
      </c>
    </row>
    <row r="1495" spans="1:23" x14ac:dyDescent="0.35">
      <c r="A1495" s="30">
        <v>46091</v>
      </c>
      <c r="B1495" s="31" t="s">
        <v>1583</v>
      </c>
      <c r="C1495" s="31" t="s">
        <v>400</v>
      </c>
      <c r="D1495" s="31">
        <v>24627.42</v>
      </c>
      <c r="E1495" s="31">
        <v>3940.39</v>
      </c>
      <c r="F1495" s="31">
        <v>28567.81</v>
      </c>
      <c r="G1495" s="31">
        <v>28567.81</v>
      </c>
      <c r="H1495" s="31">
        <f t="shared" si="509"/>
        <v>24627.42</v>
      </c>
      <c r="I1495" s="30">
        <v>46121</v>
      </c>
      <c r="J1495" s="30" t="s">
        <v>503</v>
      </c>
      <c r="K1495" s="31" t="s">
        <v>504</v>
      </c>
      <c r="L1495" s="31" t="s">
        <v>835</v>
      </c>
      <c r="M1495" s="31" t="s">
        <v>388</v>
      </c>
      <c r="N1495" s="7">
        <v>46108</v>
      </c>
      <c r="O1495" s="33">
        <f t="shared" si="500"/>
        <v>3</v>
      </c>
      <c r="P1495" s="33">
        <f t="shared" si="501"/>
        <v>13</v>
      </c>
      <c r="Q1495" s="52">
        <f t="shared" si="502"/>
        <v>0</v>
      </c>
      <c r="R1495" s="37">
        <f t="shared" si="503"/>
        <v>0</v>
      </c>
      <c r="S1495" s="37">
        <f t="shared" si="504"/>
        <v>0</v>
      </c>
      <c r="T1495" s="37">
        <f t="shared" si="505"/>
        <v>0</v>
      </c>
      <c r="U1495" s="37">
        <f t="shared" si="506"/>
        <v>0</v>
      </c>
      <c r="V1495" s="37">
        <f t="shared" si="507"/>
        <v>0</v>
      </c>
      <c r="W1495" s="37">
        <f t="shared" si="508"/>
        <v>24627.42</v>
      </c>
    </row>
    <row r="1496" spans="1:23" x14ac:dyDescent="0.35">
      <c r="A1496" s="30">
        <v>46091</v>
      </c>
      <c r="B1496" s="31" t="s">
        <v>1584</v>
      </c>
      <c r="C1496" s="31" t="s">
        <v>674</v>
      </c>
      <c r="D1496" s="31">
        <v>88274.9</v>
      </c>
      <c r="E1496" s="31">
        <v>14123.98</v>
      </c>
      <c r="F1496" s="31">
        <v>102398.88</v>
      </c>
      <c r="G1496" s="31">
        <v>102398.88</v>
      </c>
      <c r="H1496" s="31">
        <f t="shared" si="509"/>
        <v>88274.9</v>
      </c>
      <c r="I1496" s="30">
        <v>46121</v>
      </c>
      <c r="J1496" s="30" t="s">
        <v>503</v>
      </c>
      <c r="K1496" s="31" t="s">
        <v>504</v>
      </c>
      <c r="L1496" s="31" t="s">
        <v>835</v>
      </c>
      <c r="M1496" s="31" t="s">
        <v>388</v>
      </c>
      <c r="N1496" s="7">
        <v>46108</v>
      </c>
      <c r="O1496" s="33">
        <f t="shared" si="500"/>
        <v>3</v>
      </c>
      <c r="P1496" s="33">
        <f t="shared" si="501"/>
        <v>13</v>
      </c>
      <c r="Q1496" s="52">
        <f t="shared" si="502"/>
        <v>0</v>
      </c>
      <c r="R1496" s="37">
        <f t="shared" si="503"/>
        <v>0</v>
      </c>
      <c r="S1496" s="37">
        <f t="shared" si="504"/>
        <v>0</v>
      </c>
      <c r="T1496" s="37">
        <f t="shared" si="505"/>
        <v>0</v>
      </c>
      <c r="U1496" s="37">
        <f t="shared" si="506"/>
        <v>0</v>
      </c>
      <c r="V1496" s="37">
        <f t="shared" si="507"/>
        <v>0</v>
      </c>
      <c r="W1496" s="37">
        <f t="shared" si="508"/>
        <v>88274.9</v>
      </c>
    </row>
    <row r="1497" spans="1:23" x14ac:dyDescent="0.35">
      <c r="A1497" s="30">
        <v>46091</v>
      </c>
      <c r="B1497" s="31" t="s">
        <v>1585</v>
      </c>
      <c r="C1497" s="31" t="s">
        <v>674</v>
      </c>
      <c r="D1497" s="31">
        <v>77240.539999999994</v>
      </c>
      <c r="E1497" s="31">
        <v>12358.49</v>
      </c>
      <c r="F1497" s="31">
        <v>89599.03</v>
      </c>
      <c r="G1497" s="31">
        <v>89599.03</v>
      </c>
      <c r="H1497" s="31">
        <f t="shared" si="509"/>
        <v>77240.539999999994</v>
      </c>
      <c r="I1497" s="30">
        <v>46121</v>
      </c>
      <c r="J1497" s="30" t="s">
        <v>503</v>
      </c>
      <c r="K1497" s="31" t="s">
        <v>504</v>
      </c>
      <c r="L1497" s="31" t="s">
        <v>835</v>
      </c>
      <c r="M1497" s="31" t="s">
        <v>388</v>
      </c>
      <c r="N1497" s="7">
        <v>46108</v>
      </c>
      <c r="O1497" s="33">
        <f t="shared" si="500"/>
        <v>3</v>
      </c>
      <c r="P1497" s="33">
        <f t="shared" si="501"/>
        <v>13</v>
      </c>
      <c r="Q1497" s="52">
        <f t="shared" si="502"/>
        <v>0</v>
      </c>
      <c r="R1497" s="37">
        <f t="shared" si="503"/>
        <v>0</v>
      </c>
      <c r="S1497" s="37">
        <f t="shared" si="504"/>
        <v>0</v>
      </c>
      <c r="T1497" s="37">
        <f t="shared" si="505"/>
        <v>0</v>
      </c>
      <c r="U1497" s="37">
        <f t="shared" si="506"/>
        <v>0</v>
      </c>
      <c r="V1497" s="37">
        <f t="shared" si="507"/>
        <v>0</v>
      </c>
      <c r="W1497" s="37">
        <f t="shared" si="508"/>
        <v>77240.539999999994</v>
      </c>
    </row>
    <row r="1498" spans="1:23" x14ac:dyDescent="0.35">
      <c r="A1498" s="30">
        <v>46091</v>
      </c>
      <c r="B1498" s="31" t="s">
        <v>1587</v>
      </c>
      <c r="C1498" s="31" t="s">
        <v>522</v>
      </c>
      <c r="D1498" s="31">
        <v>14214.96</v>
      </c>
      <c r="E1498" s="31">
        <v>2274.39</v>
      </c>
      <c r="F1498" s="31">
        <v>16489.349999999999</v>
      </c>
      <c r="G1498" s="31">
        <v>16489.349999999999</v>
      </c>
      <c r="H1498" s="31">
        <f t="shared" si="509"/>
        <v>14214.96</v>
      </c>
      <c r="I1498" s="30">
        <v>46121</v>
      </c>
      <c r="J1498" s="30" t="s">
        <v>503</v>
      </c>
      <c r="K1498" s="31" t="s">
        <v>504</v>
      </c>
      <c r="L1498" s="31" t="s">
        <v>397</v>
      </c>
      <c r="M1498" s="31" t="s">
        <v>388</v>
      </c>
      <c r="N1498" s="7">
        <v>46108</v>
      </c>
      <c r="O1498" s="33">
        <f t="shared" si="500"/>
        <v>3</v>
      </c>
      <c r="P1498" s="33">
        <f t="shared" si="501"/>
        <v>13</v>
      </c>
      <c r="Q1498" s="52">
        <f t="shared" si="502"/>
        <v>0</v>
      </c>
      <c r="R1498" s="37">
        <f t="shared" si="503"/>
        <v>0</v>
      </c>
      <c r="S1498" s="37">
        <f t="shared" si="504"/>
        <v>0</v>
      </c>
      <c r="T1498" s="37">
        <f t="shared" si="505"/>
        <v>0</v>
      </c>
      <c r="U1498" s="37">
        <f t="shared" si="506"/>
        <v>0</v>
      </c>
      <c r="V1498" s="37">
        <f t="shared" si="507"/>
        <v>0</v>
      </c>
      <c r="W1498" s="37">
        <f t="shared" si="508"/>
        <v>14214.96</v>
      </c>
    </row>
    <row r="1499" spans="1:23" x14ac:dyDescent="0.35">
      <c r="A1499" s="30">
        <v>46090</v>
      </c>
      <c r="B1499" s="31" t="s">
        <v>1590</v>
      </c>
      <c r="C1499" s="31" t="s">
        <v>408</v>
      </c>
      <c r="D1499" s="31">
        <v>20000</v>
      </c>
      <c r="E1499" s="31">
        <v>3200</v>
      </c>
      <c r="F1499" s="31">
        <v>23200</v>
      </c>
      <c r="G1499" s="31">
        <v>23200</v>
      </c>
      <c r="H1499" s="31">
        <f t="shared" si="509"/>
        <v>20000</v>
      </c>
      <c r="I1499" s="30">
        <v>46120</v>
      </c>
      <c r="J1499" s="30" t="s">
        <v>503</v>
      </c>
      <c r="K1499" s="31" t="s">
        <v>504</v>
      </c>
      <c r="L1499" s="31" t="s">
        <v>397</v>
      </c>
      <c r="M1499" s="31" t="s">
        <v>388</v>
      </c>
      <c r="N1499" s="7">
        <v>46108</v>
      </c>
      <c r="O1499" s="33">
        <f t="shared" si="500"/>
        <v>3</v>
      </c>
      <c r="P1499" s="33">
        <f t="shared" si="501"/>
        <v>13</v>
      </c>
      <c r="Q1499" s="52">
        <f t="shared" si="502"/>
        <v>0</v>
      </c>
      <c r="R1499" s="37">
        <f t="shared" si="503"/>
        <v>0</v>
      </c>
      <c r="S1499" s="37">
        <f t="shared" si="504"/>
        <v>0</v>
      </c>
      <c r="T1499" s="37">
        <f t="shared" si="505"/>
        <v>0</v>
      </c>
      <c r="U1499" s="37">
        <f t="shared" si="506"/>
        <v>0</v>
      </c>
      <c r="V1499" s="37">
        <f t="shared" si="507"/>
        <v>0</v>
      </c>
      <c r="W1499" s="37">
        <f t="shared" si="508"/>
        <v>20000</v>
      </c>
    </row>
    <row r="1500" spans="1:23" x14ac:dyDescent="0.35">
      <c r="A1500" s="30">
        <v>46090</v>
      </c>
      <c r="B1500" s="31" t="s">
        <v>1591</v>
      </c>
      <c r="C1500" s="31" t="s">
        <v>523</v>
      </c>
      <c r="D1500" s="31">
        <v>18000</v>
      </c>
      <c r="E1500" s="31">
        <v>2880</v>
      </c>
      <c r="F1500" s="31">
        <v>20880</v>
      </c>
      <c r="G1500" s="31">
        <v>20880</v>
      </c>
      <c r="H1500" s="31">
        <f t="shared" si="509"/>
        <v>18000</v>
      </c>
      <c r="I1500" s="30">
        <v>46120</v>
      </c>
      <c r="J1500" s="30" t="s">
        <v>503</v>
      </c>
      <c r="K1500" s="31" t="s">
        <v>504</v>
      </c>
      <c r="L1500" s="31" t="s">
        <v>397</v>
      </c>
      <c r="M1500" s="31" t="s">
        <v>388</v>
      </c>
      <c r="N1500" s="7">
        <v>46108</v>
      </c>
      <c r="O1500" s="33">
        <f t="shared" si="500"/>
        <v>3</v>
      </c>
      <c r="P1500" s="33">
        <f t="shared" si="501"/>
        <v>13</v>
      </c>
      <c r="Q1500" s="52">
        <f t="shared" si="502"/>
        <v>0</v>
      </c>
      <c r="R1500" s="37">
        <f t="shared" si="503"/>
        <v>0</v>
      </c>
      <c r="S1500" s="37">
        <f t="shared" si="504"/>
        <v>0</v>
      </c>
      <c r="T1500" s="37">
        <f t="shared" si="505"/>
        <v>0</v>
      </c>
      <c r="U1500" s="37">
        <f t="shared" si="506"/>
        <v>0</v>
      </c>
      <c r="V1500" s="37">
        <f t="shared" si="507"/>
        <v>0</v>
      </c>
      <c r="W1500" s="37">
        <f t="shared" si="508"/>
        <v>18000</v>
      </c>
    </row>
    <row r="1501" spans="1:23" x14ac:dyDescent="0.35">
      <c r="A1501" s="30">
        <v>46087</v>
      </c>
      <c r="B1501" s="31" t="s">
        <v>1543</v>
      </c>
      <c r="C1501" s="31" t="s">
        <v>1382</v>
      </c>
      <c r="D1501" s="31">
        <v>7140</v>
      </c>
      <c r="E1501" s="31"/>
      <c r="F1501" s="31">
        <v>7140</v>
      </c>
      <c r="G1501" s="31">
        <v>7140</v>
      </c>
      <c r="H1501" s="31">
        <f t="shared" si="509"/>
        <v>7140</v>
      </c>
      <c r="I1501" s="30">
        <v>46117</v>
      </c>
      <c r="J1501" s="30" t="s">
        <v>503</v>
      </c>
      <c r="K1501" s="31" t="s">
        <v>504</v>
      </c>
      <c r="L1501" s="31" t="s">
        <v>397</v>
      </c>
      <c r="M1501" s="31" t="s">
        <v>388</v>
      </c>
      <c r="N1501" s="7">
        <v>46108</v>
      </c>
      <c r="O1501" s="33">
        <f t="shared" si="500"/>
        <v>3</v>
      </c>
      <c r="P1501" s="33">
        <f t="shared" si="501"/>
        <v>13</v>
      </c>
      <c r="Q1501" s="52">
        <f t="shared" si="502"/>
        <v>0</v>
      </c>
      <c r="R1501" s="37">
        <f t="shared" si="503"/>
        <v>0</v>
      </c>
      <c r="S1501" s="37">
        <f t="shared" si="504"/>
        <v>0</v>
      </c>
      <c r="T1501" s="37">
        <f t="shared" si="505"/>
        <v>0</v>
      </c>
      <c r="U1501" s="37">
        <f t="shared" si="506"/>
        <v>0</v>
      </c>
      <c r="V1501" s="37">
        <f t="shared" si="507"/>
        <v>0</v>
      </c>
      <c r="W1501" s="37">
        <f t="shared" si="508"/>
        <v>7140</v>
      </c>
    </row>
    <row r="1502" spans="1:23" x14ac:dyDescent="0.35">
      <c r="A1502" s="30">
        <v>46087</v>
      </c>
      <c r="B1502" s="31" t="s">
        <v>1544</v>
      </c>
      <c r="C1502" s="31" t="s">
        <v>1382</v>
      </c>
      <c r="D1502" s="31">
        <v>7140</v>
      </c>
      <c r="E1502" s="31"/>
      <c r="F1502" s="31">
        <v>7140</v>
      </c>
      <c r="G1502" s="31">
        <v>7140</v>
      </c>
      <c r="H1502" s="31">
        <f t="shared" si="509"/>
        <v>7140</v>
      </c>
      <c r="I1502" s="30">
        <v>46117</v>
      </c>
      <c r="J1502" s="30" t="s">
        <v>503</v>
      </c>
      <c r="K1502" s="31" t="s">
        <v>504</v>
      </c>
      <c r="L1502" s="31" t="s">
        <v>397</v>
      </c>
      <c r="M1502" s="31" t="s">
        <v>388</v>
      </c>
      <c r="N1502" s="7">
        <v>46108</v>
      </c>
      <c r="O1502" s="33">
        <f t="shared" si="500"/>
        <v>3</v>
      </c>
      <c r="P1502" s="33">
        <f t="shared" si="501"/>
        <v>13</v>
      </c>
      <c r="Q1502" s="52">
        <f t="shared" si="502"/>
        <v>0</v>
      </c>
      <c r="R1502" s="37">
        <f t="shared" si="503"/>
        <v>0</v>
      </c>
      <c r="S1502" s="37">
        <f t="shared" si="504"/>
        <v>0</v>
      </c>
      <c r="T1502" s="37">
        <f t="shared" si="505"/>
        <v>0</v>
      </c>
      <c r="U1502" s="37">
        <f t="shared" si="506"/>
        <v>0</v>
      </c>
      <c r="V1502" s="37">
        <f t="shared" si="507"/>
        <v>0</v>
      </c>
      <c r="W1502" s="37">
        <f t="shared" si="508"/>
        <v>7140</v>
      </c>
    </row>
    <row r="1503" spans="1:23" x14ac:dyDescent="0.35">
      <c r="A1503" s="30">
        <v>46087</v>
      </c>
      <c r="B1503" s="31" t="s">
        <v>1545</v>
      </c>
      <c r="C1503" s="31" t="s">
        <v>674</v>
      </c>
      <c r="D1503" s="31">
        <v>58107.38</v>
      </c>
      <c r="E1503" s="31">
        <v>9297.18</v>
      </c>
      <c r="F1503" s="31">
        <v>67404.56</v>
      </c>
      <c r="G1503" s="31">
        <v>67404.56</v>
      </c>
      <c r="H1503" s="31">
        <f t="shared" si="509"/>
        <v>58107.38</v>
      </c>
      <c r="I1503" s="30">
        <v>46117</v>
      </c>
      <c r="J1503" s="30" t="s">
        <v>503</v>
      </c>
      <c r="K1503" s="31" t="s">
        <v>504</v>
      </c>
      <c r="L1503" s="31" t="s">
        <v>397</v>
      </c>
      <c r="M1503" s="31" t="s">
        <v>388</v>
      </c>
      <c r="N1503" s="7">
        <v>46108</v>
      </c>
      <c r="O1503" s="33">
        <f t="shared" si="500"/>
        <v>3</v>
      </c>
      <c r="P1503" s="33">
        <f t="shared" si="501"/>
        <v>13</v>
      </c>
      <c r="Q1503" s="52">
        <f t="shared" si="502"/>
        <v>0</v>
      </c>
      <c r="R1503" s="37">
        <f t="shared" si="503"/>
        <v>0</v>
      </c>
      <c r="S1503" s="37">
        <f t="shared" si="504"/>
        <v>0</v>
      </c>
      <c r="T1503" s="37">
        <f t="shared" si="505"/>
        <v>0</v>
      </c>
      <c r="U1503" s="37">
        <f t="shared" si="506"/>
        <v>0</v>
      </c>
      <c r="V1503" s="37">
        <f t="shared" si="507"/>
        <v>0</v>
      </c>
      <c r="W1503" s="37">
        <f t="shared" si="508"/>
        <v>58107.38</v>
      </c>
    </row>
    <row r="1504" spans="1:23" x14ac:dyDescent="0.35">
      <c r="A1504" s="30">
        <v>46086</v>
      </c>
      <c r="B1504" s="31" t="s">
        <v>1546</v>
      </c>
      <c r="C1504" s="31" t="s">
        <v>412</v>
      </c>
      <c r="D1504" s="31">
        <v>5544.06</v>
      </c>
      <c r="E1504" s="31">
        <v>887.05</v>
      </c>
      <c r="F1504" s="31">
        <v>6431.11</v>
      </c>
      <c r="G1504" s="31">
        <v>6431.11</v>
      </c>
      <c r="H1504" s="31">
        <f t="shared" si="509"/>
        <v>5544.06</v>
      </c>
      <c r="I1504" s="30">
        <v>46116</v>
      </c>
      <c r="J1504" s="30" t="s">
        <v>503</v>
      </c>
      <c r="K1504" s="31" t="s">
        <v>504</v>
      </c>
      <c r="L1504" s="31" t="s">
        <v>397</v>
      </c>
      <c r="M1504" s="31" t="s">
        <v>388</v>
      </c>
      <c r="N1504" s="7">
        <v>46108</v>
      </c>
      <c r="O1504" s="33">
        <f t="shared" si="500"/>
        <v>3</v>
      </c>
      <c r="P1504" s="33">
        <f t="shared" si="501"/>
        <v>13</v>
      </c>
      <c r="Q1504" s="52">
        <f t="shared" si="502"/>
        <v>0</v>
      </c>
      <c r="R1504" s="37">
        <f t="shared" si="503"/>
        <v>0</v>
      </c>
      <c r="S1504" s="37">
        <f t="shared" si="504"/>
        <v>0</v>
      </c>
      <c r="T1504" s="37">
        <f t="shared" si="505"/>
        <v>0</v>
      </c>
      <c r="U1504" s="37">
        <f t="shared" si="506"/>
        <v>0</v>
      </c>
      <c r="V1504" s="37">
        <f t="shared" si="507"/>
        <v>0</v>
      </c>
      <c r="W1504" s="37">
        <f t="shared" si="508"/>
        <v>5544.06</v>
      </c>
    </row>
    <row r="1505" spans="1:23" x14ac:dyDescent="0.35">
      <c r="A1505" s="30">
        <v>46085</v>
      </c>
      <c r="B1505" s="31" t="s">
        <v>1547</v>
      </c>
      <c r="C1505" s="31" t="s">
        <v>674</v>
      </c>
      <c r="D1505" s="31">
        <v>36686.199999999997</v>
      </c>
      <c r="E1505" s="31">
        <v>5869.79</v>
      </c>
      <c r="F1505" s="31">
        <v>42555.99</v>
      </c>
      <c r="G1505" s="31">
        <v>42555.99</v>
      </c>
      <c r="H1505" s="31">
        <f t="shared" si="509"/>
        <v>36686.199999999997</v>
      </c>
      <c r="I1505" s="30">
        <v>46115</v>
      </c>
      <c r="J1505" s="30" t="s">
        <v>505</v>
      </c>
      <c r="K1505" s="31" t="s">
        <v>504</v>
      </c>
      <c r="L1505" s="31" t="s">
        <v>835</v>
      </c>
      <c r="M1505" s="31" t="s">
        <v>388</v>
      </c>
      <c r="N1505" s="7">
        <v>46108</v>
      </c>
      <c r="O1505" s="33">
        <f t="shared" si="500"/>
        <v>3</v>
      </c>
      <c r="P1505" s="33">
        <f t="shared" si="501"/>
        <v>13</v>
      </c>
      <c r="Q1505" s="52">
        <f t="shared" si="502"/>
        <v>0</v>
      </c>
      <c r="R1505" s="37">
        <f t="shared" si="503"/>
        <v>0</v>
      </c>
      <c r="S1505" s="37">
        <f t="shared" si="504"/>
        <v>0</v>
      </c>
      <c r="T1505" s="37">
        <f t="shared" si="505"/>
        <v>0</v>
      </c>
      <c r="U1505" s="37">
        <f t="shared" si="506"/>
        <v>0</v>
      </c>
      <c r="V1505" s="37">
        <f t="shared" si="507"/>
        <v>36686.199999999997</v>
      </c>
      <c r="W1505" s="37">
        <f t="shared" si="508"/>
        <v>0</v>
      </c>
    </row>
    <row r="1506" spans="1:23" x14ac:dyDescent="0.35">
      <c r="A1506" s="30">
        <v>46084</v>
      </c>
      <c r="B1506" s="31" t="s">
        <v>1551</v>
      </c>
      <c r="C1506" s="31" t="s">
        <v>745</v>
      </c>
      <c r="D1506" s="31">
        <v>56209.14</v>
      </c>
      <c r="E1506" s="31">
        <v>8993.4599999999991</v>
      </c>
      <c r="F1506" s="31">
        <v>65202.6</v>
      </c>
      <c r="G1506" s="31">
        <v>65202.6</v>
      </c>
      <c r="H1506" s="31">
        <f t="shared" si="509"/>
        <v>56209.14</v>
      </c>
      <c r="I1506" s="30">
        <v>46114</v>
      </c>
      <c r="J1506" s="30" t="s">
        <v>505</v>
      </c>
      <c r="K1506" s="31" t="s">
        <v>504</v>
      </c>
      <c r="L1506" s="31" t="s">
        <v>835</v>
      </c>
      <c r="M1506" s="31" t="s">
        <v>388</v>
      </c>
      <c r="N1506" s="7">
        <v>46108</v>
      </c>
      <c r="O1506" s="33">
        <f t="shared" si="500"/>
        <v>3</v>
      </c>
      <c r="P1506" s="33">
        <f t="shared" si="501"/>
        <v>13</v>
      </c>
      <c r="Q1506" s="52">
        <f t="shared" si="502"/>
        <v>0</v>
      </c>
      <c r="R1506" s="37">
        <f t="shared" si="503"/>
        <v>0</v>
      </c>
      <c r="S1506" s="37">
        <f t="shared" si="504"/>
        <v>0</v>
      </c>
      <c r="T1506" s="37">
        <f t="shared" si="505"/>
        <v>0</v>
      </c>
      <c r="U1506" s="37">
        <f t="shared" si="506"/>
        <v>0</v>
      </c>
      <c r="V1506" s="37">
        <f t="shared" si="507"/>
        <v>56209.14</v>
      </c>
      <c r="W1506" s="37">
        <f t="shared" si="508"/>
        <v>0</v>
      </c>
    </row>
    <row r="1507" spans="1:23" x14ac:dyDescent="0.35">
      <c r="A1507" s="30">
        <v>46083</v>
      </c>
      <c r="B1507" s="31" t="s">
        <v>1552</v>
      </c>
      <c r="C1507" s="31" t="s">
        <v>831</v>
      </c>
      <c r="D1507" s="31">
        <v>7128.79</v>
      </c>
      <c r="E1507" s="31"/>
      <c r="F1507" s="31">
        <v>7128.79</v>
      </c>
      <c r="G1507" s="31">
        <v>7128.79</v>
      </c>
      <c r="H1507" s="31">
        <f t="shared" si="509"/>
        <v>7128.79</v>
      </c>
      <c r="I1507" s="30">
        <v>46113</v>
      </c>
      <c r="J1507" s="30" t="s">
        <v>505</v>
      </c>
      <c r="K1507" s="31" t="s">
        <v>504</v>
      </c>
      <c r="L1507" s="31" t="s">
        <v>397</v>
      </c>
      <c r="M1507" s="31" t="s">
        <v>388</v>
      </c>
      <c r="N1507" s="7">
        <v>46108</v>
      </c>
      <c r="O1507" s="33">
        <f t="shared" si="500"/>
        <v>3</v>
      </c>
      <c r="P1507" s="33">
        <f t="shared" si="501"/>
        <v>13</v>
      </c>
      <c r="Q1507" s="52">
        <f t="shared" si="502"/>
        <v>0</v>
      </c>
      <c r="R1507" s="37">
        <f t="shared" si="503"/>
        <v>0</v>
      </c>
      <c r="S1507" s="37">
        <f t="shared" si="504"/>
        <v>0</v>
      </c>
      <c r="T1507" s="37">
        <f t="shared" si="505"/>
        <v>0</v>
      </c>
      <c r="U1507" s="37">
        <f t="shared" si="506"/>
        <v>0</v>
      </c>
      <c r="V1507" s="37">
        <f t="shared" si="507"/>
        <v>7128.79</v>
      </c>
      <c r="W1507" s="37">
        <f t="shared" si="508"/>
        <v>0</v>
      </c>
    </row>
    <row r="1508" spans="1:23" x14ac:dyDescent="0.35">
      <c r="A1508" s="30">
        <v>46083</v>
      </c>
      <c r="B1508" s="31" t="s">
        <v>1553</v>
      </c>
      <c r="C1508" s="31" t="s">
        <v>920</v>
      </c>
      <c r="D1508" s="31">
        <v>14257.8</v>
      </c>
      <c r="E1508" s="31">
        <v>2281.25</v>
      </c>
      <c r="F1508" s="31">
        <v>16539.05</v>
      </c>
      <c r="G1508" s="31">
        <v>16539.05</v>
      </c>
      <c r="H1508" s="31">
        <f t="shared" si="509"/>
        <v>14257.8</v>
      </c>
      <c r="I1508" s="30">
        <v>46113</v>
      </c>
      <c r="J1508" s="30" t="s">
        <v>505</v>
      </c>
      <c r="K1508" s="31" t="s">
        <v>504</v>
      </c>
      <c r="L1508" s="31" t="s">
        <v>835</v>
      </c>
      <c r="M1508" s="31" t="s">
        <v>388</v>
      </c>
      <c r="N1508" s="7">
        <v>46108</v>
      </c>
      <c r="O1508" s="33">
        <f t="shared" si="500"/>
        <v>3</v>
      </c>
      <c r="P1508" s="33">
        <f t="shared" si="501"/>
        <v>13</v>
      </c>
      <c r="Q1508" s="52">
        <f t="shared" si="502"/>
        <v>0</v>
      </c>
      <c r="R1508" s="37">
        <f t="shared" si="503"/>
        <v>0</v>
      </c>
      <c r="S1508" s="37">
        <f t="shared" si="504"/>
        <v>0</v>
      </c>
      <c r="T1508" s="37">
        <f t="shared" si="505"/>
        <v>0</v>
      </c>
      <c r="U1508" s="37">
        <f t="shared" si="506"/>
        <v>0</v>
      </c>
      <c r="V1508" s="37">
        <f t="shared" si="507"/>
        <v>14257.8</v>
      </c>
      <c r="W1508" s="37">
        <f t="shared" si="508"/>
        <v>0</v>
      </c>
    </row>
    <row r="1509" spans="1:23" x14ac:dyDescent="0.35">
      <c r="A1509" s="30">
        <v>46080</v>
      </c>
      <c r="B1509" s="31" t="s">
        <v>1494</v>
      </c>
      <c r="C1509" s="31" t="s">
        <v>790</v>
      </c>
      <c r="D1509" s="31">
        <v>59040</v>
      </c>
      <c r="E1509" s="31">
        <v>9446.4</v>
      </c>
      <c r="F1509" s="31">
        <v>68486.399999999994</v>
      </c>
      <c r="G1509" s="31">
        <v>68486.399999999994</v>
      </c>
      <c r="H1509" s="31">
        <f t="shared" si="509"/>
        <v>59040</v>
      </c>
      <c r="I1509" s="30">
        <v>46110</v>
      </c>
      <c r="J1509" s="30" t="s">
        <v>505</v>
      </c>
      <c r="K1509" s="31" t="s">
        <v>504</v>
      </c>
      <c r="L1509" s="31" t="s">
        <v>397</v>
      </c>
      <c r="M1509" s="31" t="s">
        <v>388</v>
      </c>
      <c r="N1509" s="7">
        <v>46108</v>
      </c>
      <c r="O1509" s="33">
        <f t="shared" si="500"/>
        <v>3</v>
      </c>
      <c r="P1509" s="33">
        <f t="shared" si="501"/>
        <v>13</v>
      </c>
      <c r="Q1509" s="52">
        <f t="shared" si="502"/>
        <v>0</v>
      </c>
      <c r="R1509" s="37">
        <f t="shared" si="503"/>
        <v>0</v>
      </c>
      <c r="S1509" s="37">
        <f t="shared" si="504"/>
        <v>0</v>
      </c>
      <c r="T1509" s="37">
        <f t="shared" si="505"/>
        <v>0</v>
      </c>
      <c r="U1509" s="37">
        <f t="shared" si="506"/>
        <v>0</v>
      </c>
      <c r="V1509" s="37">
        <f t="shared" si="507"/>
        <v>59040</v>
      </c>
      <c r="W1509" s="37">
        <f t="shared" si="508"/>
        <v>0</v>
      </c>
    </row>
    <row r="1510" spans="1:23" x14ac:dyDescent="0.35">
      <c r="A1510" s="30">
        <v>46080</v>
      </c>
      <c r="B1510" s="31" t="s">
        <v>1495</v>
      </c>
      <c r="C1510" s="31" t="s">
        <v>790</v>
      </c>
      <c r="D1510" s="31">
        <v>49750</v>
      </c>
      <c r="E1510" s="31">
        <v>7960</v>
      </c>
      <c r="F1510" s="31">
        <v>57710</v>
      </c>
      <c r="G1510" s="31">
        <v>57710</v>
      </c>
      <c r="H1510" s="31">
        <f t="shared" si="509"/>
        <v>49750</v>
      </c>
      <c r="I1510" s="30">
        <v>46110</v>
      </c>
      <c r="J1510" s="30" t="s">
        <v>505</v>
      </c>
      <c r="K1510" s="31" t="s">
        <v>504</v>
      </c>
      <c r="L1510" s="31" t="s">
        <v>397</v>
      </c>
      <c r="M1510" s="31" t="s">
        <v>388</v>
      </c>
      <c r="N1510" s="7">
        <v>46108</v>
      </c>
      <c r="O1510" s="33">
        <f t="shared" si="500"/>
        <v>3</v>
      </c>
      <c r="P1510" s="33">
        <f t="shared" si="501"/>
        <v>13</v>
      </c>
      <c r="Q1510" s="52">
        <f t="shared" si="502"/>
        <v>0</v>
      </c>
      <c r="R1510" s="37">
        <f t="shared" si="503"/>
        <v>0</v>
      </c>
      <c r="S1510" s="37">
        <f t="shared" si="504"/>
        <v>0</v>
      </c>
      <c r="T1510" s="37">
        <f t="shared" si="505"/>
        <v>0</v>
      </c>
      <c r="U1510" s="37">
        <f t="shared" si="506"/>
        <v>0</v>
      </c>
      <c r="V1510" s="37">
        <f t="shared" si="507"/>
        <v>49750</v>
      </c>
      <c r="W1510" s="37">
        <f t="shared" si="508"/>
        <v>0</v>
      </c>
    </row>
    <row r="1511" spans="1:23" x14ac:dyDescent="0.35">
      <c r="A1511" s="30">
        <v>46080</v>
      </c>
      <c r="B1511" s="31" t="s">
        <v>1496</v>
      </c>
      <c r="C1511" s="31" t="s">
        <v>794</v>
      </c>
      <c r="D1511" s="31">
        <v>69000</v>
      </c>
      <c r="E1511" s="31"/>
      <c r="F1511" s="31">
        <v>69000</v>
      </c>
      <c r="G1511" s="31">
        <v>69000</v>
      </c>
      <c r="H1511" s="31">
        <f t="shared" si="509"/>
        <v>69000</v>
      </c>
      <c r="I1511" s="30">
        <v>46110</v>
      </c>
      <c r="J1511" s="30" t="s">
        <v>505</v>
      </c>
      <c r="K1511" s="31" t="s">
        <v>504</v>
      </c>
      <c r="L1511" s="31" t="s">
        <v>397</v>
      </c>
      <c r="M1511" s="31" t="s">
        <v>388</v>
      </c>
      <c r="N1511" s="7">
        <v>46108</v>
      </c>
      <c r="O1511" s="33">
        <f t="shared" si="500"/>
        <v>3</v>
      </c>
      <c r="P1511" s="33">
        <f t="shared" si="501"/>
        <v>13</v>
      </c>
      <c r="Q1511" s="52">
        <f t="shared" si="502"/>
        <v>0</v>
      </c>
      <c r="R1511" s="37">
        <f t="shared" si="503"/>
        <v>0</v>
      </c>
      <c r="S1511" s="37">
        <f t="shared" si="504"/>
        <v>0</v>
      </c>
      <c r="T1511" s="37">
        <f t="shared" si="505"/>
        <v>0</v>
      </c>
      <c r="U1511" s="37">
        <f t="shared" si="506"/>
        <v>0</v>
      </c>
      <c r="V1511" s="37">
        <f t="shared" si="507"/>
        <v>69000</v>
      </c>
      <c r="W1511" s="37">
        <f t="shared" si="508"/>
        <v>0</v>
      </c>
    </row>
    <row r="1512" spans="1:23" x14ac:dyDescent="0.35">
      <c r="A1512" s="30">
        <v>46079</v>
      </c>
      <c r="B1512" s="31" t="s">
        <v>1497</v>
      </c>
      <c r="C1512" s="31" t="s">
        <v>400</v>
      </c>
      <c r="D1512" s="31">
        <v>68714.34</v>
      </c>
      <c r="E1512" s="31">
        <v>10994.29</v>
      </c>
      <c r="F1512" s="31">
        <v>79708.63</v>
      </c>
      <c r="G1512" s="31">
        <v>79708.63</v>
      </c>
      <c r="H1512" s="31">
        <f t="shared" si="509"/>
        <v>68714.34</v>
      </c>
      <c r="I1512" s="30">
        <v>46109</v>
      </c>
      <c r="J1512" s="30" t="s">
        <v>505</v>
      </c>
      <c r="K1512" s="31" t="s">
        <v>504</v>
      </c>
      <c r="L1512" s="31" t="s">
        <v>397</v>
      </c>
      <c r="M1512" s="31" t="s">
        <v>388</v>
      </c>
      <c r="N1512" s="7">
        <v>46108</v>
      </c>
      <c r="O1512" s="33">
        <f t="shared" si="500"/>
        <v>3</v>
      </c>
      <c r="P1512" s="33">
        <f t="shared" si="501"/>
        <v>13</v>
      </c>
      <c r="Q1512" s="52">
        <f t="shared" si="502"/>
        <v>0</v>
      </c>
      <c r="R1512" s="37">
        <f t="shared" si="503"/>
        <v>0</v>
      </c>
      <c r="S1512" s="37">
        <f t="shared" si="504"/>
        <v>0</v>
      </c>
      <c r="T1512" s="37">
        <f t="shared" si="505"/>
        <v>0</v>
      </c>
      <c r="U1512" s="37">
        <f t="shared" si="506"/>
        <v>0</v>
      </c>
      <c r="V1512" s="37">
        <f t="shared" si="507"/>
        <v>68714.34</v>
      </c>
      <c r="W1512" s="37">
        <f t="shared" si="508"/>
        <v>0</v>
      </c>
    </row>
    <row r="1513" spans="1:23" x14ac:dyDescent="0.35">
      <c r="A1513" s="30">
        <v>46079</v>
      </c>
      <c r="B1513" s="31" t="s">
        <v>1498</v>
      </c>
      <c r="C1513" s="31" t="s">
        <v>803</v>
      </c>
      <c r="D1513" s="31">
        <v>9000</v>
      </c>
      <c r="E1513" s="31">
        <v>1440</v>
      </c>
      <c r="F1513" s="31">
        <v>10440</v>
      </c>
      <c r="G1513" s="31">
        <v>10440</v>
      </c>
      <c r="H1513" s="31">
        <f t="shared" si="509"/>
        <v>9000</v>
      </c>
      <c r="I1513" s="30">
        <v>46109</v>
      </c>
      <c r="J1513" s="30" t="s">
        <v>505</v>
      </c>
      <c r="K1513" s="31" t="s">
        <v>504</v>
      </c>
      <c r="L1513" s="31" t="s">
        <v>397</v>
      </c>
      <c r="M1513" s="31" t="s">
        <v>388</v>
      </c>
      <c r="N1513" s="7">
        <v>46108</v>
      </c>
      <c r="O1513" s="33">
        <f t="shared" si="500"/>
        <v>3</v>
      </c>
      <c r="P1513" s="33">
        <f t="shared" si="501"/>
        <v>13</v>
      </c>
      <c r="Q1513" s="52">
        <f t="shared" si="502"/>
        <v>0</v>
      </c>
      <c r="R1513" s="37">
        <f t="shared" si="503"/>
        <v>0</v>
      </c>
      <c r="S1513" s="37">
        <f t="shared" si="504"/>
        <v>0</v>
      </c>
      <c r="T1513" s="37">
        <f t="shared" si="505"/>
        <v>0</v>
      </c>
      <c r="U1513" s="37">
        <f t="shared" si="506"/>
        <v>0</v>
      </c>
      <c r="V1513" s="37">
        <f t="shared" si="507"/>
        <v>9000</v>
      </c>
      <c r="W1513" s="37">
        <f t="shared" si="508"/>
        <v>0</v>
      </c>
    </row>
    <row r="1514" spans="1:23" x14ac:dyDescent="0.35">
      <c r="A1514" s="30">
        <v>46078</v>
      </c>
      <c r="B1514" s="31" t="s">
        <v>1508</v>
      </c>
      <c r="C1514" s="31" t="s">
        <v>415</v>
      </c>
      <c r="D1514" s="31">
        <v>37699.86</v>
      </c>
      <c r="E1514" s="31">
        <v>6031.98</v>
      </c>
      <c r="F1514" s="31">
        <v>43731.839999999997</v>
      </c>
      <c r="G1514" s="31">
        <v>43731.839999999997</v>
      </c>
      <c r="H1514" s="31">
        <f t="shared" si="509"/>
        <v>37699.86</v>
      </c>
      <c r="I1514" s="30">
        <v>46123</v>
      </c>
      <c r="J1514" s="30" t="s">
        <v>503</v>
      </c>
      <c r="K1514" s="31" t="s">
        <v>504</v>
      </c>
      <c r="L1514" s="31" t="s">
        <v>397</v>
      </c>
      <c r="M1514" s="31" t="s">
        <v>388</v>
      </c>
      <c r="N1514" s="7">
        <v>46108</v>
      </c>
      <c r="O1514" s="33">
        <f t="shared" si="500"/>
        <v>3</v>
      </c>
      <c r="P1514" s="33">
        <f t="shared" si="501"/>
        <v>13</v>
      </c>
      <c r="Q1514" s="52">
        <f t="shared" si="502"/>
        <v>0</v>
      </c>
      <c r="R1514" s="37">
        <f t="shared" si="503"/>
        <v>0</v>
      </c>
      <c r="S1514" s="37">
        <f t="shared" si="504"/>
        <v>0</v>
      </c>
      <c r="T1514" s="37">
        <f t="shared" si="505"/>
        <v>0</v>
      </c>
      <c r="U1514" s="37">
        <f t="shared" si="506"/>
        <v>0</v>
      </c>
      <c r="V1514" s="37">
        <f t="shared" si="507"/>
        <v>0</v>
      </c>
      <c r="W1514" s="37">
        <f t="shared" si="508"/>
        <v>37699.86</v>
      </c>
    </row>
    <row r="1515" spans="1:23" x14ac:dyDescent="0.35">
      <c r="A1515" s="30">
        <v>46077</v>
      </c>
      <c r="B1515" s="31" t="s">
        <v>1511</v>
      </c>
      <c r="C1515" s="31" t="s">
        <v>523</v>
      </c>
      <c r="D1515" s="31">
        <v>9000</v>
      </c>
      <c r="E1515" s="31">
        <v>1440</v>
      </c>
      <c r="F1515" s="31">
        <v>10440</v>
      </c>
      <c r="G1515" s="31">
        <v>10440</v>
      </c>
      <c r="H1515" s="31">
        <f t="shared" si="509"/>
        <v>9000</v>
      </c>
      <c r="I1515" s="30">
        <v>46107</v>
      </c>
      <c r="J1515" s="30" t="s">
        <v>506</v>
      </c>
      <c r="K1515" s="31" t="s">
        <v>504</v>
      </c>
      <c r="L1515" s="31" t="s">
        <v>397</v>
      </c>
      <c r="M1515" s="31" t="s">
        <v>388</v>
      </c>
      <c r="N1515" s="7">
        <v>46108</v>
      </c>
      <c r="O1515" s="33">
        <f t="shared" si="500"/>
        <v>3</v>
      </c>
      <c r="P1515" s="33">
        <f t="shared" si="501"/>
        <v>13</v>
      </c>
      <c r="Q1515" s="52">
        <f t="shared" si="502"/>
        <v>2</v>
      </c>
      <c r="R1515" s="37">
        <f t="shared" si="503"/>
        <v>9000</v>
      </c>
      <c r="S1515" s="37">
        <f t="shared" si="504"/>
        <v>0</v>
      </c>
      <c r="T1515" s="37">
        <f t="shared" si="505"/>
        <v>0</v>
      </c>
      <c r="U1515" s="37">
        <f t="shared" si="506"/>
        <v>0</v>
      </c>
      <c r="V1515" s="37">
        <f t="shared" si="507"/>
        <v>0</v>
      </c>
      <c r="W1515" s="37">
        <f t="shared" si="508"/>
        <v>0</v>
      </c>
    </row>
    <row r="1516" spans="1:23" x14ac:dyDescent="0.35">
      <c r="A1516" s="30">
        <v>46077</v>
      </c>
      <c r="B1516" s="31" t="s">
        <v>1513</v>
      </c>
      <c r="C1516" s="31" t="s">
        <v>926</v>
      </c>
      <c r="D1516" s="31">
        <v>12825</v>
      </c>
      <c r="E1516" s="31">
        <v>2052</v>
      </c>
      <c r="F1516" s="31">
        <v>14877</v>
      </c>
      <c r="G1516" s="31">
        <v>14877</v>
      </c>
      <c r="H1516" s="31">
        <f t="shared" si="509"/>
        <v>12825</v>
      </c>
      <c r="I1516" s="30">
        <v>46107</v>
      </c>
      <c r="J1516" s="30" t="s">
        <v>506</v>
      </c>
      <c r="K1516" s="31" t="s">
        <v>504</v>
      </c>
      <c r="L1516" s="31" t="s">
        <v>835</v>
      </c>
      <c r="M1516" s="31" t="s">
        <v>388</v>
      </c>
      <c r="N1516" s="7">
        <v>46108</v>
      </c>
      <c r="O1516" s="33">
        <f t="shared" si="500"/>
        <v>3</v>
      </c>
      <c r="P1516" s="33">
        <f t="shared" si="501"/>
        <v>13</v>
      </c>
      <c r="Q1516" s="52">
        <f t="shared" si="502"/>
        <v>2</v>
      </c>
      <c r="R1516" s="37">
        <f t="shared" si="503"/>
        <v>12825</v>
      </c>
      <c r="S1516" s="37">
        <f t="shared" si="504"/>
        <v>0</v>
      </c>
      <c r="T1516" s="37">
        <f t="shared" si="505"/>
        <v>0</v>
      </c>
      <c r="U1516" s="37">
        <f t="shared" si="506"/>
        <v>0</v>
      </c>
      <c r="V1516" s="37">
        <f t="shared" si="507"/>
        <v>0</v>
      </c>
      <c r="W1516" s="37">
        <f t="shared" si="508"/>
        <v>0</v>
      </c>
    </row>
    <row r="1517" spans="1:23" x14ac:dyDescent="0.35">
      <c r="A1517" s="30">
        <v>46076</v>
      </c>
      <c r="B1517" s="31" t="s">
        <v>1515</v>
      </c>
      <c r="C1517" s="31" t="s">
        <v>400</v>
      </c>
      <c r="D1517" s="31">
        <v>102002.87</v>
      </c>
      <c r="E1517" s="31">
        <v>16320.46</v>
      </c>
      <c r="F1517" s="31">
        <v>118323.33</v>
      </c>
      <c r="G1517" s="31">
        <v>118323.33</v>
      </c>
      <c r="H1517" s="31">
        <f t="shared" si="509"/>
        <v>102002.87</v>
      </c>
      <c r="I1517" s="30">
        <v>46106</v>
      </c>
      <c r="J1517" s="30" t="s">
        <v>506</v>
      </c>
      <c r="K1517" s="31" t="s">
        <v>504</v>
      </c>
      <c r="L1517" s="31" t="s">
        <v>835</v>
      </c>
      <c r="M1517" s="31" t="s">
        <v>388</v>
      </c>
      <c r="N1517" s="7">
        <v>46108</v>
      </c>
      <c r="O1517" s="33">
        <f t="shared" si="500"/>
        <v>3</v>
      </c>
      <c r="P1517" s="33">
        <f t="shared" si="501"/>
        <v>13</v>
      </c>
      <c r="Q1517" s="52">
        <f t="shared" si="502"/>
        <v>3</v>
      </c>
      <c r="R1517" s="37">
        <f t="shared" si="503"/>
        <v>102002.87</v>
      </c>
      <c r="S1517" s="37">
        <f t="shared" si="504"/>
        <v>0</v>
      </c>
      <c r="T1517" s="37">
        <f t="shared" si="505"/>
        <v>0</v>
      </c>
      <c r="U1517" s="37">
        <f t="shared" si="506"/>
        <v>0</v>
      </c>
      <c r="V1517" s="37">
        <f t="shared" si="507"/>
        <v>0</v>
      </c>
      <c r="W1517" s="37">
        <f t="shared" si="508"/>
        <v>0</v>
      </c>
    </row>
    <row r="1518" spans="1:23" x14ac:dyDescent="0.35">
      <c r="A1518" s="30">
        <v>46076</v>
      </c>
      <c r="B1518" s="31" t="s">
        <v>1516</v>
      </c>
      <c r="C1518" s="31" t="s">
        <v>400</v>
      </c>
      <c r="D1518" s="31">
        <v>102002.87</v>
      </c>
      <c r="E1518" s="31">
        <v>16320.46</v>
      </c>
      <c r="F1518" s="31">
        <v>118323.33</v>
      </c>
      <c r="G1518" s="31">
        <v>118323.33</v>
      </c>
      <c r="H1518" s="31">
        <f t="shared" si="509"/>
        <v>102002.87</v>
      </c>
      <c r="I1518" s="30">
        <v>46106</v>
      </c>
      <c r="J1518" s="30" t="s">
        <v>506</v>
      </c>
      <c r="K1518" s="31" t="s">
        <v>504</v>
      </c>
      <c r="L1518" s="31" t="s">
        <v>835</v>
      </c>
      <c r="M1518" s="31" t="s">
        <v>388</v>
      </c>
      <c r="N1518" s="7">
        <v>46108</v>
      </c>
      <c r="O1518" s="33">
        <f t="shared" ref="O1518:O1560" si="510">MONTH(N1518)</f>
        <v>3</v>
      </c>
      <c r="P1518" s="33">
        <f t="shared" ref="P1518:P1560" si="511">WEEKNUM(N1518)</f>
        <v>13</v>
      </c>
      <c r="Q1518" s="52">
        <f t="shared" ref="Q1518:Q1560" si="512">IF(J1518="Vencido",N1518-I1518+1,0)</f>
        <v>3</v>
      </c>
      <c r="R1518" s="37">
        <f t="shared" ref="R1518:R1560" si="513">IF(Q1518&gt;0,IF(Q1518&lt;31,H1518,0),0)</f>
        <v>102002.87</v>
      </c>
      <c r="S1518" s="37">
        <f t="shared" ref="S1518:S1560" si="514">IF(Q1518&gt;30,IF(Q1518&lt;61,H1518,0),0)</f>
        <v>0</v>
      </c>
      <c r="T1518" s="37">
        <f t="shared" ref="T1518:T1560" si="515">IF(Q1518&gt;60,IF(Q1518&lt;91,H1518,0),0)</f>
        <v>0</v>
      </c>
      <c r="U1518" s="37">
        <f t="shared" ref="U1518:U1560" si="516">IF(Q1518&gt;90,H1518,0)</f>
        <v>0</v>
      </c>
      <c r="V1518" s="37">
        <f t="shared" ref="V1518:V1560" si="517">IF(J1518="Por vencer",H1518,0)</f>
        <v>0</v>
      </c>
      <c r="W1518" s="37">
        <f t="shared" ref="W1518:W1560" si="518">IF(J1518="Vigente",H1518,0)</f>
        <v>0</v>
      </c>
    </row>
    <row r="1519" spans="1:23" x14ac:dyDescent="0.35">
      <c r="A1519" s="30">
        <v>46076</v>
      </c>
      <c r="B1519" s="31" t="s">
        <v>1519</v>
      </c>
      <c r="C1519" s="31" t="s">
        <v>926</v>
      </c>
      <c r="D1519" s="31">
        <v>12825</v>
      </c>
      <c r="E1519" s="31">
        <v>2052</v>
      </c>
      <c r="F1519" s="31">
        <v>14877</v>
      </c>
      <c r="G1519" s="31">
        <v>14877</v>
      </c>
      <c r="H1519" s="31">
        <f t="shared" si="509"/>
        <v>12825</v>
      </c>
      <c r="I1519" s="30">
        <v>46106</v>
      </c>
      <c r="J1519" s="30" t="s">
        <v>506</v>
      </c>
      <c r="K1519" s="31" t="s">
        <v>504</v>
      </c>
      <c r="L1519" s="31" t="s">
        <v>835</v>
      </c>
      <c r="M1519" s="31" t="s">
        <v>388</v>
      </c>
      <c r="N1519" s="7">
        <v>46108</v>
      </c>
      <c r="O1519" s="33">
        <f t="shared" si="510"/>
        <v>3</v>
      </c>
      <c r="P1519" s="33">
        <f t="shared" si="511"/>
        <v>13</v>
      </c>
      <c r="Q1519" s="52">
        <f t="shared" si="512"/>
        <v>3</v>
      </c>
      <c r="R1519" s="37">
        <f t="shared" si="513"/>
        <v>12825</v>
      </c>
      <c r="S1519" s="37">
        <f t="shared" si="514"/>
        <v>0</v>
      </c>
      <c r="T1519" s="37">
        <f t="shared" si="515"/>
        <v>0</v>
      </c>
      <c r="U1519" s="37">
        <f t="shared" si="516"/>
        <v>0</v>
      </c>
      <c r="V1519" s="37">
        <f t="shared" si="517"/>
        <v>0</v>
      </c>
      <c r="W1519" s="37">
        <f t="shared" si="518"/>
        <v>0</v>
      </c>
    </row>
    <row r="1520" spans="1:23" x14ac:dyDescent="0.35">
      <c r="A1520" s="30">
        <v>46072</v>
      </c>
      <c r="B1520" s="31" t="s">
        <v>1445</v>
      </c>
      <c r="C1520" s="31" t="s">
        <v>803</v>
      </c>
      <c r="D1520" s="31">
        <v>9000</v>
      </c>
      <c r="E1520" s="31">
        <v>1440</v>
      </c>
      <c r="F1520" s="31">
        <v>10440</v>
      </c>
      <c r="G1520" s="31">
        <v>10440</v>
      </c>
      <c r="H1520" s="31">
        <f t="shared" si="509"/>
        <v>9000</v>
      </c>
      <c r="I1520" s="30">
        <v>46102</v>
      </c>
      <c r="J1520" s="30" t="s">
        <v>506</v>
      </c>
      <c r="K1520" s="31" t="s">
        <v>504</v>
      </c>
      <c r="L1520" s="31" t="s">
        <v>397</v>
      </c>
      <c r="M1520" s="31" t="s">
        <v>388</v>
      </c>
      <c r="N1520" s="7">
        <v>46108</v>
      </c>
      <c r="O1520" s="33">
        <f t="shared" si="510"/>
        <v>3</v>
      </c>
      <c r="P1520" s="33">
        <f t="shared" si="511"/>
        <v>13</v>
      </c>
      <c r="Q1520" s="52">
        <f t="shared" si="512"/>
        <v>7</v>
      </c>
      <c r="R1520" s="37">
        <f t="shared" si="513"/>
        <v>9000</v>
      </c>
      <c r="S1520" s="37">
        <f t="shared" si="514"/>
        <v>0</v>
      </c>
      <c r="T1520" s="37">
        <f t="shared" si="515"/>
        <v>0</v>
      </c>
      <c r="U1520" s="37">
        <f t="shared" si="516"/>
        <v>0</v>
      </c>
      <c r="V1520" s="37">
        <f t="shared" si="517"/>
        <v>0</v>
      </c>
      <c r="W1520" s="37">
        <f t="shared" si="518"/>
        <v>0</v>
      </c>
    </row>
    <row r="1521" spans="1:23" x14ac:dyDescent="0.35">
      <c r="A1521" s="30">
        <v>46072</v>
      </c>
      <c r="B1521" s="31" t="s">
        <v>1451</v>
      </c>
      <c r="C1521" s="31" t="s">
        <v>920</v>
      </c>
      <c r="D1521" s="31">
        <v>35478.14</v>
      </c>
      <c r="E1521" s="31">
        <v>5676.5</v>
      </c>
      <c r="F1521" s="31">
        <v>41154.639999999999</v>
      </c>
      <c r="G1521" s="31">
        <v>41154.639999999999</v>
      </c>
      <c r="H1521" s="31">
        <f t="shared" si="509"/>
        <v>35478.14</v>
      </c>
      <c r="I1521" s="30">
        <v>46102</v>
      </c>
      <c r="J1521" s="30" t="s">
        <v>506</v>
      </c>
      <c r="K1521" s="31" t="s">
        <v>504</v>
      </c>
      <c r="L1521" s="31" t="s">
        <v>835</v>
      </c>
      <c r="M1521" s="31" t="s">
        <v>388</v>
      </c>
      <c r="N1521" s="7">
        <v>46108</v>
      </c>
      <c r="O1521" s="33">
        <f t="shared" si="510"/>
        <v>3</v>
      </c>
      <c r="P1521" s="33">
        <f t="shared" si="511"/>
        <v>13</v>
      </c>
      <c r="Q1521" s="52">
        <f t="shared" si="512"/>
        <v>7</v>
      </c>
      <c r="R1521" s="37">
        <f t="shared" si="513"/>
        <v>35478.14</v>
      </c>
      <c r="S1521" s="37">
        <f t="shared" si="514"/>
        <v>0</v>
      </c>
      <c r="T1521" s="37">
        <f t="shared" si="515"/>
        <v>0</v>
      </c>
      <c r="U1521" s="37">
        <f t="shared" si="516"/>
        <v>0</v>
      </c>
      <c r="V1521" s="37">
        <f t="shared" si="517"/>
        <v>0</v>
      </c>
      <c r="W1521" s="37">
        <f t="shared" si="518"/>
        <v>0</v>
      </c>
    </row>
    <row r="1522" spans="1:23" x14ac:dyDescent="0.35">
      <c r="A1522" s="30">
        <v>46071</v>
      </c>
      <c r="B1522" s="31" t="s">
        <v>1452</v>
      </c>
      <c r="C1522" s="31" t="s">
        <v>831</v>
      </c>
      <c r="D1522" s="31">
        <v>20898.05</v>
      </c>
      <c r="E1522" s="31">
        <v>3343.69</v>
      </c>
      <c r="F1522" s="31">
        <v>24241.74</v>
      </c>
      <c r="G1522" s="31">
        <v>24241.74</v>
      </c>
      <c r="H1522" s="31">
        <f t="shared" si="509"/>
        <v>20898.05</v>
      </c>
      <c r="I1522" s="30">
        <v>46101</v>
      </c>
      <c r="J1522" s="30" t="s">
        <v>506</v>
      </c>
      <c r="K1522" s="31" t="s">
        <v>504</v>
      </c>
      <c r="L1522" s="31" t="s">
        <v>397</v>
      </c>
      <c r="M1522" s="31" t="s">
        <v>388</v>
      </c>
      <c r="N1522" s="7">
        <v>46108</v>
      </c>
      <c r="O1522" s="33">
        <f t="shared" si="510"/>
        <v>3</v>
      </c>
      <c r="P1522" s="33">
        <f t="shared" si="511"/>
        <v>13</v>
      </c>
      <c r="Q1522" s="52">
        <f t="shared" si="512"/>
        <v>8</v>
      </c>
      <c r="R1522" s="37">
        <f t="shared" si="513"/>
        <v>20898.05</v>
      </c>
      <c r="S1522" s="37">
        <f t="shared" si="514"/>
        <v>0</v>
      </c>
      <c r="T1522" s="37">
        <f t="shared" si="515"/>
        <v>0</v>
      </c>
      <c r="U1522" s="37">
        <f t="shared" si="516"/>
        <v>0</v>
      </c>
      <c r="V1522" s="37">
        <f t="shared" si="517"/>
        <v>0</v>
      </c>
      <c r="W1522" s="37">
        <f t="shared" si="518"/>
        <v>0</v>
      </c>
    </row>
    <row r="1523" spans="1:23" x14ac:dyDescent="0.35">
      <c r="A1523" s="30">
        <v>46071</v>
      </c>
      <c r="B1523" s="31" t="s">
        <v>1458</v>
      </c>
      <c r="C1523" s="31" t="s">
        <v>926</v>
      </c>
      <c r="D1523" s="31">
        <v>8550</v>
      </c>
      <c r="E1523" s="31">
        <v>1368</v>
      </c>
      <c r="F1523" s="31">
        <v>9918</v>
      </c>
      <c r="G1523" s="31">
        <v>9918</v>
      </c>
      <c r="H1523" s="31">
        <f t="shared" si="509"/>
        <v>8550</v>
      </c>
      <c r="I1523" s="30">
        <v>46101</v>
      </c>
      <c r="J1523" s="30" t="s">
        <v>506</v>
      </c>
      <c r="K1523" s="31" t="s">
        <v>504</v>
      </c>
      <c r="L1523" s="31" t="s">
        <v>835</v>
      </c>
      <c r="M1523" s="31" t="s">
        <v>388</v>
      </c>
      <c r="N1523" s="7">
        <v>46108</v>
      </c>
      <c r="O1523" s="33">
        <f t="shared" si="510"/>
        <v>3</v>
      </c>
      <c r="P1523" s="33">
        <f t="shared" si="511"/>
        <v>13</v>
      </c>
      <c r="Q1523" s="52">
        <f t="shared" si="512"/>
        <v>8</v>
      </c>
      <c r="R1523" s="37">
        <f t="shared" si="513"/>
        <v>8550</v>
      </c>
      <c r="S1523" s="37">
        <f t="shared" si="514"/>
        <v>0</v>
      </c>
      <c r="T1523" s="37">
        <f t="shared" si="515"/>
        <v>0</v>
      </c>
      <c r="U1523" s="37">
        <f t="shared" si="516"/>
        <v>0</v>
      </c>
      <c r="V1523" s="37">
        <f t="shared" si="517"/>
        <v>0</v>
      </c>
      <c r="W1523" s="37">
        <f t="shared" si="518"/>
        <v>0</v>
      </c>
    </row>
    <row r="1524" spans="1:23" x14ac:dyDescent="0.35">
      <c r="A1524" s="30">
        <v>46069</v>
      </c>
      <c r="B1524" s="31" t="s">
        <v>1469</v>
      </c>
      <c r="C1524" s="31" t="s">
        <v>926</v>
      </c>
      <c r="D1524" s="31">
        <v>8550</v>
      </c>
      <c r="E1524" s="31">
        <v>1368</v>
      </c>
      <c r="F1524" s="31">
        <v>9918</v>
      </c>
      <c r="G1524" s="31">
        <v>9918</v>
      </c>
      <c r="H1524" s="31">
        <f t="shared" si="509"/>
        <v>8550</v>
      </c>
      <c r="I1524" s="30">
        <v>46099</v>
      </c>
      <c r="J1524" s="30" t="s">
        <v>506</v>
      </c>
      <c r="K1524" s="31" t="s">
        <v>504</v>
      </c>
      <c r="L1524" s="31" t="s">
        <v>835</v>
      </c>
      <c r="M1524" s="31" t="s">
        <v>388</v>
      </c>
      <c r="N1524" s="7">
        <v>46108</v>
      </c>
      <c r="O1524" s="33">
        <f t="shared" si="510"/>
        <v>3</v>
      </c>
      <c r="P1524" s="33">
        <f t="shared" si="511"/>
        <v>13</v>
      </c>
      <c r="Q1524" s="52">
        <f t="shared" si="512"/>
        <v>10</v>
      </c>
      <c r="R1524" s="37">
        <f t="shared" si="513"/>
        <v>8550</v>
      </c>
      <c r="S1524" s="37">
        <f t="shared" si="514"/>
        <v>0</v>
      </c>
      <c r="T1524" s="37">
        <f t="shared" si="515"/>
        <v>0</v>
      </c>
      <c r="U1524" s="37">
        <f t="shared" si="516"/>
        <v>0</v>
      </c>
      <c r="V1524" s="37">
        <f t="shared" si="517"/>
        <v>0</v>
      </c>
      <c r="W1524" s="37">
        <f t="shared" si="518"/>
        <v>0</v>
      </c>
    </row>
    <row r="1525" spans="1:23" x14ac:dyDescent="0.35">
      <c r="A1525" s="30">
        <v>46069</v>
      </c>
      <c r="B1525" s="31" t="s">
        <v>1470</v>
      </c>
      <c r="C1525" s="31" t="s">
        <v>920</v>
      </c>
      <c r="D1525" s="31">
        <v>7112.44</v>
      </c>
      <c r="E1525" s="31">
        <v>1137.99</v>
      </c>
      <c r="F1525" s="31">
        <v>8250.43</v>
      </c>
      <c r="G1525" s="31">
        <v>8250.43</v>
      </c>
      <c r="H1525" s="31">
        <f t="shared" si="509"/>
        <v>7112.44</v>
      </c>
      <c r="I1525" s="30">
        <v>46099</v>
      </c>
      <c r="J1525" s="30" t="s">
        <v>506</v>
      </c>
      <c r="K1525" s="31" t="s">
        <v>504</v>
      </c>
      <c r="L1525" s="31" t="s">
        <v>835</v>
      </c>
      <c r="M1525" s="31" t="s">
        <v>388</v>
      </c>
      <c r="N1525" s="7">
        <v>46108</v>
      </c>
      <c r="O1525" s="33">
        <f t="shared" si="510"/>
        <v>3</v>
      </c>
      <c r="P1525" s="33">
        <f t="shared" si="511"/>
        <v>13</v>
      </c>
      <c r="Q1525" s="52">
        <f t="shared" si="512"/>
        <v>10</v>
      </c>
      <c r="R1525" s="37">
        <f t="shared" si="513"/>
        <v>7112.44</v>
      </c>
      <c r="S1525" s="37">
        <f t="shared" si="514"/>
        <v>0</v>
      </c>
      <c r="T1525" s="37">
        <f t="shared" si="515"/>
        <v>0</v>
      </c>
      <c r="U1525" s="37">
        <f t="shared" si="516"/>
        <v>0</v>
      </c>
      <c r="V1525" s="37">
        <f t="shared" si="517"/>
        <v>0</v>
      </c>
      <c r="W1525" s="37">
        <f t="shared" si="518"/>
        <v>0</v>
      </c>
    </row>
    <row r="1526" spans="1:23" x14ac:dyDescent="0.35">
      <c r="A1526" s="30">
        <v>46066</v>
      </c>
      <c r="B1526" s="31" t="s">
        <v>1385</v>
      </c>
      <c r="C1526" s="31" t="s">
        <v>402</v>
      </c>
      <c r="D1526" s="31">
        <v>68400</v>
      </c>
      <c r="E1526" s="31">
        <v>10944</v>
      </c>
      <c r="F1526" s="31">
        <v>79344</v>
      </c>
      <c r="G1526" s="31">
        <v>79344</v>
      </c>
      <c r="H1526" s="31">
        <f t="shared" si="509"/>
        <v>68400</v>
      </c>
      <c r="I1526" s="30">
        <v>46096</v>
      </c>
      <c r="J1526" s="30" t="s">
        <v>506</v>
      </c>
      <c r="K1526" s="31" t="s">
        <v>504</v>
      </c>
      <c r="L1526" s="31" t="s">
        <v>397</v>
      </c>
      <c r="M1526" s="31" t="s">
        <v>388</v>
      </c>
      <c r="N1526" s="7">
        <v>46108</v>
      </c>
      <c r="O1526" s="33">
        <f t="shared" si="510"/>
        <v>3</v>
      </c>
      <c r="P1526" s="33">
        <f t="shared" si="511"/>
        <v>13</v>
      </c>
      <c r="Q1526" s="52">
        <f t="shared" si="512"/>
        <v>13</v>
      </c>
      <c r="R1526" s="37">
        <f t="shared" si="513"/>
        <v>68400</v>
      </c>
      <c r="S1526" s="37">
        <f t="shared" si="514"/>
        <v>0</v>
      </c>
      <c r="T1526" s="37">
        <f t="shared" si="515"/>
        <v>0</v>
      </c>
      <c r="U1526" s="37">
        <f t="shared" si="516"/>
        <v>0</v>
      </c>
      <c r="V1526" s="37">
        <f t="shared" si="517"/>
        <v>0</v>
      </c>
      <c r="W1526" s="37">
        <f t="shared" si="518"/>
        <v>0</v>
      </c>
    </row>
    <row r="1527" spans="1:23" x14ac:dyDescent="0.35">
      <c r="A1527" s="30">
        <v>46066</v>
      </c>
      <c r="B1527" s="31" t="s">
        <v>1392</v>
      </c>
      <c r="C1527" s="31" t="s">
        <v>1393</v>
      </c>
      <c r="D1527" s="31">
        <v>17802</v>
      </c>
      <c r="E1527" s="31">
        <v>2848.32</v>
      </c>
      <c r="F1527" s="31">
        <v>20650.32</v>
      </c>
      <c r="G1527" s="31">
        <v>20650.32</v>
      </c>
      <c r="H1527" s="31">
        <f t="shared" si="509"/>
        <v>17802</v>
      </c>
      <c r="I1527" s="30">
        <v>46111</v>
      </c>
      <c r="J1527" s="30" t="s">
        <v>505</v>
      </c>
      <c r="K1527" s="31" t="s">
        <v>504</v>
      </c>
      <c r="L1527" s="31" t="s">
        <v>835</v>
      </c>
      <c r="M1527" s="31" t="s">
        <v>388</v>
      </c>
      <c r="N1527" s="7">
        <v>46108</v>
      </c>
      <c r="O1527" s="33">
        <f t="shared" si="510"/>
        <v>3</v>
      </c>
      <c r="P1527" s="33">
        <f t="shared" si="511"/>
        <v>13</v>
      </c>
      <c r="Q1527" s="52">
        <f t="shared" si="512"/>
        <v>0</v>
      </c>
      <c r="R1527" s="37">
        <f t="shared" si="513"/>
        <v>0</v>
      </c>
      <c r="S1527" s="37">
        <f t="shared" si="514"/>
        <v>0</v>
      </c>
      <c r="T1527" s="37">
        <f t="shared" si="515"/>
        <v>0</v>
      </c>
      <c r="U1527" s="37">
        <f t="shared" si="516"/>
        <v>0</v>
      </c>
      <c r="V1527" s="37">
        <f t="shared" si="517"/>
        <v>17802</v>
      </c>
      <c r="W1527" s="37">
        <f t="shared" si="518"/>
        <v>0</v>
      </c>
    </row>
    <row r="1528" spans="1:23" x14ac:dyDescent="0.35">
      <c r="A1528" s="30">
        <v>46063</v>
      </c>
      <c r="B1528" s="31" t="s">
        <v>1407</v>
      </c>
      <c r="C1528" s="31" t="s">
        <v>402</v>
      </c>
      <c r="D1528" s="31">
        <v>43500</v>
      </c>
      <c r="E1528" s="31">
        <v>6960</v>
      </c>
      <c r="F1528" s="31">
        <v>50460</v>
      </c>
      <c r="G1528" s="31">
        <v>460</v>
      </c>
      <c r="H1528" s="31">
        <f>G1528/1.16</f>
        <v>396.55172413793105</v>
      </c>
      <c r="I1528" s="30">
        <v>46093</v>
      </c>
      <c r="J1528" s="30" t="s">
        <v>506</v>
      </c>
      <c r="K1528" s="31" t="s">
        <v>510</v>
      </c>
      <c r="L1528" s="31" t="s">
        <v>397</v>
      </c>
      <c r="M1528" s="31" t="s">
        <v>388</v>
      </c>
      <c r="N1528" s="7">
        <v>46108</v>
      </c>
      <c r="O1528" s="33">
        <f t="shared" si="510"/>
        <v>3</v>
      </c>
      <c r="P1528" s="33">
        <f t="shared" si="511"/>
        <v>13</v>
      </c>
      <c r="Q1528" s="52">
        <f t="shared" si="512"/>
        <v>16</v>
      </c>
      <c r="R1528" s="37">
        <f t="shared" si="513"/>
        <v>396.55172413793105</v>
      </c>
      <c r="S1528" s="37">
        <f t="shared" si="514"/>
        <v>0</v>
      </c>
      <c r="T1528" s="37">
        <f t="shared" si="515"/>
        <v>0</v>
      </c>
      <c r="U1528" s="37">
        <f t="shared" si="516"/>
        <v>0</v>
      </c>
      <c r="V1528" s="37">
        <f t="shared" si="517"/>
        <v>0</v>
      </c>
      <c r="W1528" s="37">
        <f t="shared" si="518"/>
        <v>0</v>
      </c>
    </row>
    <row r="1529" spans="1:23" x14ac:dyDescent="0.35">
      <c r="A1529" s="30">
        <v>46037</v>
      </c>
      <c r="B1529" s="31" t="s">
        <v>1142</v>
      </c>
      <c r="C1529" s="31" t="s">
        <v>926</v>
      </c>
      <c r="D1529" s="31">
        <v>44390</v>
      </c>
      <c r="E1529" s="31">
        <v>7102.4</v>
      </c>
      <c r="F1529" s="31">
        <v>51492.4</v>
      </c>
      <c r="G1529" s="31">
        <v>51492.4</v>
      </c>
      <c r="H1529" s="31">
        <f t="shared" ref="H1529:H1530" si="519">D1529</f>
        <v>44390</v>
      </c>
      <c r="I1529" s="30">
        <v>46067</v>
      </c>
      <c r="J1529" s="30" t="s">
        <v>506</v>
      </c>
      <c r="K1529" s="31" t="s">
        <v>504</v>
      </c>
      <c r="L1529" s="31" t="s">
        <v>835</v>
      </c>
      <c r="M1529" s="31" t="s">
        <v>388</v>
      </c>
      <c r="N1529" s="7">
        <v>46108</v>
      </c>
      <c r="O1529" s="33">
        <f t="shared" si="510"/>
        <v>3</v>
      </c>
      <c r="P1529" s="33">
        <f t="shared" si="511"/>
        <v>13</v>
      </c>
      <c r="Q1529" s="52">
        <f t="shared" si="512"/>
        <v>42</v>
      </c>
      <c r="R1529" s="37">
        <f t="shared" si="513"/>
        <v>0</v>
      </c>
      <c r="S1529" s="37">
        <f t="shared" si="514"/>
        <v>44390</v>
      </c>
      <c r="T1529" s="37">
        <f t="shared" si="515"/>
        <v>0</v>
      </c>
      <c r="U1529" s="37">
        <f t="shared" si="516"/>
        <v>0</v>
      </c>
      <c r="V1529" s="37">
        <f t="shared" si="517"/>
        <v>0</v>
      </c>
      <c r="W1529" s="37">
        <f t="shared" si="518"/>
        <v>0</v>
      </c>
    </row>
    <row r="1530" spans="1:23" x14ac:dyDescent="0.35">
      <c r="A1530" s="30">
        <v>46037</v>
      </c>
      <c r="B1530" s="31" t="s">
        <v>1143</v>
      </c>
      <c r="C1530" s="31" t="s">
        <v>920</v>
      </c>
      <c r="D1530" s="31">
        <v>17638.53</v>
      </c>
      <c r="E1530" s="31">
        <v>2822.16</v>
      </c>
      <c r="F1530" s="31">
        <v>20460.689999999999</v>
      </c>
      <c r="G1530" s="31">
        <v>20460.689999999999</v>
      </c>
      <c r="H1530" s="31">
        <f t="shared" si="519"/>
        <v>17638.53</v>
      </c>
      <c r="I1530" s="30">
        <v>46067</v>
      </c>
      <c r="J1530" s="30" t="s">
        <v>506</v>
      </c>
      <c r="K1530" s="31" t="s">
        <v>504</v>
      </c>
      <c r="L1530" s="31" t="s">
        <v>835</v>
      </c>
      <c r="M1530" s="31" t="s">
        <v>388</v>
      </c>
      <c r="N1530" s="7">
        <v>46108</v>
      </c>
      <c r="O1530" s="33">
        <f t="shared" si="510"/>
        <v>3</v>
      </c>
      <c r="P1530" s="33">
        <f t="shared" si="511"/>
        <v>13</v>
      </c>
      <c r="Q1530" s="52">
        <f t="shared" si="512"/>
        <v>42</v>
      </c>
      <c r="R1530" s="37">
        <f t="shared" si="513"/>
        <v>0</v>
      </c>
      <c r="S1530" s="37">
        <f t="shared" si="514"/>
        <v>17638.53</v>
      </c>
      <c r="T1530" s="37">
        <f t="shared" si="515"/>
        <v>0</v>
      </c>
      <c r="U1530" s="37">
        <f t="shared" si="516"/>
        <v>0</v>
      </c>
      <c r="V1530" s="37">
        <f t="shared" si="517"/>
        <v>0</v>
      </c>
      <c r="W1530" s="37">
        <f t="shared" si="518"/>
        <v>0</v>
      </c>
    </row>
    <row r="1531" spans="1:23" x14ac:dyDescent="0.35">
      <c r="A1531" s="30">
        <v>46017</v>
      </c>
      <c r="B1531" s="31" t="s">
        <v>1061</v>
      </c>
      <c r="C1531" s="31" t="s">
        <v>926</v>
      </c>
      <c r="D1531" s="31">
        <v>42000</v>
      </c>
      <c r="E1531" s="31">
        <v>6720</v>
      </c>
      <c r="F1531" s="31">
        <v>48720</v>
      </c>
      <c r="G1531" s="31">
        <v>31860</v>
      </c>
      <c r="H1531" s="31">
        <f t="shared" ref="H1531:H1532" si="520">G1531/1.16</f>
        <v>27465.517241379312</v>
      </c>
      <c r="I1531" s="30">
        <v>46047</v>
      </c>
      <c r="J1531" s="30" t="s">
        <v>506</v>
      </c>
      <c r="K1531" s="31" t="s">
        <v>510</v>
      </c>
      <c r="L1531" s="31" t="s">
        <v>835</v>
      </c>
      <c r="M1531" s="31" t="s">
        <v>388</v>
      </c>
      <c r="N1531" s="7">
        <v>46108</v>
      </c>
      <c r="O1531" s="33">
        <f t="shared" si="510"/>
        <v>3</v>
      </c>
      <c r="P1531" s="33">
        <f t="shared" si="511"/>
        <v>13</v>
      </c>
      <c r="Q1531" s="52">
        <f t="shared" si="512"/>
        <v>62</v>
      </c>
      <c r="R1531" s="37">
        <f t="shared" si="513"/>
        <v>0</v>
      </c>
      <c r="S1531" s="37">
        <f t="shared" si="514"/>
        <v>0</v>
      </c>
      <c r="T1531" s="37">
        <f t="shared" si="515"/>
        <v>27465.517241379312</v>
      </c>
      <c r="U1531" s="37">
        <f t="shared" si="516"/>
        <v>0</v>
      </c>
      <c r="V1531" s="37">
        <f t="shared" si="517"/>
        <v>0</v>
      </c>
      <c r="W1531" s="37">
        <f t="shared" si="518"/>
        <v>0</v>
      </c>
    </row>
    <row r="1532" spans="1:23" x14ac:dyDescent="0.35">
      <c r="A1532" s="30">
        <v>45953</v>
      </c>
      <c r="B1532" s="31" t="s">
        <v>960</v>
      </c>
      <c r="C1532" s="31" t="s">
        <v>858</v>
      </c>
      <c r="D1532" s="31">
        <v>19694.400000000001</v>
      </c>
      <c r="E1532" s="31">
        <v>3151.1</v>
      </c>
      <c r="F1532" s="31">
        <v>22845.5</v>
      </c>
      <c r="G1532" s="31">
        <v>2429.5</v>
      </c>
      <c r="H1532" s="31">
        <f t="shared" si="520"/>
        <v>2094.3965517241381</v>
      </c>
      <c r="I1532" s="30">
        <v>45968</v>
      </c>
      <c r="J1532" s="30" t="s">
        <v>506</v>
      </c>
      <c r="K1532" s="31" t="s">
        <v>510</v>
      </c>
      <c r="L1532" s="31" t="s">
        <v>835</v>
      </c>
      <c r="M1532" s="31" t="s">
        <v>388</v>
      </c>
      <c r="N1532" s="7">
        <v>46108</v>
      </c>
      <c r="O1532" s="33">
        <f t="shared" si="510"/>
        <v>3</v>
      </c>
      <c r="P1532" s="33">
        <f t="shared" si="511"/>
        <v>13</v>
      </c>
      <c r="Q1532" s="52">
        <f t="shared" si="512"/>
        <v>141</v>
      </c>
      <c r="R1532" s="37">
        <f t="shared" si="513"/>
        <v>0</v>
      </c>
      <c r="S1532" s="37">
        <f t="shared" si="514"/>
        <v>0</v>
      </c>
      <c r="T1532" s="37">
        <f t="shared" si="515"/>
        <v>0</v>
      </c>
      <c r="U1532" s="37">
        <f t="shared" si="516"/>
        <v>2094.3965517241381</v>
      </c>
      <c r="V1532" s="37">
        <f t="shared" si="517"/>
        <v>0</v>
      </c>
      <c r="W1532" s="37">
        <f t="shared" si="518"/>
        <v>0</v>
      </c>
    </row>
    <row r="1533" spans="1:23" x14ac:dyDescent="0.35">
      <c r="A1533" s="30">
        <v>45944</v>
      </c>
      <c r="B1533" s="31" t="s">
        <v>959</v>
      </c>
      <c r="C1533" s="31" t="s">
        <v>920</v>
      </c>
      <c r="D1533" s="31">
        <v>14295.42</v>
      </c>
      <c r="E1533" s="31">
        <v>2287.27</v>
      </c>
      <c r="F1533" s="31">
        <v>16582.689999999999</v>
      </c>
      <c r="G1533" s="31">
        <v>16582.689999999999</v>
      </c>
      <c r="H1533" s="31">
        <f t="shared" ref="H1533:H1535" si="521">D1533</f>
        <v>14295.42</v>
      </c>
      <c r="I1533" s="30">
        <v>45974</v>
      </c>
      <c r="J1533" s="30" t="s">
        <v>506</v>
      </c>
      <c r="K1533" s="31" t="s">
        <v>504</v>
      </c>
      <c r="L1533" s="31" t="s">
        <v>835</v>
      </c>
      <c r="M1533" s="31" t="s">
        <v>388</v>
      </c>
      <c r="N1533" s="7">
        <v>46108</v>
      </c>
      <c r="O1533" s="33">
        <f t="shared" si="510"/>
        <v>3</v>
      </c>
      <c r="P1533" s="33">
        <f t="shared" si="511"/>
        <v>13</v>
      </c>
      <c r="Q1533" s="52">
        <f t="shared" si="512"/>
        <v>135</v>
      </c>
      <c r="R1533" s="37">
        <f t="shared" si="513"/>
        <v>0</v>
      </c>
      <c r="S1533" s="37">
        <f t="shared" si="514"/>
        <v>0</v>
      </c>
      <c r="T1533" s="37">
        <f t="shared" si="515"/>
        <v>0</v>
      </c>
      <c r="U1533" s="37">
        <f t="shared" si="516"/>
        <v>14295.42</v>
      </c>
      <c r="V1533" s="37">
        <f t="shared" si="517"/>
        <v>0</v>
      </c>
      <c r="W1533" s="37">
        <f t="shared" si="518"/>
        <v>0</v>
      </c>
    </row>
    <row r="1534" spans="1:23" x14ac:dyDescent="0.35">
      <c r="A1534" s="30">
        <v>45933</v>
      </c>
      <c r="B1534" s="31" t="s">
        <v>953</v>
      </c>
      <c r="C1534" s="31" t="s">
        <v>920</v>
      </c>
      <c r="D1534" s="31">
        <v>24043.32</v>
      </c>
      <c r="E1534" s="31">
        <v>3846.93</v>
      </c>
      <c r="F1534" s="31">
        <v>27890.25</v>
      </c>
      <c r="G1534" s="31">
        <v>27890.25</v>
      </c>
      <c r="H1534" s="31">
        <f t="shared" si="521"/>
        <v>24043.32</v>
      </c>
      <c r="I1534" s="30">
        <v>45963</v>
      </c>
      <c r="J1534" s="30" t="s">
        <v>506</v>
      </c>
      <c r="K1534" s="31" t="s">
        <v>504</v>
      </c>
      <c r="L1534" s="31" t="s">
        <v>835</v>
      </c>
      <c r="M1534" s="31" t="s">
        <v>388</v>
      </c>
      <c r="N1534" s="7">
        <v>46108</v>
      </c>
      <c r="O1534" s="33">
        <f t="shared" si="510"/>
        <v>3</v>
      </c>
      <c r="P1534" s="33">
        <f t="shared" si="511"/>
        <v>13</v>
      </c>
      <c r="Q1534" s="52">
        <f t="shared" si="512"/>
        <v>146</v>
      </c>
      <c r="R1534" s="37">
        <f t="shared" si="513"/>
        <v>0</v>
      </c>
      <c r="S1534" s="37">
        <f t="shared" si="514"/>
        <v>0</v>
      </c>
      <c r="T1534" s="37">
        <f t="shared" si="515"/>
        <v>0</v>
      </c>
      <c r="U1534" s="37">
        <f t="shared" si="516"/>
        <v>24043.32</v>
      </c>
      <c r="V1534" s="37">
        <f t="shared" si="517"/>
        <v>0</v>
      </c>
      <c r="W1534" s="37">
        <f t="shared" si="518"/>
        <v>0</v>
      </c>
    </row>
    <row r="1535" spans="1:23" x14ac:dyDescent="0.35">
      <c r="A1535" s="30">
        <v>45931</v>
      </c>
      <c r="B1535" s="31" t="s">
        <v>954</v>
      </c>
      <c r="C1535" s="31" t="s">
        <v>768</v>
      </c>
      <c r="D1535" s="31">
        <v>21675</v>
      </c>
      <c r="E1535" s="31">
        <v>3468</v>
      </c>
      <c r="F1535" s="31">
        <v>25143</v>
      </c>
      <c r="G1535" s="31">
        <v>25143</v>
      </c>
      <c r="H1535" s="31">
        <f t="shared" si="521"/>
        <v>21675</v>
      </c>
      <c r="I1535" s="30">
        <v>45961</v>
      </c>
      <c r="J1535" s="30" t="s">
        <v>506</v>
      </c>
      <c r="K1535" s="31" t="s">
        <v>504</v>
      </c>
      <c r="L1535" s="31" t="s">
        <v>405</v>
      </c>
      <c r="M1535" s="31" t="s">
        <v>388</v>
      </c>
      <c r="N1535" s="7">
        <v>46108</v>
      </c>
      <c r="O1535" s="33">
        <f t="shared" si="510"/>
        <v>3</v>
      </c>
      <c r="P1535" s="33">
        <f t="shared" si="511"/>
        <v>13</v>
      </c>
      <c r="Q1535" s="52">
        <f t="shared" si="512"/>
        <v>148</v>
      </c>
      <c r="R1535" s="37">
        <f t="shared" si="513"/>
        <v>0</v>
      </c>
      <c r="S1535" s="37">
        <f t="shared" si="514"/>
        <v>0</v>
      </c>
      <c r="T1535" s="37">
        <f t="shared" si="515"/>
        <v>0</v>
      </c>
      <c r="U1535" s="37">
        <f t="shared" si="516"/>
        <v>21675</v>
      </c>
      <c r="V1535" s="37">
        <f t="shared" si="517"/>
        <v>0</v>
      </c>
      <c r="W1535" s="37">
        <f t="shared" si="518"/>
        <v>0</v>
      </c>
    </row>
    <row r="1536" spans="1:23" x14ac:dyDescent="0.35">
      <c r="A1536" s="30">
        <v>45930</v>
      </c>
      <c r="B1536" s="31" t="s">
        <v>944</v>
      </c>
      <c r="C1536" s="31" t="s">
        <v>920</v>
      </c>
      <c r="D1536" s="31">
        <v>115800</v>
      </c>
      <c r="E1536" s="31">
        <v>18528</v>
      </c>
      <c r="F1536" s="31">
        <v>134328</v>
      </c>
      <c r="G1536" s="31">
        <v>33522.959999999999</v>
      </c>
      <c r="H1536" s="31">
        <f>G1536/1.16</f>
        <v>28899.103448275862</v>
      </c>
      <c r="I1536" s="30">
        <v>45960</v>
      </c>
      <c r="J1536" s="30" t="s">
        <v>506</v>
      </c>
      <c r="K1536" s="31" t="s">
        <v>510</v>
      </c>
      <c r="L1536" s="31" t="s">
        <v>835</v>
      </c>
      <c r="M1536" s="31" t="s">
        <v>388</v>
      </c>
      <c r="N1536" s="7">
        <v>46108</v>
      </c>
      <c r="O1536" s="33">
        <f t="shared" si="510"/>
        <v>3</v>
      </c>
      <c r="P1536" s="33">
        <f t="shared" si="511"/>
        <v>13</v>
      </c>
      <c r="Q1536" s="52">
        <f t="shared" si="512"/>
        <v>149</v>
      </c>
      <c r="R1536" s="37">
        <f t="shared" si="513"/>
        <v>0</v>
      </c>
      <c r="S1536" s="37">
        <f t="shared" si="514"/>
        <v>0</v>
      </c>
      <c r="T1536" s="37">
        <f t="shared" si="515"/>
        <v>0</v>
      </c>
      <c r="U1536" s="37">
        <f t="shared" si="516"/>
        <v>28899.103448275862</v>
      </c>
      <c r="V1536" s="37">
        <f t="shared" si="517"/>
        <v>0</v>
      </c>
      <c r="W1536" s="37">
        <f t="shared" si="518"/>
        <v>0</v>
      </c>
    </row>
    <row r="1537" spans="1:23" x14ac:dyDescent="0.35">
      <c r="A1537" s="30">
        <v>45915</v>
      </c>
      <c r="B1537" s="31" t="s">
        <v>935</v>
      </c>
      <c r="C1537" s="31" t="s">
        <v>514</v>
      </c>
      <c r="D1537" s="31">
        <v>7125</v>
      </c>
      <c r="E1537" s="31">
        <v>1140</v>
      </c>
      <c r="F1537" s="31">
        <v>8265</v>
      </c>
      <c r="G1537" s="31">
        <v>8265</v>
      </c>
      <c r="H1537" s="31">
        <f t="shared" ref="H1537:H1540" si="522">D1537</f>
        <v>7125</v>
      </c>
      <c r="I1537" s="30">
        <v>45945</v>
      </c>
      <c r="J1537" s="30" t="s">
        <v>506</v>
      </c>
      <c r="K1537" s="31" t="s">
        <v>504</v>
      </c>
      <c r="L1537" s="31" t="s">
        <v>397</v>
      </c>
      <c r="M1537" s="31" t="s">
        <v>388</v>
      </c>
      <c r="N1537" s="7">
        <v>46108</v>
      </c>
      <c r="O1537" s="33">
        <f t="shared" si="510"/>
        <v>3</v>
      </c>
      <c r="P1537" s="33">
        <f t="shared" si="511"/>
        <v>13</v>
      </c>
      <c r="Q1537" s="52">
        <f t="shared" si="512"/>
        <v>164</v>
      </c>
      <c r="R1537" s="37">
        <f t="shared" si="513"/>
        <v>0</v>
      </c>
      <c r="S1537" s="37">
        <f t="shared" si="514"/>
        <v>0</v>
      </c>
      <c r="T1537" s="37">
        <f t="shared" si="515"/>
        <v>0</v>
      </c>
      <c r="U1537" s="37">
        <f t="shared" si="516"/>
        <v>7125</v>
      </c>
      <c r="V1537" s="37">
        <f t="shared" si="517"/>
        <v>0</v>
      </c>
      <c r="W1537" s="37">
        <f t="shared" si="518"/>
        <v>0</v>
      </c>
    </row>
    <row r="1538" spans="1:23" x14ac:dyDescent="0.35">
      <c r="A1538" s="30">
        <v>45896</v>
      </c>
      <c r="B1538" s="31" t="s">
        <v>921</v>
      </c>
      <c r="C1538" s="31" t="s">
        <v>514</v>
      </c>
      <c r="D1538" s="31">
        <v>4375</v>
      </c>
      <c r="E1538" s="31">
        <v>700</v>
      </c>
      <c r="F1538" s="31">
        <v>5075</v>
      </c>
      <c r="G1538" s="31">
        <v>5075</v>
      </c>
      <c r="H1538" s="31">
        <f t="shared" si="522"/>
        <v>4375</v>
      </c>
      <c r="I1538" s="30">
        <v>45926</v>
      </c>
      <c r="J1538" s="30" t="s">
        <v>506</v>
      </c>
      <c r="K1538" s="31" t="s">
        <v>504</v>
      </c>
      <c r="L1538" s="31" t="s">
        <v>397</v>
      </c>
      <c r="M1538" s="31" t="s">
        <v>388</v>
      </c>
      <c r="N1538" s="7">
        <v>46108</v>
      </c>
      <c r="O1538" s="33">
        <f t="shared" si="510"/>
        <v>3</v>
      </c>
      <c r="P1538" s="33">
        <f t="shared" si="511"/>
        <v>13</v>
      </c>
      <c r="Q1538" s="52">
        <f t="shared" si="512"/>
        <v>183</v>
      </c>
      <c r="R1538" s="37">
        <f t="shared" si="513"/>
        <v>0</v>
      </c>
      <c r="S1538" s="37">
        <f t="shared" si="514"/>
        <v>0</v>
      </c>
      <c r="T1538" s="37">
        <f t="shared" si="515"/>
        <v>0</v>
      </c>
      <c r="U1538" s="37">
        <f t="shared" si="516"/>
        <v>4375</v>
      </c>
      <c r="V1538" s="37">
        <f t="shared" si="517"/>
        <v>0</v>
      </c>
      <c r="W1538" s="37">
        <f t="shared" si="518"/>
        <v>0</v>
      </c>
    </row>
    <row r="1539" spans="1:23" x14ac:dyDescent="0.35">
      <c r="A1539" s="30">
        <v>45895</v>
      </c>
      <c r="B1539" s="31" t="s">
        <v>922</v>
      </c>
      <c r="C1539" s="31" t="s">
        <v>545</v>
      </c>
      <c r="D1539" s="31">
        <v>22364.16</v>
      </c>
      <c r="E1539" s="31"/>
      <c r="F1539" s="31">
        <v>22364.16</v>
      </c>
      <c r="G1539" s="31">
        <v>22364.16</v>
      </c>
      <c r="H1539" s="31">
        <f t="shared" si="522"/>
        <v>22364.16</v>
      </c>
      <c r="I1539" s="30">
        <v>45925</v>
      </c>
      <c r="J1539" s="30" t="s">
        <v>506</v>
      </c>
      <c r="K1539" s="31" t="s">
        <v>504</v>
      </c>
      <c r="L1539" s="31" t="s">
        <v>405</v>
      </c>
      <c r="M1539" s="31" t="s">
        <v>388</v>
      </c>
      <c r="N1539" s="7">
        <v>46108</v>
      </c>
      <c r="O1539" s="33">
        <f t="shared" si="510"/>
        <v>3</v>
      </c>
      <c r="P1539" s="33">
        <f t="shared" si="511"/>
        <v>13</v>
      </c>
      <c r="Q1539" s="52">
        <f t="shared" si="512"/>
        <v>184</v>
      </c>
      <c r="R1539" s="37">
        <f t="shared" si="513"/>
        <v>0</v>
      </c>
      <c r="S1539" s="37">
        <f t="shared" si="514"/>
        <v>0</v>
      </c>
      <c r="T1539" s="37">
        <f t="shared" si="515"/>
        <v>0</v>
      </c>
      <c r="U1539" s="37">
        <f t="shared" si="516"/>
        <v>22364.16</v>
      </c>
      <c r="V1539" s="37">
        <f t="shared" si="517"/>
        <v>0</v>
      </c>
      <c r="W1539" s="37">
        <f t="shared" si="518"/>
        <v>0</v>
      </c>
    </row>
    <row r="1540" spans="1:23" x14ac:dyDescent="0.35">
      <c r="A1540" s="30">
        <v>45876</v>
      </c>
      <c r="B1540" s="31" t="s">
        <v>886</v>
      </c>
      <c r="C1540" s="31" t="s">
        <v>545</v>
      </c>
      <c r="D1540" s="31">
        <v>22343.040000000001</v>
      </c>
      <c r="E1540" s="31"/>
      <c r="F1540" s="31">
        <v>22343.040000000001</v>
      </c>
      <c r="G1540" s="31">
        <v>22343.040000000001</v>
      </c>
      <c r="H1540" s="31">
        <f t="shared" si="522"/>
        <v>22343.040000000001</v>
      </c>
      <c r="I1540" s="30">
        <v>45906</v>
      </c>
      <c r="J1540" s="30" t="s">
        <v>506</v>
      </c>
      <c r="K1540" s="31" t="s">
        <v>504</v>
      </c>
      <c r="L1540" s="31" t="s">
        <v>405</v>
      </c>
      <c r="M1540" s="31" t="s">
        <v>388</v>
      </c>
      <c r="N1540" s="7">
        <v>46108</v>
      </c>
      <c r="O1540" s="33">
        <f t="shared" si="510"/>
        <v>3</v>
      </c>
      <c r="P1540" s="33">
        <f t="shared" si="511"/>
        <v>13</v>
      </c>
      <c r="Q1540" s="52">
        <f t="shared" si="512"/>
        <v>203</v>
      </c>
      <c r="R1540" s="37">
        <f t="shared" si="513"/>
        <v>0</v>
      </c>
      <c r="S1540" s="37">
        <f t="shared" si="514"/>
        <v>0</v>
      </c>
      <c r="T1540" s="37">
        <f t="shared" si="515"/>
        <v>0</v>
      </c>
      <c r="U1540" s="37">
        <f t="shared" si="516"/>
        <v>22343.040000000001</v>
      </c>
      <c r="V1540" s="37">
        <f t="shared" si="517"/>
        <v>0</v>
      </c>
      <c r="W1540" s="37">
        <f t="shared" si="518"/>
        <v>0</v>
      </c>
    </row>
    <row r="1541" spans="1:23" x14ac:dyDescent="0.35">
      <c r="A1541" s="30">
        <v>45869</v>
      </c>
      <c r="B1541" s="31" t="s">
        <v>884</v>
      </c>
      <c r="C1541" s="31" t="s">
        <v>480</v>
      </c>
      <c r="D1541" s="31">
        <v>761801.88</v>
      </c>
      <c r="E1541" s="31">
        <v>121888.3</v>
      </c>
      <c r="F1541" s="31">
        <v>883690.18</v>
      </c>
      <c r="G1541" s="31">
        <v>232979.43</v>
      </c>
      <c r="H1541" s="31">
        <f>G1541/1.16</f>
        <v>200844.33620689655</v>
      </c>
      <c r="I1541" s="30">
        <v>45884</v>
      </c>
      <c r="J1541" s="30" t="s">
        <v>506</v>
      </c>
      <c r="K1541" s="31" t="s">
        <v>510</v>
      </c>
      <c r="L1541" s="31" t="s">
        <v>835</v>
      </c>
      <c r="M1541" s="31" t="s">
        <v>388</v>
      </c>
      <c r="N1541" s="7">
        <v>46108</v>
      </c>
      <c r="O1541" s="33">
        <f t="shared" si="510"/>
        <v>3</v>
      </c>
      <c r="P1541" s="33">
        <f t="shared" si="511"/>
        <v>13</v>
      </c>
      <c r="Q1541" s="52">
        <f t="shared" si="512"/>
        <v>225</v>
      </c>
      <c r="R1541" s="37">
        <f t="shared" si="513"/>
        <v>0</v>
      </c>
      <c r="S1541" s="37">
        <f t="shared" si="514"/>
        <v>0</v>
      </c>
      <c r="T1541" s="37">
        <f t="shared" si="515"/>
        <v>0</v>
      </c>
      <c r="U1541" s="37">
        <f t="shared" si="516"/>
        <v>200844.33620689655</v>
      </c>
      <c r="V1541" s="37">
        <f t="shared" si="517"/>
        <v>0</v>
      </c>
      <c r="W1541" s="37">
        <f t="shared" si="518"/>
        <v>0</v>
      </c>
    </row>
    <row r="1542" spans="1:23" x14ac:dyDescent="0.35">
      <c r="A1542" s="30">
        <v>45840</v>
      </c>
      <c r="B1542" s="31" t="s">
        <v>863</v>
      </c>
      <c r="C1542" s="31" t="s">
        <v>406</v>
      </c>
      <c r="D1542" s="31">
        <v>14940</v>
      </c>
      <c r="E1542" s="31">
        <v>2390.4</v>
      </c>
      <c r="F1542" s="31">
        <v>17330.400000000001</v>
      </c>
      <c r="G1542" s="31">
        <v>17330.400000000001</v>
      </c>
      <c r="H1542" s="31">
        <f t="shared" ref="H1542:H1547" si="523">D1542</f>
        <v>14940</v>
      </c>
      <c r="I1542" s="30">
        <v>45870</v>
      </c>
      <c r="J1542" s="30" t="s">
        <v>506</v>
      </c>
      <c r="K1542" s="31" t="s">
        <v>504</v>
      </c>
      <c r="L1542" s="31" t="s">
        <v>405</v>
      </c>
      <c r="M1542" s="31" t="s">
        <v>388</v>
      </c>
      <c r="N1542" s="7">
        <v>46108</v>
      </c>
      <c r="O1542" s="33">
        <f t="shared" si="510"/>
        <v>3</v>
      </c>
      <c r="P1542" s="33">
        <f t="shared" si="511"/>
        <v>13</v>
      </c>
      <c r="Q1542" s="52">
        <f t="shared" si="512"/>
        <v>239</v>
      </c>
      <c r="R1542" s="37">
        <f t="shared" si="513"/>
        <v>0</v>
      </c>
      <c r="S1542" s="37">
        <f t="shared" si="514"/>
        <v>0</v>
      </c>
      <c r="T1542" s="37">
        <f t="shared" si="515"/>
        <v>0</v>
      </c>
      <c r="U1542" s="37">
        <f t="shared" si="516"/>
        <v>14940</v>
      </c>
      <c r="V1542" s="37">
        <f t="shared" si="517"/>
        <v>0</v>
      </c>
      <c r="W1542" s="37">
        <f t="shared" si="518"/>
        <v>0</v>
      </c>
    </row>
    <row r="1543" spans="1:23" x14ac:dyDescent="0.35">
      <c r="A1543" s="30">
        <v>45827</v>
      </c>
      <c r="B1543" s="31" t="s">
        <v>854</v>
      </c>
      <c r="C1543" s="31" t="s">
        <v>406</v>
      </c>
      <c r="D1543" s="31">
        <v>22410</v>
      </c>
      <c r="E1543" s="31">
        <v>3585.6</v>
      </c>
      <c r="F1543" s="31">
        <v>25995.599999999999</v>
      </c>
      <c r="G1543" s="31">
        <v>25995.599999999999</v>
      </c>
      <c r="H1543" s="31">
        <f t="shared" si="523"/>
        <v>22410</v>
      </c>
      <c r="I1543" s="30">
        <v>45857</v>
      </c>
      <c r="J1543" s="30" t="s">
        <v>506</v>
      </c>
      <c r="K1543" s="31" t="s">
        <v>504</v>
      </c>
      <c r="L1543" s="31" t="s">
        <v>405</v>
      </c>
      <c r="M1543" s="31" t="s">
        <v>388</v>
      </c>
      <c r="N1543" s="7">
        <v>46108</v>
      </c>
      <c r="O1543" s="33">
        <f t="shared" si="510"/>
        <v>3</v>
      </c>
      <c r="P1543" s="33">
        <f t="shared" si="511"/>
        <v>13</v>
      </c>
      <c r="Q1543" s="52">
        <f t="shared" si="512"/>
        <v>252</v>
      </c>
      <c r="R1543" s="37">
        <f t="shared" si="513"/>
        <v>0</v>
      </c>
      <c r="S1543" s="37">
        <f t="shared" si="514"/>
        <v>0</v>
      </c>
      <c r="T1543" s="37">
        <f t="shared" si="515"/>
        <v>0</v>
      </c>
      <c r="U1543" s="37">
        <f t="shared" si="516"/>
        <v>22410</v>
      </c>
      <c r="V1543" s="37">
        <f t="shared" si="517"/>
        <v>0</v>
      </c>
      <c r="W1543" s="37">
        <f t="shared" si="518"/>
        <v>0</v>
      </c>
    </row>
    <row r="1544" spans="1:23" x14ac:dyDescent="0.35">
      <c r="A1544" s="30">
        <v>45814</v>
      </c>
      <c r="B1544" s="31" t="s">
        <v>845</v>
      </c>
      <c r="C1544" s="31" t="s">
        <v>406</v>
      </c>
      <c r="D1544" s="31">
        <v>19012.5</v>
      </c>
      <c r="E1544" s="31">
        <v>3042</v>
      </c>
      <c r="F1544" s="31">
        <v>22054.5</v>
      </c>
      <c r="G1544" s="31">
        <v>22054.5</v>
      </c>
      <c r="H1544" s="31">
        <f t="shared" si="523"/>
        <v>19012.5</v>
      </c>
      <c r="I1544" s="30">
        <v>45844</v>
      </c>
      <c r="J1544" s="30" t="s">
        <v>506</v>
      </c>
      <c r="K1544" s="31" t="s">
        <v>504</v>
      </c>
      <c r="L1544" s="31" t="s">
        <v>405</v>
      </c>
      <c r="M1544" s="31" t="s">
        <v>388</v>
      </c>
      <c r="N1544" s="7">
        <v>46108</v>
      </c>
      <c r="O1544" s="33">
        <f t="shared" si="510"/>
        <v>3</v>
      </c>
      <c r="P1544" s="33">
        <f t="shared" si="511"/>
        <v>13</v>
      </c>
      <c r="Q1544" s="52">
        <f t="shared" si="512"/>
        <v>265</v>
      </c>
      <c r="R1544" s="37">
        <f t="shared" si="513"/>
        <v>0</v>
      </c>
      <c r="S1544" s="37">
        <f t="shared" si="514"/>
        <v>0</v>
      </c>
      <c r="T1544" s="37">
        <f t="shared" si="515"/>
        <v>0</v>
      </c>
      <c r="U1544" s="37">
        <f t="shared" si="516"/>
        <v>19012.5</v>
      </c>
      <c r="V1544" s="37">
        <f t="shared" si="517"/>
        <v>0</v>
      </c>
      <c r="W1544" s="37">
        <f t="shared" si="518"/>
        <v>0</v>
      </c>
    </row>
    <row r="1545" spans="1:23" x14ac:dyDescent="0.35">
      <c r="A1545" s="30">
        <v>45799</v>
      </c>
      <c r="B1545" s="31" t="s">
        <v>844</v>
      </c>
      <c r="C1545" s="31" t="s">
        <v>798</v>
      </c>
      <c r="D1545" s="31">
        <v>3477.15</v>
      </c>
      <c r="E1545" s="31">
        <v>556.34</v>
      </c>
      <c r="F1545" s="31">
        <v>4033.49</v>
      </c>
      <c r="G1545" s="31">
        <v>4033.49</v>
      </c>
      <c r="H1545" s="31">
        <f t="shared" si="523"/>
        <v>3477.15</v>
      </c>
      <c r="I1545" s="30">
        <v>45829</v>
      </c>
      <c r="J1545" s="30" t="s">
        <v>506</v>
      </c>
      <c r="K1545" s="31" t="s">
        <v>504</v>
      </c>
      <c r="L1545" s="31" t="s">
        <v>405</v>
      </c>
      <c r="M1545" s="31" t="s">
        <v>388</v>
      </c>
      <c r="N1545" s="7">
        <v>46108</v>
      </c>
      <c r="O1545" s="33">
        <f t="shared" si="510"/>
        <v>3</v>
      </c>
      <c r="P1545" s="33">
        <f t="shared" si="511"/>
        <v>13</v>
      </c>
      <c r="Q1545" s="52">
        <f t="shared" si="512"/>
        <v>280</v>
      </c>
      <c r="R1545" s="37">
        <f t="shared" si="513"/>
        <v>0</v>
      </c>
      <c r="S1545" s="37">
        <f t="shared" si="514"/>
        <v>0</v>
      </c>
      <c r="T1545" s="37">
        <f t="shared" si="515"/>
        <v>0</v>
      </c>
      <c r="U1545" s="37">
        <f t="shared" si="516"/>
        <v>3477.15</v>
      </c>
      <c r="V1545" s="37">
        <f t="shared" si="517"/>
        <v>0</v>
      </c>
      <c r="W1545" s="37">
        <f t="shared" si="518"/>
        <v>0</v>
      </c>
    </row>
    <row r="1546" spans="1:23" x14ac:dyDescent="0.35">
      <c r="A1546" s="30">
        <v>45792</v>
      </c>
      <c r="B1546" s="31" t="s">
        <v>840</v>
      </c>
      <c r="C1546" s="31" t="s">
        <v>798</v>
      </c>
      <c r="D1546" s="31">
        <v>162680</v>
      </c>
      <c r="E1546" s="31">
        <v>26028.799999999999</v>
      </c>
      <c r="F1546" s="31">
        <v>188708.8</v>
      </c>
      <c r="G1546" s="31">
        <v>188708.8</v>
      </c>
      <c r="H1546" s="31">
        <f t="shared" si="523"/>
        <v>162680</v>
      </c>
      <c r="I1546" s="30">
        <v>45822</v>
      </c>
      <c r="J1546" s="30" t="s">
        <v>506</v>
      </c>
      <c r="K1546" s="31" t="s">
        <v>504</v>
      </c>
      <c r="L1546" s="31" t="s">
        <v>405</v>
      </c>
      <c r="M1546" s="31" t="s">
        <v>388</v>
      </c>
      <c r="N1546" s="7">
        <v>46108</v>
      </c>
      <c r="O1546" s="33">
        <f t="shared" si="510"/>
        <v>3</v>
      </c>
      <c r="P1546" s="33">
        <f t="shared" si="511"/>
        <v>13</v>
      </c>
      <c r="Q1546" s="52">
        <f t="shared" si="512"/>
        <v>287</v>
      </c>
      <c r="R1546" s="37">
        <f t="shared" si="513"/>
        <v>0</v>
      </c>
      <c r="S1546" s="37">
        <f t="shared" si="514"/>
        <v>0</v>
      </c>
      <c r="T1546" s="37">
        <f t="shared" si="515"/>
        <v>0</v>
      </c>
      <c r="U1546" s="37">
        <f t="shared" si="516"/>
        <v>162680</v>
      </c>
      <c r="V1546" s="37">
        <f t="shared" si="517"/>
        <v>0</v>
      </c>
      <c r="W1546" s="37">
        <f t="shared" si="518"/>
        <v>0</v>
      </c>
    </row>
    <row r="1547" spans="1:23" x14ac:dyDescent="0.35">
      <c r="A1547" s="30">
        <v>45792</v>
      </c>
      <c r="B1547" s="31" t="s">
        <v>841</v>
      </c>
      <c r="C1547" s="31" t="s">
        <v>798</v>
      </c>
      <c r="D1547" s="31">
        <v>6970.68</v>
      </c>
      <c r="E1547" s="31">
        <v>1115.31</v>
      </c>
      <c r="F1547" s="31">
        <v>8085.99</v>
      </c>
      <c r="G1547" s="31">
        <v>8085.99</v>
      </c>
      <c r="H1547" s="31">
        <f t="shared" si="523"/>
        <v>6970.68</v>
      </c>
      <c r="I1547" s="30">
        <v>45822</v>
      </c>
      <c r="J1547" s="30" t="s">
        <v>506</v>
      </c>
      <c r="K1547" s="31" t="s">
        <v>504</v>
      </c>
      <c r="L1547" s="31" t="s">
        <v>405</v>
      </c>
      <c r="M1547" s="31" t="s">
        <v>388</v>
      </c>
      <c r="N1547" s="7">
        <v>46108</v>
      </c>
      <c r="O1547" s="33">
        <f t="shared" si="510"/>
        <v>3</v>
      </c>
      <c r="P1547" s="33">
        <f t="shared" si="511"/>
        <v>13</v>
      </c>
      <c r="Q1547" s="52">
        <f t="shared" si="512"/>
        <v>287</v>
      </c>
      <c r="R1547" s="37">
        <f t="shared" si="513"/>
        <v>0</v>
      </c>
      <c r="S1547" s="37">
        <f t="shared" si="514"/>
        <v>0</v>
      </c>
      <c r="T1547" s="37">
        <f t="shared" si="515"/>
        <v>0</v>
      </c>
      <c r="U1547" s="37">
        <f t="shared" si="516"/>
        <v>6970.68</v>
      </c>
      <c r="V1547" s="37">
        <f t="shared" si="517"/>
        <v>0</v>
      </c>
      <c r="W1547" s="37">
        <f t="shared" si="518"/>
        <v>0</v>
      </c>
    </row>
    <row r="1548" spans="1:23" x14ac:dyDescent="0.35">
      <c r="A1548" s="30">
        <v>45792</v>
      </c>
      <c r="B1548" s="31" t="s">
        <v>842</v>
      </c>
      <c r="C1548" s="31" t="s">
        <v>406</v>
      </c>
      <c r="D1548" s="31">
        <v>31024.799999999999</v>
      </c>
      <c r="E1548" s="31">
        <v>4963.97</v>
      </c>
      <c r="F1548" s="31">
        <v>35988.769999999997</v>
      </c>
      <c r="G1548" s="31">
        <v>4384.8</v>
      </c>
      <c r="H1548" s="31">
        <f>G1548/1.16</f>
        <v>3780.0000000000005</v>
      </c>
      <c r="I1548" s="30">
        <v>45822</v>
      </c>
      <c r="J1548" s="30" t="s">
        <v>506</v>
      </c>
      <c r="K1548" s="31" t="s">
        <v>510</v>
      </c>
      <c r="L1548" s="31" t="s">
        <v>405</v>
      </c>
      <c r="M1548" s="31" t="s">
        <v>388</v>
      </c>
      <c r="N1548" s="7">
        <v>46108</v>
      </c>
      <c r="O1548" s="33">
        <f t="shared" si="510"/>
        <v>3</v>
      </c>
      <c r="P1548" s="33">
        <f t="shared" si="511"/>
        <v>13</v>
      </c>
      <c r="Q1548" s="52">
        <f t="shared" si="512"/>
        <v>287</v>
      </c>
      <c r="R1548" s="37">
        <f t="shared" si="513"/>
        <v>0</v>
      </c>
      <c r="S1548" s="37">
        <f t="shared" si="514"/>
        <v>0</v>
      </c>
      <c r="T1548" s="37">
        <f t="shared" si="515"/>
        <v>0</v>
      </c>
      <c r="U1548" s="37">
        <f t="shared" si="516"/>
        <v>3780.0000000000005</v>
      </c>
      <c r="V1548" s="37">
        <f t="shared" si="517"/>
        <v>0</v>
      </c>
      <c r="W1548" s="37">
        <f t="shared" si="518"/>
        <v>0</v>
      </c>
    </row>
    <row r="1549" spans="1:23" x14ac:dyDescent="0.35">
      <c r="A1549" s="30">
        <v>45790</v>
      </c>
      <c r="B1549" s="31" t="s">
        <v>843</v>
      </c>
      <c r="C1549" s="31" t="s">
        <v>798</v>
      </c>
      <c r="D1549" s="31">
        <v>20992.5</v>
      </c>
      <c r="E1549" s="31">
        <v>3358.8</v>
      </c>
      <c r="F1549" s="31">
        <v>24351.3</v>
      </c>
      <c r="G1549" s="31">
        <v>24351.3</v>
      </c>
      <c r="H1549" s="31">
        <f t="shared" ref="H1549:H1551" si="524">D1549</f>
        <v>20992.5</v>
      </c>
      <c r="I1549" s="30">
        <v>45820</v>
      </c>
      <c r="J1549" s="30" t="s">
        <v>506</v>
      </c>
      <c r="K1549" s="31" t="s">
        <v>504</v>
      </c>
      <c r="L1549" s="31" t="s">
        <v>405</v>
      </c>
      <c r="M1549" s="31" t="s">
        <v>388</v>
      </c>
      <c r="N1549" s="7">
        <v>46108</v>
      </c>
      <c r="O1549" s="33">
        <f t="shared" si="510"/>
        <v>3</v>
      </c>
      <c r="P1549" s="33">
        <f t="shared" si="511"/>
        <v>13</v>
      </c>
      <c r="Q1549" s="52">
        <f t="shared" si="512"/>
        <v>289</v>
      </c>
      <c r="R1549" s="37">
        <f t="shared" si="513"/>
        <v>0</v>
      </c>
      <c r="S1549" s="37">
        <f t="shared" si="514"/>
        <v>0</v>
      </c>
      <c r="T1549" s="37">
        <f t="shared" si="515"/>
        <v>0</v>
      </c>
      <c r="U1549" s="37">
        <f t="shared" si="516"/>
        <v>20992.5</v>
      </c>
      <c r="V1549" s="37">
        <f t="shared" si="517"/>
        <v>0</v>
      </c>
      <c r="W1549" s="37">
        <f t="shared" si="518"/>
        <v>0</v>
      </c>
    </row>
    <row r="1550" spans="1:23" x14ac:dyDescent="0.35">
      <c r="A1550" s="30">
        <v>45784</v>
      </c>
      <c r="B1550" s="31" t="s">
        <v>838</v>
      </c>
      <c r="C1550" s="31" t="s">
        <v>798</v>
      </c>
      <c r="D1550" s="31">
        <v>5250</v>
      </c>
      <c r="E1550" s="31">
        <v>840</v>
      </c>
      <c r="F1550" s="31">
        <v>6090</v>
      </c>
      <c r="G1550" s="31">
        <v>6090</v>
      </c>
      <c r="H1550" s="31">
        <f t="shared" si="524"/>
        <v>5250</v>
      </c>
      <c r="I1550" s="30">
        <v>45814</v>
      </c>
      <c r="J1550" s="30" t="s">
        <v>506</v>
      </c>
      <c r="K1550" s="31" t="s">
        <v>504</v>
      </c>
      <c r="L1550" s="31" t="s">
        <v>405</v>
      </c>
      <c r="M1550" s="31" t="s">
        <v>388</v>
      </c>
      <c r="N1550" s="7">
        <v>46108</v>
      </c>
      <c r="O1550" s="33">
        <f t="shared" si="510"/>
        <v>3</v>
      </c>
      <c r="P1550" s="33">
        <f t="shared" si="511"/>
        <v>13</v>
      </c>
      <c r="Q1550" s="52">
        <f t="shared" si="512"/>
        <v>295</v>
      </c>
      <c r="R1550" s="37">
        <f t="shared" si="513"/>
        <v>0</v>
      </c>
      <c r="S1550" s="37">
        <f t="shared" si="514"/>
        <v>0</v>
      </c>
      <c r="T1550" s="37">
        <f t="shared" si="515"/>
        <v>0</v>
      </c>
      <c r="U1550" s="37">
        <f t="shared" si="516"/>
        <v>5250</v>
      </c>
      <c r="V1550" s="37">
        <f t="shared" si="517"/>
        <v>0</v>
      </c>
      <c r="W1550" s="37">
        <f t="shared" si="518"/>
        <v>0</v>
      </c>
    </row>
    <row r="1551" spans="1:23" x14ac:dyDescent="0.35">
      <c r="A1551" s="30">
        <v>45772</v>
      </c>
      <c r="B1551" s="31" t="s">
        <v>836</v>
      </c>
      <c r="C1551" s="31" t="s">
        <v>798</v>
      </c>
      <c r="D1551" s="31">
        <v>45500</v>
      </c>
      <c r="E1551" s="31">
        <v>7280</v>
      </c>
      <c r="F1551" s="31">
        <v>52780</v>
      </c>
      <c r="G1551" s="31">
        <v>52780</v>
      </c>
      <c r="H1551" s="31">
        <f t="shared" si="524"/>
        <v>45500</v>
      </c>
      <c r="I1551" s="30">
        <v>45802</v>
      </c>
      <c r="J1551" s="30" t="s">
        <v>506</v>
      </c>
      <c r="K1551" s="31" t="s">
        <v>504</v>
      </c>
      <c r="L1551" s="31" t="s">
        <v>405</v>
      </c>
      <c r="M1551" s="31" t="s">
        <v>388</v>
      </c>
      <c r="N1551" s="7">
        <v>46108</v>
      </c>
      <c r="O1551" s="33">
        <f t="shared" si="510"/>
        <v>3</v>
      </c>
      <c r="P1551" s="33">
        <f t="shared" si="511"/>
        <v>13</v>
      </c>
      <c r="Q1551" s="52">
        <f t="shared" si="512"/>
        <v>307</v>
      </c>
      <c r="R1551" s="37">
        <f t="shared" si="513"/>
        <v>0</v>
      </c>
      <c r="S1551" s="37">
        <f t="shared" si="514"/>
        <v>0</v>
      </c>
      <c r="T1551" s="37">
        <f t="shared" si="515"/>
        <v>0</v>
      </c>
      <c r="U1551" s="37">
        <f t="shared" si="516"/>
        <v>45500</v>
      </c>
      <c r="V1551" s="37">
        <f t="shared" si="517"/>
        <v>0</v>
      </c>
      <c r="W1551" s="37">
        <f t="shared" si="518"/>
        <v>0</v>
      </c>
    </row>
    <row r="1552" spans="1:23" x14ac:dyDescent="0.35">
      <c r="A1552" s="30">
        <v>45720</v>
      </c>
      <c r="B1552" s="31" t="s">
        <v>806</v>
      </c>
      <c r="C1552" s="31" t="s">
        <v>798</v>
      </c>
      <c r="D1552" s="31">
        <v>31483.63</v>
      </c>
      <c r="E1552" s="31">
        <v>5037.38</v>
      </c>
      <c r="F1552" s="31">
        <v>36521.01</v>
      </c>
      <c r="G1552" s="31">
        <v>5816.12</v>
      </c>
      <c r="H1552" s="31">
        <f>G1552/1.16</f>
        <v>5013.8965517241386</v>
      </c>
      <c r="I1552" s="30">
        <v>45750</v>
      </c>
      <c r="J1552" s="30" t="s">
        <v>506</v>
      </c>
      <c r="K1552" s="31" t="s">
        <v>510</v>
      </c>
      <c r="L1552" s="31" t="s">
        <v>405</v>
      </c>
      <c r="M1552" s="31" t="s">
        <v>388</v>
      </c>
      <c r="N1552" s="7">
        <v>46108</v>
      </c>
      <c r="O1552" s="33">
        <f t="shared" si="510"/>
        <v>3</v>
      </c>
      <c r="P1552" s="33">
        <f t="shared" si="511"/>
        <v>13</v>
      </c>
      <c r="Q1552" s="52">
        <f t="shared" si="512"/>
        <v>359</v>
      </c>
      <c r="R1552" s="37">
        <f t="shared" si="513"/>
        <v>0</v>
      </c>
      <c r="S1552" s="37">
        <f t="shared" si="514"/>
        <v>0</v>
      </c>
      <c r="T1552" s="37">
        <f t="shared" si="515"/>
        <v>0</v>
      </c>
      <c r="U1552" s="37">
        <f t="shared" si="516"/>
        <v>5013.8965517241386</v>
      </c>
      <c r="V1552" s="37">
        <f t="shared" si="517"/>
        <v>0</v>
      </c>
      <c r="W1552" s="37">
        <f t="shared" si="518"/>
        <v>0</v>
      </c>
    </row>
    <row r="1553" spans="1:23" x14ac:dyDescent="0.35">
      <c r="A1553" s="30">
        <v>45709</v>
      </c>
      <c r="B1553" s="31" t="s">
        <v>804</v>
      </c>
      <c r="C1553" s="31" t="s">
        <v>798</v>
      </c>
      <c r="D1553" s="31">
        <v>23609.5</v>
      </c>
      <c r="E1553" s="31">
        <v>2595.6</v>
      </c>
      <c r="F1553" s="31">
        <v>26205.1</v>
      </c>
      <c r="G1553" s="31">
        <v>26205.1</v>
      </c>
      <c r="H1553" s="31">
        <f t="shared" ref="H1553:H1555" si="525">D1553</f>
        <v>23609.5</v>
      </c>
      <c r="I1553" s="30">
        <v>45784</v>
      </c>
      <c r="J1553" s="30" t="s">
        <v>506</v>
      </c>
      <c r="K1553" s="31" t="s">
        <v>504</v>
      </c>
      <c r="L1553" s="31" t="s">
        <v>405</v>
      </c>
      <c r="M1553" s="31" t="s">
        <v>388</v>
      </c>
      <c r="N1553" s="7">
        <v>46108</v>
      </c>
      <c r="O1553" s="33">
        <f t="shared" si="510"/>
        <v>3</v>
      </c>
      <c r="P1553" s="33">
        <f t="shared" si="511"/>
        <v>13</v>
      </c>
      <c r="Q1553" s="52">
        <f t="shared" si="512"/>
        <v>325</v>
      </c>
      <c r="R1553" s="37">
        <f t="shared" si="513"/>
        <v>0</v>
      </c>
      <c r="S1553" s="37">
        <f t="shared" si="514"/>
        <v>0</v>
      </c>
      <c r="T1553" s="37">
        <f t="shared" si="515"/>
        <v>0</v>
      </c>
      <c r="U1553" s="37">
        <f t="shared" si="516"/>
        <v>23609.5</v>
      </c>
      <c r="V1553" s="37">
        <f t="shared" si="517"/>
        <v>0</v>
      </c>
      <c r="W1553" s="37">
        <f t="shared" si="518"/>
        <v>0</v>
      </c>
    </row>
    <row r="1554" spans="1:23" x14ac:dyDescent="0.35">
      <c r="A1554" s="30">
        <v>45699</v>
      </c>
      <c r="B1554" s="31" t="s">
        <v>799</v>
      </c>
      <c r="C1554" s="31" t="s">
        <v>782</v>
      </c>
      <c r="D1554" s="31">
        <v>1230</v>
      </c>
      <c r="E1554" s="31"/>
      <c r="F1554" s="31">
        <v>1230</v>
      </c>
      <c r="G1554" s="31">
        <v>1230</v>
      </c>
      <c r="H1554" s="31">
        <f t="shared" si="525"/>
        <v>1230</v>
      </c>
      <c r="I1554" s="30">
        <v>45714</v>
      </c>
      <c r="J1554" s="30" t="s">
        <v>506</v>
      </c>
      <c r="K1554" s="31" t="s">
        <v>504</v>
      </c>
      <c r="L1554" s="31" t="s">
        <v>405</v>
      </c>
      <c r="M1554" s="31" t="s">
        <v>388</v>
      </c>
      <c r="N1554" s="7">
        <v>46108</v>
      </c>
      <c r="O1554" s="33">
        <f t="shared" si="510"/>
        <v>3</v>
      </c>
      <c r="P1554" s="33">
        <f t="shared" si="511"/>
        <v>13</v>
      </c>
      <c r="Q1554" s="52">
        <f t="shared" si="512"/>
        <v>395</v>
      </c>
      <c r="R1554" s="37">
        <f t="shared" si="513"/>
        <v>0</v>
      </c>
      <c r="S1554" s="37">
        <f t="shared" si="514"/>
        <v>0</v>
      </c>
      <c r="T1554" s="37">
        <f t="shared" si="515"/>
        <v>0</v>
      </c>
      <c r="U1554" s="37">
        <f t="shared" si="516"/>
        <v>1230</v>
      </c>
      <c r="V1554" s="37">
        <f t="shared" si="517"/>
        <v>0</v>
      </c>
      <c r="W1554" s="37">
        <f t="shared" si="518"/>
        <v>0</v>
      </c>
    </row>
    <row r="1555" spans="1:23" x14ac:dyDescent="0.35">
      <c r="A1555" s="30">
        <v>45610</v>
      </c>
      <c r="B1555" s="31" t="s">
        <v>760</v>
      </c>
      <c r="C1555" s="31" t="s">
        <v>413</v>
      </c>
      <c r="D1555" s="31">
        <v>2369.29</v>
      </c>
      <c r="E1555" s="31">
        <v>379.09</v>
      </c>
      <c r="F1555" s="31">
        <v>2748.38</v>
      </c>
      <c r="G1555" s="31">
        <v>2748.38</v>
      </c>
      <c r="H1555" s="31">
        <f t="shared" si="525"/>
        <v>2369.29</v>
      </c>
      <c r="I1555" s="30">
        <v>45640</v>
      </c>
      <c r="J1555" s="30" t="s">
        <v>506</v>
      </c>
      <c r="K1555" s="31" t="s">
        <v>504</v>
      </c>
      <c r="L1555" s="31" t="s">
        <v>393</v>
      </c>
      <c r="M1555" s="31" t="s">
        <v>388</v>
      </c>
      <c r="N1555" s="7">
        <v>46108</v>
      </c>
      <c r="O1555" s="33">
        <f t="shared" si="510"/>
        <v>3</v>
      </c>
      <c r="P1555" s="33">
        <f t="shared" si="511"/>
        <v>13</v>
      </c>
      <c r="Q1555" s="52">
        <f t="shared" si="512"/>
        <v>469</v>
      </c>
      <c r="R1555" s="37">
        <f t="shared" si="513"/>
        <v>0</v>
      </c>
      <c r="S1555" s="37">
        <f t="shared" si="514"/>
        <v>0</v>
      </c>
      <c r="T1555" s="37">
        <f t="shared" si="515"/>
        <v>0</v>
      </c>
      <c r="U1555" s="37">
        <f t="shared" si="516"/>
        <v>2369.29</v>
      </c>
      <c r="V1555" s="37">
        <f t="shared" si="517"/>
        <v>0</v>
      </c>
      <c r="W1555" s="37">
        <f t="shared" si="518"/>
        <v>0</v>
      </c>
    </row>
    <row r="1556" spans="1:23" x14ac:dyDescent="0.35">
      <c r="A1556" s="30">
        <v>45596</v>
      </c>
      <c r="B1556" s="31" t="s">
        <v>747</v>
      </c>
      <c r="C1556" s="31" t="s">
        <v>413</v>
      </c>
      <c r="D1556" s="31">
        <v>3719.83</v>
      </c>
      <c r="E1556" s="31">
        <v>595.16999999999996</v>
      </c>
      <c r="F1556" s="31">
        <v>4315</v>
      </c>
      <c r="G1556" s="31">
        <v>154.22999999999999</v>
      </c>
      <c r="H1556" s="31">
        <f>G1556/1.16</f>
        <v>132.95689655172413</v>
      </c>
      <c r="I1556" s="30">
        <v>45626</v>
      </c>
      <c r="J1556" s="30" t="s">
        <v>506</v>
      </c>
      <c r="K1556" s="31" t="s">
        <v>510</v>
      </c>
      <c r="L1556" s="31" t="s">
        <v>393</v>
      </c>
      <c r="M1556" s="31" t="s">
        <v>388</v>
      </c>
      <c r="N1556" s="7">
        <v>46108</v>
      </c>
      <c r="O1556" s="33">
        <f t="shared" si="510"/>
        <v>3</v>
      </c>
      <c r="P1556" s="33">
        <f t="shared" si="511"/>
        <v>13</v>
      </c>
      <c r="Q1556" s="52">
        <f t="shared" si="512"/>
        <v>483</v>
      </c>
      <c r="R1556" s="37">
        <f t="shared" si="513"/>
        <v>0</v>
      </c>
      <c r="S1556" s="37">
        <f t="shared" si="514"/>
        <v>0</v>
      </c>
      <c r="T1556" s="37">
        <f t="shared" si="515"/>
        <v>0</v>
      </c>
      <c r="U1556" s="37">
        <f t="shared" si="516"/>
        <v>132.95689655172413</v>
      </c>
      <c r="V1556" s="37">
        <f t="shared" si="517"/>
        <v>0</v>
      </c>
      <c r="W1556" s="37">
        <f t="shared" si="518"/>
        <v>0</v>
      </c>
    </row>
    <row r="1557" spans="1:23" x14ac:dyDescent="0.35">
      <c r="A1557" s="30">
        <v>45582</v>
      </c>
      <c r="B1557" s="31" t="s">
        <v>741</v>
      </c>
      <c r="C1557" s="31" t="s">
        <v>413</v>
      </c>
      <c r="D1557" s="31">
        <v>21120</v>
      </c>
      <c r="E1557" s="31">
        <v>3379.2</v>
      </c>
      <c r="F1557" s="31">
        <v>24499.200000000001</v>
      </c>
      <c r="G1557" s="31">
        <v>24499.200000000001</v>
      </c>
      <c r="H1557" s="31">
        <f t="shared" ref="H1557:H1558" si="526">D1557</f>
        <v>21120</v>
      </c>
      <c r="I1557" s="30">
        <v>45612</v>
      </c>
      <c r="J1557" s="30" t="s">
        <v>506</v>
      </c>
      <c r="K1557" s="31" t="s">
        <v>504</v>
      </c>
      <c r="L1557" s="31" t="s">
        <v>393</v>
      </c>
      <c r="M1557" s="31" t="s">
        <v>388</v>
      </c>
      <c r="N1557" s="7">
        <v>46108</v>
      </c>
      <c r="O1557" s="33">
        <f t="shared" si="510"/>
        <v>3</v>
      </c>
      <c r="P1557" s="33">
        <f t="shared" si="511"/>
        <v>13</v>
      </c>
      <c r="Q1557" s="52">
        <f t="shared" si="512"/>
        <v>497</v>
      </c>
      <c r="R1557" s="37">
        <f t="shared" si="513"/>
        <v>0</v>
      </c>
      <c r="S1557" s="37">
        <f t="shared" si="514"/>
        <v>0</v>
      </c>
      <c r="T1557" s="37">
        <f t="shared" si="515"/>
        <v>0</v>
      </c>
      <c r="U1557" s="37">
        <f t="shared" si="516"/>
        <v>21120</v>
      </c>
      <c r="V1557" s="37">
        <f t="shared" si="517"/>
        <v>0</v>
      </c>
      <c r="W1557" s="37">
        <f t="shared" si="518"/>
        <v>0</v>
      </c>
    </row>
    <row r="1558" spans="1:23" x14ac:dyDescent="0.35">
      <c r="A1558" s="30">
        <v>45519</v>
      </c>
      <c r="B1558" s="31" t="s">
        <v>675</v>
      </c>
      <c r="C1558" s="31" t="s">
        <v>513</v>
      </c>
      <c r="D1558" s="31">
        <v>2475</v>
      </c>
      <c r="E1558" s="31">
        <v>396</v>
      </c>
      <c r="F1558" s="31">
        <v>2871</v>
      </c>
      <c r="G1558" s="31">
        <v>2871</v>
      </c>
      <c r="H1558" s="31">
        <f t="shared" si="526"/>
        <v>2475</v>
      </c>
      <c r="I1558" s="30">
        <v>45549</v>
      </c>
      <c r="J1558" s="30" t="s">
        <v>506</v>
      </c>
      <c r="K1558" s="31" t="s">
        <v>504</v>
      </c>
      <c r="L1558" s="31" t="s">
        <v>399</v>
      </c>
      <c r="M1558" s="31" t="s">
        <v>388</v>
      </c>
      <c r="N1558" s="7">
        <v>46108</v>
      </c>
      <c r="O1558" s="33">
        <f t="shared" si="510"/>
        <v>3</v>
      </c>
      <c r="P1558" s="33">
        <f t="shared" si="511"/>
        <v>13</v>
      </c>
      <c r="Q1558" s="52">
        <f t="shared" si="512"/>
        <v>560</v>
      </c>
      <c r="R1558" s="37">
        <f t="shared" si="513"/>
        <v>0</v>
      </c>
      <c r="S1558" s="37">
        <f t="shared" si="514"/>
        <v>0</v>
      </c>
      <c r="T1558" s="37">
        <f t="shared" si="515"/>
        <v>0</v>
      </c>
      <c r="U1558" s="37">
        <f t="shared" si="516"/>
        <v>2475</v>
      </c>
      <c r="V1558" s="37">
        <f t="shared" si="517"/>
        <v>0</v>
      </c>
      <c r="W1558" s="37">
        <f t="shared" si="518"/>
        <v>0</v>
      </c>
    </row>
    <row r="1559" spans="1:23" x14ac:dyDescent="0.35">
      <c r="A1559" s="30">
        <v>45498</v>
      </c>
      <c r="B1559" s="31" t="s">
        <v>661</v>
      </c>
      <c r="C1559" s="31" t="s">
        <v>513</v>
      </c>
      <c r="D1559" s="31">
        <v>2475</v>
      </c>
      <c r="E1559" s="31">
        <v>396</v>
      </c>
      <c r="F1559" s="31">
        <v>2871</v>
      </c>
      <c r="G1559" s="31">
        <v>2378</v>
      </c>
      <c r="H1559" s="31">
        <f>G1559/1.16</f>
        <v>2050</v>
      </c>
      <c r="I1559" s="30">
        <v>45528</v>
      </c>
      <c r="J1559" s="30" t="s">
        <v>506</v>
      </c>
      <c r="K1559" s="31" t="s">
        <v>510</v>
      </c>
      <c r="L1559" s="31" t="s">
        <v>399</v>
      </c>
      <c r="M1559" s="31" t="s">
        <v>388</v>
      </c>
      <c r="N1559" s="7">
        <v>46108</v>
      </c>
      <c r="O1559" s="33">
        <f t="shared" si="510"/>
        <v>3</v>
      </c>
      <c r="P1559" s="33">
        <f t="shared" si="511"/>
        <v>13</v>
      </c>
      <c r="Q1559" s="52">
        <f t="shared" si="512"/>
        <v>581</v>
      </c>
      <c r="R1559" s="37">
        <f t="shared" si="513"/>
        <v>0</v>
      </c>
      <c r="S1559" s="37">
        <f t="shared" si="514"/>
        <v>0</v>
      </c>
      <c r="T1559" s="37">
        <f t="shared" si="515"/>
        <v>0</v>
      </c>
      <c r="U1559" s="37">
        <f t="shared" si="516"/>
        <v>2050</v>
      </c>
      <c r="V1559" s="37">
        <f t="shared" si="517"/>
        <v>0</v>
      </c>
      <c r="W1559" s="37">
        <f t="shared" si="518"/>
        <v>0</v>
      </c>
    </row>
    <row r="1560" spans="1:23" x14ac:dyDescent="0.35">
      <c r="A1560" s="30">
        <v>45491</v>
      </c>
      <c r="B1560" s="31" t="s">
        <v>643</v>
      </c>
      <c r="C1560" s="31" t="s">
        <v>396</v>
      </c>
      <c r="D1560" s="31">
        <v>16588</v>
      </c>
      <c r="E1560" s="31">
        <v>2654.08</v>
      </c>
      <c r="F1560" s="31">
        <v>19242.080000000002</v>
      </c>
      <c r="G1560" s="31">
        <v>19242.080000000002</v>
      </c>
      <c r="H1560" s="31">
        <f t="shared" ref="H1560:H1561" si="527">D1560</f>
        <v>16588</v>
      </c>
      <c r="I1560" s="30">
        <v>45521</v>
      </c>
      <c r="J1560" s="30" t="s">
        <v>506</v>
      </c>
      <c r="K1560" s="31" t="s">
        <v>504</v>
      </c>
      <c r="L1560" s="31" t="s">
        <v>397</v>
      </c>
      <c r="M1560" s="31" t="s">
        <v>388</v>
      </c>
      <c r="N1560" s="7">
        <v>46108</v>
      </c>
      <c r="O1560" s="33">
        <f t="shared" si="510"/>
        <v>3</v>
      </c>
      <c r="P1560" s="33">
        <f t="shared" si="511"/>
        <v>13</v>
      </c>
      <c r="Q1560" s="52">
        <f t="shared" si="512"/>
        <v>588</v>
      </c>
      <c r="R1560" s="37">
        <f t="shared" si="513"/>
        <v>0</v>
      </c>
      <c r="S1560" s="37">
        <f t="shared" si="514"/>
        <v>0</v>
      </c>
      <c r="T1560" s="37">
        <f t="shared" si="515"/>
        <v>0</v>
      </c>
      <c r="U1560" s="37">
        <f t="shared" si="516"/>
        <v>16588</v>
      </c>
      <c r="V1560" s="37">
        <f t="shared" si="517"/>
        <v>0</v>
      </c>
      <c r="W1560" s="37">
        <f t="shared" si="518"/>
        <v>0</v>
      </c>
    </row>
    <row r="1561" spans="1:23" x14ac:dyDescent="0.35">
      <c r="A1561" s="30">
        <v>45352</v>
      </c>
      <c r="B1561" s="31" t="s">
        <v>515</v>
      </c>
      <c r="C1561" s="31" t="s">
        <v>509</v>
      </c>
      <c r="D1561" s="31">
        <v>8800</v>
      </c>
      <c r="E1561" s="31">
        <v>1408</v>
      </c>
      <c r="F1561" s="31">
        <v>10208</v>
      </c>
      <c r="G1561" s="31">
        <v>10208</v>
      </c>
      <c r="H1561" s="31">
        <f t="shared" si="527"/>
        <v>8800</v>
      </c>
      <c r="I1561" s="30">
        <v>45382</v>
      </c>
      <c r="J1561" s="30" t="s">
        <v>506</v>
      </c>
      <c r="K1561" s="31" t="s">
        <v>504</v>
      </c>
      <c r="L1561" s="31" t="s">
        <v>404</v>
      </c>
      <c r="M1561" s="31" t="s">
        <v>388</v>
      </c>
      <c r="N1561" s="7">
        <v>46108</v>
      </c>
      <c r="O1561" s="33">
        <f t="shared" ref="O1561" si="528">MONTH(N1561)</f>
        <v>3</v>
      </c>
      <c r="P1561" s="33">
        <f t="shared" ref="P1561" si="529">WEEKNUM(N1561)</f>
        <v>13</v>
      </c>
      <c r="Q1561" s="52">
        <f t="shared" ref="Q1561" si="530">IF(J1561="Vencido",N1561-I1561+1,0)</f>
        <v>727</v>
      </c>
      <c r="R1561" s="37">
        <f t="shared" ref="R1561" si="531">IF(Q1561&gt;0,IF(Q1561&lt;31,H1561,0),0)</f>
        <v>0</v>
      </c>
      <c r="S1561" s="37">
        <f t="shared" ref="S1561" si="532">IF(Q1561&gt;30,IF(Q1561&lt;61,H1561,0),0)</f>
        <v>0</v>
      </c>
      <c r="T1561" s="37">
        <f t="shared" ref="T1561" si="533">IF(Q1561&gt;60,IF(Q1561&lt;91,H1561,0),0)</f>
        <v>0</v>
      </c>
      <c r="U1561" s="37">
        <f t="shared" ref="U1561" si="534">IF(Q1561&gt;90,H1561,0)</f>
        <v>8800</v>
      </c>
      <c r="V1561" s="37">
        <f t="shared" ref="V1561" si="535">IF(J1561="Por vencer",H1561,0)</f>
        <v>0</v>
      </c>
      <c r="W1561" s="37">
        <f t="shared" ref="W1561" si="536">IF(J1561="Vigente",H1561,0)</f>
        <v>0</v>
      </c>
    </row>
    <row r="1562" spans="1:23" x14ac:dyDescent="0.35">
      <c r="A1562" s="30">
        <v>46101</v>
      </c>
      <c r="B1562" s="31" t="s">
        <v>1641</v>
      </c>
      <c r="C1562" s="31" t="s">
        <v>767</v>
      </c>
      <c r="D1562" s="31">
        <v>26000</v>
      </c>
      <c r="E1562" s="31">
        <v>4160</v>
      </c>
      <c r="F1562" s="31">
        <v>30160</v>
      </c>
      <c r="G1562" s="31">
        <v>30160</v>
      </c>
      <c r="H1562" s="31">
        <f>D1562</f>
        <v>26000</v>
      </c>
      <c r="I1562" s="30">
        <v>46131</v>
      </c>
      <c r="J1562" s="30" t="s">
        <v>503</v>
      </c>
      <c r="K1562" s="31" t="s">
        <v>504</v>
      </c>
      <c r="L1562" s="31" t="s">
        <v>397</v>
      </c>
      <c r="M1562" s="31" t="s">
        <v>388</v>
      </c>
      <c r="N1562" s="7">
        <v>46101</v>
      </c>
      <c r="O1562" s="33">
        <f t="shared" ref="O1562:O1625" si="537">MONTH(N1562)</f>
        <v>3</v>
      </c>
      <c r="P1562" s="33">
        <f t="shared" ref="P1562:P1625" si="538">WEEKNUM(N1562)</f>
        <v>12</v>
      </c>
      <c r="Q1562" s="52">
        <f t="shared" ref="Q1562:Q1625" si="539">IF(J1562="Vencido",N1562-I1562+1,0)</f>
        <v>0</v>
      </c>
      <c r="R1562" s="37">
        <f t="shared" ref="R1562:R1625" si="540">IF(Q1562&gt;0,IF(Q1562&lt;31,H1562,0),0)</f>
        <v>0</v>
      </c>
      <c r="S1562" s="37">
        <f t="shared" ref="S1562:S1625" si="541">IF(Q1562&gt;30,IF(Q1562&lt;61,H1562,0),0)</f>
        <v>0</v>
      </c>
      <c r="T1562" s="37">
        <f t="shared" ref="T1562:T1625" si="542">IF(Q1562&gt;60,IF(Q1562&lt;91,H1562,0),0)</f>
        <v>0</v>
      </c>
      <c r="U1562" s="37">
        <f t="shared" ref="U1562:U1625" si="543">IF(Q1562&gt;90,H1562,0)</f>
        <v>0</v>
      </c>
      <c r="V1562" s="37">
        <f t="shared" ref="V1562:V1625" si="544">IF(J1562="Por vencer",H1562,0)</f>
        <v>0</v>
      </c>
      <c r="W1562" s="37">
        <f t="shared" ref="W1562:W1625" si="545">IF(J1562="Vigente",H1562,0)</f>
        <v>26000</v>
      </c>
    </row>
    <row r="1563" spans="1:23" x14ac:dyDescent="0.35">
      <c r="A1563" s="30">
        <v>46101</v>
      </c>
      <c r="B1563" s="31" t="s">
        <v>1642</v>
      </c>
      <c r="C1563" s="31" t="s">
        <v>1643</v>
      </c>
      <c r="D1563" s="31">
        <v>13500</v>
      </c>
      <c r="E1563" s="31">
        <v>2160</v>
      </c>
      <c r="F1563" s="31">
        <v>15660</v>
      </c>
      <c r="G1563" s="31">
        <v>15660</v>
      </c>
      <c r="H1563" s="31">
        <f t="shared" ref="H1563:H1579" si="546">D1563</f>
        <v>13500</v>
      </c>
      <c r="I1563" s="30">
        <v>46131</v>
      </c>
      <c r="J1563" s="30" t="s">
        <v>503</v>
      </c>
      <c r="K1563" s="31" t="s">
        <v>504</v>
      </c>
      <c r="L1563" s="31" t="s">
        <v>835</v>
      </c>
      <c r="M1563" s="31" t="s">
        <v>388</v>
      </c>
      <c r="N1563" s="7">
        <v>46101</v>
      </c>
      <c r="O1563" s="33">
        <f t="shared" si="537"/>
        <v>3</v>
      </c>
      <c r="P1563" s="33">
        <f t="shared" si="538"/>
        <v>12</v>
      </c>
      <c r="Q1563" s="52">
        <f t="shared" si="539"/>
        <v>0</v>
      </c>
      <c r="R1563" s="37">
        <f t="shared" si="540"/>
        <v>0</v>
      </c>
      <c r="S1563" s="37">
        <f t="shared" si="541"/>
        <v>0</v>
      </c>
      <c r="T1563" s="37">
        <f t="shared" si="542"/>
        <v>0</v>
      </c>
      <c r="U1563" s="37">
        <f t="shared" si="543"/>
        <v>0</v>
      </c>
      <c r="V1563" s="37">
        <f t="shared" si="544"/>
        <v>0</v>
      </c>
      <c r="W1563" s="37">
        <f t="shared" si="545"/>
        <v>13500</v>
      </c>
    </row>
    <row r="1564" spans="1:23" x14ac:dyDescent="0.35">
      <c r="A1564" s="30">
        <v>46100</v>
      </c>
      <c r="B1564" s="31" t="s">
        <v>1644</v>
      </c>
      <c r="C1564" s="31" t="s">
        <v>1645</v>
      </c>
      <c r="D1564" s="31">
        <v>3780</v>
      </c>
      <c r="E1564" s="31">
        <v>604.79999999999995</v>
      </c>
      <c r="F1564" s="31">
        <v>4384.8</v>
      </c>
      <c r="G1564" s="31">
        <v>4384.8</v>
      </c>
      <c r="H1564" s="31">
        <f t="shared" si="546"/>
        <v>3780</v>
      </c>
      <c r="I1564" s="30">
        <v>46100</v>
      </c>
      <c r="J1564" s="30" t="s">
        <v>506</v>
      </c>
      <c r="K1564" s="31" t="s">
        <v>504</v>
      </c>
      <c r="L1564" s="31" t="s">
        <v>397</v>
      </c>
      <c r="M1564" s="31" t="s">
        <v>511</v>
      </c>
      <c r="N1564" s="7">
        <v>46101</v>
      </c>
      <c r="O1564" s="33">
        <f t="shared" si="537"/>
        <v>3</v>
      </c>
      <c r="P1564" s="33">
        <f t="shared" si="538"/>
        <v>12</v>
      </c>
      <c r="Q1564" s="52">
        <f t="shared" si="539"/>
        <v>2</v>
      </c>
      <c r="R1564" s="37">
        <f t="shared" si="540"/>
        <v>3780</v>
      </c>
      <c r="S1564" s="37">
        <f t="shared" si="541"/>
        <v>0</v>
      </c>
      <c r="T1564" s="37">
        <f t="shared" si="542"/>
        <v>0</v>
      </c>
      <c r="U1564" s="37">
        <f t="shared" si="543"/>
        <v>0</v>
      </c>
      <c r="V1564" s="37">
        <f t="shared" si="544"/>
        <v>0</v>
      </c>
      <c r="W1564" s="37">
        <f t="shared" si="545"/>
        <v>0</v>
      </c>
    </row>
    <row r="1565" spans="1:23" x14ac:dyDescent="0.35">
      <c r="A1565" s="30">
        <v>46100</v>
      </c>
      <c r="B1565" s="31" t="s">
        <v>1646</v>
      </c>
      <c r="C1565" s="31" t="s">
        <v>523</v>
      </c>
      <c r="D1565" s="31">
        <v>18000</v>
      </c>
      <c r="E1565" s="31">
        <v>2880</v>
      </c>
      <c r="F1565" s="31">
        <v>20880</v>
      </c>
      <c r="G1565" s="31">
        <v>20880</v>
      </c>
      <c r="H1565" s="31">
        <f t="shared" si="546"/>
        <v>18000</v>
      </c>
      <c r="I1565" s="30">
        <v>46130</v>
      </c>
      <c r="J1565" s="30" t="s">
        <v>503</v>
      </c>
      <c r="K1565" s="31" t="s">
        <v>504</v>
      </c>
      <c r="L1565" s="31" t="s">
        <v>397</v>
      </c>
      <c r="M1565" s="31" t="s">
        <v>388</v>
      </c>
      <c r="N1565" s="7">
        <v>46101</v>
      </c>
      <c r="O1565" s="33">
        <f t="shared" si="537"/>
        <v>3</v>
      </c>
      <c r="P1565" s="33">
        <f t="shared" si="538"/>
        <v>12</v>
      </c>
      <c r="Q1565" s="52">
        <f t="shared" si="539"/>
        <v>0</v>
      </c>
      <c r="R1565" s="37">
        <f t="shared" si="540"/>
        <v>0</v>
      </c>
      <c r="S1565" s="37">
        <f t="shared" si="541"/>
        <v>0</v>
      </c>
      <c r="T1565" s="37">
        <f t="shared" si="542"/>
        <v>0</v>
      </c>
      <c r="U1565" s="37">
        <f t="shared" si="543"/>
        <v>0</v>
      </c>
      <c r="V1565" s="37">
        <f t="shared" si="544"/>
        <v>0</v>
      </c>
      <c r="W1565" s="37">
        <f t="shared" si="545"/>
        <v>18000</v>
      </c>
    </row>
    <row r="1566" spans="1:23" x14ac:dyDescent="0.35">
      <c r="A1566" s="30">
        <v>46100</v>
      </c>
      <c r="B1566" s="31" t="s">
        <v>1647</v>
      </c>
      <c r="C1566" s="31" t="s">
        <v>400</v>
      </c>
      <c r="D1566" s="31">
        <v>79651.850000000006</v>
      </c>
      <c r="E1566" s="31">
        <v>12744.3</v>
      </c>
      <c r="F1566" s="31">
        <v>92396.15</v>
      </c>
      <c r="G1566" s="31">
        <v>92396.15</v>
      </c>
      <c r="H1566" s="31">
        <f t="shared" si="546"/>
        <v>79651.850000000006</v>
      </c>
      <c r="I1566" s="30">
        <v>46130</v>
      </c>
      <c r="J1566" s="30" t="s">
        <v>503</v>
      </c>
      <c r="K1566" s="31" t="s">
        <v>504</v>
      </c>
      <c r="L1566" s="31" t="s">
        <v>397</v>
      </c>
      <c r="M1566" s="31" t="s">
        <v>388</v>
      </c>
      <c r="N1566" s="7">
        <v>46101</v>
      </c>
      <c r="O1566" s="33">
        <f t="shared" si="537"/>
        <v>3</v>
      </c>
      <c r="P1566" s="33">
        <f t="shared" si="538"/>
        <v>12</v>
      </c>
      <c r="Q1566" s="52">
        <f t="shared" si="539"/>
        <v>0</v>
      </c>
      <c r="R1566" s="37">
        <f t="shared" si="540"/>
        <v>0</v>
      </c>
      <c r="S1566" s="37">
        <f t="shared" si="541"/>
        <v>0</v>
      </c>
      <c r="T1566" s="37">
        <f t="shared" si="542"/>
        <v>0</v>
      </c>
      <c r="U1566" s="37">
        <f t="shared" si="543"/>
        <v>0</v>
      </c>
      <c r="V1566" s="37">
        <f t="shared" si="544"/>
        <v>0</v>
      </c>
      <c r="W1566" s="37">
        <f t="shared" si="545"/>
        <v>79651.850000000006</v>
      </c>
    </row>
    <row r="1567" spans="1:23" x14ac:dyDescent="0.35">
      <c r="A1567" s="30">
        <v>46099</v>
      </c>
      <c r="B1567" s="31" t="s">
        <v>1649</v>
      </c>
      <c r="C1567" s="31" t="s">
        <v>1645</v>
      </c>
      <c r="D1567" s="31">
        <v>3780</v>
      </c>
      <c r="E1567" s="31">
        <v>604.79999999999995</v>
      </c>
      <c r="F1567" s="31">
        <v>4384.8</v>
      </c>
      <c r="G1567" s="31">
        <v>4384.8</v>
      </c>
      <c r="H1567" s="31">
        <f t="shared" si="546"/>
        <v>3780</v>
      </c>
      <c r="I1567" s="30">
        <v>46099</v>
      </c>
      <c r="J1567" s="30" t="s">
        <v>506</v>
      </c>
      <c r="K1567" s="31" t="s">
        <v>504</v>
      </c>
      <c r="L1567" s="31" t="s">
        <v>397</v>
      </c>
      <c r="M1567" s="31" t="s">
        <v>511</v>
      </c>
      <c r="N1567" s="7">
        <v>46101</v>
      </c>
      <c r="O1567" s="33">
        <f t="shared" si="537"/>
        <v>3</v>
      </c>
      <c r="P1567" s="33">
        <f t="shared" si="538"/>
        <v>12</v>
      </c>
      <c r="Q1567" s="52">
        <f t="shared" si="539"/>
        <v>3</v>
      </c>
      <c r="R1567" s="37">
        <f t="shared" si="540"/>
        <v>3780</v>
      </c>
      <c r="S1567" s="37">
        <f t="shared" si="541"/>
        <v>0</v>
      </c>
      <c r="T1567" s="37">
        <f t="shared" si="542"/>
        <v>0</v>
      </c>
      <c r="U1567" s="37">
        <f t="shared" si="543"/>
        <v>0</v>
      </c>
      <c r="V1567" s="37">
        <f t="shared" si="544"/>
        <v>0</v>
      </c>
      <c r="W1567" s="37">
        <f t="shared" si="545"/>
        <v>0</v>
      </c>
    </row>
    <row r="1568" spans="1:23" x14ac:dyDescent="0.35">
      <c r="A1568" s="30">
        <v>46099</v>
      </c>
      <c r="B1568" s="31" t="s">
        <v>1650</v>
      </c>
      <c r="C1568" s="31" t="s">
        <v>410</v>
      </c>
      <c r="D1568" s="31">
        <v>6800</v>
      </c>
      <c r="E1568" s="31">
        <v>1088</v>
      </c>
      <c r="F1568" s="31">
        <v>7888</v>
      </c>
      <c r="G1568" s="31">
        <v>7888</v>
      </c>
      <c r="H1568" s="31">
        <f t="shared" si="546"/>
        <v>6800</v>
      </c>
      <c r="I1568" s="30">
        <v>46129</v>
      </c>
      <c r="J1568" s="30" t="s">
        <v>503</v>
      </c>
      <c r="K1568" s="31" t="s">
        <v>504</v>
      </c>
      <c r="L1568" s="31" t="s">
        <v>397</v>
      </c>
      <c r="M1568" s="31" t="s">
        <v>388</v>
      </c>
      <c r="N1568" s="7">
        <v>46101</v>
      </c>
      <c r="O1568" s="33">
        <f t="shared" si="537"/>
        <v>3</v>
      </c>
      <c r="P1568" s="33">
        <f t="shared" si="538"/>
        <v>12</v>
      </c>
      <c r="Q1568" s="52">
        <f t="shared" si="539"/>
        <v>0</v>
      </c>
      <c r="R1568" s="37">
        <f t="shared" si="540"/>
        <v>0</v>
      </c>
      <c r="S1568" s="37">
        <f t="shared" si="541"/>
        <v>0</v>
      </c>
      <c r="T1568" s="37">
        <f t="shared" si="542"/>
        <v>0</v>
      </c>
      <c r="U1568" s="37">
        <f t="shared" si="543"/>
        <v>0</v>
      </c>
      <c r="V1568" s="37">
        <f t="shared" si="544"/>
        <v>0</v>
      </c>
      <c r="W1568" s="37">
        <f t="shared" si="545"/>
        <v>6800</v>
      </c>
    </row>
    <row r="1569" spans="1:23" x14ac:dyDescent="0.35">
      <c r="A1569" s="30">
        <v>46099</v>
      </c>
      <c r="B1569" s="31" t="s">
        <v>1652</v>
      </c>
      <c r="C1569" s="31" t="s">
        <v>803</v>
      </c>
      <c r="D1569" s="31">
        <v>9000</v>
      </c>
      <c r="E1569" s="31">
        <v>1440</v>
      </c>
      <c r="F1569" s="31">
        <v>10440</v>
      </c>
      <c r="G1569" s="31">
        <v>10440</v>
      </c>
      <c r="H1569" s="31">
        <f t="shared" si="546"/>
        <v>9000</v>
      </c>
      <c r="I1569" s="30">
        <v>46129</v>
      </c>
      <c r="J1569" s="30" t="s">
        <v>503</v>
      </c>
      <c r="K1569" s="31" t="s">
        <v>504</v>
      </c>
      <c r="L1569" s="31" t="s">
        <v>397</v>
      </c>
      <c r="M1569" s="31" t="s">
        <v>388</v>
      </c>
      <c r="N1569" s="7">
        <v>46101</v>
      </c>
      <c r="O1569" s="33">
        <f t="shared" si="537"/>
        <v>3</v>
      </c>
      <c r="P1569" s="33">
        <f t="shared" si="538"/>
        <v>12</v>
      </c>
      <c r="Q1569" s="52">
        <f t="shared" si="539"/>
        <v>0</v>
      </c>
      <c r="R1569" s="37">
        <f t="shared" si="540"/>
        <v>0</v>
      </c>
      <c r="S1569" s="37">
        <f t="shared" si="541"/>
        <v>0</v>
      </c>
      <c r="T1569" s="37">
        <f t="shared" si="542"/>
        <v>0</v>
      </c>
      <c r="U1569" s="37">
        <f t="shared" si="543"/>
        <v>0</v>
      </c>
      <c r="V1569" s="37">
        <f t="shared" si="544"/>
        <v>0</v>
      </c>
      <c r="W1569" s="37">
        <f t="shared" si="545"/>
        <v>9000</v>
      </c>
    </row>
    <row r="1570" spans="1:23" x14ac:dyDescent="0.35">
      <c r="A1570" s="30">
        <v>46099</v>
      </c>
      <c r="B1570" s="31" t="s">
        <v>1653</v>
      </c>
      <c r="C1570" s="31" t="s">
        <v>788</v>
      </c>
      <c r="D1570" s="31">
        <v>6020</v>
      </c>
      <c r="E1570" s="31">
        <v>963.2</v>
      </c>
      <c r="F1570" s="31">
        <v>6983.2</v>
      </c>
      <c r="G1570" s="31">
        <v>6983.2</v>
      </c>
      <c r="H1570" s="31">
        <f t="shared" si="546"/>
        <v>6020</v>
      </c>
      <c r="I1570" s="30">
        <v>46099</v>
      </c>
      <c r="J1570" s="30" t="s">
        <v>506</v>
      </c>
      <c r="K1570" s="31" t="s">
        <v>504</v>
      </c>
      <c r="L1570" s="31" t="s">
        <v>397</v>
      </c>
      <c r="M1570" s="31" t="s">
        <v>511</v>
      </c>
      <c r="N1570" s="7">
        <v>46101</v>
      </c>
      <c r="O1570" s="33">
        <f t="shared" si="537"/>
        <v>3</v>
      </c>
      <c r="P1570" s="33">
        <f t="shared" si="538"/>
        <v>12</v>
      </c>
      <c r="Q1570" s="52">
        <f t="shared" si="539"/>
        <v>3</v>
      </c>
      <c r="R1570" s="37">
        <f t="shared" si="540"/>
        <v>6020</v>
      </c>
      <c r="S1570" s="37">
        <f t="shared" si="541"/>
        <v>0</v>
      </c>
      <c r="T1570" s="37">
        <f t="shared" si="542"/>
        <v>0</v>
      </c>
      <c r="U1570" s="37">
        <f t="shared" si="543"/>
        <v>0</v>
      </c>
      <c r="V1570" s="37">
        <f t="shared" si="544"/>
        <v>0</v>
      </c>
      <c r="W1570" s="37">
        <f t="shared" si="545"/>
        <v>0</v>
      </c>
    </row>
    <row r="1571" spans="1:23" x14ac:dyDescent="0.35">
      <c r="A1571" s="30">
        <v>46098</v>
      </c>
      <c r="B1571" s="31" t="s">
        <v>1654</v>
      </c>
      <c r="C1571" s="31" t="s">
        <v>523</v>
      </c>
      <c r="D1571" s="31">
        <v>17850</v>
      </c>
      <c r="E1571" s="31"/>
      <c r="F1571" s="31">
        <v>17850</v>
      </c>
      <c r="G1571" s="31">
        <v>17850</v>
      </c>
      <c r="H1571" s="31">
        <f t="shared" si="546"/>
        <v>17850</v>
      </c>
      <c r="I1571" s="30">
        <v>46128</v>
      </c>
      <c r="J1571" s="30" t="s">
        <v>503</v>
      </c>
      <c r="K1571" s="31" t="s">
        <v>504</v>
      </c>
      <c r="L1571" s="31" t="s">
        <v>397</v>
      </c>
      <c r="M1571" s="31" t="s">
        <v>388</v>
      </c>
      <c r="N1571" s="7">
        <v>46101</v>
      </c>
      <c r="O1571" s="33">
        <f t="shared" si="537"/>
        <v>3</v>
      </c>
      <c r="P1571" s="33">
        <f t="shared" si="538"/>
        <v>12</v>
      </c>
      <c r="Q1571" s="52">
        <f t="shared" si="539"/>
        <v>0</v>
      </c>
      <c r="R1571" s="37">
        <f t="shared" si="540"/>
        <v>0</v>
      </c>
      <c r="S1571" s="37">
        <f t="shared" si="541"/>
        <v>0</v>
      </c>
      <c r="T1571" s="37">
        <f t="shared" si="542"/>
        <v>0</v>
      </c>
      <c r="U1571" s="37">
        <f t="shared" si="543"/>
        <v>0</v>
      </c>
      <c r="V1571" s="37">
        <f t="shared" si="544"/>
        <v>0</v>
      </c>
      <c r="W1571" s="37">
        <f t="shared" si="545"/>
        <v>17850</v>
      </c>
    </row>
    <row r="1572" spans="1:23" x14ac:dyDescent="0.35">
      <c r="A1572" s="30">
        <v>46098</v>
      </c>
      <c r="B1572" s="31" t="s">
        <v>1655</v>
      </c>
      <c r="C1572" s="31" t="s">
        <v>1503</v>
      </c>
      <c r="D1572" s="31">
        <v>3871.11</v>
      </c>
      <c r="E1572" s="31">
        <v>619.38</v>
      </c>
      <c r="F1572" s="31">
        <v>4490.49</v>
      </c>
      <c r="G1572" s="31">
        <v>4490.49</v>
      </c>
      <c r="H1572" s="31">
        <f t="shared" si="546"/>
        <v>3871.11</v>
      </c>
      <c r="I1572" s="30">
        <v>46128</v>
      </c>
      <c r="J1572" s="30" t="s">
        <v>503</v>
      </c>
      <c r="K1572" s="31" t="s">
        <v>504</v>
      </c>
      <c r="L1572" s="31" t="s">
        <v>835</v>
      </c>
      <c r="M1572" s="31" t="s">
        <v>388</v>
      </c>
      <c r="N1572" s="7">
        <v>46101</v>
      </c>
      <c r="O1572" s="33">
        <f t="shared" si="537"/>
        <v>3</v>
      </c>
      <c r="P1572" s="33">
        <f t="shared" si="538"/>
        <v>12</v>
      </c>
      <c r="Q1572" s="52">
        <f t="shared" si="539"/>
        <v>0</v>
      </c>
      <c r="R1572" s="37">
        <f t="shared" si="540"/>
        <v>0</v>
      </c>
      <c r="S1572" s="37">
        <f t="shared" si="541"/>
        <v>0</v>
      </c>
      <c r="T1572" s="37">
        <f t="shared" si="542"/>
        <v>0</v>
      </c>
      <c r="U1572" s="37">
        <f t="shared" si="543"/>
        <v>0</v>
      </c>
      <c r="V1572" s="37">
        <f t="shared" si="544"/>
        <v>0</v>
      </c>
      <c r="W1572" s="37">
        <f t="shared" si="545"/>
        <v>3871.11</v>
      </c>
    </row>
    <row r="1573" spans="1:23" x14ac:dyDescent="0.35">
      <c r="A1573" s="30">
        <v>46098</v>
      </c>
      <c r="B1573" s="31" t="s">
        <v>1656</v>
      </c>
      <c r="C1573" s="31" t="s">
        <v>1503</v>
      </c>
      <c r="D1573" s="31">
        <v>11613.33</v>
      </c>
      <c r="E1573" s="31">
        <v>1858.13</v>
      </c>
      <c r="F1573" s="31">
        <v>13471.46</v>
      </c>
      <c r="G1573" s="31">
        <v>13471.46</v>
      </c>
      <c r="H1573" s="31">
        <f t="shared" si="546"/>
        <v>11613.33</v>
      </c>
      <c r="I1573" s="30">
        <v>46128</v>
      </c>
      <c r="J1573" s="30" t="s">
        <v>503</v>
      </c>
      <c r="K1573" s="31" t="s">
        <v>504</v>
      </c>
      <c r="L1573" s="31" t="s">
        <v>835</v>
      </c>
      <c r="M1573" s="31" t="s">
        <v>388</v>
      </c>
      <c r="N1573" s="7">
        <v>46101</v>
      </c>
      <c r="O1573" s="33">
        <f t="shared" si="537"/>
        <v>3</v>
      </c>
      <c r="P1573" s="33">
        <f t="shared" si="538"/>
        <v>12</v>
      </c>
      <c r="Q1573" s="52">
        <f t="shared" si="539"/>
        <v>0</v>
      </c>
      <c r="R1573" s="37">
        <f t="shared" si="540"/>
        <v>0</v>
      </c>
      <c r="S1573" s="37">
        <f t="shared" si="541"/>
        <v>0</v>
      </c>
      <c r="T1573" s="37">
        <f t="shared" si="542"/>
        <v>0</v>
      </c>
      <c r="U1573" s="37">
        <f t="shared" si="543"/>
        <v>0</v>
      </c>
      <c r="V1573" s="37">
        <f t="shared" si="544"/>
        <v>0</v>
      </c>
      <c r="W1573" s="37">
        <f t="shared" si="545"/>
        <v>11613.33</v>
      </c>
    </row>
    <row r="1574" spans="1:23" x14ac:dyDescent="0.35">
      <c r="A1574" s="30">
        <v>46098</v>
      </c>
      <c r="B1574" s="31" t="s">
        <v>1657</v>
      </c>
      <c r="C1574" s="31" t="s">
        <v>1645</v>
      </c>
      <c r="D1574" s="31">
        <v>3780</v>
      </c>
      <c r="E1574" s="31">
        <v>604.79999999999995</v>
      </c>
      <c r="F1574" s="31">
        <v>4384.8</v>
      </c>
      <c r="G1574" s="31">
        <v>4384.8</v>
      </c>
      <c r="H1574" s="31">
        <f t="shared" si="546"/>
        <v>3780</v>
      </c>
      <c r="I1574" s="30">
        <v>46098</v>
      </c>
      <c r="J1574" s="30" t="s">
        <v>506</v>
      </c>
      <c r="K1574" s="31" t="s">
        <v>504</v>
      </c>
      <c r="L1574" s="31" t="s">
        <v>397</v>
      </c>
      <c r="M1574" s="31" t="s">
        <v>511</v>
      </c>
      <c r="N1574" s="7">
        <v>46101</v>
      </c>
      <c r="O1574" s="33">
        <f t="shared" si="537"/>
        <v>3</v>
      </c>
      <c r="P1574" s="33">
        <f t="shared" si="538"/>
        <v>12</v>
      </c>
      <c r="Q1574" s="52">
        <f t="shared" si="539"/>
        <v>4</v>
      </c>
      <c r="R1574" s="37">
        <f t="shared" si="540"/>
        <v>3780</v>
      </c>
      <c r="S1574" s="37">
        <f t="shared" si="541"/>
        <v>0</v>
      </c>
      <c r="T1574" s="37">
        <f t="shared" si="542"/>
        <v>0</v>
      </c>
      <c r="U1574" s="37">
        <f t="shared" si="543"/>
        <v>0</v>
      </c>
      <c r="V1574" s="37">
        <f t="shared" si="544"/>
        <v>0</v>
      </c>
      <c r="W1574" s="37">
        <f t="shared" si="545"/>
        <v>0</v>
      </c>
    </row>
    <row r="1575" spans="1:23" x14ac:dyDescent="0.35">
      <c r="A1575" s="30">
        <v>46098</v>
      </c>
      <c r="B1575" s="31" t="s">
        <v>1658</v>
      </c>
      <c r="C1575" s="31" t="s">
        <v>1274</v>
      </c>
      <c r="D1575" s="31">
        <v>57000</v>
      </c>
      <c r="E1575" s="31"/>
      <c r="F1575" s="31">
        <v>57000</v>
      </c>
      <c r="G1575" s="31">
        <v>57000</v>
      </c>
      <c r="H1575" s="31">
        <f t="shared" si="546"/>
        <v>57000</v>
      </c>
      <c r="I1575" s="30">
        <v>46098</v>
      </c>
      <c r="J1575" s="30" t="s">
        <v>506</v>
      </c>
      <c r="K1575" s="31" t="s">
        <v>504</v>
      </c>
      <c r="L1575" s="31" t="s">
        <v>397</v>
      </c>
      <c r="M1575" s="31" t="s">
        <v>511</v>
      </c>
      <c r="N1575" s="7">
        <v>46101</v>
      </c>
      <c r="O1575" s="33">
        <f t="shared" si="537"/>
        <v>3</v>
      </c>
      <c r="P1575" s="33">
        <f t="shared" si="538"/>
        <v>12</v>
      </c>
      <c r="Q1575" s="52">
        <f t="shared" si="539"/>
        <v>4</v>
      </c>
      <c r="R1575" s="37">
        <f t="shared" si="540"/>
        <v>57000</v>
      </c>
      <c r="S1575" s="37">
        <f t="shared" si="541"/>
        <v>0</v>
      </c>
      <c r="T1575" s="37">
        <f t="shared" si="542"/>
        <v>0</v>
      </c>
      <c r="U1575" s="37">
        <f t="shared" si="543"/>
        <v>0</v>
      </c>
      <c r="V1575" s="37">
        <f t="shared" si="544"/>
        <v>0</v>
      </c>
      <c r="W1575" s="37">
        <f t="shared" si="545"/>
        <v>0</v>
      </c>
    </row>
    <row r="1576" spans="1:23" x14ac:dyDescent="0.35">
      <c r="A1576" s="30">
        <v>46098</v>
      </c>
      <c r="B1576" s="31" t="s">
        <v>1659</v>
      </c>
      <c r="C1576" s="31" t="s">
        <v>411</v>
      </c>
      <c r="D1576" s="31">
        <v>28220</v>
      </c>
      <c r="E1576" s="31">
        <v>4515.2</v>
      </c>
      <c r="F1576" s="31">
        <v>32735.200000000001</v>
      </c>
      <c r="G1576" s="31">
        <v>32735.200000000001</v>
      </c>
      <c r="H1576" s="31">
        <f t="shared" si="546"/>
        <v>28220</v>
      </c>
      <c r="I1576" s="30">
        <v>46128</v>
      </c>
      <c r="J1576" s="30" t="s">
        <v>503</v>
      </c>
      <c r="K1576" s="31" t="s">
        <v>504</v>
      </c>
      <c r="L1576" s="31" t="s">
        <v>835</v>
      </c>
      <c r="M1576" s="31" t="s">
        <v>388</v>
      </c>
      <c r="N1576" s="7">
        <v>46101</v>
      </c>
      <c r="O1576" s="33">
        <f t="shared" si="537"/>
        <v>3</v>
      </c>
      <c r="P1576" s="33">
        <f t="shared" si="538"/>
        <v>12</v>
      </c>
      <c r="Q1576" s="52">
        <f t="shared" si="539"/>
        <v>0</v>
      </c>
      <c r="R1576" s="37">
        <f t="shared" si="540"/>
        <v>0</v>
      </c>
      <c r="S1576" s="37">
        <f t="shared" si="541"/>
        <v>0</v>
      </c>
      <c r="T1576" s="37">
        <f t="shared" si="542"/>
        <v>0</v>
      </c>
      <c r="U1576" s="37">
        <f t="shared" si="543"/>
        <v>0</v>
      </c>
      <c r="V1576" s="37">
        <f t="shared" si="544"/>
        <v>0</v>
      </c>
      <c r="W1576" s="37">
        <f t="shared" si="545"/>
        <v>28220</v>
      </c>
    </row>
    <row r="1577" spans="1:23" x14ac:dyDescent="0.35">
      <c r="A1577" s="30">
        <v>46095</v>
      </c>
      <c r="B1577" s="31" t="s">
        <v>1660</v>
      </c>
      <c r="C1577" s="31" t="s">
        <v>790</v>
      </c>
      <c r="D1577" s="31">
        <v>34200</v>
      </c>
      <c r="E1577" s="31">
        <v>5472</v>
      </c>
      <c r="F1577" s="31">
        <v>39672</v>
      </c>
      <c r="G1577" s="31">
        <v>39672</v>
      </c>
      <c r="H1577" s="31">
        <f t="shared" si="546"/>
        <v>34200</v>
      </c>
      <c r="I1577" s="30">
        <v>46125</v>
      </c>
      <c r="J1577" s="30" t="s">
        <v>503</v>
      </c>
      <c r="K1577" s="31" t="s">
        <v>504</v>
      </c>
      <c r="L1577" s="31" t="s">
        <v>397</v>
      </c>
      <c r="M1577" s="31" t="s">
        <v>388</v>
      </c>
      <c r="N1577" s="7">
        <v>46101</v>
      </c>
      <c r="O1577" s="33">
        <f t="shared" si="537"/>
        <v>3</v>
      </c>
      <c r="P1577" s="33">
        <f t="shared" si="538"/>
        <v>12</v>
      </c>
      <c r="Q1577" s="52">
        <f t="shared" si="539"/>
        <v>0</v>
      </c>
      <c r="R1577" s="37">
        <f t="shared" si="540"/>
        <v>0</v>
      </c>
      <c r="S1577" s="37">
        <f t="shared" si="541"/>
        <v>0</v>
      </c>
      <c r="T1577" s="37">
        <f t="shared" si="542"/>
        <v>0</v>
      </c>
      <c r="U1577" s="37">
        <f t="shared" si="543"/>
        <v>0</v>
      </c>
      <c r="V1577" s="37">
        <f t="shared" si="544"/>
        <v>0</v>
      </c>
      <c r="W1577" s="37">
        <f t="shared" si="545"/>
        <v>34200</v>
      </c>
    </row>
    <row r="1578" spans="1:23" x14ac:dyDescent="0.35">
      <c r="A1578" s="30">
        <v>46094</v>
      </c>
      <c r="B1578" s="31" t="s">
        <v>1568</v>
      </c>
      <c r="C1578" s="31" t="s">
        <v>563</v>
      </c>
      <c r="D1578" s="31">
        <v>27360</v>
      </c>
      <c r="E1578" s="31">
        <v>4377.6000000000004</v>
      </c>
      <c r="F1578" s="31">
        <v>31737.599999999999</v>
      </c>
      <c r="G1578" s="31">
        <v>31737.599999999999</v>
      </c>
      <c r="H1578" s="31">
        <f t="shared" si="546"/>
        <v>27360</v>
      </c>
      <c r="I1578" s="30">
        <v>46124</v>
      </c>
      <c r="J1578" s="30" t="s">
        <v>503</v>
      </c>
      <c r="K1578" s="31" t="s">
        <v>504</v>
      </c>
      <c r="L1578" s="31" t="s">
        <v>397</v>
      </c>
      <c r="M1578" s="31" t="s">
        <v>388</v>
      </c>
      <c r="N1578" s="7">
        <v>46101</v>
      </c>
      <c r="O1578" s="33">
        <f t="shared" si="537"/>
        <v>3</v>
      </c>
      <c r="P1578" s="33">
        <f t="shared" si="538"/>
        <v>12</v>
      </c>
      <c r="Q1578" s="52">
        <f t="shared" si="539"/>
        <v>0</v>
      </c>
      <c r="R1578" s="37">
        <f t="shared" si="540"/>
        <v>0</v>
      </c>
      <c r="S1578" s="37">
        <f t="shared" si="541"/>
        <v>0</v>
      </c>
      <c r="T1578" s="37">
        <f t="shared" si="542"/>
        <v>0</v>
      </c>
      <c r="U1578" s="37">
        <f t="shared" si="543"/>
        <v>0</v>
      </c>
      <c r="V1578" s="37">
        <f t="shared" si="544"/>
        <v>0</v>
      </c>
      <c r="W1578" s="37">
        <f t="shared" si="545"/>
        <v>27360</v>
      </c>
    </row>
    <row r="1579" spans="1:23" x14ac:dyDescent="0.35">
      <c r="A1579" s="30">
        <v>46094</v>
      </c>
      <c r="B1579" s="31" t="s">
        <v>1569</v>
      </c>
      <c r="C1579" s="31" t="s">
        <v>920</v>
      </c>
      <c r="D1579" s="31">
        <v>15400</v>
      </c>
      <c r="E1579" s="31">
        <v>2464</v>
      </c>
      <c r="F1579" s="31">
        <v>17864</v>
      </c>
      <c r="G1579" s="31">
        <v>17864</v>
      </c>
      <c r="H1579" s="31">
        <f t="shared" si="546"/>
        <v>15400</v>
      </c>
      <c r="I1579" s="30">
        <v>46094</v>
      </c>
      <c r="J1579" s="30" t="s">
        <v>506</v>
      </c>
      <c r="K1579" s="31" t="s">
        <v>504</v>
      </c>
      <c r="L1579" s="31" t="s">
        <v>835</v>
      </c>
      <c r="M1579" s="31" t="s">
        <v>511</v>
      </c>
      <c r="N1579" s="7">
        <v>46101</v>
      </c>
      <c r="O1579" s="33">
        <f t="shared" si="537"/>
        <v>3</v>
      </c>
      <c r="P1579" s="33">
        <f t="shared" si="538"/>
        <v>12</v>
      </c>
      <c r="Q1579" s="52">
        <f t="shared" si="539"/>
        <v>8</v>
      </c>
      <c r="R1579" s="37">
        <f t="shared" si="540"/>
        <v>15400</v>
      </c>
      <c r="S1579" s="37">
        <f t="shared" si="541"/>
        <v>0</v>
      </c>
      <c r="T1579" s="37">
        <f t="shared" si="542"/>
        <v>0</v>
      </c>
      <c r="U1579" s="37">
        <f t="shared" si="543"/>
        <v>0</v>
      </c>
      <c r="V1579" s="37">
        <f t="shared" si="544"/>
        <v>0</v>
      </c>
      <c r="W1579" s="37">
        <f t="shared" si="545"/>
        <v>0</v>
      </c>
    </row>
    <row r="1580" spans="1:23" x14ac:dyDescent="0.35">
      <c r="A1580" s="30">
        <v>46094</v>
      </c>
      <c r="B1580" s="31" t="s">
        <v>1570</v>
      </c>
      <c r="C1580" s="31" t="s">
        <v>508</v>
      </c>
      <c r="D1580" s="31">
        <v>93821.57</v>
      </c>
      <c r="E1580" s="31">
        <v>15011.45</v>
      </c>
      <c r="F1580" s="31">
        <v>108833.02</v>
      </c>
      <c r="G1580" s="31">
        <v>891.84</v>
      </c>
      <c r="H1580" s="31">
        <f>G1580/1.16</f>
        <v>768.82758620689663</v>
      </c>
      <c r="I1580" s="30">
        <v>46124</v>
      </c>
      <c r="J1580" s="30" t="s">
        <v>503</v>
      </c>
      <c r="K1580" s="31" t="s">
        <v>510</v>
      </c>
      <c r="L1580" s="31" t="s">
        <v>397</v>
      </c>
      <c r="M1580" s="31" t="s">
        <v>388</v>
      </c>
      <c r="N1580" s="7">
        <v>46101</v>
      </c>
      <c r="O1580" s="33">
        <f t="shared" si="537"/>
        <v>3</v>
      </c>
      <c r="P1580" s="33">
        <f t="shared" si="538"/>
        <v>12</v>
      </c>
      <c r="Q1580" s="52">
        <f t="shared" si="539"/>
        <v>0</v>
      </c>
      <c r="R1580" s="37">
        <f t="shared" si="540"/>
        <v>0</v>
      </c>
      <c r="S1580" s="37">
        <f t="shared" si="541"/>
        <v>0</v>
      </c>
      <c r="T1580" s="37">
        <f t="shared" si="542"/>
        <v>0</v>
      </c>
      <c r="U1580" s="37">
        <f t="shared" si="543"/>
        <v>0</v>
      </c>
      <c r="V1580" s="37">
        <f t="shared" si="544"/>
        <v>0</v>
      </c>
      <c r="W1580" s="37">
        <f t="shared" si="545"/>
        <v>768.82758620689663</v>
      </c>
    </row>
    <row r="1581" spans="1:23" x14ac:dyDescent="0.35">
      <c r="A1581" s="30">
        <v>46094</v>
      </c>
      <c r="B1581" s="31" t="s">
        <v>1571</v>
      </c>
      <c r="C1581" s="31" t="s">
        <v>1503</v>
      </c>
      <c r="D1581" s="31">
        <v>124929.32</v>
      </c>
      <c r="E1581" s="31">
        <v>19988.689999999999</v>
      </c>
      <c r="F1581" s="31">
        <v>144918.01</v>
      </c>
      <c r="G1581" s="31">
        <v>144918.01</v>
      </c>
      <c r="H1581" s="31">
        <f t="shared" ref="H1581:H1638" si="547">D1581</f>
        <v>124929.32</v>
      </c>
      <c r="I1581" s="30">
        <v>46124</v>
      </c>
      <c r="J1581" s="30" t="s">
        <v>503</v>
      </c>
      <c r="K1581" s="31" t="s">
        <v>504</v>
      </c>
      <c r="L1581" s="31" t="s">
        <v>835</v>
      </c>
      <c r="M1581" s="31" t="s">
        <v>388</v>
      </c>
      <c r="N1581" s="7">
        <v>46101</v>
      </c>
      <c r="O1581" s="33">
        <f t="shared" si="537"/>
        <v>3</v>
      </c>
      <c r="P1581" s="33">
        <f t="shared" si="538"/>
        <v>12</v>
      </c>
      <c r="Q1581" s="52">
        <f t="shared" si="539"/>
        <v>0</v>
      </c>
      <c r="R1581" s="37">
        <f t="shared" si="540"/>
        <v>0</v>
      </c>
      <c r="S1581" s="37">
        <f t="shared" si="541"/>
        <v>0</v>
      </c>
      <c r="T1581" s="37">
        <f t="shared" si="542"/>
        <v>0</v>
      </c>
      <c r="U1581" s="37">
        <f t="shared" si="543"/>
        <v>0</v>
      </c>
      <c r="V1581" s="37">
        <f t="shared" si="544"/>
        <v>0</v>
      </c>
      <c r="W1581" s="37">
        <f t="shared" si="545"/>
        <v>124929.32</v>
      </c>
    </row>
    <row r="1582" spans="1:23" x14ac:dyDescent="0.35">
      <c r="A1582" s="30">
        <v>46093</v>
      </c>
      <c r="B1582" s="31" t="s">
        <v>1572</v>
      </c>
      <c r="C1582" s="31" t="s">
        <v>831</v>
      </c>
      <c r="D1582" s="31">
        <v>6900</v>
      </c>
      <c r="E1582" s="31"/>
      <c r="F1582" s="31">
        <v>6900</v>
      </c>
      <c r="G1582" s="31">
        <v>6900</v>
      </c>
      <c r="H1582" s="31">
        <f t="shared" si="547"/>
        <v>6900</v>
      </c>
      <c r="I1582" s="30">
        <v>46123</v>
      </c>
      <c r="J1582" s="30" t="s">
        <v>503</v>
      </c>
      <c r="K1582" s="31" t="s">
        <v>504</v>
      </c>
      <c r="L1582" s="31" t="s">
        <v>397</v>
      </c>
      <c r="M1582" s="31" t="s">
        <v>388</v>
      </c>
      <c r="N1582" s="7">
        <v>46101</v>
      </c>
      <c r="O1582" s="33">
        <f t="shared" si="537"/>
        <v>3</v>
      </c>
      <c r="P1582" s="33">
        <f t="shared" si="538"/>
        <v>12</v>
      </c>
      <c r="Q1582" s="52">
        <f t="shared" si="539"/>
        <v>0</v>
      </c>
      <c r="R1582" s="37">
        <f t="shared" si="540"/>
        <v>0</v>
      </c>
      <c r="S1582" s="37">
        <f t="shared" si="541"/>
        <v>0</v>
      </c>
      <c r="T1582" s="37">
        <f t="shared" si="542"/>
        <v>0</v>
      </c>
      <c r="U1582" s="37">
        <f t="shared" si="543"/>
        <v>0</v>
      </c>
      <c r="V1582" s="37">
        <f t="shared" si="544"/>
        <v>0</v>
      </c>
      <c r="W1582" s="37">
        <f t="shared" si="545"/>
        <v>6900</v>
      </c>
    </row>
    <row r="1583" spans="1:23" x14ac:dyDescent="0.35">
      <c r="A1583" s="30">
        <v>46093</v>
      </c>
      <c r="B1583" s="31" t="s">
        <v>1573</v>
      </c>
      <c r="C1583" s="31" t="s">
        <v>523</v>
      </c>
      <c r="D1583" s="31">
        <v>49980</v>
      </c>
      <c r="E1583" s="31"/>
      <c r="F1583" s="31">
        <v>49980</v>
      </c>
      <c r="G1583" s="31">
        <v>49980</v>
      </c>
      <c r="H1583" s="31">
        <f t="shared" si="547"/>
        <v>49980</v>
      </c>
      <c r="I1583" s="30">
        <v>46123</v>
      </c>
      <c r="J1583" s="30" t="s">
        <v>503</v>
      </c>
      <c r="K1583" s="31" t="s">
        <v>504</v>
      </c>
      <c r="L1583" s="31" t="s">
        <v>397</v>
      </c>
      <c r="M1583" s="31" t="s">
        <v>388</v>
      </c>
      <c r="N1583" s="7">
        <v>46101</v>
      </c>
      <c r="O1583" s="33">
        <f t="shared" si="537"/>
        <v>3</v>
      </c>
      <c r="P1583" s="33">
        <f t="shared" si="538"/>
        <v>12</v>
      </c>
      <c r="Q1583" s="52">
        <f t="shared" si="539"/>
        <v>0</v>
      </c>
      <c r="R1583" s="37">
        <f t="shared" si="540"/>
        <v>0</v>
      </c>
      <c r="S1583" s="37">
        <f t="shared" si="541"/>
        <v>0</v>
      </c>
      <c r="T1583" s="37">
        <f t="shared" si="542"/>
        <v>0</v>
      </c>
      <c r="U1583" s="37">
        <f t="shared" si="543"/>
        <v>0</v>
      </c>
      <c r="V1583" s="37">
        <f t="shared" si="544"/>
        <v>0</v>
      </c>
      <c r="W1583" s="37">
        <f t="shared" si="545"/>
        <v>49980</v>
      </c>
    </row>
    <row r="1584" spans="1:23" x14ac:dyDescent="0.35">
      <c r="A1584" s="30">
        <v>46093</v>
      </c>
      <c r="B1584" s="31" t="s">
        <v>1574</v>
      </c>
      <c r="C1584" s="31" t="s">
        <v>402</v>
      </c>
      <c r="D1584" s="31">
        <v>48780</v>
      </c>
      <c r="E1584" s="31">
        <v>7804.8</v>
      </c>
      <c r="F1584" s="31">
        <v>56584.800000000003</v>
      </c>
      <c r="G1584" s="31">
        <v>56584.800000000003</v>
      </c>
      <c r="H1584" s="31">
        <f t="shared" si="547"/>
        <v>48780</v>
      </c>
      <c r="I1584" s="30">
        <v>46123</v>
      </c>
      <c r="J1584" s="30" t="s">
        <v>503</v>
      </c>
      <c r="K1584" s="31" t="s">
        <v>504</v>
      </c>
      <c r="L1584" s="31" t="s">
        <v>397</v>
      </c>
      <c r="M1584" s="31" t="s">
        <v>388</v>
      </c>
      <c r="N1584" s="7">
        <v>46101</v>
      </c>
      <c r="O1584" s="33">
        <f t="shared" si="537"/>
        <v>3</v>
      </c>
      <c r="P1584" s="33">
        <f t="shared" si="538"/>
        <v>12</v>
      </c>
      <c r="Q1584" s="52">
        <f t="shared" si="539"/>
        <v>0</v>
      </c>
      <c r="R1584" s="37">
        <f t="shared" si="540"/>
        <v>0</v>
      </c>
      <c r="S1584" s="37">
        <f t="shared" si="541"/>
        <v>0</v>
      </c>
      <c r="T1584" s="37">
        <f t="shared" si="542"/>
        <v>0</v>
      </c>
      <c r="U1584" s="37">
        <f t="shared" si="543"/>
        <v>0</v>
      </c>
      <c r="V1584" s="37">
        <f t="shared" si="544"/>
        <v>0</v>
      </c>
      <c r="W1584" s="37">
        <f t="shared" si="545"/>
        <v>48780</v>
      </c>
    </row>
    <row r="1585" spans="1:23" x14ac:dyDescent="0.35">
      <c r="A1585" s="30">
        <v>46093</v>
      </c>
      <c r="B1585" s="31" t="s">
        <v>1577</v>
      </c>
      <c r="C1585" s="31" t="s">
        <v>831</v>
      </c>
      <c r="D1585" s="31">
        <v>4872.59</v>
      </c>
      <c r="E1585" s="31"/>
      <c r="F1585" s="31">
        <v>4872.59</v>
      </c>
      <c r="G1585" s="31">
        <v>4872.59</v>
      </c>
      <c r="H1585" s="31">
        <f t="shared" si="547"/>
        <v>4872.59</v>
      </c>
      <c r="I1585" s="30">
        <v>46123</v>
      </c>
      <c r="J1585" s="30" t="s">
        <v>503</v>
      </c>
      <c r="K1585" s="31" t="s">
        <v>504</v>
      </c>
      <c r="L1585" s="31" t="s">
        <v>397</v>
      </c>
      <c r="M1585" s="31" t="s">
        <v>388</v>
      </c>
      <c r="N1585" s="7">
        <v>46101</v>
      </c>
      <c r="O1585" s="33">
        <f t="shared" si="537"/>
        <v>3</v>
      </c>
      <c r="P1585" s="33">
        <f t="shared" si="538"/>
        <v>12</v>
      </c>
      <c r="Q1585" s="52">
        <f t="shared" si="539"/>
        <v>0</v>
      </c>
      <c r="R1585" s="37">
        <f t="shared" si="540"/>
        <v>0</v>
      </c>
      <c r="S1585" s="37">
        <f t="shared" si="541"/>
        <v>0</v>
      </c>
      <c r="T1585" s="37">
        <f t="shared" si="542"/>
        <v>0</v>
      </c>
      <c r="U1585" s="37">
        <f t="shared" si="543"/>
        <v>0</v>
      </c>
      <c r="V1585" s="37">
        <f t="shared" si="544"/>
        <v>0</v>
      </c>
      <c r="W1585" s="37">
        <f t="shared" si="545"/>
        <v>4872.59</v>
      </c>
    </row>
    <row r="1586" spans="1:23" x14ac:dyDescent="0.35">
      <c r="A1586" s="30">
        <v>46092</v>
      </c>
      <c r="B1586" s="31" t="s">
        <v>1579</v>
      </c>
      <c r="C1586" s="31" t="s">
        <v>400</v>
      </c>
      <c r="D1586" s="31">
        <v>13862.93</v>
      </c>
      <c r="E1586" s="31">
        <v>2218.0700000000002</v>
      </c>
      <c r="F1586" s="31">
        <v>16081</v>
      </c>
      <c r="G1586" s="31">
        <v>16081</v>
      </c>
      <c r="H1586" s="31">
        <f t="shared" si="547"/>
        <v>13862.93</v>
      </c>
      <c r="I1586" s="30">
        <v>46122</v>
      </c>
      <c r="J1586" s="30" t="s">
        <v>503</v>
      </c>
      <c r="K1586" s="31" t="s">
        <v>504</v>
      </c>
      <c r="L1586" s="31" t="s">
        <v>835</v>
      </c>
      <c r="M1586" s="31" t="s">
        <v>388</v>
      </c>
      <c r="N1586" s="7">
        <v>46101</v>
      </c>
      <c r="O1586" s="33">
        <f t="shared" si="537"/>
        <v>3</v>
      </c>
      <c r="P1586" s="33">
        <f t="shared" si="538"/>
        <v>12</v>
      </c>
      <c r="Q1586" s="52">
        <f t="shared" si="539"/>
        <v>0</v>
      </c>
      <c r="R1586" s="37">
        <f t="shared" si="540"/>
        <v>0</v>
      </c>
      <c r="S1586" s="37">
        <f t="shared" si="541"/>
        <v>0</v>
      </c>
      <c r="T1586" s="37">
        <f t="shared" si="542"/>
        <v>0</v>
      </c>
      <c r="U1586" s="37">
        <f t="shared" si="543"/>
        <v>0</v>
      </c>
      <c r="V1586" s="37">
        <f t="shared" si="544"/>
        <v>0</v>
      </c>
      <c r="W1586" s="37">
        <f t="shared" si="545"/>
        <v>13862.93</v>
      </c>
    </row>
    <row r="1587" spans="1:23" x14ac:dyDescent="0.35">
      <c r="A1587" s="30">
        <v>46091</v>
      </c>
      <c r="B1587" s="31" t="s">
        <v>1581</v>
      </c>
      <c r="C1587" s="31" t="s">
        <v>1382</v>
      </c>
      <c r="D1587" s="31">
        <v>31500</v>
      </c>
      <c r="E1587" s="31"/>
      <c r="F1587" s="31">
        <v>31500</v>
      </c>
      <c r="G1587" s="31">
        <v>31500</v>
      </c>
      <c r="H1587" s="31">
        <f t="shared" si="547"/>
        <v>31500</v>
      </c>
      <c r="I1587" s="30">
        <v>46121</v>
      </c>
      <c r="J1587" s="30" t="s">
        <v>503</v>
      </c>
      <c r="K1587" s="31" t="s">
        <v>504</v>
      </c>
      <c r="L1587" s="31" t="s">
        <v>397</v>
      </c>
      <c r="M1587" s="31" t="s">
        <v>388</v>
      </c>
      <c r="N1587" s="7">
        <v>46101</v>
      </c>
      <c r="O1587" s="33">
        <f t="shared" si="537"/>
        <v>3</v>
      </c>
      <c r="P1587" s="33">
        <f t="shared" si="538"/>
        <v>12</v>
      </c>
      <c r="Q1587" s="52">
        <f t="shared" si="539"/>
        <v>0</v>
      </c>
      <c r="R1587" s="37">
        <f t="shared" si="540"/>
        <v>0</v>
      </c>
      <c r="S1587" s="37">
        <f t="shared" si="541"/>
        <v>0</v>
      </c>
      <c r="T1587" s="37">
        <f t="shared" si="542"/>
        <v>0</v>
      </c>
      <c r="U1587" s="37">
        <f t="shared" si="543"/>
        <v>0</v>
      </c>
      <c r="V1587" s="37">
        <f t="shared" si="544"/>
        <v>0</v>
      </c>
      <c r="W1587" s="37">
        <f t="shared" si="545"/>
        <v>31500</v>
      </c>
    </row>
    <row r="1588" spans="1:23" x14ac:dyDescent="0.35">
      <c r="A1588" s="30">
        <v>46091</v>
      </c>
      <c r="B1588" s="31" t="s">
        <v>1583</v>
      </c>
      <c r="C1588" s="31" t="s">
        <v>400</v>
      </c>
      <c r="D1588" s="31">
        <v>24627.42</v>
      </c>
      <c r="E1588" s="31">
        <v>3940.39</v>
      </c>
      <c r="F1588" s="31">
        <v>28567.81</v>
      </c>
      <c r="G1588" s="31">
        <v>28567.81</v>
      </c>
      <c r="H1588" s="31">
        <f t="shared" si="547"/>
        <v>24627.42</v>
      </c>
      <c r="I1588" s="30">
        <v>46121</v>
      </c>
      <c r="J1588" s="30" t="s">
        <v>503</v>
      </c>
      <c r="K1588" s="31" t="s">
        <v>504</v>
      </c>
      <c r="L1588" s="31" t="s">
        <v>835</v>
      </c>
      <c r="M1588" s="31" t="s">
        <v>388</v>
      </c>
      <c r="N1588" s="7">
        <v>46101</v>
      </c>
      <c r="O1588" s="33">
        <f t="shared" si="537"/>
        <v>3</v>
      </c>
      <c r="P1588" s="33">
        <f t="shared" si="538"/>
        <v>12</v>
      </c>
      <c r="Q1588" s="52">
        <f t="shared" si="539"/>
        <v>0</v>
      </c>
      <c r="R1588" s="37">
        <f t="shared" si="540"/>
        <v>0</v>
      </c>
      <c r="S1588" s="37">
        <f t="shared" si="541"/>
        <v>0</v>
      </c>
      <c r="T1588" s="37">
        <f t="shared" si="542"/>
        <v>0</v>
      </c>
      <c r="U1588" s="37">
        <f t="shared" si="543"/>
        <v>0</v>
      </c>
      <c r="V1588" s="37">
        <f t="shared" si="544"/>
        <v>0</v>
      </c>
      <c r="W1588" s="37">
        <f t="shared" si="545"/>
        <v>24627.42</v>
      </c>
    </row>
    <row r="1589" spans="1:23" x14ac:dyDescent="0.35">
      <c r="A1589" s="30">
        <v>46091</v>
      </c>
      <c r="B1589" s="31" t="s">
        <v>1584</v>
      </c>
      <c r="C1589" s="31" t="s">
        <v>674</v>
      </c>
      <c r="D1589" s="31">
        <v>88274.9</v>
      </c>
      <c r="E1589" s="31">
        <v>14123.98</v>
      </c>
      <c r="F1589" s="31">
        <v>102398.88</v>
      </c>
      <c r="G1589" s="31">
        <v>102398.88</v>
      </c>
      <c r="H1589" s="31">
        <f t="shared" si="547"/>
        <v>88274.9</v>
      </c>
      <c r="I1589" s="30">
        <v>46121</v>
      </c>
      <c r="J1589" s="30" t="s">
        <v>503</v>
      </c>
      <c r="K1589" s="31" t="s">
        <v>504</v>
      </c>
      <c r="L1589" s="31" t="s">
        <v>835</v>
      </c>
      <c r="M1589" s="31" t="s">
        <v>388</v>
      </c>
      <c r="N1589" s="7">
        <v>46101</v>
      </c>
      <c r="O1589" s="33">
        <f t="shared" si="537"/>
        <v>3</v>
      </c>
      <c r="P1589" s="33">
        <f t="shared" si="538"/>
        <v>12</v>
      </c>
      <c r="Q1589" s="52">
        <f t="shared" si="539"/>
        <v>0</v>
      </c>
      <c r="R1589" s="37">
        <f t="shared" si="540"/>
        <v>0</v>
      </c>
      <c r="S1589" s="37">
        <f t="shared" si="541"/>
        <v>0</v>
      </c>
      <c r="T1589" s="37">
        <f t="shared" si="542"/>
        <v>0</v>
      </c>
      <c r="U1589" s="37">
        <f t="shared" si="543"/>
        <v>0</v>
      </c>
      <c r="V1589" s="37">
        <f t="shared" si="544"/>
        <v>0</v>
      </c>
      <c r="W1589" s="37">
        <f t="shared" si="545"/>
        <v>88274.9</v>
      </c>
    </row>
    <row r="1590" spans="1:23" x14ac:dyDescent="0.35">
      <c r="A1590" s="30">
        <v>46091</v>
      </c>
      <c r="B1590" s="31" t="s">
        <v>1585</v>
      </c>
      <c r="C1590" s="31" t="s">
        <v>674</v>
      </c>
      <c r="D1590" s="31">
        <v>77240.539999999994</v>
      </c>
      <c r="E1590" s="31">
        <v>12358.49</v>
      </c>
      <c r="F1590" s="31">
        <v>89599.03</v>
      </c>
      <c r="G1590" s="31">
        <v>89599.03</v>
      </c>
      <c r="H1590" s="31">
        <f t="shared" si="547"/>
        <v>77240.539999999994</v>
      </c>
      <c r="I1590" s="30">
        <v>46121</v>
      </c>
      <c r="J1590" s="30" t="s">
        <v>503</v>
      </c>
      <c r="K1590" s="31" t="s">
        <v>504</v>
      </c>
      <c r="L1590" s="31" t="s">
        <v>835</v>
      </c>
      <c r="M1590" s="31" t="s">
        <v>388</v>
      </c>
      <c r="N1590" s="7">
        <v>46101</v>
      </c>
      <c r="O1590" s="33">
        <f t="shared" si="537"/>
        <v>3</v>
      </c>
      <c r="P1590" s="33">
        <f t="shared" si="538"/>
        <v>12</v>
      </c>
      <c r="Q1590" s="52">
        <f t="shared" si="539"/>
        <v>0</v>
      </c>
      <c r="R1590" s="37">
        <f t="shared" si="540"/>
        <v>0</v>
      </c>
      <c r="S1590" s="37">
        <f t="shared" si="541"/>
        <v>0</v>
      </c>
      <c r="T1590" s="37">
        <f t="shared" si="542"/>
        <v>0</v>
      </c>
      <c r="U1590" s="37">
        <f t="shared" si="543"/>
        <v>0</v>
      </c>
      <c r="V1590" s="37">
        <f t="shared" si="544"/>
        <v>0</v>
      </c>
      <c r="W1590" s="37">
        <f t="shared" si="545"/>
        <v>77240.539999999994</v>
      </c>
    </row>
    <row r="1591" spans="1:23" x14ac:dyDescent="0.35">
      <c r="A1591" s="30">
        <v>46091</v>
      </c>
      <c r="B1591" s="31" t="s">
        <v>1587</v>
      </c>
      <c r="C1591" s="31" t="s">
        <v>522</v>
      </c>
      <c r="D1591" s="31">
        <v>14214.96</v>
      </c>
      <c r="E1591" s="31">
        <v>2274.39</v>
      </c>
      <c r="F1591" s="31">
        <v>16489.349999999999</v>
      </c>
      <c r="G1591" s="31">
        <v>16489.349999999999</v>
      </c>
      <c r="H1591" s="31">
        <f t="shared" si="547"/>
        <v>14214.96</v>
      </c>
      <c r="I1591" s="30">
        <v>46121</v>
      </c>
      <c r="J1591" s="30" t="s">
        <v>503</v>
      </c>
      <c r="K1591" s="31" t="s">
        <v>504</v>
      </c>
      <c r="L1591" s="31" t="s">
        <v>397</v>
      </c>
      <c r="M1591" s="31" t="s">
        <v>388</v>
      </c>
      <c r="N1591" s="7">
        <v>46101</v>
      </c>
      <c r="O1591" s="33">
        <f t="shared" si="537"/>
        <v>3</v>
      </c>
      <c r="P1591" s="33">
        <f t="shared" si="538"/>
        <v>12</v>
      </c>
      <c r="Q1591" s="52">
        <f t="shared" si="539"/>
        <v>0</v>
      </c>
      <c r="R1591" s="37">
        <f t="shared" si="540"/>
        <v>0</v>
      </c>
      <c r="S1591" s="37">
        <f t="shared" si="541"/>
        <v>0</v>
      </c>
      <c r="T1591" s="37">
        <f t="shared" si="542"/>
        <v>0</v>
      </c>
      <c r="U1591" s="37">
        <f t="shared" si="543"/>
        <v>0</v>
      </c>
      <c r="V1591" s="37">
        <f t="shared" si="544"/>
        <v>0</v>
      </c>
      <c r="W1591" s="37">
        <f t="shared" si="545"/>
        <v>14214.96</v>
      </c>
    </row>
    <row r="1592" spans="1:23" x14ac:dyDescent="0.35">
      <c r="A1592" s="30">
        <v>46090</v>
      </c>
      <c r="B1592" s="31" t="s">
        <v>1590</v>
      </c>
      <c r="C1592" s="31" t="s">
        <v>408</v>
      </c>
      <c r="D1592" s="31">
        <v>20000</v>
      </c>
      <c r="E1592" s="31">
        <v>3200</v>
      </c>
      <c r="F1592" s="31">
        <v>23200</v>
      </c>
      <c r="G1592" s="31">
        <v>23200</v>
      </c>
      <c r="H1592" s="31">
        <f t="shared" si="547"/>
        <v>20000</v>
      </c>
      <c r="I1592" s="30">
        <v>46120</v>
      </c>
      <c r="J1592" s="30" t="s">
        <v>503</v>
      </c>
      <c r="K1592" s="31" t="s">
        <v>504</v>
      </c>
      <c r="L1592" s="31" t="s">
        <v>397</v>
      </c>
      <c r="M1592" s="31" t="s">
        <v>388</v>
      </c>
      <c r="N1592" s="7">
        <v>46101</v>
      </c>
      <c r="O1592" s="33">
        <f t="shared" si="537"/>
        <v>3</v>
      </c>
      <c r="P1592" s="33">
        <f t="shared" si="538"/>
        <v>12</v>
      </c>
      <c r="Q1592" s="52">
        <f t="shared" si="539"/>
        <v>0</v>
      </c>
      <c r="R1592" s="37">
        <f t="shared" si="540"/>
        <v>0</v>
      </c>
      <c r="S1592" s="37">
        <f t="shared" si="541"/>
        <v>0</v>
      </c>
      <c r="T1592" s="37">
        <f t="shared" si="542"/>
        <v>0</v>
      </c>
      <c r="U1592" s="37">
        <f t="shared" si="543"/>
        <v>0</v>
      </c>
      <c r="V1592" s="37">
        <f t="shared" si="544"/>
        <v>0</v>
      </c>
      <c r="W1592" s="37">
        <f t="shared" si="545"/>
        <v>20000</v>
      </c>
    </row>
    <row r="1593" spans="1:23" x14ac:dyDescent="0.35">
      <c r="A1593" s="30">
        <v>46090</v>
      </c>
      <c r="B1593" s="31" t="s">
        <v>1591</v>
      </c>
      <c r="C1593" s="31" t="s">
        <v>523</v>
      </c>
      <c r="D1593" s="31">
        <v>18000</v>
      </c>
      <c r="E1593" s="31">
        <v>2880</v>
      </c>
      <c r="F1593" s="31">
        <v>20880</v>
      </c>
      <c r="G1593" s="31">
        <v>20880</v>
      </c>
      <c r="H1593" s="31">
        <f t="shared" si="547"/>
        <v>18000</v>
      </c>
      <c r="I1593" s="30">
        <v>46120</v>
      </c>
      <c r="J1593" s="30" t="s">
        <v>503</v>
      </c>
      <c r="K1593" s="31" t="s">
        <v>504</v>
      </c>
      <c r="L1593" s="31" t="s">
        <v>397</v>
      </c>
      <c r="M1593" s="31" t="s">
        <v>388</v>
      </c>
      <c r="N1593" s="7">
        <v>46101</v>
      </c>
      <c r="O1593" s="33">
        <f t="shared" si="537"/>
        <v>3</v>
      </c>
      <c r="P1593" s="33">
        <f t="shared" si="538"/>
        <v>12</v>
      </c>
      <c r="Q1593" s="52">
        <f t="shared" si="539"/>
        <v>0</v>
      </c>
      <c r="R1593" s="37">
        <f t="shared" si="540"/>
        <v>0</v>
      </c>
      <c r="S1593" s="37">
        <f t="shared" si="541"/>
        <v>0</v>
      </c>
      <c r="T1593" s="37">
        <f t="shared" si="542"/>
        <v>0</v>
      </c>
      <c r="U1593" s="37">
        <f t="shared" si="543"/>
        <v>0</v>
      </c>
      <c r="V1593" s="37">
        <f t="shared" si="544"/>
        <v>0</v>
      </c>
      <c r="W1593" s="37">
        <f t="shared" si="545"/>
        <v>18000</v>
      </c>
    </row>
    <row r="1594" spans="1:23" x14ac:dyDescent="0.35">
      <c r="A1594" s="30">
        <v>46087</v>
      </c>
      <c r="B1594" s="31" t="s">
        <v>1543</v>
      </c>
      <c r="C1594" s="31" t="s">
        <v>1382</v>
      </c>
      <c r="D1594" s="31">
        <v>7140</v>
      </c>
      <c r="E1594" s="31"/>
      <c r="F1594" s="31">
        <v>7140</v>
      </c>
      <c r="G1594" s="31">
        <v>7140</v>
      </c>
      <c r="H1594" s="31">
        <f t="shared" si="547"/>
        <v>7140</v>
      </c>
      <c r="I1594" s="30">
        <v>46117</v>
      </c>
      <c r="J1594" s="30" t="s">
        <v>503</v>
      </c>
      <c r="K1594" s="31" t="s">
        <v>504</v>
      </c>
      <c r="L1594" s="31" t="s">
        <v>397</v>
      </c>
      <c r="M1594" s="31" t="s">
        <v>388</v>
      </c>
      <c r="N1594" s="7">
        <v>46101</v>
      </c>
      <c r="O1594" s="33">
        <f t="shared" si="537"/>
        <v>3</v>
      </c>
      <c r="P1594" s="33">
        <f t="shared" si="538"/>
        <v>12</v>
      </c>
      <c r="Q1594" s="52">
        <f t="shared" si="539"/>
        <v>0</v>
      </c>
      <c r="R1594" s="37">
        <f t="shared" si="540"/>
        <v>0</v>
      </c>
      <c r="S1594" s="37">
        <f t="shared" si="541"/>
        <v>0</v>
      </c>
      <c r="T1594" s="37">
        <f t="shared" si="542"/>
        <v>0</v>
      </c>
      <c r="U1594" s="37">
        <f t="shared" si="543"/>
        <v>0</v>
      </c>
      <c r="V1594" s="37">
        <f t="shared" si="544"/>
        <v>0</v>
      </c>
      <c r="W1594" s="37">
        <f t="shared" si="545"/>
        <v>7140</v>
      </c>
    </row>
    <row r="1595" spans="1:23" x14ac:dyDescent="0.35">
      <c r="A1595" s="30">
        <v>46087</v>
      </c>
      <c r="B1595" s="31" t="s">
        <v>1544</v>
      </c>
      <c r="C1595" s="31" t="s">
        <v>1382</v>
      </c>
      <c r="D1595" s="31">
        <v>7140</v>
      </c>
      <c r="E1595" s="31"/>
      <c r="F1595" s="31">
        <v>7140</v>
      </c>
      <c r="G1595" s="31">
        <v>7140</v>
      </c>
      <c r="H1595" s="31">
        <f t="shared" si="547"/>
        <v>7140</v>
      </c>
      <c r="I1595" s="30">
        <v>46117</v>
      </c>
      <c r="J1595" s="30" t="s">
        <v>503</v>
      </c>
      <c r="K1595" s="31" t="s">
        <v>504</v>
      </c>
      <c r="L1595" s="31" t="s">
        <v>397</v>
      </c>
      <c r="M1595" s="31" t="s">
        <v>388</v>
      </c>
      <c r="N1595" s="7">
        <v>46101</v>
      </c>
      <c r="O1595" s="33">
        <f t="shared" si="537"/>
        <v>3</v>
      </c>
      <c r="P1595" s="33">
        <f t="shared" si="538"/>
        <v>12</v>
      </c>
      <c r="Q1595" s="52">
        <f t="shared" si="539"/>
        <v>0</v>
      </c>
      <c r="R1595" s="37">
        <f t="shared" si="540"/>
        <v>0</v>
      </c>
      <c r="S1595" s="37">
        <f t="shared" si="541"/>
        <v>0</v>
      </c>
      <c r="T1595" s="37">
        <f t="shared" si="542"/>
        <v>0</v>
      </c>
      <c r="U1595" s="37">
        <f t="shared" si="543"/>
        <v>0</v>
      </c>
      <c r="V1595" s="37">
        <f t="shared" si="544"/>
        <v>0</v>
      </c>
      <c r="W1595" s="37">
        <f t="shared" si="545"/>
        <v>7140</v>
      </c>
    </row>
    <row r="1596" spans="1:23" x14ac:dyDescent="0.35">
      <c r="A1596" s="30">
        <v>46087</v>
      </c>
      <c r="B1596" s="31" t="s">
        <v>1545</v>
      </c>
      <c r="C1596" s="31" t="s">
        <v>674</v>
      </c>
      <c r="D1596" s="31">
        <v>58107.38</v>
      </c>
      <c r="E1596" s="31">
        <v>9297.18</v>
      </c>
      <c r="F1596" s="31">
        <v>67404.56</v>
      </c>
      <c r="G1596" s="31">
        <v>67404.56</v>
      </c>
      <c r="H1596" s="31">
        <f t="shared" si="547"/>
        <v>58107.38</v>
      </c>
      <c r="I1596" s="30">
        <v>46117</v>
      </c>
      <c r="J1596" s="30" t="s">
        <v>503</v>
      </c>
      <c r="K1596" s="31" t="s">
        <v>504</v>
      </c>
      <c r="L1596" s="31" t="s">
        <v>397</v>
      </c>
      <c r="M1596" s="31" t="s">
        <v>388</v>
      </c>
      <c r="N1596" s="7">
        <v>46101</v>
      </c>
      <c r="O1596" s="33">
        <f t="shared" si="537"/>
        <v>3</v>
      </c>
      <c r="P1596" s="33">
        <f t="shared" si="538"/>
        <v>12</v>
      </c>
      <c r="Q1596" s="52">
        <f t="shared" si="539"/>
        <v>0</v>
      </c>
      <c r="R1596" s="37">
        <f t="shared" si="540"/>
        <v>0</v>
      </c>
      <c r="S1596" s="37">
        <f t="shared" si="541"/>
        <v>0</v>
      </c>
      <c r="T1596" s="37">
        <f t="shared" si="542"/>
        <v>0</v>
      </c>
      <c r="U1596" s="37">
        <f t="shared" si="543"/>
        <v>0</v>
      </c>
      <c r="V1596" s="37">
        <f t="shared" si="544"/>
        <v>0</v>
      </c>
      <c r="W1596" s="37">
        <f t="shared" si="545"/>
        <v>58107.38</v>
      </c>
    </row>
    <row r="1597" spans="1:23" x14ac:dyDescent="0.35">
      <c r="A1597" s="30">
        <v>46086</v>
      </c>
      <c r="B1597" s="31" t="s">
        <v>1546</v>
      </c>
      <c r="C1597" s="31" t="s">
        <v>412</v>
      </c>
      <c r="D1597" s="31">
        <v>5544.06</v>
      </c>
      <c r="E1597" s="31">
        <v>887.05</v>
      </c>
      <c r="F1597" s="31">
        <v>6431.11</v>
      </c>
      <c r="G1597" s="31">
        <v>6431.11</v>
      </c>
      <c r="H1597" s="31">
        <f t="shared" si="547"/>
        <v>5544.06</v>
      </c>
      <c r="I1597" s="30">
        <v>46116</v>
      </c>
      <c r="J1597" s="30" t="s">
        <v>503</v>
      </c>
      <c r="K1597" s="31" t="s">
        <v>504</v>
      </c>
      <c r="L1597" s="31" t="s">
        <v>397</v>
      </c>
      <c r="M1597" s="31" t="s">
        <v>388</v>
      </c>
      <c r="N1597" s="7">
        <v>46101</v>
      </c>
      <c r="O1597" s="33">
        <f t="shared" si="537"/>
        <v>3</v>
      </c>
      <c r="P1597" s="33">
        <f t="shared" si="538"/>
        <v>12</v>
      </c>
      <c r="Q1597" s="52">
        <f t="shared" si="539"/>
        <v>0</v>
      </c>
      <c r="R1597" s="37">
        <f t="shared" si="540"/>
        <v>0</v>
      </c>
      <c r="S1597" s="37">
        <f t="shared" si="541"/>
        <v>0</v>
      </c>
      <c r="T1597" s="37">
        <f t="shared" si="542"/>
        <v>0</v>
      </c>
      <c r="U1597" s="37">
        <f t="shared" si="543"/>
        <v>0</v>
      </c>
      <c r="V1597" s="37">
        <f t="shared" si="544"/>
        <v>0</v>
      </c>
      <c r="W1597" s="37">
        <f t="shared" si="545"/>
        <v>5544.06</v>
      </c>
    </row>
    <row r="1598" spans="1:23" x14ac:dyDescent="0.35">
      <c r="A1598" s="30">
        <v>46085</v>
      </c>
      <c r="B1598" s="31" t="s">
        <v>1547</v>
      </c>
      <c r="C1598" s="31" t="s">
        <v>674</v>
      </c>
      <c r="D1598" s="31">
        <v>36686.199999999997</v>
      </c>
      <c r="E1598" s="31">
        <v>5869.79</v>
      </c>
      <c r="F1598" s="31">
        <v>42555.99</v>
      </c>
      <c r="G1598" s="31">
        <v>42555.99</v>
      </c>
      <c r="H1598" s="31">
        <f t="shared" si="547"/>
        <v>36686.199999999997</v>
      </c>
      <c r="I1598" s="30">
        <v>46115</v>
      </c>
      <c r="J1598" s="30" t="s">
        <v>503</v>
      </c>
      <c r="K1598" s="31" t="s">
        <v>504</v>
      </c>
      <c r="L1598" s="31" t="s">
        <v>835</v>
      </c>
      <c r="M1598" s="31" t="s">
        <v>388</v>
      </c>
      <c r="N1598" s="7">
        <v>46101</v>
      </c>
      <c r="O1598" s="33">
        <f t="shared" si="537"/>
        <v>3</v>
      </c>
      <c r="P1598" s="33">
        <f t="shared" si="538"/>
        <v>12</v>
      </c>
      <c r="Q1598" s="52">
        <f t="shared" si="539"/>
        <v>0</v>
      </c>
      <c r="R1598" s="37">
        <f t="shared" si="540"/>
        <v>0</v>
      </c>
      <c r="S1598" s="37">
        <f t="shared" si="541"/>
        <v>0</v>
      </c>
      <c r="T1598" s="37">
        <f t="shared" si="542"/>
        <v>0</v>
      </c>
      <c r="U1598" s="37">
        <f t="shared" si="543"/>
        <v>0</v>
      </c>
      <c r="V1598" s="37">
        <f t="shared" si="544"/>
        <v>0</v>
      </c>
      <c r="W1598" s="37">
        <f t="shared" si="545"/>
        <v>36686.199999999997</v>
      </c>
    </row>
    <row r="1599" spans="1:23" x14ac:dyDescent="0.35">
      <c r="A1599" s="30">
        <v>46084</v>
      </c>
      <c r="B1599" s="31" t="s">
        <v>1551</v>
      </c>
      <c r="C1599" s="31" t="s">
        <v>745</v>
      </c>
      <c r="D1599" s="31">
        <v>56209.14</v>
      </c>
      <c r="E1599" s="31">
        <v>8993.4599999999991</v>
      </c>
      <c r="F1599" s="31">
        <v>65202.6</v>
      </c>
      <c r="G1599" s="31">
        <v>65202.6</v>
      </c>
      <c r="H1599" s="31">
        <f t="shared" si="547"/>
        <v>56209.14</v>
      </c>
      <c r="I1599" s="30">
        <v>46114</v>
      </c>
      <c r="J1599" s="30" t="s">
        <v>503</v>
      </c>
      <c r="K1599" s="31" t="s">
        <v>504</v>
      </c>
      <c r="L1599" s="31" t="s">
        <v>835</v>
      </c>
      <c r="M1599" s="31" t="s">
        <v>388</v>
      </c>
      <c r="N1599" s="7">
        <v>46101</v>
      </c>
      <c r="O1599" s="33">
        <f t="shared" si="537"/>
        <v>3</v>
      </c>
      <c r="P1599" s="33">
        <f t="shared" si="538"/>
        <v>12</v>
      </c>
      <c r="Q1599" s="52">
        <f t="shared" si="539"/>
        <v>0</v>
      </c>
      <c r="R1599" s="37">
        <f t="shared" si="540"/>
        <v>0</v>
      </c>
      <c r="S1599" s="37">
        <f t="shared" si="541"/>
        <v>0</v>
      </c>
      <c r="T1599" s="37">
        <f t="shared" si="542"/>
        <v>0</v>
      </c>
      <c r="U1599" s="37">
        <f t="shared" si="543"/>
        <v>0</v>
      </c>
      <c r="V1599" s="37">
        <f t="shared" si="544"/>
        <v>0</v>
      </c>
      <c r="W1599" s="37">
        <f t="shared" si="545"/>
        <v>56209.14</v>
      </c>
    </row>
    <row r="1600" spans="1:23" x14ac:dyDescent="0.35">
      <c r="A1600" s="30">
        <v>46083</v>
      </c>
      <c r="B1600" s="31" t="s">
        <v>1552</v>
      </c>
      <c r="C1600" s="31" t="s">
        <v>831</v>
      </c>
      <c r="D1600" s="31">
        <v>7128.79</v>
      </c>
      <c r="E1600" s="31"/>
      <c r="F1600" s="31">
        <v>7128.79</v>
      </c>
      <c r="G1600" s="31">
        <v>7128.79</v>
      </c>
      <c r="H1600" s="31">
        <f t="shared" si="547"/>
        <v>7128.79</v>
      </c>
      <c r="I1600" s="30">
        <v>46113</v>
      </c>
      <c r="J1600" s="30" t="s">
        <v>503</v>
      </c>
      <c r="K1600" s="31" t="s">
        <v>504</v>
      </c>
      <c r="L1600" s="31" t="s">
        <v>397</v>
      </c>
      <c r="M1600" s="31" t="s">
        <v>388</v>
      </c>
      <c r="N1600" s="7">
        <v>46101</v>
      </c>
      <c r="O1600" s="33">
        <f t="shared" si="537"/>
        <v>3</v>
      </c>
      <c r="P1600" s="33">
        <f t="shared" si="538"/>
        <v>12</v>
      </c>
      <c r="Q1600" s="52">
        <f t="shared" si="539"/>
        <v>0</v>
      </c>
      <c r="R1600" s="37">
        <f t="shared" si="540"/>
        <v>0</v>
      </c>
      <c r="S1600" s="37">
        <f t="shared" si="541"/>
        <v>0</v>
      </c>
      <c r="T1600" s="37">
        <f t="shared" si="542"/>
        <v>0</v>
      </c>
      <c r="U1600" s="37">
        <f t="shared" si="543"/>
        <v>0</v>
      </c>
      <c r="V1600" s="37">
        <f t="shared" si="544"/>
        <v>0</v>
      </c>
      <c r="W1600" s="37">
        <f t="shared" si="545"/>
        <v>7128.79</v>
      </c>
    </row>
    <row r="1601" spans="1:23" x14ac:dyDescent="0.35">
      <c r="A1601" s="30">
        <v>46083</v>
      </c>
      <c r="B1601" s="31" t="s">
        <v>1553</v>
      </c>
      <c r="C1601" s="31" t="s">
        <v>920</v>
      </c>
      <c r="D1601" s="31">
        <v>14257.8</v>
      </c>
      <c r="E1601" s="31">
        <v>2281.25</v>
      </c>
      <c r="F1601" s="31">
        <v>16539.05</v>
      </c>
      <c r="G1601" s="31">
        <v>16539.05</v>
      </c>
      <c r="H1601" s="31">
        <f t="shared" si="547"/>
        <v>14257.8</v>
      </c>
      <c r="I1601" s="30">
        <v>46113</v>
      </c>
      <c r="J1601" s="30" t="s">
        <v>503</v>
      </c>
      <c r="K1601" s="31" t="s">
        <v>504</v>
      </c>
      <c r="L1601" s="31" t="s">
        <v>835</v>
      </c>
      <c r="M1601" s="31" t="s">
        <v>388</v>
      </c>
      <c r="N1601" s="7">
        <v>46101</v>
      </c>
      <c r="O1601" s="33">
        <f t="shared" si="537"/>
        <v>3</v>
      </c>
      <c r="P1601" s="33">
        <f t="shared" si="538"/>
        <v>12</v>
      </c>
      <c r="Q1601" s="52">
        <f t="shared" si="539"/>
        <v>0</v>
      </c>
      <c r="R1601" s="37">
        <f t="shared" si="540"/>
        <v>0</v>
      </c>
      <c r="S1601" s="37">
        <f t="shared" si="541"/>
        <v>0</v>
      </c>
      <c r="T1601" s="37">
        <f t="shared" si="542"/>
        <v>0</v>
      </c>
      <c r="U1601" s="37">
        <f t="shared" si="543"/>
        <v>0</v>
      </c>
      <c r="V1601" s="37">
        <f t="shared" si="544"/>
        <v>0</v>
      </c>
      <c r="W1601" s="37">
        <f t="shared" si="545"/>
        <v>14257.8</v>
      </c>
    </row>
    <row r="1602" spans="1:23" x14ac:dyDescent="0.35">
      <c r="A1602" s="30">
        <v>46081</v>
      </c>
      <c r="B1602" s="31" t="s">
        <v>1524</v>
      </c>
      <c r="C1602" s="31" t="s">
        <v>745</v>
      </c>
      <c r="D1602" s="31">
        <v>37273.61</v>
      </c>
      <c r="E1602" s="31">
        <v>5963.78</v>
      </c>
      <c r="F1602" s="31">
        <v>43237.39</v>
      </c>
      <c r="G1602" s="31">
        <v>43237.39</v>
      </c>
      <c r="H1602" s="31">
        <f t="shared" si="547"/>
        <v>37273.61</v>
      </c>
      <c r="I1602" s="30">
        <v>46111</v>
      </c>
      <c r="J1602" s="30" t="s">
        <v>503</v>
      </c>
      <c r="K1602" s="31" t="s">
        <v>504</v>
      </c>
      <c r="L1602" s="31" t="s">
        <v>835</v>
      </c>
      <c r="M1602" s="31" t="s">
        <v>388</v>
      </c>
      <c r="N1602" s="7">
        <v>46101</v>
      </c>
      <c r="O1602" s="33">
        <f t="shared" si="537"/>
        <v>3</v>
      </c>
      <c r="P1602" s="33">
        <f t="shared" si="538"/>
        <v>12</v>
      </c>
      <c r="Q1602" s="52">
        <f t="shared" si="539"/>
        <v>0</v>
      </c>
      <c r="R1602" s="37">
        <f t="shared" si="540"/>
        <v>0</v>
      </c>
      <c r="S1602" s="37">
        <f t="shared" si="541"/>
        <v>0</v>
      </c>
      <c r="T1602" s="37">
        <f t="shared" si="542"/>
        <v>0</v>
      </c>
      <c r="U1602" s="37">
        <f t="shared" si="543"/>
        <v>0</v>
      </c>
      <c r="V1602" s="37">
        <f t="shared" si="544"/>
        <v>0</v>
      </c>
      <c r="W1602" s="37">
        <f t="shared" si="545"/>
        <v>37273.61</v>
      </c>
    </row>
    <row r="1603" spans="1:23" x14ac:dyDescent="0.35">
      <c r="A1603" s="30">
        <v>46080</v>
      </c>
      <c r="B1603" s="31" t="s">
        <v>1494</v>
      </c>
      <c r="C1603" s="31" t="s">
        <v>790</v>
      </c>
      <c r="D1603" s="31">
        <v>59040</v>
      </c>
      <c r="E1603" s="31">
        <v>9446.4</v>
      </c>
      <c r="F1603" s="31">
        <v>68486.399999999994</v>
      </c>
      <c r="G1603" s="31">
        <v>68486.399999999994</v>
      </c>
      <c r="H1603" s="31">
        <f t="shared" si="547"/>
        <v>59040</v>
      </c>
      <c r="I1603" s="30">
        <v>46110</v>
      </c>
      <c r="J1603" s="30" t="s">
        <v>503</v>
      </c>
      <c r="K1603" s="31" t="s">
        <v>504</v>
      </c>
      <c r="L1603" s="31" t="s">
        <v>397</v>
      </c>
      <c r="M1603" s="31" t="s">
        <v>388</v>
      </c>
      <c r="N1603" s="7">
        <v>46101</v>
      </c>
      <c r="O1603" s="33">
        <f t="shared" si="537"/>
        <v>3</v>
      </c>
      <c r="P1603" s="33">
        <f t="shared" si="538"/>
        <v>12</v>
      </c>
      <c r="Q1603" s="52">
        <f t="shared" si="539"/>
        <v>0</v>
      </c>
      <c r="R1603" s="37">
        <f t="shared" si="540"/>
        <v>0</v>
      </c>
      <c r="S1603" s="37">
        <f t="shared" si="541"/>
        <v>0</v>
      </c>
      <c r="T1603" s="37">
        <f t="shared" si="542"/>
        <v>0</v>
      </c>
      <c r="U1603" s="37">
        <f t="shared" si="543"/>
        <v>0</v>
      </c>
      <c r="V1603" s="37">
        <f t="shared" si="544"/>
        <v>0</v>
      </c>
      <c r="W1603" s="37">
        <f t="shared" si="545"/>
        <v>59040</v>
      </c>
    </row>
    <row r="1604" spans="1:23" x14ac:dyDescent="0.35">
      <c r="A1604" s="30">
        <v>46080</v>
      </c>
      <c r="B1604" s="31" t="s">
        <v>1495</v>
      </c>
      <c r="C1604" s="31" t="s">
        <v>790</v>
      </c>
      <c r="D1604" s="31">
        <v>49750</v>
      </c>
      <c r="E1604" s="31">
        <v>7960</v>
      </c>
      <c r="F1604" s="31">
        <v>57710</v>
      </c>
      <c r="G1604" s="31">
        <v>57710</v>
      </c>
      <c r="H1604" s="31">
        <f t="shared" si="547"/>
        <v>49750</v>
      </c>
      <c r="I1604" s="30">
        <v>46110</v>
      </c>
      <c r="J1604" s="30" t="s">
        <v>503</v>
      </c>
      <c r="K1604" s="31" t="s">
        <v>504</v>
      </c>
      <c r="L1604" s="31" t="s">
        <v>397</v>
      </c>
      <c r="M1604" s="31" t="s">
        <v>388</v>
      </c>
      <c r="N1604" s="7">
        <v>46101</v>
      </c>
      <c r="O1604" s="33">
        <f t="shared" si="537"/>
        <v>3</v>
      </c>
      <c r="P1604" s="33">
        <f t="shared" si="538"/>
        <v>12</v>
      </c>
      <c r="Q1604" s="52">
        <f t="shared" si="539"/>
        <v>0</v>
      </c>
      <c r="R1604" s="37">
        <f t="shared" si="540"/>
        <v>0</v>
      </c>
      <c r="S1604" s="37">
        <f t="shared" si="541"/>
        <v>0</v>
      </c>
      <c r="T1604" s="37">
        <f t="shared" si="542"/>
        <v>0</v>
      </c>
      <c r="U1604" s="37">
        <f t="shared" si="543"/>
        <v>0</v>
      </c>
      <c r="V1604" s="37">
        <f t="shared" si="544"/>
        <v>0</v>
      </c>
      <c r="W1604" s="37">
        <f t="shared" si="545"/>
        <v>49750</v>
      </c>
    </row>
    <row r="1605" spans="1:23" x14ac:dyDescent="0.35">
      <c r="A1605" s="30">
        <v>46080</v>
      </c>
      <c r="B1605" s="31" t="s">
        <v>1496</v>
      </c>
      <c r="C1605" s="31" t="s">
        <v>794</v>
      </c>
      <c r="D1605" s="31">
        <v>69000</v>
      </c>
      <c r="E1605" s="31"/>
      <c r="F1605" s="31">
        <v>69000</v>
      </c>
      <c r="G1605" s="31">
        <v>69000</v>
      </c>
      <c r="H1605" s="31">
        <f t="shared" si="547"/>
        <v>69000</v>
      </c>
      <c r="I1605" s="30">
        <v>46110</v>
      </c>
      <c r="J1605" s="30" t="s">
        <v>503</v>
      </c>
      <c r="K1605" s="31" t="s">
        <v>504</v>
      </c>
      <c r="L1605" s="31" t="s">
        <v>397</v>
      </c>
      <c r="M1605" s="31" t="s">
        <v>388</v>
      </c>
      <c r="N1605" s="7">
        <v>46101</v>
      </c>
      <c r="O1605" s="33">
        <f t="shared" si="537"/>
        <v>3</v>
      </c>
      <c r="P1605" s="33">
        <f t="shared" si="538"/>
        <v>12</v>
      </c>
      <c r="Q1605" s="52">
        <f t="shared" si="539"/>
        <v>0</v>
      </c>
      <c r="R1605" s="37">
        <f t="shared" si="540"/>
        <v>0</v>
      </c>
      <c r="S1605" s="37">
        <f t="shared" si="541"/>
        <v>0</v>
      </c>
      <c r="T1605" s="37">
        <f t="shared" si="542"/>
        <v>0</v>
      </c>
      <c r="U1605" s="37">
        <f t="shared" si="543"/>
        <v>0</v>
      </c>
      <c r="V1605" s="37">
        <f t="shared" si="544"/>
        <v>0</v>
      </c>
      <c r="W1605" s="37">
        <f t="shared" si="545"/>
        <v>69000</v>
      </c>
    </row>
    <row r="1606" spans="1:23" x14ac:dyDescent="0.35">
      <c r="A1606" s="30">
        <v>46079</v>
      </c>
      <c r="B1606" s="31" t="s">
        <v>1497</v>
      </c>
      <c r="C1606" s="31" t="s">
        <v>400</v>
      </c>
      <c r="D1606" s="31">
        <v>68714.34</v>
      </c>
      <c r="E1606" s="31">
        <v>10994.29</v>
      </c>
      <c r="F1606" s="31">
        <v>79708.63</v>
      </c>
      <c r="G1606" s="31">
        <v>79708.63</v>
      </c>
      <c r="H1606" s="31">
        <f t="shared" si="547"/>
        <v>68714.34</v>
      </c>
      <c r="I1606" s="30">
        <v>46109</v>
      </c>
      <c r="J1606" s="30" t="s">
        <v>503</v>
      </c>
      <c r="K1606" s="31" t="s">
        <v>504</v>
      </c>
      <c r="L1606" s="31" t="s">
        <v>397</v>
      </c>
      <c r="M1606" s="31" t="s">
        <v>388</v>
      </c>
      <c r="N1606" s="7">
        <v>46101</v>
      </c>
      <c r="O1606" s="33">
        <f t="shared" si="537"/>
        <v>3</v>
      </c>
      <c r="P1606" s="33">
        <f t="shared" si="538"/>
        <v>12</v>
      </c>
      <c r="Q1606" s="52">
        <f t="shared" si="539"/>
        <v>0</v>
      </c>
      <c r="R1606" s="37">
        <f t="shared" si="540"/>
        <v>0</v>
      </c>
      <c r="S1606" s="37">
        <f t="shared" si="541"/>
        <v>0</v>
      </c>
      <c r="T1606" s="37">
        <f t="shared" si="542"/>
        <v>0</v>
      </c>
      <c r="U1606" s="37">
        <f t="shared" si="543"/>
        <v>0</v>
      </c>
      <c r="V1606" s="37">
        <f t="shared" si="544"/>
        <v>0</v>
      </c>
      <c r="W1606" s="37">
        <f t="shared" si="545"/>
        <v>68714.34</v>
      </c>
    </row>
    <row r="1607" spans="1:23" x14ac:dyDescent="0.35">
      <c r="A1607" s="30">
        <v>46079</v>
      </c>
      <c r="B1607" s="31" t="s">
        <v>1498</v>
      </c>
      <c r="C1607" s="31" t="s">
        <v>803</v>
      </c>
      <c r="D1607" s="31">
        <v>9000</v>
      </c>
      <c r="E1607" s="31">
        <v>1440</v>
      </c>
      <c r="F1607" s="31">
        <v>10440</v>
      </c>
      <c r="G1607" s="31">
        <v>10440</v>
      </c>
      <c r="H1607" s="31">
        <f t="shared" si="547"/>
        <v>9000</v>
      </c>
      <c r="I1607" s="30">
        <v>46109</v>
      </c>
      <c r="J1607" s="30" t="s">
        <v>503</v>
      </c>
      <c r="K1607" s="31" t="s">
        <v>504</v>
      </c>
      <c r="L1607" s="31" t="s">
        <v>397</v>
      </c>
      <c r="M1607" s="31" t="s">
        <v>388</v>
      </c>
      <c r="N1607" s="7">
        <v>46101</v>
      </c>
      <c r="O1607" s="33">
        <f t="shared" si="537"/>
        <v>3</v>
      </c>
      <c r="P1607" s="33">
        <f t="shared" si="538"/>
        <v>12</v>
      </c>
      <c r="Q1607" s="52">
        <f t="shared" si="539"/>
        <v>0</v>
      </c>
      <c r="R1607" s="37">
        <f t="shared" si="540"/>
        <v>0</v>
      </c>
      <c r="S1607" s="37">
        <f t="shared" si="541"/>
        <v>0</v>
      </c>
      <c r="T1607" s="37">
        <f t="shared" si="542"/>
        <v>0</v>
      </c>
      <c r="U1607" s="37">
        <f t="shared" si="543"/>
        <v>0</v>
      </c>
      <c r="V1607" s="37">
        <f t="shared" si="544"/>
        <v>0</v>
      </c>
      <c r="W1607" s="37">
        <f t="shared" si="545"/>
        <v>9000</v>
      </c>
    </row>
    <row r="1608" spans="1:23" x14ac:dyDescent="0.35">
      <c r="A1608" s="30">
        <v>46079</v>
      </c>
      <c r="B1608" s="31" t="s">
        <v>1504</v>
      </c>
      <c r="C1608" s="31" t="s">
        <v>794</v>
      </c>
      <c r="D1608" s="31">
        <v>69000</v>
      </c>
      <c r="E1608" s="31"/>
      <c r="F1608" s="31">
        <v>69000</v>
      </c>
      <c r="G1608" s="31">
        <v>69000</v>
      </c>
      <c r="H1608" s="31">
        <f t="shared" si="547"/>
        <v>69000</v>
      </c>
      <c r="I1608" s="30">
        <v>46109</v>
      </c>
      <c r="J1608" s="30" t="s">
        <v>503</v>
      </c>
      <c r="K1608" s="31" t="s">
        <v>504</v>
      </c>
      <c r="L1608" s="31" t="s">
        <v>397</v>
      </c>
      <c r="M1608" s="31" t="s">
        <v>388</v>
      </c>
      <c r="N1608" s="7">
        <v>46101</v>
      </c>
      <c r="O1608" s="33">
        <f t="shared" si="537"/>
        <v>3</v>
      </c>
      <c r="P1608" s="33">
        <f t="shared" si="538"/>
        <v>12</v>
      </c>
      <c r="Q1608" s="52">
        <f t="shared" si="539"/>
        <v>0</v>
      </c>
      <c r="R1608" s="37">
        <f t="shared" si="540"/>
        <v>0</v>
      </c>
      <c r="S1608" s="37">
        <f t="shared" si="541"/>
        <v>0</v>
      </c>
      <c r="T1608" s="37">
        <f t="shared" si="542"/>
        <v>0</v>
      </c>
      <c r="U1608" s="37">
        <f t="shared" si="543"/>
        <v>0</v>
      </c>
      <c r="V1608" s="37">
        <f t="shared" si="544"/>
        <v>0</v>
      </c>
      <c r="W1608" s="37">
        <f t="shared" si="545"/>
        <v>69000</v>
      </c>
    </row>
    <row r="1609" spans="1:23" x14ac:dyDescent="0.35">
      <c r="A1609" s="30">
        <v>46079</v>
      </c>
      <c r="B1609" s="31" t="s">
        <v>1506</v>
      </c>
      <c r="C1609" s="31" t="s">
        <v>790</v>
      </c>
      <c r="D1609" s="31">
        <v>43500</v>
      </c>
      <c r="E1609" s="31">
        <v>6960</v>
      </c>
      <c r="F1609" s="31">
        <v>50460</v>
      </c>
      <c r="G1609" s="31">
        <v>50460</v>
      </c>
      <c r="H1609" s="31">
        <f t="shared" si="547"/>
        <v>43500</v>
      </c>
      <c r="I1609" s="30">
        <v>46109</v>
      </c>
      <c r="J1609" s="30" t="s">
        <v>503</v>
      </c>
      <c r="K1609" s="31" t="s">
        <v>504</v>
      </c>
      <c r="L1609" s="31" t="s">
        <v>397</v>
      </c>
      <c r="M1609" s="31" t="s">
        <v>388</v>
      </c>
      <c r="N1609" s="7">
        <v>46101</v>
      </c>
      <c r="O1609" s="33">
        <f t="shared" si="537"/>
        <v>3</v>
      </c>
      <c r="P1609" s="33">
        <f t="shared" si="538"/>
        <v>12</v>
      </c>
      <c r="Q1609" s="52">
        <f t="shared" si="539"/>
        <v>0</v>
      </c>
      <c r="R1609" s="37">
        <f t="shared" si="540"/>
        <v>0</v>
      </c>
      <c r="S1609" s="37">
        <f t="shared" si="541"/>
        <v>0</v>
      </c>
      <c r="T1609" s="37">
        <f t="shared" si="542"/>
        <v>0</v>
      </c>
      <c r="U1609" s="37">
        <f t="shared" si="543"/>
        <v>0</v>
      </c>
      <c r="V1609" s="37">
        <f t="shared" si="544"/>
        <v>0</v>
      </c>
      <c r="W1609" s="37">
        <f t="shared" si="545"/>
        <v>43500</v>
      </c>
    </row>
    <row r="1610" spans="1:23" x14ac:dyDescent="0.35">
      <c r="A1610" s="30">
        <v>46078</v>
      </c>
      <c r="B1610" s="31" t="s">
        <v>1507</v>
      </c>
      <c r="C1610" s="31" t="s">
        <v>512</v>
      </c>
      <c r="D1610" s="31">
        <v>1100</v>
      </c>
      <c r="E1610" s="31">
        <v>176</v>
      </c>
      <c r="F1610" s="31">
        <v>1276</v>
      </c>
      <c r="G1610" s="31">
        <v>1276</v>
      </c>
      <c r="H1610" s="31">
        <f t="shared" si="547"/>
        <v>1100</v>
      </c>
      <c r="I1610" s="30">
        <v>46108</v>
      </c>
      <c r="J1610" s="30" t="s">
        <v>505</v>
      </c>
      <c r="K1610" s="31" t="s">
        <v>504</v>
      </c>
      <c r="L1610" s="31" t="s">
        <v>835</v>
      </c>
      <c r="M1610" s="31" t="s">
        <v>388</v>
      </c>
      <c r="N1610" s="7">
        <v>46101</v>
      </c>
      <c r="O1610" s="33">
        <f t="shared" si="537"/>
        <v>3</v>
      </c>
      <c r="P1610" s="33">
        <f t="shared" si="538"/>
        <v>12</v>
      </c>
      <c r="Q1610" s="52">
        <f t="shared" si="539"/>
        <v>0</v>
      </c>
      <c r="R1610" s="37">
        <f t="shared" si="540"/>
        <v>0</v>
      </c>
      <c r="S1610" s="37">
        <f t="shared" si="541"/>
        <v>0</v>
      </c>
      <c r="T1610" s="37">
        <f t="shared" si="542"/>
        <v>0</v>
      </c>
      <c r="U1610" s="37">
        <f t="shared" si="543"/>
        <v>0</v>
      </c>
      <c r="V1610" s="37">
        <f t="shared" si="544"/>
        <v>1100</v>
      </c>
      <c r="W1610" s="37">
        <f t="shared" si="545"/>
        <v>0</v>
      </c>
    </row>
    <row r="1611" spans="1:23" x14ac:dyDescent="0.35">
      <c r="A1611" s="30">
        <v>46078</v>
      </c>
      <c r="B1611" s="31" t="s">
        <v>1508</v>
      </c>
      <c r="C1611" s="31" t="s">
        <v>415</v>
      </c>
      <c r="D1611" s="31">
        <v>37699.86</v>
      </c>
      <c r="E1611" s="31">
        <v>6031.98</v>
      </c>
      <c r="F1611" s="31">
        <v>43731.839999999997</v>
      </c>
      <c r="G1611" s="31">
        <v>43731.839999999997</v>
      </c>
      <c r="H1611" s="31">
        <f t="shared" si="547"/>
        <v>37699.86</v>
      </c>
      <c r="I1611" s="30">
        <v>46123</v>
      </c>
      <c r="J1611" s="30" t="s">
        <v>503</v>
      </c>
      <c r="K1611" s="31" t="s">
        <v>504</v>
      </c>
      <c r="L1611" s="31" t="s">
        <v>397</v>
      </c>
      <c r="M1611" s="31" t="s">
        <v>388</v>
      </c>
      <c r="N1611" s="7">
        <v>46101</v>
      </c>
      <c r="O1611" s="33">
        <f t="shared" si="537"/>
        <v>3</v>
      </c>
      <c r="P1611" s="33">
        <f t="shared" si="538"/>
        <v>12</v>
      </c>
      <c r="Q1611" s="52">
        <f t="shared" si="539"/>
        <v>0</v>
      </c>
      <c r="R1611" s="37">
        <f t="shared" si="540"/>
        <v>0</v>
      </c>
      <c r="S1611" s="37">
        <f t="shared" si="541"/>
        <v>0</v>
      </c>
      <c r="T1611" s="37">
        <f t="shared" si="542"/>
        <v>0</v>
      </c>
      <c r="U1611" s="37">
        <f t="shared" si="543"/>
        <v>0</v>
      </c>
      <c r="V1611" s="37">
        <f t="shared" si="544"/>
        <v>0</v>
      </c>
      <c r="W1611" s="37">
        <f t="shared" si="545"/>
        <v>37699.86</v>
      </c>
    </row>
    <row r="1612" spans="1:23" x14ac:dyDescent="0.35">
      <c r="A1612" s="30">
        <v>46078</v>
      </c>
      <c r="B1612" s="31" t="s">
        <v>1510</v>
      </c>
      <c r="C1612" s="31" t="s">
        <v>794</v>
      </c>
      <c r="D1612" s="31">
        <v>69000</v>
      </c>
      <c r="E1612" s="31"/>
      <c r="F1612" s="31">
        <v>69000</v>
      </c>
      <c r="G1612" s="31">
        <v>69000</v>
      </c>
      <c r="H1612" s="31">
        <f t="shared" si="547"/>
        <v>69000</v>
      </c>
      <c r="I1612" s="30">
        <v>46108</v>
      </c>
      <c r="J1612" s="30" t="s">
        <v>505</v>
      </c>
      <c r="K1612" s="31" t="s">
        <v>504</v>
      </c>
      <c r="L1612" s="31" t="s">
        <v>397</v>
      </c>
      <c r="M1612" s="31" t="s">
        <v>388</v>
      </c>
      <c r="N1612" s="7">
        <v>46101</v>
      </c>
      <c r="O1612" s="33">
        <f t="shared" si="537"/>
        <v>3</v>
      </c>
      <c r="P1612" s="33">
        <f t="shared" si="538"/>
        <v>12</v>
      </c>
      <c r="Q1612" s="52">
        <f t="shared" si="539"/>
        <v>0</v>
      </c>
      <c r="R1612" s="37">
        <f t="shared" si="540"/>
        <v>0</v>
      </c>
      <c r="S1612" s="37">
        <f t="shared" si="541"/>
        <v>0</v>
      </c>
      <c r="T1612" s="37">
        <f t="shared" si="542"/>
        <v>0</v>
      </c>
      <c r="U1612" s="37">
        <f t="shared" si="543"/>
        <v>0</v>
      </c>
      <c r="V1612" s="37">
        <f t="shared" si="544"/>
        <v>69000</v>
      </c>
      <c r="W1612" s="37">
        <f t="shared" si="545"/>
        <v>0</v>
      </c>
    </row>
    <row r="1613" spans="1:23" x14ac:dyDescent="0.35">
      <c r="A1613" s="30">
        <v>46077</v>
      </c>
      <c r="B1613" s="31" t="s">
        <v>1511</v>
      </c>
      <c r="C1613" s="31" t="s">
        <v>523</v>
      </c>
      <c r="D1613" s="31">
        <v>9000</v>
      </c>
      <c r="E1613" s="31">
        <v>1440</v>
      </c>
      <c r="F1613" s="31">
        <v>10440</v>
      </c>
      <c r="G1613" s="31">
        <v>10440</v>
      </c>
      <c r="H1613" s="31">
        <f t="shared" si="547"/>
        <v>9000</v>
      </c>
      <c r="I1613" s="30">
        <v>46107</v>
      </c>
      <c r="J1613" s="30" t="s">
        <v>505</v>
      </c>
      <c r="K1613" s="31" t="s">
        <v>504</v>
      </c>
      <c r="L1613" s="31" t="s">
        <v>397</v>
      </c>
      <c r="M1613" s="31" t="s">
        <v>388</v>
      </c>
      <c r="N1613" s="7">
        <v>46101</v>
      </c>
      <c r="O1613" s="33">
        <f t="shared" si="537"/>
        <v>3</v>
      </c>
      <c r="P1613" s="33">
        <f t="shared" si="538"/>
        <v>12</v>
      </c>
      <c r="Q1613" s="52">
        <f t="shared" si="539"/>
        <v>0</v>
      </c>
      <c r="R1613" s="37">
        <f t="shared" si="540"/>
        <v>0</v>
      </c>
      <c r="S1613" s="37">
        <f t="shared" si="541"/>
        <v>0</v>
      </c>
      <c r="T1613" s="37">
        <f t="shared" si="542"/>
        <v>0</v>
      </c>
      <c r="U1613" s="37">
        <f t="shared" si="543"/>
        <v>0</v>
      </c>
      <c r="V1613" s="37">
        <f t="shared" si="544"/>
        <v>9000</v>
      </c>
      <c r="W1613" s="37">
        <f t="shared" si="545"/>
        <v>0</v>
      </c>
    </row>
    <row r="1614" spans="1:23" x14ac:dyDescent="0.35">
      <c r="A1614" s="30">
        <v>46077</v>
      </c>
      <c r="B1614" s="31" t="s">
        <v>1513</v>
      </c>
      <c r="C1614" s="31" t="s">
        <v>926</v>
      </c>
      <c r="D1614" s="31">
        <v>12825</v>
      </c>
      <c r="E1614" s="31">
        <v>2052</v>
      </c>
      <c r="F1614" s="31">
        <v>14877</v>
      </c>
      <c r="G1614" s="31">
        <v>14877</v>
      </c>
      <c r="H1614" s="31">
        <f t="shared" si="547"/>
        <v>12825</v>
      </c>
      <c r="I1614" s="30">
        <v>46107</v>
      </c>
      <c r="J1614" s="30" t="s">
        <v>505</v>
      </c>
      <c r="K1614" s="31" t="s">
        <v>504</v>
      </c>
      <c r="L1614" s="31" t="s">
        <v>835</v>
      </c>
      <c r="M1614" s="31" t="s">
        <v>388</v>
      </c>
      <c r="N1614" s="7">
        <v>46101</v>
      </c>
      <c r="O1614" s="33">
        <f t="shared" si="537"/>
        <v>3</v>
      </c>
      <c r="P1614" s="33">
        <f t="shared" si="538"/>
        <v>12</v>
      </c>
      <c r="Q1614" s="52">
        <f t="shared" si="539"/>
        <v>0</v>
      </c>
      <c r="R1614" s="37">
        <f t="shared" si="540"/>
        <v>0</v>
      </c>
      <c r="S1614" s="37">
        <f t="shared" si="541"/>
        <v>0</v>
      </c>
      <c r="T1614" s="37">
        <f t="shared" si="542"/>
        <v>0</v>
      </c>
      <c r="U1614" s="37">
        <f t="shared" si="543"/>
        <v>0</v>
      </c>
      <c r="V1614" s="37">
        <f t="shared" si="544"/>
        <v>12825</v>
      </c>
      <c r="W1614" s="37">
        <f t="shared" si="545"/>
        <v>0</v>
      </c>
    </row>
    <row r="1615" spans="1:23" x14ac:dyDescent="0.35">
      <c r="A1615" s="30">
        <v>46076</v>
      </c>
      <c r="B1615" s="31" t="s">
        <v>1515</v>
      </c>
      <c r="C1615" s="31" t="s">
        <v>400</v>
      </c>
      <c r="D1615" s="31">
        <v>102002.87</v>
      </c>
      <c r="E1615" s="31">
        <v>16320.46</v>
      </c>
      <c r="F1615" s="31">
        <v>118323.33</v>
      </c>
      <c r="G1615" s="31">
        <v>118323.33</v>
      </c>
      <c r="H1615" s="31">
        <f t="shared" si="547"/>
        <v>102002.87</v>
      </c>
      <c r="I1615" s="30">
        <v>46106</v>
      </c>
      <c r="J1615" s="30" t="s">
        <v>505</v>
      </c>
      <c r="K1615" s="31" t="s">
        <v>504</v>
      </c>
      <c r="L1615" s="31" t="s">
        <v>835</v>
      </c>
      <c r="M1615" s="31" t="s">
        <v>388</v>
      </c>
      <c r="N1615" s="7">
        <v>46101</v>
      </c>
      <c r="O1615" s="33">
        <f t="shared" si="537"/>
        <v>3</v>
      </c>
      <c r="P1615" s="33">
        <f t="shared" si="538"/>
        <v>12</v>
      </c>
      <c r="Q1615" s="52">
        <f t="shared" si="539"/>
        <v>0</v>
      </c>
      <c r="R1615" s="37">
        <f t="shared" si="540"/>
        <v>0</v>
      </c>
      <c r="S1615" s="37">
        <f t="shared" si="541"/>
        <v>0</v>
      </c>
      <c r="T1615" s="37">
        <f t="shared" si="542"/>
        <v>0</v>
      </c>
      <c r="U1615" s="37">
        <f t="shared" si="543"/>
        <v>0</v>
      </c>
      <c r="V1615" s="37">
        <f t="shared" si="544"/>
        <v>102002.87</v>
      </c>
      <c r="W1615" s="37">
        <f t="shared" si="545"/>
        <v>0</v>
      </c>
    </row>
    <row r="1616" spans="1:23" x14ac:dyDescent="0.35">
      <c r="A1616" s="30">
        <v>46076</v>
      </c>
      <c r="B1616" s="31" t="s">
        <v>1516</v>
      </c>
      <c r="C1616" s="31" t="s">
        <v>400</v>
      </c>
      <c r="D1616" s="31">
        <v>102002.87</v>
      </c>
      <c r="E1616" s="31">
        <v>16320.46</v>
      </c>
      <c r="F1616" s="31">
        <v>118323.33</v>
      </c>
      <c r="G1616" s="31">
        <v>118323.33</v>
      </c>
      <c r="H1616" s="31">
        <f t="shared" si="547"/>
        <v>102002.87</v>
      </c>
      <c r="I1616" s="30">
        <v>46106</v>
      </c>
      <c r="J1616" s="30" t="s">
        <v>505</v>
      </c>
      <c r="K1616" s="31" t="s">
        <v>504</v>
      </c>
      <c r="L1616" s="31" t="s">
        <v>835</v>
      </c>
      <c r="M1616" s="31" t="s">
        <v>388</v>
      </c>
      <c r="N1616" s="7">
        <v>46101</v>
      </c>
      <c r="O1616" s="33">
        <f t="shared" si="537"/>
        <v>3</v>
      </c>
      <c r="P1616" s="33">
        <f t="shared" si="538"/>
        <v>12</v>
      </c>
      <c r="Q1616" s="52">
        <f t="shared" si="539"/>
        <v>0</v>
      </c>
      <c r="R1616" s="37">
        <f t="shared" si="540"/>
        <v>0</v>
      </c>
      <c r="S1616" s="37">
        <f t="shared" si="541"/>
        <v>0</v>
      </c>
      <c r="T1616" s="37">
        <f t="shared" si="542"/>
        <v>0</v>
      </c>
      <c r="U1616" s="37">
        <f t="shared" si="543"/>
        <v>0</v>
      </c>
      <c r="V1616" s="37">
        <f t="shared" si="544"/>
        <v>102002.87</v>
      </c>
      <c r="W1616" s="37">
        <f t="shared" si="545"/>
        <v>0</v>
      </c>
    </row>
    <row r="1617" spans="1:23" x14ac:dyDescent="0.35">
      <c r="A1617" s="30">
        <v>46076</v>
      </c>
      <c r="B1617" s="31" t="s">
        <v>1519</v>
      </c>
      <c r="C1617" s="31" t="s">
        <v>926</v>
      </c>
      <c r="D1617" s="31">
        <v>12825</v>
      </c>
      <c r="E1617" s="31">
        <v>2052</v>
      </c>
      <c r="F1617" s="31">
        <v>14877</v>
      </c>
      <c r="G1617" s="31">
        <v>14877</v>
      </c>
      <c r="H1617" s="31">
        <f t="shared" si="547"/>
        <v>12825</v>
      </c>
      <c r="I1617" s="30">
        <v>46106</v>
      </c>
      <c r="J1617" s="30" t="s">
        <v>505</v>
      </c>
      <c r="K1617" s="31" t="s">
        <v>504</v>
      </c>
      <c r="L1617" s="31" t="s">
        <v>835</v>
      </c>
      <c r="M1617" s="31" t="s">
        <v>388</v>
      </c>
      <c r="N1617" s="7">
        <v>46101</v>
      </c>
      <c r="O1617" s="33">
        <f t="shared" si="537"/>
        <v>3</v>
      </c>
      <c r="P1617" s="33">
        <f t="shared" si="538"/>
        <v>12</v>
      </c>
      <c r="Q1617" s="52">
        <f t="shared" si="539"/>
        <v>0</v>
      </c>
      <c r="R1617" s="37">
        <f t="shared" si="540"/>
        <v>0</v>
      </c>
      <c r="S1617" s="37">
        <f t="shared" si="541"/>
        <v>0</v>
      </c>
      <c r="T1617" s="37">
        <f t="shared" si="542"/>
        <v>0</v>
      </c>
      <c r="U1617" s="37">
        <f t="shared" si="543"/>
        <v>0</v>
      </c>
      <c r="V1617" s="37">
        <f t="shared" si="544"/>
        <v>12825</v>
      </c>
      <c r="W1617" s="37">
        <f t="shared" si="545"/>
        <v>0</v>
      </c>
    </row>
    <row r="1618" spans="1:23" x14ac:dyDescent="0.35">
      <c r="A1618" s="30">
        <v>46072</v>
      </c>
      <c r="B1618" s="31" t="s">
        <v>1445</v>
      </c>
      <c r="C1618" s="31" t="s">
        <v>803</v>
      </c>
      <c r="D1618" s="31">
        <v>9000</v>
      </c>
      <c r="E1618" s="31">
        <v>1440</v>
      </c>
      <c r="F1618" s="31">
        <v>10440</v>
      </c>
      <c r="G1618" s="31">
        <v>10440</v>
      </c>
      <c r="H1618" s="31">
        <f t="shared" si="547"/>
        <v>9000</v>
      </c>
      <c r="I1618" s="30">
        <v>46102</v>
      </c>
      <c r="J1618" s="30" t="s">
        <v>505</v>
      </c>
      <c r="K1618" s="31" t="s">
        <v>504</v>
      </c>
      <c r="L1618" s="31" t="s">
        <v>397</v>
      </c>
      <c r="M1618" s="31" t="s">
        <v>388</v>
      </c>
      <c r="N1618" s="7">
        <v>46101</v>
      </c>
      <c r="O1618" s="33">
        <f t="shared" si="537"/>
        <v>3</v>
      </c>
      <c r="P1618" s="33">
        <f t="shared" si="538"/>
        <v>12</v>
      </c>
      <c r="Q1618" s="52">
        <f t="shared" si="539"/>
        <v>0</v>
      </c>
      <c r="R1618" s="37">
        <f t="shared" si="540"/>
        <v>0</v>
      </c>
      <c r="S1618" s="37">
        <f t="shared" si="541"/>
        <v>0</v>
      </c>
      <c r="T1618" s="37">
        <f t="shared" si="542"/>
        <v>0</v>
      </c>
      <c r="U1618" s="37">
        <f t="shared" si="543"/>
        <v>0</v>
      </c>
      <c r="V1618" s="37">
        <f t="shared" si="544"/>
        <v>9000</v>
      </c>
      <c r="W1618" s="37">
        <f t="shared" si="545"/>
        <v>0</v>
      </c>
    </row>
    <row r="1619" spans="1:23" x14ac:dyDescent="0.35">
      <c r="A1619" s="30">
        <v>46072</v>
      </c>
      <c r="B1619" s="31" t="s">
        <v>1446</v>
      </c>
      <c r="C1619" s="31" t="s">
        <v>794</v>
      </c>
      <c r="D1619" s="31">
        <v>69000</v>
      </c>
      <c r="E1619" s="31"/>
      <c r="F1619" s="31">
        <v>69000</v>
      </c>
      <c r="G1619" s="31">
        <v>69000</v>
      </c>
      <c r="H1619" s="31">
        <f t="shared" si="547"/>
        <v>69000</v>
      </c>
      <c r="I1619" s="30">
        <v>46102</v>
      </c>
      <c r="J1619" s="30" t="s">
        <v>505</v>
      </c>
      <c r="K1619" s="31" t="s">
        <v>504</v>
      </c>
      <c r="L1619" s="31" t="s">
        <v>397</v>
      </c>
      <c r="M1619" s="31" t="s">
        <v>388</v>
      </c>
      <c r="N1619" s="7">
        <v>46101</v>
      </c>
      <c r="O1619" s="33">
        <f t="shared" si="537"/>
        <v>3</v>
      </c>
      <c r="P1619" s="33">
        <f t="shared" si="538"/>
        <v>12</v>
      </c>
      <c r="Q1619" s="52">
        <f t="shared" si="539"/>
        <v>0</v>
      </c>
      <c r="R1619" s="37">
        <f t="shared" si="540"/>
        <v>0</v>
      </c>
      <c r="S1619" s="37">
        <f t="shared" si="541"/>
        <v>0</v>
      </c>
      <c r="T1619" s="37">
        <f t="shared" si="542"/>
        <v>0</v>
      </c>
      <c r="U1619" s="37">
        <f t="shared" si="543"/>
        <v>0</v>
      </c>
      <c r="V1619" s="37">
        <f t="shared" si="544"/>
        <v>69000</v>
      </c>
      <c r="W1619" s="37">
        <f t="shared" si="545"/>
        <v>0</v>
      </c>
    </row>
    <row r="1620" spans="1:23" x14ac:dyDescent="0.35">
      <c r="A1620" s="30">
        <v>46072</v>
      </c>
      <c r="B1620" s="31" t="s">
        <v>1449</v>
      </c>
      <c r="C1620" s="31" t="s">
        <v>1448</v>
      </c>
      <c r="D1620" s="31">
        <v>35478.14</v>
      </c>
      <c r="E1620" s="31">
        <v>5676.5</v>
      </c>
      <c r="F1620" s="31">
        <v>41154.639999999999</v>
      </c>
      <c r="G1620" s="31">
        <v>41154.639999999999</v>
      </c>
      <c r="H1620" s="31">
        <f t="shared" si="547"/>
        <v>35478.14</v>
      </c>
      <c r="I1620" s="30">
        <v>46102</v>
      </c>
      <c r="J1620" s="30" t="s">
        <v>505</v>
      </c>
      <c r="K1620" s="31" t="s">
        <v>504</v>
      </c>
      <c r="L1620" s="31" t="s">
        <v>1146</v>
      </c>
      <c r="M1620" s="31" t="s">
        <v>388</v>
      </c>
      <c r="N1620" s="7">
        <v>46101</v>
      </c>
      <c r="O1620" s="33">
        <f t="shared" si="537"/>
        <v>3</v>
      </c>
      <c r="P1620" s="33">
        <f t="shared" si="538"/>
        <v>12</v>
      </c>
      <c r="Q1620" s="52">
        <f t="shared" si="539"/>
        <v>0</v>
      </c>
      <c r="R1620" s="37">
        <f t="shared" si="540"/>
        <v>0</v>
      </c>
      <c r="S1620" s="37">
        <f t="shared" si="541"/>
        <v>0</v>
      </c>
      <c r="T1620" s="37">
        <f t="shared" si="542"/>
        <v>0</v>
      </c>
      <c r="U1620" s="37">
        <f t="shared" si="543"/>
        <v>0</v>
      </c>
      <c r="V1620" s="37">
        <f t="shared" si="544"/>
        <v>35478.14</v>
      </c>
      <c r="W1620" s="37">
        <f t="shared" si="545"/>
        <v>0</v>
      </c>
    </row>
    <row r="1621" spans="1:23" x14ac:dyDescent="0.35">
      <c r="A1621" s="30">
        <v>46072</v>
      </c>
      <c r="B1621" s="31" t="s">
        <v>1451</v>
      </c>
      <c r="C1621" s="31" t="s">
        <v>920</v>
      </c>
      <c r="D1621" s="31">
        <v>35478.14</v>
      </c>
      <c r="E1621" s="31">
        <v>5676.5</v>
      </c>
      <c r="F1621" s="31">
        <v>41154.639999999999</v>
      </c>
      <c r="G1621" s="31">
        <v>41154.639999999999</v>
      </c>
      <c r="H1621" s="31">
        <f t="shared" si="547"/>
        <v>35478.14</v>
      </c>
      <c r="I1621" s="30">
        <v>46102</v>
      </c>
      <c r="J1621" s="30" t="s">
        <v>505</v>
      </c>
      <c r="K1621" s="31" t="s">
        <v>504</v>
      </c>
      <c r="L1621" s="31" t="s">
        <v>835</v>
      </c>
      <c r="M1621" s="31" t="s">
        <v>388</v>
      </c>
      <c r="N1621" s="7">
        <v>46101</v>
      </c>
      <c r="O1621" s="33">
        <f t="shared" si="537"/>
        <v>3</v>
      </c>
      <c r="P1621" s="33">
        <f t="shared" si="538"/>
        <v>12</v>
      </c>
      <c r="Q1621" s="52">
        <f t="shared" si="539"/>
        <v>0</v>
      </c>
      <c r="R1621" s="37">
        <f t="shared" si="540"/>
        <v>0</v>
      </c>
      <c r="S1621" s="37">
        <f t="shared" si="541"/>
        <v>0</v>
      </c>
      <c r="T1621" s="37">
        <f t="shared" si="542"/>
        <v>0</v>
      </c>
      <c r="U1621" s="37">
        <f t="shared" si="543"/>
        <v>0</v>
      </c>
      <c r="V1621" s="37">
        <f t="shared" si="544"/>
        <v>35478.14</v>
      </c>
      <c r="W1621" s="37">
        <f t="shared" si="545"/>
        <v>0</v>
      </c>
    </row>
    <row r="1622" spans="1:23" x14ac:dyDescent="0.35">
      <c r="A1622" s="30">
        <v>46071</v>
      </c>
      <c r="B1622" s="31" t="s">
        <v>1452</v>
      </c>
      <c r="C1622" s="31" t="s">
        <v>831</v>
      </c>
      <c r="D1622" s="31">
        <v>20898.05</v>
      </c>
      <c r="E1622" s="31">
        <v>3343.69</v>
      </c>
      <c r="F1622" s="31">
        <v>24241.74</v>
      </c>
      <c r="G1622" s="31">
        <v>24241.74</v>
      </c>
      <c r="H1622" s="31">
        <f t="shared" si="547"/>
        <v>20898.05</v>
      </c>
      <c r="I1622" s="30">
        <v>46101</v>
      </c>
      <c r="J1622" s="30" t="s">
        <v>506</v>
      </c>
      <c r="K1622" s="31" t="s">
        <v>504</v>
      </c>
      <c r="L1622" s="31" t="s">
        <v>397</v>
      </c>
      <c r="M1622" s="31" t="s">
        <v>388</v>
      </c>
      <c r="N1622" s="7">
        <v>46101</v>
      </c>
      <c r="O1622" s="33">
        <f t="shared" si="537"/>
        <v>3</v>
      </c>
      <c r="P1622" s="33">
        <f t="shared" si="538"/>
        <v>12</v>
      </c>
      <c r="Q1622" s="52">
        <f t="shared" si="539"/>
        <v>1</v>
      </c>
      <c r="R1622" s="37">
        <f t="shared" si="540"/>
        <v>20898.05</v>
      </c>
      <c r="S1622" s="37">
        <f t="shared" si="541"/>
        <v>0</v>
      </c>
      <c r="T1622" s="37">
        <f t="shared" si="542"/>
        <v>0</v>
      </c>
      <c r="U1622" s="37">
        <f t="shared" si="543"/>
        <v>0</v>
      </c>
      <c r="V1622" s="37">
        <f t="shared" si="544"/>
        <v>0</v>
      </c>
      <c r="W1622" s="37">
        <f t="shared" si="545"/>
        <v>0</v>
      </c>
    </row>
    <row r="1623" spans="1:23" x14ac:dyDescent="0.35">
      <c r="A1623" s="30">
        <v>46071</v>
      </c>
      <c r="B1623" s="31" t="s">
        <v>1454</v>
      </c>
      <c r="C1623" s="31" t="s">
        <v>831</v>
      </c>
      <c r="D1623" s="31">
        <v>13500</v>
      </c>
      <c r="E1623" s="31"/>
      <c r="F1623" s="31">
        <v>13500</v>
      </c>
      <c r="G1623" s="31">
        <v>13500</v>
      </c>
      <c r="H1623" s="31">
        <f t="shared" si="547"/>
        <v>13500</v>
      </c>
      <c r="I1623" s="30">
        <v>46101</v>
      </c>
      <c r="J1623" s="30" t="s">
        <v>506</v>
      </c>
      <c r="K1623" s="31" t="s">
        <v>504</v>
      </c>
      <c r="L1623" s="31" t="s">
        <v>397</v>
      </c>
      <c r="M1623" s="31" t="s">
        <v>388</v>
      </c>
      <c r="N1623" s="7">
        <v>46101</v>
      </c>
      <c r="O1623" s="33">
        <f t="shared" si="537"/>
        <v>3</v>
      </c>
      <c r="P1623" s="33">
        <f t="shared" si="538"/>
        <v>12</v>
      </c>
      <c r="Q1623" s="52">
        <f t="shared" si="539"/>
        <v>1</v>
      </c>
      <c r="R1623" s="37">
        <f t="shared" si="540"/>
        <v>13500</v>
      </c>
      <c r="S1623" s="37">
        <f t="shared" si="541"/>
        <v>0</v>
      </c>
      <c r="T1623" s="37">
        <f t="shared" si="542"/>
        <v>0</v>
      </c>
      <c r="U1623" s="37">
        <f t="shared" si="543"/>
        <v>0</v>
      </c>
      <c r="V1623" s="37">
        <f t="shared" si="544"/>
        <v>0</v>
      </c>
      <c r="W1623" s="37">
        <f t="shared" si="545"/>
        <v>0</v>
      </c>
    </row>
    <row r="1624" spans="1:23" x14ac:dyDescent="0.35">
      <c r="A1624" s="30">
        <v>46071</v>
      </c>
      <c r="B1624" s="31" t="s">
        <v>1456</v>
      </c>
      <c r="C1624" s="31" t="s">
        <v>400</v>
      </c>
      <c r="D1624" s="31">
        <v>54411.35</v>
      </c>
      <c r="E1624" s="31">
        <v>8705.82</v>
      </c>
      <c r="F1624" s="31">
        <v>63117.17</v>
      </c>
      <c r="G1624" s="31">
        <v>63117.17</v>
      </c>
      <c r="H1624" s="31">
        <f t="shared" si="547"/>
        <v>54411.35</v>
      </c>
      <c r="I1624" s="30">
        <v>46101</v>
      </c>
      <c r="J1624" s="30" t="s">
        <v>506</v>
      </c>
      <c r="K1624" s="31" t="s">
        <v>504</v>
      </c>
      <c r="L1624" s="31" t="s">
        <v>835</v>
      </c>
      <c r="M1624" s="31" t="s">
        <v>388</v>
      </c>
      <c r="N1624" s="7">
        <v>46101</v>
      </c>
      <c r="O1624" s="33">
        <f t="shared" si="537"/>
        <v>3</v>
      </c>
      <c r="P1624" s="33">
        <f t="shared" si="538"/>
        <v>12</v>
      </c>
      <c r="Q1624" s="52">
        <f t="shared" si="539"/>
        <v>1</v>
      </c>
      <c r="R1624" s="37">
        <f t="shared" si="540"/>
        <v>54411.35</v>
      </c>
      <c r="S1624" s="37">
        <f t="shared" si="541"/>
        <v>0</v>
      </c>
      <c r="T1624" s="37">
        <f t="shared" si="542"/>
        <v>0</v>
      </c>
      <c r="U1624" s="37">
        <f t="shared" si="543"/>
        <v>0</v>
      </c>
      <c r="V1624" s="37">
        <f t="shared" si="544"/>
        <v>0</v>
      </c>
      <c r="W1624" s="37">
        <f t="shared" si="545"/>
        <v>0</v>
      </c>
    </row>
    <row r="1625" spans="1:23" x14ac:dyDescent="0.35">
      <c r="A1625" s="30">
        <v>46071</v>
      </c>
      <c r="B1625" s="31" t="s">
        <v>1457</v>
      </c>
      <c r="C1625" s="31" t="s">
        <v>411</v>
      </c>
      <c r="D1625" s="31">
        <v>5200</v>
      </c>
      <c r="E1625" s="31">
        <v>832</v>
      </c>
      <c r="F1625" s="31">
        <v>6032</v>
      </c>
      <c r="G1625" s="31">
        <v>6032</v>
      </c>
      <c r="H1625" s="31">
        <f t="shared" si="547"/>
        <v>5200</v>
      </c>
      <c r="I1625" s="30">
        <v>46101</v>
      </c>
      <c r="J1625" s="30" t="s">
        <v>506</v>
      </c>
      <c r="K1625" s="31" t="s">
        <v>504</v>
      </c>
      <c r="L1625" s="31" t="s">
        <v>835</v>
      </c>
      <c r="M1625" s="31" t="s">
        <v>388</v>
      </c>
      <c r="N1625" s="7">
        <v>46101</v>
      </c>
      <c r="O1625" s="33">
        <f t="shared" si="537"/>
        <v>3</v>
      </c>
      <c r="P1625" s="33">
        <f t="shared" si="538"/>
        <v>12</v>
      </c>
      <c r="Q1625" s="52">
        <f t="shared" si="539"/>
        <v>1</v>
      </c>
      <c r="R1625" s="37">
        <f t="shared" si="540"/>
        <v>5200</v>
      </c>
      <c r="S1625" s="37">
        <f t="shared" si="541"/>
        <v>0</v>
      </c>
      <c r="T1625" s="37">
        <f t="shared" si="542"/>
        <v>0</v>
      </c>
      <c r="U1625" s="37">
        <f t="shared" si="543"/>
        <v>0</v>
      </c>
      <c r="V1625" s="37">
        <f t="shared" si="544"/>
        <v>0</v>
      </c>
      <c r="W1625" s="37">
        <f t="shared" si="545"/>
        <v>0</v>
      </c>
    </row>
    <row r="1626" spans="1:23" x14ac:dyDescent="0.35">
      <c r="A1626" s="30">
        <v>46071</v>
      </c>
      <c r="B1626" s="31" t="s">
        <v>1458</v>
      </c>
      <c r="C1626" s="31" t="s">
        <v>926</v>
      </c>
      <c r="D1626" s="31">
        <v>8550</v>
      </c>
      <c r="E1626" s="31">
        <v>1368</v>
      </c>
      <c r="F1626" s="31">
        <v>9918</v>
      </c>
      <c r="G1626" s="31">
        <v>9918</v>
      </c>
      <c r="H1626" s="31">
        <f t="shared" si="547"/>
        <v>8550</v>
      </c>
      <c r="I1626" s="30">
        <v>46101</v>
      </c>
      <c r="J1626" s="30" t="s">
        <v>506</v>
      </c>
      <c r="K1626" s="31" t="s">
        <v>504</v>
      </c>
      <c r="L1626" s="31" t="s">
        <v>835</v>
      </c>
      <c r="M1626" s="31" t="s">
        <v>388</v>
      </c>
      <c r="N1626" s="7">
        <v>46101</v>
      </c>
      <c r="O1626" s="33">
        <f t="shared" ref="O1626:O1671" si="548">MONTH(N1626)</f>
        <v>3</v>
      </c>
      <c r="P1626" s="33">
        <f t="shared" ref="P1626:P1671" si="549">WEEKNUM(N1626)</f>
        <v>12</v>
      </c>
      <c r="Q1626" s="52">
        <f t="shared" ref="Q1626:Q1671" si="550">IF(J1626="Vencido",N1626-I1626+1,0)</f>
        <v>1</v>
      </c>
      <c r="R1626" s="37">
        <f t="shared" ref="R1626:R1671" si="551">IF(Q1626&gt;0,IF(Q1626&lt;31,H1626,0),0)</f>
        <v>8550</v>
      </c>
      <c r="S1626" s="37">
        <f t="shared" ref="S1626:S1671" si="552">IF(Q1626&gt;30,IF(Q1626&lt;61,H1626,0),0)</f>
        <v>0</v>
      </c>
      <c r="T1626" s="37">
        <f t="shared" ref="T1626:T1671" si="553">IF(Q1626&gt;60,IF(Q1626&lt;91,H1626,0),0)</f>
        <v>0</v>
      </c>
      <c r="U1626" s="37">
        <f t="shared" ref="U1626:U1671" si="554">IF(Q1626&gt;90,H1626,0)</f>
        <v>0</v>
      </c>
      <c r="V1626" s="37">
        <f t="shared" ref="V1626:V1671" si="555">IF(J1626="Por vencer",H1626,0)</f>
        <v>0</v>
      </c>
      <c r="W1626" s="37">
        <f t="shared" ref="W1626:W1671" si="556">IF(J1626="Vigente",H1626,0)</f>
        <v>0</v>
      </c>
    </row>
    <row r="1627" spans="1:23" x14ac:dyDescent="0.35">
      <c r="A1627" s="30">
        <v>46070</v>
      </c>
      <c r="B1627" s="31" t="s">
        <v>1461</v>
      </c>
      <c r="C1627" s="31" t="s">
        <v>674</v>
      </c>
      <c r="D1627" s="31">
        <v>142186.64000000001</v>
      </c>
      <c r="E1627" s="31">
        <v>22749.86</v>
      </c>
      <c r="F1627" s="31">
        <v>164936.5</v>
      </c>
      <c r="G1627" s="31">
        <v>164936.5</v>
      </c>
      <c r="H1627" s="31">
        <f t="shared" si="547"/>
        <v>142186.64000000001</v>
      </c>
      <c r="I1627" s="30">
        <v>46100</v>
      </c>
      <c r="J1627" s="30" t="s">
        <v>506</v>
      </c>
      <c r="K1627" s="31" t="s">
        <v>504</v>
      </c>
      <c r="L1627" s="31" t="s">
        <v>835</v>
      </c>
      <c r="M1627" s="31" t="s">
        <v>388</v>
      </c>
      <c r="N1627" s="7">
        <v>46101</v>
      </c>
      <c r="O1627" s="33">
        <f t="shared" si="548"/>
        <v>3</v>
      </c>
      <c r="P1627" s="33">
        <f t="shared" si="549"/>
        <v>12</v>
      </c>
      <c r="Q1627" s="52">
        <f t="shared" si="550"/>
        <v>2</v>
      </c>
      <c r="R1627" s="37">
        <f t="shared" si="551"/>
        <v>142186.64000000001</v>
      </c>
      <c r="S1627" s="37">
        <f t="shared" si="552"/>
        <v>0</v>
      </c>
      <c r="T1627" s="37">
        <f t="shared" si="553"/>
        <v>0</v>
      </c>
      <c r="U1627" s="37">
        <f t="shared" si="554"/>
        <v>0</v>
      </c>
      <c r="V1627" s="37">
        <f t="shared" si="555"/>
        <v>0</v>
      </c>
      <c r="W1627" s="37">
        <f t="shared" si="556"/>
        <v>0</v>
      </c>
    </row>
    <row r="1628" spans="1:23" x14ac:dyDescent="0.35">
      <c r="A1628" s="30">
        <v>46070</v>
      </c>
      <c r="B1628" s="31" t="s">
        <v>1462</v>
      </c>
      <c r="C1628" s="31" t="s">
        <v>523</v>
      </c>
      <c r="D1628" s="31">
        <v>9000</v>
      </c>
      <c r="E1628" s="31">
        <v>1440</v>
      </c>
      <c r="F1628" s="31">
        <v>10440</v>
      </c>
      <c r="G1628" s="31">
        <v>10440</v>
      </c>
      <c r="H1628" s="31">
        <f t="shared" si="547"/>
        <v>9000</v>
      </c>
      <c r="I1628" s="30">
        <v>46100</v>
      </c>
      <c r="J1628" s="30" t="s">
        <v>506</v>
      </c>
      <c r="K1628" s="31" t="s">
        <v>504</v>
      </c>
      <c r="L1628" s="31" t="s">
        <v>397</v>
      </c>
      <c r="M1628" s="31" t="s">
        <v>388</v>
      </c>
      <c r="N1628" s="7">
        <v>46101</v>
      </c>
      <c r="O1628" s="33">
        <f t="shared" si="548"/>
        <v>3</v>
      </c>
      <c r="P1628" s="33">
        <f t="shared" si="549"/>
        <v>12</v>
      </c>
      <c r="Q1628" s="52">
        <f t="shared" si="550"/>
        <v>2</v>
      </c>
      <c r="R1628" s="37">
        <f t="shared" si="551"/>
        <v>9000</v>
      </c>
      <c r="S1628" s="37">
        <f t="shared" si="552"/>
        <v>0</v>
      </c>
      <c r="T1628" s="37">
        <f t="shared" si="553"/>
        <v>0</v>
      </c>
      <c r="U1628" s="37">
        <f t="shared" si="554"/>
        <v>0</v>
      </c>
      <c r="V1628" s="37">
        <f t="shared" si="555"/>
        <v>0</v>
      </c>
      <c r="W1628" s="37">
        <f t="shared" si="556"/>
        <v>0</v>
      </c>
    </row>
    <row r="1629" spans="1:23" x14ac:dyDescent="0.35">
      <c r="A1629" s="30">
        <v>46069</v>
      </c>
      <c r="B1629" s="31" t="s">
        <v>1469</v>
      </c>
      <c r="C1629" s="31" t="s">
        <v>926</v>
      </c>
      <c r="D1629" s="31">
        <v>8550</v>
      </c>
      <c r="E1629" s="31">
        <v>1368</v>
      </c>
      <c r="F1629" s="31">
        <v>9918</v>
      </c>
      <c r="G1629" s="31">
        <v>9918</v>
      </c>
      <c r="H1629" s="31">
        <f t="shared" si="547"/>
        <v>8550</v>
      </c>
      <c r="I1629" s="30">
        <v>46099</v>
      </c>
      <c r="J1629" s="30" t="s">
        <v>506</v>
      </c>
      <c r="K1629" s="31" t="s">
        <v>504</v>
      </c>
      <c r="L1629" s="31" t="s">
        <v>835</v>
      </c>
      <c r="M1629" s="31" t="s">
        <v>388</v>
      </c>
      <c r="N1629" s="7">
        <v>46101</v>
      </c>
      <c r="O1629" s="33">
        <f t="shared" si="548"/>
        <v>3</v>
      </c>
      <c r="P1629" s="33">
        <f t="shared" si="549"/>
        <v>12</v>
      </c>
      <c r="Q1629" s="52">
        <f t="shared" si="550"/>
        <v>3</v>
      </c>
      <c r="R1629" s="37">
        <f t="shared" si="551"/>
        <v>8550</v>
      </c>
      <c r="S1629" s="37">
        <f t="shared" si="552"/>
        <v>0</v>
      </c>
      <c r="T1629" s="37">
        <f t="shared" si="553"/>
        <v>0</v>
      </c>
      <c r="U1629" s="37">
        <f t="shared" si="554"/>
        <v>0</v>
      </c>
      <c r="V1629" s="37">
        <f t="shared" si="555"/>
        <v>0</v>
      </c>
      <c r="W1629" s="37">
        <f t="shared" si="556"/>
        <v>0</v>
      </c>
    </row>
    <row r="1630" spans="1:23" x14ac:dyDescent="0.35">
      <c r="A1630" s="30">
        <v>46069</v>
      </c>
      <c r="B1630" s="31" t="s">
        <v>1470</v>
      </c>
      <c r="C1630" s="31" t="s">
        <v>920</v>
      </c>
      <c r="D1630" s="31">
        <v>7112.44</v>
      </c>
      <c r="E1630" s="31">
        <v>1137.99</v>
      </c>
      <c r="F1630" s="31">
        <v>8250.43</v>
      </c>
      <c r="G1630" s="31">
        <v>8250.43</v>
      </c>
      <c r="H1630" s="31">
        <f t="shared" si="547"/>
        <v>7112.44</v>
      </c>
      <c r="I1630" s="30">
        <v>46099</v>
      </c>
      <c r="J1630" s="30" t="s">
        <v>506</v>
      </c>
      <c r="K1630" s="31" t="s">
        <v>504</v>
      </c>
      <c r="L1630" s="31" t="s">
        <v>835</v>
      </c>
      <c r="M1630" s="31" t="s">
        <v>388</v>
      </c>
      <c r="N1630" s="7">
        <v>46101</v>
      </c>
      <c r="O1630" s="33">
        <f t="shared" si="548"/>
        <v>3</v>
      </c>
      <c r="P1630" s="33">
        <f t="shared" si="549"/>
        <v>12</v>
      </c>
      <c r="Q1630" s="52">
        <f t="shared" si="550"/>
        <v>3</v>
      </c>
      <c r="R1630" s="37">
        <f t="shared" si="551"/>
        <v>7112.44</v>
      </c>
      <c r="S1630" s="37">
        <f t="shared" si="552"/>
        <v>0</v>
      </c>
      <c r="T1630" s="37">
        <f t="shared" si="553"/>
        <v>0</v>
      </c>
      <c r="U1630" s="37">
        <f t="shared" si="554"/>
        <v>0</v>
      </c>
      <c r="V1630" s="37">
        <f t="shared" si="555"/>
        <v>0</v>
      </c>
      <c r="W1630" s="37">
        <f t="shared" si="556"/>
        <v>0</v>
      </c>
    </row>
    <row r="1631" spans="1:23" x14ac:dyDescent="0.35">
      <c r="A1631" s="30">
        <v>46066</v>
      </c>
      <c r="B1631" s="31" t="s">
        <v>1385</v>
      </c>
      <c r="C1631" s="31" t="s">
        <v>402</v>
      </c>
      <c r="D1631" s="31">
        <v>68400</v>
      </c>
      <c r="E1631" s="31">
        <v>10944</v>
      </c>
      <c r="F1631" s="31">
        <v>79344</v>
      </c>
      <c r="G1631" s="31">
        <v>79344</v>
      </c>
      <c r="H1631" s="31">
        <f t="shared" si="547"/>
        <v>68400</v>
      </c>
      <c r="I1631" s="30">
        <v>46096</v>
      </c>
      <c r="J1631" s="30" t="s">
        <v>506</v>
      </c>
      <c r="K1631" s="31" t="s">
        <v>504</v>
      </c>
      <c r="L1631" s="31" t="s">
        <v>397</v>
      </c>
      <c r="M1631" s="31" t="s">
        <v>388</v>
      </c>
      <c r="N1631" s="7">
        <v>46101</v>
      </c>
      <c r="O1631" s="33">
        <f t="shared" si="548"/>
        <v>3</v>
      </c>
      <c r="P1631" s="33">
        <f t="shared" si="549"/>
        <v>12</v>
      </c>
      <c r="Q1631" s="52">
        <f t="shared" si="550"/>
        <v>6</v>
      </c>
      <c r="R1631" s="37">
        <f t="shared" si="551"/>
        <v>68400</v>
      </c>
      <c r="S1631" s="37">
        <f t="shared" si="552"/>
        <v>0</v>
      </c>
      <c r="T1631" s="37">
        <f t="shared" si="553"/>
        <v>0</v>
      </c>
      <c r="U1631" s="37">
        <f t="shared" si="554"/>
        <v>0</v>
      </c>
      <c r="V1631" s="37">
        <f t="shared" si="555"/>
        <v>0</v>
      </c>
      <c r="W1631" s="37">
        <f t="shared" si="556"/>
        <v>0</v>
      </c>
    </row>
    <row r="1632" spans="1:23" x14ac:dyDescent="0.35">
      <c r="A1632" s="30">
        <v>46066</v>
      </c>
      <c r="B1632" s="31" t="s">
        <v>1386</v>
      </c>
      <c r="C1632" s="31" t="s">
        <v>523</v>
      </c>
      <c r="D1632" s="31">
        <v>163400</v>
      </c>
      <c r="E1632" s="31">
        <v>26144</v>
      </c>
      <c r="F1632" s="31">
        <v>189544</v>
      </c>
      <c r="G1632" s="31">
        <v>189544</v>
      </c>
      <c r="H1632" s="31">
        <f t="shared" si="547"/>
        <v>163400</v>
      </c>
      <c r="I1632" s="30">
        <v>46096</v>
      </c>
      <c r="J1632" s="30" t="s">
        <v>506</v>
      </c>
      <c r="K1632" s="31" t="s">
        <v>504</v>
      </c>
      <c r="L1632" s="31" t="s">
        <v>397</v>
      </c>
      <c r="M1632" s="31" t="s">
        <v>388</v>
      </c>
      <c r="N1632" s="7">
        <v>46101</v>
      </c>
      <c r="O1632" s="33">
        <f t="shared" si="548"/>
        <v>3</v>
      </c>
      <c r="P1632" s="33">
        <f t="shared" si="549"/>
        <v>12</v>
      </c>
      <c r="Q1632" s="52">
        <f t="shared" si="550"/>
        <v>6</v>
      </c>
      <c r="R1632" s="37">
        <f t="shared" si="551"/>
        <v>163400</v>
      </c>
      <c r="S1632" s="37">
        <f t="shared" si="552"/>
        <v>0</v>
      </c>
      <c r="T1632" s="37">
        <f t="shared" si="553"/>
        <v>0</v>
      </c>
      <c r="U1632" s="37">
        <f t="shared" si="554"/>
        <v>0</v>
      </c>
      <c r="V1632" s="37">
        <f t="shared" si="555"/>
        <v>0</v>
      </c>
      <c r="W1632" s="37">
        <f t="shared" si="556"/>
        <v>0</v>
      </c>
    </row>
    <row r="1633" spans="1:23" x14ac:dyDescent="0.35">
      <c r="A1633" s="30">
        <v>46066</v>
      </c>
      <c r="B1633" s="31" t="s">
        <v>1392</v>
      </c>
      <c r="C1633" s="31" t="s">
        <v>1393</v>
      </c>
      <c r="D1633" s="31">
        <v>17802</v>
      </c>
      <c r="E1633" s="31">
        <v>2848.32</v>
      </c>
      <c r="F1633" s="31">
        <v>20650.32</v>
      </c>
      <c r="G1633" s="31">
        <v>20650.32</v>
      </c>
      <c r="H1633" s="31">
        <f t="shared" si="547"/>
        <v>17802</v>
      </c>
      <c r="I1633" s="30">
        <v>46111</v>
      </c>
      <c r="J1633" s="30" t="s">
        <v>503</v>
      </c>
      <c r="K1633" s="31" t="s">
        <v>504</v>
      </c>
      <c r="L1633" s="31" t="s">
        <v>835</v>
      </c>
      <c r="M1633" s="31" t="s">
        <v>388</v>
      </c>
      <c r="N1633" s="7">
        <v>46101</v>
      </c>
      <c r="O1633" s="33">
        <f t="shared" si="548"/>
        <v>3</v>
      </c>
      <c r="P1633" s="33">
        <f t="shared" si="549"/>
        <v>12</v>
      </c>
      <c r="Q1633" s="52">
        <f t="shared" si="550"/>
        <v>0</v>
      </c>
      <c r="R1633" s="37">
        <f t="shared" si="551"/>
        <v>0</v>
      </c>
      <c r="S1633" s="37">
        <f t="shared" si="552"/>
        <v>0</v>
      </c>
      <c r="T1633" s="37">
        <f t="shared" si="553"/>
        <v>0</v>
      </c>
      <c r="U1633" s="37">
        <f t="shared" si="554"/>
        <v>0</v>
      </c>
      <c r="V1633" s="37">
        <f t="shared" si="555"/>
        <v>0</v>
      </c>
      <c r="W1633" s="37">
        <f t="shared" si="556"/>
        <v>17802</v>
      </c>
    </row>
    <row r="1634" spans="1:23" x14ac:dyDescent="0.35">
      <c r="A1634" s="30">
        <v>46064</v>
      </c>
      <c r="B1634" s="31" t="s">
        <v>1404</v>
      </c>
      <c r="C1634" s="31" t="s">
        <v>512</v>
      </c>
      <c r="D1634" s="31">
        <v>7020</v>
      </c>
      <c r="E1634" s="31">
        <v>1123.2</v>
      </c>
      <c r="F1634" s="31">
        <v>8143.2</v>
      </c>
      <c r="G1634" s="31">
        <v>8143.2</v>
      </c>
      <c r="H1634" s="31">
        <f t="shared" si="547"/>
        <v>7020</v>
      </c>
      <c r="I1634" s="30">
        <v>46094</v>
      </c>
      <c r="J1634" s="30" t="s">
        <v>506</v>
      </c>
      <c r="K1634" s="31" t="s">
        <v>504</v>
      </c>
      <c r="L1634" s="31" t="s">
        <v>835</v>
      </c>
      <c r="M1634" s="31" t="s">
        <v>388</v>
      </c>
      <c r="N1634" s="7">
        <v>46101</v>
      </c>
      <c r="O1634" s="33">
        <f t="shared" si="548"/>
        <v>3</v>
      </c>
      <c r="P1634" s="33">
        <f t="shared" si="549"/>
        <v>12</v>
      </c>
      <c r="Q1634" s="52">
        <f t="shared" si="550"/>
        <v>8</v>
      </c>
      <c r="R1634" s="37">
        <f t="shared" si="551"/>
        <v>7020</v>
      </c>
      <c r="S1634" s="37">
        <f t="shared" si="552"/>
        <v>0</v>
      </c>
      <c r="T1634" s="37">
        <f t="shared" si="553"/>
        <v>0</v>
      </c>
      <c r="U1634" s="37">
        <f t="shared" si="554"/>
        <v>0</v>
      </c>
      <c r="V1634" s="37">
        <f t="shared" si="555"/>
        <v>0</v>
      </c>
      <c r="W1634" s="37">
        <f t="shared" si="556"/>
        <v>0</v>
      </c>
    </row>
    <row r="1635" spans="1:23" x14ac:dyDescent="0.35">
      <c r="A1635" s="30">
        <v>46063</v>
      </c>
      <c r="B1635" s="31" t="s">
        <v>1407</v>
      </c>
      <c r="C1635" s="31" t="s">
        <v>402</v>
      </c>
      <c r="D1635" s="31">
        <v>43500</v>
      </c>
      <c r="E1635" s="31">
        <v>6960</v>
      </c>
      <c r="F1635" s="31">
        <v>50460</v>
      </c>
      <c r="G1635" s="31">
        <v>50460</v>
      </c>
      <c r="H1635" s="31">
        <f t="shared" si="547"/>
        <v>43500</v>
      </c>
      <c r="I1635" s="30">
        <v>46093</v>
      </c>
      <c r="J1635" s="30" t="s">
        <v>506</v>
      </c>
      <c r="K1635" s="31" t="s">
        <v>504</v>
      </c>
      <c r="L1635" s="31" t="s">
        <v>397</v>
      </c>
      <c r="M1635" s="31" t="s">
        <v>388</v>
      </c>
      <c r="N1635" s="7">
        <v>46101</v>
      </c>
      <c r="O1635" s="33">
        <f t="shared" si="548"/>
        <v>3</v>
      </c>
      <c r="P1635" s="33">
        <f t="shared" si="549"/>
        <v>12</v>
      </c>
      <c r="Q1635" s="52">
        <f t="shared" si="550"/>
        <v>9</v>
      </c>
      <c r="R1635" s="37">
        <f t="shared" si="551"/>
        <v>43500</v>
      </c>
      <c r="S1635" s="37">
        <f t="shared" si="552"/>
        <v>0</v>
      </c>
      <c r="T1635" s="37">
        <f t="shared" si="553"/>
        <v>0</v>
      </c>
      <c r="U1635" s="37">
        <f t="shared" si="554"/>
        <v>0</v>
      </c>
      <c r="V1635" s="37">
        <f t="shared" si="555"/>
        <v>0</v>
      </c>
      <c r="W1635" s="37">
        <f t="shared" si="556"/>
        <v>0</v>
      </c>
    </row>
    <row r="1636" spans="1:23" x14ac:dyDescent="0.35">
      <c r="A1636" s="30">
        <v>46063</v>
      </c>
      <c r="B1636" s="31" t="s">
        <v>1410</v>
      </c>
      <c r="C1636" s="31" t="s">
        <v>1411</v>
      </c>
      <c r="D1636" s="31">
        <v>41257.68</v>
      </c>
      <c r="E1636" s="31">
        <v>6601.23</v>
      </c>
      <c r="F1636" s="31">
        <v>47858.91</v>
      </c>
      <c r="G1636" s="31">
        <v>47858.91</v>
      </c>
      <c r="H1636" s="31">
        <f t="shared" si="547"/>
        <v>41257.68</v>
      </c>
      <c r="I1636" s="30">
        <v>46093</v>
      </c>
      <c r="J1636" s="30" t="s">
        <v>506</v>
      </c>
      <c r="K1636" s="31" t="s">
        <v>504</v>
      </c>
      <c r="L1636" s="31" t="s">
        <v>397</v>
      </c>
      <c r="M1636" s="31" t="s">
        <v>388</v>
      </c>
      <c r="N1636" s="7">
        <v>46101</v>
      </c>
      <c r="O1636" s="33">
        <f t="shared" si="548"/>
        <v>3</v>
      </c>
      <c r="P1636" s="33">
        <f t="shared" si="549"/>
        <v>12</v>
      </c>
      <c r="Q1636" s="52">
        <f t="shared" si="550"/>
        <v>9</v>
      </c>
      <c r="R1636" s="37">
        <f t="shared" si="551"/>
        <v>41257.68</v>
      </c>
      <c r="S1636" s="37">
        <f t="shared" si="552"/>
        <v>0</v>
      </c>
      <c r="T1636" s="37">
        <f t="shared" si="553"/>
        <v>0</v>
      </c>
      <c r="U1636" s="37">
        <f t="shared" si="554"/>
        <v>0</v>
      </c>
      <c r="V1636" s="37">
        <f t="shared" si="555"/>
        <v>0</v>
      </c>
      <c r="W1636" s="37">
        <f t="shared" si="556"/>
        <v>0</v>
      </c>
    </row>
    <row r="1637" spans="1:23" x14ac:dyDescent="0.35">
      <c r="A1637" s="30">
        <v>46059</v>
      </c>
      <c r="B1637" s="31" t="s">
        <v>1314</v>
      </c>
      <c r="C1637" s="31" t="s">
        <v>563</v>
      </c>
      <c r="D1637" s="31">
        <v>27360</v>
      </c>
      <c r="E1637" s="31">
        <v>4377.6000000000004</v>
      </c>
      <c r="F1637" s="31">
        <v>31737.599999999999</v>
      </c>
      <c r="G1637" s="31">
        <v>31737.599999999999</v>
      </c>
      <c r="H1637" s="31">
        <f t="shared" si="547"/>
        <v>27360</v>
      </c>
      <c r="I1637" s="30">
        <v>46089</v>
      </c>
      <c r="J1637" s="30" t="s">
        <v>506</v>
      </c>
      <c r="K1637" s="31" t="s">
        <v>504</v>
      </c>
      <c r="L1637" s="31" t="s">
        <v>397</v>
      </c>
      <c r="M1637" s="31" t="s">
        <v>388</v>
      </c>
      <c r="N1637" s="7">
        <v>46101</v>
      </c>
      <c r="O1637" s="33">
        <f t="shared" si="548"/>
        <v>3</v>
      </c>
      <c r="P1637" s="33">
        <f t="shared" si="549"/>
        <v>12</v>
      </c>
      <c r="Q1637" s="52">
        <f t="shared" si="550"/>
        <v>13</v>
      </c>
      <c r="R1637" s="37">
        <f t="shared" si="551"/>
        <v>27360</v>
      </c>
      <c r="S1637" s="37">
        <f t="shared" si="552"/>
        <v>0</v>
      </c>
      <c r="T1637" s="37">
        <f t="shared" si="553"/>
        <v>0</v>
      </c>
      <c r="U1637" s="37">
        <f t="shared" si="554"/>
        <v>0</v>
      </c>
      <c r="V1637" s="37">
        <f t="shared" si="555"/>
        <v>0</v>
      </c>
      <c r="W1637" s="37">
        <f t="shared" si="556"/>
        <v>0</v>
      </c>
    </row>
    <row r="1638" spans="1:23" x14ac:dyDescent="0.35">
      <c r="A1638" s="30">
        <v>46059</v>
      </c>
      <c r="B1638" s="31" t="s">
        <v>1315</v>
      </c>
      <c r="C1638" s="31" t="s">
        <v>411</v>
      </c>
      <c r="D1638" s="31">
        <v>37020</v>
      </c>
      <c r="E1638" s="31">
        <v>5923.2</v>
      </c>
      <c r="F1638" s="31">
        <v>42943.199999999997</v>
      </c>
      <c r="G1638" s="31">
        <v>42943.199999999997</v>
      </c>
      <c r="H1638" s="31">
        <f t="shared" si="547"/>
        <v>37020</v>
      </c>
      <c r="I1638" s="30">
        <v>46089</v>
      </c>
      <c r="J1638" s="30" t="s">
        <v>506</v>
      </c>
      <c r="K1638" s="31" t="s">
        <v>504</v>
      </c>
      <c r="L1638" s="31" t="s">
        <v>835</v>
      </c>
      <c r="M1638" s="31" t="s">
        <v>388</v>
      </c>
      <c r="N1638" s="7">
        <v>46101</v>
      </c>
      <c r="O1638" s="33">
        <f t="shared" si="548"/>
        <v>3</v>
      </c>
      <c r="P1638" s="33">
        <f t="shared" si="549"/>
        <v>12</v>
      </c>
      <c r="Q1638" s="52">
        <f t="shared" si="550"/>
        <v>13</v>
      </c>
      <c r="R1638" s="37">
        <f t="shared" si="551"/>
        <v>37020</v>
      </c>
      <c r="S1638" s="37">
        <f t="shared" si="552"/>
        <v>0</v>
      </c>
      <c r="T1638" s="37">
        <f t="shared" si="553"/>
        <v>0</v>
      </c>
      <c r="U1638" s="37">
        <f t="shared" si="554"/>
        <v>0</v>
      </c>
      <c r="V1638" s="37">
        <f t="shared" si="555"/>
        <v>0</v>
      </c>
      <c r="W1638" s="37">
        <f t="shared" si="556"/>
        <v>0</v>
      </c>
    </row>
    <row r="1639" spans="1:23" x14ac:dyDescent="0.35">
      <c r="A1639" s="30">
        <v>46053</v>
      </c>
      <c r="B1639" s="31" t="s">
        <v>1280</v>
      </c>
      <c r="C1639" s="31" t="s">
        <v>402</v>
      </c>
      <c r="D1639" s="31">
        <v>63900</v>
      </c>
      <c r="E1639" s="31">
        <v>10224</v>
      </c>
      <c r="F1639" s="31">
        <v>74124</v>
      </c>
      <c r="G1639" s="31">
        <v>30000</v>
      </c>
      <c r="H1639" s="31">
        <f>G1639/1.16</f>
        <v>25862.068965517243</v>
      </c>
      <c r="I1639" s="30">
        <v>46083</v>
      </c>
      <c r="J1639" s="30" t="s">
        <v>506</v>
      </c>
      <c r="K1639" s="31" t="s">
        <v>510</v>
      </c>
      <c r="L1639" s="31" t="s">
        <v>397</v>
      </c>
      <c r="M1639" s="31" t="s">
        <v>388</v>
      </c>
      <c r="N1639" s="7">
        <v>46101</v>
      </c>
      <c r="O1639" s="33">
        <f t="shared" si="548"/>
        <v>3</v>
      </c>
      <c r="P1639" s="33">
        <f t="shared" si="549"/>
        <v>12</v>
      </c>
      <c r="Q1639" s="52">
        <f t="shared" si="550"/>
        <v>19</v>
      </c>
      <c r="R1639" s="37">
        <f t="shared" si="551"/>
        <v>25862.068965517243</v>
      </c>
      <c r="S1639" s="37">
        <f t="shared" si="552"/>
        <v>0</v>
      </c>
      <c r="T1639" s="37">
        <f t="shared" si="553"/>
        <v>0</v>
      </c>
      <c r="U1639" s="37">
        <f t="shared" si="554"/>
        <v>0</v>
      </c>
      <c r="V1639" s="37">
        <f t="shared" si="555"/>
        <v>0</v>
      </c>
      <c r="W1639" s="37">
        <f t="shared" si="556"/>
        <v>0</v>
      </c>
    </row>
    <row r="1640" spans="1:23" x14ac:dyDescent="0.35">
      <c r="A1640" s="30">
        <v>46037</v>
      </c>
      <c r="B1640" s="31" t="s">
        <v>1142</v>
      </c>
      <c r="C1640" s="31" t="s">
        <v>926</v>
      </c>
      <c r="D1640" s="31">
        <v>44390</v>
      </c>
      <c r="E1640" s="31">
        <v>7102.4</v>
      </c>
      <c r="F1640" s="31">
        <v>51492.4</v>
      </c>
      <c r="G1640" s="31">
        <v>51492.4</v>
      </c>
      <c r="H1640" s="31">
        <f t="shared" ref="H1640:H1641" si="557">D1640</f>
        <v>44390</v>
      </c>
      <c r="I1640" s="30">
        <v>46067</v>
      </c>
      <c r="J1640" s="30" t="s">
        <v>506</v>
      </c>
      <c r="K1640" s="31" t="s">
        <v>504</v>
      </c>
      <c r="L1640" s="31" t="s">
        <v>835</v>
      </c>
      <c r="M1640" s="31" t="s">
        <v>388</v>
      </c>
      <c r="N1640" s="7">
        <v>46101</v>
      </c>
      <c r="O1640" s="33">
        <f t="shared" si="548"/>
        <v>3</v>
      </c>
      <c r="P1640" s="33">
        <f t="shared" si="549"/>
        <v>12</v>
      </c>
      <c r="Q1640" s="52">
        <f t="shared" si="550"/>
        <v>35</v>
      </c>
      <c r="R1640" s="37">
        <f t="shared" si="551"/>
        <v>0</v>
      </c>
      <c r="S1640" s="37">
        <f t="shared" si="552"/>
        <v>44390</v>
      </c>
      <c r="T1640" s="37">
        <f t="shared" si="553"/>
        <v>0</v>
      </c>
      <c r="U1640" s="37">
        <f t="shared" si="554"/>
        <v>0</v>
      </c>
      <c r="V1640" s="37">
        <f t="shared" si="555"/>
        <v>0</v>
      </c>
      <c r="W1640" s="37">
        <f t="shared" si="556"/>
        <v>0</v>
      </c>
    </row>
    <row r="1641" spans="1:23" x14ac:dyDescent="0.35">
      <c r="A1641" s="30">
        <v>46037</v>
      </c>
      <c r="B1641" s="31" t="s">
        <v>1143</v>
      </c>
      <c r="C1641" s="31" t="s">
        <v>920</v>
      </c>
      <c r="D1641" s="31">
        <v>17638.53</v>
      </c>
      <c r="E1641" s="31">
        <v>2822.16</v>
      </c>
      <c r="F1641" s="31">
        <v>20460.689999999999</v>
      </c>
      <c r="G1641" s="31">
        <v>20460.689999999999</v>
      </c>
      <c r="H1641" s="31">
        <f t="shared" si="557"/>
        <v>17638.53</v>
      </c>
      <c r="I1641" s="30">
        <v>46067</v>
      </c>
      <c r="J1641" s="30" t="s">
        <v>506</v>
      </c>
      <c r="K1641" s="31" t="s">
        <v>504</v>
      </c>
      <c r="L1641" s="31" t="s">
        <v>835</v>
      </c>
      <c r="M1641" s="31" t="s">
        <v>388</v>
      </c>
      <c r="N1641" s="7">
        <v>46101</v>
      </c>
      <c r="O1641" s="33">
        <f t="shared" si="548"/>
        <v>3</v>
      </c>
      <c r="P1641" s="33">
        <f t="shared" si="549"/>
        <v>12</v>
      </c>
      <c r="Q1641" s="52">
        <f t="shared" si="550"/>
        <v>35</v>
      </c>
      <c r="R1641" s="37">
        <f t="shared" si="551"/>
        <v>0</v>
      </c>
      <c r="S1641" s="37">
        <f t="shared" si="552"/>
        <v>17638.53</v>
      </c>
      <c r="T1641" s="37">
        <f t="shared" si="553"/>
        <v>0</v>
      </c>
      <c r="U1641" s="37">
        <f t="shared" si="554"/>
        <v>0</v>
      </c>
      <c r="V1641" s="37">
        <f t="shared" si="555"/>
        <v>0</v>
      </c>
      <c r="W1641" s="37">
        <f t="shared" si="556"/>
        <v>0</v>
      </c>
    </row>
    <row r="1642" spans="1:23" x14ac:dyDescent="0.35">
      <c r="A1642" s="30">
        <v>46017</v>
      </c>
      <c r="B1642" s="31" t="s">
        <v>1061</v>
      </c>
      <c r="C1642" s="31" t="s">
        <v>926</v>
      </c>
      <c r="D1642" s="31">
        <v>42000</v>
      </c>
      <c r="E1642" s="31">
        <v>6720</v>
      </c>
      <c r="F1642" s="31">
        <v>48720</v>
      </c>
      <c r="G1642" s="31">
        <v>31860</v>
      </c>
      <c r="H1642" s="31">
        <f t="shared" ref="H1642:H1643" si="558">G1642/1.16</f>
        <v>27465.517241379312</v>
      </c>
      <c r="I1642" s="30">
        <v>46047</v>
      </c>
      <c r="J1642" s="30" t="s">
        <v>506</v>
      </c>
      <c r="K1642" s="31" t="s">
        <v>510</v>
      </c>
      <c r="L1642" s="31" t="s">
        <v>835</v>
      </c>
      <c r="M1642" s="31" t="s">
        <v>388</v>
      </c>
      <c r="N1642" s="7">
        <v>46101</v>
      </c>
      <c r="O1642" s="33">
        <f t="shared" si="548"/>
        <v>3</v>
      </c>
      <c r="P1642" s="33">
        <f t="shared" si="549"/>
        <v>12</v>
      </c>
      <c r="Q1642" s="52">
        <f t="shared" si="550"/>
        <v>55</v>
      </c>
      <c r="R1642" s="37">
        <f t="shared" si="551"/>
        <v>0</v>
      </c>
      <c r="S1642" s="37">
        <f t="shared" si="552"/>
        <v>27465.517241379312</v>
      </c>
      <c r="T1642" s="37">
        <f t="shared" si="553"/>
        <v>0</v>
      </c>
      <c r="U1642" s="37">
        <f t="shared" si="554"/>
        <v>0</v>
      </c>
      <c r="V1642" s="37">
        <f t="shared" si="555"/>
        <v>0</v>
      </c>
      <c r="W1642" s="37">
        <f t="shared" si="556"/>
        <v>0</v>
      </c>
    </row>
    <row r="1643" spans="1:23" x14ac:dyDescent="0.35">
      <c r="A1643" s="30">
        <v>45953</v>
      </c>
      <c r="B1643" s="31" t="s">
        <v>960</v>
      </c>
      <c r="C1643" s="31" t="s">
        <v>858</v>
      </c>
      <c r="D1643" s="31">
        <v>19694.400000000001</v>
      </c>
      <c r="E1643" s="31">
        <v>3151.1</v>
      </c>
      <c r="F1643" s="31">
        <v>22845.5</v>
      </c>
      <c r="G1643" s="31">
        <v>2429.5</v>
      </c>
      <c r="H1643" s="31">
        <f t="shared" si="558"/>
        <v>2094.3965517241381</v>
      </c>
      <c r="I1643" s="30">
        <v>45968</v>
      </c>
      <c r="J1643" s="30" t="s">
        <v>506</v>
      </c>
      <c r="K1643" s="31" t="s">
        <v>510</v>
      </c>
      <c r="L1643" s="31" t="s">
        <v>835</v>
      </c>
      <c r="M1643" s="31" t="s">
        <v>388</v>
      </c>
      <c r="N1643" s="7">
        <v>46101</v>
      </c>
      <c r="O1643" s="33">
        <f t="shared" si="548"/>
        <v>3</v>
      </c>
      <c r="P1643" s="33">
        <f t="shared" si="549"/>
        <v>12</v>
      </c>
      <c r="Q1643" s="52">
        <f t="shared" si="550"/>
        <v>134</v>
      </c>
      <c r="R1643" s="37">
        <f t="shared" si="551"/>
        <v>0</v>
      </c>
      <c r="S1643" s="37">
        <f t="shared" si="552"/>
        <v>0</v>
      </c>
      <c r="T1643" s="37">
        <f t="shared" si="553"/>
        <v>0</v>
      </c>
      <c r="U1643" s="37">
        <f t="shared" si="554"/>
        <v>2094.3965517241381</v>
      </c>
      <c r="V1643" s="37">
        <f t="shared" si="555"/>
        <v>0</v>
      </c>
      <c r="W1643" s="37">
        <f t="shared" si="556"/>
        <v>0</v>
      </c>
    </row>
    <row r="1644" spans="1:23" x14ac:dyDescent="0.35">
      <c r="A1644" s="30">
        <v>45944</v>
      </c>
      <c r="B1644" s="31" t="s">
        <v>959</v>
      </c>
      <c r="C1644" s="31" t="s">
        <v>920</v>
      </c>
      <c r="D1644" s="31">
        <v>14295.42</v>
      </c>
      <c r="E1644" s="31">
        <v>2287.27</v>
      </c>
      <c r="F1644" s="31">
        <v>16582.689999999999</v>
      </c>
      <c r="G1644" s="31">
        <v>16582.689999999999</v>
      </c>
      <c r="H1644" s="31">
        <f t="shared" ref="H1644:H1646" si="559">D1644</f>
        <v>14295.42</v>
      </c>
      <c r="I1644" s="30">
        <v>45974</v>
      </c>
      <c r="J1644" s="30" t="s">
        <v>506</v>
      </c>
      <c r="K1644" s="31" t="s">
        <v>504</v>
      </c>
      <c r="L1644" s="31" t="s">
        <v>835</v>
      </c>
      <c r="M1644" s="31" t="s">
        <v>388</v>
      </c>
      <c r="N1644" s="7">
        <v>46101</v>
      </c>
      <c r="O1644" s="33">
        <f t="shared" si="548"/>
        <v>3</v>
      </c>
      <c r="P1644" s="33">
        <f t="shared" si="549"/>
        <v>12</v>
      </c>
      <c r="Q1644" s="52">
        <f t="shared" si="550"/>
        <v>128</v>
      </c>
      <c r="R1644" s="37">
        <f t="shared" si="551"/>
        <v>0</v>
      </c>
      <c r="S1644" s="37">
        <f t="shared" si="552"/>
        <v>0</v>
      </c>
      <c r="T1644" s="37">
        <f t="shared" si="553"/>
        <v>0</v>
      </c>
      <c r="U1644" s="37">
        <f t="shared" si="554"/>
        <v>14295.42</v>
      </c>
      <c r="V1644" s="37">
        <f t="shared" si="555"/>
        <v>0</v>
      </c>
      <c r="W1644" s="37">
        <f t="shared" si="556"/>
        <v>0</v>
      </c>
    </row>
    <row r="1645" spans="1:23" x14ac:dyDescent="0.35">
      <c r="A1645" s="30">
        <v>45933</v>
      </c>
      <c r="B1645" s="31" t="s">
        <v>953</v>
      </c>
      <c r="C1645" s="31" t="s">
        <v>920</v>
      </c>
      <c r="D1645" s="31">
        <v>24043.32</v>
      </c>
      <c r="E1645" s="31">
        <v>3846.93</v>
      </c>
      <c r="F1645" s="31">
        <v>27890.25</v>
      </c>
      <c r="G1645" s="31">
        <v>27890.25</v>
      </c>
      <c r="H1645" s="31">
        <f t="shared" si="559"/>
        <v>24043.32</v>
      </c>
      <c r="I1645" s="30">
        <v>45963</v>
      </c>
      <c r="J1645" s="30" t="s">
        <v>506</v>
      </c>
      <c r="K1645" s="31" t="s">
        <v>504</v>
      </c>
      <c r="L1645" s="31" t="s">
        <v>835</v>
      </c>
      <c r="M1645" s="31" t="s">
        <v>388</v>
      </c>
      <c r="N1645" s="7">
        <v>46101</v>
      </c>
      <c r="O1645" s="33">
        <f t="shared" si="548"/>
        <v>3</v>
      </c>
      <c r="P1645" s="33">
        <f t="shared" si="549"/>
        <v>12</v>
      </c>
      <c r="Q1645" s="52">
        <f t="shared" si="550"/>
        <v>139</v>
      </c>
      <c r="R1645" s="37">
        <f t="shared" si="551"/>
        <v>0</v>
      </c>
      <c r="S1645" s="37">
        <f t="shared" si="552"/>
        <v>0</v>
      </c>
      <c r="T1645" s="37">
        <f t="shared" si="553"/>
        <v>0</v>
      </c>
      <c r="U1645" s="37">
        <f t="shared" si="554"/>
        <v>24043.32</v>
      </c>
      <c r="V1645" s="37">
        <f t="shared" si="555"/>
        <v>0</v>
      </c>
      <c r="W1645" s="37">
        <f t="shared" si="556"/>
        <v>0</v>
      </c>
    </row>
    <row r="1646" spans="1:23" x14ac:dyDescent="0.35">
      <c r="A1646" s="30">
        <v>45931</v>
      </c>
      <c r="B1646" s="31" t="s">
        <v>954</v>
      </c>
      <c r="C1646" s="31" t="s">
        <v>768</v>
      </c>
      <c r="D1646" s="31">
        <v>21675</v>
      </c>
      <c r="E1646" s="31">
        <v>3468</v>
      </c>
      <c r="F1646" s="31">
        <v>25143</v>
      </c>
      <c r="G1646" s="31">
        <v>25143</v>
      </c>
      <c r="H1646" s="31">
        <f t="shared" si="559"/>
        <v>21675</v>
      </c>
      <c r="I1646" s="30">
        <v>45961</v>
      </c>
      <c r="J1646" s="30" t="s">
        <v>506</v>
      </c>
      <c r="K1646" s="31" t="s">
        <v>504</v>
      </c>
      <c r="L1646" s="31" t="s">
        <v>405</v>
      </c>
      <c r="M1646" s="31" t="s">
        <v>388</v>
      </c>
      <c r="N1646" s="7">
        <v>46101</v>
      </c>
      <c r="O1646" s="33">
        <f t="shared" si="548"/>
        <v>3</v>
      </c>
      <c r="P1646" s="33">
        <f t="shared" si="549"/>
        <v>12</v>
      </c>
      <c r="Q1646" s="52">
        <f t="shared" si="550"/>
        <v>141</v>
      </c>
      <c r="R1646" s="37">
        <f t="shared" si="551"/>
        <v>0</v>
      </c>
      <c r="S1646" s="37">
        <f t="shared" si="552"/>
        <v>0</v>
      </c>
      <c r="T1646" s="37">
        <f t="shared" si="553"/>
        <v>0</v>
      </c>
      <c r="U1646" s="37">
        <f t="shared" si="554"/>
        <v>21675</v>
      </c>
      <c r="V1646" s="37">
        <f t="shared" si="555"/>
        <v>0</v>
      </c>
      <c r="W1646" s="37">
        <f t="shared" si="556"/>
        <v>0</v>
      </c>
    </row>
    <row r="1647" spans="1:23" x14ac:dyDescent="0.35">
      <c r="A1647" s="30">
        <v>45930</v>
      </c>
      <c r="B1647" s="31" t="s">
        <v>944</v>
      </c>
      <c r="C1647" s="31" t="s">
        <v>920</v>
      </c>
      <c r="D1647" s="31">
        <v>115800</v>
      </c>
      <c r="E1647" s="31">
        <v>18528</v>
      </c>
      <c r="F1647" s="31">
        <v>134328</v>
      </c>
      <c r="G1647" s="31">
        <v>33522.959999999999</v>
      </c>
      <c r="H1647" s="31">
        <f>G1647/1.16</f>
        <v>28899.103448275862</v>
      </c>
      <c r="I1647" s="30">
        <v>45960</v>
      </c>
      <c r="J1647" s="30" t="s">
        <v>506</v>
      </c>
      <c r="K1647" s="31" t="s">
        <v>510</v>
      </c>
      <c r="L1647" s="31" t="s">
        <v>835</v>
      </c>
      <c r="M1647" s="31" t="s">
        <v>388</v>
      </c>
      <c r="N1647" s="7">
        <v>46101</v>
      </c>
      <c r="O1647" s="33">
        <f t="shared" si="548"/>
        <v>3</v>
      </c>
      <c r="P1647" s="33">
        <f t="shared" si="549"/>
        <v>12</v>
      </c>
      <c r="Q1647" s="52">
        <f t="shared" si="550"/>
        <v>142</v>
      </c>
      <c r="R1647" s="37">
        <f t="shared" si="551"/>
        <v>0</v>
      </c>
      <c r="S1647" s="37">
        <f t="shared" si="552"/>
        <v>0</v>
      </c>
      <c r="T1647" s="37">
        <f t="shared" si="553"/>
        <v>0</v>
      </c>
      <c r="U1647" s="37">
        <f t="shared" si="554"/>
        <v>28899.103448275862</v>
      </c>
      <c r="V1647" s="37">
        <f t="shared" si="555"/>
        <v>0</v>
      </c>
      <c r="W1647" s="37">
        <f t="shared" si="556"/>
        <v>0</v>
      </c>
    </row>
    <row r="1648" spans="1:23" x14ac:dyDescent="0.35">
      <c r="A1648" s="30">
        <v>45915</v>
      </c>
      <c r="B1648" s="31" t="s">
        <v>935</v>
      </c>
      <c r="C1648" s="31" t="s">
        <v>514</v>
      </c>
      <c r="D1648" s="31">
        <v>7125</v>
      </c>
      <c r="E1648" s="31">
        <v>1140</v>
      </c>
      <c r="F1648" s="31">
        <v>8265</v>
      </c>
      <c r="G1648" s="31">
        <v>8265</v>
      </c>
      <c r="H1648" s="31">
        <f t="shared" ref="H1648:H1651" si="560">D1648</f>
        <v>7125</v>
      </c>
      <c r="I1648" s="30">
        <v>45945</v>
      </c>
      <c r="J1648" s="30" t="s">
        <v>506</v>
      </c>
      <c r="K1648" s="31" t="s">
        <v>504</v>
      </c>
      <c r="L1648" s="31" t="s">
        <v>397</v>
      </c>
      <c r="M1648" s="31" t="s">
        <v>388</v>
      </c>
      <c r="N1648" s="7">
        <v>46101</v>
      </c>
      <c r="O1648" s="33">
        <f t="shared" si="548"/>
        <v>3</v>
      </c>
      <c r="P1648" s="33">
        <f t="shared" si="549"/>
        <v>12</v>
      </c>
      <c r="Q1648" s="52">
        <f t="shared" si="550"/>
        <v>157</v>
      </c>
      <c r="R1648" s="37">
        <f t="shared" si="551"/>
        <v>0</v>
      </c>
      <c r="S1648" s="37">
        <f t="shared" si="552"/>
        <v>0</v>
      </c>
      <c r="T1648" s="37">
        <f t="shared" si="553"/>
        <v>0</v>
      </c>
      <c r="U1648" s="37">
        <f t="shared" si="554"/>
        <v>7125</v>
      </c>
      <c r="V1648" s="37">
        <f t="shared" si="555"/>
        <v>0</v>
      </c>
      <c r="W1648" s="37">
        <f t="shared" si="556"/>
        <v>0</v>
      </c>
    </row>
    <row r="1649" spans="1:23" x14ac:dyDescent="0.35">
      <c r="A1649" s="30">
        <v>45896</v>
      </c>
      <c r="B1649" s="31" t="s">
        <v>921</v>
      </c>
      <c r="C1649" s="31" t="s">
        <v>514</v>
      </c>
      <c r="D1649" s="31">
        <v>4375</v>
      </c>
      <c r="E1649" s="31">
        <v>700</v>
      </c>
      <c r="F1649" s="31">
        <v>5075</v>
      </c>
      <c r="G1649" s="31">
        <v>5075</v>
      </c>
      <c r="H1649" s="31">
        <f t="shared" si="560"/>
        <v>4375</v>
      </c>
      <c r="I1649" s="30">
        <v>45926</v>
      </c>
      <c r="J1649" s="30" t="s">
        <v>506</v>
      </c>
      <c r="K1649" s="31" t="s">
        <v>504</v>
      </c>
      <c r="L1649" s="31" t="s">
        <v>397</v>
      </c>
      <c r="M1649" s="31" t="s">
        <v>388</v>
      </c>
      <c r="N1649" s="7">
        <v>46101</v>
      </c>
      <c r="O1649" s="33">
        <f t="shared" si="548"/>
        <v>3</v>
      </c>
      <c r="P1649" s="33">
        <f t="shared" si="549"/>
        <v>12</v>
      </c>
      <c r="Q1649" s="52">
        <f t="shared" si="550"/>
        <v>176</v>
      </c>
      <c r="R1649" s="37">
        <f t="shared" si="551"/>
        <v>0</v>
      </c>
      <c r="S1649" s="37">
        <f t="shared" si="552"/>
        <v>0</v>
      </c>
      <c r="T1649" s="37">
        <f t="shared" si="553"/>
        <v>0</v>
      </c>
      <c r="U1649" s="37">
        <f t="shared" si="554"/>
        <v>4375</v>
      </c>
      <c r="V1649" s="37">
        <f t="shared" si="555"/>
        <v>0</v>
      </c>
      <c r="W1649" s="37">
        <f t="shared" si="556"/>
        <v>0</v>
      </c>
    </row>
    <row r="1650" spans="1:23" x14ac:dyDescent="0.35">
      <c r="A1650" s="30">
        <v>45895</v>
      </c>
      <c r="B1650" s="31" t="s">
        <v>922</v>
      </c>
      <c r="C1650" s="31" t="s">
        <v>545</v>
      </c>
      <c r="D1650" s="31">
        <v>22364.16</v>
      </c>
      <c r="E1650" s="31"/>
      <c r="F1650" s="31">
        <v>22364.16</v>
      </c>
      <c r="G1650" s="31">
        <v>22364.16</v>
      </c>
      <c r="H1650" s="31">
        <f t="shared" si="560"/>
        <v>22364.16</v>
      </c>
      <c r="I1650" s="30">
        <v>45925</v>
      </c>
      <c r="J1650" s="30" t="s">
        <v>506</v>
      </c>
      <c r="K1650" s="31" t="s">
        <v>504</v>
      </c>
      <c r="L1650" s="31" t="s">
        <v>405</v>
      </c>
      <c r="M1650" s="31" t="s">
        <v>388</v>
      </c>
      <c r="N1650" s="7">
        <v>46101</v>
      </c>
      <c r="O1650" s="33">
        <f t="shared" si="548"/>
        <v>3</v>
      </c>
      <c r="P1650" s="33">
        <f t="shared" si="549"/>
        <v>12</v>
      </c>
      <c r="Q1650" s="52">
        <f t="shared" si="550"/>
        <v>177</v>
      </c>
      <c r="R1650" s="37">
        <f t="shared" si="551"/>
        <v>0</v>
      </c>
      <c r="S1650" s="37">
        <f t="shared" si="552"/>
        <v>0</v>
      </c>
      <c r="T1650" s="37">
        <f t="shared" si="553"/>
        <v>0</v>
      </c>
      <c r="U1650" s="37">
        <f t="shared" si="554"/>
        <v>22364.16</v>
      </c>
      <c r="V1650" s="37">
        <f t="shared" si="555"/>
        <v>0</v>
      </c>
      <c r="W1650" s="37">
        <f t="shared" si="556"/>
        <v>0</v>
      </c>
    </row>
    <row r="1651" spans="1:23" x14ac:dyDescent="0.35">
      <c r="A1651" s="30">
        <v>45876</v>
      </c>
      <c r="B1651" s="31" t="s">
        <v>886</v>
      </c>
      <c r="C1651" s="31" t="s">
        <v>545</v>
      </c>
      <c r="D1651" s="31">
        <v>22343.040000000001</v>
      </c>
      <c r="E1651" s="31"/>
      <c r="F1651" s="31">
        <v>22343.040000000001</v>
      </c>
      <c r="G1651" s="31">
        <v>22343.040000000001</v>
      </c>
      <c r="H1651" s="31">
        <f t="shared" si="560"/>
        <v>22343.040000000001</v>
      </c>
      <c r="I1651" s="30">
        <v>45906</v>
      </c>
      <c r="J1651" s="30" t="s">
        <v>506</v>
      </c>
      <c r="K1651" s="31" t="s">
        <v>504</v>
      </c>
      <c r="L1651" s="31" t="s">
        <v>405</v>
      </c>
      <c r="M1651" s="31" t="s">
        <v>388</v>
      </c>
      <c r="N1651" s="7">
        <v>46101</v>
      </c>
      <c r="O1651" s="33">
        <f t="shared" si="548"/>
        <v>3</v>
      </c>
      <c r="P1651" s="33">
        <f t="shared" si="549"/>
        <v>12</v>
      </c>
      <c r="Q1651" s="52">
        <f t="shared" si="550"/>
        <v>196</v>
      </c>
      <c r="R1651" s="37">
        <f t="shared" si="551"/>
        <v>0</v>
      </c>
      <c r="S1651" s="37">
        <f t="shared" si="552"/>
        <v>0</v>
      </c>
      <c r="T1651" s="37">
        <f t="shared" si="553"/>
        <v>0</v>
      </c>
      <c r="U1651" s="37">
        <f t="shared" si="554"/>
        <v>22343.040000000001</v>
      </c>
      <c r="V1651" s="37">
        <f t="shared" si="555"/>
        <v>0</v>
      </c>
      <c r="W1651" s="37">
        <f t="shared" si="556"/>
        <v>0</v>
      </c>
    </row>
    <row r="1652" spans="1:23" x14ac:dyDescent="0.35">
      <c r="A1652" s="30">
        <v>45869</v>
      </c>
      <c r="B1652" s="31" t="s">
        <v>884</v>
      </c>
      <c r="C1652" s="31" t="s">
        <v>480</v>
      </c>
      <c r="D1652" s="31">
        <v>761801.88</v>
      </c>
      <c r="E1652" s="31">
        <v>121888.3</v>
      </c>
      <c r="F1652" s="31">
        <v>883690.18</v>
      </c>
      <c r="G1652" s="31">
        <v>232979.43</v>
      </c>
      <c r="H1652" s="31">
        <f>G1652/1.16</f>
        <v>200844.33620689655</v>
      </c>
      <c r="I1652" s="30">
        <v>45884</v>
      </c>
      <c r="J1652" s="30" t="s">
        <v>506</v>
      </c>
      <c r="K1652" s="31" t="s">
        <v>510</v>
      </c>
      <c r="L1652" s="31" t="s">
        <v>835</v>
      </c>
      <c r="M1652" s="31" t="s">
        <v>388</v>
      </c>
      <c r="N1652" s="7">
        <v>46101</v>
      </c>
      <c r="O1652" s="33">
        <f t="shared" si="548"/>
        <v>3</v>
      </c>
      <c r="P1652" s="33">
        <f t="shared" si="549"/>
        <v>12</v>
      </c>
      <c r="Q1652" s="52">
        <f t="shared" si="550"/>
        <v>218</v>
      </c>
      <c r="R1652" s="37">
        <f t="shared" si="551"/>
        <v>0</v>
      </c>
      <c r="S1652" s="37">
        <f t="shared" si="552"/>
        <v>0</v>
      </c>
      <c r="T1652" s="37">
        <f t="shared" si="553"/>
        <v>0</v>
      </c>
      <c r="U1652" s="37">
        <f t="shared" si="554"/>
        <v>200844.33620689655</v>
      </c>
      <c r="V1652" s="37">
        <f t="shared" si="555"/>
        <v>0</v>
      </c>
      <c r="W1652" s="37">
        <f t="shared" si="556"/>
        <v>0</v>
      </c>
    </row>
    <row r="1653" spans="1:23" x14ac:dyDescent="0.35">
      <c r="A1653" s="30">
        <v>45840</v>
      </c>
      <c r="B1653" s="31" t="s">
        <v>863</v>
      </c>
      <c r="C1653" s="31" t="s">
        <v>406</v>
      </c>
      <c r="D1653" s="31">
        <v>14940</v>
      </c>
      <c r="E1653" s="31">
        <v>2390.4</v>
      </c>
      <c r="F1653" s="31">
        <v>17330.400000000001</v>
      </c>
      <c r="G1653" s="31">
        <v>17330.400000000001</v>
      </c>
      <c r="H1653" s="31">
        <f t="shared" ref="H1653:H1658" si="561">D1653</f>
        <v>14940</v>
      </c>
      <c r="I1653" s="30">
        <v>45870</v>
      </c>
      <c r="J1653" s="30" t="s">
        <v>506</v>
      </c>
      <c r="K1653" s="31" t="s">
        <v>504</v>
      </c>
      <c r="L1653" s="31" t="s">
        <v>405</v>
      </c>
      <c r="M1653" s="31" t="s">
        <v>388</v>
      </c>
      <c r="N1653" s="7">
        <v>46101</v>
      </c>
      <c r="O1653" s="33">
        <f t="shared" si="548"/>
        <v>3</v>
      </c>
      <c r="P1653" s="33">
        <f t="shared" si="549"/>
        <v>12</v>
      </c>
      <c r="Q1653" s="52">
        <f t="shared" si="550"/>
        <v>232</v>
      </c>
      <c r="R1653" s="37">
        <f t="shared" si="551"/>
        <v>0</v>
      </c>
      <c r="S1653" s="37">
        <f t="shared" si="552"/>
        <v>0</v>
      </c>
      <c r="T1653" s="37">
        <f t="shared" si="553"/>
        <v>0</v>
      </c>
      <c r="U1653" s="37">
        <f t="shared" si="554"/>
        <v>14940</v>
      </c>
      <c r="V1653" s="37">
        <f t="shared" si="555"/>
        <v>0</v>
      </c>
      <c r="W1653" s="37">
        <f t="shared" si="556"/>
        <v>0</v>
      </c>
    </row>
    <row r="1654" spans="1:23" x14ac:dyDescent="0.35">
      <c r="A1654" s="30">
        <v>45827</v>
      </c>
      <c r="B1654" s="31" t="s">
        <v>854</v>
      </c>
      <c r="C1654" s="31" t="s">
        <v>406</v>
      </c>
      <c r="D1654" s="31">
        <v>22410</v>
      </c>
      <c r="E1654" s="31">
        <v>3585.6</v>
      </c>
      <c r="F1654" s="31">
        <v>25995.599999999999</v>
      </c>
      <c r="G1654" s="31">
        <v>25995.599999999999</v>
      </c>
      <c r="H1654" s="31">
        <f t="shared" si="561"/>
        <v>22410</v>
      </c>
      <c r="I1654" s="30">
        <v>45857</v>
      </c>
      <c r="J1654" s="30" t="s">
        <v>506</v>
      </c>
      <c r="K1654" s="31" t="s">
        <v>504</v>
      </c>
      <c r="L1654" s="31" t="s">
        <v>405</v>
      </c>
      <c r="M1654" s="31" t="s">
        <v>388</v>
      </c>
      <c r="N1654" s="7">
        <v>46101</v>
      </c>
      <c r="O1654" s="33">
        <f t="shared" si="548"/>
        <v>3</v>
      </c>
      <c r="P1654" s="33">
        <f t="shared" si="549"/>
        <v>12</v>
      </c>
      <c r="Q1654" s="52">
        <f t="shared" si="550"/>
        <v>245</v>
      </c>
      <c r="R1654" s="37">
        <f t="shared" si="551"/>
        <v>0</v>
      </c>
      <c r="S1654" s="37">
        <f t="shared" si="552"/>
        <v>0</v>
      </c>
      <c r="T1654" s="37">
        <f t="shared" si="553"/>
        <v>0</v>
      </c>
      <c r="U1654" s="37">
        <f t="shared" si="554"/>
        <v>22410</v>
      </c>
      <c r="V1654" s="37">
        <f t="shared" si="555"/>
        <v>0</v>
      </c>
      <c r="W1654" s="37">
        <f t="shared" si="556"/>
        <v>0</v>
      </c>
    </row>
    <row r="1655" spans="1:23" x14ac:dyDescent="0.35">
      <c r="A1655" s="30">
        <v>45814</v>
      </c>
      <c r="B1655" s="31" t="s">
        <v>845</v>
      </c>
      <c r="C1655" s="31" t="s">
        <v>406</v>
      </c>
      <c r="D1655" s="31">
        <v>19012.5</v>
      </c>
      <c r="E1655" s="31">
        <v>3042</v>
      </c>
      <c r="F1655" s="31">
        <v>22054.5</v>
      </c>
      <c r="G1655" s="31">
        <v>22054.5</v>
      </c>
      <c r="H1655" s="31">
        <f t="shared" si="561"/>
        <v>19012.5</v>
      </c>
      <c r="I1655" s="30">
        <v>45844</v>
      </c>
      <c r="J1655" s="30" t="s">
        <v>506</v>
      </c>
      <c r="K1655" s="31" t="s">
        <v>504</v>
      </c>
      <c r="L1655" s="31" t="s">
        <v>405</v>
      </c>
      <c r="M1655" s="31" t="s">
        <v>388</v>
      </c>
      <c r="N1655" s="7">
        <v>46101</v>
      </c>
      <c r="O1655" s="33">
        <f t="shared" si="548"/>
        <v>3</v>
      </c>
      <c r="P1655" s="33">
        <f t="shared" si="549"/>
        <v>12</v>
      </c>
      <c r="Q1655" s="52">
        <f t="shared" si="550"/>
        <v>258</v>
      </c>
      <c r="R1655" s="37">
        <f t="shared" si="551"/>
        <v>0</v>
      </c>
      <c r="S1655" s="37">
        <f t="shared" si="552"/>
        <v>0</v>
      </c>
      <c r="T1655" s="37">
        <f t="shared" si="553"/>
        <v>0</v>
      </c>
      <c r="U1655" s="37">
        <f t="shared" si="554"/>
        <v>19012.5</v>
      </c>
      <c r="V1655" s="37">
        <f t="shared" si="555"/>
        <v>0</v>
      </c>
      <c r="W1655" s="37">
        <f t="shared" si="556"/>
        <v>0</v>
      </c>
    </row>
    <row r="1656" spans="1:23" x14ac:dyDescent="0.35">
      <c r="A1656" s="30">
        <v>45799</v>
      </c>
      <c r="B1656" s="31" t="s">
        <v>844</v>
      </c>
      <c r="C1656" s="31" t="s">
        <v>798</v>
      </c>
      <c r="D1656" s="31">
        <v>3477.15</v>
      </c>
      <c r="E1656" s="31">
        <v>556.34</v>
      </c>
      <c r="F1656" s="31">
        <v>4033.49</v>
      </c>
      <c r="G1656" s="31">
        <v>4033.49</v>
      </c>
      <c r="H1656" s="31">
        <f t="shared" si="561"/>
        <v>3477.15</v>
      </c>
      <c r="I1656" s="30">
        <v>45829</v>
      </c>
      <c r="J1656" s="30" t="s">
        <v>506</v>
      </c>
      <c r="K1656" s="31" t="s">
        <v>504</v>
      </c>
      <c r="L1656" s="31" t="s">
        <v>405</v>
      </c>
      <c r="M1656" s="31" t="s">
        <v>388</v>
      </c>
      <c r="N1656" s="7">
        <v>46101</v>
      </c>
      <c r="O1656" s="33">
        <f t="shared" si="548"/>
        <v>3</v>
      </c>
      <c r="P1656" s="33">
        <f t="shared" si="549"/>
        <v>12</v>
      </c>
      <c r="Q1656" s="52">
        <f t="shared" si="550"/>
        <v>273</v>
      </c>
      <c r="R1656" s="37">
        <f t="shared" si="551"/>
        <v>0</v>
      </c>
      <c r="S1656" s="37">
        <f t="shared" si="552"/>
        <v>0</v>
      </c>
      <c r="T1656" s="37">
        <f t="shared" si="553"/>
        <v>0</v>
      </c>
      <c r="U1656" s="37">
        <f t="shared" si="554"/>
        <v>3477.15</v>
      </c>
      <c r="V1656" s="37">
        <f t="shared" si="555"/>
        <v>0</v>
      </c>
      <c r="W1656" s="37">
        <f t="shared" si="556"/>
        <v>0</v>
      </c>
    </row>
    <row r="1657" spans="1:23" x14ac:dyDescent="0.35">
      <c r="A1657" s="30">
        <v>45792</v>
      </c>
      <c r="B1657" s="31" t="s">
        <v>840</v>
      </c>
      <c r="C1657" s="31" t="s">
        <v>798</v>
      </c>
      <c r="D1657" s="31">
        <v>162680</v>
      </c>
      <c r="E1657" s="31">
        <v>26028.799999999999</v>
      </c>
      <c r="F1657" s="31">
        <v>188708.8</v>
      </c>
      <c r="G1657" s="31">
        <v>188708.8</v>
      </c>
      <c r="H1657" s="31">
        <f t="shared" si="561"/>
        <v>162680</v>
      </c>
      <c r="I1657" s="30">
        <v>45822</v>
      </c>
      <c r="J1657" s="30" t="s">
        <v>506</v>
      </c>
      <c r="K1657" s="31" t="s">
        <v>504</v>
      </c>
      <c r="L1657" s="31" t="s">
        <v>405</v>
      </c>
      <c r="M1657" s="31" t="s">
        <v>388</v>
      </c>
      <c r="N1657" s="7">
        <v>46101</v>
      </c>
      <c r="O1657" s="33">
        <f t="shared" si="548"/>
        <v>3</v>
      </c>
      <c r="P1657" s="33">
        <f t="shared" si="549"/>
        <v>12</v>
      </c>
      <c r="Q1657" s="52">
        <f t="shared" si="550"/>
        <v>280</v>
      </c>
      <c r="R1657" s="37">
        <f t="shared" si="551"/>
        <v>0</v>
      </c>
      <c r="S1657" s="37">
        <f t="shared" si="552"/>
        <v>0</v>
      </c>
      <c r="T1657" s="37">
        <f t="shared" si="553"/>
        <v>0</v>
      </c>
      <c r="U1657" s="37">
        <f t="shared" si="554"/>
        <v>162680</v>
      </c>
      <c r="V1657" s="37">
        <f t="shared" si="555"/>
        <v>0</v>
      </c>
      <c r="W1657" s="37">
        <f t="shared" si="556"/>
        <v>0</v>
      </c>
    </row>
    <row r="1658" spans="1:23" x14ac:dyDescent="0.35">
      <c r="A1658" s="30">
        <v>45792</v>
      </c>
      <c r="B1658" s="31" t="s">
        <v>841</v>
      </c>
      <c r="C1658" s="31" t="s">
        <v>798</v>
      </c>
      <c r="D1658" s="31">
        <v>6970.68</v>
      </c>
      <c r="E1658" s="31">
        <v>1115.31</v>
      </c>
      <c r="F1658" s="31">
        <v>8085.99</v>
      </c>
      <c r="G1658" s="31">
        <v>8085.99</v>
      </c>
      <c r="H1658" s="31">
        <f t="shared" si="561"/>
        <v>6970.68</v>
      </c>
      <c r="I1658" s="30">
        <v>45822</v>
      </c>
      <c r="J1658" s="30" t="s">
        <v>506</v>
      </c>
      <c r="K1658" s="31" t="s">
        <v>504</v>
      </c>
      <c r="L1658" s="31" t="s">
        <v>405</v>
      </c>
      <c r="M1658" s="31" t="s">
        <v>388</v>
      </c>
      <c r="N1658" s="7">
        <v>46101</v>
      </c>
      <c r="O1658" s="33">
        <f t="shared" si="548"/>
        <v>3</v>
      </c>
      <c r="P1658" s="33">
        <f t="shared" si="549"/>
        <v>12</v>
      </c>
      <c r="Q1658" s="52">
        <f t="shared" si="550"/>
        <v>280</v>
      </c>
      <c r="R1658" s="37">
        <f t="shared" si="551"/>
        <v>0</v>
      </c>
      <c r="S1658" s="37">
        <f t="shared" si="552"/>
        <v>0</v>
      </c>
      <c r="T1658" s="37">
        <f t="shared" si="553"/>
        <v>0</v>
      </c>
      <c r="U1658" s="37">
        <f t="shared" si="554"/>
        <v>6970.68</v>
      </c>
      <c r="V1658" s="37">
        <f t="shared" si="555"/>
        <v>0</v>
      </c>
      <c r="W1658" s="37">
        <f t="shared" si="556"/>
        <v>0</v>
      </c>
    </row>
    <row r="1659" spans="1:23" x14ac:dyDescent="0.35">
      <c r="A1659" s="30">
        <v>45792</v>
      </c>
      <c r="B1659" s="31" t="s">
        <v>842</v>
      </c>
      <c r="C1659" s="31" t="s">
        <v>406</v>
      </c>
      <c r="D1659" s="31">
        <v>31024.799999999999</v>
      </c>
      <c r="E1659" s="31">
        <v>4963.97</v>
      </c>
      <c r="F1659" s="31">
        <v>35988.769999999997</v>
      </c>
      <c r="G1659" s="31">
        <v>4384.8</v>
      </c>
      <c r="H1659" s="31">
        <f>G1659/1.16</f>
        <v>3780.0000000000005</v>
      </c>
      <c r="I1659" s="30">
        <v>45822</v>
      </c>
      <c r="J1659" s="30" t="s">
        <v>506</v>
      </c>
      <c r="K1659" s="31" t="s">
        <v>510</v>
      </c>
      <c r="L1659" s="31" t="s">
        <v>405</v>
      </c>
      <c r="M1659" s="31" t="s">
        <v>388</v>
      </c>
      <c r="N1659" s="7">
        <v>46101</v>
      </c>
      <c r="O1659" s="33">
        <f t="shared" si="548"/>
        <v>3</v>
      </c>
      <c r="P1659" s="33">
        <f t="shared" si="549"/>
        <v>12</v>
      </c>
      <c r="Q1659" s="52">
        <f t="shared" si="550"/>
        <v>280</v>
      </c>
      <c r="R1659" s="37">
        <f t="shared" si="551"/>
        <v>0</v>
      </c>
      <c r="S1659" s="37">
        <f t="shared" si="552"/>
        <v>0</v>
      </c>
      <c r="T1659" s="37">
        <f t="shared" si="553"/>
        <v>0</v>
      </c>
      <c r="U1659" s="37">
        <f t="shared" si="554"/>
        <v>3780.0000000000005</v>
      </c>
      <c r="V1659" s="37">
        <f t="shared" si="555"/>
        <v>0</v>
      </c>
      <c r="W1659" s="37">
        <f t="shared" si="556"/>
        <v>0</v>
      </c>
    </row>
    <row r="1660" spans="1:23" x14ac:dyDescent="0.35">
      <c r="A1660" s="30">
        <v>45790</v>
      </c>
      <c r="B1660" s="31" t="s">
        <v>843</v>
      </c>
      <c r="C1660" s="31" t="s">
        <v>798</v>
      </c>
      <c r="D1660" s="31">
        <v>20992.5</v>
      </c>
      <c r="E1660" s="31">
        <v>3358.8</v>
      </c>
      <c r="F1660" s="31">
        <v>24351.3</v>
      </c>
      <c r="G1660" s="31">
        <v>24351.3</v>
      </c>
      <c r="H1660" s="31">
        <f t="shared" ref="H1660:H1662" si="562">D1660</f>
        <v>20992.5</v>
      </c>
      <c r="I1660" s="30">
        <v>45820</v>
      </c>
      <c r="J1660" s="30" t="s">
        <v>506</v>
      </c>
      <c r="K1660" s="31" t="s">
        <v>504</v>
      </c>
      <c r="L1660" s="31" t="s">
        <v>405</v>
      </c>
      <c r="M1660" s="31" t="s">
        <v>388</v>
      </c>
      <c r="N1660" s="7">
        <v>46101</v>
      </c>
      <c r="O1660" s="33">
        <f t="shared" si="548"/>
        <v>3</v>
      </c>
      <c r="P1660" s="33">
        <f t="shared" si="549"/>
        <v>12</v>
      </c>
      <c r="Q1660" s="52">
        <f t="shared" si="550"/>
        <v>282</v>
      </c>
      <c r="R1660" s="37">
        <f t="shared" si="551"/>
        <v>0</v>
      </c>
      <c r="S1660" s="37">
        <f t="shared" si="552"/>
        <v>0</v>
      </c>
      <c r="T1660" s="37">
        <f t="shared" si="553"/>
        <v>0</v>
      </c>
      <c r="U1660" s="37">
        <f t="shared" si="554"/>
        <v>20992.5</v>
      </c>
      <c r="V1660" s="37">
        <f t="shared" si="555"/>
        <v>0</v>
      </c>
      <c r="W1660" s="37">
        <f t="shared" si="556"/>
        <v>0</v>
      </c>
    </row>
    <row r="1661" spans="1:23" x14ac:dyDescent="0.35">
      <c r="A1661" s="30">
        <v>45784</v>
      </c>
      <c r="B1661" s="31" t="s">
        <v>838</v>
      </c>
      <c r="C1661" s="31" t="s">
        <v>798</v>
      </c>
      <c r="D1661" s="31">
        <v>5250</v>
      </c>
      <c r="E1661" s="31">
        <v>840</v>
      </c>
      <c r="F1661" s="31">
        <v>6090</v>
      </c>
      <c r="G1661" s="31">
        <v>6090</v>
      </c>
      <c r="H1661" s="31">
        <f t="shared" si="562"/>
        <v>5250</v>
      </c>
      <c r="I1661" s="30">
        <v>45814</v>
      </c>
      <c r="J1661" s="30" t="s">
        <v>506</v>
      </c>
      <c r="K1661" s="31" t="s">
        <v>504</v>
      </c>
      <c r="L1661" s="31" t="s">
        <v>405</v>
      </c>
      <c r="M1661" s="31" t="s">
        <v>388</v>
      </c>
      <c r="N1661" s="7">
        <v>46101</v>
      </c>
      <c r="O1661" s="33">
        <f t="shared" si="548"/>
        <v>3</v>
      </c>
      <c r="P1661" s="33">
        <f t="shared" si="549"/>
        <v>12</v>
      </c>
      <c r="Q1661" s="52">
        <f t="shared" si="550"/>
        <v>288</v>
      </c>
      <c r="R1661" s="37">
        <f t="shared" si="551"/>
        <v>0</v>
      </c>
      <c r="S1661" s="37">
        <f t="shared" si="552"/>
        <v>0</v>
      </c>
      <c r="T1661" s="37">
        <f t="shared" si="553"/>
        <v>0</v>
      </c>
      <c r="U1661" s="37">
        <f t="shared" si="554"/>
        <v>5250</v>
      </c>
      <c r="V1661" s="37">
        <f t="shared" si="555"/>
        <v>0</v>
      </c>
      <c r="W1661" s="37">
        <f t="shared" si="556"/>
        <v>0</v>
      </c>
    </row>
    <row r="1662" spans="1:23" x14ac:dyDescent="0.35">
      <c r="A1662" s="30">
        <v>45772</v>
      </c>
      <c r="B1662" s="31" t="s">
        <v>836</v>
      </c>
      <c r="C1662" s="31" t="s">
        <v>798</v>
      </c>
      <c r="D1662" s="31">
        <v>45500</v>
      </c>
      <c r="E1662" s="31">
        <v>7280</v>
      </c>
      <c r="F1662" s="31">
        <v>52780</v>
      </c>
      <c r="G1662" s="31">
        <v>52780</v>
      </c>
      <c r="H1662" s="31">
        <f t="shared" si="562"/>
        <v>45500</v>
      </c>
      <c r="I1662" s="30">
        <v>45802</v>
      </c>
      <c r="J1662" s="30" t="s">
        <v>506</v>
      </c>
      <c r="K1662" s="31" t="s">
        <v>504</v>
      </c>
      <c r="L1662" s="31" t="s">
        <v>405</v>
      </c>
      <c r="M1662" s="31" t="s">
        <v>388</v>
      </c>
      <c r="N1662" s="7">
        <v>46101</v>
      </c>
      <c r="O1662" s="33">
        <f t="shared" si="548"/>
        <v>3</v>
      </c>
      <c r="P1662" s="33">
        <f t="shared" si="549"/>
        <v>12</v>
      </c>
      <c r="Q1662" s="52">
        <f t="shared" si="550"/>
        <v>300</v>
      </c>
      <c r="R1662" s="37">
        <f t="shared" si="551"/>
        <v>0</v>
      </c>
      <c r="S1662" s="37">
        <f t="shared" si="552"/>
        <v>0</v>
      </c>
      <c r="T1662" s="37">
        <f t="shared" si="553"/>
        <v>0</v>
      </c>
      <c r="U1662" s="37">
        <f t="shared" si="554"/>
        <v>45500</v>
      </c>
      <c r="V1662" s="37">
        <f t="shared" si="555"/>
        <v>0</v>
      </c>
      <c r="W1662" s="37">
        <f t="shared" si="556"/>
        <v>0</v>
      </c>
    </row>
    <row r="1663" spans="1:23" x14ac:dyDescent="0.35">
      <c r="A1663" s="30">
        <v>45720</v>
      </c>
      <c r="B1663" s="31" t="s">
        <v>806</v>
      </c>
      <c r="C1663" s="31" t="s">
        <v>798</v>
      </c>
      <c r="D1663" s="31">
        <v>31483.63</v>
      </c>
      <c r="E1663" s="31">
        <v>5037.38</v>
      </c>
      <c r="F1663" s="31">
        <v>36521.01</v>
      </c>
      <c r="G1663" s="31">
        <v>5816.12</v>
      </c>
      <c r="H1663" s="31">
        <f>G1663/1.16</f>
        <v>5013.8965517241386</v>
      </c>
      <c r="I1663" s="30">
        <v>45750</v>
      </c>
      <c r="J1663" s="30" t="s">
        <v>506</v>
      </c>
      <c r="K1663" s="31" t="s">
        <v>510</v>
      </c>
      <c r="L1663" s="31" t="s">
        <v>405</v>
      </c>
      <c r="M1663" s="31" t="s">
        <v>388</v>
      </c>
      <c r="N1663" s="7">
        <v>46101</v>
      </c>
      <c r="O1663" s="33">
        <f t="shared" si="548"/>
        <v>3</v>
      </c>
      <c r="P1663" s="33">
        <f t="shared" si="549"/>
        <v>12</v>
      </c>
      <c r="Q1663" s="52">
        <f t="shared" si="550"/>
        <v>352</v>
      </c>
      <c r="R1663" s="37">
        <f t="shared" si="551"/>
        <v>0</v>
      </c>
      <c r="S1663" s="37">
        <f t="shared" si="552"/>
        <v>0</v>
      </c>
      <c r="T1663" s="37">
        <f t="shared" si="553"/>
        <v>0</v>
      </c>
      <c r="U1663" s="37">
        <f t="shared" si="554"/>
        <v>5013.8965517241386</v>
      </c>
      <c r="V1663" s="37">
        <f t="shared" si="555"/>
        <v>0</v>
      </c>
      <c r="W1663" s="37">
        <f t="shared" si="556"/>
        <v>0</v>
      </c>
    </row>
    <row r="1664" spans="1:23" x14ac:dyDescent="0.35">
      <c r="A1664" s="30">
        <v>45709</v>
      </c>
      <c r="B1664" s="31" t="s">
        <v>804</v>
      </c>
      <c r="C1664" s="31" t="s">
        <v>798</v>
      </c>
      <c r="D1664" s="31">
        <v>23609.5</v>
      </c>
      <c r="E1664" s="31">
        <v>2595.6</v>
      </c>
      <c r="F1664" s="31">
        <v>26205.1</v>
      </c>
      <c r="G1664" s="31">
        <v>26205.1</v>
      </c>
      <c r="H1664" s="31">
        <f t="shared" ref="H1664:H1666" si="563">D1664</f>
        <v>23609.5</v>
      </c>
      <c r="I1664" s="30">
        <v>45784</v>
      </c>
      <c r="J1664" s="30" t="s">
        <v>506</v>
      </c>
      <c r="K1664" s="31" t="s">
        <v>504</v>
      </c>
      <c r="L1664" s="31" t="s">
        <v>405</v>
      </c>
      <c r="M1664" s="31" t="s">
        <v>388</v>
      </c>
      <c r="N1664" s="7">
        <v>46101</v>
      </c>
      <c r="O1664" s="33">
        <f t="shared" si="548"/>
        <v>3</v>
      </c>
      <c r="P1664" s="33">
        <f t="shared" si="549"/>
        <v>12</v>
      </c>
      <c r="Q1664" s="52">
        <f t="shared" si="550"/>
        <v>318</v>
      </c>
      <c r="R1664" s="37">
        <f t="shared" si="551"/>
        <v>0</v>
      </c>
      <c r="S1664" s="37">
        <f t="shared" si="552"/>
        <v>0</v>
      </c>
      <c r="T1664" s="37">
        <f t="shared" si="553"/>
        <v>0</v>
      </c>
      <c r="U1664" s="37">
        <f t="shared" si="554"/>
        <v>23609.5</v>
      </c>
      <c r="V1664" s="37">
        <f t="shared" si="555"/>
        <v>0</v>
      </c>
      <c r="W1664" s="37">
        <f t="shared" si="556"/>
        <v>0</v>
      </c>
    </row>
    <row r="1665" spans="1:23" x14ac:dyDescent="0.35">
      <c r="A1665" s="30">
        <v>45699</v>
      </c>
      <c r="B1665" s="31" t="s">
        <v>799</v>
      </c>
      <c r="C1665" s="31" t="s">
        <v>782</v>
      </c>
      <c r="D1665" s="31">
        <v>1230</v>
      </c>
      <c r="E1665" s="31"/>
      <c r="F1665" s="31">
        <v>1230</v>
      </c>
      <c r="G1665" s="31">
        <v>1230</v>
      </c>
      <c r="H1665" s="31">
        <f t="shared" si="563"/>
        <v>1230</v>
      </c>
      <c r="I1665" s="30">
        <v>45714</v>
      </c>
      <c r="J1665" s="30" t="s">
        <v>506</v>
      </c>
      <c r="K1665" s="31" t="s">
        <v>504</v>
      </c>
      <c r="L1665" s="31" t="s">
        <v>405</v>
      </c>
      <c r="M1665" s="31" t="s">
        <v>388</v>
      </c>
      <c r="N1665" s="7">
        <v>46101</v>
      </c>
      <c r="O1665" s="33">
        <f t="shared" si="548"/>
        <v>3</v>
      </c>
      <c r="P1665" s="33">
        <f t="shared" si="549"/>
        <v>12</v>
      </c>
      <c r="Q1665" s="52">
        <f t="shared" si="550"/>
        <v>388</v>
      </c>
      <c r="R1665" s="37">
        <f t="shared" si="551"/>
        <v>0</v>
      </c>
      <c r="S1665" s="37">
        <f t="shared" si="552"/>
        <v>0</v>
      </c>
      <c r="T1665" s="37">
        <f t="shared" si="553"/>
        <v>0</v>
      </c>
      <c r="U1665" s="37">
        <f t="shared" si="554"/>
        <v>1230</v>
      </c>
      <c r="V1665" s="37">
        <f t="shared" si="555"/>
        <v>0</v>
      </c>
      <c r="W1665" s="37">
        <f t="shared" si="556"/>
        <v>0</v>
      </c>
    </row>
    <row r="1666" spans="1:23" x14ac:dyDescent="0.35">
      <c r="A1666" s="30">
        <v>45610</v>
      </c>
      <c r="B1666" s="31" t="s">
        <v>760</v>
      </c>
      <c r="C1666" s="31" t="s">
        <v>413</v>
      </c>
      <c r="D1666" s="31">
        <v>2369.29</v>
      </c>
      <c r="E1666" s="31">
        <v>379.09</v>
      </c>
      <c r="F1666" s="31">
        <v>2748.38</v>
      </c>
      <c r="G1666" s="31">
        <v>2748.38</v>
      </c>
      <c r="H1666" s="31">
        <f t="shared" si="563"/>
        <v>2369.29</v>
      </c>
      <c r="I1666" s="30">
        <v>45640</v>
      </c>
      <c r="J1666" s="30" t="s">
        <v>506</v>
      </c>
      <c r="K1666" s="31" t="s">
        <v>504</v>
      </c>
      <c r="L1666" s="31" t="s">
        <v>393</v>
      </c>
      <c r="M1666" s="31" t="s">
        <v>388</v>
      </c>
      <c r="N1666" s="7">
        <v>46101</v>
      </c>
      <c r="O1666" s="33">
        <f t="shared" si="548"/>
        <v>3</v>
      </c>
      <c r="P1666" s="33">
        <f t="shared" si="549"/>
        <v>12</v>
      </c>
      <c r="Q1666" s="52">
        <f t="shared" si="550"/>
        <v>462</v>
      </c>
      <c r="R1666" s="37">
        <f t="shared" si="551"/>
        <v>0</v>
      </c>
      <c r="S1666" s="37">
        <f t="shared" si="552"/>
        <v>0</v>
      </c>
      <c r="T1666" s="37">
        <f t="shared" si="553"/>
        <v>0</v>
      </c>
      <c r="U1666" s="37">
        <f t="shared" si="554"/>
        <v>2369.29</v>
      </c>
      <c r="V1666" s="37">
        <f t="shared" si="555"/>
        <v>0</v>
      </c>
      <c r="W1666" s="37">
        <f t="shared" si="556"/>
        <v>0</v>
      </c>
    </row>
    <row r="1667" spans="1:23" x14ac:dyDescent="0.35">
      <c r="A1667" s="30">
        <v>45596</v>
      </c>
      <c r="B1667" s="31" t="s">
        <v>747</v>
      </c>
      <c r="C1667" s="31" t="s">
        <v>413</v>
      </c>
      <c r="D1667" s="31">
        <v>3719.83</v>
      </c>
      <c r="E1667" s="31">
        <v>595.16999999999996</v>
      </c>
      <c r="F1667" s="31">
        <v>4315</v>
      </c>
      <c r="G1667" s="31">
        <v>717.35</v>
      </c>
      <c r="H1667" s="31">
        <f>G1667/1.16</f>
        <v>618.40517241379314</v>
      </c>
      <c r="I1667" s="30">
        <v>45626</v>
      </c>
      <c r="J1667" s="30" t="s">
        <v>506</v>
      </c>
      <c r="K1667" s="31" t="s">
        <v>510</v>
      </c>
      <c r="L1667" s="31" t="s">
        <v>393</v>
      </c>
      <c r="M1667" s="31" t="s">
        <v>388</v>
      </c>
      <c r="N1667" s="7">
        <v>46101</v>
      </c>
      <c r="O1667" s="33">
        <f t="shared" si="548"/>
        <v>3</v>
      </c>
      <c r="P1667" s="33">
        <f t="shared" si="549"/>
        <v>12</v>
      </c>
      <c r="Q1667" s="52">
        <f t="shared" si="550"/>
        <v>476</v>
      </c>
      <c r="R1667" s="37">
        <f t="shared" si="551"/>
        <v>0</v>
      </c>
      <c r="S1667" s="37">
        <f t="shared" si="552"/>
        <v>0</v>
      </c>
      <c r="T1667" s="37">
        <f t="shared" si="553"/>
        <v>0</v>
      </c>
      <c r="U1667" s="37">
        <f t="shared" si="554"/>
        <v>618.40517241379314</v>
      </c>
      <c r="V1667" s="37">
        <f t="shared" si="555"/>
        <v>0</v>
      </c>
      <c r="W1667" s="37">
        <f t="shared" si="556"/>
        <v>0</v>
      </c>
    </row>
    <row r="1668" spans="1:23" x14ac:dyDescent="0.35">
      <c r="A1668" s="30">
        <v>45582</v>
      </c>
      <c r="B1668" s="31" t="s">
        <v>741</v>
      </c>
      <c r="C1668" s="31" t="s">
        <v>413</v>
      </c>
      <c r="D1668" s="31">
        <v>21120</v>
      </c>
      <c r="E1668" s="31">
        <v>3379.2</v>
      </c>
      <c r="F1668" s="31">
        <v>24499.200000000001</v>
      </c>
      <c r="G1668" s="31">
        <v>24499.200000000001</v>
      </c>
      <c r="H1668" s="31">
        <f t="shared" ref="H1668:H1669" si="564">D1668</f>
        <v>21120</v>
      </c>
      <c r="I1668" s="30">
        <v>45612</v>
      </c>
      <c r="J1668" s="30" t="s">
        <v>506</v>
      </c>
      <c r="K1668" s="31" t="s">
        <v>504</v>
      </c>
      <c r="L1668" s="31" t="s">
        <v>393</v>
      </c>
      <c r="M1668" s="31" t="s">
        <v>388</v>
      </c>
      <c r="N1668" s="7">
        <v>46101</v>
      </c>
      <c r="O1668" s="33">
        <f t="shared" si="548"/>
        <v>3</v>
      </c>
      <c r="P1668" s="33">
        <f t="shared" si="549"/>
        <v>12</v>
      </c>
      <c r="Q1668" s="52">
        <f t="shared" si="550"/>
        <v>490</v>
      </c>
      <c r="R1668" s="37">
        <f t="shared" si="551"/>
        <v>0</v>
      </c>
      <c r="S1668" s="37">
        <f t="shared" si="552"/>
        <v>0</v>
      </c>
      <c r="T1668" s="37">
        <f t="shared" si="553"/>
        <v>0</v>
      </c>
      <c r="U1668" s="37">
        <f t="shared" si="554"/>
        <v>21120</v>
      </c>
      <c r="V1668" s="37">
        <f t="shared" si="555"/>
        <v>0</v>
      </c>
      <c r="W1668" s="37">
        <f t="shared" si="556"/>
        <v>0</v>
      </c>
    </row>
    <row r="1669" spans="1:23" x14ac:dyDescent="0.35">
      <c r="A1669" s="30">
        <v>45519</v>
      </c>
      <c r="B1669" s="31" t="s">
        <v>675</v>
      </c>
      <c r="C1669" s="31" t="s">
        <v>513</v>
      </c>
      <c r="D1669" s="31">
        <v>2475</v>
      </c>
      <c r="E1669" s="31">
        <v>396</v>
      </c>
      <c r="F1669" s="31">
        <v>2871</v>
      </c>
      <c r="G1669" s="31">
        <v>2871</v>
      </c>
      <c r="H1669" s="31">
        <f t="shared" si="564"/>
        <v>2475</v>
      </c>
      <c r="I1669" s="30">
        <v>45549</v>
      </c>
      <c r="J1669" s="30" t="s">
        <v>506</v>
      </c>
      <c r="K1669" s="31" t="s">
        <v>504</v>
      </c>
      <c r="L1669" s="31" t="s">
        <v>399</v>
      </c>
      <c r="M1669" s="31" t="s">
        <v>388</v>
      </c>
      <c r="N1669" s="7">
        <v>46101</v>
      </c>
      <c r="O1669" s="33">
        <f t="shared" si="548"/>
        <v>3</v>
      </c>
      <c r="P1669" s="33">
        <f t="shared" si="549"/>
        <v>12</v>
      </c>
      <c r="Q1669" s="52">
        <f t="shared" si="550"/>
        <v>553</v>
      </c>
      <c r="R1669" s="37">
        <f t="shared" si="551"/>
        <v>0</v>
      </c>
      <c r="S1669" s="37">
        <f t="shared" si="552"/>
        <v>0</v>
      </c>
      <c r="T1669" s="37">
        <f t="shared" si="553"/>
        <v>0</v>
      </c>
      <c r="U1669" s="37">
        <f t="shared" si="554"/>
        <v>2475</v>
      </c>
      <c r="V1669" s="37">
        <f t="shared" si="555"/>
        <v>0</v>
      </c>
      <c r="W1669" s="37">
        <f t="shared" si="556"/>
        <v>0</v>
      </c>
    </row>
    <row r="1670" spans="1:23" x14ac:dyDescent="0.35">
      <c r="A1670" s="30">
        <v>45498</v>
      </c>
      <c r="B1670" s="31" t="s">
        <v>661</v>
      </c>
      <c r="C1670" s="31" t="s">
        <v>513</v>
      </c>
      <c r="D1670" s="31">
        <v>2475</v>
      </c>
      <c r="E1670" s="31">
        <v>396</v>
      </c>
      <c r="F1670" s="31">
        <v>2871</v>
      </c>
      <c r="G1670" s="31">
        <v>2378</v>
      </c>
      <c r="H1670" s="31">
        <f>G1670/1.16</f>
        <v>2050</v>
      </c>
      <c r="I1670" s="30">
        <v>45528</v>
      </c>
      <c r="J1670" s="30" t="s">
        <v>506</v>
      </c>
      <c r="K1670" s="31" t="s">
        <v>510</v>
      </c>
      <c r="L1670" s="31" t="s">
        <v>399</v>
      </c>
      <c r="M1670" s="31" t="s">
        <v>388</v>
      </c>
      <c r="N1670" s="7">
        <v>46101</v>
      </c>
      <c r="O1670" s="33">
        <f t="shared" si="548"/>
        <v>3</v>
      </c>
      <c r="P1670" s="33">
        <f t="shared" si="549"/>
        <v>12</v>
      </c>
      <c r="Q1670" s="52">
        <f t="shared" si="550"/>
        <v>574</v>
      </c>
      <c r="R1670" s="37">
        <f t="shared" si="551"/>
        <v>0</v>
      </c>
      <c r="S1670" s="37">
        <f t="shared" si="552"/>
        <v>0</v>
      </c>
      <c r="T1670" s="37">
        <f t="shared" si="553"/>
        <v>0</v>
      </c>
      <c r="U1670" s="37">
        <f t="shared" si="554"/>
        <v>2050</v>
      </c>
      <c r="V1670" s="37">
        <f t="shared" si="555"/>
        <v>0</v>
      </c>
      <c r="W1670" s="37">
        <f t="shared" si="556"/>
        <v>0</v>
      </c>
    </row>
    <row r="1671" spans="1:23" x14ac:dyDescent="0.35">
      <c r="A1671" s="30">
        <v>45491</v>
      </c>
      <c r="B1671" s="31" t="s">
        <v>643</v>
      </c>
      <c r="C1671" s="31" t="s">
        <v>396</v>
      </c>
      <c r="D1671" s="31">
        <v>16588</v>
      </c>
      <c r="E1671" s="31">
        <v>2654.08</v>
      </c>
      <c r="F1671" s="31">
        <v>19242.080000000002</v>
      </c>
      <c r="G1671" s="31">
        <v>19242.080000000002</v>
      </c>
      <c r="H1671" s="31">
        <f t="shared" ref="H1671:H1672" si="565">D1671</f>
        <v>16588</v>
      </c>
      <c r="I1671" s="30">
        <v>45521</v>
      </c>
      <c r="J1671" s="30" t="s">
        <v>506</v>
      </c>
      <c r="K1671" s="31" t="s">
        <v>504</v>
      </c>
      <c r="L1671" s="31" t="s">
        <v>397</v>
      </c>
      <c r="M1671" s="31" t="s">
        <v>388</v>
      </c>
      <c r="N1671" s="7">
        <v>46101</v>
      </c>
      <c r="O1671" s="33">
        <f t="shared" si="548"/>
        <v>3</v>
      </c>
      <c r="P1671" s="33">
        <f t="shared" si="549"/>
        <v>12</v>
      </c>
      <c r="Q1671" s="52">
        <f t="shared" si="550"/>
        <v>581</v>
      </c>
      <c r="R1671" s="37">
        <f t="shared" si="551"/>
        <v>0</v>
      </c>
      <c r="S1671" s="37">
        <f t="shared" si="552"/>
        <v>0</v>
      </c>
      <c r="T1671" s="37">
        <f t="shared" si="553"/>
        <v>0</v>
      </c>
      <c r="U1671" s="37">
        <f t="shared" si="554"/>
        <v>16588</v>
      </c>
      <c r="V1671" s="37">
        <f t="shared" si="555"/>
        <v>0</v>
      </c>
      <c r="W1671" s="37">
        <f t="shared" si="556"/>
        <v>0</v>
      </c>
    </row>
    <row r="1672" spans="1:23" x14ac:dyDescent="0.35">
      <c r="A1672" s="30">
        <v>45352</v>
      </c>
      <c r="B1672" s="31" t="s">
        <v>515</v>
      </c>
      <c r="C1672" s="31" t="s">
        <v>509</v>
      </c>
      <c r="D1672" s="31">
        <v>8800</v>
      </c>
      <c r="E1672" s="31">
        <v>1408</v>
      </c>
      <c r="F1672" s="31">
        <v>10208</v>
      </c>
      <c r="G1672" s="31">
        <v>10208</v>
      </c>
      <c r="H1672" s="31">
        <f t="shared" si="565"/>
        <v>8800</v>
      </c>
      <c r="I1672" s="30">
        <v>45382</v>
      </c>
      <c r="J1672" s="30" t="s">
        <v>506</v>
      </c>
      <c r="K1672" s="31" t="s">
        <v>504</v>
      </c>
      <c r="L1672" s="31" t="s">
        <v>404</v>
      </c>
      <c r="M1672" s="31" t="s">
        <v>388</v>
      </c>
      <c r="N1672" s="7">
        <v>46101</v>
      </c>
      <c r="O1672" s="33">
        <f t="shared" ref="O1672" si="566">MONTH(N1672)</f>
        <v>3</v>
      </c>
      <c r="P1672" s="33">
        <f t="shared" ref="P1672" si="567">WEEKNUM(N1672)</f>
        <v>12</v>
      </c>
      <c r="Q1672" s="52">
        <f t="shared" ref="Q1672" si="568">IF(J1672="Vencido",N1672-I1672+1,0)</f>
        <v>720</v>
      </c>
      <c r="R1672" s="37">
        <f t="shared" ref="R1672" si="569">IF(Q1672&gt;0,IF(Q1672&lt;31,H1672,0),0)</f>
        <v>0</v>
      </c>
      <c r="S1672" s="37">
        <f t="shared" ref="S1672" si="570">IF(Q1672&gt;30,IF(Q1672&lt;61,H1672,0),0)</f>
        <v>0</v>
      </c>
      <c r="T1672" s="37">
        <f t="shared" ref="T1672" si="571">IF(Q1672&gt;60,IF(Q1672&lt;91,H1672,0),0)</f>
        <v>0</v>
      </c>
      <c r="U1672" s="37">
        <f t="shared" ref="U1672" si="572">IF(Q1672&gt;90,H1672,0)</f>
        <v>8800</v>
      </c>
      <c r="V1672" s="37">
        <f t="shared" ref="V1672" si="573">IF(J1672="Por vencer",H1672,0)</f>
        <v>0</v>
      </c>
      <c r="W1672" s="37">
        <f t="shared" ref="W1672" si="574">IF(J1672="Vigente",H1672,0)</f>
        <v>0</v>
      </c>
    </row>
    <row r="1673" spans="1:23" x14ac:dyDescent="0.35">
      <c r="A1673" s="30">
        <v>46094</v>
      </c>
      <c r="B1673" s="31" t="s">
        <v>1568</v>
      </c>
      <c r="C1673" s="31" t="s">
        <v>563</v>
      </c>
      <c r="D1673" s="31">
        <v>27360</v>
      </c>
      <c r="E1673" s="31">
        <v>4377.6000000000004</v>
      </c>
      <c r="F1673" s="31">
        <v>31737.599999999999</v>
      </c>
      <c r="G1673" s="31">
        <v>31737.599999999999</v>
      </c>
      <c r="H1673" s="31">
        <f>+D1673</f>
        <v>27360</v>
      </c>
      <c r="I1673" s="30">
        <v>46124</v>
      </c>
      <c r="J1673" s="30" t="s">
        <v>503</v>
      </c>
      <c r="K1673" s="31" t="s">
        <v>504</v>
      </c>
      <c r="L1673" s="31" t="s">
        <v>397</v>
      </c>
      <c r="M1673" s="31" t="s">
        <v>388</v>
      </c>
      <c r="N1673" s="7">
        <v>46094</v>
      </c>
      <c r="O1673" s="33">
        <f t="shared" ref="O1673:O1736" si="575">MONTH(N1673)</f>
        <v>3</v>
      </c>
      <c r="P1673" s="33">
        <f t="shared" ref="P1673:P1736" si="576">WEEKNUM(N1673)</f>
        <v>11</v>
      </c>
      <c r="Q1673" s="52">
        <f t="shared" ref="Q1673:Q1736" si="577">IF(J1673="Vencido",N1673-I1673+1,0)</f>
        <v>0</v>
      </c>
      <c r="R1673" s="37">
        <f t="shared" ref="R1673:R1736" si="578">IF(Q1673&gt;0,IF(Q1673&lt;31,H1673,0),0)</f>
        <v>0</v>
      </c>
      <c r="S1673" s="37">
        <f t="shared" ref="S1673:S1736" si="579">IF(Q1673&gt;30,IF(Q1673&lt;61,H1673,0),0)</f>
        <v>0</v>
      </c>
      <c r="T1673" s="37">
        <f t="shared" ref="T1673:T1736" si="580">IF(Q1673&gt;60,IF(Q1673&lt;91,H1673,0),0)</f>
        <v>0</v>
      </c>
      <c r="U1673" s="37">
        <f t="shared" ref="U1673:U1736" si="581">IF(Q1673&gt;90,H1673,0)</f>
        <v>0</v>
      </c>
      <c r="V1673" s="37">
        <f t="shared" ref="V1673:V1736" si="582">IF(J1673="Por vencer",H1673,0)</f>
        <v>0</v>
      </c>
      <c r="W1673" s="37">
        <f t="shared" ref="W1673:W1736" si="583">IF(J1673="Vigente",H1673,0)</f>
        <v>27360</v>
      </c>
    </row>
    <row r="1674" spans="1:23" x14ac:dyDescent="0.35">
      <c r="A1674" s="30">
        <v>46094</v>
      </c>
      <c r="B1674" s="31" t="s">
        <v>1569</v>
      </c>
      <c r="C1674" s="31" t="s">
        <v>920</v>
      </c>
      <c r="D1674" s="31">
        <v>15400</v>
      </c>
      <c r="E1674" s="31">
        <v>2464</v>
      </c>
      <c r="F1674" s="31">
        <v>17864</v>
      </c>
      <c r="G1674" s="31">
        <v>17864</v>
      </c>
      <c r="H1674" s="31">
        <f t="shared" ref="H1674:H1737" si="584">+D1674</f>
        <v>15400</v>
      </c>
      <c r="I1674" s="30">
        <v>46094</v>
      </c>
      <c r="J1674" s="30" t="s">
        <v>506</v>
      </c>
      <c r="K1674" s="31" t="s">
        <v>504</v>
      </c>
      <c r="L1674" s="31" t="s">
        <v>835</v>
      </c>
      <c r="M1674" s="31" t="s">
        <v>511</v>
      </c>
      <c r="N1674" s="7">
        <v>46094</v>
      </c>
      <c r="O1674" s="33">
        <f t="shared" si="575"/>
        <v>3</v>
      </c>
      <c r="P1674" s="33">
        <f t="shared" si="576"/>
        <v>11</v>
      </c>
      <c r="Q1674" s="52">
        <f t="shared" si="577"/>
        <v>1</v>
      </c>
      <c r="R1674" s="37">
        <f t="shared" si="578"/>
        <v>15400</v>
      </c>
      <c r="S1674" s="37">
        <f t="shared" si="579"/>
        <v>0</v>
      </c>
      <c r="T1674" s="37">
        <f t="shared" si="580"/>
        <v>0</v>
      </c>
      <c r="U1674" s="37">
        <f t="shared" si="581"/>
        <v>0</v>
      </c>
      <c r="V1674" s="37">
        <f t="shared" si="582"/>
        <v>0</v>
      </c>
      <c r="W1674" s="37">
        <f t="shared" si="583"/>
        <v>0</v>
      </c>
    </row>
    <row r="1675" spans="1:23" x14ac:dyDescent="0.35">
      <c r="A1675" s="30">
        <v>46094</v>
      </c>
      <c r="B1675" s="31" t="s">
        <v>1571</v>
      </c>
      <c r="C1675" s="31" t="s">
        <v>1503</v>
      </c>
      <c r="D1675" s="31">
        <v>124929.32</v>
      </c>
      <c r="E1675" s="31">
        <v>19988.689999999999</v>
      </c>
      <c r="F1675" s="31">
        <v>144918.01</v>
      </c>
      <c r="G1675" s="31">
        <v>144918.01</v>
      </c>
      <c r="H1675" s="31">
        <f t="shared" si="584"/>
        <v>124929.32</v>
      </c>
      <c r="I1675" s="30">
        <v>46124</v>
      </c>
      <c r="J1675" s="30" t="s">
        <v>503</v>
      </c>
      <c r="K1675" s="31" t="s">
        <v>504</v>
      </c>
      <c r="L1675" s="31" t="s">
        <v>835</v>
      </c>
      <c r="M1675" s="31" t="s">
        <v>388</v>
      </c>
      <c r="N1675" s="7">
        <v>46094</v>
      </c>
      <c r="O1675" s="33">
        <f t="shared" si="575"/>
        <v>3</v>
      </c>
      <c r="P1675" s="33">
        <f t="shared" si="576"/>
        <v>11</v>
      </c>
      <c r="Q1675" s="52">
        <f t="shared" si="577"/>
        <v>0</v>
      </c>
      <c r="R1675" s="37">
        <f t="shared" si="578"/>
        <v>0</v>
      </c>
      <c r="S1675" s="37">
        <f t="shared" si="579"/>
        <v>0</v>
      </c>
      <c r="T1675" s="37">
        <f t="shared" si="580"/>
        <v>0</v>
      </c>
      <c r="U1675" s="37">
        <f t="shared" si="581"/>
        <v>0</v>
      </c>
      <c r="V1675" s="37">
        <f t="shared" si="582"/>
        <v>0</v>
      </c>
      <c r="W1675" s="37">
        <f t="shared" si="583"/>
        <v>124929.32</v>
      </c>
    </row>
    <row r="1676" spans="1:23" x14ac:dyDescent="0.35">
      <c r="A1676" s="30">
        <v>46093</v>
      </c>
      <c r="B1676" s="31" t="s">
        <v>1572</v>
      </c>
      <c r="C1676" s="31" t="s">
        <v>831</v>
      </c>
      <c r="D1676" s="31">
        <v>6900</v>
      </c>
      <c r="E1676" s="31"/>
      <c r="F1676" s="31">
        <v>6900</v>
      </c>
      <c r="G1676" s="31">
        <v>6900</v>
      </c>
      <c r="H1676" s="31">
        <f t="shared" si="584"/>
        <v>6900</v>
      </c>
      <c r="I1676" s="30">
        <v>46123</v>
      </c>
      <c r="J1676" s="30" t="s">
        <v>503</v>
      </c>
      <c r="K1676" s="31" t="s">
        <v>504</v>
      </c>
      <c r="L1676" s="31" t="s">
        <v>397</v>
      </c>
      <c r="M1676" s="31" t="s">
        <v>388</v>
      </c>
      <c r="N1676" s="7">
        <v>46094</v>
      </c>
      <c r="O1676" s="33">
        <f t="shared" si="575"/>
        <v>3</v>
      </c>
      <c r="P1676" s="33">
        <f t="shared" si="576"/>
        <v>11</v>
      </c>
      <c r="Q1676" s="52">
        <f t="shared" si="577"/>
        <v>0</v>
      </c>
      <c r="R1676" s="37">
        <f t="shared" si="578"/>
        <v>0</v>
      </c>
      <c r="S1676" s="37">
        <f t="shared" si="579"/>
        <v>0</v>
      </c>
      <c r="T1676" s="37">
        <f t="shared" si="580"/>
        <v>0</v>
      </c>
      <c r="U1676" s="37">
        <f t="shared" si="581"/>
        <v>0</v>
      </c>
      <c r="V1676" s="37">
        <f t="shared" si="582"/>
        <v>0</v>
      </c>
      <c r="W1676" s="37">
        <f t="shared" si="583"/>
        <v>6900</v>
      </c>
    </row>
    <row r="1677" spans="1:23" x14ac:dyDescent="0.35">
      <c r="A1677" s="30">
        <v>46093</v>
      </c>
      <c r="B1677" s="31" t="s">
        <v>1573</v>
      </c>
      <c r="C1677" s="31" t="s">
        <v>523</v>
      </c>
      <c r="D1677" s="31">
        <v>49980</v>
      </c>
      <c r="E1677" s="31"/>
      <c r="F1677" s="31">
        <v>49980</v>
      </c>
      <c r="G1677" s="31">
        <v>49980</v>
      </c>
      <c r="H1677" s="31">
        <f t="shared" si="584"/>
        <v>49980</v>
      </c>
      <c r="I1677" s="30">
        <v>46123</v>
      </c>
      <c r="J1677" s="30" t="s">
        <v>503</v>
      </c>
      <c r="K1677" s="31" t="s">
        <v>504</v>
      </c>
      <c r="L1677" s="31" t="s">
        <v>397</v>
      </c>
      <c r="M1677" s="31" t="s">
        <v>388</v>
      </c>
      <c r="N1677" s="7">
        <v>46094</v>
      </c>
      <c r="O1677" s="33">
        <f t="shared" si="575"/>
        <v>3</v>
      </c>
      <c r="P1677" s="33">
        <f t="shared" si="576"/>
        <v>11</v>
      </c>
      <c r="Q1677" s="52">
        <f t="shared" si="577"/>
        <v>0</v>
      </c>
      <c r="R1677" s="37">
        <f t="shared" si="578"/>
        <v>0</v>
      </c>
      <c r="S1677" s="37">
        <f t="shared" si="579"/>
        <v>0</v>
      </c>
      <c r="T1677" s="37">
        <f t="shared" si="580"/>
        <v>0</v>
      </c>
      <c r="U1677" s="37">
        <f t="shared" si="581"/>
        <v>0</v>
      </c>
      <c r="V1677" s="37">
        <f t="shared" si="582"/>
        <v>0</v>
      </c>
      <c r="W1677" s="37">
        <f t="shared" si="583"/>
        <v>49980</v>
      </c>
    </row>
    <row r="1678" spans="1:23" x14ac:dyDescent="0.35">
      <c r="A1678" s="30">
        <v>46093</v>
      </c>
      <c r="B1678" s="31" t="s">
        <v>1574</v>
      </c>
      <c r="C1678" s="31" t="s">
        <v>402</v>
      </c>
      <c r="D1678" s="31">
        <v>48780</v>
      </c>
      <c r="E1678" s="31">
        <v>7804.8</v>
      </c>
      <c r="F1678" s="31">
        <v>56584.800000000003</v>
      </c>
      <c r="G1678" s="31">
        <v>56584.800000000003</v>
      </c>
      <c r="H1678" s="31">
        <f t="shared" si="584"/>
        <v>48780</v>
      </c>
      <c r="I1678" s="30">
        <v>46123</v>
      </c>
      <c r="J1678" s="30" t="s">
        <v>503</v>
      </c>
      <c r="K1678" s="31" t="s">
        <v>504</v>
      </c>
      <c r="L1678" s="31" t="s">
        <v>397</v>
      </c>
      <c r="M1678" s="31" t="s">
        <v>388</v>
      </c>
      <c r="N1678" s="7">
        <v>46094</v>
      </c>
      <c r="O1678" s="33">
        <f t="shared" si="575"/>
        <v>3</v>
      </c>
      <c r="P1678" s="33">
        <f t="shared" si="576"/>
        <v>11</v>
      </c>
      <c r="Q1678" s="52">
        <f t="shared" si="577"/>
        <v>0</v>
      </c>
      <c r="R1678" s="37">
        <f t="shared" si="578"/>
        <v>0</v>
      </c>
      <c r="S1678" s="37">
        <f t="shared" si="579"/>
        <v>0</v>
      </c>
      <c r="T1678" s="37">
        <f t="shared" si="580"/>
        <v>0</v>
      </c>
      <c r="U1678" s="37">
        <f t="shared" si="581"/>
        <v>0</v>
      </c>
      <c r="V1678" s="37">
        <f t="shared" si="582"/>
        <v>0</v>
      </c>
      <c r="W1678" s="37">
        <f t="shared" si="583"/>
        <v>48780</v>
      </c>
    </row>
    <row r="1679" spans="1:23" x14ac:dyDescent="0.35">
      <c r="A1679" s="30">
        <v>46093</v>
      </c>
      <c r="B1679" s="31" t="s">
        <v>1577</v>
      </c>
      <c r="C1679" s="31" t="s">
        <v>831</v>
      </c>
      <c r="D1679" s="31">
        <v>4872.59</v>
      </c>
      <c r="E1679" s="31"/>
      <c r="F1679" s="31">
        <v>4872.59</v>
      </c>
      <c r="G1679" s="31">
        <v>4872.59</v>
      </c>
      <c r="H1679" s="31">
        <f t="shared" si="584"/>
        <v>4872.59</v>
      </c>
      <c r="I1679" s="30">
        <v>46123</v>
      </c>
      <c r="J1679" s="30" t="s">
        <v>503</v>
      </c>
      <c r="K1679" s="31" t="s">
        <v>504</v>
      </c>
      <c r="L1679" s="31" t="s">
        <v>397</v>
      </c>
      <c r="M1679" s="31" t="s">
        <v>388</v>
      </c>
      <c r="N1679" s="7">
        <v>46094</v>
      </c>
      <c r="O1679" s="33">
        <f t="shared" si="575"/>
        <v>3</v>
      </c>
      <c r="P1679" s="33">
        <f t="shared" si="576"/>
        <v>11</v>
      </c>
      <c r="Q1679" s="52">
        <f t="shared" si="577"/>
        <v>0</v>
      </c>
      <c r="R1679" s="37">
        <f t="shared" si="578"/>
        <v>0</v>
      </c>
      <c r="S1679" s="37">
        <f t="shared" si="579"/>
        <v>0</v>
      </c>
      <c r="T1679" s="37">
        <f t="shared" si="580"/>
        <v>0</v>
      </c>
      <c r="U1679" s="37">
        <f t="shared" si="581"/>
        <v>0</v>
      </c>
      <c r="V1679" s="37">
        <f t="shared" si="582"/>
        <v>0</v>
      </c>
      <c r="W1679" s="37">
        <f t="shared" si="583"/>
        <v>4872.59</v>
      </c>
    </row>
    <row r="1680" spans="1:23" x14ac:dyDescent="0.35">
      <c r="A1680" s="30">
        <v>46093</v>
      </c>
      <c r="B1680" s="31" t="s">
        <v>1578</v>
      </c>
      <c r="C1680" s="31" t="s">
        <v>1193</v>
      </c>
      <c r="D1680" s="31">
        <v>8500</v>
      </c>
      <c r="E1680" s="31">
        <v>1360</v>
      </c>
      <c r="F1680" s="31">
        <v>9860</v>
      </c>
      <c r="G1680" s="31">
        <v>9860</v>
      </c>
      <c r="H1680" s="31">
        <f t="shared" si="584"/>
        <v>8500</v>
      </c>
      <c r="I1680" s="30">
        <v>46093</v>
      </c>
      <c r="J1680" s="30" t="s">
        <v>506</v>
      </c>
      <c r="K1680" s="31" t="s">
        <v>504</v>
      </c>
      <c r="L1680" s="31" t="s">
        <v>397</v>
      </c>
      <c r="M1680" s="31" t="s">
        <v>511</v>
      </c>
      <c r="N1680" s="7">
        <v>46094</v>
      </c>
      <c r="O1680" s="33">
        <f t="shared" si="575"/>
        <v>3</v>
      </c>
      <c r="P1680" s="33">
        <f t="shared" si="576"/>
        <v>11</v>
      </c>
      <c r="Q1680" s="52">
        <f t="shared" si="577"/>
        <v>2</v>
      </c>
      <c r="R1680" s="37">
        <f t="shared" si="578"/>
        <v>8500</v>
      </c>
      <c r="S1680" s="37">
        <f t="shared" si="579"/>
        <v>0</v>
      </c>
      <c r="T1680" s="37">
        <f t="shared" si="580"/>
        <v>0</v>
      </c>
      <c r="U1680" s="37">
        <f t="shared" si="581"/>
        <v>0</v>
      </c>
      <c r="V1680" s="37">
        <f t="shared" si="582"/>
        <v>0</v>
      </c>
      <c r="W1680" s="37">
        <f t="shared" si="583"/>
        <v>0</v>
      </c>
    </row>
    <row r="1681" spans="1:23" x14ac:dyDescent="0.35">
      <c r="A1681" s="30">
        <v>46092</v>
      </c>
      <c r="B1681" s="31" t="s">
        <v>1579</v>
      </c>
      <c r="C1681" s="31" t="s">
        <v>400</v>
      </c>
      <c r="D1681" s="31">
        <v>13862.93</v>
      </c>
      <c r="E1681" s="31">
        <v>2218.0700000000002</v>
      </c>
      <c r="F1681" s="31">
        <v>16081</v>
      </c>
      <c r="G1681" s="31">
        <v>16081</v>
      </c>
      <c r="H1681" s="31">
        <f t="shared" si="584"/>
        <v>13862.93</v>
      </c>
      <c r="I1681" s="30">
        <v>46122</v>
      </c>
      <c r="J1681" s="30" t="s">
        <v>503</v>
      </c>
      <c r="K1681" s="31" t="s">
        <v>504</v>
      </c>
      <c r="L1681" s="31" t="s">
        <v>835</v>
      </c>
      <c r="M1681" s="31" t="s">
        <v>388</v>
      </c>
      <c r="N1681" s="7">
        <v>46094</v>
      </c>
      <c r="O1681" s="33">
        <f t="shared" si="575"/>
        <v>3</v>
      </c>
      <c r="P1681" s="33">
        <f t="shared" si="576"/>
        <v>11</v>
      </c>
      <c r="Q1681" s="52">
        <f t="shared" si="577"/>
        <v>0</v>
      </c>
      <c r="R1681" s="37">
        <f t="shared" si="578"/>
        <v>0</v>
      </c>
      <c r="S1681" s="37">
        <f t="shared" si="579"/>
        <v>0</v>
      </c>
      <c r="T1681" s="37">
        <f t="shared" si="580"/>
        <v>0</v>
      </c>
      <c r="U1681" s="37">
        <f t="shared" si="581"/>
        <v>0</v>
      </c>
      <c r="V1681" s="37">
        <f t="shared" si="582"/>
        <v>0</v>
      </c>
      <c r="W1681" s="37">
        <f t="shared" si="583"/>
        <v>13862.93</v>
      </c>
    </row>
    <row r="1682" spans="1:23" x14ac:dyDescent="0.35">
      <c r="A1682" s="30">
        <v>46092</v>
      </c>
      <c r="B1682" s="31" t="s">
        <v>1580</v>
      </c>
      <c r="C1682" s="31" t="s">
        <v>1136</v>
      </c>
      <c r="D1682" s="31">
        <v>16908.57</v>
      </c>
      <c r="E1682" s="31">
        <v>2705.37</v>
      </c>
      <c r="F1682" s="31">
        <v>19613.939999999999</v>
      </c>
      <c r="G1682" s="31">
        <v>19613.939999999999</v>
      </c>
      <c r="H1682" s="31">
        <f t="shared" si="584"/>
        <v>16908.57</v>
      </c>
      <c r="I1682" s="30">
        <v>46122</v>
      </c>
      <c r="J1682" s="30" t="s">
        <v>503</v>
      </c>
      <c r="K1682" s="31" t="s">
        <v>504</v>
      </c>
      <c r="L1682" s="31" t="s">
        <v>397</v>
      </c>
      <c r="M1682" s="31" t="s">
        <v>388</v>
      </c>
      <c r="N1682" s="7">
        <v>46094</v>
      </c>
      <c r="O1682" s="33">
        <f t="shared" si="575"/>
        <v>3</v>
      </c>
      <c r="P1682" s="33">
        <f t="shared" si="576"/>
        <v>11</v>
      </c>
      <c r="Q1682" s="52">
        <f t="shared" si="577"/>
        <v>0</v>
      </c>
      <c r="R1682" s="37">
        <f t="shared" si="578"/>
        <v>0</v>
      </c>
      <c r="S1682" s="37">
        <f t="shared" si="579"/>
        <v>0</v>
      </c>
      <c r="T1682" s="37">
        <f t="shared" si="580"/>
        <v>0</v>
      </c>
      <c r="U1682" s="37">
        <f t="shared" si="581"/>
        <v>0</v>
      </c>
      <c r="V1682" s="37">
        <f t="shared" si="582"/>
        <v>0</v>
      </c>
      <c r="W1682" s="37">
        <f t="shared" si="583"/>
        <v>16908.57</v>
      </c>
    </row>
    <row r="1683" spans="1:23" x14ac:dyDescent="0.35">
      <c r="A1683" s="30">
        <v>46091</v>
      </c>
      <c r="B1683" s="31" t="s">
        <v>1581</v>
      </c>
      <c r="C1683" s="31" t="s">
        <v>1382</v>
      </c>
      <c r="D1683" s="31">
        <v>31500</v>
      </c>
      <c r="E1683" s="31"/>
      <c r="F1683" s="31">
        <v>31500</v>
      </c>
      <c r="G1683" s="31">
        <v>31500</v>
      </c>
      <c r="H1683" s="31">
        <f t="shared" si="584"/>
        <v>31500</v>
      </c>
      <c r="I1683" s="30">
        <v>46121</v>
      </c>
      <c r="J1683" s="30" t="s">
        <v>503</v>
      </c>
      <c r="K1683" s="31" t="s">
        <v>504</v>
      </c>
      <c r="L1683" s="31" t="s">
        <v>397</v>
      </c>
      <c r="M1683" s="31" t="s">
        <v>388</v>
      </c>
      <c r="N1683" s="7">
        <v>46094</v>
      </c>
      <c r="O1683" s="33">
        <f t="shared" si="575"/>
        <v>3</v>
      </c>
      <c r="P1683" s="33">
        <f t="shared" si="576"/>
        <v>11</v>
      </c>
      <c r="Q1683" s="52">
        <f t="shared" si="577"/>
        <v>0</v>
      </c>
      <c r="R1683" s="37">
        <f t="shared" si="578"/>
        <v>0</v>
      </c>
      <c r="S1683" s="37">
        <f t="shared" si="579"/>
        <v>0</v>
      </c>
      <c r="T1683" s="37">
        <f t="shared" si="580"/>
        <v>0</v>
      </c>
      <c r="U1683" s="37">
        <f t="shared" si="581"/>
        <v>0</v>
      </c>
      <c r="V1683" s="37">
        <f t="shared" si="582"/>
        <v>0</v>
      </c>
      <c r="W1683" s="37">
        <f t="shared" si="583"/>
        <v>31500</v>
      </c>
    </row>
    <row r="1684" spans="1:23" x14ac:dyDescent="0.35">
      <c r="A1684" s="30">
        <v>46091</v>
      </c>
      <c r="B1684" s="31" t="s">
        <v>1583</v>
      </c>
      <c r="C1684" s="31" t="s">
        <v>400</v>
      </c>
      <c r="D1684" s="31">
        <v>24627.42</v>
      </c>
      <c r="E1684" s="31">
        <v>3940.39</v>
      </c>
      <c r="F1684" s="31">
        <v>28567.81</v>
      </c>
      <c r="G1684" s="31">
        <v>28567.81</v>
      </c>
      <c r="H1684" s="31">
        <f t="shared" si="584"/>
        <v>24627.42</v>
      </c>
      <c r="I1684" s="30">
        <v>46121</v>
      </c>
      <c r="J1684" s="30" t="s">
        <v>503</v>
      </c>
      <c r="K1684" s="31" t="s">
        <v>504</v>
      </c>
      <c r="L1684" s="31" t="s">
        <v>835</v>
      </c>
      <c r="M1684" s="31" t="s">
        <v>388</v>
      </c>
      <c r="N1684" s="7">
        <v>46094</v>
      </c>
      <c r="O1684" s="33">
        <f t="shared" si="575"/>
        <v>3</v>
      </c>
      <c r="P1684" s="33">
        <f t="shared" si="576"/>
        <v>11</v>
      </c>
      <c r="Q1684" s="52">
        <f t="shared" si="577"/>
        <v>0</v>
      </c>
      <c r="R1684" s="37">
        <f t="shared" si="578"/>
        <v>0</v>
      </c>
      <c r="S1684" s="37">
        <f t="shared" si="579"/>
        <v>0</v>
      </c>
      <c r="T1684" s="37">
        <f t="shared" si="580"/>
        <v>0</v>
      </c>
      <c r="U1684" s="37">
        <f t="shared" si="581"/>
        <v>0</v>
      </c>
      <c r="V1684" s="37">
        <f t="shared" si="582"/>
        <v>0</v>
      </c>
      <c r="W1684" s="37">
        <f t="shared" si="583"/>
        <v>24627.42</v>
      </c>
    </row>
    <row r="1685" spans="1:23" x14ac:dyDescent="0.35">
      <c r="A1685" s="30">
        <v>46091</v>
      </c>
      <c r="B1685" s="31" t="s">
        <v>1584</v>
      </c>
      <c r="C1685" s="31" t="s">
        <v>674</v>
      </c>
      <c r="D1685" s="31">
        <v>88274.9</v>
      </c>
      <c r="E1685" s="31">
        <v>14123.98</v>
      </c>
      <c r="F1685" s="31">
        <v>102398.88</v>
      </c>
      <c r="G1685" s="31">
        <v>102398.88</v>
      </c>
      <c r="H1685" s="31">
        <f t="shared" si="584"/>
        <v>88274.9</v>
      </c>
      <c r="I1685" s="30">
        <v>46121</v>
      </c>
      <c r="J1685" s="30" t="s">
        <v>503</v>
      </c>
      <c r="K1685" s="31" t="s">
        <v>504</v>
      </c>
      <c r="L1685" s="31" t="s">
        <v>835</v>
      </c>
      <c r="M1685" s="31" t="s">
        <v>388</v>
      </c>
      <c r="N1685" s="7">
        <v>46094</v>
      </c>
      <c r="O1685" s="33">
        <f t="shared" si="575"/>
        <v>3</v>
      </c>
      <c r="P1685" s="33">
        <f t="shared" si="576"/>
        <v>11</v>
      </c>
      <c r="Q1685" s="52">
        <f t="shared" si="577"/>
        <v>0</v>
      </c>
      <c r="R1685" s="37">
        <f t="shared" si="578"/>
        <v>0</v>
      </c>
      <c r="S1685" s="37">
        <f t="shared" si="579"/>
        <v>0</v>
      </c>
      <c r="T1685" s="37">
        <f t="shared" si="580"/>
        <v>0</v>
      </c>
      <c r="U1685" s="37">
        <f t="shared" si="581"/>
        <v>0</v>
      </c>
      <c r="V1685" s="37">
        <f t="shared" si="582"/>
        <v>0</v>
      </c>
      <c r="W1685" s="37">
        <f t="shared" si="583"/>
        <v>88274.9</v>
      </c>
    </row>
    <row r="1686" spans="1:23" x14ac:dyDescent="0.35">
      <c r="A1686" s="30">
        <v>46091</v>
      </c>
      <c r="B1686" s="31" t="s">
        <v>1585</v>
      </c>
      <c r="C1686" s="31" t="s">
        <v>674</v>
      </c>
      <c r="D1686" s="31">
        <v>77240.539999999994</v>
      </c>
      <c r="E1686" s="31">
        <v>12358.49</v>
      </c>
      <c r="F1686" s="31">
        <v>89599.03</v>
      </c>
      <c r="G1686" s="31">
        <v>89599.03</v>
      </c>
      <c r="H1686" s="31">
        <f t="shared" si="584"/>
        <v>77240.539999999994</v>
      </c>
      <c r="I1686" s="30">
        <v>46121</v>
      </c>
      <c r="J1686" s="30" t="s">
        <v>503</v>
      </c>
      <c r="K1686" s="31" t="s">
        <v>504</v>
      </c>
      <c r="L1686" s="31" t="s">
        <v>835</v>
      </c>
      <c r="M1686" s="31" t="s">
        <v>388</v>
      </c>
      <c r="N1686" s="7">
        <v>46094</v>
      </c>
      <c r="O1686" s="33">
        <f t="shared" si="575"/>
        <v>3</v>
      </c>
      <c r="P1686" s="33">
        <f t="shared" si="576"/>
        <v>11</v>
      </c>
      <c r="Q1686" s="52">
        <f t="shared" si="577"/>
        <v>0</v>
      </c>
      <c r="R1686" s="37">
        <f t="shared" si="578"/>
        <v>0</v>
      </c>
      <c r="S1686" s="37">
        <f t="shared" si="579"/>
        <v>0</v>
      </c>
      <c r="T1686" s="37">
        <f t="shared" si="580"/>
        <v>0</v>
      </c>
      <c r="U1686" s="37">
        <f t="shared" si="581"/>
        <v>0</v>
      </c>
      <c r="V1686" s="37">
        <f t="shared" si="582"/>
        <v>0</v>
      </c>
      <c r="W1686" s="37">
        <f t="shared" si="583"/>
        <v>77240.539999999994</v>
      </c>
    </row>
    <row r="1687" spans="1:23" x14ac:dyDescent="0.35">
      <c r="A1687" s="30">
        <v>46091</v>
      </c>
      <c r="B1687" s="31" t="s">
        <v>1587</v>
      </c>
      <c r="C1687" s="31" t="s">
        <v>522</v>
      </c>
      <c r="D1687" s="31">
        <v>14214.96</v>
      </c>
      <c r="E1687" s="31">
        <v>2274.39</v>
      </c>
      <c r="F1687" s="31">
        <v>16489.349999999999</v>
      </c>
      <c r="G1687" s="31">
        <v>16489.349999999999</v>
      </c>
      <c r="H1687" s="31">
        <f t="shared" si="584"/>
        <v>14214.96</v>
      </c>
      <c r="I1687" s="30">
        <v>46121</v>
      </c>
      <c r="J1687" s="30" t="s">
        <v>503</v>
      </c>
      <c r="K1687" s="31" t="s">
        <v>504</v>
      </c>
      <c r="L1687" s="31" t="s">
        <v>397</v>
      </c>
      <c r="M1687" s="31" t="s">
        <v>388</v>
      </c>
      <c r="N1687" s="7">
        <v>46094</v>
      </c>
      <c r="O1687" s="33">
        <f t="shared" si="575"/>
        <v>3</v>
      </c>
      <c r="P1687" s="33">
        <f t="shared" si="576"/>
        <v>11</v>
      </c>
      <c r="Q1687" s="52">
        <f t="shared" si="577"/>
        <v>0</v>
      </c>
      <c r="R1687" s="37">
        <f t="shared" si="578"/>
        <v>0</v>
      </c>
      <c r="S1687" s="37">
        <f t="shared" si="579"/>
        <v>0</v>
      </c>
      <c r="T1687" s="37">
        <f t="shared" si="580"/>
        <v>0</v>
      </c>
      <c r="U1687" s="37">
        <f t="shared" si="581"/>
        <v>0</v>
      </c>
      <c r="V1687" s="37">
        <f t="shared" si="582"/>
        <v>0</v>
      </c>
      <c r="W1687" s="37">
        <f t="shared" si="583"/>
        <v>14214.96</v>
      </c>
    </row>
    <row r="1688" spans="1:23" x14ac:dyDescent="0.35">
      <c r="A1688" s="30">
        <v>46090</v>
      </c>
      <c r="B1688" s="31" t="s">
        <v>1590</v>
      </c>
      <c r="C1688" s="31" t="s">
        <v>408</v>
      </c>
      <c r="D1688" s="31">
        <v>20000</v>
      </c>
      <c r="E1688" s="31">
        <v>3200</v>
      </c>
      <c r="F1688" s="31">
        <v>23200</v>
      </c>
      <c r="G1688" s="31">
        <v>23200</v>
      </c>
      <c r="H1688" s="31">
        <f t="shared" si="584"/>
        <v>20000</v>
      </c>
      <c r="I1688" s="30">
        <v>46120</v>
      </c>
      <c r="J1688" s="30" t="s">
        <v>503</v>
      </c>
      <c r="K1688" s="31" t="s">
        <v>504</v>
      </c>
      <c r="L1688" s="31" t="s">
        <v>397</v>
      </c>
      <c r="M1688" s="31" t="s">
        <v>388</v>
      </c>
      <c r="N1688" s="7">
        <v>46094</v>
      </c>
      <c r="O1688" s="33">
        <f t="shared" si="575"/>
        <v>3</v>
      </c>
      <c r="P1688" s="33">
        <f t="shared" si="576"/>
        <v>11</v>
      </c>
      <c r="Q1688" s="52">
        <f t="shared" si="577"/>
        <v>0</v>
      </c>
      <c r="R1688" s="37">
        <f t="shared" si="578"/>
        <v>0</v>
      </c>
      <c r="S1688" s="37">
        <f t="shared" si="579"/>
        <v>0</v>
      </c>
      <c r="T1688" s="37">
        <f t="shared" si="580"/>
        <v>0</v>
      </c>
      <c r="U1688" s="37">
        <f t="shared" si="581"/>
        <v>0</v>
      </c>
      <c r="V1688" s="37">
        <f t="shared" si="582"/>
        <v>0</v>
      </c>
      <c r="W1688" s="37">
        <f t="shared" si="583"/>
        <v>20000</v>
      </c>
    </row>
    <row r="1689" spans="1:23" x14ac:dyDescent="0.35">
      <c r="A1689" s="30">
        <v>46090</v>
      </c>
      <c r="B1689" s="31" t="s">
        <v>1591</v>
      </c>
      <c r="C1689" s="31" t="s">
        <v>523</v>
      </c>
      <c r="D1689" s="31">
        <v>18000</v>
      </c>
      <c r="E1689" s="31">
        <v>2880</v>
      </c>
      <c r="F1689" s="31">
        <v>20880</v>
      </c>
      <c r="G1689" s="31">
        <v>20880</v>
      </c>
      <c r="H1689" s="31">
        <f t="shared" si="584"/>
        <v>18000</v>
      </c>
      <c r="I1689" s="30">
        <v>46120</v>
      </c>
      <c r="J1689" s="30" t="s">
        <v>503</v>
      </c>
      <c r="K1689" s="31" t="s">
        <v>504</v>
      </c>
      <c r="L1689" s="31" t="s">
        <v>397</v>
      </c>
      <c r="M1689" s="31" t="s">
        <v>388</v>
      </c>
      <c r="N1689" s="7">
        <v>46094</v>
      </c>
      <c r="O1689" s="33">
        <f t="shared" si="575"/>
        <v>3</v>
      </c>
      <c r="P1689" s="33">
        <f t="shared" si="576"/>
        <v>11</v>
      </c>
      <c r="Q1689" s="52">
        <f t="shared" si="577"/>
        <v>0</v>
      </c>
      <c r="R1689" s="37">
        <f t="shared" si="578"/>
        <v>0</v>
      </c>
      <c r="S1689" s="37">
        <f t="shared" si="579"/>
        <v>0</v>
      </c>
      <c r="T1689" s="37">
        <f t="shared" si="580"/>
        <v>0</v>
      </c>
      <c r="U1689" s="37">
        <f t="shared" si="581"/>
        <v>0</v>
      </c>
      <c r="V1689" s="37">
        <f t="shared" si="582"/>
        <v>0</v>
      </c>
      <c r="W1689" s="37">
        <f t="shared" si="583"/>
        <v>18000</v>
      </c>
    </row>
    <row r="1690" spans="1:23" x14ac:dyDescent="0.35">
      <c r="A1690" s="30">
        <v>46089</v>
      </c>
      <c r="B1690" s="31" t="s">
        <v>1592</v>
      </c>
      <c r="C1690" s="31" t="s">
        <v>407</v>
      </c>
      <c r="D1690" s="31">
        <v>54065.13</v>
      </c>
      <c r="E1690" s="31">
        <v>8650.42</v>
      </c>
      <c r="F1690" s="31">
        <v>62715.55</v>
      </c>
      <c r="G1690" s="31">
        <v>62715.55</v>
      </c>
      <c r="H1690" s="31">
        <f t="shared" si="584"/>
        <v>54065.13</v>
      </c>
      <c r="I1690" s="30">
        <v>46119</v>
      </c>
      <c r="J1690" s="30" t="s">
        <v>503</v>
      </c>
      <c r="K1690" s="31" t="s">
        <v>504</v>
      </c>
      <c r="L1690" s="31" t="s">
        <v>835</v>
      </c>
      <c r="M1690" s="31" t="s">
        <v>388</v>
      </c>
      <c r="N1690" s="7">
        <v>46094</v>
      </c>
      <c r="O1690" s="33">
        <f t="shared" si="575"/>
        <v>3</v>
      </c>
      <c r="P1690" s="33">
        <f t="shared" si="576"/>
        <v>11</v>
      </c>
      <c r="Q1690" s="52">
        <f t="shared" si="577"/>
        <v>0</v>
      </c>
      <c r="R1690" s="37">
        <f t="shared" si="578"/>
        <v>0</v>
      </c>
      <c r="S1690" s="37">
        <f t="shared" si="579"/>
        <v>0</v>
      </c>
      <c r="T1690" s="37">
        <f t="shared" si="580"/>
        <v>0</v>
      </c>
      <c r="U1690" s="37">
        <f t="shared" si="581"/>
        <v>0</v>
      </c>
      <c r="V1690" s="37">
        <f t="shared" si="582"/>
        <v>0</v>
      </c>
      <c r="W1690" s="37">
        <f t="shared" si="583"/>
        <v>54065.13</v>
      </c>
    </row>
    <row r="1691" spans="1:23" x14ac:dyDescent="0.35">
      <c r="A1691" s="30">
        <v>46087</v>
      </c>
      <c r="B1691" s="31" t="s">
        <v>1543</v>
      </c>
      <c r="C1691" s="31" t="s">
        <v>1382</v>
      </c>
      <c r="D1691" s="31">
        <v>7140</v>
      </c>
      <c r="E1691" s="31"/>
      <c r="F1691" s="31">
        <v>7140</v>
      </c>
      <c r="G1691" s="31">
        <v>7140</v>
      </c>
      <c r="H1691" s="31">
        <f t="shared" si="584"/>
        <v>7140</v>
      </c>
      <c r="I1691" s="30">
        <v>46117</v>
      </c>
      <c r="J1691" s="30" t="s">
        <v>503</v>
      </c>
      <c r="K1691" s="31" t="s">
        <v>504</v>
      </c>
      <c r="L1691" s="31" t="s">
        <v>397</v>
      </c>
      <c r="M1691" s="31" t="s">
        <v>388</v>
      </c>
      <c r="N1691" s="7">
        <v>46094</v>
      </c>
      <c r="O1691" s="33">
        <f t="shared" si="575"/>
        <v>3</v>
      </c>
      <c r="P1691" s="33">
        <f t="shared" si="576"/>
        <v>11</v>
      </c>
      <c r="Q1691" s="52">
        <f t="shared" si="577"/>
        <v>0</v>
      </c>
      <c r="R1691" s="37">
        <f t="shared" si="578"/>
        <v>0</v>
      </c>
      <c r="S1691" s="37">
        <f t="shared" si="579"/>
        <v>0</v>
      </c>
      <c r="T1691" s="37">
        <f t="shared" si="580"/>
        <v>0</v>
      </c>
      <c r="U1691" s="37">
        <f t="shared" si="581"/>
        <v>0</v>
      </c>
      <c r="V1691" s="37">
        <f t="shared" si="582"/>
        <v>0</v>
      </c>
      <c r="W1691" s="37">
        <f t="shared" si="583"/>
        <v>7140</v>
      </c>
    </row>
    <row r="1692" spans="1:23" x14ac:dyDescent="0.35">
      <c r="A1692" s="30">
        <v>46087</v>
      </c>
      <c r="B1692" s="31" t="s">
        <v>1544</v>
      </c>
      <c r="C1692" s="31" t="s">
        <v>1382</v>
      </c>
      <c r="D1692" s="31">
        <v>7140</v>
      </c>
      <c r="E1692" s="31"/>
      <c r="F1692" s="31">
        <v>7140</v>
      </c>
      <c r="G1692" s="31">
        <v>7140</v>
      </c>
      <c r="H1692" s="31">
        <f t="shared" si="584"/>
        <v>7140</v>
      </c>
      <c r="I1692" s="30">
        <v>46117</v>
      </c>
      <c r="J1692" s="30" t="s">
        <v>503</v>
      </c>
      <c r="K1692" s="31" t="s">
        <v>504</v>
      </c>
      <c r="L1692" s="31" t="s">
        <v>397</v>
      </c>
      <c r="M1692" s="31" t="s">
        <v>388</v>
      </c>
      <c r="N1692" s="7">
        <v>46094</v>
      </c>
      <c r="O1692" s="33">
        <f t="shared" si="575"/>
        <v>3</v>
      </c>
      <c r="P1692" s="33">
        <f t="shared" si="576"/>
        <v>11</v>
      </c>
      <c r="Q1692" s="52">
        <f t="shared" si="577"/>
        <v>0</v>
      </c>
      <c r="R1692" s="37">
        <f t="shared" si="578"/>
        <v>0</v>
      </c>
      <c r="S1692" s="37">
        <f t="shared" si="579"/>
        <v>0</v>
      </c>
      <c r="T1692" s="37">
        <f t="shared" si="580"/>
        <v>0</v>
      </c>
      <c r="U1692" s="37">
        <f t="shared" si="581"/>
        <v>0</v>
      </c>
      <c r="V1692" s="37">
        <f t="shared" si="582"/>
        <v>0</v>
      </c>
      <c r="W1692" s="37">
        <f t="shared" si="583"/>
        <v>7140</v>
      </c>
    </row>
    <row r="1693" spans="1:23" x14ac:dyDescent="0.35">
      <c r="A1693" s="30">
        <v>46087</v>
      </c>
      <c r="B1693" s="31" t="s">
        <v>1545</v>
      </c>
      <c r="C1693" s="31" t="s">
        <v>674</v>
      </c>
      <c r="D1693" s="31">
        <v>58107.38</v>
      </c>
      <c r="E1693" s="31">
        <v>9297.18</v>
      </c>
      <c r="F1693" s="31">
        <v>67404.56</v>
      </c>
      <c r="G1693" s="31">
        <v>67404.56</v>
      </c>
      <c r="H1693" s="31">
        <f t="shared" si="584"/>
        <v>58107.38</v>
      </c>
      <c r="I1693" s="30">
        <v>46117</v>
      </c>
      <c r="J1693" s="30" t="s">
        <v>503</v>
      </c>
      <c r="K1693" s="31" t="s">
        <v>504</v>
      </c>
      <c r="L1693" s="31" t="s">
        <v>397</v>
      </c>
      <c r="M1693" s="31" t="s">
        <v>388</v>
      </c>
      <c r="N1693" s="7">
        <v>46094</v>
      </c>
      <c r="O1693" s="33">
        <f t="shared" si="575"/>
        <v>3</v>
      </c>
      <c r="P1693" s="33">
        <f t="shared" si="576"/>
        <v>11</v>
      </c>
      <c r="Q1693" s="52">
        <f t="shared" si="577"/>
        <v>0</v>
      </c>
      <c r="R1693" s="37">
        <f t="shared" si="578"/>
        <v>0</v>
      </c>
      <c r="S1693" s="37">
        <f t="shared" si="579"/>
        <v>0</v>
      </c>
      <c r="T1693" s="37">
        <f t="shared" si="580"/>
        <v>0</v>
      </c>
      <c r="U1693" s="37">
        <f t="shared" si="581"/>
        <v>0</v>
      </c>
      <c r="V1693" s="37">
        <f t="shared" si="582"/>
        <v>0</v>
      </c>
      <c r="W1693" s="37">
        <f t="shared" si="583"/>
        <v>58107.38</v>
      </c>
    </row>
    <row r="1694" spans="1:23" x14ac:dyDescent="0.35">
      <c r="A1694" s="30">
        <v>46086</v>
      </c>
      <c r="B1694" s="31" t="s">
        <v>1546</v>
      </c>
      <c r="C1694" s="31" t="s">
        <v>412</v>
      </c>
      <c r="D1694" s="31">
        <v>5544.06</v>
      </c>
      <c r="E1694" s="31">
        <v>887.05</v>
      </c>
      <c r="F1694" s="31">
        <v>6431.11</v>
      </c>
      <c r="G1694" s="31">
        <v>6431.11</v>
      </c>
      <c r="H1694" s="31">
        <f t="shared" si="584"/>
        <v>5544.06</v>
      </c>
      <c r="I1694" s="30">
        <v>46116</v>
      </c>
      <c r="J1694" s="30" t="s">
        <v>503</v>
      </c>
      <c r="K1694" s="31" t="s">
        <v>504</v>
      </c>
      <c r="L1694" s="31" t="s">
        <v>397</v>
      </c>
      <c r="M1694" s="31" t="s">
        <v>388</v>
      </c>
      <c r="N1694" s="7">
        <v>46094</v>
      </c>
      <c r="O1694" s="33">
        <f t="shared" si="575"/>
        <v>3</v>
      </c>
      <c r="P1694" s="33">
        <f t="shared" si="576"/>
        <v>11</v>
      </c>
      <c r="Q1694" s="52">
        <f t="shared" si="577"/>
        <v>0</v>
      </c>
      <c r="R1694" s="37">
        <f t="shared" si="578"/>
        <v>0</v>
      </c>
      <c r="S1694" s="37">
        <f t="shared" si="579"/>
        <v>0</v>
      </c>
      <c r="T1694" s="37">
        <f t="shared" si="580"/>
        <v>0</v>
      </c>
      <c r="U1694" s="37">
        <f t="shared" si="581"/>
        <v>0</v>
      </c>
      <c r="V1694" s="37">
        <f t="shared" si="582"/>
        <v>0</v>
      </c>
      <c r="W1694" s="37">
        <f t="shared" si="583"/>
        <v>5544.06</v>
      </c>
    </row>
    <row r="1695" spans="1:23" x14ac:dyDescent="0.35">
      <c r="A1695" s="30">
        <v>46085</v>
      </c>
      <c r="B1695" s="31" t="s">
        <v>1547</v>
      </c>
      <c r="C1695" s="31" t="s">
        <v>674</v>
      </c>
      <c r="D1695" s="31">
        <v>36686.199999999997</v>
      </c>
      <c r="E1695" s="31">
        <v>5869.79</v>
      </c>
      <c r="F1695" s="31">
        <v>42555.99</v>
      </c>
      <c r="G1695" s="31">
        <v>42555.99</v>
      </c>
      <c r="H1695" s="31">
        <f t="shared" si="584"/>
        <v>36686.199999999997</v>
      </c>
      <c r="I1695" s="30">
        <v>46115</v>
      </c>
      <c r="J1695" s="30" t="s">
        <v>503</v>
      </c>
      <c r="K1695" s="31" t="s">
        <v>504</v>
      </c>
      <c r="L1695" s="31" t="s">
        <v>835</v>
      </c>
      <c r="M1695" s="31" t="s">
        <v>388</v>
      </c>
      <c r="N1695" s="7">
        <v>46094</v>
      </c>
      <c r="O1695" s="33">
        <f t="shared" si="575"/>
        <v>3</v>
      </c>
      <c r="P1695" s="33">
        <f t="shared" si="576"/>
        <v>11</v>
      </c>
      <c r="Q1695" s="52">
        <f t="shared" si="577"/>
        <v>0</v>
      </c>
      <c r="R1695" s="37">
        <f t="shared" si="578"/>
        <v>0</v>
      </c>
      <c r="S1695" s="37">
        <f t="shared" si="579"/>
        <v>0</v>
      </c>
      <c r="T1695" s="37">
        <f t="shared" si="580"/>
        <v>0</v>
      </c>
      <c r="U1695" s="37">
        <f t="shared" si="581"/>
        <v>0</v>
      </c>
      <c r="V1695" s="37">
        <f t="shared" si="582"/>
        <v>0</v>
      </c>
      <c r="W1695" s="37">
        <f t="shared" si="583"/>
        <v>36686.199999999997</v>
      </c>
    </row>
    <row r="1696" spans="1:23" x14ac:dyDescent="0.35">
      <c r="A1696" s="30">
        <v>46084</v>
      </c>
      <c r="B1696" s="31" t="s">
        <v>1551</v>
      </c>
      <c r="C1696" s="31" t="s">
        <v>745</v>
      </c>
      <c r="D1696" s="31">
        <v>56209.14</v>
      </c>
      <c r="E1696" s="31">
        <v>8993.4599999999991</v>
      </c>
      <c r="F1696" s="31">
        <v>65202.6</v>
      </c>
      <c r="G1696" s="31">
        <v>65202.6</v>
      </c>
      <c r="H1696" s="31">
        <f t="shared" si="584"/>
        <v>56209.14</v>
      </c>
      <c r="I1696" s="30">
        <v>46114</v>
      </c>
      <c r="J1696" s="30" t="s">
        <v>503</v>
      </c>
      <c r="K1696" s="31" t="s">
        <v>504</v>
      </c>
      <c r="L1696" s="31" t="s">
        <v>835</v>
      </c>
      <c r="M1696" s="31" t="s">
        <v>388</v>
      </c>
      <c r="N1696" s="7">
        <v>46094</v>
      </c>
      <c r="O1696" s="33">
        <f t="shared" si="575"/>
        <v>3</v>
      </c>
      <c r="P1696" s="33">
        <f t="shared" si="576"/>
        <v>11</v>
      </c>
      <c r="Q1696" s="52">
        <f t="shared" si="577"/>
        <v>0</v>
      </c>
      <c r="R1696" s="37">
        <f t="shared" si="578"/>
        <v>0</v>
      </c>
      <c r="S1696" s="37">
        <f t="shared" si="579"/>
        <v>0</v>
      </c>
      <c r="T1696" s="37">
        <f t="shared" si="580"/>
        <v>0</v>
      </c>
      <c r="U1696" s="37">
        <f t="shared" si="581"/>
        <v>0</v>
      </c>
      <c r="V1696" s="37">
        <f t="shared" si="582"/>
        <v>0</v>
      </c>
      <c r="W1696" s="37">
        <f t="shared" si="583"/>
        <v>56209.14</v>
      </c>
    </row>
    <row r="1697" spans="1:23" x14ac:dyDescent="0.35">
      <c r="A1697" s="30">
        <v>46083</v>
      </c>
      <c r="B1697" s="31" t="s">
        <v>1552</v>
      </c>
      <c r="C1697" s="31" t="s">
        <v>831</v>
      </c>
      <c r="D1697" s="31">
        <v>7128.79</v>
      </c>
      <c r="E1697" s="31"/>
      <c r="F1697" s="31">
        <v>7128.79</v>
      </c>
      <c r="G1697" s="31">
        <v>7128.79</v>
      </c>
      <c r="H1697" s="31">
        <f t="shared" si="584"/>
        <v>7128.79</v>
      </c>
      <c r="I1697" s="30">
        <v>46113</v>
      </c>
      <c r="J1697" s="30" t="s">
        <v>503</v>
      </c>
      <c r="K1697" s="31" t="s">
        <v>504</v>
      </c>
      <c r="L1697" s="31" t="s">
        <v>397</v>
      </c>
      <c r="M1697" s="31" t="s">
        <v>388</v>
      </c>
      <c r="N1697" s="7">
        <v>46094</v>
      </c>
      <c r="O1697" s="33">
        <f t="shared" si="575"/>
        <v>3</v>
      </c>
      <c r="P1697" s="33">
        <f t="shared" si="576"/>
        <v>11</v>
      </c>
      <c r="Q1697" s="52">
        <f t="shared" si="577"/>
        <v>0</v>
      </c>
      <c r="R1697" s="37">
        <f t="shared" si="578"/>
        <v>0</v>
      </c>
      <c r="S1697" s="37">
        <f t="shared" si="579"/>
        <v>0</v>
      </c>
      <c r="T1697" s="37">
        <f t="shared" si="580"/>
        <v>0</v>
      </c>
      <c r="U1697" s="37">
        <f t="shared" si="581"/>
        <v>0</v>
      </c>
      <c r="V1697" s="37">
        <f t="shared" si="582"/>
        <v>0</v>
      </c>
      <c r="W1697" s="37">
        <f t="shared" si="583"/>
        <v>7128.79</v>
      </c>
    </row>
    <row r="1698" spans="1:23" x14ac:dyDescent="0.35">
      <c r="A1698" s="30">
        <v>46083</v>
      </c>
      <c r="B1698" s="31" t="s">
        <v>1553</v>
      </c>
      <c r="C1698" s="31" t="s">
        <v>920</v>
      </c>
      <c r="D1698" s="31">
        <v>14257.8</v>
      </c>
      <c r="E1698" s="31">
        <v>2281.25</v>
      </c>
      <c r="F1698" s="31">
        <v>16539.05</v>
      </c>
      <c r="G1698" s="31">
        <v>16539.05</v>
      </c>
      <c r="H1698" s="31">
        <f t="shared" si="584"/>
        <v>14257.8</v>
      </c>
      <c r="I1698" s="30">
        <v>46113</v>
      </c>
      <c r="J1698" s="30" t="s">
        <v>503</v>
      </c>
      <c r="K1698" s="31" t="s">
        <v>504</v>
      </c>
      <c r="L1698" s="31" t="s">
        <v>835</v>
      </c>
      <c r="M1698" s="31" t="s">
        <v>388</v>
      </c>
      <c r="N1698" s="7">
        <v>46094</v>
      </c>
      <c r="O1698" s="33">
        <f t="shared" si="575"/>
        <v>3</v>
      </c>
      <c r="P1698" s="33">
        <f t="shared" si="576"/>
        <v>11</v>
      </c>
      <c r="Q1698" s="52">
        <f t="shared" si="577"/>
        <v>0</v>
      </c>
      <c r="R1698" s="37">
        <f t="shared" si="578"/>
        <v>0</v>
      </c>
      <c r="S1698" s="37">
        <f t="shared" si="579"/>
        <v>0</v>
      </c>
      <c r="T1698" s="37">
        <f t="shared" si="580"/>
        <v>0</v>
      </c>
      <c r="U1698" s="37">
        <f t="shared" si="581"/>
        <v>0</v>
      </c>
      <c r="V1698" s="37">
        <f t="shared" si="582"/>
        <v>0</v>
      </c>
      <c r="W1698" s="37">
        <f t="shared" si="583"/>
        <v>14257.8</v>
      </c>
    </row>
    <row r="1699" spans="1:23" x14ac:dyDescent="0.35">
      <c r="A1699" s="30">
        <v>46081</v>
      </c>
      <c r="B1699" s="31" t="s">
        <v>1524</v>
      </c>
      <c r="C1699" s="31" t="s">
        <v>745</v>
      </c>
      <c r="D1699" s="31">
        <v>37273.61</v>
      </c>
      <c r="E1699" s="31">
        <v>5963.78</v>
      </c>
      <c r="F1699" s="31">
        <v>43237.39</v>
      </c>
      <c r="G1699" s="31">
        <v>43237.39</v>
      </c>
      <c r="H1699" s="31">
        <f t="shared" si="584"/>
        <v>37273.61</v>
      </c>
      <c r="I1699" s="30">
        <v>46111</v>
      </c>
      <c r="J1699" s="30" t="s">
        <v>503</v>
      </c>
      <c r="K1699" s="31" t="s">
        <v>504</v>
      </c>
      <c r="L1699" s="31" t="s">
        <v>835</v>
      </c>
      <c r="M1699" s="31" t="s">
        <v>388</v>
      </c>
      <c r="N1699" s="7">
        <v>46094</v>
      </c>
      <c r="O1699" s="33">
        <f t="shared" si="575"/>
        <v>3</v>
      </c>
      <c r="P1699" s="33">
        <f t="shared" si="576"/>
        <v>11</v>
      </c>
      <c r="Q1699" s="52">
        <f t="shared" si="577"/>
        <v>0</v>
      </c>
      <c r="R1699" s="37">
        <f t="shared" si="578"/>
        <v>0</v>
      </c>
      <c r="S1699" s="37">
        <f t="shared" si="579"/>
        <v>0</v>
      </c>
      <c r="T1699" s="37">
        <f t="shared" si="580"/>
        <v>0</v>
      </c>
      <c r="U1699" s="37">
        <f t="shared" si="581"/>
        <v>0</v>
      </c>
      <c r="V1699" s="37">
        <f t="shared" si="582"/>
        <v>0</v>
      </c>
      <c r="W1699" s="37">
        <f t="shared" si="583"/>
        <v>37273.61</v>
      </c>
    </row>
    <row r="1700" spans="1:23" x14ac:dyDescent="0.35">
      <c r="A1700" s="30">
        <v>46080</v>
      </c>
      <c r="B1700" s="31" t="s">
        <v>1494</v>
      </c>
      <c r="C1700" s="31" t="s">
        <v>790</v>
      </c>
      <c r="D1700" s="31">
        <v>59040</v>
      </c>
      <c r="E1700" s="31">
        <v>9446.4</v>
      </c>
      <c r="F1700" s="31">
        <v>68486.399999999994</v>
      </c>
      <c r="G1700" s="31">
        <v>68486.399999999994</v>
      </c>
      <c r="H1700" s="31">
        <f t="shared" si="584"/>
        <v>59040</v>
      </c>
      <c r="I1700" s="30">
        <v>46110</v>
      </c>
      <c r="J1700" s="30" t="s">
        <v>503</v>
      </c>
      <c r="K1700" s="31" t="s">
        <v>504</v>
      </c>
      <c r="L1700" s="31" t="s">
        <v>397</v>
      </c>
      <c r="M1700" s="31" t="s">
        <v>388</v>
      </c>
      <c r="N1700" s="7">
        <v>46094</v>
      </c>
      <c r="O1700" s="33">
        <f t="shared" si="575"/>
        <v>3</v>
      </c>
      <c r="P1700" s="33">
        <f t="shared" si="576"/>
        <v>11</v>
      </c>
      <c r="Q1700" s="52">
        <f t="shared" si="577"/>
        <v>0</v>
      </c>
      <c r="R1700" s="37">
        <f t="shared" si="578"/>
        <v>0</v>
      </c>
      <c r="S1700" s="37">
        <f t="shared" si="579"/>
        <v>0</v>
      </c>
      <c r="T1700" s="37">
        <f t="shared" si="580"/>
        <v>0</v>
      </c>
      <c r="U1700" s="37">
        <f t="shared" si="581"/>
        <v>0</v>
      </c>
      <c r="V1700" s="37">
        <f t="shared" si="582"/>
        <v>0</v>
      </c>
      <c r="W1700" s="37">
        <f t="shared" si="583"/>
        <v>59040</v>
      </c>
    </row>
    <row r="1701" spans="1:23" x14ac:dyDescent="0.35">
      <c r="A1701" s="30">
        <v>46080</v>
      </c>
      <c r="B1701" s="31" t="s">
        <v>1495</v>
      </c>
      <c r="C1701" s="31" t="s">
        <v>790</v>
      </c>
      <c r="D1701" s="31">
        <v>49750</v>
      </c>
      <c r="E1701" s="31">
        <v>7960</v>
      </c>
      <c r="F1701" s="31">
        <v>57710</v>
      </c>
      <c r="G1701" s="31">
        <v>57710</v>
      </c>
      <c r="H1701" s="31">
        <f t="shared" si="584"/>
        <v>49750</v>
      </c>
      <c r="I1701" s="30">
        <v>46110</v>
      </c>
      <c r="J1701" s="30" t="s">
        <v>503</v>
      </c>
      <c r="K1701" s="31" t="s">
        <v>504</v>
      </c>
      <c r="L1701" s="31" t="s">
        <v>397</v>
      </c>
      <c r="M1701" s="31" t="s">
        <v>388</v>
      </c>
      <c r="N1701" s="7">
        <v>46094</v>
      </c>
      <c r="O1701" s="33">
        <f t="shared" si="575"/>
        <v>3</v>
      </c>
      <c r="P1701" s="33">
        <f t="shared" si="576"/>
        <v>11</v>
      </c>
      <c r="Q1701" s="52">
        <f t="shared" si="577"/>
        <v>0</v>
      </c>
      <c r="R1701" s="37">
        <f t="shared" si="578"/>
        <v>0</v>
      </c>
      <c r="S1701" s="37">
        <f t="shared" si="579"/>
        <v>0</v>
      </c>
      <c r="T1701" s="37">
        <f t="shared" si="580"/>
        <v>0</v>
      </c>
      <c r="U1701" s="37">
        <f t="shared" si="581"/>
        <v>0</v>
      </c>
      <c r="V1701" s="37">
        <f t="shared" si="582"/>
        <v>0</v>
      </c>
      <c r="W1701" s="37">
        <f t="shared" si="583"/>
        <v>49750</v>
      </c>
    </row>
    <row r="1702" spans="1:23" x14ac:dyDescent="0.35">
      <c r="A1702" s="30">
        <v>46080</v>
      </c>
      <c r="B1702" s="31" t="s">
        <v>1496</v>
      </c>
      <c r="C1702" s="31" t="s">
        <v>794</v>
      </c>
      <c r="D1702" s="31">
        <v>69000</v>
      </c>
      <c r="E1702" s="31"/>
      <c r="F1702" s="31">
        <v>69000</v>
      </c>
      <c r="G1702" s="31">
        <v>69000</v>
      </c>
      <c r="H1702" s="31">
        <f t="shared" si="584"/>
        <v>69000</v>
      </c>
      <c r="I1702" s="30">
        <v>46110</v>
      </c>
      <c r="J1702" s="30" t="s">
        <v>503</v>
      </c>
      <c r="K1702" s="31" t="s">
        <v>504</v>
      </c>
      <c r="L1702" s="31" t="s">
        <v>397</v>
      </c>
      <c r="M1702" s="31" t="s">
        <v>388</v>
      </c>
      <c r="N1702" s="7">
        <v>46094</v>
      </c>
      <c r="O1702" s="33">
        <f t="shared" si="575"/>
        <v>3</v>
      </c>
      <c r="P1702" s="33">
        <f t="shared" si="576"/>
        <v>11</v>
      </c>
      <c r="Q1702" s="52">
        <f t="shared" si="577"/>
        <v>0</v>
      </c>
      <c r="R1702" s="37">
        <f t="shared" si="578"/>
        <v>0</v>
      </c>
      <c r="S1702" s="37">
        <f t="shared" si="579"/>
        <v>0</v>
      </c>
      <c r="T1702" s="37">
        <f t="shared" si="580"/>
        <v>0</v>
      </c>
      <c r="U1702" s="37">
        <f t="shared" si="581"/>
        <v>0</v>
      </c>
      <c r="V1702" s="37">
        <f t="shared" si="582"/>
        <v>0</v>
      </c>
      <c r="W1702" s="37">
        <f t="shared" si="583"/>
        <v>69000</v>
      </c>
    </row>
    <row r="1703" spans="1:23" x14ac:dyDescent="0.35">
      <c r="A1703" s="30">
        <v>46079</v>
      </c>
      <c r="B1703" s="31" t="s">
        <v>1497</v>
      </c>
      <c r="C1703" s="31" t="s">
        <v>400</v>
      </c>
      <c r="D1703" s="31">
        <v>68714.34</v>
      </c>
      <c r="E1703" s="31">
        <v>10994.29</v>
      </c>
      <c r="F1703" s="31">
        <v>79708.63</v>
      </c>
      <c r="G1703" s="31">
        <v>79708.63</v>
      </c>
      <c r="H1703" s="31">
        <f t="shared" si="584"/>
        <v>68714.34</v>
      </c>
      <c r="I1703" s="30">
        <v>46109</v>
      </c>
      <c r="J1703" s="30" t="s">
        <v>503</v>
      </c>
      <c r="K1703" s="31" t="s">
        <v>504</v>
      </c>
      <c r="L1703" s="31" t="s">
        <v>397</v>
      </c>
      <c r="M1703" s="31" t="s">
        <v>388</v>
      </c>
      <c r="N1703" s="7">
        <v>46094</v>
      </c>
      <c r="O1703" s="33">
        <f t="shared" si="575"/>
        <v>3</v>
      </c>
      <c r="P1703" s="33">
        <f t="shared" si="576"/>
        <v>11</v>
      </c>
      <c r="Q1703" s="52">
        <f t="shared" si="577"/>
        <v>0</v>
      </c>
      <c r="R1703" s="37">
        <f t="shared" si="578"/>
        <v>0</v>
      </c>
      <c r="S1703" s="37">
        <f t="shared" si="579"/>
        <v>0</v>
      </c>
      <c r="T1703" s="37">
        <f t="shared" si="580"/>
        <v>0</v>
      </c>
      <c r="U1703" s="37">
        <f t="shared" si="581"/>
        <v>0</v>
      </c>
      <c r="V1703" s="37">
        <f t="shared" si="582"/>
        <v>0</v>
      </c>
      <c r="W1703" s="37">
        <f t="shared" si="583"/>
        <v>68714.34</v>
      </c>
    </row>
    <row r="1704" spans="1:23" x14ac:dyDescent="0.35">
      <c r="A1704" s="30">
        <v>46079</v>
      </c>
      <c r="B1704" s="31" t="s">
        <v>1498</v>
      </c>
      <c r="C1704" s="31" t="s">
        <v>803</v>
      </c>
      <c r="D1704" s="31">
        <v>9000</v>
      </c>
      <c r="E1704" s="31">
        <v>1440</v>
      </c>
      <c r="F1704" s="31">
        <v>10440</v>
      </c>
      <c r="G1704" s="31">
        <v>10440</v>
      </c>
      <c r="H1704" s="31">
        <f t="shared" si="584"/>
        <v>9000</v>
      </c>
      <c r="I1704" s="30">
        <v>46109</v>
      </c>
      <c r="J1704" s="30" t="s">
        <v>503</v>
      </c>
      <c r="K1704" s="31" t="s">
        <v>504</v>
      </c>
      <c r="L1704" s="31" t="s">
        <v>397</v>
      </c>
      <c r="M1704" s="31" t="s">
        <v>388</v>
      </c>
      <c r="N1704" s="7">
        <v>46094</v>
      </c>
      <c r="O1704" s="33">
        <f t="shared" si="575"/>
        <v>3</v>
      </c>
      <c r="P1704" s="33">
        <f t="shared" si="576"/>
        <v>11</v>
      </c>
      <c r="Q1704" s="52">
        <f t="shared" si="577"/>
        <v>0</v>
      </c>
      <c r="R1704" s="37">
        <f t="shared" si="578"/>
        <v>0</v>
      </c>
      <c r="S1704" s="37">
        <f t="shared" si="579"/>
        <v>0</v>
      </c>
      <c r="T1704" s="37">
        <f t="shared" si="580"/>
        <v>0</v>
      </c>
      <c r="U1704" s="37">
        <f t="shared" si="581"/>
        <v>0</v>
      </c>
      <c r="V1704" s="37">
        <f t="shared" si="582"/>
        <v>0</v>
      </c>
      <c r="W1704" s="37">
        <f t="shared" si="583"/>
        <v>9000</v>
      </c>
    </row>
    <row r="1705" spans="1:23" x14ac:dyDescent="0.35">
      <c r="A1705" s="30">
        <v>46079</v>
      </c>
      <c r="B1705" s="31" t="s">
        <v>1499</v>
      </c>
      <c r="C1705" s="31" t="s">
        <v>1500</v>
      </c>
      <c r="D1705" s="31">
        <v>12980.52</v>
      </c>
      <c r="E1705" s="31">
        <v>2076.88</v>
      </c>
      <c r="F1705" s="31">
        <v>15057.4</v>
      </c>
      <c r="G1705" s="31">
        <v>15057.4</v>
      </c>
      <c r="H1705" s="31">
        <f t="shared" si="584"/>
        <v>12980.52</v>
      </c>
      <c r="I1705" s="30">
        <v>46094</v>
      </c>
      <c r="J1705" s="30" t="s">
        <v>506</v>
      </c>
      <c r="K1705" s="31" t="s">
        <v>504</v>
      </c>
      <c r="L1705" s="31" t="s">
        <v>835</v>
      </c>
      <c r="M1705" s="31" t="s">
        <v>388</v>
      </c>
      <c r="N1705" s="7">
        <v>46094</v>
      </c>
      <c r="O1705" s="33">
        <f t="shared" si="575"/>
        <v>3</v>
      </c>
      <c r="P1705" s="33">
        <f t="shared" si="576"/>
        <v>11</v>
      </c>
      <c r="Q1705" s="52">
        <f t="shared" si="577"/>
        <v>1</v>
      </c>
      <c r="R1705" s="37">
        <f t="shared" si="578"/>
        <v>12980.52</v>
      </c>
      <c r="S1705" s="37">
        <f t="shared" si="579"/>
        <v>0</v>
      </c>
      <c r="T1705" s="37">
        <f t="shared" si="580"/>
        <v>0</v>
      </c>
      <c r="U1705" s="37">
        <f t="shared" si="581"/>
        <v>0</v>
      </c>
      <c r="V1705" s="37">
        <f t="shared" si="582"/>
        <v>0</v>
      </c>
      <c r="W1705" s="37">
        <f t="shared" si="583"/>
        <v>0</v>
      </c>
    </row>
    <row r="1706" spans="1:23" x14ac:dyDescent="0.35">
      <c r="A1706" s="30">
        <v>46079</v>
      </c>
      <c r="B1706" s="31" t="s">
        <v>1502</v>
      </c>
      <c r="C1706" s="31" t="s">
        <v>1503</v>
      </c>
      <c r="D1706" s="31">
        <v>77000</v>
      </c>
      <c r="E1706" s="31">
        <v>12320</v>
      </c>
      <c r="F1706" s="31">
        <v>89320</v>
      </c>
      <c r="G1706" s="31">
        <v>89320</v>
      </c>
      <c r="H1706" s="31">
        <f t="shared" si="584"/>
        <v>77000</v>
      </c>
      <c r="I1706" s="30">
        <v>46109</v>
      </c>
      <c r="J1706" s="30" t="s">
        <v>503</v>
      </c>
      <c r="K1706" s="31" t="s">
        <v>504</v>
      </c>
      <c r="L1706" s="31" t="s">
        <v>835</v>
      </c>
      <c r="M1706" s="31" t="s">
        <v>388</v>
      </c>
      <c r="N1706" s="7">
        <v>46094</v>
      </c>
      <c r="O1706" s="33">
        <f t="shared" si="575"/>
        <v>3</v>
      </c>
      <c r="P1706" s="33">
        <f t="shared" si="576"/>
        <v>11</v>
      </c>
      <c r="Q1706" s="52">
        <f t="shared" si="577"/>
        <v>0</v>
      </c>
      <c r="R1706" s="37">
        <f t="shared" si="578"/>
        <v>0</v>
      </c>
      <c r="S1706" s="37">
        <f t="shared" si="579"/>
        <v>0</v>
      </c>
      <c r="T1706" s="37">
        <f t="shared" si="580"/>
        <v>0</v>
      </c>
      <c r="U1706" s="37">
        <f t="shared" si="581"/>
        <v>0</v>
      </c>
      <c r="V1706" s="37">
        <f t="shared" si="582"/>
        <v>0</v>
      </c>
      <c r="W1706" s="37">
        <f t="shared" si="583"/>
        <v>77000</v>
      </c>
    </row>
    <row r="1707" spans="1:23" x14ac:dyDescent="0.35">
      <c r="A1707" s="30">
        <v>46079</v>
      </c>
      <c r="B1707" s="31" t="s">
        <v>1504</v>
      </c>
      <c r="C1707" s="31" t="s">
        <v>794</v>
      </c>
      <c r="D1707" s="31">
        <v>69000</v>
      </c>
      <c r="E1707" s="31"/>
      <c r="F1707" s="31">
        <v>69000</v>
      </c>
      <c r="G1707" s="31">
        <v>69000</v>
      </c>
      <c r="H1707" s="31">
        <f t="shared" si="584"/>
        <v>69000</v>
      </c>
      <c r="I1707" s="30">
        <v>46109</v>
      </c>
      <c r="J1707" s="30" t="s">
        <v>503</v>
      </c>
      <c r="K1707" s="31" t="s">
        <v>504</v>
      </c>
      <c r="L1707" s="31" t="s">
        <v>397</v>
      </c>
      <c r="M1707" s="31" t="s">
        <v>388</v>
      </c>
      <c r="N1707" s="7">
        <v>46094</v>
      </c>
      <c r="O1707" s="33">
        <f t="shared" si="575"/>
        <v>3</v>
      </c>
      <c r="P1707" s="33">
        <f t="shared" si="576"/>
        <v>11</v>
      </c>
      <c r="Q1707" s="52">
        <f t="shared" si="577"/>
        <v>0</v>
      </c>
      <c r="R1707" s="37">
        <f t="shared" si="578"/>
        <v>0</v>
      </c>
      <c r="S1707" s="37">
        <f t="shared" si="579"/>
        <v>0</v>
      </c>
      <c r="T1707" s="37">
        <f t="shared" si="580"/>
        <v>0</v>
      </c>
      <c r="U1707" s="37">
        <f t="shared" si="581"/>
        <v>0</v>
      </c>
      <c r="V1707" s="37">
        <f t="shared" si="582"/>
        <v>0</v>
      </c>
      <c r="W1707" s="37">
        <f t="shared" si="583"/>
        <v>69000</v>
      </c>
    </row>
    <row r="1708" spans="1:23" x14ac:dyDescent="0.35">
      <c r="A1708" s="30">
        <v>46079</v>
      </c>
      <c r="B1708" s="31" t="s">
        <v>1506</v>
      </c>
      <c r="C1708" s="31" t="s">
        <v>790</v>
      </c>
      <c r="D1708" s="31">
        <v>43500</v>
      </c>
      <c r="E1708" s="31">
        <v>6960</v>
      </c>
      <c r="F1708" s="31">
        <v>50460</v>
      </c>
      <c r="G1708" s="31">
        <v>50460</v>
      </c>
      <c r="H1708" s="31">
        <f t="shared" si="584"/>
        <v>43500</v>
      </c>
      <c r="I1708" s="30">
        <v>46109</v>
      </c>
      <c r="J1708" s="30" t="s">
        <v>503</v>
      </c>
      <c r="K1708" s="31" t="s">
        <v>504</v>
      </c>
      <c r="L1708" s="31" t="s">
        <v>397</v>
      </c>
      <c r="M1708" s="31" t="s">
        <v>388</v>
      </c>
      <c r="N1708" s="7">
        <v>46094</v>
      </c>
      <c r="O1708" s="33">
        <f t="shared" si="575"/>
        <v>3</v>
      </c>
      <c r="P1708" s="33">
        <f t="shared" si="576"/>
        <v>11</v>
      </c>
      <c r="Q1708" s="52">
        <f t="shared" si="577"/>
        <v>0</v>
      </c>
      <c r="R1708" s="37">
        <f t="shared" si="578"/>
        <v>0</v>
      </c>
      <c r="S1708" s="37">
        <f t="shared" si="579"/>
        <v>0</v>
      </c>
      <c r="T1708" s="37">
        <f t="shared" si="580"/>
        <v>0</v>
      </c>
      <c r="U1708" s="37">
        <f t="shared" si="581"/>
        <v>0</v>
      </c>
      <c r="V1708" s="37">
        <f t="shared" si="582"/>
        <v>0</v>
      </c>
      <c r="W1708" s="37">
        <f t="shared" si="583"/>
        <v>43500</v>
      </c>
    </row>
    <row r="1709" spans="1:23" x14ac:dyDescent="0.35">
      <c r="A1709" s="30">
        <v>46078</v>
      </c>
      <c r="B1709" s="31" t="s">
        <v>1507</v>
      </c>
      <c r="C1709" s="31" t="s">
        <v>512</v>
      </c>
      <c r="D1709" s="31">
        <v>1100</v>
      </c>
      <c r="E1709" s="31">
        <v>176</v>
      </c>
      <c r="F1709" s="31">
        <v>1276</v>
      </c>
      <c r="G1709" s="31">
        <v>1276</v>
      </c>
      <c r="H1709" s="31">
        <f t="shared" si="584"/>
        <v>1100</v>
      </c>
      <c r="I1709" s="30">
        <v>46108</v>
      </c>
      <c r="J1709" s="30" t="s">
        <v>503</v>
      </c>
      <c r="K1709" s="31" t="s">
        <v>504</v>
      </c>
      <c r="L1709" s="31" t="s">
        <v>835</v>
      </c>
      <c r="M1709" s="31" t="s">
        <v>388</v>
      </c>
      <c r="N1709" s="7">
        <v>46094</v>
      </c>
      <c r="O1709" s="33">
        <f t="shared" si="575"/>
        <v>3</v>
      </c>
      <c r="P1709" s="33">
        <f t="shared" si="576"/>
        <v>11</v>
      </c>
      <c r="Q1709" s="52">
        <f t="shared" si="577"/>
        <v>0</v>
      </c>
      <c r="R1709" s="37">
        <f t="shared" si="578"/>
        <v>0</v>
      </c>
      <c r="S1709" s="37">
        <f t="shared" si="579"/>
        <v>0</v>
      </c>
      <c r="T1709" s="37">
        <f t="shared" si="580"/>
        <v>0</v>
      </c>
      <c r="U1709" s="37">
        <f t="shared" si="581"/>
        <v>0</v>
      </c>
      <c r="V1709" s="37">
        <f t="shared" si="582"/>
        <v>0</v>
      </c>
      <c r="W1709" s="37">
        <f t="shared" si="583"/>
        <v>1100</v>
      </c>
    </row>
    <row r="1710" spans="1:23" x14ac:dyDescent="0.35">
      <c r="A1710" s="30">
        <v>46078</v>
      </c>
      <c r="B1710" s="31" t="s">
        <v>1508</v>
      </c>
      <c r="C1710" s="31" t="s">
        <v>415</v>
      </c>
      <c r="D1710" s="31">
        <v>37699.86</v>
      </c>
      <c r="E1710" s="31">
        <v>6031.98</v>
      </c>
      <c r="F1710" s="31">
        <v>43731.839999999997</v>
      </c>
      <c r="G1710" s="31">
        <v>43731.839999999997</v>
      </c>
      <c r="H1710" s="31">
        <f t="shared" si="584"/>
        <v>37699.86</v>
      </c>
      <c r="I1710" s="30">
        <v>46123</v>
      </c>
      <c r="J1710" s="30" t="s">
        <v>503</v>
      </c>
      <c r="K1710" s="31" t="s">
        <v>504</v>
      </c>
      <c r="L1710" s="31" t="s">
        <v>397</v>
      </c>
      <c r="M1710" s="31" t="s">
        <v>388</v>
      </c>
      <c r="N1710" s="7">
        <v>46094</v>
      </c>
      <c r="O1710" s="33">
        <f t="shared" si="575"/>
        <v>3</v>
      </c>
      <c r="P1710" s="33">
        <f t="shared" si="576"/>
        <v>11</v>
      </c>
      <c r="Q1710" s="52">
        <f t="shared" si="577"/>
        <v>0</v>
      </c>
      <c r="R1710" s="37">
        <f t="shared" si="578"/>
        <v>0</v>
      </c>
      <c r="S1710" s="37">
        <f t="shared" si="579"/>
        <v>0</v>
      </c>
      <c r="T1710" s="37">
        <f t="shared" si="580"/>
        <v>0</v>
      </c>
      <c r="U1710" s="37">
        <f t="shared" si="581"/>
        <v>0</v>
      </c>
      <c r="V1710" s="37">
        <f t="shared" si="582"/>
        <v>0</v>
      </c>
      <c r="W1710" s="37">
        <f t="shared" si="583"/>
        <v>37699.86</v>
      </c>
    </row>
    <row r="1711" spans="1:23" x14ac:dyDescent="0.35">
      <c r="A1711" s="30">
        <v>46078</v>
      </c>
      <c r="B1711" s="31" t="s">
        <v>1509</v>
      </c>
      <c r="C1711" s="31" t="s">
        <v>1503</v>
      </c>
      <c r="D1711" s="31">
        <v>52056.9</v>
      </c>
      <c r="E1711" s="31">
        <v>8329.1</v>
      </c>
      <c r="F1711" s="31">
        <v>60386</v>
      </c>
      <c r="G1711" s="31">
        <v>60386</v>
      </c>
      <c r="H1711" s="31">
        <f t="shared" si="584"/>
        <v>52056.9</v>
      </c>
      <c r="I1711" s="30">
        <v>46108</v>
      </c>
      <c r="J1711" s="30" t="s">
        <v>503</v>
      </c>
      <c r="K1711" s="31" t="s">
        <v>504</v>
      </c>
      <c r="L1711" s="31" t="s">
        <v>835</v>
      </c>
      <c r="M1711" s="31" t="s">
        <v>388</v>
      </c>
      <c r="N1711" s="7">
        <v>46094</v>
      </c>
      <c r="O1711" s="33">
        <f t="shared" si="575"/>
        <v>3</v>
      </c>
      <c r="P1711" s="33">
        <f t="shared" si="576"/>
        <v>11</v>
      </c>
      <c r="Q1711" s="52">
        <f t="shared" si="577"/>
        <v>0</v>
      </c>
      <c r="R1711" s="37">
        <f t="shared" si="578"/>
        <v>0</v>
      </c>
      <c r="S1711" s="37">
        <f t="shared" si="579"/>
        <v>0</v>
      </c>
      <c r="T1711" s="37">
        <f t="shared" si="580"/>
        <v>0</v>
      </c>
      <c r="U1711" s="37">
        <f t="shared" si="581"/>
        <v>0</v>
      </c>
      <c r="V1711" s="37">
        <f t="shared" si="582"/>
        <v>0</v>
      </c>
      <c r="W1711" s="37">
        <f t="shared" si="583"/>
        <v>52056.9</v>
      </c>
    </row>
    <row r="1712" spans="1:23" x14ac:dyDescent="0.35">
      <c r="A1712" s="30">
        <v>46078</v>
      </c>
      <c r="B1712" s="31" t="s">
        <v>1510</v>
      </c>
      <c r="C1712" s="31" t="s">
        <v>794</v>
      </c>
      <c r="D1712" s="31">
        <v>69000</v>
      </c>
      <c r="E1712" s="31"/>
      <c r="F1712" s="31">
        <v>69000</v>
      </c>
      <c r="G1712" s="31">
        <v>69000</v>
      </c>
      <c r="H1712" s="31">
        <f t="shared" si="584"/>
        <v>69000</v>
      </c>
      <c r="I1712" s="30">
        <v>46108</v>
      </c>
      <c r="J1712" s="30" t="s">
        <v>503</v>
      </c>
      <c r="K1712" s="31" t="s">
        <v>504</v>
      </c>
      <c r="L1712" s="31" t="s">
        <v>397</v>
      </c>
      <c r="M1712" s="31" t="s">
        <v>388</v>
      </c>
      <c r="N1712" s="7">
        <v>46094</v>
      </c>
      <c r="O1712" s="33">
        <f t="shared" si="575"/>
        <v>3</v>
      </c>
      <c r="P1712" s="33">
        <f t="shared" si="576"/>
        <v>11</v>
      </c>
      <c r="Q1712" s="52">
        <f t="shared" si="577"/>
        <v>0</v>
      </c>
      <c r="R1712" s="37">
        <f t="shared" si="578"/>
        <v>0</v>
      </c>
      <c r="S1712" s="37">
        <f t="shared" si="579"/>
        <v>0</v>
      </c>
      <c r="T1712" s="37">
        <f t="shared" si="580"/>
        <v>0</v>
      </c>
      <c r="U1712" s="37">
        <f t="shared" si="581"/>
        <v>0</v>
      </c>
      <c r="V1712" s="37">
        <f t="shared" si="582"/>
        <v>0</v>
      </c>
      <c r="W1712" s="37">
        <f t="shared" si="583"/>
        <v>69000</v>
      </c>
    </row>
    <row r="1713" spans="1:23" x14ac:dyDescent="0.35">
      <c r="A1713" s="30">
        <v>46077</v>
      </c>
      <c r="B1713" s="31" t="s">
        <v>1511</v>
      </c>
      <c r="C1713" s="31" t="s">
        <v>523</v>
      </c>
      <c r="D1713" s="31">
        <v>9000</v>
      </c>
      <c r="E1713" s="31">
        <v>1440</v>
      </c>
      <c r="F1713" s="31">
        <v>10440</v>
      </c>
      <c r="G1713" s="31">
        <v>10440</v>
      </c>
      <c r="H1713" s="31">
        <f t="shared" si="584"/>
        <v>9000</v>
      </c>
      <c r="I1713" s="30">
        <v>46107</v>
      </c>
      <c r="J1713" s="30" t="s">
        <v>503</v>
      </c>
      <c r="K1713" s="31" t="s">
        <v>504</v>
      </c>
      <c r="L1713" s="31" t="s">
        <v>397</v>
      </c>
      <c r="M1713" s="31" t="s">
        <v>388</v>
      </c>
      <c r="N1713" s="7">
        <v>46094</v>
      </c>
      <c r="O1713" s="33">
        <f t="shared" si="575"/>
        <v>3</v>
      </c>
      <c r="P1713" s="33">
        <f t="shared" si="576"/>
        <v>11</v>
      </c>
      <c r="Q1713" s="52">
        <f t="shared" si="577"/>
        <v>0</v>
      </c>
      <c r="R1713" s="37">
        <f t="shared" si="578"/>
        <v>0</v>
      </c>
      <c r="S1713" s="37">
        <f t="shared" si="579"/>
        <v>0</v>
      </c>
      <c r="T1713" s="37">
        <f t="shared" si="580"/>
        <v>0</v>
      </c>
      <c r="U1713" s="37">
        <f t="shared" si="581"/>
        <v>0</v>
      </c>
      <c r="V1713" s="37">
        <f t="shared" si="582"/>
        <v>0</v>
      </c>
      <c r="W1713" s="37">
        <f t="shared" si="583"/>
        <v>9000</v>
      </c>
    </row>
    <row r="1714" spans="1:23" x14ac:dyDescent="0.35">
      <c r="A1714" s="30">
        <v>46077</v>
      </c>
      <c r="B1714" s="31" t="s">
        <v>1513</v>
      </c>
      <c r="C1714" s="31" t="s">
        <v>926</v>
      </c>
      <c r="D1714" s="31">
        <v>12825</v>
      </c>
      <c r="E1714" s="31">
        <v>2052</v>
      </c>
      <c r="F1714" s="31">
        <v>14877</v>
      </c>
      <c r="G1714" s="31">
        <v>14877</v>
      </c>
      <c r="H1714" s="31">
        <f t="shared" si="584"/>
        <v>12825</v>
      </c>
      <c r="I1714" s="30">
        <v>46107</v>
      </c>
      <c r="J1714" s="30" t="s">
        <v>503</v>
      </c>
      <c r="K1714" s="31" t="s">
        <v>504</v>
      </c>
      <c r="L1714" s="31" t="s">
        <v>835</v>
      </c>
      <c r="M1714" s="31" t="s">
        <v>388</v>
      </c>
      <c r="N1714" s="7">
        <v>46094</v>
      </c>
      <c r="O1714" s="33">
        <f t="shared" si="575"/>
        <v>3</v>
      </c>
      <c r="P1714" s="33">
        <f t="shared" si="576"/>
        <v>11</v>
      </c>
      <c r="Q1714" s="52">
        <f t="shared" si="577"/>
        <v>0</v>
      </c>
      <c r="R1714" s="37">
        <f t="shared" si="578"/>
        <v>0</v>
      </c>
      <c r="S1714" s="37">
        <f t="shared" si="579"/>
        <v>0</v>
      </c>
      <c r="T1714" s="37">
        <f t="shared" si="580"/>
        <v>0</v>
      </c>
      <c r="U1714" s="37">
        <f t="shared" si="581"/>
        <v>0</v>
      </c>
      <c r="V1714" s="37">
        <f t="shared" si="582"/>
        <v>0</v>
      </c>
      <c r="W1714" s="37">
        <f t="shared" si="583"/>
        <v>12825</v>
      </c>
    </row>
    <row r="1715" spans="1:23" x14ac:dyDescent="0.35">
      <c r="A1715" s="30">
        <v>46076</v>
      </c>
      <c r="B1715" s="31" t="s">
        <v>1515</v>
      </c>
      <c r="C1715" s="31" t="s">
        <v>400</v>
      </c>
      <c r="D1715" s="31">
        <v>102002.87</v>
      </c>
      <c r="E1715" s="31">
        <v>16320.46</v>
      </c>
      <c r="F1715" s="31">
        <v>118323.33</v>
      </c>
      <c r="G1715" s="31">
        <v>118323.33</v>
      </c>
      <c r="H1715" s="31">
        <f t="shared" si="584"/>
        <v>102002.87</v>
      </c>
      <c r="I1715" s="30">
        <v>46106</v>
      </c>
      <c r="J1715" s="30" t="s">
        <v>503</v>
      </c>
      <c r="K1715" s="31" t="s">
        <v>504</v>
      </c>
      <c r="L1715" s="31" t="s">
        <v>835</v>
      </c>
      <c r="M1715" s="31" t="s">
        <v>388</v>
      </c>
      <c r="N1715" s="7">
        <v>46094</v>
      </c>
      <c r="O1715" s="33">
        <f t="shared" si="575"/>
        <v>3</v>
      </c>
      <c r="P1715" s="33">
        <f t="shared" si="576"/>
        <v>11</v>
      </c>
      <c r="Q1715" s="52">
        <f t="shared" si="577"/>
        <v>0</v>
      </c>
      <c r="R1715" s="37">
        <f t="shared" si="578"/>
        <v>0</v>
      </c>
      <c r="S1715" s="37">
        <f t="shared" si="579"/>
        <v>0</v>
      </c>
      <c r="T1715" s="37">
        <f t="shared" si="580"/>
        <v>0</v>
      </c>
      <c r="U1715" s="37">
        <f t="shared" si="581"/>
        <v>0</v>
      </c>
      <c r="V1715" s="37">
        <f t="shared" si="582"/>
        <v>0</v>
      </c>
      <c r="W1715" s="37">
        <f t="shared" si="583"/>
        <v>102002.87</v>
      </c>
    </row>
    <row r="1716" spans="1:23" x14ac:dyDescent="0.35">
      <c r="A1716" s="30">
        <v>46076</v>
      </c>
      <c r="B1716" s="31" t="s">
        <v>1516</v>
      </c>
      <c r="C1716" s="31" t="s">
        <v>400</v>
      </c>
      <c r="D1716" s="31">
        <v>102002.87</v>
      </c>
      <c r="E1716" s="31">
        <v>16320.46</v>
      </c>
      <c r="F1716" s="31">
        <v>118323.33</v>
      </c>
      <c r="G1716" s="31">
        <v>118323.33</v>
      </c>
      <c r="H1716" s="31">
        <f t="shared" si="584"/>
        <v>102002.87</v>
      </c>
      <c r="I1716" s="30">
        <v>46106</v>
      </c>
      <c r="J1716" s="30" t="s">
        <v>503</v>
      </c>
      <c r="K1716" s="31" t="s">
        <v>504</v>
      </c>
      <c r="L1716" s="31" t="s">
        <v>835</v>
      </c>
      <c r="M1716" s="31" t="s">
        <v>388</v>
      </c>
      <c r="N1716" s="7">
        <v>46094</v>
      </c>
      <c r="O1716" s="33">
        <f t="shared" si="575"/>
        <v>3</v>
      </c>
      <c r="P1716" s="33">
        <f t="shared" si="576"/>
        <v>11</v>
      </c>
      <c r="Q1716" s="52">
        <f t="shared" si="577"/>
        <v>0</v>
      </c>
      <c r="R1716" s="37">
        <f t="shared" si="578"/>
        <v>0</v>
      </c>
      <c r="S1716" s="37">
        <f t="shared" si="579"/>
        <v>0</v>
      </c>
      <c r="T1716" s="37">
        <f t="shared" si="580"/>
        <v>0</v>
      </c>
      <c r="U1716" s="37">
        <f t="shared" si="581"/>
        <v>0</v>
      </c>
      <c r="V1716" s="37">
        <f t="shared" si="582"/>
        <v>0</v>
      </c>
      <c r="W1716" s="37">
        <f t="shared" si="583"/>
        <v>102002.87</v>
      </c>
    </row>
    <row r="1717" spans="1:23" x14ac:dyDescent="0.35">
      <c r="A1717" s="30">
        <v>46076</v>
      </c>
      <c r="B1717" s="31" t="s">
        <v>1519</v>
      </c>
      <c r="C1717" s="31" t="s">
        <v>926</v>
      </c>
      <c r="D1717" s="31">
        <v>12825</v>
      </c>
      <c r="E1717" s="31">
        <v>2052</v>
      </c>
      <c r="F1717" s="31">
        <v>14877</v>
      </c>
      <c r="G1717" s="31">
        <v>14877</v>
      </c>
      <c r="H1717" s="31">
        <f t="shared" si="584"/>
        <v>12825</v>
      </c>
      <c r="I1717" s="30">
        <v>46106</v>
      </c>
      <c r="J1717" s="30" t="s">
        <v>503</v>
      </c>
      <c r="K1717" s="31" t="s">
        <v>504</v>
      </c>
      <c r="L1717" s="31" t="s">
        <v>835</v>
      </c>
      <c r="M1717" s="31" t="s">
        <v>388</v>
      </c>
      <c r="N1717" s="7">
        <v>46094</v>
      </c>
      <c r="O1717" s="33">
        <f t="shared" si="575"/>
        <v>3</v>
      </c>
      <c r="P1717" s="33">
        <f t="shared" si="576"/>
        <v>11</v>
      </c>
      <c r="Q1717" s="52">
        <f t="shared" si="577"/>
        <v>0</v>
      </c>
      <c r="R1717" s="37">
        <f t="shared" si="578"/>
        <v>0</v>
      </c>
      <c r="S1717" s="37">
        <f t="shared" si="579"/>
        <v>0</v>
      </c>
      <c r="T1717" s="37">
        <f t="shared" si="580"/>
        <v>0</v>
      </c>
      <c r="U1717" s="37">
        <f t="shared" si="581"/>
        <v>0</v>
      </c>
      <c r="V1717" s="37">
        <f t="shared" si="582"/>
        <v>0</v>
      </c>
      <c r="W1717" s="37">
        <f t="shared" si="583"/>
        <v>12825</v>
      </c>
    </row>
    <row r="1718" spans="1:23" x14ac:dyDescent="0.35">
      <c r="A1718" s="30">
        <v>46072</v>
      </c>
      <c r="B1718" s="31" t="s">
        <v>1445</v>
      </c>
      <c r="C1718" s="31" t="s">
        <v>803</v>
      </c>
      <c r="D1718" s="31">
        <v>9000</v>
      </c>
      <c r="E1718" s="31">
        <v>1440</v>
      </c>
      <c r="F1718" s="31">
        <v>10440</v>
      </c>
      <c r="G1718" s="31">
        <v>10440</v>
      </c>
      <c r="H1718" s="31">
        <f t="shared" si="584"/>
        <v>9000</v>
      </c>
      <c r="I1718" s="30">
        <v>46102</v>
      </c>
      <c r="J1718" s="30" t="s">
        <v>503</v>
      </c>
      <c r="K1718" s="31" t="s">
        <v>504</v>
      </c>
      <c r="L1718" s="31" t="s">
        <v>397</v>
      </c>
      <c r="M1718" s="31" t="s">
        <v>388</v>
      </c>
      <c r="N1718" s="7">
        <v>46094</v>
      </c>
      <c r="O1718" s="33">
        <f t="shared" si="575"/>
        <v>3</v>
      </c>
      <c r="P1718" s="33">
        <f t="shared" si="576"/>
        <v>11</v>
      </c>
      <c r="Q1718" s="52">
        <f t="shared" si="577"/>
        <v>0</v>
      </c>
      <c r="R1718" s="37">
        <f t="shared" si="578"/>
        <v>0</v>
      </c>
      <c r="S1718" s="37">
        <f t="shared" si="579"/>
        <v>0</v>
      </c>
      <c r="T1718" s="37">
        <f t="shared" si="580"/>
        <v>0</v>
      </c>
      <c r="U1718" s="37">
        <f t="shared" si="581"/>
        <v>0</v>
      </c>
      <c r="V1718" s="37">
        <f t="shared" si="582"/>
        <v>0</v>
      </c>
      <c r="W1718" s="37">
        <f t="shared" si="583"/>
        <v>9000</v>
      </c>
    </row>
    <row r="1719" spans="1:23" x14ac:dyDescent="0.35">
      <c r="A1719" s="30">
        <v>46072</v>
      </c>
      <c r="B1719" s="31" t="s">
        <v>1446</v>
      </c>
      <c r="C1719" s="31" t="s">
        <v>794</v>
      </c>
      <c r="D1719" s="31">
        <v>69000</v>
      </c>
      <c r="E1719" s="31"/>
      <c r="F1719" s="31">
        <v>69000</v>
      </c>
      <c r="G1719" s="31">
        <v>69000</v>
      </c>
      <c r="H1719" s="31">
        <f t="shared" si="584"/>
        <v>69000</v>
      </c>
      <c r="I1719" s="30">
        <v>46102</v>
      </c>
      <c r="J1719" s="30" t="s">
        <v>503</v>
      </c>
      <c r="K1719" s="31" t="s">
        <v>504</v>
      </c>
      <c r="L1719" s="31" t="s">
        <v>397</v>
      </c>
      <c r="M1719" s="31" t="s">
        <v>388</v>
      </c>
      <c r="N1719" s="7">
        <v>46094</v>
      </c>
      <c r="O1719" s="33">
        <f t="shared" si="575"/>
        <v>3</v>
      </c>
      <c r="P1719" s="33">
        <f t="shared" si="576"/>
        <v>11</v>
      </c>
      <c r="Q1719" s="52">
        <f t="shared" si="577"/>
        <v>0</v>
      </c>
      <c r="R1719" s="37">
        <f t="shared" si="578"/>
        <v>0</v>
      </c>
      <c r="S1719" s="37">
        <f t="shared" si="579"/>
        <v>0</v>
      </c>
      <c r="T1719" s="37">
        <f t="shared" si="580"/>
        <v>0</v>
      </c>
      <c r="U1719" s="37">
        <f t="shared" si="581"/>
        <v>0</v>
      </c>
      <c r="V1719" s="37">
        <f t="shared" si="582"/>
        <v>0</v>
      </c>
      <c r="W1719" s="37">
        <f t="shared" si="583"/>
        <v>69000</v>
      </c>
    </row>
    <row r="1720" spans="1:23" x14ac:dyDescent="0.35">
      <c r="A1720" s="30">
        <v>46072</v>
      </c>
      <c r="B1720" s="31" t="s">
        <v>1449</v>
      </c>
      <c r="C1720" s="31" t="s">
        <v>1448</v>
      </c>
      <c r="D1720" s="31">
        <v>35478.14</v>
      </c>
      <c r="E1720" s="31">
        <v>5676.5</v>
      </c>
      <c r="F1720" s="31">
        <v>41154.639999999999</v>
      </c>
      <c r="G1720" s="31">
        <v>41154.639999999999</v>
      </c>
      <c r="H1720" s="31">
        <f t="shared" si="584"/>
        <v>35478.14</v>
      </c>
      <c r="I1720" s="30">
        <v>46102</v>
      </c>
      <c r="J1720" s="30" t="s">
        <v>503</v>
      </c>
      <c r="K1720" s="31" t="s">
        <v>504</v>
      </c>
      <c r="L1720" s="31" t="s">
        <v>1146</v>
      </c>
      <c r="M1720" s="31" t="s">
        <v>388</v>
      </c>
      <c r="N1720" s="7">
        <v>46094</v>
      </c>
      <c r="O1720" s="33">
        <f t="shared" si="575"/>
        <v>3</v>
      </c>
      <c r="P1720" s="33">
        <f t="shared" si="576"/>
        <v>11</v>
      </c>
      <c r="Q1720" s="52">
        <f t="shared" si="577"/>
        <v>0</v>
      </c>
      <c r="R1720" s="37">
        <f t="shared" si="578"/>
        <v>0</v>
      </c>
      <c r="S1720" s="37">
        <f t="shared" si="579"/>
        <v>0</v>
      </c>
      <c r="T1720" s="37">
        <f t="shared" si="580"/>
        <v>0</v>
      </c>
      <c r="U1720" s="37">
        <f t="shared" si="581"/>
        <v>0</v>
      </c>
      <c r="V1720" s="37">
        <f t="shared" si="582"/>
        <v>0</v>
      </c>
      <c r="W1720" s="37">
        <f t="shared" si="583"/>
        <v>35478.14</v>
      </c>
    </row>
    <row r="1721" spans="1:23" x14ac:dyDescent="0.35">
      <c r="A1721" s="30">
        <v>46072</v>
      </c>
      <c r="B1721" s="31" t="s">
        <v>1450</v>
      </c>
      <c r="C1721" s="31" t="s">
        <v>1448</v>
      </c>
      <c r="D1721" s="31">
        <v>55531.01</v>
      </c>
      <c r="E1721" s="31">
        <v>8884.9599999999991</v>
      </c>
      <c r="F1721" s="31">
        <v>64415.97</v>
      </c>
      <c r="G1721" s="31">
        <v>64415.97</v>
      </c>
      <c r="H1721" s="31">
        <f t="shared" si="584"/>
        <v>55531.01</v>
      </c>
      <c r="I1721" s="30">
        <v>46102</v>
      </c>
      <c r="J1721" s="30" t="s">
        <v>503</v>
      </c>
      <c r="K1721" s="31" t="s">
        <v>504</v>
      </c>
      <c r="L1721" s="31" t="s">
        <v>1146</v>
      </c>
      <c r="M1721" s="31" t="s">
        <v>388</v>
      </c>
      <c r="N1721" s="7">
        <v>46094</v>
      </c>
      <c r="O1721" s="33">
        <f t="shared" si="575"/>
        <v>3</v>
      </c>
      <c r="P1721" s="33">
        <f t="shared" si="576"/>
        <v>11</v>
      </c>
      <c r="Q1721" s="52">
        <f t="shared" si="577"/>
        <v>0</v>
      </c>
      <c r="R1721" s="37">
        <f t="shared" si="578"/>
        <v>0</v>
      </c>
      <c r="S1721" s="37">
        <f t="shared" si="579"/>
        <v>0</v>
      </c>
      <c r="T1721" s="37">
        <f t="shared" si="580"/>
        <v>0</v>
      </c>
      <c r="U1721" s="37">
        <f t="shared" si="581"/>
        <v>0</v>
      </c>
      <c r="V1721" s="37">
        <f t="shared" si="582"/>
        <v>0</v>
      </c>
      <c r="W1721" s="37">
        <f t="shared" si="583"/>
        <v>55531.01</v>
      </c>
    </row>
    <row r="1722" spans="1:23" x14ac:dyDescent="0.35">
      <c r="A1722" s="30">
        <v>46072</v>
      </c>
      <c r="B1722" s="31" t="s">
        <v>1451</v>
      </c>
      <c r="C1722" s="31" t="s">
        <v>920</v>
      </c>
      <c r="D1722" s="31">
        <v>35478.14</v>
      </c>
      <c r="E1722" s="31">
        <v>5676.5</v>
      </c>
      <c r="F1722" s="31">
        <v>41154.639999999999</v>
      </c>
      <c r="G1722" s="31">
        <v>41154.639999999999</v>
      </c>
      <c r="H1722" s="31">
        <f t="shared" si="584"/>
        <v>35478.14</v>
      </c>
      <c r="I1722" s="30">
        <v>46102</v>
      </c>
      <c r="J1722" s="30" t="s">
        <v>503</v>
      </c>
      <c r="K1722" s="31" t="s">
        <v>504</v>
      </c>
      <c r="L1722" s="31" t="s">
        <v>835</v>
      </c>
      <c r="M1722" s="31" t="s">
        <v>388</v>
      </c>
      <c r="N1722" s="7">
        <v>46094</v>
      </c>
      <c r="O1722" s="33">
        <f t="shared" si="575"/>
        <v>3</v>
      </c>
      <c r="P1722" s="33">
        <f t="shared" si="576"/>
        <v>11</v>
      </c>
      <c r="Q1722" s="52">
        <f t="shared" si="577"/>
        <v>0</v>
      </c>
      <c r="R1722" s="37">
        <f t="shared" si="578"/>
        <v>0</v>
      </c>
      <c r="S1722" s="37">
        <f t="shared" si="579"/>
        <v>0</v>
      </c>
      <c r="T1722" s="37">
        <f t="shared" si="580"/>
        <v>0</v>
      </c>
      <c r="U1722" s="37">
        <f t="shared" si="581"/>
        <v>0</v>
      </c>
      <c r="V1722" s="37">
        <f t="shared" si="582"/>
        <v>0</v>
      </c>
      <c r="W1722" s="37">
        <f t="shared" si="583"/>
        <v>35478.14</v>
      </c>
    </row>
    <row r="1723" spans="1:23" x14ac:dyDescent="0.35">
      <c r="A1723" s="30">
        <v>46071</v>
      </c>
      <c r="B1723" s="31" t="s">
        <v>1452</v>
      </c>
      <c r="C1723" s="31" t="s">
        <v>831</v>
      </c>
      <c r="D1723" s="31">
        <v>20898.05</v>
      </c>
      <c r="E1723" s="31">
        <v>3343.69</v>
      </c>
      <c r="F1723" s="31">
        <v>24241.74</v>
      </c>
      <c r="G1723" s="31">
        <v>24241.74</v>
      </c>
      <c r="H1723" s="31">
        <f t="shared" si="584"/>
        <v>20898.05</v>
      </c>
      <c r="I1723" s="30">
        <v>46101</v>
      </c>
      <c r="J1723" s="30" t="s">
        <v>505</v>
      </c>
      <c r="K1723" s="31" t="s">
        <v>504</v>
      </c>
      <c r="L1723" s="31" t="s">
        <v>397</v>
      </c>
      <c r="M1723" s="31" t="s">
        <v>388</v>
      </c>
      <c r="N1723" s="7">
        <v>46094</v>
      </c>
      <c r="O1723" s="33">
        <f t="shared" si="575"/>
        <v>3</v>
      </c>
      <c r="P1723" s="33">
        <f t="shared" si="576"/>
        <v>11</v>
      </c>
      <c r="Q1723" s="52">
        <f t="shared" si="577"/>
        <v>0</v>
      </c>
      <c r="R1723" s="37">
        <f t="shared" si="578"/>
        <v>0</v>
      </c>
      <c r="S1723" s="37">
        <f t="shared" si="579"/>
        <v>0</v>
      </c>
      <c r="T1723" s="37">
        <f t="shared" si="580"/>
        <v>0</v>
      </c>
      <c r="U1723" s="37">
        <f t="shared" si="581"/>
        <v>0</v>
      </c>
      <c r="V1723" s="37">
        <f t="shared" si="582"/>
        <v>20898.05</v>
      </c>
      <c r="W1723" s="37">
        <f t="shared" si="583"/>
        <v>0</v>
      </c>
    </row>
    <row r="1724" spans="1:23" x14ac:dyDescent="0.35">
      <c r="A1724" s="30">
        <v>46071</v>
      </c>
      <c r="B1724" s="31" t="s">
        <v>1454</v>
      </c>
      <c r="C1724" s="31" t="s">
        <v>831</v>
      </c>
      <c r="D1724" s="31">
        <v>13500</v>
      </c>
      <c r="E1724" s="31"/>
      <c r="F1724" s="31">
        <v>13500</v>
      </c>
      <c r="G1724" s="31">
        <v>13500</v>
      </c>
      <c r="H1724" s="31">
        <f t="shared" si="584"/>
        <v>13500</v>
      </c>
      <c r="I1724" s="30">
        <v>46101</v>
      </c>
      <c r="J1724" s="30" t="s">
        <v>505</v>
      </c>
      <c r="K1724" s="31" t="s">
        <v>504</v>
      </c>
      <c r="L1724" s="31" t="s">
        <v>397</v>
      </c>
      <c r="M1724" s="31" t="s">
        <v>388</v>
      </c>
      <c r="N1724" s="7">
        <v>46094</v>
      </c>
      <c r="O1724" s="33">
        <f t="shared" si="575"/>
        <v>3</v>
      </c>
      <c r="P1724" s="33">
        <f t="shared" si="576"/>
        <v>11</v>
      </c>
      <c r="Q1724" s="52">
        <f t="shared" si="577"/>
        <v>0</v>
      </c>
      <c r="R1724" s="37">
        <f t="shared" si="578"/>
        <v>0</v>
      </c>
      <c r="S1724" s="37">
        <f t="shared" si="579"/>
        <v>0</v>
      </c>
      <c r="T1724" s="37">
        <f t="shared" si="580"/>
        <v>0</v>
      </c>
      <c r="U1724" s="37">
        <f t="shared" si="581"/>
        <v>0</v>
      </c>
      <c r="V1724" s="37">
        <f t="shared" si="582"/>
        <v>13500</v>
      </c>
      <c r="W1724" s="37">
        <f t="shared" si="583"/>
        <v>0</v>
      </c>
    </row>
    <row r="1725" spans="1:23" x14ac:dyDescent="0.35">
      <c r="A1725" s="30">
        <v>46071</v>
      </c>
      <c r="B1725" s="31" t="s">
        <v>1456</v>
      </c>
      <c r="C1725" s="31" t="s">
        <v>400</v>
      </c>
      <c r="D1725" s="31">
        <v>54411.35</v>
      </c>
      <c r="E1725" s="31">
        <v>8705.82</v>
      </c>
      <c r="F1725" s="31">
        <v>63117.17</v>
      </c>
      <c r="G1725" s="31">
        <v>63117.17</v>
      </c>
      <c r="H1725" s="31">
        <f t="shared" si="584"/>
        <v>54411.35</v>
      </c>
      <c r="I1725" s="30">
        <v>46101</v>
      </c>
      <c r="J1725" s="30" t="s">
        <v>505</v>
      </c>
      <c r="K1725" s="31" t="s">
        <v>504</v>
      </c>
      <c r="L1725" s="31" t="s">
        <v>835</v>
      </c>
      <c r="M1725" s="31" t="s">
        <v>388</v>
      </c>
      <c r="N1725" s="7">
        <v>46094</v>
      </c>
      <c r="O1725" s="33">
        <f t="shared" si="575"/>
        <v>3</v>
      </c>
      <c r="P1725" s="33">
        <f t="shared" si="576"/>
        <v>11</v>
      </c>
      <c r="Q1725" s="52">
        <f t="shared" si="577"/>
        <v>0</v>
      </c>
      <c r="R1725" s="37">
        <f t="shared" si="578"/>
        <v>0</v>
      </c>
      <c r="S1725" s="37">
        <f t="shared" si="579"/>
        <v>0</v>
      </c>
      <c r="T1725" s="37">
        <f t="shared" si="580"/>
        <v>0</v>
      </c>
      <c r="U1725" s="37">
        <f t="shared" si="581"/>
        <v>0</v>
      </c>
      <c r="V1725" s="37">
        <f t="shared" si="582"/>
        <v>54411.35</v>
      </c>
      <c r="W1725" s="37">
        <f t="shared" si="583"/>
        <v>0</v>
      </c>
    </row>
    <row r="1726" spans="1:23" x14ac:dyDescent="0.35">
      <c r="A1726" s="30">
        <v>46071</v>
      </c>
      <c r="B1726" s="31" t="s">
        <v>1457</v>
      </c>
      <c r="C1726" s="31" t="s">
        <v>411</v>
      </c>
      <c r="D1726" s="31">
        <v>5200</v>
      </c>
      <c r="E1726" s="31">
        <v>832</v>
      </c>
      <c r="F1726" s="31">
        <v>6032</v>
      </c>
      <c r="G1726" s="31">
        <v>6032</v>
      </c>
      <c r="H1726" s="31">
        <f t="shared" si="584"/>
        <v>5200</v>
      </c>
      <c r="I1726" s="30">
        <v>46101</v>
      </c>
      <c r="J1726" s="30" t="s">
        <v>505</v>
      </c>
      <c r="K1726" s="31" t="s">
        <v>504</v>
      </c>
      <c r="L1726" s="31" t="s">
        <v>835</v>
      </c>
      <c r="M1726" s="31" t="s">
        <v>388</v>
      </c>
      <c r="N1726" s="7">
        <v>46094</v>
      </c>
      <c r="O1726" s="33">
        <f t="shared" si="575"/>
        <v>3</v>
      </c>
      <c r="P1726" s="33">
        <f t="shared" si="576"/>
        <v>11</v>
      </c>
      <c r="Q1726" s="52">
        <f t="shared" si="577"/>
        <v>0</v>
      </c>
      <c r="R1726" s="37">
        <f t="shared" si="578"/>
        <v>0</v>
      </c>
      <c r="S1726" s="37">
        <f t="shared" si="579"/>
        <v>0</v>
      </c>
      <c r="T1726" s="37">
        <f t="shared" si="580"/>
        <v>0</v>
      </c>
      <c r="U1726" s="37">
        <f t="shared" si="581"/>
        <v>0</v>
      </c>
      <c r="V1726" s="37">
        <f t="shared" si="582"/>
        <v>5200</v>
      </c>
      <c r="W1726" s="37">
        <f t="shared" si="583"/>
        <v>0</v>
      </c>
    </row>
    <row r="1727" spans="1:23" x14ac:dyDescent="0.35">
      <c r="A1727" s="30">
        <v>46071</v>
      </c>
      <c r="B1727" s="31" t="s">
        <v>1458</v>
      </c>
      <c r="C1727" s="31" t="s">
        <v>926</v>
      </c>
      <c r="D1727" s="31">
        <v>8550</v>
      </c>
      <c r="E1727" s="31">
        <v>1368</v>
      </c>
      <c r="F1727" s="31">
        <v>9918</v>
      </c>
      <c r="G1727" s="31">
        <v>9918</v>
      </c>
      <c r="H1727" s="31">
        <f t="shared" si="584"/>
        <v>8550</v>
      </c>
      <c r="I1727" s="30">
        <v>46101</v>
      </c>
      <c r="J1727" s="30" t="s">
        <v>505</v>
      </c>
      <c r="K1727" s="31" t="s">
        <v>504</v>
      </c>
      <c r="L1727" s="31" t="s">
        <v>835</v>
      </c>
      <c r="M1727" s="31" t="s">
        <v>388</v>
      </c>
      <c r="N1727" s="7">
        <v>46094</v>
      </c>
      <c r="O1727" s="33">
        <f t="shared" si="575"/>
        <v>3</v>
      </c>
      <c r="P1727" s="33">
        <f t="shared" si="576"/>
        <v>11</v>
      </c>
      <c r="Q1727" s="52">
        <f t="shared" si="577"/>
        <v>0</v>
      </c>
      <c r="R1727" s="37">
        <f t="shared" si="578"/>
        <v>0</v>
      </c>
      <c r="S1727" s="37">
        <f t="shared" si="579"/>
        <v>0</v>
      </c>
      <c r="T1727" s="37">
        <f t="shared" si="580"/>
        <v>0</v>
      </c>
      <c r="U1727" s="37">
        <f t="shared" si="581"/>
        <v>0</v>
      </c>
      <c r="V1727" s="37">
        <f t="shared" si="582"/>
        <v>8550</v>
      </c>
      <c r="W1727" s="37">
        <f t="shared" si="583"/>
        <v>0</v>
      </c>
    </row>
    <row r="1728" spans="1:23" x14ac:dyDescent="0.35">
      <c r="A1728" s="30">
        <v>46070</v>
      </c>
      <c r="B1728" s="31" t="s">
        <v>1459</v>
      </c>
      <c r="C1728" s="31" t="s">
        <v>400</v>
      </c>
      <c r="D1728" s="31">
        <v>27200.92</v>
      </c>
      <c r="E1728" s="31">
        <v>4352.1499999999996</v>
      </c>
      <c r="F1728" s="31">
        <v>31553.07</v>
      </c>
      <c r="G1728" s="31">
        <v>31553.07</v>
      </c>
      <c r="H1728" s="31">
        <f t="shared" si="584"/>
        <v>27200.92</v>
      </c>
      <c r="I1728" s="30">
        <v>46100</v>
      </c>
      <c r="J1728" s="30" t="s">
        <v>505</v>
      </c>
      <c r="K1728" s="31" t="s">
        <v>504</v>
      </c>
      <c r="L1728" s="31" t="s">
        <v>835</v>
      </c>
      <c r="M1728" s="31" t="s">
        <v>388</v>
      </c>
      <c r="N1728" s="7">
        <v>46094</v>
      </c>
      <c r="O1728" s="33">
        <f t="shared" si="575"/>
        <v>3</v>
      </c>
      <c r="P1728" s="33">
        <f t="shared" si="576"/>
        <v>11</v>
      </c>
      <c r="Q1728" s="52">
        <f t="shared" si="577"/>
        <v>0</v>
      </c>
      <c r="R1728" s="37">
        <f t="shared" si="578"/>
        <v>0</v>
      </c>
      <c r="S1728" s="37">
        <f t="shared" si="579"/>
        <v>0</v>
      </c>
      <c r="T1728" s="37">
        <f t="shared" si="580"/>
        <v>0</v>
      </c>
      <c r="U1728" s="37">
        <f t="shared" si="581"/>
        <v>0</v>
      </c>
      <c r="V1728" s="37">
        <f t="shared" si="582"/>
        <v>27200.92</v>
      </c>
      <c r="W1728" s="37">
        <f t="shared" si="583"/>
        <v>0</v>
      </c>
    </row>
    <row r="1729" spans="1:23" x14ac:dyDescent="0.35">
      <c r="A1729" s="30">
        <v>46070</v>
      </c>
      <c r="B1729" s="31" t="s">
        <v>1461</v>
      </c>
      <c r="C1729" s="31" t="s">
        <v>674</v>
      </c>
      <c r="D1729" s="31">
        <v>142186.64000000001</v>
      </c>
      <c r="E1729" s="31">
        <v>22749.86</v>
      </c>
      <c r="F1729" s="31">
        <v>164936.5</v>
      </c>
      <c r="G1729" s="31">
        <v>164936.5</v>
      </c>
      <c r="H1729" s="31">
        <f t="shared" si="584"/>
        <v>142186.64000000001</v>
      </c>
      <c r="I1729" s="30">
        <v>46100</v>
      </c>
      <c r="J1729" s="30" t="s">
        <v>505</v>
      </c>
      <c r="K1729" s="31" t="s">
        <v>504</v>
      </c>
      <c r="L1729" s="31" t="s">
        <v>835</v>
      </c>
      <c r="M1729" s="31" t="s">
        <v>388</v>
      </c>
      <c r="N1729" s="7">
        <v>46094</v>
      </c>
      <c r="O1729" s="33">
        <f t="shared" si="575"/>
        <v>3</v>
      </c>
      <c r="P1729" s="33">
        <f t="shared" si="576"/>
        <v>11</v>
      </c>
      <c r="Q1729" s="52">
        <f t="shared" si="577"/>
        <v>0</v>
      </c>
      <c r="R1729" s="37">
        <f t="shared" si="578"/>
        <v>0</v>
      </c>
      <c r="S1729" s="37">
        <f t="shared" si="579"/>
        <v>0</v>
      </c>
      <c r="T1729" s="37">
        <f t="shared" si="580"/>
        <v>0</v>
      </c>
      <c r="U1729" s="37">
        <f t="shared" si="581"/>
        <v>0</v>
      </c>
      <c r="V1729" s="37">
        <f t="shared" si="582"/>
        <v>142186.64000000001</v>
      </c>
      <c r="W1729" s="37">
        <f t="shared" si="583"/>
        <v>0</v>
      </c>
    </row>
    <row r="1730" spans="1:23" x14ac:dyDescent="0.35">
      <c r="A1730" s="30">
        <v>46070</v>
      </c>
      <c r="B1730" s="31" t="s">
        <v>1462</v>
      </c>
      <c r="C1730" s="31" t="s">
        <v>523</v>
      </c>
      <c r="D1730" s="31">
        <v>9000</v>
      </c>
      <c r="E1730" s="31">
        <v>1440</v>
      </c>
      <c r="F1730" s="31">
        <v>10440</v>
      </c>
      <c r="G1730" s="31">
        <v>10440</v>
      </c>
      <c r="H1730" s="31">
        <f t="shared" si="584"/>
        <v>9000</v>
      </c>
      <c r="I1730" s="30">
        <v>46100</v>
      </c>
      <c r="J1730" s="30" t="s">
        <v>505</v>
      </c>
      <c r="K1730" s="31" t="s">
        <v>504</v>
      </c>
      <c r="L1730" s="31" t="s">
        <v>397</v>
      </c>
      <c r="M1730" s="31" t="s">
        <v>388</v>
      </c>
      <c r="N1730" s="7">
        <v>46094</v>
      </c>
      <c r="O1730" s="33">
        <f t="shared" si="575"/>
        <v>3</v>
      </c>
      <c r="P1730" s="33">
        <f t="shared" si="576"/>
        <v>11</v>
      </c>
      <c r="Q1730" s="52">
        <f t="shared" si="577"/>
        <v>0</v>
      </c>
      <c r="R1730" s="37">
        <f t="shared" si="578"/>
        <v>0</v>
      </c>
      <c r="S1730" s="37">
        <f t="shared" si="579"/>
        <v>0</v>
      </c>
      <c r="T1730" s="37">
        <f t="shared" si="580"/>
        <v>0</v>
      </c>
      <c r="U1730" s="37">
        <f t="shared" si="581"/>
        <v>0</v>
      </c>
      <c r="V1730" s="37">
        <f t="shared" si="582"/>
        <v>9000</v>
      </c>
      <c r="W1730" s="37">
        <f t="shared" si="583"/>
        <v>0</v>
      </c>
    </row>
    <row r="1731" spans="1:23" x14ac:dyDescent="0.35">
      <c r="A1731" s="30">
        <v>46069</v>
      </c>
      <c r="B1731" s="31" t="s">
        <v>1469</v>
      </c>
      <c r="C1731" s="31" t="s">
        <v>926</v>
      </c>
      <c r="D1731" s="31">
        <v>8550</v>
      </c>
      <c r="E1731" s="31">
        <v>1368</v>
      </c>
      <c r="F1731" s="31">
        <v>9918</v>
      </c>
      <c r="G1731" s="31">
        <v>9918</v>
      </c>
      <c r="H1731" s="31">
        <f t="shared" si="584"/>
        <v>8550</v>
      </c>
      <c r="I1731" s="30">
        <v>46099</v>
      </c>
      <c r="J1731" s="30" t="s">
        <v>505</v>
      </c>
      <c r="K1731" s="31" t="s">
        <v>504</v>
      </c>
      <c r="L1731" s="31" t="s">
        <v>835</v>
      </c>
      <c r="M1731" s="31" t="s">
        <v>388</v>
      </c>
      <c r="N1731" s="7">
        <v>46094</v>
      </c>
      <c r="O1731" s="33">
        <f t="shared" si="575"/>
        <v>3</v>
      </c>
      <c r="P1731" s="33">
        <f t="shared" si="576"/>
        <v>11</v>
      </c>
      <c r="Q1731" s="52">
        <f t="shared" si="577"/>
        <v>0</v>
      </c>
      <c r="R1731" s="37">
        <f t="shared" si="578"/>
        <v>0</v>
      </c>
      <c r="S1731" s="37">
        <f t="shared" si="579"/>
        <v>0</v>
      </c>
      <c r="T1731" s="37">
        <f t="shared" si="580"/>
        <v>0</v>
      </c>
      <c r="U1731" s="37">
        <f t="shared" si="581"/>
        <v>0</v>
      </c>
      <c r="V1731" s="37">
        <f t="shared" si="582"/>
        <v>8550</v>
      </c>
      <c r="W1731" s="37">
        <f t="shared" si="583"/>
        <v>0</v>
      </c>
    </row>
    <row r="1732" spans="1:23" x14ac:dyDescent="0.35">
      <c r="A1732" s="30">
        <v>46069</v>
      </c>
      <c r="B1732" s="31" t="s">
        <v>1470</v>
      </c>
      <c r="C1732" s="31" t="s">
        <v>920</v>
      </c>
      <c r="D1732" s="31">
        <v>7112.44</v>
      </c>
      <c r="E1732" s="31">
        <v>1137.99</v>
      </c>
      <c r="F1732" s="31">
        <v>8250.43</v>
      </c>
      <c r="G1732" s="31">
        <v>8250.43</v>
      </c>
      <c r="H1732" s="31">
        <f t="shared" si="584"/>
        <v>7112.44</v>
      </c>
      <c r="I1732" s="30">
        <v>46099</v>
      </c>
      <c r="J1732" s="30" t="s">
        <v>505</v>
      </c>
      <c r="K1732" s="31" t="s">
        <v>504</v>
      </c>
      <c r="L1732" s="31" t="s">
        <v>835</v>
      </c>
      <c r="M1732" s="31" t="s">
        <v>388</v>
      </c>
      <c r="N1732" s="7">
        <v>46094</v>
      </c>
      <c r="O1732" s="33">
        <f t="shared" si="575"/>
        <v>3</v>
      </c>
      <c r="P1732" s="33">
        <f t="shared" si="576"/>
        <v>11</v>
      </c>
      <c r="Q1732" s="52">
        <f t="shared" si="577"/>
        <v>0</v>
      </c>
      <c r="R1732" s="37">
        <f t="shared" si="578"/>
        <v>0</v>
      </c>
      <c r="S1732" s="37">
        <f t="shared" si="579"/>
        <v>0</v>
      </c>
      <c r="T1732" s="37">
        <f t="shared" si="580"/>
        <v>0</v>
      </c>
      <c r="U1732" s="37">
        <f t="shared" si="581"/>
        <v>0</v>
      </c>
      <c r="V1732" s="37">
        <f t="shared" si="582"/>
        <v>7112.44</v>
      </c>
      <c r="W1732" s="37">
        <f t="shared" si="583"/>
        <v>0</v>
      </c>
    </row>
    <row r="1733" spans="1:23" x14ac:dyDescent="0.35">
      <c r="A1733" s="30">
        <v>46066</v>
      </c>
      <c r="B1733" s="31" t="s">
        <v>1385</v>
      </c>
      <c r="C1733" s="31" t="s">
        <v>402</v>
      </c>
      <c r="D1733" s="31">
        <v>68400</v>
      </c>
      <c r="E1733" s="31">
        <v>10944</v>
      </c>
      <c r="F1733" s="31">
        <v>79344</v>
      </c>
      <c r="G1733" s="31">
        <v>79344</v>
      </c>
      <c r="H1733" s="31">
        <f t="shared" si="584"/>
        <v>68400</v>
      </c>
      <c r="I1733" s="30">
        <v>46096</v>
      </c>
      <c r="J1733" s="30" t="s">
        <v>505</v>
      </c>
      <c r="K1733" s="31" t="s">
        <v>504</v>
      </c>
      <c r="L1733" s="31" t="s">
        <v>397</v>
      </c>
      <c r="M1733" s="31" t="s">
        <v>388</v>
      </c>
      <c r="N1733" s="7">
        <v>46094</v>
      </c>
      <c r="O1733" s="33">
        <f t="shared" si="575"/>
        <v>3</v>
      </c>
      <c r="P1733" s="33">
        <f t="shared" si="576"/>
        <v>11</v>
      </c>
      <c r="Q1733" s="52">
        <f t="shared" si="577"/>
        <v>0</v>
      </c>
      <c r="R1733" s="37">
        <f t="shared" si="578"/>
        <v>0</v>
      </c>
      <c r="S1733" s="37">
        <f t="shared" si="579"/>
        <v>0</v>
      </c>
      <c r="T1733" s="37">
        <f t="shared" si="580"/>
        <v>0</v>
      </c>
      <c r="U1733" s="37">
        <f t="shared" si="581"/>
        <v>0</v>
      </c>
      <c r="V1733" s="37">
        <f t="shared" si="582"/>
        <v>68400</v>
      </c>
      <c r="W1733" s="37">
        <f t="shared" si="583"/>
        <v>0</v>
      </c>
    </row>
    <row r="1734" spans="1:23" x14ac:dyDescent="0.35">
      <c r="A1734" s="30">
        <v>46066</v>
      </c>
      <c r="B1734" s="31" t="s">
        <v>1386</v>
      </c>
      <c r="C1734" s="31" t="s">
        <v>523</v>
      </c>
      <c r="D1734" s="31">
        <v>163400</v>
      </c>
      <c r="E1734" s="31">
        <v>26144</v>
      </c>
      <c r="F1734" s="31">
        <v>189544</v>
      </c>
      <c r="G1734" s="31">
        <v>189544</v>
      </c>
      <c r="H1734" s="31">
        <f t="shared" si="584"/>
        <v>163400</v>
      </c>
      <c r="I1734" s="30">
        <v>46096</v>
      </c>
      <c r="J1734" s="30" t="s">
        <v>505</v>
      </c>
      <c r="K1734" s="31" t="s">
        <v>504</v>
      </c>
      <c r="L1734" s="31" t="s">
        <v>397</v>
      </c>
      <c r="M1734" s="31" t="s">
        <v>388</v>
      </c>
      <c r="N1734" s="7">
        <v>46094</v>
      </c>
      <c r="O1734" s="33">
        <f t="shared" si="575"/>
        <v>3</v>
      </c>
      <c r="P1734" s="33">
        <f t="shared" si="576"/>
        <v>11</v>
      </c>
      <c r="Q1734" s="52">
        <f t="shared" si="577"/>
        <v>0</v>
      </c>
      <c r="R1734" s="37">
        <f t="shared" si="578"/>
        <v>0</v>
      </c>
      <c r="S1734" s="37">
        <f t="shared" si="579"/>
        <v>0</v>
      </c>
      <c r="T1734" s="37">
        <f t="shared" si="580"/>
        <v>0</v>
      </c>
      <c r="U1734" s="37">
        <f t="shared" si="581"/>
        <v>0</v>
      </c>
      <c r="V1734" s="37">
        <f t="shared" si="582"/>
        <v>163400</v>
      </c>
      <c r="W1734" s="37">
        <f t="shared" si="583"/>
        <v>0</v>
      </c>
    </row>
    <row r="1735" spans="1:23" x14ac:dyDescent="0.35">
      <c r="A1735" s="30">
        <v>46066</v>
      </c>
      <c r="B1735" s="31" t="s">
        <v>1387</v>
      </c>
      <c r="C1735" s="31" t="s">
        <v>523</v>
      </c>
      <c r="D1735" s="31">
        <v>163400</v>
      </c>
      <c r="E1735" s="31">
        <v>26144</v>
      </c>
      <c r="F1735" s="31">
        <v>189544</v>
      </c>
      <c r="G1735" s="31">
        <v>189544</v>
      </c>
      <c r="H1735" s="31">
        <f t="shared" si="584"/>
        <v>163400</v>
      </c>
      <c r="I1735" s="30">
        <v>46096</v>
      </c>
      <c r="J1735" s="30" t="s">
        <v>505</v>
      </c>
      <c r="K1735" s="31" t="s">
        <v>504</v>
      </c>
      <c r="L1735" s="31" t="s">
        <v>397</v>
      </c>
      <c r="M1735" s="31" t="s">
        <v>388</v>
      </c>
      <c r="N1735" s="7">
        <v>46094</v>
      </c>
      <c r="O1735" s="33">
        <f t="shared" si="575"/>
        <v>3</v>
      </c>
      <c r="P1735" s="33">
        <f t="shared" si="576"/>
        <v>11</v>
      </c>
      <c r="Q1735" s="52">
        <f t="shared" si="577"/>
        <v>0</v>
      </c>
      <c r="R1735" s="37">
        <f t="shared" si="578"/>
        <v>0</v>
      </c>
      <c r="S1735" s="37">
        <f t="shared" si="579"/>
        <v>0</v>
      </c>
      <c r="T1735" s="37">
        <f t="shared" si="580"/>
        <v>0</v>
      </c>
      <c r="U1735" s="37">
        <f t="shared" si="581"/>
        <v>0</v>
      </c>
      <c r="V1735" s="37">
        <f t="shared" si="582"/>
        <v>163400</v>
      </c>
      <c r="W1735" s="37">
        <f t="shared" si="583"/>
        <v>0</v>
      </c>
    </row>
    <row r="1736" spans="1:23" x14ac:dyDescent="0.35">
      <c r="A1736" s="30">
        <v>46066</v>
      </c>
      <c r="B1736" s="31" t="s">
        <v>1391</v>
      </c>
      <c r="C1736" s="31" t="s">
        <v>966</v>
      </c>
      <c r="D1736" s="31">
        <v>74304</v>
      </c>
      <c r="E1736" s="31">
        <v>11888.64</v>
      </c>
      <c r="F1736" s="31">
        <v>86192.639999999999</v>
      </c>
      <c r="G1736" s="31">
        <v>86192.639999999999</v>
      </c>
      <c r="H1736" s="31">
        <f t="shared" si="584"/>
        <v>74304</v>
      </c>
      <c r="I1736" s="30">
        <v>46096</v>
      </c>
      <c r="J1736" s="30" t="s">
        <v>505</v>
      </c>
      <c r="K1736" s="31" t="s">
        <v>504</v>
      </c>
      <c r="L1736" s="31" t="s">
        <v>397</v>
      </c>
      <c r="M1736" s="31" t="s">
        <v>388</v>
      </c>
      <c r="N1736" s="7">
        <v>46094</v>
      </c>
      <c r="O1736" s="33">
        <f t="shared" si="575"/>
        <v>3</v>
      </c>
      <c r="P1736" s="33">
        <f t="shared" si="576"/>
        <v>11</v>
      </c>
      <c r="Q1736" s="52">
        <f t="shared" si="577"/>
        <v>0</v>
      </c>
      <c r="R1736" s="37">
        <f t="shared" si="578"/>
        <v>0</v>
      </c>
      <c r="S1736" s="37">
        <f t="shared" si="579"/>
        <v>0</v>
      </c>
      <c r="T1736" s="37">
        <f t="shared" si="580"/>
        <v>0</v>
      </c>
      <c r="U1736" s="37">
        <f t="shared" si="581"/>
        <v>0</v>
      </c>
      <c r="V1736" s="37">
        <f t="shared" si="582"/>
        <v>74304</v>
      </c>
      <c r="W1736" s="37">
        <f t="shared" si="583"/>
        <v>0</v>
      </c>
    </row>
    <row r="1737" spans="1:23" x14ac:dyDescent="0.35">
      <c r="A1737" s="30">
        <v>46066</v>
      </c>
      <c r="B1737" s="31" t="s">
        <v>1392</v>
      </c>
      <c r="C1737" s="31" t="s">
        <v>1393</v>
      </c>
      <c r="D1737" s="31">
        <v>17802</v>
      </c>
      <c r="E1737" s="31">
        <v>2848.32</v>
      </c>
      <c r="F1737" s="31">
        <v>20650.32</v>
      </c>
      <c r="G1737" s="31">
        <v>20650.32</v>
      </c>
      <c r="H1737" s="31">
        <f t="shared" si="584"/>
        <v>17802</v>
      </c>
      <c r="I1737" s="30">
        <v>46111</v>
      </c>
      <c r="J1737" s="30" t="s">
        <v>503</v>
      </c>
      <c r="K1737" s="31" t="s">
        <v>504</v>
      </c>
      <c r="L1737" s="31" t="s">
        <v>835</v>
      </c>
      <c r="M1737" s="31" t="s">
        <v>388</v>
      </c>
      <c r="N1737" s="7">
        <v>46094</v>
      </c>
      <c r="O1737" s="33">
        <f t="shared" ref="O1737:O1777" si="585">MONTH(N1737)</f>
        <v>3</v>
      </c>
      <c r="P1737" s="33">
        <f t="shared" ref="P1737:P1777" si="586">WEEKNUM(N1737)</f>
        <v>11</v>
      </c>
      <c r="Q1737" s="52">
        <f t="shared" ref="Q1737:Q1777" si="587">IF(J1737="Vencido",N1737-I1737+1,0)</f>
        <v>0</v>
      </c>
      <c r="R1737" s="37">
        <f t="shared" ref="R1737:R1777" si="588">IF(Q1737&gt;0,IF(Q1737&lt;31,H1737,0),0)</f>
        <v>0</v>
      </c>
      <c r="S1737" s="37">
        <f t="shared" ref="S1737:S1777" si="589">IF(Q1737&gt;30,IF(Q1737&lt;61,H1737,0),0)</f>
        <v>0</v>
      </c>
      <c r="T1737" s="37">
        <f t="shared" ref="T1737:T1777" si="590">IF(Q1737&gt;60,IF(Q1737&lt;91,H1737,0),0)</f>
        <v>0</v>
      </c>
      <c r="U1737" s="37">
        <f t="shared" ref="U1737:U1777" si="591">IF(Q1737&gt;90,H1737,0)</f>
        <v>0</v>
      </c>
      <c r="V1737" s="37">
        <f t="shared" ref="V1737:V1777" si="592">IF(J1737="Por vencer",H1737,0)</f>
        <v>0</v>
      </c>
      <c r="W1737" s="37">
        <f t="shared" ref="W1737:W1777" si="593">IF(J1737="Vigente",H1737,0)</f>
        <v>17802</v>
      </c>
    </row>
    <row r="1738" spans="1:23" x14ac:dyDescent="0.35">
      <c r="A1738" s="30">
        <v>46065</v>
      </c>
      <c r="B1738" s="31" t="s">
        <v>1395</v>
      </c>
      <c r="C1738" s="31" t="s">
        <v>523</v>
      </c>
      <c r="D1738" s="31">
        <v>37185.480000000003</v>
      </c>
      <c r="E1738" s="31">
        <v>5949.68</v>
      </c>
      <c r="F1738" s="31">
        <v>43135.16</v>
      </c>
      <c r="G1738" s="31">
        <v>43135.16</v>
      </c>
      <c r="H1738" s="31">
        <f t="shared" ref="H1738:H1743" si="594">+D1738</f>
        <v>37185.480000000003</v>
      </c>
      <c r="I1738" s="30">
        <v>46095</v>
      </c>
      <c r="J1738" s="30" t="s">
        <v>505</v>
      </c>
      <c r="K1738" s="31" t="s">
        <v>504</v>
      </c>
      <c r="L1738" s="31" t="s">
        <v>397</v>
      </c>
      <c r="M1738" s="31" t="s">
        <v>388</v>
      </c>
      <c r="N1738" s="7">
        <v>46094</v>
      </c>
      <c r="O1738" s="33">
        <f t="shared" si="585"/>
        <v>3</v>
      </c>
      <c r="P1738" s="33">
        <f t="shared" si="586"/>
        <v>11</v>
      </c>
      <c r="Q1738" s="52">
        <f t="shared" si="587"/>
        <v>0</v>
      </c>
      <c r="R1738" s="37">
        <f t="shared" si="588"/>
        <v>0</v>
      </c>
      <c r="S1738" s="37">
        <f t="shared" si="589"/>
        <v>0</v>
      </c>
      <c r="T1738" s="37">
        <f t="shared" si="590"/>
        <v>0</v>
      </c>
      <c r="U1738" s="37">
        <f t="shared" si="591"/>
        <v>0</v>
      </c>
      <c r="V1738" s="37">
        <f t="shared" si="592"/>
        <v>37185.480000000003</v>
      </c>
      <c r="W1738" s="37">
        <f t="shared" si="593"/>
        <v>0</v>
      </c>
    </row>
    <row r="1739" spans="1:23" x14ac:dyDescent="0.35">
      <c r="A1739" s="30">
        <v>46064</v>
      </c>
      <c r="B1739" s="31" t="s">
        <v>1404</v>
      </c>
      <c r="C1739" s="31" t="s">
        <v>512</v>
      </c>
      <c r="D1739" s="31">
        <v>7020</v>
      </c>
      <c r="E1739" s="31">
        <v>1123.2</v>
      </c>
      <c r="F1739" s="31">
        <v>8143.2</v>
      </c>
      <c r="G1739" s="31">
        <v>8143.2</v>
      </c>
      <c r="H1739" s="31">
        <f t="shared" si="594"/>
        <v>7020</v>
      </c>
      <c r="I1739" s="30">
        <v>46094</v>
      </c>
      <c r="J1739" s="30" t="s">
        <v>506</v>
      </c>
      <c r="K1739" s="31" t="s">
        <v>504</v>
      </c>
      <c r="L1739" s="31" t="s">
        <v>835</v>
      </c>
      <c r="M1739" s="31" t="s">
        <v>388</v>
      </c>
      <c r="N1739" s="7">
        <v>46094</v>
      </c>
      <c r="O1739" s="33">
        <f t="shared" si="585"/>
        <v>3</v>
      </c>
      <c r="P1739" s="33">
        <f t="shared" si="586"/>
        <v>11</v>
      </c>
      <c r="Q1739" s="52">
        <f t="shared" si="587"/>
        <v>1</v>
      </c>
      <c r="R1739" s="37">
        <f t="shared" si="588"/>
        <v>7020</v>
      </c>
      <c r="S1739" s="37">
        <f t="shared" si="589"/>
        <v>0</v>
      </c>
      <c r="T1739" s="37">
        <f t="shared" si="590"/>
        <v>0</v>
      </c>
      <c r="U1739" s="37">
        <f t="shared" si="591"/>
        <v>0</v>
      </c>
      <c r="V1739" s="37">
        <f t="shared" si="592"/>
        <v>0</v>
      </c>
      <c r="W1739" s="37">
        <f t="shared" si="593"/>
        <v>0</v>
      </c>
    </row>
    <row r="1740" spans="1:23" x14ac:dyDescent="0.35">
      <c r="A1740" s="30">
        <v>46063</v>
      </c>
      <c r="B1740" s="31" t="s">
        <v>1407</v>
      </c>
      <c r="C1740" s="31" t="s">
        <v>402</v>
      </c>
      <c r="D1740" s="31">
        <v>43500</v>
      </c>
      <c r="E1740" s="31">
        <v>6960</v>
      </c>
      <c r="F1740" s="31">
        <v>50460</v>
      </c>
      <c r="G1740" s="31">
        <v>50460</v>
      </c>
      <c r="H1740" s="31">
        <f t="shared" si="594"/>
        <v>43500</v>
      </c>
      <c r="I1740" s="30">
        <v>46093</v>
      </c>
      <c r="J1740" s="30" t="s">
        <v>506</v>
      </c>
      <c r="K1740" s="31" t="s">
        <v>504</v>
      </c>
      <c r="L1740" s="31" t="s">
        <v>397</v>
      </c>
      <c r="M1740" s="31" t="s">
        <v>388</v>
      </c>
      <c r="N1740" s="7">
        <v>46094</v>
      </c>
      <c r="O1740" s="33">
        <f t="shared" si="585"/>
        <v>3</v>
      </c>
      <c r="P1740" s="33">
        <f t="shared" si="586"/>
        <v>11</v>
      </c>
      <c r="Q1740" s="52">
        <f t="shared" si="587"/>
        <v>2</v>
      </c>
      <c r="R1740" s="37">
        <f t="shared" si="588"/>
        <v>43500</v>
      </c>
      <c r="S1740" s="37">
        <f t="shared" si="589"/>
        <v>0</v>
      </c>
      <c r="T1740" s="37">
        <f t="shared" si="590"/>
        <v>0</v>
      </c>
      <c r="U1740" s="37">
        <f t="shared" si="591"/>
        <v>0</v>
      </c>
      <c r="V1740" s="37">
        <f t="shared" si="592"/>
        <v>0</v>
      </c>
      <c r="W1740" s="37">
        <f t="shared" si="593"/>
        <v>0</v>
      </c>
    </row>
    <row r="1741" spans="1:23" x14ac:dyDescent="0.35">
      <c r="A1741" s="30">
        <v>46063</v>
      </c>
      <c r="B1741" s="31" t="s">
        <v>1410</v>
      </c>
      <c r="C1741" s="31" t="s">
        <v>1411</v>
      </c>
      <c r="D1741" s="31">
        <v>41257.68</v>
      </c>
      <c r="E1741" s="31">
        <v>6601.23</v>
      </c>
      <c r="F1741" s="31">
        <v>47858.91</v>
      </c>
      <c r="G1741" s="31">
        <v>47858.91</v>
      </c>
      <c r="H1741" s="31">
        <f t="shared" si="594"/>
        <v>41257.68</v>
      </c>
      <c r="I1741" s="30">
        <v>46093</v>
      </c>
      <c r="J1741" s="30" t="s">
        <v>506</v>
      </c>
      <c r="K1741" s="31" t="s">
        <v>504</v>
      </c>
      <c r="L1741" s="31" t="s">
        <v>397</v>
      </c>
      <c r="M1741" s="31" t="s">
        <v>388</v>
      </c>
      <c r="N1741" s="7">
        <v>46094</v>
      </c>
      <c r="O1741" s="33">
        <f t="shared" si="585"/>
        <v>3</v>
      </c>
      <c r="P1741" s="33">
        <f t="shared" si="586"/>
        <v>11</v>
      </c>
      <c r="Q1741" s="52">
        <f t="shared" si="587"/>
        <v>2</v>
      </c>
      <c r="R1741" s="37">
        <f t="shared" si="588"/>
        <v>41257.68</v>
      </c>
      <c r="S1741" s="37">
        <f t="shared" si="589"/>
        <v>0</v>
      </c>
      <c r="T1741" s="37">
        <f t="shared" si="590"/>
        <v>0</v>
      </c>
      <c r="U1741" s="37">
        <f t="shared" si="591"/>
        <v>0</v>
      </c>
      <c r="V1741" s="37">
        <f t="shared" si="592"/>
        <v>0</v>
      </c>
      <c r="W1741" s="37">
        <f t="shared" si="593"/>
        <v>0</v>
      </c>
    </row>
    <row r="1742" spans="1:23" x14ac:dyDescent="0.35">
      <c r="A1742" s="30">
        <v>46059</v>
      </c>
      <c r="B1742" s="31" t="s">
        <v>1314</v>
      </c>
      <c r="C1742" s="31" t="s">
        <v>563</v>
      </c>
      <c r="D1742" s="31">
        <v>27360</v>
      </c>
      <c r="E1742" s="31">
        <v>4377.6000000000004</v>
      </c>
      <c r="F1742" s="31">
        <v>31737.599999999999</v>
      </c>
      <c r="G1742" s="31">
        <v>31737.599999999999</v>
      </c>
      <c r="H1742" s="31">
        <f t="shared" si="594"/>
        <v>27360</v>
      </c>
      <c r="I1742" s="30">
        <v>46089</v>
      </c>
      <c r="J1742" s="30" t="s">
        <v>506</v>
      </c>
      <c r="K1742" s="31" t="s">
        <v>504</v>
      </c>
      <c r="L1742" s="31" t="s">
        <v>397</v>
      </c>
      <c r="M1742" s="31" t="s">
        <v>388</v>
      </c>
      <c r="N1742" s="7">
        <v>46094</v>
      </c>
      <c r="O1742" s="33">
        <f t="shared" si="585"/>
        <v>3</v>
      </c>
      <c r="P1742" s="33">
        <f t="shared" si="586"/>
        <v>11</v>
      </c>
      <c r="Q1742" s="52">
        <f t="shared" si="587"/>
        <v>6</v>
      </c>
      <c r="R1742" s="37">
        <f t="shared" si="588"/>
        <v>27360</v>
      </c>
      <c r="S1742" s="37">
        <f t="shared" si="589"/>
        <v>0</v>
      </c>
      <c r="T1742" s="37">
        <f t="shared" si="590"/>
        <v>0</v>
      </c>
      <c r="U1742" s="37">
        <f t="shared" si="591"/>
        <v>0</v>
      </c>
      <c r="V1742" s="37">
        <f t="shared" si="592"/>
        <v>0</v>
      </c>
      <c r="W1742" s="37">
        <f t="shared" si="593"/>
        <v>0</v>
      </c>
    </row>
    <row r="1743" spans="1:23" x14ac:dyDescent="0.35">
      <c r="A1743" s="30">
        <v>46059</v>
      </c>
      <c r="B1743" s="31" t="s">
        <v>1315</v>
      </c>
      <c r="C1743" s="31" t="s">
        <v>411</v>
      </c>
      <c r="D1743" s="31">
        <v>37020</v>
      </c>
      <c r="E1743" s="31">
        <v>5923.2</v>
      </c>
      <c r="F1743" s="31">
        <v>42943.199999999997</v>
      </c>
      <c r="G1743" s="31">
        <v>42943.199999999997</v>
      </c>
      <c r="H1743" s="31">
        <f t="shared" si="594"/>
        <v>37020</v>
      </c>
      <c r="I1743" s="30">
        <v>46089</v>
      </c>
      <c r="J1743" s="30" t="s">
        <v>506</v>
      </c>
      <c r="K1743" s="31" t="s">
        <v>504</v>
      </c>
      <c r="L1743" s="31" t="s">
        <v>835</v>
      </c>
      <c r="M1743" s="31" t="s">
        <v>388</v>
      </c>
      <c r="N1743" s="7">
        <v>46094</v>
      </c>
      <c r="O1743" s="33">
        <f t="shared" si="585"/>
        <v>3</v>
      </c>
      <c r="P1743" s="33">
        <f t="shared" si="586"/>
        <v>11</v>
      </c>
      <c r="Q1743" s="52">
        <f t="shared" si="587"/>
        <v>6</v>
      </c>
      <c r="R1743" s="37">
        <f t="shared" si="588"/>
        <v>37020</v>
      </c>
      <c r="S1743" s="37">
        <f t="shared" si="589"/>
        <v>0</v>
      </c>
      <c r="T1743" s="37">
        <f t="shared" si="590"/>
        <v>0</v>
      </c>
      <c r="U1743" s="37">
        <f t="shared" si="591"/>
        <v>0</v>
      </c>
      <c r="V1743" s="37">
        <f t="shared" si="592"/>
        <v>0</v>
      </c>
      <c r="W1743" s="37">
        <f t="shared" si="593"/>
        <v>0</v>
      </c>
    </row>
    <row r="1744" spans="1:23" x14ac:dyDescent="0.35">
      <c r="A1744" s="30">
        <v>46053</v>
      </c>
      <c r="B1744" s="31" t="s">
        <v>1280</v>
      </c>
      <c r="C1744" s="31" t="s">
        <v>402</v>
      </c>
      <c r="D1744" s="31">
        <v>63900</v>
      </c>
      <c r="E1744" s="31">
        <v>10224</v>
      </c>
      <c r="F1744" s="31">
        <v>74124</v>
      </c>
      <c r="G1744" s="31">
        <v>30000</v>
      </c>
      <c r="H1744" s="31">
        <f>+G1744/1.16</f>
        <v>25862.068965517243</v>
      </c>
      <c r="I1744" s="30">
        <v>46083</v>
      </c>
      <c r="J1744" s="30" t="s">
        <v>506</v>
      </c>
      <c r="K1744" s="31" t="s">
        <v>510</v>
      </c>
      <c r="L1744" s="31" t="s">
        <v>397</v>
      </c>
      <c r="M1744" s="31" t="s">
        <v>388</v>
      </c>
      <c r="N1744" s="7">
        <v>46094</v>
      </c>
      <c r="O1744" s="33">
        <f t="shared" si="585"/>
        <v>3</v>
      </c>
      <c r="P1744" s="33">
        <f t="shared" si="586"/>
        <v>11</v>
      </c>
      <c r="Q1744" s="52">
        <f t="shared" si="587"/>
        <v>12</v>
      </c>
      <c r="R1744" s="37">
        <f t="shared" si="588"/>
        <v>25862.068965517243</v>
      </c>
      <c r="S1744" s="37">
        <f t="shared" si="589"/>
        <v>0</v>
      </c>
      <c r="T1744" s="37">
        <f t="shared" si="590"/>
        <v>0</v>
      </c>
      <c r="U1744" s="37">
        <f t="shared" si="591"/>
        <v>0</v>
      </c>
      <c r="V1744" s="37">
        <f t="shared" si="592"/>
        <v>0</v>
      </c>
      <c r="W1744" s="37">
        <f t="shared" si="593"/>
        <v>0</v>
      </c>
    </row>
    <row r="1745" spans="1:23" x14ac:dyDescent="0.35">
      <c r="A1745" s="30">
        <v>46050</v>
      </c>
      <c r="B1745" s="31" t="s">
        <v>1263</v>
      </c>
      <c r="C1745" s="31" t="s">
        <v>522</v>
      </c>
      <c r="D1745" s="31">
        <v>82041.929999999993</v>
      </c>
      <c r="E1745" s="31">
        <v>13126.71</v>
      </c>
      <c r="F1745" s="31">
        <v>95168.639999999999</v>
      </c>
      <c r="G1745" s="31">
        <v>95168.639999999999</v>
      </c>
      <c r="H1745" s="31">
        <f t="shared" ref="H1745:H1747" si="595">+D1745</f>
        <v>82041.929999999993</v>
      </c>
      <c r="I1745" s="30">
        <v>46080</v>
      </c>
      <c r="J1745" s="30" t="s">
        <v>506</v>
      </c>
      <c r="K1745" s="31" t="s">
        <v>504</v>
      </c>
      <c r="L1745" s="31" t="s">
        <v>397</v>
      </c>
      <c r="M1745" s="31" t="s">
        <v>388</v>
      </c>
      <c r="N1745" s="7">
        <v>46094</v>
      </c>
      <c r="O1745" s="33">
        <f t="shared" si="585"/>
        <v>3</v>
      </c>
      <c r="P1745" s="33">
        <f t="shared" si="586"/>
        <v>11</v>
      </c>
      <c r="Q1745" s="52">
        <f t="shared" si="587"/>
        <v>15</v>
      </c>
      <c r="R1745" s="37">
        <f t="shared" si="588"/>
        <v>82041.929999999993</v>
      </c>
      <c r="S1745" s="37">
        <f t="shared" si="589"/>
        <v>0</v>
      </c>
      <c r="T1745" s="37">
        <f t="shared" si="590"/>
        <v>0</v>
      </c>
      <c r="U1745" s="37">
        <f t="shared" si="591"/>
        <v>0</v>
      </c>
      <c r="V1745" s="37">
        <f t="shared" si="592"/>
        <v>0</v>
      </c>
      <c r="W1745" s="37">
        <f t="shared" si="593"/>
        <v>0</v>
      </c>
    </row>
    <row r="1746" spans="1:23" x14ac:dyDescent="0.35">
      <c r="A1746" s="30">
        <v>46037</v>
      </c>
      <c r="B1746" s="31" t="s">
        <v>1142</v>
      </c>
      <c r="C1746" s="31" t="s">
        <v>926</v>
      </c>
      <c r="D1746" s="31">
        <v>44390</v>
      </c>
      <c r="E1746" s="31">
        <v>7102.4</v>
      </c>
      <c r="F1746" s="31">
        <v>51492.4</v>
      </c>
      <c r="G1746" s="31">
        <v>51492.4</v>
      </c>
      <c r="H1746" s="31">
        <f t="shared" si="595"/>
        <v>44390</v>
      </c>
      <c r="I1746" s="30">
        <v>46067</v>
      </c>
      <c r="J1746" s="30" t="s">
        <v>506</v>
      </c>
      <c r="K1746" s="31" t="s">
        <v>504</v>
      </c>
      <c r="L1746" s="31" t="s">
        <v>835</v>
      </c>
      <c r="M1746" s="31" t="s">
        <v>388</v>
      </c>
      <c r="N1746" s="7">
        <v>46094</v>
      </c>
      <c r="O1746" s="33">
        <f t="shared" si="585"/>
        <v>3</v>
      </c>
      <c r="P1746" s="33">
        <f t="shared" si="586"/>
        <v>11</v>
      </c>
      <c r="Q1746" s="52">
        <f t="shared" si="587"/>
        <v>28</v>
      </c>
      <c r="R1746" s="37">
        <f t="shared" si="588"/>
        <v>44390</v>
      </c>
      <c r="S1746" s="37">
        <f t="shared" si="589"/>
        <v>0</v>
      </c>
      <c r="T1746" s="37">
        <f t="shared" si="590"/>
        <v>0</v>
      </c>
      <c r="U1746" s="37">
        <f t="shared" si="591"/>
        <v>0</v>
      </c>
      <c r="V1746" s="37">
        <f t="shared" si="592"/>
        <v>0</v>
      </c>
      <c r="W1746" s="37">
        <f t="shared" si="593"/>
        <v>0</v>
      </c>
    </row>
    <row r="1747" spans="1:23" x14ac:dyDescent="0.35">
      <c r="A1747" s="30">
        <v>46037</v>
      </c>
      <c r="B1747" s="31" t="s">
        <v>1143</v>
      </c>
      <c r="C1747" s="31" t="s">
        <v>920</v>
      </c>
      <c r="D1747" s="31">
        <v>17638.53</v>
      </c>
      <c r="E1747" s="31">
        <v>2822.16</v>
      </c>
      <c r="F1747" s="31">
        <v>20460.689999999999</v>
      </c>
      <c r="G1747" s="31">
        <v>20460.689999999999</v>
      </c>
      <c r="H1747" s="31">
        <f t="shared" si="595"/>
        <v>17638.53</v>
      </c>
      <c r="I1747" s="30">
        <v>46067</v>
      </c>
      <c r="J1747" s="30" t="s">
        <v>506</v>
      </c>
      <c r="K1747" s="31" t="s">
        <v>504</v>
      </c>
      <c r="L1747" s="31" t="s">
        <v>835</v>
      </c>
      <c r="M1747" s="31" t="s">
        <v>388</v>
      </c>
      <c r="N1747" s="7">
        <v>46094</v>
      </c>
      <c r="O1747" s="33">
        <f t="shared" si="585"/>
        <v>3</v>
      </c>
      <c r="P1747" s="33">
        <f t="shared" si="586"/>
        <v>11</v>
      </c>
      <c r="Q1747" s="52">
        <f t="shared" si="587"/>
        <v>28</v>
      </c>
      <c r="R1747" s="37">
        <f t="shared" si="588"/>
        <v>17638.53</v>
      </c>
      <c r="S1747" s="37">
        <f t="shared" si="589"/>
        <v>0</v>
      </c>
      <c r="T1747" s="37">
        <f t="shared" si="590"/>
        <v>0</v>
      </c>
      <c r="U1747" s="37">
        <f t="shared" si="591"/>
        <v>0</v>
      </c>
      <c r="V1747" s="37">
        <f t="shared" si="592"/>
        <v>0</v>
      </c>
      <c r="W1747" s="37">
        <f t="shared" si="593"/>
        <v>0</v>
      </c>
    </row>
    <row r="1748" spans="1:23" x14ac:dyDescent="0.35">
      <c r="A1748" s="30">
        <v>46017</v>
      </c>
      <c r="B1748" s="31" t="s">
        <v>1061</v>
      </c>
      <c r="C1748" s="31" t="s">
        <v>926</v>
      </c>
      <c r="D1748" s="31">
        <v>42000</v>
      </c>
      <c r="E1748" s="31">
        <v>6720</v>
      </c>
      <c r="F1748" s="31">
        <v>48720</v>
      </c>
      <c r="G1748" s="31">
        <v>31860</v>
      </c>
      <c r="H1748" s="31">
        <f t="shared" ref="H1748:H1749" si="596">+G1748/1.16</f>
        <v>27465.517241379312</v>
      </c>
      <c r="I1748" s="30">
        <v>46047</v>
      </c>
      <c r="J1748" s="30" t="s">
        <v>506</v>
      </c>
      <c r="K1748" s="31" t="s">
        <v>510</v>
      </c>
      <c r="L1748" s="31" t="s">
        <v>835</v>
      </c>
      <c r="M1748" s="31" t="s">
        <v>388</v>
      </c>
      <c r="N1748" s="7">
        <v>46094</v>
      </c>
      <c r="O1748" s="33">
        <f t="shared" si="585"/>
        <v>3</v>
      </c>
      <c r="P1748" s="33">
        <f t="shared" si="586"/>
        <v>11</v>
      </c>
      <c r="Q1748" s="52">
        <f t="shared" si="587"/>
        <v>48</v>
      </c>
      <c r="R1748" s="37">
        <f t="shared" si="588"/>
        <v>0</v>
      </c>
      <c r="S1748" s="37">
        <f t="shared" si="589"/>
        <v>27465.517241379312</v>
      </c>
      <c r="T1748" s="37">
        <f t="shared" si="590"/>
        <v>0</v>
      </c>
      <c r="U1748" s="37">
        <f t="shared" si="591"/>
        <v>0</v>
      </c>
      <c r="V1748" s="37">
        <f t="shared" si="592"/>
        <v>0</v>
      </c>
      <c r="W1748" s="37">
        <f t="shared" si="593"/>
        <v>0</v>
      </c>
    </row>
    <row r="1749" spans="1:23" x14ac:dyDescent="0.35">
      <c r="A1749" s="30">
        <v>45953</v>
      </c>
      <c r="B1749" s="31" t="s">
        <v>960</v>
      </c>
      <c r="C1749" s="31" t="s">
        <v>858</v>
      </c>
      <c r="D1749" s="31">
        <v>19694.400000000001</v>
      </c>
      <c r="E1749" s="31">
        <v>3151.1</v>
      </c>
      <c r="F1749" s="31">
        <v>22845.5</v>
      </c>
      <c r="G1749" s="31">
        <v>2429.5</v>
      </c>
      <c r="H1749" s="31">
        <f t="shared" si="596"/>
        <v>2094.3965517241381</v>
      </c>
      <c r="I1749" s="30">
        <v>45968</v>
      </c>
      <c r="J1749" s="30" t="s">
        <v>506</v>
      </c>
      <c r="K1749" s="31" t="s">
        <v>510</v>
      </c>
      <c r="L1749" s="31" t="s">
        <v>835</v>
      </c>
      <c r="M1749" s="31" t="s">
        <v>388</v>
      </c>
      <c r="N1749" s="7">
        <v>46094</v>
      </c>
      <c r="O1749" s="33">
        <f t="shared" si="585"/>
        <v>3</v>
      </c>
      <c r="P1749" s="33">
        <f t="shared" si="586"/>
        <v>11</v>
      </c>
      <c r="Q1749" s="52">
        <f t="shared" si="587"/>
        <v>127</v>
      </c>
      <c r="R1749" s="37">
        <f t="shared" si="588"/>
        <v>0</v>
      </c>
      <c r="S1749" s="37">
        <f t="shared" si="589"/>
        <v>0</v>
      </c>
      <c r="T1749" s="37">
        <f t="shared" si="590"/>
        <v>0</v>
      </c>
      <c r="U1749" s="37">
        <f t="shared" si="591"/>
        <v>2094.3965517241381</v>
      </c>
      <c r="V1749" s="37">
        <f t="shared" si="592"/>
        <v>0</v>
      </c>
      <c r="W1749" s="37">
        <f t="shared" si="593"/>
        <v>0</v>
      </c>
    </row>
    <row r="1750" spans="1:23" x14ac:dyDescent="0.35">
      <c r="A1750" s="30">
        <v>45944</v>
      </c>
      <c r="B1750" s="31" t="s">
        <v>959</v>
      </c>
      <c r="C1750" s="31" t="s">
        <v>920</v>
      </c>
      <c r="D1750" s="31">
        <v>14295.42</v>
      </c>
      <c r="E1750" s="31">
        <v>2287.27</v>
      </c>
      <c r="F1750" s="31">
        <v>16582.689999999999</v>
      </c>
      <c r="G1750" s="31">
        <v>16582.689999999999</v>
      </c>
      <c r="H1750" s="31">
        <f t="shared" ref="H1750:H1752" si="597">+D1750</f>
        <v>14295.42</v>
      </c>
      <c r="I1750" s="30">
        <v>45974</v>
      </c>
      <c r="J1750" s="30" t="s">
        <v>506</v>
      </c>
      <c r="K1750" s="31" t="s">
        <v>504</v>
      </c>
      <c r="L1750" s="31" t="s">
        <v>835</v>
      </c>
      <c r="M1750" s="31" t="s">
        <v>388</v>
      </c>
      <c r="N1750" s="7">
        <v>46094</v>
      </c>
      <c r="O1750" s="33">
        <f t="shared" si="585"/>
        <v>3</v>
      </c>
      <c r="P1750" s="33">
        <f t="shared" si="586"/>
        <v>11</v>
      </c>
      <c r="Q1750" s="52">
        <f t="shared" si="587"/>
        <v>121</v>
      </c>
      <c r="R1750" s="37">
        <f t="shared" si="588"/>
        <v>0</v>
      </c>
      <c r="S1750" s="37">
        <f t="shared" si="589"/>
        <v>0</v>
      </c>
      <c r="T1750" s="37">
        <f t="shared" si="590"/>
        <v>0</v>
      </c>
      <c r="U1750" s="37">
        <f t="shared" si="591"/>
        <v>14295.42</v>
      </c>
      <c r="V1750" s="37">
        <f t="shared" si="592"/>
        <v>0</v>
      </c>
      <c r="W1750" s="37">
        <f t="shared" si="593"/>
        <v>0</v>
      </c>
    </row>
    <row r="1751" spans="1:23" x14ac:dyDescent="0.35">
      <c r="A1751" s="30">
        <v>45933</v>
      </c>
      <c r="B1751" s="31" t="s">
        <v>953</v>
      </c>
      <c r="C1751" s="31" t="s">
        <v>920</v>
      </c>
      <c r="D1751" s="31">
        <v>24043.32</v>
      </c>
      <c r="E1751" s="31">
        <v>3846.93</v>
      </c>
      <c r="F1751" s="31">
        <v>27890.25</v>
      </c>
      <c r="G1751" s="31">
        <v>27890.25</v>
      </c>
      <c r="H1751" s="31">
        <f t="shared" si="597"/>
        <v>24043.32</v>
      </c>
      <c r="I1751" s="30">
        <v>45963</v>
      </c>
      <c r="J1751" s="30" t="s">
        <v>506</v>
      </c>
      <c r="K1751" s="31" t="s">
        <v>504</v>
      </c>
      <c r="L1751" s="31" t="s">
        <v>835</v>
      </c>
      <c r="M1751" s="31" t="s">
        <v>388</v>
      </c>
      <c r="N1751" s="7">
        <v>46094</v>
      </c>
      <c r="O1751" s="33">
        <f t="shared" si="585"/>
        <v>3</v>
      </c>
      <c r="P1751" s="33">
        <f t="shared" si="586"/>
        <v>11</v>
      </c>
      <c r="Q1751" s="52">
        <f t="shared" si="587"/>
        <v>132</v>
      </c>
      <c r="R1751" s="37">
        <f t="shared" si="588"/>
        <v>0</v>
      </c>
      <c r="S1751" s="37">
        <f t="shared" si="589"/>
        <v>0</v>
      </c>
      <c r="T1751" s="37">
        <f t="shared" si="590"/>
        <v>0</v>
      </c>
      <c r="U1751" s="37">
        <f t="shared" si="591"/>
        <v>24043.32</v>
      </c>
      <c r="V1751" s="37">
        <f t="shared" si="592"/>
        <v>0</v>
      </c>
      <c r="W1751" s="37">
        <f t="shared" si="593"/>
        <v>0</v>
      </c>
    </row>
    <row r="1752" spans="1:23" x14ac:dyDescent="0.35">
      <c r="A1752" s="30">
        <v>45931</v>
      </c>
      <c r="B1752" s="31" t="s">
        <v>954</v>
      </c>
      <c r="C1752" s="31" t="s">
        <v>768</v>
      </c>
      <c r="D1752" s="31">
        <v>21675</v>
      </c>
      <c r="E1752" s="31">
        <v>3468</v>
      </c>
      <c r="F1752" s="31">
        <v>25143</v>
      </c>
      <c r="G1752" s="31">
        <v>25143</v>
      </c>
      <c r="H1752" s="31">
        <f t="shared" si="597"/>
        <v>21675</v>
      </c>
      <c r="I1752" s="30">
        <v>45961</v>
      </c>
      <c r="J1752" s="30" t="s">
        <v>506</v>
      </c>
      <c r="K1752" s="31" t="s">
        <v>504</v>
      </c>
      <c r="L1752" s="31" t="s">
        <v>405</v>
      </c>
      <c r="M1752" s="31" t="s">
        <v>388</v>
      </c>
      <c r="N1752" s="7">
        <v>46094</v>
      </c>
      <c r="O1752" s="33">
        <f t="shared" si="585"/>
        <v>3</v>
      </c>
      <c r="P1752" s="33">
        <f t="shared" si="586"/>
        <v>11</v>
      </c>
      <c r="Q1752" s="52">
        <f t="shared" si="587"/>
        <v>134</v>
      </c>
      <c r="R1752" s="37">
        <f t="shared" si="588"/>
        <v>0</v>
      </c>
      <c r="S1752" s="37">
        <f t="shared" si="589"/>
        <v>0</v>
      </c>
      <c r="T1752" s="37">
        <f t="shared" si="590"/>
        <v>0</v>
      </c>
      <c r="U1752" s="37">
        <f t="shared" si="591"/>
        <v>21675</v>
      </c>
      <c r="V1752" s="37">
        <f t="shared" si="592"/>
        <v>0</v>
      </c>
      <c r="W1752" s="37">
        <f t="shared" si="593"/>
        <v>0</v>
      </c>
    </row>
    <row r="1753" spans="1:23" x14ac:dyDescent="0.35">
      <c r="A1753" s="30">
        <v>45930</v>
      </c>
      <c r="B1753" s="31" t="s">
        <v>944</v>
      </c>
      <c r="C1753" s="31" t="s">
        <v>920</v>
      </c>
      <c r="D1753" s="31">
        <v>115800</v>
      </c>
      <c r="E1753" s="31">
        <v>18528</v>
      </c>
      <c r="F1753" s="31">
        <v>134328</v>
      </c>
      <c r="G1753" s="31">
        <v>33522.959999999999</v>
      </c>
      <c r="H1753" s="31">
        <f>+G1753/1.16</f>
        <v>28899.103448275862</v>
      </c>
      <c r="I1753" s="30">
        <v>45960</v>
      </c>
      <c r="J1753" s="30" t="s">
        <v>506</v>
      </c>
      <c r="K1753" s="31" t="s">
        <v>510</v>
      </c>
      <c r="L1753" s="31" t="s">
        <v>835</v>
      </c>
      <c r="M1753" s="31" t="s">
        <v>388</v>
      </c>
      <c r="N1753" s="7">
        <v>46094</v>
      </c>
      <c r="O1753" s="33">
        <f t="shared" si="585"/>
        <v>3</v>
      </c>
      <c r="P1753" s="33">
        <f t="shared" si="586"/>
        <v>11</v>
      </c>
      <c r="Q1753" s="52">
        <f t="shared" si="587"/>
        <v>135</v>
      </c>
      <c r="R1753" s="37">
        <f t="shared" si="588"/>
        <v>0</v>
      </c>
      <c r="S1753" s="37">
        <f t="shared" si="589"/>
        <v>0</v>
      </c>
      <c r="T1753" s="37">
        <f t="shared" si="590"/>
        <v>0</v>
      </c>
      <c r="U1753" s="37">
        <f t="shared" si="591"/>
        <v>28899.103448275862</v>
      </c>
      <c r="V1753" s="37">
        <f t="shared" si="592"/>
        <v>0</v>
      </c>
      <c r="W1753" s="37">
        <f t="shared" si="593"/>
        <v>0</v>
      </c>
    </row>
    <row r="1754" spans="1:23" x14ac:dyDescent="0.35">
      <c r="A1754" s="30">
        <v>45915</v>
      </c>
      <c r="B1754" s="31" t="s">
        <v>935</v>
      </c>
      <c r="C1754" s="31" t="s">
        <v>514</v>
      </c>
      <c r="D1754" s="31">
        <v>7125</v>
      </c>
      <c r="E1754" s="31">
        <v>1140</v>
      </c>
      <c r="F1754" s="31">
        <v>8265</v>
      </c>
      <c r="G1754" s="31">
        <v>8265</v>
      </c>
      <c r="H1754" s="31">
        <f t="shared" ref="H1754:H1757" si="598">+D1754</f>
        <v>7125</v>
      </c>
      <c r="I1754" s="30">
        <v>45945</v>
      </c>
      <c r="J1754" s="30" t="s">
        <v>506</v>
      </c>
      <c r="K1754" s="31" t="s">
        <v>504</v>
      </c>
      <c r="L1754" s="31" t="s">
        <v>397</v>
      </c>
      <c r="M1754" s="31" t="s">
        <v>388</v>
      </c>
      <c r="N1754" s="7">
        <v>46094</v>
      </c>
      <c r="O1754" s="33">
        <f t="shared" si="585"/>
        <v>3</v>
      </c>
      <c r="P1754" s="33">
        <f t="shared" si="586"/>
        <v>11</v>
      </c>
      <c r="Q1754" s="52">
        <f t="shared" si="587"/>
        <v>150</v>
      </c>
      <c r="R1754" s="37">
        <f t="shared" si="588"/>
        <v>0</v>
      </c>
      <c r="S1754" s="37">
        <f t="shared" si="589"/>
        <v>0</v>
      </c>
      <c r="T1754" s="37">
        <f t="shared" si="590"/>
        <v>0</v>
      </c>
      <c r="U1754" s="37">
        <f t="shared" si="591"/>
        <v>7125</v>
      </c>
      <c r="V1754" s="37">
        <f t="shared" si="592"/>
        <v>0</v>
      </c>
      <c r="W1754" s="37">
        <f t="shared" si="593"/>
        <v>0</v>
      </c>
    </row>
    <row r="1755" spans="1:23" x14ac:dyDescent="0.35">
      <c r="A1755" s="30">
        <v>45896</v>
      </c>
      <c r="B1755" s="31" t="s">
        <v>921</v>
      </c>
      <c r="C1755" s="31" t="s">
        <v>514</v>
      </c>
      <c r="D1755" s="31">
        <v>4375</v>
      </c>
      <c r="E1755" s="31">
        <v>700</v>
      </c>
      <c r="F1755" s="31">
        <v>5075</v>
      </c>
      <c r="G1755" s="31">
        <v>5075</v>
      </c>
      <c r="H1755" s="31">
        <f t="shared" si="598"/>
        <v>4375</v>
      </c>
      <c r="I1755" s="30">
        <v>45926</v>
      </c>
      <c r="J1755" s="30" t="s">
        <v>506</v>
      </c>
      <c r="K1755" s="31" t="s">
        <v>504</v>
      </c>
      <c r="L1755" s="31" t="s">
        <v>397</v>
      </c>
      <c r="M1755" s="31" t="s">
        <v>388</v>
      </c>
      <c r="N1755" s="7">
        <v>46094</v>
      </c>
      <c r="O1755" s="33">
        <f t="shared" si="585"/>
        <v>3</v>
      </c>
      <c r="P1755" s="33">
        <f t="shared" si="586"/>
        <v>11</v>
      </c>
      <c r="Q1755" s="52">
        <f t="shared" si="587"/>
        <v>169</v>
      </c>
      <c r="R1755" s="37">
        <f t="shared" si="588"/>
        <v>0</v>
      </c>
      <c r="S1755" s="37">
        <f t="shared" si="589"/>
        <v>0</v>
      </c>
      <c r="T1755" s="37">
        <f t="shared" si="590"/>
        <v>0</v>
      </c>
      <c r="U1755" s="37">
        <f t="shared" si="591"/>
        <v>4375</v>
      </c>
      <c r="V1755" s="37">
        <f t="shared" si="592"/>
        <v>0</v>
      </c>
      <c r="W1755" s="37">
        <f t="shared" si="593"/>
        <v>0</v>
      </c>
    </row>
    <row r="1756" spans="1:23" x14ac:dyDescent="0.35">
      <c r="A1756" s="30">
        <v>45895</v>
      </c>
      <c r="B1756" s="31" t="s">
        <v>922</v>
      </c>
      <c r="C1756" s="31" t="s">
        <v>545</v>
      </c>
      <c r="D1756" s="31">
        <v>22364.16</v>
      </c>
      <c r="E1756" s="31"/>
      <c r="F1756" s="31">
        <v>22364.16</v>
      </c>
      <c r="G1756" s="31">
        <v>22364.16</v>
      </c>
      <c r="H1756" s="31">
        <f t="shared" si="598"/>
        <v>22364.16</v>
      </c>
      <c r="I1756" s="30">
        <v>45925</v>
      </c>
      <c r="J1756" s="30" t="s">
        <v>506</v>
      </c>
      <c r="K1756" s="31" t="s">
        <v>504</v>
      </c>
      <c r="L1756" s="31" t="s">
        <v>405</v>
      </c>
      <c r="M1756" s="31" t="s">
        <v>388</v>
      </c>
      <c r="N1756" s="7">
        <v>46094</v>
      </c>
      <c r="O1756" s="33">
        <f t="shared" si="585"/>
        <v>3</v>
      </c>
      <c r="P1756" s="33">
        <f t="shared" si="586"/>
        <v>11</v>
      </c>
      <c r="Q1756" s="52">
        <f t="shared" si="587"/>
        <v>170</v>
      </c>
      <c r="R1756" s="37">
        <f t="shared" si="588"/>
        <v>0</v>
      </c>
      <c r="S1756" s="37">
        <f t="shared" si="589"/>
        <v>0</v>
      </c>
      <c r="T1756" s="37">
        <f t="shared" si="590"/>
        <v>0</v>
      </c>
      <c r="U1756" s="37">
        <f t="shared" si="591"/>
        <v>22364.16</v>
      </c>
      <c r="V1756" s="37">
        <f t="shared" si="592"/>
        <v>0</v>
      </c>
      <c r="W1756" s="37">
        <f t="shared" si="593"/>
        <v>0</v>
      </c>
    </row>
    <row r="1757" spans="1:23" x14ac:dyDescent="0.35">
      <c r="A1757" s="30">
        <v>45876</v>
      </c>
      <c r="B1757" s="31" t="s">
        <v>886</v>
      </c>
      <c r="C1757" s="31" t="s">
        <v>545</v>
      </c>
      <c r="D1757" s="31">
        <v>22343.040000000001</v>
      </c>
      <c r="E1757" s="31"/>
      <c r="F1757" s="31">
        <v>22343.040000000001</v>
      </c>
      <c r="G1757" s="31">
        <v>22343.040000000001</v>
      </c>
      <c r="H1757" s="31">
        <f t="shared" si="598"/>
        <v>22343.040000000001</v>
      </c>
      <c r="I1757" s="30">
        <v>45906</v>
      </c>
      <c r="J1757" s="30" t="s">
        <v>506</v>
      </c>
      <c r="K1757" s="31" t="s">
        <v>504</v>
      </c>
      <c r="L1757" s="31" t="s">
        <v>405</v>
      </c>
      <c r="M1757" s="31" t="s">
        <v>388</v>
      </c>
      <c r="N1757" s="7">
        <v>46094</v>
      </c>
      <c r="O1757" s="33">
        <f t="shared" si="585"/>
        <v>3</v>
      </c>
      <c r="P1757" s="33">
        <f t="shared" si="586"/>
        <v>11</v>
      </c>
      <c r="Q1757" s="52">
        <f t="shared" si="587"/>
        <v>189</v>
      </c>
      <c r="R1757" s="37">
        <f t="shared" si="588"/>
        <v>0</v>
      </c>
      <c r="S1757" s="37">
        <f t="shared" si="589"/>
        <v>0</v>
      </c>
      <c r="T1757" s="37">
        <f t="shared" si="590"/>
        <v>0</v>
      </c>
      <c r="U1757" s="37">
        <f t="shared" si="591"/>
        <v>22343.040000000001</v>
      </c>
      <c r="V1757" s="37">
        <f t="shared" si="592"/>
        <v>0</v>
      </c>
      <c r="W1757" s="37">
        <f t="shared" si="593"/>
        <v>0</v>
      </c>
    </row>
    <row r="1758" spans="1:23" x14ac:dyDescent="0.35">
      <c r="A1758" s="30">
        <v>45869</v>
      </c>
      <c r="B1758" s="31" t="s">
        <v>884</v>
      </c>
      <c r="C1758" s="31" t="s">
        <v>480</v>
      </c>
      <c r="D1758" s="31">
        <v>761801.88</v>
      </c>
      <c r="E1758" s="31">
        <v>121888.3</v>
      </c>
      <c r="F1758" s="31">
        <v>883690.18</v>
      </c>
      <c r="G1758" s="31">
        <v>232979.43</v>
      </c>
      <c r="H1758" s="31">
        <f>+G1758/1.16</f>
        <v>200844.33620689655</v>
      </c>
      <c r="I1758" s="30">
        <v>45884</v>
      </c>
      <c r="J1758" s="30" t="s">
        <v>506</v>
      </c>
      <c r="K1758" s="31" t="s">
        <v>510</v>
      </c>
      <c r="L1758" s="31" t="s">
        <v>835</v>
      </c>
      <c r="M1758" s="31" t="s">
        <v>388</v>
      </c>
      <c r="N1758" s="7">
        <v>46094</v>
      </c>
      <c r="O1758" s="33">
        <f t="shared" si="585"/>
        <v>3</v>
      </c>
      <c r="P1758" s="33">
        <f t="shared" si="586"/>
        <v>11</v>
      </c>
      <c r="Q1758" s="52">
        <f t="shared" si="587"/>
        <v>211</v>
      </c>
      <c r="R1758" s="37">
        <f t="shared" si="588"/>
        <v>0</v>
      </c>
      <c r="S1758" s="37">
        <f t="shared" si="589"/>
        <v>0</v>
      </c>
      <c r="T1758" s="37">
        <f t="shared" si="590"/>
        <v>0</v>
      </c>
      <c r="U1758" s="37">
        <f t="shared" si="591"/>
        <v>200844.33620689655</v>
      </c>
      <c r="V1758" s="37">
        <f t="shared" si="592"/>
        <v>0</v>
      </c>
      <c r="W1758" s="37">
        <f t="shared" si="593"/>
        <v>0</v>
      </c>
    </row>
    <row r="1759" spans="1:23" x14ac:dyDescent="0.35">
      <c r="A1759" s="30">
        <v>45840</v>
      </c>
      <c r="B1759" s="31" t="s">
        <v>863</v>
      </c>
      <c r="C1759" s="31" t="s">
        <v>406</v>
      </c>
      <c r="D1759" s="31">
        <v>14940</v>
      </c>
      <c r="E1759" s="31">
        <v>2390.4</v>
      </c>
      <c r="F1759" s="31">
        <v>17330.400000000001</v>
      </c>
      <c r="G1759" s="31">
        <v>17330.400000000001</v>
      </c>
      <c r="H1759" s="31">
        <f t="shared" ref="H1759:H1764" si="599">+D1759</f>
        <v>14940</v>
      </c>
      <c r="I1759" s="30">
        <v>45870</v>
      </c>
      <c r="J1759" s="30" t="s">
        <v>506</v>
      </c>
      <c r="K1759" s="31" t="s">
        <v>504</v>
      </c>
      <c r="L1759" s="31" t="s">
        <v>405</v>
      </c>
      <c r="M1759" s="31" t="s">
        <v>388</v>
      </c>
      <c r="N1759" s="7">
        <v>46094</v>
      </c>
      <c r="O1759" s="33">
        <f t="shared" si="585"/>
        <v>3</v>
      </c>
      <c r="P1759" s="33">
        <f t="shared" si="586"/>
        <v>11</v>
      </c>
      <c r="Q1759" s="52">
        <f t="shared" si="587"/>
        <v>225</v>
      </c>
      <c r="R1759" s="37">
        <f t="shared" si="588"/>
        <v>0</v>
      </c>
      <c r="S1759" s="37">
        <f t="shared" si="589"/>
        <v>0</v>
      </c>
      <c r="T1759" s="37">
        <f t="shared" si="590"/>
        <v>0</v>
      </c>
      <c r="U1759" s="37">
        <f t="shared" si="591"/>
        <v>14940</v>
      </c>
      <c r="V1759" s="37">
        <f t="shared" si="592"/>
        <v>0</v>
      </c>
      <c r="W1759" s="37">
        <f t="shared" si="593"/>
        <v>0</v>
      </c>
    </row>
    <row r="1760" spans="1:23" x14ac:dyDescent="0.35">
      <c r="A1760" s="30">
        <v>45827</v>
      </c>
      <c r="B1760" s="31" t="s">
        <v>854</v>
      </c>
      <c r="C1760" s="31" t="s">
        <v>406</v>
      </c>
      <c r="D1760" s="31">
        <v>22410</v>
      </c>
      <c r="E1760" s="31">
        <v>3585.6</v>
      </c>
      <c r="F1760" s="31">
        <v>25995.599999999999</v>
      </c>
      <c r="G1760" s="31">
        <v>25995.599999999999</v>
      </c>
      <c r="H1760" s="31">
        <f t="shared" si="599"/>
        <v>22410</v>
      </c>
      <c r="I1760" s="30">
        <v>45857</v>
      </c>
      <c r="J1760" s="30" t="s">
        <v>506</v>
      </c>
      <c r="K1760" s="31" t="s">
        <v>504</v>
      </c>
      <c r="L1760" s="31" t="s">
        <v>405</v>
      </c>
      <c r="M1760" s="31" t="s">
        <v>388</v>
      </c>
      <c r="N1760" s="7">
        <v>46094</v>
      </c>
      <c r="O1760" s="33">
        <f t="shared" si="585"/>
        <v>3</v>
      </c>
      <c r="P1760" s="33">
        <f t="shared" si="586"/>
        <v>11</v>
      </c>
      <c r="Q1760" s="52">
        <f t="shared" si="587"/>
        <v>238</v>
      </c>
      <c r="R1760" s="37">
        <f t="shared" si="588"/>
        <v>0</v>
      </c>
      <c r="S1760" s="37">
        <f t="shared" si="589"/>
        <v>0</v>
      </c>
      <c r="T1760" s="37">
        <f t="shared" si="590"/>
        <v>0</v>
      </c>
      <c r="U1760" s="37">
        <f t="shared" si="591"/>
        <v>22410</v>
      </c>
      <c r="V1760" s="37">
        <f t="shared" si="592"/>
        <v>0</v>
      </c>
      <c r="W1760" s="37">
        <f t="shared" si="593"/>
        <v>0</v>
      </c>
    </row>
    <row r="1761" spans="1:23" x14ac:dyDescent="0.35">
      <c r="A1761" s="30">
        <v>45814</v>
      </c>
      <c r="B1761" s="31" t="s">
        <v>845</v>
      </c>
      <c r="C1761" s="31" t="s">
        <v>406</v>
      </c>
      <c r="D1761" s="31">
        <v>19012.5</v>
      </c>
      <c r="E1761" s="31">
        <v>3042</v>
      </c>
      <c r="F1761" s="31">
        <v>22054.5</v>
      </c>
      <c r="G1761" s="31">
        <v>22054.5</v>
      </c>
      <c r="H1761" s="31">
        <f t="shared" si="599"/>
        <v>19012.5</v>
      </c>
      <c r="I1761" s="30">
        <v>45844</v>
      </c>
      <c r="J1761" s="30" t="s">
        <v>506</v>
      </c>
      <c r="K1761" s="31" t="s">
        <v>504</v>
      </c>
      <c r="L1761" s="31" t="s">
        <v>405</v>
      </c>
      <c r="M1761" s="31" t="s">
        <v>388</v>
      </c>
      <c r="N1761" s="7">
        <v>46094</v>
      </c>
      <c r="O1761" s="33">
        <f t="shared" si="585"/>
        <v>3</v>
      </c>
      <c r="P1761" s="33">
        <f t="shared" si="586"/>
        <v>11</v>
      </c>
      <c r="Q1761" s="52">
        <f t="shared" si="587"/>
        <v>251</v>
      </c>
      <c r="R1761" s="37">
        <f t="shared" si="588"/>
        <v>0</v>
      </c>
      <c r="S1761" s="37">
        <f t="shared" si="589"/>
        <v>0</v>
      </c>
      <c r="T1761" s="37">
        <f t="shared" si="590"/>
        <v>0</v>
      </c>
      <c r="U1761" s="37">
        <f t="shared" si="591"/>
        <v>19012.5</v>
      </c>
      <c r="V1761" s="37">
        <f t="shared" si="592"/>
        <v>0</v>
      </c>
      <c r="W1761" s="37">
        <f t="shared" si="593"/>
        <v>0</v>
      </c>
    </row>
    <row r="1762" spans="1:23" x14ac:dyDescent="0.35">
      <c r="A1762" s="30">
        <v>45799</v>
      </c>
      <c r="B1762" s="31" t="s">
        <v>844</v>
      </c>
      <c r="C1762" s="31" t="s">
        <v>798</v>
      </c>
      <c r="D1762" s="31">
        <v>3477.15</v>
      </c>
      <c r="E1762" s="31">
        <v>556.34</v>
      </c>
      <c r="F1762" s="31">
        <v>4033.49</v>
      </c>
      <c r="G1762" s="31">
        <v>4033.49</v>
      </c>
      <c r="H1762" s="31">
        <f t="shared" si="599"/>
        <v>3477.15</v>
      </c>
      <c r="I1762" s="30">
        <v>45829</v>
      </c>
      <c r="J1762" s="30" t="s">
        <v>506</v>
      </c>
      <c r="K1762" s="31" t="s">
        <v>504</v>
      </c>
      <c r="L1762" s="31" t="s">
        <v>405</v>
      </c>
      <c r="M1762" s="31" t="s">
        <v>388</v>
      </c>
      <c r="N1762" s="7">
        <v>46094</v>
      </c>
      <c r="O1762" s="33">
        <f t="shared" si="585"/>
        <v>3</v>
      </c>
      <c r="P1762" s="33">
        <f t="shared" si="586"/>
        <v>11</v>
      </c>
      <c r="Q1762" s="52">
        <f t="shared" si="587"/>
        <v>266</v>
      </c>
      <c r="R1762" s="37">
        <f t="shared" si="588"/>
        <v>0</v>
      </c>
      <c r="S1762" s="37">
        <f t="shared" si="589"/>
        <v>0</v>
      </c>
      <c r="T1762" s="37">
        <f t="shared" si="590"/>
        <v>0</v>
      </c>
      <c r="U1762" s="37">
        <f t="shared" si="591"/>
        <v>3477.15</v>
      </c>
      <c r="V1762" s="37">
        <f t="shared" si="592"/>
        <v>0</v>
      </c>
      <c r="W1762" s="37">
        <f t="shared" si="593"/>
        <v>0</v>
      </c>
    </row>
    <row r="1763" spans="1:23" x14ac:dyDescent="0.35">
      <c r="A1763" s="30">
        <v>45792</v>
      </c>
      <c r="B1763" s="31" t="s">
        <v>840</v>
      </c>
      <c r="C1763" s="31" t="s">
        <v>798</v>
      </c>
      <c r="D1763" s="31">
        <v>162680</v>
      </c>
      <c r="E1763" s="31">
        <v>26028.799999999999</v>
      </c>
      <c r="F1763" s="31">
        <v>188708.8</v>
      </c>
      <c r="G1763" s="31">
        <v>188708.8</v>
      </c>
      <c r="H1763" s="31">
        <f t="shared" si="599"/>
        <v>162680</v>
      </c>
      <c r="I1763" s="30">
        <v>45822</v>
      </c>
      <c r="J1763" s="30" t="s">
        <v>506</v>
      </c>
      <c r="K1763" s="31" t="s">
        <v>504</v>
      </c>
      <c r="L1763" s="31" t="s">
        <v>405</v>
      </c>
      <c r="M1763" s="31" t="s">
        <v>388</v>
      </c>
      <c r="N1763" s="7">
        <v>46094</v>
      </c>
      <c r="O1763" s="33">
        <f t="shared" si="585"/>
        <v>3</v>
      </c>
      <c r="P1763" s="33">
        <f t="shared" si="586"/>
        <v>11</v>
      </c>
      <c r="Q1763" s="52">
        <f t="shared" si="587"/>
        <v>273</v>
      </c>
      <c r="R1763" s="37">
        <f t="shared" si="588"/>
        <v>0</v>
      </c>
      <c r="S1763" s="37">
        <f t="shared" si="589"/>
        <v>0</v>
      </c>
      <c r="T1763" s="37">
        <f t="shared" si="590"/>
        <v>0</v>
      </c>
      <c r="U1763" s="37">
        <f t="shared" si="591"/>
        <v>162680</v>
      </c>
      <c r="V1763" s="37">
        <f t="shared" si="592"/>
        <v>0</v>
      </c>
      <c r="W1763" s="37">
        <f t="shared" si="593"/>
        <v>0</v>
      </c>
    </row>
    <row r="1764" spans="1:23" x14ac:dyDescent="0.35">
      <c r="A1764" s="30">
        <v>45792</v>
      </c>
      <c r="B1764" s="31" t="s">
        <v>841</v>
      </c>
      <c r="C1764" s="31" t="s">
        <v>798</v>
      </c>
      <c r="D1764" s="31">
        <v>6970.68</v>
      </c>
      <c r="E1764" s="31">
        <v>1115.31</v>
      </c>
      <c r="F1764" s="31">
        <v>8085.99</v>
      </c>
      <c r="G1764" s="31">
        <v>8085.99</v>
      </c>
      <c r="H1764" s="31">
        <f t="shared" si="599"/>
        <v>6970.68</v>
      </c>
      <c r="I1764" s="30">
        <v>45822</v>
      </c>
      <c r="J1764" s="30" t="s">
        <v>506</v>
      </c>
      <c r="K1764" s="31" t="s">
        <v>504</v>
      </c>
      <c r="L1764" s="31" t="s">
        <v>405</v>
      </c>
      <c r="M1764" s="31" t="s">
        <v>388</v>
      </c>
      <c r="N1764" s="7">
        <v>46094</v>
      </c>
      <c r="O1764" s="33">
        <f t="shared" si="585"/>
        <v>3</v>
      </c>
      <c r="P1764" s="33">
        <f t="shared" si="586"/>
        <v>11</v>
      </c>
      <c r="Q1764" s="52">
        <f t="shared" si="587"/>
        <v>273</v>
      </c>
      <c r="R1764" s="37">
        <f t="shared" si="588"/>
        <v>0</v>
      </c>
      <c r="S1764" s="37">
        <f t="shared" si="589"/>
        <v>0</v>
      </c>
      <c r="T1764" s="37">
        <f t="shared" si="590"/>
        <v>0</v>
      </c>
      <c r="U1764" s="37">
        <f t="shared" si="591"/>
        <v>6970.68</v>
      </c>
      <c r="V1764" s="37">
        <f t="shared" si="592"/>
        <v>0</v>
      </c>
      <c r="W1764" s="37">
        <f t="shared" si="593"/>
        <v>0</v>
      </c>
    </row>
    <row r="1765" spans="1:23" x14ac:dyDescent="0.35">
      <c r="A1765" s="30">
        <v>45792</v>
      </c>
      <c r="B1765" s="31" t="s">
        <v>842</v>
      </c>
      <c r="C1765" s="31" t="s">
        <v>406</v>
      </c>
      <c r="D1765" s="31">
        <v>31024.799999999999</v>
      </c>
      <c r="E1765" s="31">
        <v>4963.97</v>
      </c>
      <c r="F1765" s="31">
        <v>35988.769999999997</v>
      </c>
      <c r="G1765" s="31">
        <v>4384.8</v>
      </c>
      <c r="H1765" s="31">
        <f>+G1765/1.16</f>
        <v>3780.0000000000005</v>
      </c>
      <c r="I1765" s="30">
        <v>45822</v>
      </c>
      <c r="J1765" s="30" t="s">
        <v>506</v>
      </c>
      <c r="K1765" s="31" t="s">
        <v>510</v>
      </c>
      <c r="L1765" s="31" t="s">
        <v>405</v>
      </c>
      <c r="M1765" s="31" t="s">
        <v>388</v>
      </c>
      <c r="N1765" s="7">
        <v>46094</v>
      </c>
      <c r="O1765" s="33">
        <f t="shared" si="585"/>
        <v>3</v>
      </c>
      <c r="P1765" s="33">
        <f t="shared" si="586"/>
        <v>11</v>
      </c>
      <c r="Q1765" s="52">
        <f t="shared" si="587"/>
        <v>273</v>
      </c>
      <c r="R1765" s="37">
        <f t="shared" si="588"/>
        <v>0</v>
      </c>
      <c r="S1765" s="37">
        <f t="shared" si="589"/>
        <v>0</v>
      </c>
      <c r="T1765" s="37">
        <f t="shared" si="590"/>
        <v>0</v>
      </c>
      <c r="U1765" s="37">
        <f t="shared" si="591"/>
        <v>3780.0000000000005</v>
      </c>
      <c r="V1765" s="37">
        <f t="shared" si="592"/>
        <v>0</v>
      </c>
      <c r="W1765" s="37">
        <f t="shared" si="593"/>
        <v>0</v>
      </c>
    </row>
    <row r="1766" spans="1:23" x14ac:dyDescent="0.35">
      <c r="A1766" s="30">
        <v>45790</v>
      </c>
      <c r="B1766" s="31" t="s">
        <v>843</v>
      </c>
      <c r="C1766" s="31" t="s">
        <v>798</v>
      </c>
      <c r="D1766" s="31">
        <v>20992.5</v>
      </c>
      <c r="E1766" s="31">
        <v>3358.8</v>
      </c>
      <c r="F1766" s="31">
        <v>24351.3</v>
      </c>
      <c r="G1766" s="31">
        <v>24351.3</v>
      </c>
      <c r="H1766" s="31">
        <f t="shared" ref="H1766:H1768" si="600">+D1766</f>
        <v>20992.5</v>
      </c>
      <c r="I1766" s="30">
        <v>45820</v>
      </c>
      <c r="J1766" s="30" t="s">
        <v>506</v>
      </c>
      <c r="K1766" s="31" t="s">
        <v>504</v>
      </c>
      <c r="L1766" s="31" t="s">
        <v>405</v>
      </c>
      <c r="M1766" s="31" t="s">
        <v>388</v>
      </c>
      <c r="N1766" s="7">
        <v>46094</v>
      </c>
      <c r="O1766" s="33">
        <f t="shared" si="585"/>
        <v>3</v>
      </c>
      <c r="P1766" s="33">
        <f t="shared" si="586"/>
        <v>11</v>
      </c>
      <c r="Q1766" s="52">
        <f t="shared" si="587"/>
        <v>275</v>
      </c>
      <c r="R1766" s="37">
        <f t="shared" si="588"/>
        <v>0</v>
      </c>
      <c r="S1766" s="37">
        <f t="shared" si="589"/>
        <v>0</v>
      </c>
      <c r="T1766" s="37">
        <f t="shared" si="590"/>
        <v>0</v>
      </c>
      <c r="U1766" s="37">
        <f t="shared" si="591"/>
        <v>20992.5</v>
      </c>
      <c r="V1766" s="37">
        <f t="shared" si="592"/>
        <v>0</v>
      </c>
      <c r="W1766" s="37">
        <f t="shared" si="593"/>
        <v>0</v>
      </c>
    </row>
    <row r="1767" spans="1:23" x14ac:dyDescent="0.35">
      <c r="A1767" s="30">
        <v>45784</v>
      </c>
      <c r="B1767" s="31" t="s">
        <v>838</v>
      </c>
      <c r="C1767" s="31" t="s">
        <v>798</v>
      </c>
      <c r="D1767" s="31">
        <v>5250</v>
      </c>
      <c r="E1767" s="31">
        <v>840</v>
      </c>
      <c r="F1767" s="31">
        <v>6090</v>
      </c>
      <c r="G1767" s="31">
        <v>6090</v>
      </c>
      <c r="H1767" s="31">
        <f t="shared" si="600"/>
        <v>5250</v>
      </c>
      <c r="I1767" s="30">
        <v>45814</v>
      </c>
      <c r="J1767" s="30" t="s">
        <v>506</v>
      </c>
      <c r="K1767" s="31" t="s">
        <v>504</v>
      </c>
      <c r="L1767" s="31" t="s">
        <v>405</v>
      </c>
      <c r="M1767" s="31" t="s">
        <v>388</v>
      </c>
      <c r="N1767" s="7">
        <v>46094</v>
      </c>
      <c r="O1767" s="33">
        <f t="shared" si="585"/>
        <v>3</v>
      </c>
      <c r="P1767" s="33">
        <f t="shared" si="586"/>
        <v>11</v>
      </c>
      <c r="Q1767" s="52">
        <f t="shared" si="587"/>
        <v>281</v>
      </c>
      <c r="R1767" s="37">
        <f t="shared" si="588"/>
        <v>0</v>
      </c>
      <c r="S1767" s="37">
        <f t="shared" si="589"/>
        <v>0</v>
      </c>
      <c r="T1767" s="37">
        <f t="shared" si="590"/>
        <v>0</v>
      </c>
      <c r="U1767" s="37">
        <f t="shared" si="591"/>
        <v>5250</v>
      </c>
      <c r="V1767" s="37">
        <f t="shared" si="592"/>
        <v>0</v>
      </c>
      <c r="W1767" s="37">
        <f t="shared" si="593"/>
        <v>0</v>
      </c>
    </row>
    <row r="1768" spans="1:23" x14ac:dyDescent="0.35">
      <c r="A1768" s="30">
        <v>45772</v>
      </c>
      <c r="B1768" s="31" t="s">
        <v>836</v>
      </c>
      <c r="C1768" s="31" t="s">
        <v>798</v>
      </c>
      <c r="D1768" s="31">
        <v>45500</v>
      </c>
      <c r="E1768" s="31">
        <v>7280</v>
      </c>
      <c r="F1768" s="31">
        <v>52780</v>
      </c>
      <c r="G1768" s="31">
        <v>52780</v>
      </c>
      <c r="H1768" s="31">
        <f t="shared" si="600"/>
        <v>45500</v>
      </c>
      <c r="I1768" s="30">
        <v>45802</v>
      </c>
      <c r="J1768" s="30" t="s">
        <v>506</v>
      </c>
      <c r="K1768" s="31" t="s">
        <v>504</v>
      </c>
      <c r="L1768" s="31" t="s">
        <v>405</v>
      </c>
      <c r="M1768" s="31" t="s">
        <v>388</v>
      </c>
      <c r="N1768" s="7">
        <v>46094</v>
      </c>
      <c r="O1768" s="33">
        <f t="shared" si="585"/>
        <v>3</v>
      </c>
      <c r="P1768" s="33">
        <f t="shared" si="586"/>
        <v>11</v>
      </c>
      <c r="Q1768" s="52">
        <f t="shared" si="587"/>
        <v>293</v>
      </c>
      <c r="R1768" s="37">
        <f t="shared" si="588"/>
        <v>0</v>
      </c>
      <c r="S1768" s="37">
        <f t="shared" si="589"/>
        <v>0</v>
      </c>
      <c r="T1768" s="37">
        <f t="shared" si="590"/>
        <v>0</v>
      </c>
      <c r="U1768" s="37">
        <f t="shared" si="591"/>
        <v>45500</v>
      </c>
      <c r="V1768" s="37">
        <f t="shared" si="592"/>
        <v>0</v>
      </c>
      <c r="W1768" s="37">
        <f t="shared" si="593"/>
        <v>0</v>
      </c>
    </row>
    <row r="1769" spans="1:23" x14ac:dyDescent="0.35">
      <c r="A1769" s="30">
        <v>45720</v>
      </c>
      <c r="B1769" s="31" t="s">
        <v>806</v>
      </c>
      <c r="C1769" s="31" t="s">
        <v>798</v>
      </c>
      <c r="D1769" s="31">
        <v>31483.63</v>
      </c>
      <c r="E1769" s="31">
        <v>5037.38</v>
      </c>
      <c r="F1769" s="31">
        <v>36521.01</v>
      </c>
      <c r="G1769" s="31">
        <v>5816.12</v>
      </c>
      <c r="H1769" s="31">
        <f>+G1769/1.16</f>
        <v>5013.8965517241386</v>
      </c>
      <c r="I1769" s="30">
        <v>45750</v>
      </c>
      <c r="J1769" s="30" t="s">
        <v>506</v>
      </c>
      <c r="K1769" s="31" t="s">
        <v>510</v>
      </c>
      <c r="L1769" s="31" t="s">
        <v>405</v>
      </c>
      <c r="M1769" s="31" t="s">
        <v>388</v>
      </c>
      <c r="N1769" s="7">
        <v>46094</v>
      </c>
      <c r="O1769" s="33">
        <f t="shared" si="585"/>
        <v>3</v>
      </c>
      <c r="P1769" s="33">
        <f t="shared" si="586"/>
        <v>11</v>
      </c>
      <c r="Q1769" s="52">
        <f t="shared" si="587"/>
        <v>345</v>
      </c>
      <c r="R1769" s="37">
        <f t="shared" si="588"/>
        <v>0</v>
      </c>
      <c r="S1769" s="37">
        <f t="shared" si="589"/>
        <v>0</v>
      </c>
      <c r="T1769" s="37">
        <f t="shared" si="590"/>
        <v>0</v>
      </c>
      <c r="U1769" s="37">
        <f t="shared" si="591"/>
        <v>5013.8965517241386</v>
      </c>
      <c r="V1769" s="37">
        <f t="shared" si="592"/>
        <v>0</v>
      </c>
      <c r="W1769" s="37">
        <f t="shared" si="593"/>
        <v>0</v>
      </c>
    </row>
    <row r="1770" spans="1:23" x14ac:dyDescent="0.35">
      <c r="A1770" s="30">
        <v>45709</v>
      </c>
      <c r="B1770" s="31" t="s">
        <v>804</v>
      </c>
      <c r="C1770" s="31" t="s">
        <v>798</v>
      </c>
      <c r="D1770" s="31">
        <v>23609.5</v>
      </c>
      <c r="E1770" s="31">
        <v>2595.6</v>
      </c>
      <c r="F1770" s="31">
        <v>26205.1</v>
      </c>
      <c r="G1770" s="31">
        <v>26205.1</v>
      </c>
      <c r="H1770" s="31">
        <f t="shared" ref="H1770:H1772" si="601">+D1770</f>
        <v>23609.5</v>
      </c>
      <c r="I1770" s="30">
        <v>45784</v>
      </c>
      <c r="J1770" s="30" t="s">
        <v>506</v>
      </c>
      <c r="K1770" s="31" t="s">
        <v>504</v>
      </c>
      <c r="L1770" s="31" t="s">
        <v>405</v>
      </c>
      <c r="M1770" s="31" t="s">
        <v>388</v>
      </c>
      <c r="N1770" s="7">
        <v>46094</v>
      </c>
      <c r="O1770" s="33">
        <f t="shared" si="585"/>
        <v>3</v>
      </c>
      <c r="P1770" s="33">
        <f t="shared" si="586"/>
        <v>11</v>
      </c>
      <c r="Q1770" s="52">
        <f t="shared" si="587"/>
        <v>311</v>
      </c>
      <c r="R1770" s="37">
        <f t="shared" si="588"/>
        <v>0</v>
      </c>
      <c r="S1770" s="37">
        <f t="shared" si="589"/>
        <v>0</v>
      </c>
      <c r="T1770" s="37">
        <f t="shared" si="590"/>
        <v>0</v>
      </c>
      <c r="U1770" s="37">
        <f t="shared" si="591"/>
        <v>23609.5</v>
      </c>
      <c r="V1770" s="37">
        <f t="shared" si="592"/>
        <v>0</v>
      </c>
      <c r="W1770" s="37">
        <f t="shared" si="593"/>
        <v>0</v>
      </c>
    </row>
    <row r="1771" spans="1:23" x14ac:dyDescent="0.35">
      <c r="A1771" s="30">
        <v>45699</v>
      </c>
      <c r="B1771" s="31" t="s">
        <v>799</v>
      </c>
      <c r="C1771" s="31" t="s">
        <v>782</v>
      </c>
      <c r="D1771" s="31">
        <v>1230</v>
      </c>
      <c r="E1771" s="31"/>
      <c r="F1771" s="31">
        <v>1230</v>
      </c>
      <c r="G1771" s="31">
        <v>1230</v>
      </c>
      <c r="H1771" s="31">
        <f t="shared" si="601"/>
        <v>1230</v>
      </c>
      <c r="I1771" s="30">
        <v>45714</v>
      </c>
      <c r="J1771" s="30" t="s">
        <v>506</v>
      </c>
      <c r="K1771" s="31" t="s">
        <v>504</v>
      </c>
      <c r="L1771" s="31" t="s">
        <v>405</v>
      </c>
      <c r="M1771" s="31" t="s">
        <v>388</v>
      </c>
      <c r="N1771" s="7">
        <v>46094</v>
      </c>
      <c r="O1771" s="33">
        <f t="shared" si="585"/>
        <v>3</v>
      </c>
      <c r="P1771" s="33">
        <f t="shared" si="586"/>
        <v>11</v>
      </c>
      <c r="Q1771" s="52">
        <f t="shared" si="587"/>
        <v>381</v>
      </c>
      <c r="R1771" s="37">
        <f t="shared" si="588"/>
        <v>0</v>
      </c>
      <c r="S1771" s="37">
        <f t="shared" si="589"/>
        <v>0</v>
      </c>
      <c r="T1771" s="37">
        <f t="shared" si="590"/>
        <v>0</v>
      </c>
      <c r="U1771" s="37">
        <f t="shared" si="591"/>
        <v>1230</v>
      </c>
      <c r="V1771" s="37">
        <f t="shared" si="592"/>
        <v>0</v>
      </c>
      <c r="W1771" s="37">
        <f t="shared" si="593"/>
        <v>0</v>
      </c>
    </row>
    <row r="1772" spans="1:23" x14ac:dyDescent="0.35">
      <c r="A1772" s="30">
        <v>45610</v>
      </c>
      <c r="B1772" s="31" t="s">
        <v>760</v>
      </c>
      <c r="C1772" s="31" t="s">
        <v>413</v>
      </c>
      <c r="D1772" s="31">
        <v>2369.29</v>
      </c>
      <c r="E1772" s="31">
        <v>379.09</v>
      </c>
      <c r="F1772" s="31">
        <v>2748.38</v>
      </c>
      <c r="G1772" s="31">
        <v>2748.38</v>
      </c>
      <c r="H1772" s="31">
        <f t="shared" si="601"/>
        <v>2369.29</v>
      </c>
      <c r="I1772" s="30">
        <v>45640</v>
      </c>
      <c r="J1772" s="30" t="s">
        <v>506</v>
      </c>
      <c r="K1772" s="31" t="s">
        <v>504</v>
      </c>
      <c r="L1772" s="31" t="s">
        <v>393</v>
      </c>
      <c r="M1772" s="31" t="s">
        <v>388</v>
      </c>
      <c r="N1772" s="7">
        <v>46094</v>
      </c>
      <c r="O1772" s="33">
        <f t="shared" si="585"/>
        <v>3</v>
      </c>
      <c r="P1772" s="33">
        <f t="shared" si="586"/>
        <v>11</v>
      </c>
      <c r="Q1772" s="52">
        <f t="shared" si="587"/>
        <v>455</v>
      </c>
      <c r="R1772" s="37">
        <f t="shared" si="588"/>
        <v>0</v>
      </c>
      <c r="S1772" s="37">
        <f t="shared" si="589"/>
        <v>0</v>
      </c>
      <c r="T1772" s="37">
        <f t="shared" si="590"/>
        <v>0</v>
      </c>
      <c r="U1772" s="37">
        <f t="shared" si="591"/>
        <v>2369.29</v>
      </c>
      <c r="V1772" s="37">
        <f t="shared" si="592"/>
        <v>0</v>
      </c>
      <c r="W1772" s="37">
        <f t="shared" si="593"/>
        <v>0</v>
      </c>
    </row>
    <row r="1773" spans="1:23" x14ac:dyDescent="0.35">
      <c r="A1773" s="30">
        <v>45596</v>
      </c>
      <c r="B1773" s="31" t="s">
        <v>747</v>
      </c>
      <c r="C1773" s="31" t="s">
        <v>413</v>
      </c>
      <c r="D1773" s="31">
        <v>3719.83</v>
      </c>
      <c r="E1773" s="31">
        <v>595.16999999999996</v>
      </c>
      <c r="F1773" s="31">
        <v>4315</v>
      </c>
      <c r="G1773" s="31">
        <v>717.35</v>
      </c>
      <c r="H1773" s="31">
        <f>+G1773/1.16</f>
        <v>618.40517241379314</v>
      </c>
      <c r="I1773" s="30">
        <v>45626</v>
      </c>
      <c r="J1773" s="30" t="s">
        <v>506</v>
      </c>
      <c r="K1773" s="31" t="s">
        <v>510</v>
      </c>
      <c r="L1773" s="31" t="s">
        <v>393</v>
      </c>
      <c r="M1773" s="31" t="s">
        <v>388</v>
      </c>
      <c r="N1773" s="7">
        <v>46094</v>
      </c>
      <c r="O1773" s="33">
        <f t="shared" si="585"/>
        <v>3</v>
      </c>
      <c r="P1773" s="33">
        <f t="shared" si="586"/>
        <v>11</v>
      </c>
      <c r="Q1773" s="52">
        <f t="shared" si="587"/>
        <v>469</v>
      </c>
      <c r="R1773" s="37">
        <f t="shared" si="588"/>
        <v>0</v>
      </c>
      <c r="S1773" s="37">
        <f t="shared" si="589"/>
        <v>0</v>
      </c>
      <c r="T1773" s="37">
        <f t="shared" si="590"/>
        <v>0</v>
      </c>
      <c r="U1773" s="37">
        <f t="shared" si="591"/>
        <v>618.40517241379314</v>
      </c>
      <c r="V1773" s="37">
        <f t="shared" si="592"/>
        <v>0</v>
      </c>
      <c r="W1773" s="37">
        <f t="shared" si="593"/>
        <v>0</v>
      </c>
    </row>
    <row r="1774" spans="1:23" x14ac:dyDescent="0.35">
      <c r="A1774" s="30">
        <v>45582</v>
      </c>
      <c r="B1774" s="31" t="s">
        <v>741</v>
      </c>
      <c r="C1774" s="31" t="s">
        <v>413</v>
      </c>
      <c r="D1774" s="31">
        <v>21120</v>
      </c>
      <c r="E1774" s="31">
        <v>3379.2</v>
      </c>
      <c r="F1774" s="31">
        <v>24499.200000000001</v>
      </c>
      <c r="G1774" s="31">
        <v>24499.200000000001</v>
      </c>
      <c r="H1774" s="31">
        <f t="shared" ref="H1774:H1775" si="602">+D1774</f>
        <v>21120</v>
      </c>
      <c r="I1774" s="30">
        <v>45612</v>
      </c>
      <c r="J1774" s="30" t="s">
        <v>506</v>
      </c>
      <c r="K1774" s="31" t="s">
        <v>504</v>
      </c>
      <c r="L1774" s="31" t="s">
        <v>393</v>
      </c>
      <c r="M1774" s="31" t="s">
        <v>388</v>
      </c>
      <c r="N1774" s="7">
        <v>46094</v>
      </c>
      <c r="O1774" s="33">
        <f t="shared" si="585"/>
        <v>3</v>
      </c>
      <c r="P1774" s="33">
        <f t="shared" si="586"/>
        <v>11</v>
      </c>
      <c r="Q1774" s="52">
        <f t="shared" si="587"/>
        <v>483</v>
      </c>
      <c r="R1774" s="37">
        <f t="shared" si="588"/>
        <v>0</v>
      </c>
      <c r="S1774" s="37">
        <f t="shared" si="589"/>
        <v>0</v>
      </c>
      <c r="T1774" s="37">
        <f t="shared" si="590"/>
        <v>0</v>
      </c>
      <c r="U1774" s="37">
        <f t="shared" si="591"/>
        <v>21120</v>
      </c>
      <c r="V1774" s="37">
        <f t="shared" si="592"/>
        <v>0</v>
      </c>
      <c r="W1774" s="37">
        <f t="shared" si="593"/>
        <v>0</v>
      </c>
    </row>
    <row r="1775" spans="1:23" x14ac:dyDescent="0.35">
      <c r="A1775" s="30">
        <v>45519</v>
      </c>
      <c r="B1775" s="31" t="s">
        <v>675</v>
      </c>
      <c r="C1775" s="31" t="s">
        <v>513</v>
      </c>
      <c r="D1775" s="31">
        <v>2475</v>
      </c>
      <c r="E1775" s="31">
        <v>396</v>
      </c>
      <c r="F1775" s="31">
        <v>2871</v>
      </c>
      <c r="G1775" s="31">
        <v>2871</v>
      </c>
      <c r="H1775" s="31">
        <f t="shared" si="602"/>
        <v>2475</v>
      </c>
      <c r="I1775" s="30">
        <v>45549</v>
      </c>
      <c r="J1775" s="30" t="s">
        <v>506</v>
      </c>
      <c r="K1775" s="31" t="s">
        <v>504</v>
      </c>
      <c r="L1775" s="31" t="s">
        <v>399</v>
      </c>
      <c r="M1775" s="31" t="s">
        <v>388</v>
      </c>
      <c r="N1775" s="7">
        <v>46094</v>
      </c>
      <c r="O1775" s="33">
        <f t="shared" si="585"/>
        <v>3</v>
      </c>
      <c r="P1775" s="33">
        <f t="shared" si="586"/>
        <v>11</v>
      </c>
      <c r="Q1775" s="52">
        <f t="shared" si="587"/>
        <v>546</v>
      </c>
      <c r="R1775" s="37">
        <f t="shared" si="588"/>
        <v>0</v>
      </c>
      <c r="S1775" s="37">
        <f t="shared" si="589"/>
        <v>0</v>
      </c>
      <c r="T1775" s="37">
        <f t="shared" si="590"/>
        <v>0</v>
      </c>
      <c r="U1775" s="37">
        <f t="shared" si="591"/>
        <v>2475</v>
      </c>
      <c r="V1775" s="37">
        <f t="shared" si="592"/>
        <v>0</v>
      </c>
      <c r="W1775" s="37">
        <f t="shared" si="593"/>
        <v>0</v>
      </c>
    </row>
    <row r="1776" spans="1:23" x14ac:dyDescent="0.35">
      <c r="A1776" s="30">
        <v>45498</v>
      </c>
      <c r="B1776" s="31" t="s">
        <v>661</v>
      </c>
      <c r="C1776" s="31" t="s">
        <v>513</v>
      </c>
      <c r="D1776" s="31">
        <v>2475</v>
      </c>
      <c r="E1776" s="31">
        <v>396</v>
      </c>
      <c r="F1776" s="31">
        <v>2871</v>
      </c>
      <c r="G1776" s="31">
        <v>2378</v>
      </c>
      <c r="H1776" s="31">
        <f>+G1776/1.16</f>
        <v>2050</v>
      </c>
      <c r="I1776" s="30">
        <v>45528</v>
      </c>
      <c r="J1776" s="30" t="s">
        <v>506</v>
      </c>
      <c r="K1776" s="31" t="s">
        <v>510</v>
      </c>
      <c r="L1776" s="31" t="s">
        <v>399</v>
      </c>
      <c r="M1776" s="31" t="s">
        <v>388</v>
      </c>
      <c r="N1776" s="7">
        <v>46094</v>
      </c>
      <c r="O1776" s="33">
        <f t="shared" si="585"/>
        <v>3</v>
      </c>
      <c r="P1776" s="33">
        <f t="shared" si="586"/>
        <v>11</v>
      </c>
      <c r="Q1776" s="52">
        <f t="shared" si="587"/>
        <v>567</v>
      </c>
      <c r="R1776" s="37">
        <f t="shared" si="588"/>
        <v>0</v>
      </c>
      <c r="S1776" s="37">
        <f t="shared" si="589"/>
        <v>0</v>
      </c>
      <c r="T1776" s="37">
        <f t="shared" si="590"/>
        <v>0</v>
      </c>
      <c r="U1776" s="37">
        <f t="shared" si="591"/>
        <v>2050</v>
      </c>
      <c r="V1776" s="37">
        <f t="shared" si="592"/>
        <v>0</v>
      </c>
      <c r="W1776" s="37">
        <f t="shared" si="593"/>
        <v>0</v>
      </c>
    </row>
    <row r="1777" spans="1:23" x14ac:dyDescent="0.35">
      <c r="A1777" s="30">
        <v>45491</v>
      </c>
      <c r="B1777" s="31" t="s">
        <v>643</v>
      </c>
      <c r="C1777" s="31" t="s">
        <v>396</v>
      </c>
      <c r="D1777" s="31">
        <v>16588</v>
      </c>
      <c r="E1777" s="31">
        <v>2654.08</v>
      </c>
      <c r="F1777" s="31">
        <v>19242.080000000002</v>
      </c>
      <c r="G1777" s="31">
        <v>19242.080000000002</v>
      </c>
      <c r="H1777" s="31">
        <f t="shared" ref="H1777:H1778" si="603">+D1777</f>
        <v>16588</v>
      </c>
      <c r="I1777" s="30">
        <v>45521</v>
      </c>
      <c r="J1777" s="30" t="s">
        <v>506</v>
      </c>
      <c r="K1777" s="31" t="s">
        <v>504</v>
      </c>
      <c r="L1777" s="31" t="s">
        <v>397</v>
      </c>
      <c r="M1777" s="31" t="s">
        <v>388</v>
      </c>
      <c r="N1777" s="7">
        <v>46094</v>
      </c>
      <c r="O1777" s="33">
        <f t="shared" si="585"/>
        <v>3</v>
      </c>
      <c r="P1777" s="33">
        <f t="shared" si="586"/>
        <v>11</v>
      </c>
      <c r="Q1777" s="52">
        <f t="shared" si="587"/>
        <v>574</v>
      </c>
      <c r="R1777" s="37">
        <f t="shared" si="588"/>
        <v>0</v>
      </c>
      <c r="S1777" s="37">
        <f t="shared" si="589"/>
        <v>0</v>
      </c>
      <c r="T1777" s="37">
        <f t="shared" si="590"/>
        <v>0</v>
      </c>
      <c r="U1777" s="37">
        <f t="shared" si="591"/>
        <v>16588</v>
      </c>
      <c r="V1777" s="37">
        <f t="shared" si="592"/>
        <v>0</v>
      </c>
      <c r="W1777" s="37">
        <f t="shared" si="593"/>
        <v>0</v>
      </c>
    </row>
    <row r="1778" spans="1:23" x14ac:dyDescent="0.35">
      <c r="A1778" s="30">
        <v>45352</v>
      </c>
      <c r="B1778" s="31" t="s">
        <v>515</v>
      </c>
      <c r="C1778" s="31" t="s">
        <v>509</v>
      </c>
      <c r="D1778" s="31">
        <v>8800</v>
      </c>
      <c r="E1778" s="31">
        <v>1408</v>
      </c>
      <c r="F1778" s="31">
        <v>10208</v>
      </c>
      <c r="G1778" s="31">
        <v>10208</v>
      </c>
      <c r="H1778" s="31">
        <f t="shared" si="603"/>
        <v>8800</v>
      </c>
      <c r="I1778" s="30">
        <v>45382</v>
      </c>
      <c r="J1778" s="30" t="s">
        <v>506</v>
      </c>
      <c r="K1778" s="31" t="s">
        <v>504</v>
      </c>
      <c r="L1778" s="31" t="s">
        <v>404</v>
      </c>
      <c r="M1778" s="31" t="s">
        <v>388</v>
      </c>
      <c r="N1778" s="7">
        <v>46094</v>
      </c>
      <c r="O1778" s="33">
        <f t="shared" ref="O1778" si="604">MONTH(N1778)</f>
        <v>3</v>
      </c>
      <c r="P1778" s="33">
        <f t="shared" ref="P1778" si="605">WEEKNUM(N1778)</f>
        <v>11</v>
      </c>
      <c r="Q1778" s="52">
        <f t="shared" ref="Q1778" si="606">IF(J1778="Vencido",N1778-I1778+1,0)</f>
        <v>713</v>
      </c>
      <c r="R1778" s="37">
        <f t="shared" ref="R1778" si="607">IF(Q1778&gt;0,IF(Q1778&lt;31,H1778,0),0)</f>
        <v>0</v>
      </c>
      <c r="S1778" s="37">
        <f t="shared" ref="S1778" si="608">IF(Q1778&gt;30,IF(Q1778&lt;61,H1778,0),0)</f>
        <v>0</v>
      </c>
      <c r="T1778" s="37">
        <f t="shared" ref="T1778" si="609">IF(Q1778&gt;60,IF(Q1778&lt;91,H1778,0),0)</f>
        <v>0</v>
      </c>
      <c r="U1778" s="37">
        <f t="shared" ref="U1778" si="610">IF(Q1778&gt;90,H1778,0)</f>
        <v>8800</v>
      </c>
      <c r="V1778" s="37">
        <f t="shared" ref="V1778" si="611">IF(J1778="Por vencer",H1778,0)</f>
        <v>0</v>
      </c>
      <c r="W1778" s="37">
        <f t="shared" ref="W1778" si="612">IF(J1778="Vigente",H1778,0)</f>
        <v>0</v>
      </c>
    </row>
    <row r="1779" spans="1:23" x14ac:dyDescent="0.35">
      <c r="A1779" s="30">
        <v>46087</v>
      </c>
      <c r="B1779" s="31" t="s">
        <v>1543</v>
      </c>
      <c r="C1779" s="31" t="s">
        <v>1382</v>
      </c>
      <c r="D1779" s="31">
        <v>7140</v>
      </c>
      <c r="E1779" s="31"/>
      <c r="F1779" s="31">
        <v>7140</v>
      </c>
      <c r="G1779" s="31">
        <v>7140</v>
      </c>
      <c r="H1779" s="31">
        <f>+D1779</f>
        <v>7140</v>
      </c>
      <c r="I1779" s="30">
        <v>46117</v>
      </c>
      <c r="J1779" s="30" t="s">
        <v>503</v>
      </c>
      <c r="K1779" s="31" t="s">
        <v>504</v>
      </c>
      <c r="L1779" s="31" t="s">
        <v>397</v>
      </c>
      <c r="M1779" s="31" t="s">
        <v>388</v>
      </c>
      <c r="N1779" s="7">
        <v>46087</v>
      </c>
      <c r="O1779" s="33">
        <f t="shared" ref="O1779:O1842" si="613">MONTH(N1779)</f>
        <v>3</v>
      </c>
      <c r="P1779" s="33">
        <f t="shared" ref="P1779:P1842" si="614">WEEKNUM(N1779)</f>
        <v>10</v>
      </c>
      <c r="Q1779" s="52">
        <f t="shared" ref="Q1779:Q1842" si="615">IF(J1779="Vencido",N1779-I1779+1,0)</f>
        <v>0</v>
      </c>
      <c r="R1779" s="37">
        <f t="shared" ref="R1779:R1842" si="616">IF(Q1779&gt;0,IF(Q1779&lt;31,H1779,0),0)</f>
        <v>0</v>
      </c>
      <c r="S1779" s="37">
        <f t="shared" ref="S1779:S1842" si="617">IF(Q1779&gt;30,IF(Q1779&lt;61,H1779,0),0)</f>
        <v>0</v>
      </c>
      <c r="T1779" s="37">
        <f t="shared" ref="T1779:T1842" si="618">IF(Q1779&gt;60,IF(Q1779&lt;91,H1779,0),0)</f>
        <v>0</v>
      </c>
      <c r="U1779" s="37">
        <f t="shared" ref="U1779:U1842" si="619">IF(Q1779&gt;90,H1779,0)</f>
        <v>0</v>
      </c>
      <c r="V1779" s="37">
        <f t="shared" ref="V1779:V1842" si="620">IF(J1779="Por vencer",H1779,0)</f>
        <v>0</v>
      </c>
      <c r="W1779" s="37">
        <f t="shared" ref="W1779:W1842" si="621">IF(J1779="Vigente",H1779,0)</f>
        <v>7140</v>
      </c>
    </row>
    <row r="1780" spans="1:23" x14ac:dyDescent="0.35">
      <c r="A1780" s="30">
        <v>46087</v>
      </c>
      <c r="B1780" s="31" t="s">
        <v>1544</v>
      </c>
      <c r="C1780" s="31" t="s">
        <v>1382</v>
      </c>
      <c r="D1780" s="31">
        <v>7140</v>
      </c>
      <c r="E1780" s="31"/>
      <c r="F1780" s="31">
        <v>7140</v>
      </c>
      <c r="G1780" s="31">
        <v>7140</v>
      </c>
      <c r="H1780" s="31">
        <f t="shared" ref="H1780:H1836" si="622">+D1780</f>
        <v>7140</v>
      </c>
      <c r="I1780" s="30">
        <v>46117</v>
      </c>
      <c r="J1780" s="30" t="s">
        <v>503</v>
      </c>
      <c r="K1780" s="31" t="s">
        <v>504</v>
      </c>
      <c r="L1780" s="31" t="s">
        <v>397</v>
      </c>
      <c r="M1780" s="31" t="s">
        <v>388</v>
      </c>
      <c r="N1780" s="7">
        <v>46087</v>
      </c>
      <c r="O1780" s="33">
        <f t="shared" si="613"/>
        <v>3</v>
      </c>
      <c r="P1780" s="33">
        <f t="shared" si="614"/>
        <v>10</v>
      </c>
      <c r="Q1780" s="52">
        <f t="shared" si="615"/>
        <v>0</v>
      </c>
      <c r="R1780" s="37">
        <f t="shared" si="616"/>
        <v>0</v>
      </c>
      <c r="S1780" s="37">
        <f t="shared" si="617"/>
        <v>0</v>
      </c>
      <c r="T1780" s="37">
        <f t="shared" si="618"/>
        <v>0</v>
      </c>
      <c r="U1780" s="37">
        <f t="shared" si="619"/>
        <v>0</v>
      </c>
      <c r="V1780" s="37">
        <f t="shared" si="620"/>
        <v>0</v>
      </c>
      <c r="W1780" s="37">
        <f t="shared" si="621"/>
        <v>7140</v>
      </c>
    </row>
    <row r="1781" spans="1:23" x14ac:dyDescent="0.35">
      <c r="A1781" s="30">
        <v>46087</v>
      </c>
      <c r="B1781" s="31" t="s">
        <v>1545</v>
      </c>
      <c r="C1781" s="31" t="s">
        <v>674</v>
      </c>
      <c r="D1781" s="31">
        <v>58107.38</v>
      </c>
      <c r="E1781" s="31">
        <v>9297.18</v>
      </c>
      <c r="F1781" s="31">
        <v>67404.56</v>
      </c>
      <c r="G1781" s="31">
        <v>67404.56</v>
      </c>
      <c r="H1781" s="31">
        <f t="shared" si="622"/>
        <v>58107.38</v>
      </c>
      <c r="I1781" s="30">
        <v>46117</v>
      </c>
      <c r="J1781" s="30" t="s">
        <v>503</v>
      </c>
      <c r="K1781" s="31" t="s">
        <v>504</v>
      </c>
      <c r="L1781" s="31" t="s">
        <v>397</v>
      </c>
      <c r="M1781" s="31" t="s">
        <v>388</v>
      </c>
      <c r="N1781" s="7">
        <v>46087</v>
      </c>
      <c r="O1781" s="33">
        <f t="shared" si="613"/>
        <v>3</v>
      </c>
      <c r="P1781" s="33">
        <f t="shared" si="614"/>
        <v>10</v>
      </c>
      <c r="Q1781" s="52">
        <f t="shared" si="615"/>
        <v>0</v>
      </c>
      <c r="R1781" s="37">
        <f t="shared" si="616"/>
        <v>0</v>
      </c>
      <c r="S1781" s="37">
        <f t="shared" si="617"/>
        <v>0</v>
      </c>
      <c r="T1781" s="37">
        <f t="shared" si="618"/>
        <v>0</v>
      </c>
      <c r="U1781" s="37">
        <f t="shared" si="619"/>
        <v>0</v>
      </c>
      <c r="V1781" s="37">
        <f t="shared" si="620"/>
        <v>0</v>
      </c>
      <c r="W1781" s="37">
        <f t="shared" si="621"/>
        <v>58107.38</v>
      </c>
    </row>
    <row r="1782" spans="1:23" x14ac:dyDescent="0.35">
      <c r="A1782" s="30">
        <v>46086</v>
      </c>
      <c r="B1782" s="31" t="s">
        <v>1546</v>
      </c>
      <c r="C1782" s="31" t="s">
        <v>412</v>
      </c>
      <c r="D1782" s="31">
        <v>5544.06</v>
      </c>
      <c r="E1782" s="31">
        <v>887.05</v>
      </c>
      <c r="F1782" s="31">
        <v>6431.11</v>
      </c>
      <c r="G1782" s="31">
        <v>6431.11</v>
      </c>
      <c r="H1782" s="31">
        <f t="shared" si="622"/>
        <v>5544.06</v>
      </c>
      <c r="I1782" s="30">
        <v>46116</v>
      </c>
      <c r="J1782" s="30" t="s">
        <v>503</v>
      </c>
      <c r="K1782" s="31" t="s">
        <v>504</v>
      </c>
      <c r="L1782" s="31" t="s">
        <v>397</v>
      </c>
      <c r="M1782" s="31" t="s">
        <v>388</v>
      </c>
      <c r="N1782" s="7">
        <v>46087</v>
      </c>
      <c r="O1782" s="33">
        <f t="shared" si="613"/>
        <v>3</v>
      </c>
      <c r="P1782" s="33">
        <f t="shared" si="614"/>
        <v>10</v>
      </c>
      <c r="Q1782" s="52">
        <f t="shared" si="615"/>
        <v>0</v>
      </c>
      <c r="R1782" s="37">
        <f t="shared" si="616"/>
        <v>0</v>
      </c>
      <c r="S1782" s="37">
        <f t="shared" si="617"/>
        <v>0</v>
      </c>
      <c r="T1782" s="37">
        <f t="shared" si="618"/>
        <v>0</v>
      </c>
      <c r="U1782" s="37">
        <f t="shared" si="619"/>
        <v>0</v>
      </c>
      <c r="V1782" s="37">
        <f t="shared" si="620"/>
        <v>0</v>
      </c>
      <c r="W1782" s="37">
        <f t="shared" si="621"/>
        <v>5544.06</v>
      </c>
    </row>
    <row r="1783" spans="1:23" x14ac:dyDescent="0.35">
      <c r="A1783" s="30">
        <v>46085</v>
      </c>
      <c r="B1783" s="31" t="s">
        <v>1547</v>
      </c>
      <c r="C1783" s="31" t="s">
        <v>674</v>
      </c>
      <c r="D1783" s="31">
        <v>36686.199999999997</v>
      </c>
      <c r="E1783" s="31">
        <v>5869.79</v>
      </c>
      <c r="F1783" s="31">
        <v>42555.99</v>
      </c>
      <c r="G1783" s="31">
        <v>42555.99</v>
      </c>
      <c r="H1783" s="31">
        <f t="shared" si="622"/>
        <v>36686.199999999997</v>
      </c>
      <c r="I1783" s="30">
        <v>46115</v>
      </c>
      <c r="J1783" s="30" t="s">
        <v>503</v>
      </c>
      <c r="K1783" s="31" t="s">
        <v>504</v>
      </c>
      <c r="L1783" s="31" t="s">
        <v>835</v>
      </c>
      <c r="M1783" s="31" t="s">
        <v>388</v>
      </c>
      <c r="N1783" s="7">
        <v>46087</v>
      </c>
      <c r="O1783" s="33">
        <f t="shared" si="613"/>
        <v>3</v>
      </c>
      <c r="P1783" s="33">
        <f t="shared" si="614"/>
        <v>10</v>
      </c>
      <c r="Q1783" s="52">
        <f t="shared" si="615"/>
        <v>0</v>
      </c>
      <c r="R1783" s="37">
        <f t="shared" si="616"/>
        <v>0</v>
      </c>
      <c r="S1783" s="37">
        <f t="shared" si="617"/>
        <v>0</v>
      </c>
      <c r="T1783" s="37">
        <f t="shared" si="618"/>
        <v>0</v>
      </c>
      <c r="U1783" s="37">
        <f t="shared" si="619"/>
        <v>0</v>
      </c>
      <c r="V1783" s="37">
        <f t="shared" si="620"/>
        <v>0</v>
      </c>
      <c r="W1783" s="37">
        <f t="shared" si="621"/>
        <v>36686.199999999997</v>
      </c>
    </row>
    <row r="1784" spans="1:23" x14ac:dyDescent="0.35">
      <c r="A1784" s="30">
        <v>46085</v>
      </c>
      <c r="B1784" s="31" t="s">
        <v>1548</v>
      </c>
      <c r="C1784" s="31" t="s">
        <v>1193</v>
      </c>
      <c r="D1784" s="31">
        <v>2413.5</v>
      </c>
      <c r="E1784" s="31">
        <v>386.16</v>
      </c>
      <c r="F1784" s="31">
        <v>2799.66</v>
      </c>
      <c r="G1784" s="31">
        <v>2799.66</v>
      </c>
      <c r="H1784" s="31">
        <f t="shared" si="622"/>
        <v>2413.5</v>
      </c>
      <c r="I1784" s="30">
        <v>46085</v>
      </c>
      <c r="J1784" s="30" t="s">
        <v>506</v>
      </c>
      <c r="K1784" s="31" t="s">
        <v>504</v>
      </c>
      <c r="L1784" s="31" t="s">
        <v>1146</v>
      </c>
      <c r="M1784" s="31" t="s">
        <v>511</v>
      </c>
      <c r="N1784" s="7">
        <v>46087</v>
      </c>
      <c r="O1784" s="33">
        <f t="shared" si="613"/>
        <v>3</v>
      </c>
      <c r="P1784" s="33">
        <f t="shared" si="614"/>
        <v>10</v>
      </c>
      <c r="Q1784" s="52">
        <f t="shared" si="615"/>
        <v>3</v>
      </c>
      <c r="R1784" s="37">
        <f t="shared" si="616"/>
        <v>2413.5</v>
      </c>
      <c r="S1784" s="37">
        <f t="shared" si="617"/>
        <v>0</v>
      </c>
      <c r="T1784" s="37">
        <f t="shared" si="618"/>
        <v>0</v>
      </c>
      <c r="U1784" s="37">
        <f t="shared" si="619"/>
        <v>0</v>
      </c>
      <c r="V1784" s="37">
        <f t="shared" si="620"/>
        <v>0</v>
      </c>
      <c r="W1784" s="37">
        <f t="shared" si="621"/>
        <v>0</v>
      </c>
    </row>
    <row r="1785" spans="1:23" x14ac:dyDescent="0.35">
      <c r="A1785" s="30">
        <v>46084</v>
      </c>
      <c r="B1785" s="31" t="s">
        <v>1549</v>
      </c>
      <c r="C1785" s="31" t="s">
        <v>1193</v>
      </c>
      <c r="D1785" s="31">
        <v>17000</v>
      </c>
      <c r="E1785" s="31">
        <v>2720</v>
      </c>
      <c r="F1785" s="31">
        <v>19720</v>
      </c>
      <c r="G1785" s="31">
        <v>19720</v>
      </c>
      <c r="H1785" s="31">
        <f t="shared" si="622"/>
        <v>17000</v>
      </c>
      <c r="I1785" s="30">
        <v>46084</v>
      </c>
      <c r="J1785" s="30" t="s">
        <v>506</v>
      </c>
      <c r="K1785" s="31" t="s">
        <v>504</v>
      </c>
      <c r="L1785" s="31" t="s">
        <v>397</v>
      </c>
      <c r="M1785" s="31" t="s">
        <v>511</v>
      </c>
      <c r="N1785" s="7">
        <v>46087</v>
      </c>
      <c r="O1785" s="33">
        <f t="shared" si="613"/>
        <v>3</v>
      </c>
      <c r="P1785" s="33">
        <f t="shared" si="614"/>
        <v>10</v>
      </c>
      <c r="Q1785" s="52">
        <f t="shared" si="615"/>
        <v>4</v>
      </c>
      <c r="R1785" s="37">
        <f t="shared" si="616"/>
        <v>17000</v>
      </c>
      <c r="S1785" s="37">
        <f t="shared" si="617"/>
        <v>0</v>
      </c>
      <c r="T1785" s="37">
        <f t="shared" si="618"/>
        <v>0</v>
      </c>
      <c r="U1785" s="37">
        <f t="shared" si="619"/>
        <v>0</v>
      </c>
      <c r="V1785" s="37">
        <f t="shared" si="620"/>
        <v>0</v>
      </c>
      <c r="W1785" s="37">
        <f t="shared" si="621"/>
        <v>0</v>
      </c>
    </row>
    <row r="1786" spans="1:23" x14ac:dyDescent="0.35">
      <c r="A1786" s="30">
        <v>46084</v>
      </c>
      <c r="B1786" s="31" t="s">
        <v>1550</v>
      </c>
      <c r="C1786" s="31" t="s">
        <v>1193</v>
      </c>
      <c r="D1786" s="31">
        <v>17000</v>
      </c>
      <c r="E1786" s="31">
        <v>2720</v>
      </c>
      <c r="F1786" s="31">
        <v>19720</v>
      </c>
      <c r="G1786" s="31">
        <v>19720</v>
      </c>
      <c r="H1786" s="31">
        <f t="shared" si="622"/>
        <v>17000</v>
      </c>
      <c r="I1786" s="30">
        <v>46084</v>
      </c>
      <c r="J1786" s="30" t="s">
        <v>506</v>
      </c>
      <c r="K1786" s="31" t="s">
        <v>504</v>
      </c>
      <c r="L1786" s="31" t="s">
        <v>397</v>
      </c>
      <c r="M1786" s="31" t="s">
        <v>511</v>
      </c>
      <c r="N1786" s="7">
        <v>46087</v>
      </c>
      <c r="O1786" s="33">
        <f t="shared" si="613"/>
        <v>3</v>
      </c>
      <c r="P1786" s="33">
        <f t="shared" si="614"/>
        <v>10</v>
      </c>
      <c r="Q1786" s="52">
        <f t="shared" si="615"/>
        <v>4</v>
      </c>
      <c r="R1786" s="37">
        <f t="shared" si="616"/>
        <v>17000</v>
      </c>
      <c r="S1786" s="37">
        <f t="shared" si="617"/>
        <v>0</v>
      </c>
      <c r="T1786" s="37">
        <f t="shared" si="618"/>
        <v>0</v>
      </c>
      <c r="U1786" s="37">
        <f t="shared" si="619"/>
        <v>0</v>
      </c>
      <c r="V1786" s="37">
        <f t="shared" si="620"/>
        <v>0</v>
      </c>
      <c r="W1786" s="37">
        <f t="shared" si="621"/>
        <v>0</v>
      </c>
    </row>
    <row r="1787" spans="1:23" x14ac:dyDescent="0.35">
      <c r="A1787" s="30">
        <v>46084</v>
      </c>
      <c r="B1787" s="31" t="s">
        <v>1551</v>
      </c>
      <c r="C1787" s="31" t="s">
        <v>745</v>
      </c>
      <c r="D1787" s="31">
        <v>56209.14</v>
      </c>
      <c r="E1787" s="31">
        <v>8993.4599999999991</v>
      </c>
      <c r="F1787" s="31">
        <v>65202.6</v>
      </c>
      <c r="G1787" s="31">
        <v>65202.6</v>
      </c>
      <c r="H1787" s="31">
        <f t="shared" si="622"/>
        <v>56209.14</v>
      </c>
      <c r="I1787" s="30">
        <v>46114</v>
      </c>
      <c r="J1787" s="30" t="s">
        <v>503</v>
      </c>
      <c r="K1787" s="31" t="s">
        <v>504</v>
      </c>
      <c r="L1787" s="31" t="s">
        <v>835</v>
      </c>
      <c r="M1787" s="31" t="s">
        <v>388</v>
      </c>
      <c r="N1787" s="7">
        <v>46087</v>
      </c>
      <c r="O1787" s="33">
        <f t="shared" si="613"/>
        <v>3</v>
      </c>
      <c r="P1787" s="33">
        <f t="shared" si="614"/>
        <v>10</v>
      </c>
      <c r="Q1787" s="52">
        <f t="shared" si="615"/>
        <v>0</v>
      </c>
      <c r="R1787" s="37">
        <f t="shared" si="616"/>
        <v>0</v>
      </c>
      <c r="S1787" s="37">
        <f t="shared" si="617"/>
        <v>0</v>
      </c>
      <c r="T1787" s="37">
        <f t="shared" si="618"/>
        <v>0</v>
      </c>
      <c r="U1787" s="37">
        <f t="shared" si="619"/>
        <v>0</v>
      </c>
      <c r="V1787" s="37">
        <f t="shared" si="620"/>
        <v>0</v>
      </c>
      <c r="W1787" s="37">
        <f t="shared" si="621"/>
        <v>56209.14</v>
      </c>
    </row>
    <row r="1788" spans="1:23" x14ac:dyDescent="0.35">
      <c r="A1788" s="30">
        <v>46083</v>
      </c>
      <c r="B1788" s="31" t="s">
        <v>1552</v>
      </c>
      <c r="C1788" s="31" t="s">
        <v>831</v>
      </c>
      <c r="D1788" s="31">
        <v>7128.79</v>
      </c>
      <c r="E1788" s="31"/>
      <c r="F1788" s="31">
        <v>7128.79</v>
      </c>
      <c r="G1788" s="31">
        <v>7128.79</v>
      </c>
      <c r="H1788" s="31">
        <f t="shared" si="622"/>
        <v>7128.79</v>
      </c>
      <c r="I1788" s="30">
        <v>46113</v>
      </c>
      <c r="J1788" s="30" t="s">
        <v>503</v>
      </c>
      <c r="K1788" s="31" t="s">
        <v>504</v>
      </c>
      <c r="L1788" s="31" t="s">
        <v>397</v>
      </c>
      <c r="M1788" s="31" t="s">
        <v>388</v>
      </c>
      <c r="N1788" s="7">
        <v>46087</v>
      </c>
      <c r="O1788" s="33">
        <f t="shared" si="613"/>
        <v>3</v>
      </c>
      <c r="P1788" s="33">
        <f t="shared" si="614"/>
        <v>10</v>
      </c>
      <c r="Q1788" s="52">
        <f t="shared" si="615"/>
        <v>0</v>
      </c>
      <c r="R1788" s="37">
        <f t="shared" si="616"/>
        <v>0</v>
      </c>
      <c r="S1788" s="37">
        <f t="shared" si="617"/>
        <v>0</v>
      </c>
      <c r="T1788" s="37">
        <f t="shared" si="618"/>
        <v>0</v>
      </c>
      <c r="U1788" s="37">
        <f t="shared" si="619"/>
        <v>0</v>
      </c>
      <c r="V1788" s="37">
        <f t="shared" si="620"/>
        <v>0</v>
      </c>
      <c r="W1788" s="37">
        <f t="shared" si="621"/>
        <v>7128.79</v>
      </c>
    </row>
    <row r="1789" spans="1:23" x14ac:dyDescent="0.35">
      <c r="A1789" s="30">
        <v>46083</v>
      </c>
      <c r="B1789" s="31" t="s">
        <v>1553</v>
      </c>
      <c r="C1789" s="31" t="s">
        <v>920</v>
      </c>
      <c r="D1789" s="31">
        <v>14257.8</v>
      </c>
      <c r="E1789" s="31">
        <v>2281.25</v>
      </c>
      <c r="F1789" s="31">
        <v>16539.05</v>
      </c>
      <c r="G1789" s="31">
        <v>16539.05</v>
      </c>
      <c r="H1789" s="31">
        <f t="shared" si="622"/>
        <v>14257.8</v>
      </c>
      <c r="I1789" s="30">
        <v>46113</v>
      </c>
      <c r="J1789" s="30" t="s">
        <v>503</v>
      </c>
      <c r="K1789" s="31" t="s">
        <v>504</v>
      </c>
      <c r="L1789" s="31" t="s">
        <v>835</v>
      </c>
      <c r="M1789" s="31" t="s">
        <v>388</v>
      </c>
      <c r="N1789" s="7">
        <v>46087</v>
      </c>
      <c r="O1789" s="33">
        <f t="shared" si="613"/>
        <v>3</v>
      </c>
      <c r="P1789" s="33">
        <f t="shared" si="614"/>
        <v>10</v>
      </c>
      <c r="Q1789" s="52">
        <f t="shared" si="615"/>
        <v>0</v>
      </c>
      <c r="R1789" s="37">
        <f t="shared" si="616"/>
        <v>0</v>
      </c>
      <c r="S1789" s="37">
        <f t="shared" si="617"/>
        <v>0</v>
      </c>
      <c r="T1789" s="37">
        <f t="shared" si="618"/>
        <v>0</v>
      </c>
      <c r="U1789" s="37">
        <f t="shared" si="619"/>
        <v>0</v>
      </c>
      <c r="V1789" s="37">
        <f t="shared" si="620"/>
        <v>0</v>
      </c>
      <c r="W1789" s="37">
        <f t="shared" si="621"/>
        <v>14257.8</v>
      </c>
    </row>
    <row r="1790" spans="1:23" x14ac:dyDescent="0.35">
      <c r="A1790" s="30">
        <v>46081</v>
      </c>
      <c r="B1790" s="31" t="s">
        <v>1524</v>
      </c>
      <c r="C1790" s="31" t="s">
        <v>745</v>
      </c>
      <c r="D1790" s="31">
        <v>37273.61</v>
      </c>
      <c r="E1790" s="31">
        <v>5963.78</v>
      </c>
      <c r="F1790" s="31">
        <v>43237.39</v>
      </c>
      <c r="G1790" s="31">
        <v>43237.39</v>
      </c>
      <c r="H1790" s="31">
        <f t="shared" si="622"/>
        <v>37273.61</v>
      </c>
      <c r="I1790" s="30">
        <v>46111</v>
      </c>
      <c r="J1790" s="30" t="s">
        <v>503</v>
      </c>
      <c r="K1790" s="31" t="s">
        <v>504</v>
      </c>
      <c r="L1790" s="31" t="s">
        <v>835</v>
      </c>
      <c r="M1790" s="31" t="s">
        <v>388</v>
      </c>
      <c r="N1790" s="7">
        <v>46087</v>
      </c>
      <c r="O1790" s="33">
        <f t="shared" si="613"/>
        <v>3</v>
      </c>
      <c r="P1790" s="33">
        <f t="shared" si="614"/>
        <v>10</v>
      </c>
      <c r="Q1790" s="52">
        <f t="shared" si="615"/>
        <v>0</v>
      </c>
      <c r="R1790" s="37">
        <f t="shared" si="616"/>
        <v>0</v>
      </c>
      <c r="S1790" s="37">
        <f t="shared" si="617"/>
        <v>0</v>
      </c>
      <c r="T1790" s="37">
        <f t="shared" si="618"/>
        <v>0</v>
      </c>
      <c r="U1790" s="37">
        <f t="shared" si="619"/>
        <v>0</v>
      </c>
      <c r="V1790" s="37">
        <f t="shared" si="620"/>
        <v>0</v>
      </c>
      <c r="W1790" s="37">
        <f t="shared" si="621"/>
        <v>37273.61</v>
      </c>
    </row>
    <row r="1791" spans="1:23" x14ac:dyDescent="0.35">
      <c r="A1791" s="30">
        <v>46080</v>
      </c>
      <c r="B1791" s="31" t="s">
        <v>1494</v>
      </c>
      <c r="C1791" s="31" t="s">
        <v>790</v>
      </c>
      <c r="D1791" s="31">
        <v>59040</v>
      </c>
      <c r="E1791" s="31">
        <v>9446.4</v>
      </c>
      <c r="F1791" s="31">
        <v>68486.399999999994</v>
      </c>
      <c r="G1791" s="31">
        <v>68486.399999999994</v>
      </c>
      <c r="H1791" s="31">
        <f t="shared" si="622"/>
        <v>59040</v>
      </c>
      <c r="I1791" s="30">
        <v>46110</v>
      </c>
      <c r="J1791" s="30" t="s">
        <v>503</v>
      </c>
      <c r="K1791" s="31" t="s">
        <v>504</v>
      </c>
      <c r="L1791" s="31" t="s">
        <v>397</v>
      </c>
      <c r="M1791" s="31" t="s">
        <v>388</v>
      </c>
      <c r="N1791" s="7">
        <v>46087</v>
      </c>
      <c r="O1791" s="33">
        <f t="shared" si="613"/>
        <v>3</v>
      </c>
      <c r="P1791" s="33">
        <f t="shared" si="614"/>
        <v>10</v>
      </c>
      <c r="Q1791" s="52">
        <f t="shared" si="615"/>
        <v>0</v>
      </c>
      <c r="R1791" s="37">
        <f t="shared" si="616"/>
        <v>0</v>
      </c>
      <c r="S1791" s="37">
        <f t="shared" si="617"/>
        <v>0</v>
      </c>
      <c r="T1791" s="37">
        <f t="shared" si="618"/>
        <v>0</v>
      </c>
      <c r="U1791" s="37">
        <f t="shared" si="619"/>
        <v>0</v>
      </c>
      <c r="V1791" s="37">
        <f t="shared" si="620"/>
        <v>0</v>
      </c>
      <c r="W1791" s="37">
        <f t="shared" si="621"/>
        <v>59040</v>
      </c>
    </row>
    <row r="1792" spans="1:23" x14ac:dyDescent="0.35">
      <c r="A1792" s="30">
        <v>46080</v>
      </c>
      <c r="B1792" s="31" t="s">
        <v>1495</v>
      </c>
      <c r="C1792" s="31" t="s">
        <v>790</v>
      </c>
      <c r="D1792" s="31">
        <v>49750</v>
      </c>
      <c r="E1792" s="31">
        <v>7960</v>
      </c>
      <c r="F1792" s="31">
        <v>57710</v>
      </c>
      <c r="G1792" s="31">
        <v>57710</v>
      </c>
      <c r="H1792" s="31">
        <f t="shared" si="622"/>
        <v>49750</v>
      </c>
      <c r="I1792" s="30">
        <v>46110</v>
      </c>
      <c r="J1792" s="30" t="s">
        <v>503</v>
      </c>
      <c r="K1792" s="31" t="s">
        <v>504</v>
      </c>
      <c r="L1792" s="31" t="s">
        <v>397</v>
      </c>
      <c r="M1792" s="31" t="s">
        <v>388</v>
      </c>
      <c r="N1792" s="7">
        <v>46087</v>
      </c>
      <c r="O1792" s="33">
        <f t="shared" si="613"/>
        <v>3</v>
      </c>
      <c r="P1792" s="33">
        <f t="shared" si="614"/>
        <v>10</v>
      </c>
      <c r="Q1792" s="52">
        <f t="shared" si="615"/>
        <v>0</v>
      </c>
      <c r="R1792" s="37">
        <f t="shared" si="616"/>
        <v>0</v>
      </c>
      <c r="S1792" s="37">
        <f t="shared" si="617"/>
        <v>0</v>
      </c>
      <c r="T1792" s="37">
        <f t="shared" si="618"/>
        <v>0</v>
      </c>
      <c r="U1792" s="37">
        <f t="shared" si="619"/>
        <v>0</v>
      </c>
      <c r="V1792" s="37">
        <f t="shared" si="620"/>
        <v>0</v>
      </c>
      <c r="W1792" s="37">
        <f t="shared" si="621"/>
        <v>49750</v>
      </c>
    </row>
    <row r="1793" spans="1:23" x14ac:dyDescent="0.35">
      <c r="A1793" s="30">
        <v>46080</v>
      </c>
      <c r="B1793" s="31" t="s">
        <v>1496</v>
      </c>
      <c r="C1793" s="31" t="s">
        <v>794</v>
      </c>
      <c r="D1793" s="31">
        <v>69000</v>
      </c>
      <c r="E1793" s="31"/>
      <c r="F1793" s="31">
        <v>69000</v>
      </c>
      <c r="G1793" s="31">
        <v>69000</v>
      </c>
      <c r="H1793" s="31">
        <f t="shared" si="622"/>
        <v>69000</v>
      </c>
      <c r="I1793" s="30">
        <v>46110</v>
      </c>
      <c r="J1793" s="30" t="s">
        <v>503</v>
      </c>
      <c r="K1793" s="31" t="s">
        <v>504</v>
      </c>
      <c r="L1793" s="31" t="s">
        <v>397</v>
      </c>
      <c r="M1793" s="31" t="s">
        <v>388</v>
      </c>
      <c r="N1793" s="7">
        <v>46087</v>
      </c>
      <c r="O1793" s="33">
        <f t="shared" si="613"/>
        <v>3</v>
      </c>
      <c r="P1793" s="33">
        <f t="shared" si="614"/>
        <v>10</v>
      </c>
      <c r="Q1793" s="52">
        <f t="shared" si="615"/>
        <v>0</v>
      </c>
      <c r="R1793" s="37">
        <f t="shared" si="616"/>
        <v>0</v>
      </c>
      <c r="S1793" s="37">
        <f t="shared" si="617"/>
        <v>0</v>
      </c>
      <c r="T1793" s="37">
        <f t="shared" si="618"/>
        <v>0</v>
      </c>
      <c r="U1793" s="37">
        <f t="shared" si="619"/>
        <v>0</v>
      </c>
      <c r="V1793" s="37">
        <f t="shared" si="620"/>
        <v>0</v>
      </c>
      <c r="W1793" s="37">
        <f t="shared" si="621"/>
        <v>69000</v>
      </c>
    </row>
    <row r="1794" spans="1:23" x14ac:dyDescent="0.35">
      <c r="A1794" s="30">
        <v>46079</v>
      </c>
      <c r="B1794" s="31" t="s">
        <v>1497</v>
      </c>
      <c r="C1794" s="31" t="s">
        <v>400</v>
      </c>
      <c r="D1794" s="31">
        <v>68714.34</v>
      </c>
      <c r="E1794" s="31">
        <v>10994.29</v>
      </c>
      <c r="F1794" s="31">
        <v>79708.63</v>
      </c>
      <c r="G1794" s="31">
        <v>79708.63</v>
      </c>
      <c r="H1794" s="31">
        <f t="shared" si="622"/>
        <v>68714.34</v>
      </c>
      <c r="I1794" s="30">
        <v>46109</v>
      </c>
      <c r="J1794" s="30" t="s">
        <v>503</v>
      </c>
      <c r="K1794" s="31" t="s">
        <v>504</v>
      </c>
      <c r="L1794" s="31" t="s">
        <v>397</v>
      </c>
      <c r="M1794" s="31" t="s">
        <v>388</v>
      </c>
      <c r="N1794" s="7">
        <v>46087</v>
      </c>
      <c r="O1794" s="33">
        <f t="shared" si="613"/>
        <v>3</v>
      </c>
      <c r="P1794" s="33">
        <f t="shared" si="614"/>
        <v>10</v>
      </c>
      <c r="Q1794" s="52">
        <f t="shared" si="615"/>
        <v>0</v>
      </c>
      <c r="R1794" s="37">
        <f t="shared" si="616"/>
        <v>0</v>
      </c>
      <c r="S1794" s="37">
        <f t="shared" si="617"/>
        <v>0</v>
      </c>
      <c r="T1794" s="37">
        <f t="shared" si="618"/>
        <v>0</v>
      </c>
      <c r="U1794" s="37">
        <f t="shared" si="619"/>
        <v>0</v>
      </c>
      <c r="V1794" s="37">
        <f t="shared" si="620"/>
        <v>0</v>
      </c>
      <c r="W1794" s="37">
        <f t="shared" si="621"/>
        <v>68714.34</v>
      </c>
    </row>
    <row r="1795" spans="1:23" x14ac:dyDescent="0.35">
      <c r="A1795" s="30">
        <v>46079</v>
      </c>
      <c r="B1795" s="31" t="s">
        <v>1498</v>
      </c>
      <c r="C1795" s="31" t="s">
        <v>803</v>
      </c>
      <c r="D1795" s="31">
        <v>9000</v>
      </c>
      <c r="E1795" s="31">
        <v>1440</v>
      </c>
      <c r="F1795" s="31">
        <v>10440</v>
      </c>
      <c r="G1795" s="31">
        <v>10440</v>
      </c>
      <c r="H1795" s="31">
        <f t="shared" si="622"/>
        <v>9000</v>
      </c>
      <c r="I1795" s="30">
        <v>46109</v>
      </c>
      <c r="J1795" s="30" t="s">
        <v>503</v>
      </c>
      <c r="K1795" s="31" t="s">
        <v>504</v>
      </c>
      <c r="L1795" s="31" t="s">
        <v>397</v>
      </c>
      <c r="M1795" s="31" t="s">
        <v>388</v>
      </c>
      <c r="N1795" s="7">
        <v>46087</v>
      </c>
      <c r="O1795" s="33">
        <f t="shared" si="613"/>
        <v>3</v>
      </c>
      <c r="P1795" s="33">
        <f t="shared" si="614"/>
        <v>10</v>
      </c>
      <c r="Q1795" s="52">
        <f t="shared" si="615"/>
        <v>0</v>
      </c>
      <c r="R1795" s="37">
        <f t="shared" si="616"/>
        <v>0</v>
      </c>
      <c r="S1795" s="37">
        <f t="shared" si="617"/>
        <v>0</v>
      </c>
      <c r="T1795" s="37">
        <f t="shared" si="618"/>
        <v>0</v>
      </c>
      <c r="U1795" s="37">
        <f t="shared" si="619"/>
        <v>0</v>
      </c>
      <c r="V1795" s="37">
        <f t="shared" si="620"/>
        <v>0</v>
      </c>
      <c r="W1795" s="37">
        <f t="shared" si="621"/>
        <v>9000</v>
      </c>
    </row>
    <row r="1796" spans="1:23" x14ac:dyDescent="0.35">
      <c r="A1796" s="30">
        <v>46079</v>
      </c>
      <c r="B1796" s="31" t="s">
        <v>1499</v>
      </c>
      <c r="C1796" s="31" t="s">
        <v>1500</v>
      </c>
      <c r="D1796" s="31">
        <v>12980.52</v>
      </c>
      <c r="E1796" s="31">
        <v>2076.88</v>
      </c>
      <c r="F1796" s="31">
        <v>15057.4</v>
      </c>
      <c r="G1796" s="31">
        <v>15057.4</v>
      </c>
      <c r="H1796" s="31">
        <f t="shared" si="622"/>
        <v>12980.52</v>
      </c>
      <c r="I1796" s="30">
        <v>46094</v>
      </c>
      <c r="J1796" s="30" t="s">
        <v>505</v>
      </c>
      <c r="K1796" s="31" t="s">
        <v>504</v>
      </c>
      <c r="L1796" s="31" t="s">
        <v>835</v>
      </c>
      <c r="M1796" s="31" t="s">
        <v>388</v>
      </c>
      <c r="N1796" s="7">
        <v>46087</v>
      </c>
      <c r="O1796" s="33">
        <f t="shared" si="613"/>
        <v>3</v>
      </c>
      <c r="P1796" s="33">
        <f t="shared" si="614"/>
        <v>10</v>
      </c>
      <c r="Q1796" s="52">
        <f t="shared" si="615"/>
        <v>0</v>
      </c>
      <c r="R1796" s="37">
        <f t="shared" si="616"/>
        <v>0</v>
      </c>
      <c r="S1796" s="37">
        <f t="shared" si="617"/>
        <v>0</v>
      </c>
      <c r="T1796" s="37">
        <f t="shared" si="618"/>
        <v>0</v>
      </c>
      <c r="U1796" s="37">
        <f t="shared" si="619"/>
        <v>0</v>
      </c>
      <c r="V1796" s="37">
        <f t="shared" si="620"/>
        <v>12980.52</v>
      </c>
      <c r="W1796" s="37">
        <f t="shared" si="621"/>
        <v>0</v>
      </c>
    </row>
    <row r="1797" spans="1:23" x14ac:dyDescent="0.35">
      <c r="A1797" s="30">
        <v>46079</v>
      </c>
      <c r="B1797" s="31" t="s">
        <v>1502</v>
      </c>
      <c r="C1797" s="31" t="s">
        <v>1503</v>
      </c>
      <c r="D1797" s="31">
        <v>77000</v>
      </c>
      <c r="E1797" s="31">
        <v>12320</v>
      </c>
      <c r="F1797" s="31">
        <v>89320</v>
      </c>
      <c r="G1797" s="31">
        <v>89320</v>
      </c>
      <c r="H1797" s="31">
        <f t="shared" si="622"/>
        <v>77000</v>
      </c>
      <c r="I1797" s="30">
        <v>46109</v>
      </c>
      <c r="J1797" s="30" t="s">
        <v>503</v>
      </c>
      <c r="K1797" s="31" t="s">
        <v>504</v>
      </c>
      <c r="L1797" s="31" t="s">
        <v>835</v>
      </c>
      <c r="M1797" s="31" t="s">
        <v>388</v>
      </c>
      <c r="N1797" s="7">
        <v>46087</v>
      </c>
      <c r="O1797" s="33">
        <f t="shared" si="613"/>
        <v>3</v>
      </c>
      <c r="P1797" s="33">
        <f t="shared" si="614"/>
        <v>10</v>
      </c>
      <c r="Q1797" s="52">
        <f t="shared" si="615"/>
        <v>0</v>
      </c>
      <c r="R1797" s="37">
        <f t="shared" si="616"/>
        <v>0</v>
      </c>
      <c r="S1797" s="37">
        <f t="shared" si="617"/>
        <v>0</v>
      </c>
      <c r="T1797" s="37">
        <f t="shared" si="618"/>
        <v>0</v>
      </c>
      <c r="U1797" s="37">
        <f t="shared" si="619"/>
        <v>0</v>
      </c>
      <c r="V1797" s="37">
        <f t="shared" si="620"/>
        <v>0</v>
      </c>
      <c r="W1797" s="37">
        <f t="shared" si="621"/>
        <v>77000</v>
      </c>
    </row>
    <row r="1798" spans="1:23" x14ac:dyDescent="0.35">
      <c r="A1798" s="30">
        <v>46079</v>
      </c>
      <c r="B1798" s="31" t="s">
        <v>1504</v>
      </c>
      <c r="C1798" s="31" t="s">
        <v>794</v>
      </c>
      <c r="D1798" s="31">
        <v>69000</v>
      </c>
      <c r="E1798" s="31"/>
      <c r="F1798" s="31">
        <v>69000</v>
      </c>
      <c r="G1798" s="31">
        <v>69000</v>
      </c>
      <c r="H1798" s="31">
        <f t="shared" si="622"/>
        <v>69000</v>
      </c>
      <c r="I1798" s="30">
        <v>46109</v>
      </c>
      <c r="J1798" s="30" t="s">
        <v>503</v>
      </c>
      <c r="K1798" s="31" t="s">
        <v>504</v>
      </c>
      <c r="L1798" s="31" t="s">
        <v>397</v>
      </c>
      <c r="M1798" s="31" t="s">
        <v>388</v>
      </c>
      <c r="N1798" s="7">
        <v>46087</v>
      </c>
      <c r="O1798" s="33">
        <f t="shared" si="613"/>
        <v>3</v>
      </c>
      <c r="P1798" s="33">
        <f t="shared" si="614"/>
        <v>10</v>
      </c>
      <c r="Q1798" s="52">
        <f t="shared" si="615"/>
        <v>0</v>
      </c>
      <c r="R1798" s="37">
        <f t="shared" si="616"/>
        <v>0</v>
      </c>
      <c r="S1798" s="37">
        <f t="shared" si="617"/>
        <v>0</v>
      </c>
      <c r="T1798" s="37">
        <f t="shared" si="618"/>
        <v>0</v>
      </c>
      <c r="U1798" s="37">
        <f t="shared" si="619"/>
        <v>0</v>
      </c>
      <c r="V1798" s="37">
        <f t="shared" si="620"/>
        <v>0</v>
      </c>
      <c r="W1798" s="37">
        <f t="shared" si="621"/>
        <v>69000</v>
      </c>
    </row>
    <row r="1799" spans="1:23" x14ac:dyDescent="0.35">
      <c r="A1799" s="30">
        <v>46079</v>
      </c>
      <c r="B1799" s="31" t="s">
        <v>1506</v>
      </c>
      <c r="C1799" s="31" t="s">
        <v>790</v>
      </c>
      <c r="D1799" s="31">
        <v>43500</v>
      </c>
      <c r="E1799" s="31">
        <v>6960</v>
      </c>
      <c r="F1799" s="31">
        <v>50460</v>
      </c>
      <c r="G1799" s="31">
        <v>50460</v>
      </c>
      <c r="H1799" s="31">
        <f t="shared" si="622"/>
        <v>43500</v>
      </c>
      <c r="I1799" s="30">
        <v>46109</v>
      </c>
      <c r="J1799" s="30" t="s">
        <v>503</v>
      </c>
      <c r="K1799" s="31" t="s">
        <v>504</v>
      </c>
      <c r="L1799" s="31" t="s">
        <v>397</v>
      </c>
      <c r="M1799" s="31" t="s">
        <v>388</v>
      </c>
      <c r="N1799" s="7">
        <v>46087</v>
      </c>
      <c r="O1799" s="33">
        <f t="shared" si="613"/>
        <v>3</v>
      </c>
      <c r="P1799" s="33">
        <f t="shared" si="614"/>
        <v>10</v>
      </c>
      <c r="Q1799" s="52">
        <f t="shared" si="615"/>
        <v>0</v>
      </c>
      <c r="R1799" s="37">
        <f t="shared" si="616"/>
        <v>0</v>
      </c>
      <c r="S1799" s="37">
        <f t="shared" si="617"/>
        <v>0</v>
      </c>
      <c r="T1799" s="37">
        <f t="shared" si="618"/>
        <v>0</v>
      </c>
      <c r="U1799" s="37">
        <f t="shared" si="619"/>
        <v>0</v>
      </c>
      <c r="V1799" s="37">
        <f t="shared" si="620"/>
        <v>0</v>
      </c>
      <c r="W1799" s="37">
        <f t="shared" si="621"/>
        <v>43500</v>
      </c>
    </row>
    <row r="1800" spans="1:23" x14ac:dyDescent="0.35">
      <c r="A1800" s="30">
        <v>46078</v>
      </c>
      <c r="B1800" s="31" t="s">
        <v>1507</v>
      </c>
      <c r="C1800" s="31" t="s">
        <v>512</v>
      </c>
      <c r="D1800" s="31">
        <v>1100</v>
      </c>
      <c r="E1800" s="31">
        <v>176</v>
      </c>
      <c r="F1800" s="31">
        <v>1276</v>
      </c>
      <c r="G1800" s="31">
        <v>1276</v>
      </c>
      <c r="H1800" s="31">
        <f t="shared" si="622"/>
        <v>1100</v>
      </c>
      <c r="I1800" s="30">
        <v>46108</v>
      </c>
      <c r="J1800" s="30" t="s">
        <v>503</v>
      </c>
      <c r="K1800" s="31" t="s">
        <v>504</v>
      </c>
      <c r="L1800" s="31" t="s">
        <v>835</v>
      </c>
      <c r="M1800" s="31" t="s">
        <v>388</v>
      </c>
      <c r="N1800" s="7">
        <v>46087</v>
      </c>
      <c r="O1800" s="33">
        <f t="shared" si="613"/>
        <v>3</v>
      </c>
      <c r="P1800" s="33">
        <f t="shared" si="614"/>
        <v>10</v>
      </c>
      <c r="Q1800" s="52">
        <f t="shared" si="615"/>
        <v>0</v>
      </c>
      <c r="R1800" s="37">
        <f t="shared" si="616"/>
        <v>0</v>
      </c>
      <c r="S1800" s="37">
        <f t="shared" si="617"/>
        <v>0</v>
      </c>
      <c r="T1800" s="37">
        <f t="shared" si="618"/>
        <v>0</v>
      </c>
      <c r="U1800" s="37">
        <f t="shared" si="619"/>
        <v>0</v>
      </c>
      <c r="V1800" s="37">
        <f t="shared" si="620"/>
        <v>0</v>
      </c>
      <c r="W1800" s="37">
        <f t="shared" si="621"/>
        <v>1100</v>
      </c>
    </row>
    <row r="1801" spans="1:23" x14ac:dyDescent="0.35">
      <c r="A1801" s="30">
        <v>46078</v>
      </c>
      <c r="B1801" s="31" t="s">
        <v>1508</v>
      </c>
      <c r="C1801" s="31" t="s">
        <v>415</v>
      </c>
      <c r="D1801" s="31">
        <v>37699.86</v>
      </c>
      <c r="E1801" s="31">
        <v>6031.98</v>
      </c>
      <c r="F1801" s="31">
        <v>43731.839999999997</v>
      </c>
      <c r="G1801" s="31">
        <v>43731.839999999997</v>
      </c>
      <c r="H1801" s="31">
        <f t="shared" si="622"/>
        <v>37699.86</v>
      </c>
      <c r="I1801" s="30">
        <v>46123</v>
      </c>
      <c r="J1801" s="30" t="s">
        <v>503</v>
      </c>
      <c r="K1801" s="31" t="s">
        <v>504</v>
      </c>
      <c r="L1801" s="31" t="s">
        <v>397</v>
      </c>
      <c r="M1801" s="31" t="s">
        <v>388</v>
      </c>
      <c r="N1801" s="7">
        <v>46087</v>
      </c>
      <c r="O1801" s="33">
        <f t="shared" si="613"/>
        <v>3</v>
      </c>
      <c r="P1801" s="33">
        <f t="shared" si="614"/>
        <v>10</v>
      </c>
      <c r="Q1801" s="52">
        <f t="shared" si="615"/>
        <v>0</v>
      </c>
      <c r="R1801" s="37">
        <f t="shared" si="616"/>
        <v>0</v>
      </c>
      <c r="S1801" s="37">
        <f t="shared" si="617"/>
        <v>0</v>
      </c>
      <c r="T1801" s="37">
        <f t="shared" si="618"/>
        <v>0</v>
      </c>
      <c r="U1801" s="37">
        <f t="shared" si="619"/>
        <v>0</v>
      </c>
      <c r="V1801" s="37">
        <f t="shared" si="620"/>
        <v>0</v>
      </c>
      <c r="W1801" s="37">
        <f t="shared" si="621"/>
        <v>37699.86</v>
      </c>
    </row>
    <row r="1802" spans="1:23" x14ac:dyDescent="0.35">
      <c r="A1802" s="30">
        <v>46078</v>
      </c>
      <c r="B1802" s="31" t="s">
        <v>1509</v>
      </c>
      <c r="C1802" s="31" t="s">
        <v>1503</v>
      </c>
      <c r="D1802" s="31">
        <v>52056.9</v>
      </c>
      <c r="E1802" s="31">
        <v>8329.1</v>
      </c>
      <c r="F1802" s="31">
        <v>60386</v>
      </c>
      <c r="G1802" s="31">
        <v>60386</v>
      </c>
      <c r="H1802" s="31">
        <f t="shared" si="622"/>
        <v>52056.9</v>
      </c>
      <c r="I1802" s="30">
        <v>46108</v>
      </c>
      <c r="J1802" s="30" t="s">
        <v>503</v>
      </c>
      <c r="K1802" s="31" t="s">
        <v>504</v>
      </c>
      <c r="L1802" s="31" t="s">
        <v>835</v>
      </c>
      <c r="M1802" s="31" t="s">
        <v>388</v>
      </c>
      <c r="N1802" s="7">
        <v>46087</v>
      </c>
      <c r="O1802" s="33">
        <f t="shared" si="613"/>
        <v>3</v>
      </c>
      <c r="P1802" s="33">
        <f t="shared" si="614"/>
        <v>10</v>
      </c>
      <c r="Q1802" s="52">
        <f t="shared" si="615"/>
        <v>0</v>
      </c>
      <c r="R1802" s="37">
        <f t="shared" si="616"/>
        <v>0</v>
      </c>
      <c r="S1802" s="37">
        <f t="shared" si="617"/>
        <v>0</v>
      </c>
      <c r="T1802" s="37">
        <f t="shared" si="618"/>
        <v>0</v>
      </c>
      <c r="U1802" s="37">
        <f t="shared" si="619"/>
        <v>0</v>
      </c>
      <c r="V1802" s="37">
        <f t="shared" si="620"/>
        <v>0</v>
      </c>
      <c r="W1802" s="37">
        <f t="shared" si="621"/>
        <v>52056.9</v>
      </c>
    </row>
    <row r="1803" spans="1:23" x14ac:dyDescent="0.35">
      <c r="A1803" s="30">
        <v>46078</v>
      </c>
      <c r="B1803" s="31" t="s">
        <v>1510</v>
      </c>
      <c r="C1803" s="31" t="s">
        <v>794</v>
      </c>
      <c r="D1803" s="31">
        <v>69000</v>
      </c>
      <c r="E1803" s="31"/>
      <c r="F1803" s="31">
        <v>69000</v>
      </c>
      <c r="G1803" s="31">
        <v>69000</v>
      </c>
      <c r="H1803" s="31">
        <f t="shared" si="622"/>
        <v>69000</v>
      </c>
      <c r="I1803" s="30">
        <v>46108</v>
      </c>
      <c r="J1803" s="30" t="s">
        <v>503</v>
      </c>
      <c r="K1803" s="31" t="s">
        <v>504</v>
      </c>
      <c r="L1803" s="31" t="s">
        <v>397</v>
      </c>
      <c r="M1803" s="31" t="s">
        <v>388</v>
      </c>
      <c r="N1803" s="7">
        <v>46087</v>
      </c>
      <c r="O1803" s="33">
        <f t="shared" si="613"/>
        <v>3</v>
      </c>
      <c r="P1803" s="33">
        <f t="shared" si="614"/>
        <v>10</v>
      </c>
      <c r="Q1803" s="52">
        <f t="shared" si="615"/>
        <v>0</v>
      </c>
      <c r="R1803" s="37">
        <f t="shared" si="616"/>
        <v>0</v>
      </c>
      <c r="S1803" s="37">
        <f t="shared" si="617"/>
        <v>0</v>
      </c>
      <c r="T1803" s="37">
        <f t="shared" si="618"/>
        <v>0</v>
      </c>
      <c r="U1803" s="37">
        <f t="shared" si="619"/>
        <v>0</v>
      </c>
      <c r="V1803" s="37">
        <f t="shared" si="620"/>
        <v>0</v>
      </c>
      <c r="W1803" s="37">
        <f t="shared" si="621"/>
        <v>69000</v>
      </c>
    </row>
    <row r="1804" spans="1:23" x14ac:dyDescent="0.35">
      <c r="A1804" s="30">
        <v>46077</v>
      </c>
      <c r="B1804" s="31" t="s">
        <v>1511</v>
      </c>
      <c r="C1804" s="31" t="s">
        <v>523</v>
      </c>
      <c r="D1804" s="31">
        <v>9000</v>
      </c>
      <c r="E1804" s="31">
        <v>1440</v>
      </c>
      <c r="F1804" s="31">
        <v>10440</v>
      </c>
      <c r="G1804" s="31">
        <v>10440</v>
      </c>
      <c r="H1804" s="31">
        <f t="shared" si="622"/>
        <v>9000</v>
      </c>
      <c r="I1804" s="30">
        <v>46107</v>
      </c>
      <c r="J1804" s="30" t="s">
        <v>503</v>
      </c>
      <c r="K1804" s="31" t="s">
        <v>504</v>
      </c>
      <c r="L1804" s="31" t="s">
        <v>397</v>
      </c>
      <c r="M1804" s="31" t="s">
        <v>388</v>
      </c>
      <c r="N1804" s="7">
        <v>46087</v>
      </c>
      <c r="O1804" s="33">
        <f t="shared" si="613"/>
        <v>3</v>
      </c>
      <c r="P1804" s="33">
        <f t="shared" si="614"/>
        <v>10</v>
      </c>
      <c r="Q1804" s="52">
        <f t="shared" si="615"/>
        <v>0</v>
      </c>
      <c r="R1804" s="37">
        <f t="shared" si="616"/>
        <v>0</v>
      </c>
      <c r="S1804" s="37">
        <f t="shared" si="617"/>
        <v>0</v>
      </c>
      <c r="T1804" s="37">
        <f t="shared" si="618"/>
        <v>0</v>
      </c>
      <c r="U1804" s="37">
        <f t="shared" si="619"/>
        <v>0</v>
      </c>
      <c r="V1804" s="37">
        <f t="shared" si="620"/>
        <v>0</v>
      </c>
      <c r="W1804" s="37">
        <f t="shared" si="621"/>
        <v>9000</v>
      </c>
    </row>
    <row r="1805" spans="1:23" x14ac:dyDescent="0.35">
      <c r="A1805" s="30">
        <v>46077</v>
      </c>
      <c r="B1805" s="31" t="s">
        <v>1513</v>
      </c>
      <c r="C1805" s="31" t="s">
        <v>926</v>
      </c>
      <c r="D1805" s="31">
        <v>12825</v>
      </c>
      <c r="E1805" s="31">
        <v>2052</v>
      </c>
      <c r="F1805" s="31">
        <v>14877</v>
      </c>
      <c r="G1805" s="31">
        <v>14877</v>
      </c>
      <c r="H1805" s="31">
        <f t="shared" si="622"/>
        <v>12825</v>
      </c>
      <c r="I1805" s="30">
        <v>46107</v>
      </c>
      <c r="J1805" s="30" t="s">
        <v>503</v>
      </c>
      <c r="K1805" s="31" t="s">
        <v>504</v>
      </c>
      <c r="L1805" s="31" t="s">
        <v>835</v>
      </c>
      <c r="M1805" s="31" t="s">
        <v>388</v>
      </c>
      <c r="N1805" s="7">
        <v>46087</v>
      </c>
      <c r="O1805" s="33">
        <f t="shared" si="613"/>
        <v>3</v>
      </c>
      <c r="P1805" s="33">
        <f t="shared" si="614"/>
        <v>10</v>
      </c>
      <c r="Q1805" s="52">
        <f t="shared" si="615"/>
        <v>0</v>
      </c>
      <c r="R1805" s="37">
        <f t="shared" si="616"/>
        <v>0</v>
      </c>
      <c r="S1805" s="37">
        <f t="shared" si="617"/>
        <v>0</v>
      </c>
      <c r="T1805" s="37">
        <f t="shared" si="618"/>
        <v>0</v>
      </c>
      <c r="U1805" s="37">
        <f t="shared" si="619"/>
        <v>0</v>
      </c>
      <c r="V1805" s="37">
        <f t="shared" si="620"/>
        <v>0</v>
      </c>
      <c r="W1805" s="37">
        <f t="shared" si="621"/>
        <v>12825</v>
      </c>
    </row>
    <row r="1806" spans="1:23" x14ac:dyDescent="0.35">
      <c r="A1806" s="30">
        <v>46076</v>
      </c>
      <c r="B1806" s="31" t="s">
        <v>1515</v>
      </c>
      <c r="C1806" s="31" t="s">
        <v>400</v>
      </c>
      <c r="D1806" s="31">
        <v>102002.87</v>
      </c>
      <c r="E1806" s="31">
        <v>16320.46</v>
      </c>
      <c r="F1806" s="31">
        <v>118323.33</v>
      </c>
      <c r="G1806" s="31">
        <v>118323.33</v>
      </c>
      <c r="H1806" s="31">
        <f t="shared" si="622"/>
        <v>102002.87</v>
      </c>
      <c r="I1806" s="30">
        <v>46106</v>
      </c>
      <c r="J1806" s="30" t="s">
        <v>503</v>
      </c>
      <c r="K1806" s="31" t="s">
        <v>504</v>
      </c>
      <c r="L1806" s="31" t="s">
        <v>835</v>
      </c>
      <c r="M1806" s="31" t="s">
        <v>388</v>
      </c>
      <c r="N1806" s="7">
        <v>46087</v>
      </c>
      <c r="O1806" s="33">
        <f t="shared" si="613"/>
        <v>3</v>
      </c>
      <c r="P1806" s="33">
        <f t="shared" si="614"/>
        <v>10</v>
      </c>
      <c r="Q1806" s="52">
        <f t="shared" si="615"/>
        <v>0</v>
      </c>
      <c r="R1806" s="37">
        <f t="shared" si="616"/>
        <v>0</v>
      </c>
      <c r="S1806" s="37">
        <f t="shared" si="617"/>
        <v>0</v>
      </c>
      <c r="T1806" s="37">
        <f t="shared" si="618"/>
        <v>0</v>
      </c>
      <c r="U1806" s="37">
        <f t="shared" si="619"/>
        <v>0</v>
      </c>
      <c r="V1806" s="37">
        <f t="shared" si="620"/>
        <v>0</v>
      </c>
      <c r="W1806" s="37">
        <f t="shared" si="621"/>
        <v>102002.87</v>
      </c>
    </row>
    <row r="1807" spans="1:23" x14ac:dyDescent="0.35">
      <c r="A1807" s="30">
        <v>46076</v>
      </c>
      <c r="B1807" s="31" t="s">
        <v>1516</v>
      </c>
      <c r="C1807" s="31" t="s">
        <v>400</v>
      </c>
      <c r="D1807" s="31">
        <v>102002.87</v>
      </c>
      <c r="E1807" s="31">
        <v>16320.46</v>
      </c>
      <c r="F1807" s="31">
        <v>118323.33</v>
      </c>
      <c r="G1807" s="31">
        <v>118323.33</v>
      </c>
      <c r="H1807" s="31">
        <f t="shared" si="622"/>
        <v>102002.87</v>
      </c>
      <c r="I1807" s="30">
        <v>46106</v>
      </c>
      <c r="J1807" s="30" t="s">
        <v>503</v>
      </c>
      <c r="K1807" s="31" t="s">
        <v>504</v>
      </c>
      <c r="L1807" s="31" t="s">
        <v>835</v>
      </c>
      <c r="M1807" s="31" t="s">
        <v>388</v>
      </c>
      <c r="N1807" s="7">
        <v>46087</v>
      </c>
      <c r="O1807" s="33">
        <f t="shared" si="613"/>
        <v>3</v>
      </c>
      <c r="P1807" s="33">
        <f t="shared" si="614"/>
        <v>10</v>
      </c>
      <c r="Q1807" s="52">
        <f t="shared" si="615"/>
        <v>0</v>
      </c>
      <c r="R1807" s="37">
        <f t="shared" si="616"/>
        <v>0</v>
      </c>
      <c r="S1807" s="37">
        <f t="shared" si="617"/>
        <v>0</v>
      </c>
      <c r="T1807" s="37">
        <f t="shared" si="618"/>
        <v>0</v>
      </c>
      <c r="U1807" s="37">
        <f t="shared" si="619"/>
        <v>0</v>
      </c>
      <c r="V1807" s="37">
        <f t="shared" si="620"/>
        <v>0</v>
      </c>
      <c r="W1807" s="37">
        <f t="shared" si="621"/>
        <v>102002.87</v>
      </c>
    </row>
    <row r="1808" spans="1:23" x14ac:dyDescent="0.35">
      <c r="A1808" s="30">
        <v>46076</v>
      </c>
      <c r="B1808" s="31" t="s">
        <v>1519</v>
      </c>
      <c r="C1808" s="31" t="s">
        <v>926</v>
      </c>
      <c r="D1808" s="31">
        <v>12825</v>
      </c>
      <c r="E1808" s="31">
        <v>2052</v>
      </c>
      <c r="F1808" s="31">
        <v>14877</v>
      </c>
      <c r="G1808" s="31">
        <v>14877</v>
      </c>
      <c r="H1808" s="31">
        <f t="shared" si="622"/>
        <v>12825</v>
      </c>
      <c r="I1808" s="30">
        <v>46106</v>
      </c>
      <c r="J1808" s="30" t="s">
        <v>503</v>
      </c>
      <c r="K1808" s="31" t="s">
        <v>504</v>
      </c>
      <c r="L1808" s="31" t="s">
        <v>835</v>
      </c>
      <c r="M1808" s="31" t="s">
        <v>388</v>
      </c>
      <c r="N1808" s="7">
        <v>46087</v>
      </c>
      <c r="O1808" s="33">
        <f t="shared" si="613"/>
        <v>3</v>
      </c>
      <c r="P1808" s="33">
        <f t="shared" si="614"/>
        <v>10</v>
      </c>
      <c r="Q1808" s="52">
        <f t="shared" si="615"/>
        <v>0</v>
      </c>
      <c r="R1808" s="37">
        <f t="shared" si="616"/>
        <v>0</v>
      </c>
      <c r="S1808" s="37">
        <f t="shared" si="617"/>
        <v>0</v>
      </c>
      <c r="T1808" s="37">
        <f t="shared" si="618"/>
        <v>0</v>
      </c>
      <c r="U1808" s="37">
        <f t="shared" si="619"/>
        <v>0</v>
      </c>
      <c r="V1808" s="37">
        <f t="shared" si="620"/>
        <v>0</v>
      </c>
      <c r="W1808" s="37">
        <f t="shared" si="621"/>
        <v>12825</v>
      </c>
    </row>
    <row r="1809" spans="1:23" x14ac:dyDescent="0.35">
      <c r="A1809" s="30">
        <v>46074</v>
      </c>
      <c r="B1809" s="31" t="s">
        <v>1520</v>
      </c>
      <c r="C1809" s="31" t="s">
        <v>831</v>
      </c>
      <c r="D1809" s="31">
        <v>33317.279999999999</v>
      </c>
      <c r="E1809" s="31">
        <v>5330.76</v>
      </c>
      <c r="F1809" s="31">
        <v>38648.04</v>
      </c>
      <c r="G1809" s="31">
        <v>38648.04</v>
      </c>
      <c r="H1809" s="31">
        <f t="shared" si="622"/>
        <v>33317.279999999999</v>
      </c>
      <c r="I1809" s="30">
        <v>46104</v>
      </c>
      <c r="J1809" s="30" t="s">
        <v>503</v>
      </c>
      <c r="K1809" s="31" t="s">
        <v>504</v>
      </c>
      <c r="L1809" s="31" t="s">
        <v>397</v>
      </c>
      <c r="M1809" s="31" t="s">
        <v>388</v>
      </c>
      <c r="N1809" s="7">
        <v>46087</v>
      </c>
      <c r="O1809" s="33">
        <f t="shared" si="613"/>
        <v>3</v>
      </c>
      <c r="P1809" s="33">
        <f t="shared" si="614"/>
        <v>10</v>
      </c>
      <c r="Q1809" s="52">
        <f t="shared" si="615"/>
        <v>0</v>
      </c>
      <c r="R1809" s="37">
        <f t="shared" si="616"/>
        <v>0</v>
      </c>
      <c r="S1809" s="37">
        <f t="shared" si="617"/>
        <v>0</v>
      </c>
      <c r="T1809" s="37">
        <f t="shared" si="618"/>
        <v>0</v>
      </c>
      <c r="U1809" s="37">
        <f t="shared" si="619"/>
        <v>0</v>
      </c>
      <c r="V1809" s="37">
        <f t="shared" si="620"/>
        <v>0</v>
      </c>
      <c r="W1809" s="37">
        <f t="shared" si="621"/>
        <v>33317.279999999999</v>
      </c>
    </row>
    <row r="1810" spans="1:23" x14ac:dyDescent="0.35">
      <c r="A1810" s="30">
        <v>46072</v>
      </c>
      <c r="B1810" s="31" t="s">
        <v>1445</v>
      </c>
      <c r="C1810" s="31" t="s">
        <v>803</v>
      </c>
      <c r="D1810" s="31">
        <v>9000</v>
      </c>
      <c r="E1810" s="31">
        <v>1440</v>
      </c>
      <c r="F1810" s="31">
        <v>10440</v>
      </c>
      <c r="G1810" s="31">
        <v>10440</v>
      </c>
      <c r="H1810" s="31">
        <f t="shared" si="622"/>
        <v>9000</v>
      </c>
      <c r="I1810" s="30">
        <v>46102</v>
      </c>
      <c r="J1810" s="30" t="s">
        <v>503</v>
      </c>
      <c r="K1810" s="31" t="s">
        <v>504</v>
      </c>
      <c r="L1810" s="31" t="s">
        <v>397</v>
      </c>
      <c r="M1810" s="31" t="s">
        <v>388</v>
      </c>
      <c r="N1810" s="7">
        <v>46087</v>
      </c>
      <c r="O1810" s="33">
        <f t="shared" si="613"/>
        <v>3</v>
      </c>
      <c r="P1810" s="33">
        <f t="shared" si="614"/>
        <v>10</v>
      </c>
      <c r="Q1810" s="52">
        <f t="shared" si="615"/>
        <v>0</v>
      </c>
      <c r="R1810" s="37">
        <f t="shared" si="616"/>
        <v>0</v>
      </c>
      <c r="S1810" s="37">
        <f t="shared" si="617"/>
        <v>0</v>
      </c>
      <c r="T1810" s="37">
        <f t="shared" si="618"/>
        <v>0</v>
      </c>
      <c r="U1810" s="37">
        <f t="shared" si="619"/>
        <v>0</v>
      </c>
      <c r="V1810" s="37">
        <f t="shared" si="620"/>
        <v>0</v>
      </c>
      <c r="W1810" s="37">
        <f t="shared" si="621"/>
        <v>9000</v>
      </c>
    </row>
    <row r="1811" spans="1:23" x14ac:dyDescent="0.35">
      <c r="A1811" s="30">
        <v>46072</v>
      </c>
      <c r="B1811" s="31" t="s">
        <v>1446</v>
      </c>
      <c r="C1811" s="31" t="s">
        <v>794</v>
      </c>
      <c r="D1811" s="31">
        <v>69000</v>
      </c>
      <c r="E1811" s="31"/>
      <c r="F1811" s="31">
        <v>69000</v>
      </c>
      <c r="G1811" s="31">
        <v>69000</v>
      </c>
      <c r="H1811" s="31">
        <f t="shared" si="622"/>
        <v>69000</v>
      </c>
      <c r="I1811" s="30">
        <v>46102</v>
      </c>
      <c r="J1811" s="30" t="s">
        <v>503</v>
      </c>
      <c r="K1811" s="31" t="s">
        <v>504</v>
      </c>
      <c r="L1811" s="31" t="s">
        <v>397</v>
      </c>
      <c r="M1811" s="31" t="s">
        <v>388</v>
      </c>
      <c r="N1811" s="7">
        <v>46087</v>
      </c>
      <c r="O1811" s="33">
        <f t="shared" si="613"/>
        <v>3</v>
      </c>
      <c r="P1811" s="33">
        <f t="shared" si="614"/>
        <v>10</v>
      </c>
      <c r="Q1811" s="52">
        <f t="shared" si="615"/>
        <v>0</v>
      </c>
      <c r="R1811" s="37">
        <f t="shared" si="616"/>
        <v>0</v>
      </c>
      <c r="S1811" s="37">
        <f t="shared" si="617"/>
        <v>0</v>
      </c>
      <c r="T1811" s="37">
        <f t="shared" si="618"/>
        <v>0</v>
      </c>
      <c r="U1811" s="37">
        <f t="shared" si="619"/>
        <v>0</v>
      </c>
      <c r="V1811" s="37">
        <f t="shared" si="620"/>
        <v>0</v>
      </c>
      <c r="W1811" s="37">
        <f t="shared" si="621"/>
        <v>69000</v>
      </c>
    </row>
    <row r="1812" spans="1:23" x14ac:dyDescent="0.35">
      <c r="A1812" s="30">
        <v>46072</v>
      </c>
      <c r="B1812" s="31" t="s">
        <v>1449</v>
      </c>
      <c r="C1812" s="31" t="s">
        <v>1448</v>
      </c>
      <c r="D1812" s="31">
        <v>35478.14</v>
      </c>
      <c r="E1812" s="31">
        <v>5676.5</v>
      </c>
      <c r="F1812" s="31">
        <v>41154.639999999999</v>
      </c>
      <c r="G1812" s="31">
        <v>41154.639999999999</v>
      </c>
      <c r="H1812" s="31">
        <f t="shared" si="622"/>
        <v>35478.14</v>
      </c>
      <c r="I1812" s="30">
        <v>46102</v>
      </c>
      <c r="J1812" s="30" t="s">
        <v>503</v>
      </c>
      <c r="K1812" s="31" t="s">
        <v>504</v>
      </c>
      <c r="L1812" s="31" t="s">
        <v>1146</v>
      </c>
      <c r="M1812" s="31" t="s">
        <v>388</v>
      </c>
      <c r="N1812" s="7">
        <v>46087</v>
      </c>
      <c r="O1812" s="33">
        <f t="shared" si="613"/>
        <v>3</v>
      </c>
      <c r="P1812" s="33">
        <f t="shared" si="614"/>
        <v>10</v>
      </c>
      <c r="Q1812" s="52">
        <f t="shared" si="615"/>
        <v>0</v>
      </c>
      <c r="R1812" s="37">
        <f t="shared" si="616"/>
        <v>0</v>
      </c>
      <c r="S1812" s="37">
        <f t="shared" si="617"/>
        <v>0</v>
      </c>
      <c r="T1812" s="37">
        <f t="shared" si="618"/>
        <v>0</v>
      </c>
      <c r="U1812" s="37">
        <f t="shared" si="619"/>
        <v>0</v>
      </c>
      <c r="V1812" s="37">
        <f t="shared" si="620"/>
        <v>0</v>
      </c>
      <c r="W1812" s="37">
        <f t="shared" si="621"/>
        <v>35478.14</v>
      </c>
    </row>
    <row r="1813" spans="1:23" x14ac:dyDescent="0.35">
      <c r="A1813" s="30">
        <v>46072</v>
      </c>
      <c r="B1813" s="31" t="s">
        <v>1450</v>
      </c>
      <c r="C1813" s="31" t="s">
        <v>1448</v>
      </c>
      <c r="D1813" s="31">
        <v>55531.01</v>
      </c>
      <c r="E1813" s="31">
        <v>8884.9599999999991</v>
      </c>
      <c r="F1813" s="31">
        <v>64415.97</v>
      </c>
      <c r="G1813" s="31">
        <v>64415.97</v>
      </c>
      <c r="H1813" s="31">
        <f t="shared" si="622"/>
        <v>55531.01</v>
      </c>
      <c r="I1813" s="30">
        <v>46102</v>
      </c>
      <c r="J1813" s="30" t="s">
        <v>503</v>
      </c>
      <c r="K1813" s="31" t="s">
        <v>504</v>
      </c>
      <c r="L1813" s="31" t="s">
        <v>1146</v>
      </c>
      <c r="M1813" s="31" t="s">
        <v>388</v>
      </c>
      <c r="N1813" s="7">
        <v>46087</v>
      </c>
      <c r="O1813" s="33">
        <f t="shared" si="613"/>
        <v>3</v>
      </c>
      <c r="P1813" s="33">
        <f t="shared" si="614"/>
        <v>10</v>
      </c>
      <c r="Q1813" s="52">
        <f t="shared" si="615"/>
        <v>0</v>
      </c>
      <c r="R1813" s="37">
        <f t="shared" si="616"/>
        <v>0</v>
      </c>
      <c r="S1813" s="37">
        <f t="shared" si="617"/>
        <v>0</v>
      </c>
      <c r="T1813" s="37">
        <f t="shared" si="618"/>
        <v>0</v>
      </c>
      <c r="U1813" s="37">
        <f t="shared" si="619"/>
        <v>0</v>
      </c>
      <c r="V1813" s="37">
        <f t="shared" si="620"/>
        <v>0</v>
      </c>
      <c r="W1813" s="37">
        <f t="shared" si="621"/>
        <v>55531.01</v>
      </c>
    </row>
    <row r="1814" spans="1:23" x14ac:dyDescent="0.35">
      <c r="A1814" s="30">
        <v>46072</v>
      </c>
      <c r="B1814" s="31" t="s">
        <v>1451</v>
      </c>
      <c r="C1814" s="31" t="s">
        <v>920</v>
      </c>
      <c r="D1814" s="31">
        <v>35478.14</v>
      </c>
      <c r="E1814" s="31">
        <v>5676.5</v>
      </c>
      <c r="F1814" s="31">
        <v>41154.639999999999</v>
      </c>
      <c r="G1814" s="31">
        <v>41154.639999999999</v>
      </c>
      <c r="H1814" s="31">
        <f t="shared" si="622"/>
        <v>35478.14</v>
      </c>
      <c r="I1814" s="30">
        <v>46102</v>
      </c>
      <c r="J1814" s="30" t="s">
        <v>503</v>
      </c>
      <c r="K1814" s="31" t="s">
        <v>504</v>
      </c>
      <c r="L1814" s="31" t="s">
        <v>835</v>
      </c>
      <c r="M1814" s="31" t="s">
        <v>388</v>
      </c>
      <c r="N1814" s="7">
        <v>46087</v>
      </c>
      <c r="O1814" s="33">
        <f t="shared" si="613"/>
        <v>3</v>
      </c>
      <c r="P1814" s="33">
        <f t="shared" si="614"/>
        <v>10</v>
      </c>
      <c r="Q1814" s="52">
        <f t="shared" si="615"/>
        <v>0</v>
      </c>
      <c r="R1814" s="37">
        <f t="shared" si="616"/>
        <v>0</v>
      </c>
      <c r="S1814" s="37">
        <f t="shared" si="617"/>
        <v>0</v>
      </c>
      <c r="T1814" s="37">
        <f t="shared" si="618"/>
        <v>0</v>
      </c>
      <c r="U1814" s="37">
        <f t="shared" si="619"/>
        <v>0</v>
      </c>
      <c r="V1814" s="37">
        <f t="shared" si="620"/>
        <v>0</v>
      </c>
      <c r="W1814" s="37">
        <f t="shared" si="621"/>
        <v>35478.14</v>
      </c>
    </row>
    <row r="1815" spans="1:23" x14ac:dyDescent="0.35">
      <c r="A1815" s="30">
        <v>46071</v>
      </c>
      <c r="B1815" s="31" t="s">
        <v>1452</v>
      </c>
      <c r="C1815" s="31" t="s">
        <v>831</v>
      </c>
      <c r="D1815" s="31">
        <v>20898.05</v>
      </c>
      <c r="E1815" s="31">
        <v>3343.69</v>
      </c>
      <c r="F1815" s="31">
        <v>24241.74</v>
      </c>
      <c r="G1815" s="31">
        <v>24241.74</v>
      </c>
      <c r="H1815" s="31">
        <f t="shared" si="622"/>
        <v>20898.05</v>
      </c>
      <c r="I1815" s="30">
        <v>46101</v>
      </c>
      <c r="J1815" s="30" t="s">
        <v>503</v>
      </c>
      <c r="K1815" s="31" t="s">
        <v>504</v>
      </c>
      <c r="L1815" s="31" t="s">
        <v>397</v>
      </c>
      <c r="M1815" s="31" t="s">
        <v>388</v>
      </c>
      <c r="N1815" s="7">
        <v>46087</v>
      </c>
      <c r="O1815" s="33">
        <f t="shared" si="613"/>
        <v>3</v>
      </c>
      <c r="P1815" s="33">
        <f t="shared" si="614"/>
        <v>10</v>
      </c>
      <c r="Q1815" s="52">
        <f t="shared" si="615"/>
        <v>0</v>
      </c>
      <c r="R1815" s="37">
        <f t="shared" si="616"/>
        <v>0</v>
      </c>
      <c r="S1815" s="37">
        <f t="shared" si="617"/>
        <v>0</v>
      </c>
      <c r="T1815" s="37">
        <f t="shared" si="618"/>
        <v>0</v>
      </c>
      <c r="U1815" s="37">
        <f t="shared" si="619"/>
        <v>0</v>
      </c>
      <c r="V1815" s="37">
        <f t="shared" si="620"/>
        <v>0</v>
      </c>
      <c r="W1815" s="37">
        <f t="shared" si="621"/>
        <v>20898.05</v>
      </c>
    </row>
    <row r="1816" spans="1:23" x14ac:dyDescent="0.35">
      <c r="A1816" s="30">
        <v>46071</v>
      </c>
      <c r="B1816" s="31" t="s">
        <v>1454</v>
      </c>
      <c r="C1816" s="31" t="s">
        <v>831</v>
      </c>
      <c r="D1816" s="31">
        <v>13500</v>
      </c>
      <c r="E1816" s="31"/>
      <c r="F1816" s="31">
        <v>13500</v>
      </c>
      <c r="G1816" s="31">
        <v>13500</v>
      </c>
      <c r="H1816" s="31">
        <f t="shared" si="622"/>
        <v>13500</v>
      </c>
      <c r="I1816" s="30">
        <v>46101</v>
      </c>
      <c r="J1816" s="30" t="s">
        <v>503</v>
      </c>
      <c r="K1816" s="31" t="s">
        <v>504</v>
      </c>
      <c r="L1816" s="31" t="s">
        <v>397</v>
      </c>
      <c r="M1816" s="31" t="s">
        <v>388</v>
      </c>
      <c r="N1816" s="7">
        <v>46087</v>
      </c>
      <c r="O1816" s="33">
        <f t="shared" si="613"/>
        <v>3</v>
      </c>
      <c r="P1816" s="33">
        <f t="shared" si="614"/>
        <v>10</v>
      </c>
      <c r="Q1816" s="52">
        <f t="shared" si="615"/>
        <v>0</v>
      </c>
      <c r="R1816" s="37">
        <f t="shared" si="616"/>
        <v>0</v>
      </c>
      <c r="S1816" s="37">
        <f t="shared" si="617"/>
        <v>0</v>
      </c>
      <c r="T1816" s="37">
        <f t="shared" si="618"/>
        <v>0</v>
      </c>
      <c r="U1816" s="37">
        <f t="shared" si="619"/>
        <v>0</v>
      </c>
      <c r="V1816" s="37">
        <f t="shared" si="620"/>
        <v>0</v>
      </c>
      <c r="W1816" s="37">
        <f t="shared" si="621"/>
        <v>13500</v>
      </c>
    </row>
    <row r="1817" spans="1:23" x14ac:dyDescent="0.35">
      <c r="A1817" s="30">
        <v>46071</v>
      </c>
      <c r="B1817" s="31" t="s">
        <v>1456</v>
      </c>
      <c r="C1817" s="31" t="s">
        <v>400</v>
      </c>
      <c r="D1817" s="31">
        <v>54411.35</v>
      </c>
      <c r="E1817" s="31">
        <v>8705.82</v>
      </c>
      <c r="F1817" s="31">
        <v>63117.17</v>
      </c>
      <c r="G1817" s="31">
        <v>63117.17</v>
      </c>
      <c r="H1817" s="31">
        <f t="shared" si="622"/>
        <v>54411.35</v>
      </c>
      <c r="I1817" s="30">
        <v>46101</v>
      </c>
      <c r="J1817" s="30" t="s">
        <v>503</v>
      </c>
      <c r="K1817" s="31" t="s">
        <v>504</v>
      </c>
      <c r="L1817" s="31" t="s">
        <v>835</v>
      </c>
      <c r="M1817" s="31" t="s">
        <v>388</v>
      </c>
      <c r="N1817" s="7">
        <v>46087</v>
      </c>
      <c r="O1817" s="33">
        <f t="shared" si="613"/>
        <v>3</v>
      </c>
      <c r="P1817" s="33">
        <f t="shared" si="614"/>
        <v>10</v>
      </c>
      <c r="Q1817" s="52">
        <f t="shared" si="615"/>
        <v>0</v>
      </c>
      <c r="R1817" s="37">
        <f t="shared" si="616"/>
        <v>0</v>
      </c>
      <c r="S1817" s="37">
        <f t="shared" si="617"/>
        <v>0</v>
      </c>
      <c r="T1817" s="37">
        <f t="shared" si="618"/>
        <v>0</v>
      </c>
      <c r="U1817" s="37">
        <f t="shared" si="619"/>
        <v>0</v>
      </c>
      <c r="V1817" s="37">
        <f t="shared" si="620"/>
        <v>0</v>
      </c>
      <c r="W1817" s="37">
        <f t="shared" si="621"/>
        <v>54411.35</v>
      </c>
    </row>
    <row r="1818" spans="1:23" x14ac:dyDescent="0.35">
      <c r="A1818" s="30">
        <v>46071</v>
      </c>
      <c r="B1818" s="31" t="s">
        <v>1457</v>
      </c>
      <c r="C1818" s="31" t="s">
        <v>411</v>
      </c>
      <c r="D1818" s="31">
        <v>5200</v>
      </c>
      <c r="E1818" s="31">
        <v>832</v>
      </c>
      <c r="F1818" s="31">
        <v>6032</v>
      </c>
      <c r="G1818" s="31">
        <v>6032</v>
      </c>
      <c r="H1818" s="31">
        <f t="shared" si="622"/>
        <v>5200</v>
      </c>
      <c r="I1818" s="30">
        <v>46101</v>
      </c>
      <c r="J1818" s="30" t="s">
        <v>503</v>
      </c>
      <c r="K1818" s="31" t="s">
        <v>504</v>
      </c>
      <c r="L1818" s="31" t="s">
        <v>835</v>
      </c>
      <c r="M1818" s="31" t="s">
        <v>388</v>
      </c>
      <c r="N1818" s="7">
        <v>46087</v>
      </c>
      <c r="O1818" s="33">
        <f t="shared" si="613"/>
        <v>3</v>
      </c>
      <c r="P1818" s="33">
        <f t="shared" si="614"/>
        <v>10</v>
      </c>
      <c r="Q1818" s="52">
        <f t="shared" si="615"/>
        <v>0</v>
      </c>
      <c r="R1818" s="37">
        <f t="shared" si="616"/>
        <v>0</v>
      </c>
      <c r="S1818" s="37">
        <f t="shared" si="617"/>
        <v>0</v>
      </c>
      <c r="T1818" s="37">
        <f t="shared" si="618"/>
        <v>0</v>
      </c>
      <c r="U1818" s="37">
        <f t="shared" si="619"/>
        <v>0</v>
      </c>
      <c r="V1818" s="37">
        <f t="shared" si="620"/>
        <v>0</v>
      </c>
      <c r="W1818" s="37">
        <f t="shared" si="621"/>
        <v>5200</v>
      </c>
    </row>
    <row r="1819" spans="1:23" x14ac:dyDescent="0.35">
      <c r="A1819" s="30">
        <v>46071</v>
      </c>
      <c r="B1819" s="31" t="s">
        <v>1458</v>
      </c>
      <c r="C1819" s="31" t="s">
        <v>926</v>
      </c>
      <c r="D1819" s="31">
        <v>8550</v>
      </c>
      <c r="E1819" s="31">
        <v>1368</v>
      </c>
      <c r="F1819" s="31">
        <v>9918</v>
      </c>
      <c r="G1819" s="31">
        <v>9918</v>
      </c>
      <c r="H1819" s="31">
        <f t="shared" si="622"/>
        <v>8550</v>
      </c>
      <c r="I1819" s="30">
        <v>46101</v>
      </c>
      <c r="J1819" s="30" t="s">
        <v>503</v>
      </c>
      <c r="K1819" s="31" t="s">
        <v>504</v>
      </c>
      <c r="L1819" s="31" t="s">
        <v>835</v>
      </c>
      <c r="M1819" s="31" t="s">
        <v>388</v>
      </c>
      <c r="N1819" s="7">
        <v>46087</v>
      </c>
      <c r="O1819" s="33">
        <f t="shared" si="613"/>
        <v>3</v>
      </c>
      <c r="P1819" s="33">
        <f t="shared" si="614"/>
        <v>10</v>
      </c>
      <c r="Q1819" s="52">
        <f t="shared" si="615"/>
        <v>0</v>
      </c>
      <c r="R1819" s="37">
        <f t="shared" si="616"/>
        <v>0</v>
      </c>
      <c r="S1819" s="37">
        <f t="shared" si="617"/>
        <v>0</v>
      </c>
      <c r="T1819" s="37">
        <f t="shared" si="618"/>
        <v>0</v>
      </c>
      <c r="U1819" s="37">
        <f t="shared" si="619"/>
        <v>0</v>
      </c>
      <c r="V1819" s="37">
        <f t="shared" si="620"/>
        <v>0</v>
      </c>
      <c r="W1819" s="37">
        <f t="shared" si="621"/>
        <v>8550</v>
      </c>
    </row>
    <row r="1820" spans="1:23" x14ac:dyDescent="0.35">
      <c r="A1820" s="30">
        <v>46070</v>
      </c>
      <c r="B1820" s="31" t="s">
        <v>1459</v>
      </c>
      <c r="C1820" s="31" t="s">
        <v>400</v>
      </c>
      <c r="D1820" s="31">
        <v>27200.92</v>
      </c>
      <c r="E1820" s="31">
        <v>4352.1499999999996</v>
      </c>
      <c r="F1820" s="31">
        <v>31553.07</v>
      </c>
      <c r="G1820" s="31">
        <v>31553.07</v>
      </c>
      <c r="H1820" s="31">
        <f t="shared" si="622"/>
        <v>27200.92</v>
      </c>
      <c r="I1820" s="30">
        <v>46100</v>
      </c>
      <c r="J1820" s="30" t="s">
        <v>503</v>
      </c>
      <c r="K1820" s="31" t="s">
        <v>504</v>
      </c>
      <c r="L1820" s="31" t="s">
        <v>835</v>
      </c>
      <c r="M1820" s="31" t="s">
        <v>388</v>
      </c>
      <c r="N1820" s="7">
        <v>46087</v>
      </c>
      <c r="O1820" s="33">
        <f t="shared" si="613"/>
        <v>3</v>
      </c>
      <c r="P1820" s="33">
        <f t="shared" si="614"/>
        <v>10</v>
      </c>
      <c r="Q1820" s="52">
        <f t="shared" si="615"/>
        <v>0</v>
      </c>
      <c r="R1820" s="37">
        <f t="shared" si="616"/>
        <v>0</v>
      </c>
      <c r="S1820" s="37">
        <f t="shared" si="617"/>
        <v>0</v>
      </c>
      <c r="T1820" s="37">
        <f t="shared" si="618"/>
        <v>0</v>
      </c>
      <c r="U1820" s="37">
        <f t="shared" si="619"/>
        <v>0</v>
      </c>
      <c r="V1820" s="37">
        <f t="shared" si="620"/>
        <v>0</v>
      </c>
      <c r="W1820" s="37">
        <f t="shared" si="621"/>
        <v>27200.92</v>
      </c>
    </row>
    <row r="1821" spans="1:23" x14ac:dyDescent="0.35">
      <c r="A1821" s="30">
        <v>46070</v>
      </c>
      <c r="B1821" s="31" t="s">
        <v>1461</v>
      </c>
      <c r="C1821" s="31" t="s">
        <v>674</v>
      </c>
      <c r="D1821" s="31">
        <v>142186.64000000001</v>
      </c>
      <c r="E1821" s="31">
        <v>22749.86</v>
      </c>
      <c r="F1821" s="31">
        <v>164936.5</v>
      </c>
      <c r="G1821" s="31">
        <v>164936.5</v>
      </c>
      <c r="H1821" s="31">
        <f t="shared" si="622"/>
        <v>142186.64000000001</v>
      </c>
      <c r="I1821" s="30">
        <v>46100</v>
      </c>
      <c r="J1821" s="30" t="s">
        <v>503</v>
      </c>
      <c r="K1821" s="31" t="s">
        <v>504</v>
      </c>
      <c r="L1821" s="31" t="s">
        <v>835</v>
      </c>
      <c r="M1821" s="31" t="s">
        <v>388</v>
      </c>
      <c r="N1821" s="7">
        <v>46087</v>
      </c>
      <c r="O1821" s="33">
        <f t="shared" si="613"/>
        <v>3</v>
      </c>
      <c r="P1821" s="33">
        <f t="shared" si="614"/>
        <v>10</v>
      </c>
      <c r="Q1821" s="52">
        <f t="shared" si="615"/>
        <v>0</v>
      </c>
      <c r="R1821" s="37">
        <f t="shared" si="616"/>
        <v>0</v>
      </c>
      <c r="S1821" s="37">
        <f t="shared" si="617"/>
        <v>0</v>
      </c>
      <c r="T1821" s="37">
        <f t="shared" si="618"/>
        <v>0</v>
      </c>
      <c r="U1821" s="37">
        <f t="shared" si="619"/>
        <v>0</v>
      </c>
      <c r="V1821" s="37">
        <f t="shared" si="620"/>
        <v>0</v>
      </c>
      <c r="W1821" s="37">
        <f t="shared" si="621"/>
        <v>142186.64000000001</v>
      </c>
    </row>
    <row r="1822" spans="1:23" x14ac:dyDescent="0.35">
      <c r="A1822" s="30">
        <v>46070</v>
      </c>
      <c r="B1822" s="31" t="s">
        <v>1462</v>
      </c>
      <c r="C1822" s="31" t="s">
        <v>523</v>
      </c>
      <c r="D1822" s="31">
        <v>9000</v>
      </c>
      <c r="E1822" s="31">
        <v>1440</v>
      </c>
      <c r="F1822" s="31">
        <v>10440</v>
      </c>
      <c r="G1822" s="31">
        <v>10440</v>
      </c>
      <c r="H1822" s="31">
        <f t="shared" si="622"/>
        <v>9000</v>
      </c>
      <c r="I1822" s="30">
        <v>46100</v>
      </c>
      <c r="J1822" s="30" t="s">
        <v>503</v>
      </c>
      <c r="K1822" s="31" t="s">
        <v>504</v>
      </c>
      <c r="L1822" s="31" t="s">
        <v>397</v>
      </c>
      <c r="M1822" s="31" t="s">
        <v>388</v>
      </c>
      <c r="N1822" s="7">
        <v>46087</v>
      </c>
      <c r="O1822" s="33">
        <f t="shared" si="613"/>
        <v>3</v>
      </c>
      <c r="P1822" s="33">
        <f t="shared" si="614"/>
        <v>10</v>
      </c>
      <c r="Q1822" s="52">
        <f t="shared" si="615"/>
        <v>0</v>
      </c>
      <c r="R1822" s="37">
        <f t="shared" si="616"/>
        <v>0</v>
      </c>
      <c r="S1822" s="37">
        <f t="shared" si="617"/>
        <v>0</v>
      </c>
      <c r="T1822" s="37">
        <f t="shared" si="618"/>
        <v>0</v>
      </c>
      <c r="U1822" s="37">
        <f t="shared" si="619"/>
        <v>0</v>
      </c>
      <c r="V1822" s="37">
        <f t="shared" si="620"/>
        <v>0</v>
      </c>
      <c r="W1822" s="37">
        <f t="shared" si="621"/>
        <v>9000</v>
      </c>
    </row>
    <row r="1823" spans="1:23" x14ac:dyDescent="0.35">
      <c r="A1823" s="30">
        <v>46069</v>
      </c>
      <c r="B1823" s="31" t="s">
        <v>1469</v>
      </c>
      <c r="C1823" s="31" t="s">
        <v>926</v>
      </c>
      <c r="D1823" s="31">
        <v>8550</v>
      </c>
      <c r="E1823" s="31">
        <v>1368</v>
      </c>
      <c r="F1823" s="31">
        <v>9918</v>
      </c>
      <c r="G1823" s="31">
        <v>9918</v>
      </c>
      <c r="H1823" s="31">
        <f t="shared" si="622"/>
        <v>8550</v>
      </c>
      <c r="I1823" s="30">
        <v>46099</v>
      </c>
      <c r="J1823" s="30" t="s">
        <v>503</v>
      </c>
      <c r="K1823" s="31" t="s">
        <v>504</v>
      </c>
      <c r="L1823" s="31" t="s">
        <v>835</v>
      </c>
      <c r="M1823" s="31" t="s">
        <v>388</v>
      </c>
      <c r="N1823" s="7">
        <v>46087</v>
      </c>
      <c r="O1823" s="33">
        <f t="shared" si="613"/>
        <v>3</v>
      </c>
      <c r="P1823" s="33">
        <f t="shared" si="614"/>
        <v>10</v>
      </c>
      <c r="Q1823" s="52">
        <f t="shared" si="615"/>
        <v>0</v>
      </c>
      <c r="R1823" s="37">
        <f t="shared" si="616"/>
        <v>0</v>
      </c>
      <c r="S1823" s="37">
        <f t="shared" si="617"/>
        <v>0</v>
      </c>
      <c r="T1823" s="37">
        <f t="shared" si="618"/>
        <v>0</v>
      </c>
      <c r="U1823" s="37">
        <f t="shared" si="619"/>
        <v>0</v>
      </c>
      <c r="V1823" s="37">
        <f t="shared" si="620"/>
        <v>0</v>
      </c>
      <c r="W1823" s="37">
        <f t="shared" si="621"/>
        <v>8550</v>
      </c>
    </row>
    <row r="1824" spans="1:23" x14ac:dyDescent="0.35">
      <c r="A1824" s="30">
        <v>46069</v>
      </c>
      <c r="B1824" s="31" t="s">
        <v>1470</v>
      </c>
      <c r="C1824" s="31" t="s">
        <v>920</v>
      </c>
      <c r="D1824" s="31">
        <v>7112.44</v>
      </c>
      <c r="E1824" s="31">
        <v>1137.99</v>
      </c>
      <c r="F1824" s="31">
        <v>8250.43</v>
      </c>
      <c r="G1824" s="31">
        <v>8250.43</v>
      </c>
      <c r="H1824" s="31">
        <f t="shared" si="622"/>
        <v>7112.44</v>
      </c>
      <c r="I1824" s="30">
        <v>46099</v>
      </c>
      <c r="J1824" s="30" t="s">
        <v>503</v>
      </c>
      <c r="K1824" s="31" t="s">
        <v>504</v>
      </c>
      <c r="L1824" s="31" t="s">
        <v>835</v>
      </c>
      <c r="M1824" s="31" t="s">
        <v>388</v>
      </c>
      <c r="N1824" s="7">
        <v>46087</v>
      </c>
      <c r="O1824" s="33">
        <f t="shared" si="613"/>
        <v>3</v>
      </c>
      <c r="P1824" s="33">
        <f t="shared" si="614"/>
        <v>10</v>
      </c>
      <c r="Q1824" s="52">
        <f t="shared" si="615"/>
        <v>0</v>
      </c>
      <c r="R1824" s="37">
        <f t="shared" si="616"/>
        <v>0</v>
      </c>
      <c r="S1824" s="37">
        <f t="shared" si="617"/>
        <v>0</v>
      </c>
      <c r="T1824" s="37">
        <f t="shared" si="618"/>
        <v>0</v>
      </c>
      <c r="U1824" s="37">
        <f t="shared" si="619"/>
        <v>0</v>
      </c>
      <c r="V1824" s="37">
        <f t="shared" si="620"/>
        <v>0</v>
      </c>
      <c r="W1824" s="37">
        <f t="shared" si="621"/>
        <v>7112.44</v>
      </c>
    </row>
    <row r="1825" spans="1:23" x14ac:dyDescent="0.35">
      <c r="A1825" s="30">
        <v>46066</v>
      </c>
      <c r="B1825" s="31" t="s">
        <v>1384</v>
      </c>
      <c r="C1825" s="31" t="s">
        <v>1154</v>
      </c>
      <c r="D1825" s="31">
        <v>37152</v>
      </c>
      <c r="E1825" s="31">
        <v>5944.32</v>
      </c>
      <c r="F1825" s="31">
        <v>43096.32</v>
      </c>
      <c r="G1825" s="31">
        <v>43096.32</v>
      </c>
      <c r="H1825" s="31">
        <f t="shared" si="622"/>
        <v>37152</v>
      </c>
      <c r="I1825" s="30">
        <v>46096</v>
      </c>
      <c r="J1825" s="30" t="s">
        <v>503</v>
      </c>
      <c r="K1825" s="31" t="s">
        <v>504</v>
      </c>
      <c r="L1825" s="31" t="s">
        <v>397</v>
      </c>
      <c r="M1825" s="31" t="s">
        <v>388</v>
      </c>
      <c r="N1825" s="7">
        <v>46087</v>
      </c>
      <c r="O1825" s="33">
        <f t="shared" si="613"/>
        <v>3</v>
      </c>
      <c r="P1825" s="33">
        <f t="shared" si="614"/>
        <v>10</v>
      </c>
      <c r="Q1825" s="52">
        <f t="shared" si="615"/>
        <v>0</v>
      </c>
      <c r="R1825" s="37">
        <f t="shared" si="616"/>
        <v>0</v>
      </c>
      <c r="S1825" s="37">
        <f t="shared" si="617"/>
        <v>0</v>
      </c>
      <c r="T1825" s="37">
        <f t="shared" si="618"/>
        <v>0</v>
      </c>
      <c r="U1825" s="37">
        <f t="shared" si="619"/>
        <v>0</v>
      </c>
      <c r="V1825" s="37">
        <f t="shared" si="620"/>
        <v>0</v>
      </c>
      <c r="W1825" s="37">
        <f t="shared" si="621"/>
        <v>37152</v>
      </c>
    </row>
    <row r="1826" spans="1:23" x14ac:dyDescent="0.35">
      <c r="A1826" s="30">
        <v>46066</v>
      </c>
      <c r="B1826" s="31" t="s">
        <v>1385</v>
      </c>
      <c r="C1826" s="31" t="s">
        <v>402</v>
      </c>
      <c r="D1826" s="31">
        <v>68400</v>
      </c>
      <c r="E1826" s="31">
        <v>10944</v>
      </c>
      <c r="F1826" s="31">
        <v>79344</v>
      </c>
      <c r="G1826" s="31">
        <v>79344</v>
      </c>
      <c r="H1826" s="31">
        <f t="shared" si="622"/>
        <v>68400</v>
      </c>
      <c r="I1826" s="30">
        <v>46096</v>
      </c>
      <c r="J1826" s="30" t="s">
        <v>503</v>
      </c>
      <c r="K1826" s="31" t="s">
        <v>504</v>
      </c>
      <c r="L1826" s="31" t="s">
        <v>397</v>
      </c>
      <c r="M1826" s="31" t="s">
        <v>388</v>
      </c>
      <c r="N1826" s="7">
        <v>46087</v>
      </c>
      <c r="O1826" s="33">
        <f t="shared" si="613"/>
        <v>3</v>
      </c>
      <c r="P1826" s="33">
        <f t="shared" si="614"/>
        <v>10</v>
      </c>
      <c r="Q1826" s="52">
        <f t="shared" si="615"/>
        <v>0</v>
      </c>
      <c r="R1826" s="37">
        <f t="shared" si="616"/>
        <v>0</v>
      </c>
      <c r="S1826" s="37">
        <f t="shared" si="617"/>
        <v>0</v>
      </c>
      <c r="T1826" s="37">
        <f t="shared" si="618"/>
        <v>0</v>
      </c>
      <c r="U1826" s="37">
        <f t="shared" si="619"/>
        <v>0</v>
      </c>
      <c r="V1826" s="37">
        <f t="shared" si="620"/>
        <v>0</v>
      </c>
      <c r="W1826" s="37">
        <f t="shared" si="621"/>
        <v>68400</v>
      </c>
    </row>
    <row r="1827" spans="1:23" x14ac:dyDescent="0.35">
      <c r="A1827" s="30">
        <v>46066</v>
      </c>
      <c r="B1827" s="31" t="s">
        <v>1386</v>
      </c>
      <c r="C1827" s="31" t="s">
        <v>523</v>
      </c>
      <c r="D1827" s="31">
        <v>163400</v>
      </c>
      <c r="E1827" s="31">
        <v>26144</v>
      </c>
      <c r="F1827" s="31">
        <v>189544</v>
      </c>
      <c r="G1827" s="31">
        <v>189544</v>
      </c>
      <c r="H1827" s="31">
        <f t="shared" si="622"/>
        <v>163400</v>
      </c>
      <c r="I1827" s="30">
        <v>46096</v>
      </c>
      <c r="J1827" s="30" t="s">
        <v>503</v>
      </c>
      <c r="K1827" s="31" t="s">
        <v>504</v>
      </c>
      <c r="L1827" s="31" t="s">
        <v>397</v>
      </c>
      <c r="M1827" s="31" t="s">
        <v>388</v>
      </c>
      <c r="N1827" s="7">
        <v>46087</v>
      </c>
      <c r="O1827" s="33">
        <f t="shared" si="613"/>
        <v>3</v>
      </c>
      <c r="P1827" s="33">
        <f t="shared" si="614"/>
        <v>10</v>
      </c>
      <c r="Q1827" s="52">
        <f t="shared" si="615"/>
        <v>0</v>
      </c>
      <c r="R1827" s="37">
        <f t="shared" si="616"/>
        <v>0</v>
      </c>
      <c r="S1827" s="37">
        <f t="shared" si="617"/>
        <v>0</v>
      </c>
      <c r="T1827" s="37">
        <f t="shared" si="618"/>
        <v>0</v>
      </c>
      <c r="U1827" s="37">
        <f t="shared" si="619"/>
        <v>0</v>
      </c>
      <c r="V1827" s="37">
        <f t="shared" si="620"/>
        <v>0</v>
      </c>
      <c r="W1827" s="37">
        <f t="shared" si="621"/>
        <v>163400</v>
      </c>
    </row>
    <row r="1828" spans="1:23" x14ac:dyDescent="0.35">
      <c r="A1828" s="30">
        <v>46066</v>
      </c>
      <c r="B1828" s="31" t="s">
        <v>1387</v>
      </c>
      <c r="C1828" s="31" t="s">
        <v>523</v>
      </c>
      <c r="D1828" s="31">
        <v>163400</v>
      </c>
      <c r="E1828" s="31">
        <v>26144</v>
      </c>
      <c r="F1828" s="31">
        <v>189544</v>
      </c>
      <c r="G1828" s="31">
        <v>189544</v>
      </c>
      <c r="H1828" s="31">
        <f t="shared" si="622"/>
        <v>163400</v>
      </c>
      <c r="I1828" s="30">
        <v>46096</v>
      </c>
      <c r="J1828" s="30" t="s">
        <v>503</v>
      </c>
      <c r="K1828" s="31" t="s">
        <v>504</v>
      </c>
      <c r="L1828" s="31" t="s">
        <v>397</v>
      </c>
      <c r="M1828" s="31" t="s">
        <v>388</v>
      </c>
      <c r="N1828" s="7">
        <v>46087</v>
      </c>
      <c r="O1828" s="33">
        <f t="shared" si="613"/>
        <v>3</v>
      </c>
      <c r="P1828" s="33">
        <f t="shared" si="614"/>
        <v>10</v>
      </c>
      <c r="Q1828" s="52">
        <f t="shared" si="615"/>
        <v>0</v>
      </c>
      <c r="R1828" s="37">
        <f t="shared" si="616"/>
        <v>0</v>
      </c>
      <c r="S1828" s="37">
        <f t="shared" si="617"/>
        <v>0</v>
      </c>
      <c r="T1828" s="37">
        <f t="shared" si="618"/>
        <v>0</v>
      </c>
      <c r="U1828" s="37">
        <f t="shared" si="619"/>
        <v>0</v>
      </c>
      <c r="V1828" s="37">
        <f t="shared" si="620"/>
        <v>0</v>
      </c>
      <c r="W1828" s="37">
        <f t="shared" si="621"/>
        <v>163400</v>
      </c>
    </row>
    <row r="1829" spans="1:23" x14ac:dyDescent="0.35">
      <c r="A1829" s="30">
        <v>46066</v>
      </c>
      <c r="B1829" s="31" t="s">
        <v>1391</v>
      </c>
      <c r="C1829" s="31" t="s">
        <v>966</v>
      </c>
      <c r="D1829" s="31">
        <v>74304</v>
      </c>
      <c r="E1829" s="31">
        <v>11888.64</v>
      </c>
      <c r="F1829" s="31">
        <v>86192.639999999999</v>
      </c>
      <c r="G1829" s="31">
        <v>86192.639999999999</v>
      </c>
      <c r="H1829" s="31">
        <f t="shared" si="622"/>
        <v>74304</v>
      </c>
      <c r="I1829" s="30">
        <v>46096</v>
      </c>
      <c r="J1829" s="30" t="s">
        <v>503</v>
      </c>
      <c r="K1829" s="31" t="s">
        <v>504</v>
      </c>
      <c r="L1829" s="31" t="s">
        <v>397</v>
      </c>
      <c r="M1829" s="31" t="s">
        <v>388</v>
      </c>
      <c r="N1829" s="7">
        <v>46087</v>
      </c>
      <c r="O1829" s="33">
        <f t="shared" si="613"/>
        <v>3</v>
      </c>
      <c r="P1829" s="33">
        <f t="shared" si="614"/>
        <v>10</v>
      </c>
      <c r="Q1829" s="52">
        <f t="shared" si="615"/>
        <v>0</v>
      </c>
      <c r="R1829" s="37">
        <f t="shared" si="616"/>
        <v>0</v>
      </c>
      <c r="S1829" s="37">
        <f t="shared" si="617"/>
        <v>0</v>
      </c>
      <c r="T1829" s="37">
        <f t="shared" si="618"/>
        <v>0</v>
      </c>
      <c r="U1829" s="37">
        <f t="shared" si="619"/>
        <v>0</v>
      </c>
      <c r="V1829" s="37">
        <f t="shared" si="620"/>
        <v>0</v>
      </c>
      <c r="W1829" s="37">
        <f t="shared" si="621"/>
        <v>74304</v>
      </c>
    </row>
    <row r="1830" spans="1:23" x14ac:dyDescent="0.35">
      <c r="A1830" s="30">
        <v>46066</v>
      </c>
      <c r="B1830" s="31" t="s">
        <v>1392</v>
      </c>
      <c r="C1830" s="31" t="s">
        <v>1393</v>
      </c>
      <c r="D1830" s="31">
        <v>17802</v>
      </c>
      <c r="E1830" s="31">
        <v>2848.32</v>
      </c>
      <c r="F1830" s="31">
        <v>20650.32</v>
      </c>
      <c r="G1830" s="31">
        <v>20650.32</v>
      </c>
      <c r="H1830" s="31">
        <f t="shared" si="622"/>
        <v>17802</v>
      </c>
      <c r="I1830" s="30">
        <v>46111</v>
      </c>
      <c r="J1830" s="30" t="s">
        <v>503</v>
      </c>
      <c r="K1830" s="31" t="s">
        <v>504</v>
      </c>
      <c r="L1830" s="31" t="s">
        <v>835</v>
      </c>
      <c r="M1830" s="31" t="s">
        <v>388</v>
      </c>
      <c r="N1830" s="7">
        <v>46087</v>
      </c>
      <c r="O1830" s="33">
        <f t="shared" si="613"/>
        <v>3</v>
      </c>
      <c r="P1830" s="33">
        <f t="shared" si="614"/>
        <v>10</v>
      </c>
      <c r="Q1830" s="52">
        <f t="shared" si="615"/>
        <v>0</v>
      </c>
      <c r="R1830" s="37">
        <f t="shared" si="616"/>
        <v>0</v>
      </c>
      <c r="S1830" s="37">
        <f t="shared" si="617"/>
        <v>0</v>
      </c>
      <c r="T1830" s="37">
        <f t="shared" si="618"/>
        <v>0</v>
      </c>
      <c r="U1830" s="37">
        <f t="shared" si="619"/>
        <v>0</v>
      </c>
      <c r="V1830" s="37">
        <f t="shared" si="620"/>
        <v>0</v>
      </c>
      <c r="W1830" s="37">
        <f t="shared" si="621"/>
        <v>17802</v>
      </c>
    </row>
    <row r="1831" spans="1:23" x14ac:dyDescent="0.35">
      <c r="A1831" s="30">
        <v>46065</v>
      </c>
      <c r="B1831" s="31" t="s">
        <v>1395</v>
      </c>
      <c r="C1831" s="31" t="s">
        <v>523</v>
      </c>
      <c r="D1831" s="31">
        <v>37185.480000000003</v>
      </c>
      <c r="E1831" s="31">
        <v>5949.68</v>
      </c>
      <c r="F1831" s="31">
        <v>43135.16</v>
      </c>
      <c r="G1831" s="31">
        <v>43135.16</v>
      </c>
      <c r="H1831" s="31">
        <f t="shared" si="622"/>
        <v>37185.480000000003</v>
      </c>
      <c r="I1831" s="30">
        <v>46095</v>
      </c>
      <c r="J1831" s="30" t="s">
        <v>503</v>
      </c>
      <c r="K1831" s="31" t="s">
        <v>504</v>
      </c>
      <c r="L1831" s="31" t="s">
        <v>397</v>
      </c>
      <c r="M1831" s="31" t="s">
        <v>388</v>
      </c>
      <c r="N1831" s="7">
        <v>46087</v>
      </c>
      <c r="O1831" s="33">
        <f t="shared" si="613"/>
        <v>3</v>
      </c>
      <c r="P1831" s="33">
        <f t="shared" si="614"/>
        <v>10</v>
      </c>
      <c r="Q1831" s="52">
        <f t="shared" si="615"/>
        <v>0</v>
      </c>
      <c r="R1831" s="37">
        <f t="shared" si="616"/>
        <v>0</v>
      </c>
      <c r="S1831" s="37">
        <f t="shared" si="617"/>
        <v>0</v>
      </c>
      <c r="T1831" s="37">
        <f t="shared" si="618"/>
        <v>0</v>
      </c>
      <c r="U1831" s="37">
        <f t="shared" si="619"/>
        <v>0</v>
      </c>
      <c r="V1831" s="37">
        <f t="shared" si="620"/>
        <v>0</v>
      </c>
      <c r="W1831" s="37">
        <f t="shared" si="621"/>
        <v>37185.480000000003</v>
      </c>
    </row>
    <row r="1832" spans="1:23" x14ac:dyDescent="0.35">
      <c r="A1832" s="30">
        <v>46064</v>
      </c>
      <c r="B1832" s="31" t="s">
        <v>1404</v>
      </c>
      <c r="C1832" s="31" t="s">
        <v>512</v>
      </c>
      <c r="D1832" s="31">
        <v>7020</v>
      </c>
      <c r="E1832" s="31">
        <v>1123.2</v>
      </c>
      <c r="F1832" s="31">
        <v>8143.2</v>
      </c>
      <c r="G1832" s="31">
        <v>8143.2</v>
      </c>
      <c r="H1832" s="31">
        <f t="shared" si="622"/>
        <v>7020</v>
      </c>
      <c r="I1832" s="30">
        <v>46094</v>
      </c>
      <c r="J1832" s="30" t="s">
        <v>505</v>
      </c>
      <c r="K1832" s="31" t="s">
        <v>504</v>
      </c>
      <c r="L1832" s="31" t="s">
        <v>835</v>
      </c>
      <c r="M1832" s="31" t="s">
        <v>388</v>
      </c>
      <c r="N1832" s="7">
        <v>46087</v>
      </c>
      <c r="O1832" s="33">
        <f t="shared" si="613"/>
        <v>3</v>
      </c>
      <c r="P1832" s="33">
        <f t="shared" si="614"/>
        <v>10</v>
      </c>
      <c r="Q1832" s="52">
        <f t="shared" si="615"/>
        <v>0</v>
      </c>
      <c r="R1832" s="37">
        <f t="shared" si="616"/>
        <v>0</v>
      </c>
      <c r="S1832" s="37">
        <f t="shared" si="617"/>
        <v>0</v>
      </c>
      <c r="T1832" s="37">
        <f t="shared" si="618"/>
        <v>0</v>
      </c>
      <c r="U1832" s="37">
        <f t="shared" si="619"/>
        <v>0</v>
      </c>
      <c r="V1832" s="37">
        <f t="shared" si="620"/>
        <v>7020</v>
      </c>
      <c r="W1832" s="37">
        <f t="shared" si="621"/>
        <v>0</v>
      </c>
    </row>
    <row r="1833" spans="1:23" x14ac:dyDescent="0.35">
      <c r="A1833" s="30">
        <v>46063</v>
      </c>
      <c r="B1833" s="31" t="s">
        <v>1406</v>
      </c>
      <c r="C1833" s="31" t="s">
        <v>415</v>
      </c>
      <c r="D1833" s="31">
        <v>25806.68</v>
      </c>
      <c r="E1833" s="31">
        <v>4129.07</v>
      </c>
      <c r="F1833" s="31">
        <v>29935.75</v>
      </c>
      <c r="G1833" s="31">
        <v>29935.75</v>
      </c>
      <c r="H1833" s="31">
        <f t="shared" si="622"/>
        <v>25806.68</v>
      </c>
      <c r="I1833" s="30">
        <v>46093</v>
      </c>
      <c r="J1833" s="30" t="s">
        <v>505</v>
      </c>
      <c r="K1833" s="31" t="s">
        <v>504</v>
      </c>
      <c r="L1833" s="31" t="s">
        <v>397</v>
      </c>
      <c r="M1833" s="31" t="s">
        <v>388</v>
      </c>
      <c r="N1833" s="7">
        <v>46087</v>
      </c>
      <c r="O1833" s="33">
        <f t="shared" si="613"/>
        <v>3</v>
      </c>
      <c r="P1833" s="33">
        <f t="shared" si="614"/>
        <v>10</v>
      </c>
      <c r="Q1833" s="52">
        <f t="shared" si="615"/>
        <v>0</v>
      </c>
      <c r="R1833" s="37">
        <f t="shared" si="616"/>
        <v>0</v>
      </c>
      <c r="S1833" s="37">
        <f t="shared" si="617"/>
        <v>0</v>
      </c>
      <c r="T1833" s="37">
        <f t="shared" si="618"/>
        <v>0</v>
      </c>
      <c r="U1833" s="37">
        <f t="shared" si="619"/>
        <v>0</v>
      </c>
      <c r="V1833" s="37">
        <f t="shared" si="620"/>
        <v>25806.68</v>
      </c>
      <c r="W1833" s="37">
        <f t="shared" si="621"/>
        <v>0</v>
      </c>
    </row>
    <row r="1834" spans="1:23" x14ac:dyDescent="0.35">
      <c r="A1834" s="30">
        <v>46063</v>
      </c>
      <c r="B1834" s="31" t="s">
        <v>1407</v>
      </c>
      <c r="C1834" s="31" t="s">
        <v>402</v>
      </c>
      <c r="D1834" s="31">
        <v>43500</v>
      </c>
      <c r="E1834" s="31">
        <v>6960</v>
      </c>
      <c r="F1834" s="31">
        <v>50460</v>
      </c>
      <c r="G1834" s="31">
        <v>50460</v>
      </c>
      <c r="H1834" s="31">
        <f t="shared" si="622"/>
        <v>43500</v>
      </c>
      <c r="I1834" s="30">
        <v>46093</v>
      </c>
      <c r="J1834" s="30" t="s">
        <v>505</v>
      </c>
      <c r="K1834" s="31" t="s">
        <v>504</v>
      </c>
      <c r="L1834" s="31" t="s">
        <v>397</v>
      </c>
      <c r="M1834" s="31" t="s">
        <v>388</v>
      </c>
      <c r="N1834" s="7">
        <v>46087</v>
      </c>
      <c r="O1834" s="33">
        <f t="shared" si="613"/>
        <v>3</v>
      </c>
      <c r="P1834" s="33">
        <f t="shared" si="614"/>
        <v>10</v>
      </c>
      <c r="Q1834" s="52">
        <f t="shared" si="615"/>
        <v>0</v>
      </c>
      <c r="R1834" s="37">
        <f t="shared" si="616"/>
        <v>0</v>
      </c>
      <c r="S1834" s="37">
        <f t="shared" si="617"/>
        <v>0</v>
      </c>
      <c r="T1834" s="37">
        <f t="shared" si="618"/>
        <v>0</v>
      </c>
      <c r="U1834" s="37">
        <f t="shared" si="619"/>
        <v>0</v>
      </c>
      <c r="V1834" s="37">
        <f t="shared" si="620"/>
        <v>43500</v>
      </c>
      <c r="W1834" s="37">
        <f t="shared" si="621"/>
        <v>0</v>
      </c>
    </row>
    <row r="1835" spans="1:23" x14ac:dyDescent="0.35">
      <c r="A1835" s="30">
        <v>46063</v>
      </c>
      <c r="B1835" s="31" t="s">
        <v>1408</v>
      </c>
      <c r="C1835" s="31" t="s">
        <v>523</v>
      </c>
      <c r="D1835" s="31">
        <v>9000</v>
      </c>
      <c r="E1835" s="31">
        <v>1440</v>
      </c>
      <c r="F1835" s="31">
        <v>10440</v>
      </c>
      <c r="G1835" s="31">
        <v>10440</v>
      </c>
      <c r="H1835" s="31">
        <f t="shared" si="622"/>
        <v>9000</v>
      </c>
      <c r="I1835" s="30">
        <v>46093</v>
      </c>
      <c r="J1835" s="30" t="s">
        <v>505</v>
      </c>
      <c r="K1835" s="31" t="s">
        <v>504</v>
      </c>
      <c r="L1835" s="31" t="s">
        <v>397</v>
      </c>
      <c r="M1835" s="31" t="s">
        <v>388</v>
      </c>
      <c r="N1835" s="7">
        <v>46087</v>
      </c>
      <c r="O1835" s="33">
        <f t="shared" si="613"/>
        <v>3</v>
      </c>
      <c r="P1835" s="33">
        <f t="shared" si="614"/>
        <v>10</v>
      </c>
      <c r="Q1835" s="52">
        <f t="shared" si="615"/>
        <v>0</v>
      </c>
      <c r="R1835" s="37">
        <f t="shared" si="616"/>
        <v>0</v>
      </c>
      <c r="S1835" s="37">
        <f t="shared" si="617"/>
        <v>0</v>
      </c>
      <c r="T1835" s="37">
        <f t="shared" si="618"/>
        <v>0</v>
      </c>
      <c r="U1835" s="37">
        <f t="shared" si="619"/>
        <v>0</v>
      </c>
      <c r="V1835" s="37">
        <f t="shared" si="620"/>
        <v>9000</v>
      </c>
      <c r="W1835" s="37">
        <f t="shared" si="621"/>
        <v>0</v>
      </c>
    </row>
    <row r="1836" spans="1:23" x14ac:dyDescent="0.35">
      <c r="A1836" s="30">
        <v>46063</v>
      </c>
      <c r="B1836" s="31" t="s">
        <v>1410</v>
      </c>
      <c r="C1836" s="31" t="s">
        <v>1411</v>
      </c>
      <c r="D1836" s="31">
        <v>41257.68</v>
      </c>
      <c r="E1836" s="31">
        <v>6601.23</v>
      </c>
      <c r="F1836" s="31">
        <v>47858.91</v>
      </c>
      <c r="G1836" s="31">
        <v>47858.91</v>
      </c>
      <c r="H1836" s="31">
        <f t="shared" si="622"/>
        <v>41257.68</v>
      </c>
      <c r="I1836" s="30">
        <v>46093</v>
      </c>
      <c r="J1836" s="30" t="s">
        <v>505</v>
      </c>
      <c r="K1836" s="31" t="s">
        <v>504</v>
      </c>
      <c r="L1836" s="31" t="s">
        <v>397</v>
      </c>
      <c r="M1836" s="31" t="s">
        <v>388</v>
      </c>
      <c r="N1836" s="7">
        <v>46087</v>
      </c>
      <c r="O1836" s="33">
        <f t="shared" si="613"/>
        <v>3</v>
      </c>
      <c r="P1836" s="33">
        <f t="shared" si="614"/>
        <v>10</v>
      </c>
      <c r="Q1836" s="52">
        <f t="shared" si="615"/>
        <v>0</v>
      </c>
      <c r="R1836" s="37">
        <f t="shared" si="616"/>
        <v>0</v>
      </c>
      <c r="S1836" s="37">
        <f t="shared" si="617"/>
        <v>0</v>
      </c>
      <c r="T1836" s="37">
        <f t="shared" si="618"/>
        <v>0</v>
      </c>
      <c r="U1836" s="37">
        <f t="shared" si="619"/>
        <v>0</v>
      </c>
      <c r="V1836" s="37">
        <f t="shared" si="620"/>
        <v>41257.68</v>
      </c>
      <c r="W1836" s="37">
        <f t="shared" si="621"/>
        <v>0</v>
      </c>
    </row>
    <row r="1837" spans="1:23" x14ac:dyDescent="0.35">
      <c r="A1837" s="30">
        <v>46059</v>
      </c>
      <c r="B1837" s="31" t="s">
        <v>1312</v>
      </c>
      <c r="C1837" s="31" t="s">
        <v>790</v>
      </c>
      <c r="D1837" s="31">
        <v>48700</v>
      </c>
      <c r="E1837" s="31">
        <v>7792</v>
      </c>
      <c r="F1837" s="31">
        <v>56492</v>
      </c>
      <c r="G1837" s="31">
        <v>30000</v>
      </c>
      <c r="H1837" s="31">
        <f>+G1837/1.16</f>
        <v>25862.068965517243</v>
      </c>
      <c r="I1837" s="30">
        <v>46089</v>
      </c>
      <c r="J1837" s="30" t="s">
        <v>505</v>
      </c>
      <c r="K1837" s="31" t="s">
        <v>510</v>
      </c>
      <c r="L1837" s="31" t="s">
        <v>397</v>
      </c>
      <c r="M1837" s="31" t="s">
        <v>388</v>
      </c>
      <c r="N1837" s="7">
        <v>46087</v>
      </c>
      <c r="O1837" s="33">
        <f t="shared" si="613"/>
        <v>3</v>
      </c>
      <c r="P1837" s="33">
        <f t="shared" si="614"/>
        <v>10</v>
      </c>
      <c r="Q1837" s="52">
        <f t="shared" si="615"/>
        <v>0</v>
      </c>
      <c r="R1837" s="37">
        <f t="shared" si="616"/>
        <v>0</v>
      </c>
      <c r="S1837" s="37">
        <f t="shared" si="617"/>
        <v>0</v>
      </c>
      <c r="T1837" s="37">
        <f t="shared" si="618"/>
        <v>0</v>
      </c>
      <c r="U1837" s="37">
        <f t="shared" si="619"/>
        <v>0</v>
      </c>
      <c r="V1837" s="37">
        <f t="shared" si="620"/>
        <v>25862.068965517243</v>
      </c>
      <c r="W1837" s="37">
        <f t="shared" si="621"/>
        <v>0</v>
      </c>
    </row>
    <row r="1838" spans="1:23" x14ac:dyDescent="0.35">
      <c r="A1838" s="30">
        <v>46059</v>
      </c>
      <c r="B1838" s="31" t="s">
        <v>1314</v>
      </c>
      <c r="C1838" s="31" t="s">
        <v>563</v>
      </c>
      <c r="D1838" s="31">
        <v>27360</v>
      </c>
      <c r="E1838" s="31">
        <v>4377.6000000000004</v>
      </c>
      <c r="F1838" s="31">
        <v>31737.599999999999</v>
      </c>
      <c r="G1838" s="31">
        <v>31737.599999999999</v>
      </c>
      <c r="H1838" s="31">
        <f t="shared" ref="H1838:H1839" si="623">+D1838</f>
        <v>27360</v>
      </c>
      <c r="I1838" s="30">
        <v>46089</v>
      </c>
      <c r="J1838" s="30" t="s">
        <v>505</v>
      </c>
      <c r="K1838" s="31" t="s">
        <v>504</v>
      </c>
      <c r="L1838" s="31" t="s">
        <v>397</v>
      </c>
      <c r="M1838" s="31" t="s">
        <v>388</v>
      </c>
      <c r="N1838" s="7">
        <v>46087</v>
      </c>
      <c r="O1838" s="33">
        <f t="shared" si="613"/>
        <v>3</v>
      </c>
      <c r="P1838" s="33">
        <f t="shared" si="614"/>
        <v>10</v>
      </c>
      <c r="Q1838" s="52">
        <f t="shared" si="615"/>
        <v>0</v>
      </c>
      <c r="R1838" s="37">
        <f t="shared" si="616"/>
        <v>0</v>
      </c>
      <c r="S1838" s="37">
        <f t="shared" si="617"/>
        <v>0</v>
      </c>
      <c r="T1838" s="37">
        <f t="shared" si="618"/>
        <v>0</v>
      </c>
      <c r="U1838" s="37">
        <f t="shared" si="619"/>
        <v>0</v>
      </c>
      <c r="V1838" s="37">
        <f t="shared" si="620"/>
        <v>27360</v>
      </c>
      <c r="W1838" s="37">
        <f t="shared" si="621"/>
        <v>0</v>
      </c>
    </row>
    <row r="1839" spans="1:23" x14ac:dyDescent="0.35">
      <c r="A1839" s="30">
        <v>46059</v>
      </c>
      <c r="B1839" s="31" t="s">
        <v>1315</v>
      </c>
      <c r="C1839" s="31" t="s">
        <v>411</v>
      </c>
      <c r="D1839" s="31">
        <v>37020</v>
      </c>
      <c r="E1839" s="31">
        <v>5923.2</v>
      </c>
      <c r="F1839" s="31">
        <v>42943.199999999997</v>
      </c>
      <c r="G1839" s="31">
        <v>42943.199999999997</v>
      </c>
      <c r="H1839" s="31">
        <f t="shared" si="623"/>
        <v>37020</v>
      </c>
      <c r="I1839" s="30">
        <v>46089</v>
      </c>
      <c r="J1839" s="30" t="s">
        <v>505</v>
      </c>
      <c r="K1839" s="31" t="s">
        <v>504</v>
      </c>
      <c r="L1839" s="31" t="s">
        <v>835</v>
      </c>
      <c r="M1839" s="31" t="s">
        <v>388</v>
      </c>
      <c r="N1839" s="7">
        <v>46087</v>
      </c>
      <c r="O1839" s="33">
        <f t="shared" si="613"/>
        <v>3</v>
      </c>
      <c r="P1839" s="33">
        <f t="shared" si="614"/>
        <v>10</v>
      </c>
      <c r="Q1839" s="52">
        <f t="shared" si="615"/>
        <v>0</v>
      </c>
      <c r="R1839" s="37">
        <f t="shared" si="616"/>
        <v>0</v>
      </c>
      <c r="S1839" s="37">
        <f t="shared" si="617"/>
        <v>0</v>
      </c>
      <c r="T1839" s="37">
        <f t="shared" si="618"/>
        <v>0</v>
      </c>
      <c r="U1839" s="37">
        <f t="shared" si="619"/>
        <v>0</v>
      </c>
      <c r="V1839" s="37">
        <f t="shared" si="620"/>
        <v>37020</v>
      </c>
      <c r="W1839" s="37">
        <f t="shared" si="621"/>
        <v>0</v>
      </c>
    </row>
    <row r="1840" spans="1:23" x14ac:dyDescent="0.35">
      <c r="A1840" s="30">
        <v>46057</v>
      </c>
      <c r="B1840" s="31" t="s">
        <v>1317</v>
      </c>
      <c r="C1840" s="31" t="s">
        <v>512</v>
      </c>
      <c r="D1840" s="31">
        <v>10320</v>
      </c>
      <c r="E1840" s="31">
        <v>1651.2</v>
      </c>
      <c r="F1840" s="31">
        <v>11971.2</v>
      </c>
      <c r="G1840" s="31">
        <v>3990.4</v>
      </c>
      <c r="H1840" s="31">
        <f>+G1840/1.16</f>
        <v>3440.0000000000005</v>
      </c>
      <c r="I1840" s="30">
        <v>46087</v>
      </c>
      <c r="J1840" s="30" t="s">
        <v>506</v>
      </c>
      <c r="K1840" s="31" t="s">
        <v>510</v>
      </c>
      <c r="L1840" s="31" t="s">
        <v>835</v>
      </c>
      <c r="M1840" s="31" t="s">
        <v>388</v>
      </c>
      <c r="N1840" s="7">
        <v>46087</v>
      </c>
      <c r="O1840" s="33">
        <f t="shared" si="613"/>
        <v>3</v>
      </c>
      <c r="P1840" s="33">
        <f t="shared" si="614"/>
        <v>10</v>
      </c>
      <c r="Q1840" s="52">
        <f t="shared" si="615"/>
        <v>1</v>
      </c>
      <c r="R1840" s="37">
        <f t="shared" si="616"/>
        <v>3440.0000000000005</v>
      </c>
      <c r="S1840" s="37">
        <f t="shared" si="617"/>
        <v>0</v>
      </c>
      <c r="T1840" s="37">
        <f t="shared" si="618"/>
        <v>0</v>
      </c>
      <c r="U1840" s="37">
        <f t="shared" si="619"/>
        <v>0</v>
      </c>
      <c r="V1840" s="37">
        <f t="shared" si="620"/>
        <v>0</v>
      </c>
      <c r="W1840" s="37">
        <f t="shared" si="621"/>
        <v>0</v>
      </c>
    </row>
    <row r="1841" spans="1:23" x14ac:dyDescent="0.35">
      <c r="A1841" s="30">
        <v>46057</v>
      </c>
      <c r="B1841" s="31" t="s">
        <v>1318</v>
      </c>
      <c r="C1841" s="31" t="s">
        <v>410</v>
      </c>
      <c r="D1841" s="31">
        <v>13600</v>
      </c>
      <c r="E1841" s="31">
        <v>2176</v>
      </c>
      <c r="F1841" s="31">
        <v>15776</v>
      </c>
      <c r="G1841" s="31">
        <v>15776</v>
      </c>
      <c r="H1841" s="31">
        <f t="shared" ref="H1841:H1848" si="624">+D1841</f>
        <v>13600</v>
      </c>
      <c r="I1841" s="30">
        <v>46087</v>
      </c>
      <c r="J1841" s="30" t="s">
        <v>506</v>
      </c>
      <c r="K1841" s="31" t="s">
        <v>504</v>
      </c>
      <c r="L1841" s="31" t="s">
        <v>397</v>
      </c>
      <c r="M1841" s="31" t="s">
        <v>388</v>
      </c>
      <c r="N1841" s="7">
        <v>46087</v>
      </c>
      <c r="O1841" s="33">
        <f t="shared" si="613"/>
        <v>3</v>
      </c>
      <c r="P1841" s="33">
        <f t="shared" si="614"/>
        <v>10</v>
      </c>
      <c r="Q1841" s="52">
        <f t="shared" si="615"/>
        <v>1</v>
      </c>
      <c r="R1841" s="37">
        <f t="shared" si="616"/>
        <v>13600</v>
      </c>
      <c r="S1841" s="37">
        <f t="shared" si="617"/>
        <v>0</v>
      </c>
      <c r="T1841" s="37">
        <f t="shared" si="618"/>
        <v>0</v>
      </c>
      <c r="U1841" s="37">
        <f t="shared" si="619"/>
        <v>0</v>
      </c>
      <c r="V1841" s="37">
        <f t="shared" si="620"/>
        <v>0</v>
      </c>
      <c r="W1841" s="37">
        <f t="shared" si="621"/>
        <v>0</v>
      </c>
    </row>
    <row r="1842" spans="1:23" x14ac:dyDescent="0.35">
      <c r="A1842" s="30">
        <v>46056</v>
      </c>
      <c r="B1842" s="31" t="s">
        <v>1319</v>
      </c>
      <c r="C1842" s="31" t="s">
        <v>523</v>
      </c>
      <c r="D1842" s="31">
        <v>6750</v>
      </c>
      <c r="E1842" s="31">
        <v>1080</v>
      </c>
      <c r="F1842" s="31">
        <v>7830</v>
      </c>
      <c r="G1842" s="31">
        <v>7830</v>
      </c>
      <c r="H1842" s="31">
        <f t="shared" si="624"/>
        <v>6750</v>
      </c>
      <c r="I1842" s="30">
        <v>46086</v>
      </c>
      <c r="J1842" s="30" t="s">
        <v>506</v>
      </c>
      <c r="K1842" s="31" t="s">
        <v>504</v>
      </c>
      <c r="L1842" s="31" t="s">
        <v>397</v>
      </c>
      <c r="M1842" s="31" t="s">
        <v>388</v>
      </c>
      <c r="N1842" s="7">
        <v>46087</v>
      </c>
      <c r="O1842" s="33">
        <f t="shared" si="613"/>
        <v>3</v>
      </c>
      <c r="P1842" s="33">
        <f t="shared" si="614"/>
        <v>10</v>
      </c>
      <c r="Q1842" s="52">
        <f t="shared" si="615"/>
        <v>2</v>
      </c>
      <c r="R1842" s="37">
        <f t="shared" si="616"/>
        <v>6750</v>
      </c>
      <c r="S1842" s="37">
        <f t="shared" si="617"/>
        <v>0</v>
      </c>
      <c r="T1842" s="37">
        <f t="shared" si="618"/>
        <v>0</v>
      </c>
      <c r="U1842" s="37">
        <f t="shared" si="619"/>
        <v>0</v>
      </c>
      <c r="V1842" s="37">
        <f t="shared" si="620"/>
        <v>0</v>
      </c>
      <c r="W1842" s="37">
        <f t="shared" si="621"/>
        <v>0</v>
      </c>
    </row>
    <row r="1843" spans="1:23" x14ac:dyDescent="0.35">
      <c r="A1843" s="30">
        <v>46053</v>
      </c>
      <c r="B1843" s="31" t="s">
        <v>1280</v>
      </c>
      <c r="C1843" s="31" t="s">
        <v>402</v>
      </c>
      <c r="D1843" s="31">
        <v>63900</v>
      </c>
      <c r="E1843" s="31">
        <v>10224</v>
      </c>
      <c r="F1843" s="31">
        <v>74124</v>
      </c>
      <c r="G1843" s="31">
        <v>74124</v>
      </c>
      <c r="H1843" s="31">
        <f t="shared" si="624"/>
        <v>63900</v>
      </c>
      <c r="I1843" s="30">
        <v>46083</v>
      </c>
      <c r="J1843" s="30" t="s">
        <v>506</v>
      </c>
      <c r="K1843" s="31" t="s">
        <v>504</v>
      </c>
      <c r="L1843" s="31" t="s">
        <v>397</v>
      </c>
      <c r="M1843" s="31" t="s">
        <v>388</v>
      </c>
      <c r="N1843" s="7">
        <v>46087</v>
      </c>
      <c r="O1843" s="33">
        <f t="shared" ref="O1843:O1878" si="625">MONTH(N1843)</f>
        <v>3</v>
      </c>
      <c r="P1843" s="33">
        <f t="shared" ref="P1843:P1878" si="626">WEEKNUM(N1843)</f>
        <v>10</v>
      </c>
      <c r="Q1843" s="52">
        <f t="shared" ref="Q1843:Q1878" si="627">IF(J1843="Vencido",N1843-I1843+1,0)</f>
        <v>5</v>
      </c>
      <c r="R1843" s="37">
        <f t="shared" ref="R1843:R1878" si="628">IF(Q1843&gt;0,IF(Q1843&lt;31,H1843,0),0)</f>
        <v>63900</v>
      </c>
      <c r="S1843" s="37">
        <f t="shared" ref="S1843:S1878" si="629">IF(Q1843&gt;30,IF(Q1843&lt;61,H1843,0),0)</f>
        <v>0</v>
      </c>
      <c r="T1843" s="37">
        <f t="shared" ref="T1843:T1878" si="630">IF(Q1843&gt;60,IF(Q1843&lt;91,H1843,0),0)</f>
        <v>0</v>
      </c>
      <c r="U1843" s="37">
        <f t="shared" ref="U1843:U1878" si="631">IF(Q1843&gt;90,H1843,0)</f>
        <v>0</v>
      </c>
      <c r="V1843" s="37">
        <f t="shared" ref="V1843:V1878" si="632">IF(J1843="Por vencer",H1843,0)</f>
        <v>0</v>
      </c>
      <c r="W1843" s="37">
        <f t="shared" ref="W1843:W1878" si="633">IF(J1843="Vigente",H1843,0)</f>
        <v>0</v>
      </c>
    </row>
    <row r="1844" spans="1:23" x14ac:dyDescent="0.35">
      <c r="A1844" s="30">
        <v>46053</v>
      </c>
      <c r="B1844" s="31" t="s">
        <v>1281</v>
      </c>
      <c r="C1844" s="31" t="s">
        <v>523</v>
      </c>
      <c r="D1844" s="31">
        <v>36400</v>
      </c>
      <c r="E1844" s="31">
        <v>5824</v>
      </c>
      <c r="F1844" s="31">
        <v>42224</v>
      </c>
      <c r="G1844" s="31">
        <v>42224</v>
      </c>
      <c r="H1844" s="31">
        <f t="shared" si="624"/>
        <v>36400</v>
      </c>
      <c r="I1844" s="30">
        <v>46083</v>
      </c>
      <c r="J1844" s="30" t="s">
        <v>506</v>
      </c>
      <c r="K1844" s="31" t="s">
        <v>504</v>
      </c>
      <c r="L1844" s="31" t="s">
        <v>397</v>
      </c>
      <c r="M1844" s="31" t="s">
        <v>388</v>
      </c>
      <c r="N1844" s="7">
        <v>46087</v>
      </c>
      <c r="O1844" s="33">
        <f t="shared" si="625"/>
        <v>3</v>
      </c>
      <c r="P1844" s="33">
        <f t="shared" si="626"/>
        <v>10</v>
      </c>
      <c r="Q1844" s="52">
        <f t="shared" si="627"/>
        <v>5</v>
      </c>
      <c r="R1844" s="37">
        <f t="shared" si="628"/>
        <v>36400</v>
      </c>
      <c r="S1844" s="37">
        <f t="shared" si="629"/>
        <v>0</v>
      </c>
      <c r="T1844" s="37">
        <f t="shared" si="630"/>
        <v>0</v>
      </c>
      <c r="U1844" s="37">
        <f t="shared" si="631"/>
        <v>0</v>
      </c>
      <c r="V1844" s="37">
        <f t="shared" si="632"/>
        <v>0</v>
      </c>
      <c r="W1844" s="37">
        <f t="shared" si="633"/>
        <v>0</v>
      </c>
    </row>
    <row r="1845" spans="1:23" x14ac:dyDescent="0.35">
      <c r="A1845" s="30">
        <v>46050</v>
      </c>
      <c r="B1845" s="31" t="s">
        <v>1263</v>
      </c>
      <c r="C1845" s="31" t="s">
        <v>522</v>
      </c>
      <c r="D1845" s="31">
        <v>82041.929999999993</v>
      </c>
      <c r="E1845" s="31">
        <v>13126.71</v>
      </c>
      <c r="F1845" s="31">
        <v>95168.639999999999</v>
      </c>
      <c r="G1845" s="31">
        <v>95168.639999999999</v>
      </c>
      <c r="H1845" s="31">
        <f t="shared" si="624"/>
        <v>82041.929999999993</v>
      </c>
      <c r="I1845" s="30">
        <v>46080</v>
      </c>
      <c r="J1845" s="30" t="s">
        <v>506</v>
      </c>
      <c r="K1845" s="31" t="s">
        <v>504</v>
      </c>
      <c r="L1845" s="31" t="s">
        <v>397</v>
      </c>
      <c r="M1845" s="31" t="s">
        <v>388</v>
      </c>
      <c r="N1845" s="7">
        <v>46087</v>
      </c>
      <c r="O1845" s="33">
        <f t="shared" si="625"/>
        <v>3</v>
      </c>
      <c r="P1845" s="33">
        <f t="shared" si="626"/>
        <v>10</v>
      </c>
      <c r="Q1845" s="52">
        <f t="shared" si="627"/>
        <v>8</v>
      </c>
      <c r="R1845" s="37">
        <f t="shared" si="628"/>
        <v>82041.929999999993</v>
      </c>
      <c r="S1845" s="37">
        <f t="shared" si="629"/>
        <v>0</v>
      </c>
      <c r="T1845" s="37">
        <f t="shared" si="630"/>
        <v>0</v>
      </c>
      <c r="U1845" s="37">
        <f t="shared" si="631"/>
        <v>0</v>
      </c>
      <c r="V1845" s="37">
        <f t="shared" si="632"/>
        <v>0</v>
      </c>
      <c r="W1845" s="37">
        <f t="shared" si="633"/>
        <v>0</v>
      </c>
    </row>
    <row r="1846" spans="1:23" x14ac:dyDescent="0.35">
      <c r="A1846" s="30">
        <v>46050</v>
      </c>
      <c r="B1846" s="31" t="s">
        <v>1264</v>
      </c>
      <c r="C1846" s="31" t="s">
        <v>522</v>
      </c>
      <c r="D1846" s="31">
        <v>41020.97</v>
      </c>
      <c r="E1846" s="31">
        <v>6563.36</v>
      </c>
      <c r="F1846" s="31">
        <v>47584.33</v>
      </c>
      <c r="G1846" s="31">
        <v>47584.33</v>
      </c>
      <c r="H1846" s="31">
        <f t="shared" si="624"/>
        <v>41020.97</v>
      </c>
      <c r="I1846" s="30">
        <v>46080</v>
      </c>
      <c r="J1846" s="30" t="s">
        <v>506</v>
      </c>
      <c r="K1846" s="31" t="s">
        <v>504</v>
      </c>
      <c r="L1846" s="31" t="s">
        <v>397</v>
      </c>
      <c r="M1846" s="31" t="s">
        <v>388</v>
      </c>
      <c r="N1846" s="7">
        <v>46087</v>
      </c>
      <c r="O1846" s="33">
        <f t="shared" si="625"/>
        <v>3</v>
      </c>
      <c r="P1846" s="33">
        <f t="shared" si="626"/>
        <v>10</v>
      </c>
      <c r="Q1846" s="52">
        <f t="shared" si="627"/>
        <v>8</v>
      </c>
      <c r="R1846" s="37">
        <f t="shared" si="628"/>
        <v>41020.97</v>
      </c>
      <c r="S1846" s="37">
        <f t="shared" si="629"/>
        <v>0</v>
      </c>
      <c r="T1846" s="37">
        <f t="shared" si="630"/>
        <v>0</v>
      </c>
      <c r="U1846" s="37">
        <f t="shared" si="631"/>
        <v>0</v>
      </c>
      <c r="V1846" s="37">
        <f t="shared" si="632"/>
        <v>0</v>
      </c>
      <c r="W1846" s="37">
        <f t="shared" si="633"/>
        <v>0</v>
      </c>
    </row>
    <row r="1847" spans="1:23" x14ac:dyDescent="0.35">
      <c r="A1847" s="30">
        <v>46037</v>
      </c>
      <c r="B1847" s="31" t="s">
        <v>1142</v>
      </c>
      <c r="C1847" s="31" t="s">
        <v>926</v>
      </c>
      <c r="D1847" s="31">
        <v>44390</v>
      </c>
      <c r="E1847" s="31">
        <v>7102.4</v>
      </c>
      <c r="F1847" s="31">
        <v>51492.4</v>
      </c>
      <c r="G1847" s="31">
        <v>51492.4</v>
      </c>
      <c r="H1847" s="31">
        <f t="shared" si="624"/>
        <v>44390</v>
      </c>
      <c r="I1847" s="30">
        <v>46067</v>
      </c>
      <c r="J1847" s="30" t="s">
        <v>506</v>
      </c>
      <c r="K1847" s="31" t="s">
        <v>504</v>
      </c>
      <c r="L1847" s="31" t="s">
        <v>835</v>
      </c>
      <c r="M1847" s="31" t="s">
        <v>388</v>
      </c>
      <c r="N1847" s="7">
        <v>46087</v>
      </c>
      <c r="O1847" s="33">
        <f t="shared" si="625"/>
        <v>3</v>
      </c>
      <c r="P1847" s="33">
        <f t="shared" si="626"/>
        <v>10</v>
      </c>
      <c r="Q1847" s="52">
        <f t="shared" si="627"/>
        <v>21</v>
      </c>
      <c r="R1847" s="37">
        <f t="shared" si="628"/>
        <v>44390</v>
      </c>
      <c r="S1847" s="37">
        <f t="shared" si="629"/>
        <v>0</v>
      </c>
      <c r="T1847" s="37">
        <f t="shared" si="630"/>
        <v>0</v>
      </c>
      <c r="U1847" s="37">
        <f t="shared" si="631"/>
        <v>0</v>
      </c>
      <c r="V1847" s="37">
        <f t="shared" si="632"/>
        <v>0</v>
      </c>
      <c r="W1847" s="37">
        <f t="shared" si="633"/>
        <v>0</v>
      </c>
    </row>
    <row r="1848" spans="1:23" x14ac:dyDescent="0.35">
      <c r="A1848" s="30">
        <v>46037</v>
      </c>
      <c r="B1848" s="31" t="s">
        <v>1143</v>
      </c>
      <c r="C1848" s="31" t="s">
        <v>920</v>
      </c>
      <c r="D1848" s="31">
        <v>17638.53</v>
      </c>
      <c r="E1848" s="31">
        <v>2822.16</v>
      </c>
      <c r="F1848" s="31">
        <v>20460.689999999999</v>
      </c>
      <c r="G1848" s="31">
        <v>20460.689999999999</v>
      </c>
      <c r="H1848" s="31">
        <f t="shared" si="624"/>
        <v>17638.53</v>
      </c>
      <c r="I1848" s="30">
        <v>46067</v>
      </c>
      <c r="J1848" s="30" t="s">
        <v>506</v>
      </c>
      <c r="K1848" s="31" t="s">
        <v>504</v>
      </c>
      <c r="L1848" s="31" t="s">
        <v>835</v>
      </c>
      <c r="M1848" s="31" t="s">
        <v>388</v>
      </c>
      <c r="N1848" s="7">
        <v>46087</v>
      </c>
      <c r="O1848" s="33">
        <f t="shared" si="625"/>
        <v>3</v>
      </c>
      <c r="P1848" s="33">
        <f t="shared" si="626"/>
        <v>10</v>
      </c>
      <c r="Q1848" s="52">
        <f t="shared" si="627"/>
        <v>21</v>
      </c>
      <c r="R1848" s="37">
        <f t="shared" si="628"/>
        <v>17638.53</v>
      </c>
      <c r="S1848" s="37">
        <f t="shared" si="629"/>
        <v>0</v>
      </c>
      <c r="T1848" s="37">
        <f t="shared" si="630"/>
        <v>0</v>
      </c>
      <c r="U1848" s="37">
        <f t="shared" si="631"/>
        <v>0</v>
      </c>
      <c r="V1848" s="37">
        <f t="shared" si="632"/>
        <v>0</v>
      </c>
      <c r="W1848" s="37">
        <f t="shared" si="633"/>
        <v>0</v>
      </c>
    </row>
    <row r="1849" spans="1:23" x14ac:dyDescent="0.35">
      <c r="A1849" s="30">
        <v>46017</v>
      </c>
      <c r="B1849" s="31" t="s">
        <v>1061</v>
      </c>
      <c r="C1849" s="31" t="s">
        <v>926</v>
      </c>
      <c r="D1849" s="31">
        <v>42000</v>
      </c>
      <c r="E1849" s="31">
        <v>6720</v>
      </c>
      <c r="F1849" s="31">
        <v>48720</v>
      </c>
      <c r="G1849" s="31">
        <v>31860</v>
      </c>
      <c r="H1849" s="31">
        <f t="shared" ref="H1849:H1850" si="634">+G1849/1.16</f>
        <v>27465.517241379312</v>
      </c>
      <c r="I1849" s="30">
        <v>46047</v>
      </c>
      <c r="J1849" s="30" t="s">
        <v>506</v>
      </c>
      <c r="K1849" s="31" t="s">
        <v>510</v>
      </c>
      <c r="L1849" s="31" t="s">
        <v>835</v>
      </c>
      <c r="M1849" s="31" t="s">
        <v>388</v>
      </c>
      <c r="N1849" s="7">
        <v>46087</v>
      </c>
      <c r="O1849" s="33">
        <f t="shared" si="625"/>
        <v>3</v>
      </c>
      <c r="P1849" s="33">
        <f t="shared" si="626"/>
        <v>10</v>
      </c>
      <c r="Q1849" s="52">
        <f t="shared" si="627"/>
        <v>41</v>
      </c>
      <c r="R1849" s="37">
        <f t="shared" si="628"/>
        <v>0</v>
      </c>
      <c r="S1849" s="37">
        <f t="shared" si="629"/>
        <v>27465.517241379312</v>
      </c>
      <c r="T1849" s="37">
        <f t="shared" si="630"/>
        <v>0</v>
      </c>
      <c r="U1849" s="37">
        <f t="shared" si="631"/>
        <v>0</v>
      </c>
      <c r="V1849" s="37">
        <f t="shared" si="632"/>
        <v>0</v>
      </c>
      <c r="W1849" s="37">
        <f t="shared" si="633"/>
        <v>0</v>
      </c>
    </row>
    <row r="1850" spans="1:23" x14ac:dyDescent="0.35">
      <c r="A1850" s="30">
        <v>45953</v>
      </c>
      <c r="B1850" s="31" t="s">
        <v>960</v>
      </c>
      <c r="C1850" s="31" t="s">
        <v>858</v>
      </c>
      <c r="D1850" s="31">
        <v>19694.400000000001</v>
      </c>
      <c r="E1850" s="31">
        <v>3151.1</v>
      </c>
      <c r="F1850" s="31">
        <v>22845.5</v>
      </c>
      <c r="G1850" s="31">
        <v>2429.5</v>
      </c>
      <c r="H1850" s="31">
        <f t="shared" si="634"/>
        <v>2094.3965517241381</v>
      </c>
      <c r="I1850" s="30">
        <v>45968</v>
      </c>
      <c r="J1850" s="30" t="s">
        <v>506</v>
      </c>
      <c r="K1850" s="31" t="s">
        <v>510</v>
      </c>
      <c r="L1850" s="31" t="s">
        <v>835</v>
      </c>
      <c r="M1850" s="31" t="s">
        <v>388</v>
      </c>
      <c r="N1850" s="7">
        <v>46087</v>
      </c>
      <c r="O1850" s="33">
        <f t="shared" si="625"/>
        <v>3</v>
      </c>
      <c r="P1850" s="33">
        <f t="shared" si="626"/>
        <v>10</v>
      </c>
      <c r="Q1850" s="52">
        <f t="shared" si="627"/>
        <v>120</v>
      </c>
      <c r="R1850" s="37">
        <f t="shared" si="628"/>
        <v>0</v>
      </c>
      <c r="S1850" s="37">
        <f t="shared" si="629"/>
        <v>0</v>
      </c>
      <c r="T1850" s="37">
        <f t="shared" si="630"/>
        <v>0</v>
      </c>
      <c r="U1850" s="37">
        <f t="shared" si="631"/>
        <v>2094.3965517241381</v>
      </c>
      <c r="V1850" s="37">
        <f t="shared" si="632"/>
        <v>0</v>
      </c>
      <c r="W1850" s="37">
        <f t="shared" si="633"/>
        <v>0</v>
      </c>
    </row>
    <row r="1851" spans="1:23" x14ac:dyDescent="0.35">
      <c r="A1851" s="30">
        <v>45944</v>
      </c>
      <c r="B1851" s="31" t="s">
        <v>959</v>
      </c>
      <c r="C1851" s="31" t="s">
        <v>920</v>
      </c>
      <c r="D1851" s="31">
        <v>14295.42</v>
      </c>
      <c r="E1851" s="31">
        <v>2287.27</v>
      </c>
      <c r="F1851" s="31">
        <v>16582.689999999999</v>
      </c>
      <c r="G1851" s="31">
        <v>16582.689999999999</v>
      </c>
      <c r="H1851" s="31">
        <f t="shared" ref="H1851:H1853" si="635">+D1851</f>
        <v>14295.42</v>
      </c>
      <c r="I1851" s="30">
        <v>45974</v>
      </c>
      <c r="J1851" s="30" t="s">
        <v>506</v>
      </c>
      <c r="K1851" s="31" t="s">
        <v>504</v>
      </c>
      <c r="L1851" s="31" t="s">
        <v>835</v>
      </c>
      <c r="M1851" s="31" t="s">
        <v>388</v>
      </c>
      <c r="N1851" s="7">
        <v>46087</v>
      </c>
      <c r="O1851" s="33">
        <f t="shared" si="625"/>
        <v>3</v>
      </c>
      <c r="P1851" s="33">
        <f t="shared" si="626"/>
        <v>10</v>
      </c>
      <c r="Q1851" s="52">
        <f t="shared" si="627"/>
        <v>114</v>
      </c>
      <c r="R1851" s="37">
        <f t="shared" si="628"/>
        <v>0</v>
      </c>
      <c r="S1851" s="37">
        <f t="shared" si="629"/>
        <v>0</v>
      </c>
      <c r="T1851" s="37">
        <f t="shared" si="630"/>
        <v>0</v>
      </c>
      <c r="U1851" s="37">
        <f t="shared" si="631"/>
        <v>14295.42</v>
      </c>
      <c r="V1851" s="37">
        <f t="shared" si="632"/>
        <v>0</v>
      </c>
      <c r="W1851" s="37">
        <f t="shared" si="633"/>
        <v>0</v>
      </c>
    </row>
    <row r="1852" spans="1:23" x14ac:dyDescent="0.35">
      <c r="A1852" s="30">
        <v>45933</v>
      </c>
      <c r="B1852" s="31" t="s">
        <v>953</v>
      </c>
      <c r="C1852" s="31" t="s">
        <v>920</v>
      </c>
      <c r="D1852" s="31">
        <v>24043.32</v>
      </c>
      <c r="E1852" s="31">
        <v>3846.93</v>
      </c>
      <c r="F1852" s="31">
        <v>27890.25</v>
      </c>
      <c r="G1852" s="31">
        <v>27890.25</v>
      </c>
      <c r="H1852" s="31">
        <f t="shared" si="635"/>
        <v>24043.32</v>
      </c>
      <c r="I1852" s="30">
        <v>45963</v>
      </c>
      <c r="J1852" s="30" t="s">
        <v>506</v>
      </c>
      <c r="K1852" s="31" t="s">
        <v>504</v>
      </c>
      <c r="L1852" s="31" t="s">
        <v>835</v>
      </c>
      <c r="M1852" s="31" t="s">
        <v>388</v>
      </c>
      <c r="N1852" s="7">
        <v>46087</v>
      </c>
      <c r="O1852" s="33">
        <f t="shared" si="625"/>
        <v>3</v>
      </c>
      <c r="P1852" s="33">
        <f t="shared" si="626"/>
        <v>10</v>
      </c>
      <c r="Q1852" s="52">
        <f t="shared" si="627"/>
        <v>125</v>
      </c>
      <c r="R1852" s="37">
        <f t="shared" si="628"/>
        <v>0</v>
      </c>
      <c r="S1852" s="37">
        <f t="shared" si="629"/>
        <v>0</v>
      </c>
      <c r="T1852" s="37">
        <f t="shared" si="630"/>
        <v>0</v>
      </c>
      <c r="U1852" s="37">
        <f t="shared" si="631"/>
        <v>24043.32</v>
      </c>
      <c r="V1852" s="37">
        <f t="shared" si="632"/>
        <v>0</v>
      </c>
      <c r="W1852" s="37">
        <f t="shared" si="633"/>
        <v>0</v>
      </c>
    </row>
    <row r="1853" spans="1:23" x14ac:dyDescent="0.35">
      <c r="A1853" s="30">
        <v>45931</v>
      </c>
      <c r="B1853" s="31" t="s">
        <v>954</v>
      </c>
      <c r="C1853" s="31" t="s">
        <v>768</v>
      </c>
      <c r="D1853" s="31">
        <v>21675</v>
      </c>
      <c r="E1853" s="31">
        <v>3468</v>
      </c>
      <c r="F1853" s="31">
        <v>25143</v>
      </c>
      <c r="G1853" s="31">
        <v>25143</v>
      </c>
      <c r="H1853" s="31">
        <f t="shared" si="635"/>
        <v>21675</v>
      </c>
      <c r="I1853" s="30">
        <v>45961</v>
      </c>
      <c r="J1853" s="30" t="s">
        <v>506</v>
      </c>
      <c r="K1853" s="31" t="s">
        <v>504</v>
      </c>
      <c r="L1853" s="31" t="s">
        <v>405</v>
      </c>
      <c r="M1853" s="31" t="s">
        <v>388</v>
      </c>
      <c r="N1853" s="7">
        <v>46087</v>
      </c>
      <c r="O1853" s="33">
        <f t="shared" si="625"/>
        <v>3</v>
      </c>
      <c r="P1853" s="33">
        <f t="shared" si="626"/>
        <v>10</v>
      </c>
      <c r="Q1853" s="52">
        <f t="shared" si="627"/>
        <v>127</v>
      </c>
      <c r="R1853" s="37">
        <f t="shared" si="628"/>
        <v>0</v>
      </c>
      <c r="S1853" s="37">
        <f t="shared" si="629"/>
        <v>0</v>
      </c>
      <c r="T1853" s="37">
        <f t="shared" si="630"/>
        <v>0</v>
      </c>
      <c r="U1853" s="37">
        <f t="shared" si="631"/>
        <v>21675</v>
      </c>
      <c r="V1853" s="37">
        <f t="shared" si="632"/>
        <v>0</v>
      </c>
      <c r="W1853" s="37">
        <f t="shared" si="633"/>
        <v>0</v>
      </c>
    </row>
    <row r="1854" spans="1:23" x14ac:dyDescent="0.35">
      <c r="A1854" s="30">
        <v>45930</v>
      </c>
      <c r="B1854" s="31" t="s">
        <v>944</v>
      </c>
      <c r="C1854" s="31" t="s">
        <v>920</v>
      </c>
      <c r="D1854" s="31">
        <v>115800</v>
      </c>
      <c r="E1854" s="31">
        <v>18528</v>
      </c>
      <c r="F1854" s="31">
        <v>134328</v>
      </c>
      <c r="G1854" s="31">
        <v>33522.959999999999</v>
      </c>
      <c r="H1854" s="31">
        <f>+G1854/1.16</f>
        <v>28899.103448275862</v>
      </c>
      <c r="I1854" s="30">
        <v>45960</v>
      </c>
      <c r="J1854" s="30" t="s">
        <v>506</v>
      </c>
      <c r="K1854" s="31" t="s">
        <v>510</v>
      </c>
      <c r="L1854" s="31" t="s">
        <v>835</v>
      </c>
      <c r="M1854" s="31" t="s">
        <v>388</v>
      </c>
      <c r="N1854" s="7">
        <v>46087</v>
      </c>
      <c r="O1854" s="33">
        <f t="shared" si="625"/>
        <v>3</v>
      </c>
      <c r="P1854" s="33">
        <f t="shared" si="626"/>
        <v>10</v>
      </c>
      <c r="Q1854" s="52">
        <f t="shared" si="627"/>
        <v>128</v>
      </c>
      <c r="R1854" s="37">
        <f t="shared" si="628"/>
        <v>0</v>
      </c>
      <c r="S1854" s="37">
        <f t="shared" si="629"/>
        <v>0</v>
      </c>
      <c r="T1854" s="37">
        <f t="shared" si="630"/>
        <v>0</v>
      </c>
      <c r="U1854" s="37">
        <f t="shared" si="631"/>
        <v>28899.103448275862</v>
      </c>
      <c r="V1854" s="37">
        <f t="shared" si="632"/>
        <v>0</v>
      </c>
      <c r="W1854" s="37">
        <f t="shared" si="633"/>
        <v>0</v>
      </c>
    </row>
    <row r="1855" spans="1:23" x14ac:dyDescent="0.35">
      <c r="A1855" s="30">
        <v>45915</v>
      </c>
      <c r="B1855" s="31" t="s">
        <v>935</v>
      </c>
      <c r="C1855" s="31" t="s">
        <v>514</v>
      </c>
      <c r="D1855" s="31">
        <v>7125</v>
      </c>
      <c r="E1855" s="31">
        <v>1140</v>
      </c>
      <c r="F1855" s="31">
        <v>8265</v>
      </c>
      <c r="G1855" s="31">
        <v>8265</v>
      </c>
      <c r="H1855" s="31">
        <f t="shared" ref="H1855:H1858" si="636">+D1855</f>
        <v>7125</v>
      </c>
      <c r="I1855" s="30">
        <v>45945</v>
      </c>
      <c r="J1855" s="30" t="s">
        <v>506</v>
      </c>
      <c r="K1855" s="31" t="s">
        <v>504</v>
      </c>
      <c r="L1855" s="31" t="s">
        <v>397</v>
      </c>
      <c r="M1855" s="31" t="s">
        <v>388</v>
      </c>
      <c r="N1855" s="7">
        <v>46087</v>
      </c>
      <c r="O1855" s="33">
        <f t="shared" si="625"/>
        <v>3</v>
      </c>
      <c r="P1855" s="33">
        <f t="shared" si="626"/>
        <v>10</v>
      </c>
      <c r="Q1855" s="52">
        <f t="shared" si="627"/>
        <v>143</v>
      </c>
      <c r="R1855" s="37">
        <f t="shared" si="628"/>
        <v>0</v>
      </c>
      <c r="S1855" s="37">
        <f t="shared" si="629"/>
        <v>0</v>
      </c>
      <c r="T1855" s="37">
        <f t="shared" si="630"/>
        <v>0</v>
      </c>
      <c r="U1855" s="37">
        <f t="shared" si="631"/>
        <v>7125</v>
      </c>
      <c r="V1855" s="37">
        <f t="shared" si="632"/>
        <v>0</v>
      </c>
      <c r="W1855" s="37">
        <f t="shared" si="633"/>
        <v>0</v>
      </c>
    </row>
    <row r="1856" spans="1:23" x14ac:dyDescent="0.35">
      <c r="A1856" s="30">
        <v>45896</v>
      </c>
      <c r="B1856" s="31" t="s">
        <v>921</v>
      </c>
      <c r="C1856" s="31" t="s">
        <v>514</v>
      </c>
      <c r="D1856" s="31">
        <v>4375</v>
      </c>
      <c r="E1856" s="31">
        <v>700</v>
      </c>
      <c r="F1856" s="31">
        <v>5075</v>
      </c>
      <c r="G1856" s="31">
        <v>5075</v>
      </c>
      <c r="H1856" s="31">
        <f t="shared" si="636"/>
        <v>4375</v>
      </c>
      <c r="I1856" s="30">
        <v>45926</v>
      </c>
      <c r="J1856" s="30" t="s">
        <v>506</v>
      </c>
      <c r="K1856" s="31" t="s">
        <v>504</v>
      </c>
      <c r="L1856" s="31" t="s">
        <v>397</v>
      </c>
      <c r="M1856" s="31" t="s">
        <v>388</v>
      </c>
      <c r="N1856" s="7">
        <v>46087</v>
      </c>
      <c r="O1856" s="33">
        <f t="shared" si="625"/>
        <v>3</v>
      </c>
      <c r="P1856" s="33">
        <f t="shared" si="626"/>
        <v>10</v>
      </c>
      <c r="Q1856" s="52">
        <f t="shared" si="627"/>
        <v>162</v>
      </c>
      <c r="R1856" s="37">
        <f t="shared" si="628"/>
        <v>0</v>
      </c>
      <c r="S1856" s="37">
        <f t="shared" si="629"/>
        <v>0</v>
      </c>
      <c r="T1856" s="37">
        <f t="shared" si="630"/>
        <v>0</v>
      </c>
      <c r="U1856" s="37">
        <f t="shared" si="631"/>
        <v>4375</v>
      </c>
      <c r="V1856" s="37">
        <f t="shared" si="632"/>
        <v>0</v>
      </c>
      <c r="W1856" s="37">
        <f t="shared" si="633"/>
        <v>0</v>
      </c>
    </row>
    <row r="1857" spans="1:23" x14ac:dyDescent="0.35">
      <c r="A1857" s="30">
        <v>45895</v>
      </c>
      <c r="B1857" s="31" t="s">
        <v>922</v>
      </c>
      <c r="C1857" s="31" t="s">
        <v>545</v>
      </c>
      <c r="D1857" s="31">
        <v>22364.16</v>
      </c>
      <c r="E1857" s="31"/>
      <c r="F1857" s="31">
        <v>22364.16</v>
      </c>
      <c r="G1857" s="31">
        <v>22364.16</v>
      </c>
      <c r="H1857" s="31">
        <f t="shared" si="636"/>
        <v>22364.16</v>
      </c>
      <c r="I1857" s="30">
        <v>45925</v>
      </c>
      <c r="J1857" s="30" t="s">
        <v>506</v>
      </c>
      <c r="K1857" s="31" t="s">
        <v>504</v>
      </c>
      <c r="L1857" s="31" t="s">
        <v>405</v>
      </c>
      <c r="M1857" s="31" t="s">
        <v>388</v>
      </c>
      <c r="N1857" s="7">
        <v>46087</v>
      </c>
      <c r="O1857" s="33">
        <f t="shared" si="625"/>
        <v>3</v>
      </c>
      <c r="P1857" s="33">
        <f t="shared" si="626"/>
        <v>10</v>
      </c>
      <c r="Q1857" s="52">
        <f t="shared" si="627"/>
        <v>163</v>
      </c>
      <c r="R1857" s="37">
        <f t="shared" si="628"/>
        <v>0</v>
      </c>
      <c r="S1857" s="37">
        <f t="shared" si="629"/>
        <v>0</v>
      </c>
      <c r="T1857" s="37">
        <f t="shared" si="630"/>
        <v>0</v>
      </c>
      <c r="U1857" s="37">
        <f t="shared" si="631"/>
        <v>22364.16</v>
      </c>
      <c r="V1857" s="37">
        <f t="shared" si="632"/>
        <v>0</v>
      </c>
      <c r="W1857" s="37">
        <f t="shared" si="633"/>
        <v>0</v>
      </c>
    </row>
    <row r="1858" spans="1:23" x14ac:dyDescent="0.35">
      <c r="A1858" s="30">
        <v>45876</v>
      </c>
      <c r="B1858" s="31" t="s">
        <v>886</v>
      </c>
      <c r="C1858" s="31" t="s">
        <v>545</v>
      </c>
      <c r="D1858" s="31">
        <v>22343.040000000001</v>
      </c>
      <c r="E1858" s="31"/>
      <c r="F1858" s="31">
        <v>22343.040000000001</v>
      </c>
      <c r="G1858" s="31">
        <v>22343.040000000001</v>
      </c>
      <c r="H1858" s="31">
        <f t="shared" si="636"/>
        <v>22343.040000000001</v>
      </c>
      <c r="I1858" s="30">
        <v>45906</v>
      </c>
      <c r="J1858" s="30" t="s">
        <v>506</v>
      </c>
      <c r="K1858" s="31" t="s">
        <v>504</v>
      </c>
      <c r="L1858" s="31" t="s">
        <v>405</v>
      </c>
      <c r="M1858" s="31" t="s">
        <v>388</v>
      </c>
      <c r="N1858" s="7">
        <v>46087</v>
      </c>
      <c r="O1858" s="33">
        <f t="shared" si="625"/>
        <v>3</v>
      </c>
      <c r="P1858" s="33">
        <f t="shared" si="626"/>
        <v>10</v>
      </c>
      <c r="Q1858" s="52">
        <f t="shared" si="627"/>
        <v>182</v>
      </c>
      <c r="R1858" s="37">
        <f t="shared" si="628"/>
        <v>0</v>
      </c>
      <c r="S1858" s="37">
        <f t="shared" si="629"/>
        <v>0</v>
      </c>
      <c r="T1858" s="37">
        <f t="shared" si="630"/>
        <v>0</v>
      </c>
      <c r="U1858" s="37">
        <f t="shared" si="631"/>
        <v>22343.040000000001</v>
      </c>
      <c r="V1858" s="37">
        <f t="shared" si="632"/>
        <v>0</v>
      </c>
      <c r="W1858" s="37">
        <f t="shared" si="633"/>
        <v>0</v>
      </c>
    </row>
    <row r="1859" spans="1:23" x14ac:dyDescent="0.35">
      <c r="A1859" s="30">
        <v>45869</v>
      </c>
      <c r="B1859" s="31" t="s">
        <v>884</v>
      </c>
      <c r="C1859" s="31" t="s">
        <v>480</v>
      </c>
      <c r="D1859" s="31">
        <v>761801.88</v>
      </c>
      <c r="E1859" s="31">
        <v>121888.3</v>
      </c>
      <c r="F1859" s="31">
        <v>883690.18</v>
      </c>
      <c r="G1859" s="31">
        <v>232979.43</v>
      </c>
      <c r="H1859" s="31">
        <f>+G1859/1.16</f>
        <v>200844.33620689655</v>
      </c>
      <c r="I1859" s="30">
        <v>45884</v>
      </c>
      <c r="J1859" s="30" t="s">
        <v>506</v>
      </c>
      <c r="K1859" s="31" t="s">
        <v>510</v>
      </c>
      <c r="L1859" s="31" t="s">
        <v>835</v>
      </c>
      <c r="M1859" s="31" t="s">
        <v>388</v>
      </c>
      <c r="N1859" s="7">
        <v>46087</v>
      </c>
      <c r="O1859" s="33">
        <f t="shared" si="625"/>
        <v>3</v>
      </c>
      <c r="P1859" s="33">
        <f t="shared" si="626"/>
        <v>10</v>
      </c>
      <c r="Q1859" s="52">
        <f t="shared" si="627"/>
        <v>204</v>
      </c>
      <c r="R1859" s="37">
        <f t="shared" si="628"/>
        <v>0</v>
      </c>
      <c r="S1859" s="37">
        <f t="shared" si="629"/>
        <v>0</v>
      </c>
      <c r="T1859" s="37">
        <f t="shared" si="630"/>
        <v>0</v>
      </c>
      <c r="U1859" s="37">
        <f t="shared" si="631"/>
        <v>200844.33620689655</v>
      </c>
      <c r="V1859" s="37">
        <f t="shared" si="632"/>
        <v>0</v>
      </c>
      <c r="W1859" s="37">
        <f t="shared" si="633"/>
        <v>0</v>
      </c>
    </row>
    <row r="1860" spans="1:23" x14ac:dyDescent="0.35">
      <c r="A1860" s="30">
        <v>45840</v>
      </c>
      <c r="B1860" s="31" t="s">
        <v>863</v>
      </c>
      <c r="C1860" s="31" t="s">
        <v>406</v>
      </c>
      <c r="D1860" s="31">
        <v>14940</v>
      </c>
      <c r="E1860" s="31">
        <v>2390.4</v>
      </c>
      <c r="F1860" s="31">
        <v>17330.400000000001</v>
      </c>
      <c r="G1860" s="31">
        <v>17330.400000000001</v>
      </c>
      <c r="H1860" s="31">
        <f t="shared" ref="H1860:H1862" si="637">+D1860</f>
        <v>14940</v>
      </c>
      <c r="I1860" s="30">
        <v>45870</v>
      </c>
      <c r="J1860" s="30" t="s">
        <v>506</v>
      </c>
      <c r="K1860" s="31" t="s">
        <v>504</v>
      </c>
      <c r="L1860" s="31" t="s">
        <v>405</v>
      </c>
      <c r="M1860" s="31" t="s">
        <v>388</v>
      </c>
      <c r="N1860" s="7">
        <v>46087</v>
      </c>
      <c r="O1860" s="33">
        <f t="shared" si="625"/>
        <v>3</v>
      </c>
      <c r="P1860" s="33">
        <f t="shared" si="626"/>
        <v>10</v>
      </c>
      <c r="Q1860" s="52">
        <f t="shared" si="627"/>
        <v>218</v>
      </c>
      <c r="R1860" s="37">
        <f t="shared" si="628"/>
        <v>0</v>
      </c>
      <c r="S1860" s="37">
        <f t="shared" si="629"/>
        <v>0</v>
      </c>
      <c r="T1860" s="37">
        <f t="shared" si="630"/>
        <v>0</v>
      </c>
      <c r="U1860" s="37">
        <f t="shared" si="631"/>
        <v>14940</v>
      </c>
      <c r="V1860" s="37">
        <f t="shared" si="632"/>
        <v>0</v>
      </c>
      <c r="W1860" s="37">
        <f t="shared" si="633"/>
        <v>0</v>
      </c>
    </row>
    <row r="1861" spans="1:23" x14ac:dyDescent="0.35">
      <c r="A1861" s="30">
        <v>45827</v>
      </c>
      <c r="B1861" s="31" t="s">
        <v>854</v>
      </c>
      <c r="C1861" s="31" t="s">
        <v>406</v>
      </c>
      <c r="D1861" s="31">
        <v>22410</v>
      </c>
      <c r="E1861" s="31">
        <v>3585.6</v>
      </c>
      <c r="F1861" s="31">
        <v>25995.599999999999</v>
      </c>
      <c r="G1861" s="31">
        <v>25995.599999999999</v>
      </c>
      <c r="H1861" s="31">
        <f t="shared" si="637"/>
        <v>22410</v>
      </c>
      <c r="I1861" s="30">
        <v>45857</v>
      </c>
      <c r="J1861" s="30" t="s">
        <v>506</v>
      </c>
      <c r="K1861" s="31" t="s">
        <v>504</v>
      </c>
      <c r="L1861" s="31" t="s">
        <v>405</v>
      </c>
      <c r="M1861" s="31" t="s">
        <v>388</v>
      </c>
      <c r="N1861" s="7">
        <v>46087</v>
      </c>
      <c r="O1861" s="33">
        <f t="shared" si="625"/>
        <v>3</v>
      </c>
      <c r="P1861" s="33">
        <f t="shared" si="626"/>
        <v>10</v>
      </c>
      <c r="Q1861" s="52">
        <f t="shared" si="627"/>
        <v>231</v>
      </c>
      <c r="R1861" s="37">
        <f t="shared" si="628"/>
        <v>0</v>
      </c>
      <c r="S1861" s="37">
        <f t="shared" si="629"/>
        <v>0</v>
      </c>
      <c r="T1861" s="37">
        <f t="shared" si="630"/>
        <v>0</v>
      </c>
      <c r="U1861" s="37">
        <f t="shared" si="631"/>
        <v>22410</v>
      </c>
      <c r="V1861" s="37">
        <f t="shared" si="632"/>
        <v>0</v>
      </c>
      <c r="W1861" s="37">
        <f t="shared" si="633"/>
        <v>0</v>
      </c>
    </row>
    <row r="1862" spans="1:23" x14ac:dyDescent="0.35">
      <c r="A1862" s="30">
        <v>45814</v>
      </c>
      <c r="B1862" s="31" t="s">
        <v>845</v>
      </c>
      <c r="C1862" s="31" t="s">
        <v>406</v>
      </c>
      <c r="D1862" s="31">
        <v>19012.5</v>
      </c>
      <c r="E1862" s="31">
        <v>3042</v>
      </c>
      <c r="F1862" s="31">
        <v>22054.5</v>
      </c>
      <c r="G1862" s="31">
        <v>22054.5</v>
      </c>
      <c r="H1862" s="31">
        <f t="shared" si="637"/>
        <v>19012.5</v>
      </c>
      <c r="I1862" s="30">
        <v>45844</v>
      </c>
      <c r="J1862" s="30" t="s">
        <v>506</v>
      </c>
      <c r="K1862" s="31" t="s">
        <v>504</v>
      </c>
      <c r="L1862" s="31" t="s">
        <v>405</v>
      </c>
      <c r="M1862" s="31" t="s">
        <v>388</v>
      </c>
      <c r="N1862" s="7">
        <v>46087</v>
      </c>
      <c r="O1862" s="33">
        <f t="shared" si="625"/>
        <v>3</v>
      </c>
      <c r="P1862" s="33">
        <f t="shared" si="626"/>
        <v>10</v>
      </c>
      <c r="Q1862" s="52">
        <f t="shared" si="627"/>
        <v>244</v>
      </c>
      <c r="R1862" s="37">
        <f t="shared" si="628"/>
        <v>0</v>
      </c>
      <c r="S1862" s="37">
        <f t="shared" si="629"/>
        <v>0</v>
      </c>
      <c r="T1862" s="37">
        <f t="shared" si="630"/>
        <v>0</v>
      </c>
      <c r="U1862" s="37">
        <f t="shared" si="631"/>
        <v>19012.5</v>
      </c>
      <c r="V1862" s="37">
        <f t="shared" si="632"/>
        <v>0</v>
      </c>
      <c r="W1862" s="37">
        <f t="shared" si="633"/>
        <v>0</v>
      </c>
    </row>
    <row r="1863" spans="1:23" x14ac:dyDescent="0.35">
      <c r="A1863" s="30">
        <v>45799</v>
      </c>
      <c r="B1863" s="31" t="s">
        <v>844</v>
      </c>
      <c r="C1863" s="31" t="s">
        <v>798</v>
      </c>
      <c r="D1863" s="31">
        <v>3477.15</v>
      </c>
      <c r="E1863" s="31">
        <v>556.34</v>
      </c>
      <c r="F1863" s="31">
        <v>4033.49</v>
      </c>
      <c r="G1863" s="31">
        <v>4033.49</v>
      </c>
      <c r="H1863" s="31">
        <f t="shared" ref="H1863:H1865" si="638">+D1863</f>
        <v>3477.15</v>
      </c>
      <c r="I1863" s="30">
        <v>45829</v>
      </c>
      <c r="J1863" s="30" t="s">
        <v>506</v>
      </c>
      <c r="K1863" s="31" t="s">
        <v>504</v>
      </c>
      <c r="L1863" s="31" t="s">
        <v>405</v>
      </c>
      <c r="M1863" s="31" t="s">
        <v>388</v>
      </c>
      <c r="N1863" s="7">
        <v>46087</v>
      </c>
      <c r="O1863" s="33">
        <f t="shared" si="625"/>
        <v>3</v>
      </c>
      <c r="P1863" s="33">
        <f t="shared" si="626"/>
        <v>10</v>
      </c>
      <c r="Q1863" s="52">
        <f t="shared" si="627"/>
        <v>259</v>
      </c>
      <c r="R1863" s="37">
        <f t="shared" si="628"/>
        <v>0</v>
      </c>
      <c r="S1863" s="37">
        <f t="shared" si="629"/>
        <v>0</v>
      </c>
      <c r="T1863" s="37">
        <f t="shared" si="630"/>
        <v>0</v>
      </c>
      <c r="U1863" s="37">
        <f t="shared" si="631"/>
        <v>3477.15</v>
      </c>
      <c r="V1863" s="37">
        <f t="shared" si="632"/>
        <v>0</v>
      </c>
      <c r="W1863" s="37">
        <f t="shared" si="633"/>
        <v>0</v>
      </c>
    </row>
    <row r="1864" spans="1:23" x14ac:dyDescent="0.35">
      <c r="A1864" s="30">
        <v>45792</v>
      </c>
      <c r="B1864" s="31" t="s">
        <v>840</v>
      </c>
      <c r="C1864" s="31" t="s">
        <v>798</v>
      </c>
      <c r="D1864" s="31">
        <v>162680</v>
      </c>
      <c r="E1864" s="31">
        <v>26028.799999999999</v>
      </c>
      <c r="F1864" s="31">
        <v>188708.8</v>
      </c>
      <c r="G1864" s="31">
        <v>188708.8</v>
      </c>
      <c r="H1864" s="31">
        <f t="shared" si="638"/>
        <v>162680</v>
      </c>
      <c r="I1864" s="30">
        <v>45822</v>
      </c>
      <c r="J1864" s="30" t="s">
        <v>506</v>
      </c>
      <c r="K1864" s="31" t="s">
        <v>504</v>
      </c>
      <c r="L1864" s="31" t="s">
        <v>405</v>
      </c>
      <c r="M1864" s="31" t="s">
        <v>388</v>
      </c>
      <c r="N1864" s="7">
        <v>46087</v>
      </c>
      <c r="O1864" s="33">
        <f t="shared" si="625"/>
        <v>3</v>
      </c>
      <c r="P1864" s="33">
        <f t="shared" si="626"/>
        <v>10</v>
      </c>
      <c r="Q1864" s="52">
        <f t="shared" si="627"/>
        <v>266</v>
      </c>
      <c r="R1864" s="37">
        <f t="shared" si="628"/>
        <v>0</v>
      </c>
      <c r="S1864" s="37">
        <f t="shared" si="629"/>
        <v>0</v>
      </c>
      <c r="T1864" s="37">
        <f t="shared" si="630"/>
        <v>0</v>
      </c>
      <c r="U1864" s="37">
        <f t="shared" si="631"/>
        <v>162680</v>
      </c>
      <c r="V1864" s="37">
        <f t="shared" si="632"/>
        <v>0</v>
      </c>
      <c r="W1864" s="37">
        <f t="shared" si="633"/>
        <v>0</v>
      </c>
    </row>
    <row r="1865" spans="1:23" x14ac:dyDescent="0.35">
      <c r="A1865" s="30">
        <v>45792</v>
      </c>
      <c r="B1865" s="31" t="s">
        <v>841</v>
      </c>
      <c r="C1865" s="31" t="s">
        <v>798</v>
      </c>
      <c r="D1865" s="31">
        <v>6970.68</v>
      </c>
      <c r="E1865" s="31">
        <v>1115.31</v>
      </c>
      <c r="F1865" s="31">
        <v>8085.99</v>
      </c>
      <c r="G1865" s="31">
        <v>8085.99</v>
      </c>
      <c r="H1865" s="31">
        <f t="shared" si="638"/>
        <v>6970.68</v>
      </c>
      <c r="I1865" s="30">
        <v>45822</v>
      </c>
      <c r="J1865" s="30" t="s">
        <v>506</v>
      </c>
      <c r="K1865" s="31" t="s">
        <v>504</v>
      </c>
      <c r="L1865" s="31" t="s">
        <v>405</v>
      </c>
      <c r="M1865" s="31" t="s">
        <v>388</v>
      </c>
      <c r="N1865" s="7">
        <v>46087</v>
      </c>
      <c r="O1865" s="33">
        <f t="shared" si="625"/>
        <v>3</v>
      </c>
      <c r="P1865" s="33">
        <f t="shared" si="626"/>
        <v>10</v>
      </c>
      <c r="Q1865" s="52">
        <f t="shared" si="627"/>
        <v>266</v>
      </c>
      <c r="R1865" s="37">
        <f t="shared" si="628"/>
        <v>0</v>
      </c>
      <c r="S1865" s="37">
        <f t="shared" si="629"/>
        <v>0</v>
      </c>
      <c r="T1865" s="37">
        <f t="shared" si="630"/>
        <v>0</v>
      </c>
      <c r="U1865" s="37">
        <f t="shared" si="631"/>
        <v>6970.68</v>
      </c>
      <c r="V1865" s="37">
        <f t="shared" si="632"/>
        <v>0</v>
      </c>
      <c r="W1865" s="37">
        <f t="shared" si="633"/>
        <v>0</v>
      </c>
    </row>
    <row r="1866" spans="1:23" x14ac:dyDescent="0.35">
      <c r="A1866" s="30">
        <v>45792</v>
      </c>
      <c r="B1866" s="31" t="s">
        <v>842</v>
      </c>
      <c r="C1866" s="31" t="s">
        <v>406</v>
      </c>
      <c r="D1866" s="31">
        <v>31024.799999999999</v>
      </c>
      <c r="E1866" s="31">
        <v>4963.97</v>
      </c>
      <c r="F1866" s="31">
        <v>35988.769999999997</v>
      </c>
      <c r="G1866" s="31">
        <v>4384.8</v>
      </c>
      <c r="H1866" s="31">
        <f>+G1866/1.16</f>
        <v>3780.0000000000005</v>
      </c>
      <c r="I1866" s="30">
        <v>45822</v>
      </c>
      <c r="J1866" s="30" t="s">
        <v>506</v>
      </c>
      <c r="K1866" s="31" t="s">
        <v>510</v>
      </c>
      <c r="L1866" s="31" t="s">
        <v>405</v>
      </c>
      <c r="M1866" s="31" t="s">
        <v>388</v>
      </c>
      <c r="N1866" s="7">
        <v>46087</v>
      </c>
      <c r="O1866" s="33">
        <f t="shared" si="625"/>
        <v>3</v>
      </c>
      <c r="P1866" s="33">
        <f t="shared" si="626"/>
        <v>10</v>
      </c>
      <c r="Q1866" s="52">
        <f t="shared" si="627"/>
        <v>266</v>
      </c>
      <c r="R1866" s="37">
        <f t="shared" si="628"/>
        <v>0</v>
      </c>
      <c r="S1866" s="37">
        <f t="shared" si="629"/>
        <v>0</v>
      </c>
      <c r="T1866" s="37">
        <f t="shared" si="630"/>
        <v>0</v>
      </c>
      <c r="U1866" s="37">
        <f t="shared" si="631"/>
        <v>3780.0000000000005</v>
      </c>
      <c r="V1866" s="37">
        <f t="shared" si="632"/>
        <v>0</v>
      </c>
      <c r="W1866" s="37">
        <f t="shared" si="633"/>
        <v>0</v>
      </c>
    </row>
    <row r="1867" spans="1:23" x14ac:dyDescent="0.35">
      <c r="A1867" s="30">
        <v>45790</v>
      </c>
      <c r="B1867" s="31" t="s">
        <v>843</v>
      </c>
      <c r="C1867" s="31" t="s">
        <v>798</v>
      </c>
      <c r="D1867" s="31">
        <v>20992.5</v>
      </c>
      <c r="E1867" s="31">
        <v>3358.8</v>
      </c>
      <c r="F1867" s="31">
        <v>24351.3</v>
      </c>
      <c r="G1867" s="31">
        <v>24351.3</v>
      </c>
      <c r="H1867" s="31">
        <f t="shared" ref="H1867:H1869" si="639">+D1867</f>
        <v>20992.5</v>
      </c>
      <c r="I1867" s="30">
        <v>45820</v>
      </c>
      <c r="J1867" s="30" t="s">
        <v>506</v>
      </c>
      <c r="K1867" s="31" t="s">
        <v>504</v>
      </c>
      <c r="L1867" s="31" t="s">
        <v>405</v>
      </c>
      <c r="M1867" s="31" t="s">
        <v>388</v>
      </c>
      <c r="N1867" s="7">
        <v>46087</v>
      </c>
      <c r="O1867" s="33">
        <f t="shared" si="625"/>
        <v>3</v>
      </c>
      <c r="P1867" s="33">
        <f t="shared" si="626"/>
        <v>10</v>
      </c>
      <c r="Q1867" s="52">
        <f t="shared" si="627"/>
        <v>268</v>
      </c>
      <c r="R1867" s="37">
        <f t="shared" si="628"/>
        <v>0</v>
      </c>
      <c r="S1867" s="37">
        <f t="shared" si="629"/>
        <v>0</v>
      </c>
      <c r="T1867" s="37">
        <f t="shared" si="630"/>
        <v>0</v>
      </c>
      <c r="U1867" s="37">
        <f t="shared" si="631"/>
        <v>20992.5</v>
      </c>
      <c r="V1867" s="37">
        <f t="shared" si="632"/>
        <v>0</v>
      </c>
      <c r="W1867" s="37">
        <f t="shared" si="633"/>
        <v>0</v>
      </c>
    </row>
    <row r="1868" spans="1:23" x14ac:dyDescent="0.35">
      <c r="A1868" s="30">
        <v>45784</v>
      </c>
      <c r="B1868" s="31" t="s">
        <v>838</v>
      </c>
      <c r="C1868" s="31" t="s">
        <v>798</v>
      </c>
      <c r="D1868" s="31">
        <v>5250</v>
      </c>
      <c r="E1868" s="31">
        <v>840</v>
      </c>
      <c r="F1868" s="31">
        <v>6090</v>
      </c>
      <c r="G1868" s="31">
        <v>6090</v>
      </c>
      <c r="H1868" s="31">
        <f t="shared" si="639"/>
        <v>5250</v>
      </c>
      <c r="I1868" s="30">
        <v>45814</v>
      </c>
      <c r="J1868" s="30" t="s">
        <v>506</v>
      </c>
      <c r="K1868" s="31" t="s">
        <v>504</v>
      </c>
      <c r="L1868" s="31" t="s">
        <v>405</v>
      </c>
      <c r="M1868" s="31" t="s">
        <v>388</v>
      </c>
      <c r="N1868" s="7">
        <v>46087</v>
      </c>
      <c r="O1868" s="33">
        <f t="shared" si="625"/>
        <v>3</v>
      </c>
      <c r="P1868" s="33">
        <f t="shared" si="626"/>
        <v>10</v>
      </c>
      <c r="Q1868" s="52">
        <f t="shared" si="627"/>
        <v>274</v>
      </c>
      <c r="R1868" s="37">
        <f t="shared" si="628"/>
        <v>0</v>
      </c>
      <c r="S1868" s="37">
        <f t="shared" si="629"/>
        <v>0</v>
      </c>
      <c r="T1868" s="37">
        <f t="shared" si="630"/>
        <v>0</v>
      </c>
      <c r="U1868" s="37">
        <f t="shared" si="631"/>
        <v>5250</v>
      </c>
      <c r="V1868" s="37">
        <f t="shared" si="632"/>
        <v>0</v>
      </c>
      <c r="W1868" s="37">
        <f t="shared" si="633"/>
        <v>0</v>
      </c>
    </row>
    <row r="1869" spans="1:23" x14ac:dyDescent="0.35">
      <c r="A1869" s="30">
        <v>45772</v>
      </c>
      <c r="B1869" s="31" t="s">
        <v>836</v>
      </c>
      <c r="C1869" s="31" t="s">
        <v>798</v>
      </c>
      <c r="D1869" s="31">
        <v>45500</v>
      </c>
      <c r="E1869" s="31">
        <v>7280</v>
      </c>
      <c r="F1869" s="31">
        <v>52780</v>
      </c>
      <c r="G1869" s="31">
        <v>52780</v>
      </c>
      <c r="H1869" s="31">
        <f t="shared" si="639"/>
        <v>45500</v>
      </c>
      <c r="I1869" s="30">
        <v>45802</v>
      </c>
      <c r="J1869" s="30" t="s">
        <v>506</v>
      </c>
      <c r="K1869" s="31" t="s">
        <v>504</v>
      </c>
      <c r="L1869" s="31" t="s">
        <v>405</v>
      </c>
      <c r="M1869" s="31" t="s">
        <v>388</v>
      </c>
      <c r="N1869" s="7">
        <v>46087</v>
      </c>
      <c r="O1869" s="33">
        <f t="shared" si="625"/>
        <v>3</v>
      </c>
      <c r="P1869" s="33">
        <f t="shared" si="626"/>
        <v>10</v>
      </c>
      <c r="Q1869" s="52">
        <f t="shared" si="627"/>
        <v>286</v>
      </c>
      <c r="R1869" s="37">
        <f t="shared" si="628"/>
        <v>0</v>
      </c>
      <c r="S1869" s="37">
        <f t="shared" si="629"/>
        <v>0</v>
      </c>
      <c r="T1869" s="37">
        <f t="shared" si="630"/>
        <v>0</v>
      </c>
      <c r="U1869" s="37">
        <f t="shared" si="631"/>
        <v>45500</v>
      </c>
      <c r="V1869" s="37">
        <f t="shared" si="632"/>
        <v>0</v>
      </c>
      <c r="W1869" s="37">
        <f t="shared" si="633"/>
        <v>0</v>
      </c>
    </row>
    <row r="1870" spans="1:23" x14ac:dyDescent="0.35">
      <c r="A1870" s="30">
        <v>45720</v>
      </c>
      <c r="B1870" s="31" t="s">
        <v>806</v>
      </c>
      <c r="C1870" s="31" t="s">
        <v>798</v>
      </c>
      <c r="D1870" s="31">
        <v>31483.63</v>
      </c>
      <c r="E1870" s="31">
        <v>5037.38</v>
      </c>
      <c r="F1870" s="31">
        <v>36521.01</v>
      </c>
      <c r="G1870" s="31">
        <v>5816.12</v>
      </c>
      <c r="H1870" s="31">
        <f>+G1870/1.16</f>
        <v>5013.8965517241386</v>
      </c>
      <c r="I1870" s="30">
        <v>45750</v>
      </c>
      <c r="J1870" s="30" t="s">
        <v>506</v>
      </c>
      <c r="K1870" s="31" t="s">
        <v>510</v>
      </c>
      <c r="L1870" s="31" t="s">
        <v>405</v>
      </c>
      <c r="M1870" s="31" t="s">
        <v>388</v>
      </c>
      <c r="N1870" s="7">
        <v>46087</v>
      </c>
      <c r="O1870" s="33">
        <f t="shared" si="625"/>
        <v>3</v>
      </c>
      <c r="P1870" s="33">
        <f t="shared" si="626"/>
        <v>10</v>
      </c>
      <c r="Q1870" s="52">
        <f t="shared" si="627"/>
        <v>338</v>
      </c>
      <c r="R1870" s="37">
        <f t="shared" si="628"/>
        <v>0</v>
      </c>
      <c r="S1870" s="37">
        <f t="shared" si="629"/>
        <v>0</v>
      </c>
      <c r="T1870" s="37">
        <f t="shared" si="630"/>
        <v>0</v>
      </c>
      <c r="U1870" s="37">
        <f t="shared" si="631"/>
        <v>5013.8965517241386</v>
      </c>
      <c r="V1870" s="37">
        <f t="shared" si="632"/>
        <v>0</v>
      </c>
      <c r="W1870" s="37">
        <f t="shared" si="633"/>
        <v>0</v>
      </c>
    </row>
    <row r="1871" spans="1:23" x14ac:dyDescent="0.35">
      <c r="A1871" s="30">
        <v>45709</v>
      </c>
      <c r="B1871" s="31" t="s">
        <v>804</v>
      </c>
      <c r="C1871" s="31" t="s">
        <v>798</v>
      </c>
      <c r="D1871" s="31">
        <v>23609.5</v>
      </c>
      <c r="E1871" s="31">
        <v>2595.6</v>
      </c>
      <c r="F1871" s="31">
        <v>26205.1</v>
      </c>
      <c r="G1871" s="31">
        <v>26205.1</v>
      </c>
      <c r="H1871" s="31">
        <f t="shared" ref="H1871:H1873" si="640">+D1871</f>
        <v>23609.5</v>
      </c>
      <c r="I1871" s="30">
        <v>45784</v>
      </c>
      <c r="J1871" s="30" t="s">
        <v>506</v>
      </c>
      <c r="K1871" s="31" t="s">
        <v>504</v>
      </c>
      <c r="L1871" s="31" t="s">
        <v>405</v>
      </c>
      <c r="M1871" s="31" t="s">
        <v>388</v>
      </c>
      <c r="N1871" s="7">
        <v>46087</v>
      </c>
      <c r="O1871" s="33">
        <f t="shared" si="625"/>
        <v>3</v>
      </c>
      <c r="P1871" s="33">
        <f t="shared" si="626"/>
        <v>10</v>
      </c>
      <c r="Q1871" s="52">
        <f t="shared" si="627"/>
        <v>304</v>
      </c>
      <c r="R1871" s="37">
        <f t="shared" si="628"/>
        <v>0</v>
      </c>
      <c r="S1871" s="37">
        <f t="shared" si="629"/>
        <v>0</v>
      </c>
      <c r="T1871" s="37">
        <f t="shared" si="630"/>
        <v>0</v>
      </c>
      <c r="U1871" s="37">
        <f t="shared" si="631"/>
        <v>23609.5</v>
      </c>
      <c r="V1871" s="37">
        <f t="shared" si="632"/>
        <v>0</v>
      </c>
      <c r="W1871" s="37">
        <f t="shared" si="633"/>
        <v>0</v>
      </c>
    </row>
    <row r="1872" spans="1:23" x14ac:dyDescent="0.35">
      <c r="A1872" s="30">
        <v>45699</v>
      </c>
      <c r="B1872" s="31" t="s">
        <v>799</v>
      </c>
      <c r="C1872" s="31" t="s">
        <v>782</v>
      </c>
      <c r="D1872" s="31">
        <v>1230</v>
      </c>
      <c r="E1872" s="31"/>
      <c r="F1872" s="31">
        <v>1230</v>
      </c>
      <c r="G1872" s="31">
        <v>1230</v>
      </c>
      <c r="H1872" s="31">
        <f t="shared" si="640"/>
        <v>1230</v>
      </c>
      <c r="I1872" s="30">
        <v>45714</v>
      </c>
      <c r="J1872" s="30" t="s">
        <v>506</v>
      </c>
      <c r="K1872" s="31" t="s">
        <v>504</v>
      </c>
      <c r="L1872" s="31" t="s">
        <v>405</v>
      </c>
      <c r="M1872" s="31" t="s">
        <v>388</v>
      </c>
      <c r="N1872" s="7">
        <v>46087</v>
      </c>
      <c r="O1872" s="33">
        <f t="shared" si="625"/>
        <v>3</v>
      </c>
      <c r="P1872" s="33">
        <f t="shared" si="626"/>
        <v>10</v>
      </c>
      <c r="Q1872" s="52">
        <f t="shared" si="627"/>
        <v>374</v>
      </c>
      <c r="R1872" s="37">
        <f t="shared" si="628"/>
        <v>0</v>
      </c>
      <c r="S1872" s="37">
        <f t="shared" si="629"/>
        <v>0</v>
      </c>
      <c r="T1872" s="37">
        <f t="shared" si="630"/>
        <v>0</v>
      </c>
      <c r="U1872" s="37">
        <f t="shared" si="631"/>
        <v>1230</v>
      </c>
      <c r="V1872" s="37">
        <f t="shared" si="632"/>
        <v>0</v>
      </c>
      <c r="W1872" s="37">
        <f t="shared" si="633"/>
        <v>0</v>
      </c>
    </row>
    <row r="1873" spans="1:23" x14ac:dyDescent="0.35">
      <c r="A1873" s="30">
        <v>45610</v>
      </c>
      <c r="B1873" s="31" t="s">
        <v>760</v>
      </c>
      <c r="C1873" s="31" t="s">
        <v>413</v>
      </c>
      <c r="D1873" s="31">
        <v>2369.29</v>
      </c>
      <c r="E1873" s="31">
        <v>379.09</v>
      </c>
      <c r="F1873" s="31">
        <v>2748.38</v>
      </c>
      <c r="G1873" s="31">
        <v>2748.38</v>
      </c>
      <c r="H1873" s="31">
        <f t="shared" si="640"/>
        <v>2369.29</v>
      </c>
      <c r="I1873" s="30">
        <v>45640</v>
      </c>
      <c r="J1873" s="30" t="s">
        <v>506</v>
      </c>
      <c r="K1873" s="31" t="s">
        <v>504</v>
      </c>
      <c r="L1873" s="31" t="s">
        <v>393</v>
      </c>
      <c r="M1873" s="31" t="s">
        <v>388</v>
      </c>
      <c r="N1873" s="7">
        <v>46087</v>
      </c>
      <c r="O1873" s="33">
        <f t="shared" si="625"/>
        <v>3</v>
      </c>
      <c r="P1873" s="33">
        <f t="shared" si="626"/>
        <v>10</v>
      </c>
      <c r="Q1873" s="52">
        <f t="shared" si="627"/>
        <v>448</v>
      </c>
      <c r="R1873" s="37">
        <f t="shared" si="628"/>
        <v>0</v>
      </c>
      <c r="S1873" s="37">
        <f t="shared" si="629"/>
        <v>0</v>
      </c>
      <c r="T1873" s="37">
        <f t="shared" si="630"/>
        <v>0</v>
      </c>
      <c r="U1873" s="37">
        <f t="shared" si="631"/>
        <v>2369.29</v>
      </c>
      <c r="V1873" s="37">
        <f t="shared" si="632"/>
        <v>0</v>
      </c>
      <c r="W1873" s="37">
        <f t="shared" si="633"/>
        <v>0</v>
      </c>
    </row>
    <row r="1874" spans="1:23" x14ac:dyDescent="0.35">
      <c r="A1874" s="30">
        <v>45596</v>
      </c>
      <c r="B1874" s="31" t="s">
        <v>747</v>
      </c>
      <c r="C1874" s="31" t="s">
        <v>413</v>
      </c>
      <c r="D1874" s="31">
        <v>3719.83</v>
      </c>
      <c r="E1874" s="31">
        <v>595.16999999999996</v>
      </c>
      <c r="F1874" s="31">
        <v>4315</v>
      </c>
      <c r="G1874" s="31">
        <v>717.35</v>
      </c>
      <c r="H1874" s="31">
        <f>+G1874/1.16</f>
        <v>618.40517241379314</v>
      </c>
      <c r="I1874" s="30">
        <v>45626</v>
      </c>
      <c r="J1874" s="30" t="s">
        <v>506</v>
      </c>
      <c r="K1874" s="31" t="s">
        <v>510</v>
      </c>
      <c r="L1874" s="31" t="s">
        <v>393</v>
      </c>
      <c r="M1874" s="31" t="s">
        <v>388</v>
      </c>
      <c r="N1874" s="7">
        <v>46087</v>
      </c>
      <c r="O1874" s="33">
        <f t="shared" si="625"/>
        <v>3</v>
      </c>
      <c r="P1874" s="33">
        <f t="shared" si="626"/>
        <v>10</v>
      </c>
      <c r="Q1874" s="52">
        <f t="shared" si="627"/>
        <v>462</v>
      </c>
      <c r="R1874" s="37">
        <f t="shared" si="628"/>
        <v>0</v>
      </c>
      <c r="S1874" s="37">
        <f t="shared" si="629"/>
        <v>0</v>
      </c>
      <c r="T1874" s="37">
        <f t="shared" si="630"/>
        <v>0</v>
      </c>
      <c r="U1874" s="37">
        <f t="shared" si="631"/>
        <v>618.40517241379314</v>
      </c>
      <c r="V1874" s="37">
        <f t="shared" si="632"/>
        <v>0</v>
      </c>
      <c r="W1874" s="37">
        <f t="shared" si="633"/>
        <v>0</v>
      </c>
    </row>
    <row r="1875" spans="1:23" x14ac:dyDescent="0.35">
      <c r="A1875" s="30">
        <v>45582</v>
      </c>
      <c r="B1875" s="31" t="s">
        <v>741</v>
      </c>
      <c r="C1875" s="31" t="s">
        <v>413</v>
      </c>
      <c r="D1875" s="31">
        <v>21120</v>
      </c>
      <c r="E1875" s="31">
        <v>3379.2</v>
      </c>
      <c r="F1875" s="31">
        <v>24499.200000000001</v>
      </c>
      <c r="G1875" s="31">
        <v>24499.200000000001</v>
      </c>
      <c r="H1875" s="31">
        <f t="shared" ref="H1875:H1876" si="641">+D1875</f>
        <v>21120</v>
      </c>
      <c r="I1875" s="30">
        <v>45612</v>
      </c>
      <c r="J1875" s="30" t="s">
        <v>506</v>
      </c>
      <c r="K1875" s="31" t="s">
        <v>504</v>
      </c>
      <c r="L1875" s="31" t="s">
        <v>393</v>
      </c>
      <c r="M1875" s="31" t="s">
        <v>388</v>
      </c>
      <c r="N1875" s="7">
        <v>46087</v>
      </c>
      <c r="O1875" s="33">
        <f t="shared" si="625"/>
        <v>3</v>
      </c>
      <c r="P1875" s="33">
        <f t="shared" si="626"/>
        <v>10</v>
      </c>
      <c r="Q1875" s="52">
        <f t="shared" si="627"/>
        <v>476</v>
      </c>
      <c r="R1875" s="37">
        <f t="shared" si="628"/>
        <v>0</v>
      </c>
      <c r="S1875" s="37">
        <f t="shared" si="629"/>
        <v>0</v>
      </c>
      <c r="T1875" s="37">
        <f t="shared" si="630"/>
        <v>0</v>
      </c>
      <c r="U1875" s="37">
        <f t="shared" si="631"/>
        <v>21120</v>
      </c>
      <c r="V1875" s="37">
        <f t="shared" si="632"/>
        <v>0</v>
      </c>
      <c r="W1875" s="37">
        <f t="shared" si="633"/>
        <v>0</v>
      </c>
    </row>
    <row r="1876" spans="1:23" x14ac:dyDescent="0.35">
      <c r="A1876" s="30">
        <v>45519</v>
      </c>
      <c r="B1876" s="31" t="s">
        <v>675</v>
      </c>
      <c r="C1876" s="31" t="s">
        <v>513</v>
      </c>
      <c r="D1876" s="31">
        <v>2475</v>
      </c>
      <c r="E1876" s="31">
        <v>396</v>
      </c>
      <c r="F1876" s="31">
        <v>2871</v>
      </c>
      <c r="G1876" s="31">
        <v>2871</v>
      </c>
      <c r="H1876" s="31">
        <f t="shared" si="641"/>
        <v>2475</v>
      </c>
      <c r="I1876" s="30">
        <v>45549</v>
      </c>
      <c r="J1876" s="30" t="s">
        <v>506</v>
      </c>
      <c r="K1876" s="31" t="s">
        <v>504</v>
      </c>
      <c r="L1876" s="31" t="s">
        <v>399</v>
      </c>
      <c r="M1876" s="31" t="s">
        <v>388</v>
      </c>
      <c r="N1876" s="7">
        <v>46087</v>
      </c>
      <c r="O1876" s="33">
        <f t="shared" si="625"/>
        <v>3</v>
      </c>
      <c r="P1876" s="33">
        <f t="shared" si="626"/>
        <v>10</v>
      </c>
      <c r="Q1876" s="52">
        <f t="shared" si="627"/>
        <v>539</v>
      </c>
      <c r="R1876" s="37">
        <f t="shared" si="628"/>
        <v>0</v>
      </c>
      <c r="S1876" s="37">
        <f t="shared" si="629"/>
        <v>0</v>
      </c>
      <c r="T1876" s="37">
        <f t="shared" si="630"/>
        <v>0</v>
      </c>
      <c r="U1876" s="37">
        <f t="shared" si="631"/>
        <v>2475</v>
      </c>
      <c r="V1876" s="37">
        <f t="shared" si="632"/>
        <v>0</v>
      </c>
      <c r="W1876" s="37">
        <f t="shared" si="633"/>
        <v>0</v>
      </c>
    </row>
    <row r="1877" spans="1:23" x14ac:dyDescent="0.35">
      <c r="A1877" s="30">
        <v>45498</v>
      </c>
      <c r="B1877" s="31" t="s">
        <v>661</v>
      </c>
      <c r="C1877" s="31" t="s">
        <v>513</v>
      </c>
      <c r="D1877" s="31">
        <v>2475</v>
      </c>
      <c r="E1877" s="31">
        <v>396</v>
      </c>
      <c r="F1877" s="31">
        <v>2871</v>
      </c>
      <c r="G1877" s="31">
        <v>2378</v>
      </c>
      <c r="H1877" s="31">
        <f>+G1877/1.16</f>
        <v>2050</v>
      </c>
      <c r="I1877" s="30">
        <v>45528</v>
      </c>
      <c r="J1877" s="30" t="s">
        <v>506</v>
      </c>
      <c r="K1877" s="31" t="s">
        <v>510</v>
      </c>
      <c r="L1877" s="31" t="s">
        <v>399</v>
      </c>
      <c r="M1877" s="31" t="s">
        <v>388</v>
      </c>
      <c r="N1877" s="7">
        <v>46087</v>
      </c>
      <c r="O1877" s="33">
        <f t="shared" si="625"/>
        <v>3</v>
      </c>
      <c r="P1877" s="33">
        <f t="shared" si="626"/>
        <v>10</v>
      </c>
      <c r="Q1877" s="52">
        <f t="shared" si="627"/>
        <v>560</v>
      </c>
      <c r="R1877" s="37">
        <f t="shared" si="628"/>
        <v>0</v>
      </c>
      <c r="S1877" s="37">
        <f t="shared" si="629"/>
        <v>0</v>
      </c>
      <c r="T1877" s="37">
        <f t="shared" si="630"/>
        <v>0</v>
      </c>
      <c r="U1877" s="37">
        <f t="shared" si="631"/>
        <v>2050</v>
      </c>
      <c r="V1877" s="37">
        <f t="shared" si="632"/>
        <v>0</v>
      </c>
      <c r="W1877" s="37">
        <f t="shared" si="633"/>
        <v>0</v>
      </c>
    </row>
    <row r="1878" spans="1:23" x14ac:dyDescent="0.35">
      <c r="A1878" s="30">
        <v>45491</v>
      </c>
      <c r="B1878" s="31" t="s">
        <v>643</v>
      </c>
      <c r="C1878" s="31" t="s">
        <v>396</v>
      </c>
      <c r="D1878" s="31">
        <v>16588</v>
      </c>
      <c r="E1878" s="31">
        <v>2654.08</v>
      </c>
      <c r="F1878" s="31">
        <v>19242.080000000002</v>
      </c>
      <c r="G1878" s="31">
        <v>19242.080000000002</v>
      </c>
      <c r="H1878" s="31">
        <f t="shared" ref="H1878:H1879" si="642">+D1878</f>
        <v>16588</v>
      </c>
      <c r="I1878" s="30">
        <v>45521</v>
      </c>
      <c r="J1878" s="30" t="s">
        <v>506</v>
      </c>
      <c r="K1878" s="31" t="s">
        <v>504</v>
      </c>
      <c r="L1878" s="31" t="s">
        <v>397</v>
      </c>
      <c r="M1878" s="31" t="s">
        <v>388</v>
      </c>
      <c r="N1878" s="7">
        <v>46087</v>
      </c>
      <c r="O1878" s="33">
        <f t="shared" si="625"/>
        <v>3</v>
      </c>
      <c r="P1878" s="33">
        <f t="shared" si="626"/>
        <v>10</v>
      </c>
      <c r="Q1878" s="52">
        <f t="shared" si="627"/>
        <v>567</v>
      </c>
      <c r="R1878" s="37">
        <f t="shared" si="628"/>
        <v>0</v>
      </c>
      <c r="S1878" s="37">
        <f t="shared" si="629"/>
        <v>0</v>
      </c>
      <c r="T1878" s="37">
        <f t="shared" si="630"/>
        <v>0</v>
      </c>
      <c r="U1878" s="37">
        <f t="shared" si="631"/>
        <v>16588</v>
      </c>
      <c r="V1878" s="37">
        <f t="shared" si="632"/>
        <v>0</v>
      </c>
      <c r="W1878" s="37">
        <f t="shared" si="633"/>
        <v>0</v>
      </c>
    </row>
    <row r="1879" spans="1:23" x14ac:dyDescent="0.35">
      <c r="A1879" s="30">
        <v>45352</v>
      </c>
      <c r="B1879" s="31" t="s">
        <v>515</v>
      </c>
      <c r="C1879" s="31" t="s">
        <v>509</v>
      </c>
      <c r="D1879" s="31">
        <v>8800</v>
      </c>
      <c r="E1879" s="31">
        <v>1408</v>
      </c>
      <c r="F1879" s="31">
        <v>10208</v>
      </c>
      <c r="G1879" s="31">
        <v>10208</v>
      </c>
      <c r="H1879" s="31">
        <f t="shared" si="642"/>
        <v>8800</v>
      </c>
      <c r="I1879" s="30">
        <v>45382</v>
      </c>
      <c r="J1879" s="30" t="s">
        <v>506</v>
      </c>
      <c r="K1879" s="31" t="s">
        <v>504</v>
      </c>
      <c r="L1879" s="31" t="s">
        <v>404</v>
      </c>
      <c r="M1879" s="31" t="s">
        <v>388</v>
      </c>
      <c r="N1879" s="7">
        <v>46087</v>
      </c>
      <c r="O1879" s="33">
        <f t="shared" ref="O1879" si="643">MONTH(N1879)</f>
        <v>3</v>
      </c>
      <c r="P1879" s="33">
        <f t="shared" ref="P1879" si="644">WEEKNUM(N1879)</f>
        <v>10</v>
      </c>
      <c r="Q1879" s="52">
        <f t="shared" ref="Q1879" si="645">IF(J1879="Vencido",N1879-I1879+1,0)</f>
        <v>706</v>
      </c>
      <c r="R1879" s="37">
        <f t="shared" ref="R1879" si="646">IF(Q1879&gt;0,IF(Q1879&lt;31,H1879,0),0)</f>
        <v>0</v>
      </c>
      <c r="S1879" s="37">
        <f t="shared" ref="S1879" si="647">IF(Q1879&gt;30,IF(Q1879&lt;61,H1879,0),0)</f>
        <v>0</v>
      </c>
      <c r="T1879" s="37">
        <f t="shared" ref="T1879" si="648">IF(Q1879&gt;60,IF(Q1879&lt;91,H1879,0),0)</f>
        <v>0</v>
      </c>
      <c r="U1879" s="37">
        <f t="shared" ref="U1879" si="649">IF(Q1879&gt;90,H1879,0)</f>
        <v>8800</v>
      </c>
      <c r="V1879" s="37">
        <f t="shared" ref="V1879" si="650">IF(J1879="Por vencer",H1879,0)</f>
        <v>0</v>
      </c>
      <c r="W1879" s="37">
        <f t="shared" ref="W1879" si="651">IF(J1879="Vigente",H1879,0)</f>
        <v>0</v>
      </c>
    </row>
    <row r="1880" spans="1:23" x14ac:dyDescent="0.35">
      <c r="A1880" s="30">
        <v>46081</v>
      </c>
      <c r="B1880" s="31" t="s">
        <v>1524</v>
      </c>
      <c r="C1880" s="31" t="s">
        <v>745</v>
      </c>
      <c r="D1880" s="31">
        <v>37273.61</v>
      </c>
      <c r="E1880" s="31">
        <v>5963.78</v>
      </c>
      <c r="F1880" s="31">
        <v>43237.39</v>
      </c>
      <c r="G1880" s="31">
        <v>43237.39</v>
      </c>
      <c r="H1880" s="31">
        <f>D1880</f>
        <v>37273.61</v>
      </c>
      <c r="I1880" s="30">
        <v>46111</v>
      </c>
      <c r="J1880" s="30" t="s">
        <v>503</v>
      </c>
      <c r="K1880" s="31" t="s">
        <v>504</v>
      </c>
      <c r="L1880" s="31" t="s">
        <v>835</v>
      </c>
      <c r="M1880" s="31" t="s">
        <v>388</v>
      </c>
      <c r="N1880" s="7">
        <v>46081</v>
      </c>
      <c r="O1880" s="33">
        <f t="shared" ref="O1880:O1943" si="652">MONTH(N1880)</f>
        <v>2</v>
      </c>
      <c r="P1880" s="33">
        <f t="shared" ref="P1880:P1943" si="653">WEEKNUM(N1880)</f>
        <v>9</v>
      </c>
      <c r="Q1880" s="52">
        <f t="shared" ref="Q1880:Q1943" si="654">IF(J1880="Vencido",N1880-I1880+1,0)</f>
        <v>0</v>
      </c>
      <c r="R1880" s="37">
        <f t="shared" ref="R1880:R1943" si="655">IF(Q1880&gt;0,IF(Q1880&lt;31,H1880,0),0)</f>
        <v>0</v>
      </c>
      <c r="S1880" s="37">
        <f t="shared" ref="S1880:S1943" si="656">IF(Q1880&gt;30,IF(Q1880&lt;61,H1880,0),0)</f>
        <v>0</v>
      </c>
      <c r="T1880" s="37">
        <f t="shared" ref="T1880:T1943" si="657">IF(Q1880&gt;60,IF(Q1880&lt;91,H1880,0),0)</f>
        <v>0</v>
      </c>
      <c r="U1880" s="37">
        <f t="shared" ref="U1880:U1943" si="658">IF(Q1880&gt;90,H1880,0)</f>
        <v>0</v>
      </c>
      <c r="V1880" s="37">
        <f t="shared" ref="V1880:V1943" si="659">IF(J1880="Por vencer",H1880,0)</f>
        <v>0</v>
      </c>
      <c r="W1880" s="37">
        <f t="shared" ref="W1880:W1943" si="660">IF(J1880="Vigente",H1880,0)</f>
        <v>37273.61</v>
      </c>
    </row>
    <row r="1881" spans="1:23" x14ac:dyDescent="0.35">
      <c r="A1881" s="30">
        <v>46080</v>
      </c>
      <c r="B1881" s="31" t="s">
        <v>1491</v>
      </c>
      <c r="C1881" s="31" t="s">
        <v>1136</v>
      </c>
      <c r="D1881" s="31">
        <v>18808</v>
      </c>
      <c r="E1881" s="31">
        <v>3009.28</v>
      </c>
      <c r="F1881" s="31">
        <v>21817.279999999999</v>
      </c>
      <c r="G1881" s="31">
        <v>21817.279999999999</v>
      </c>
      <c r="H1881" s="31">
        <f t="shared" ref="H1881:H1931" si="661">D1881</f>
        <v>18808</v>
      </c>
      <c r="I1881" s="30">
        <v>46110</v>
      </c>
      <c r="J1881" s="30" t="s">
        <v>503</v>
      </c>
      <c r="K1881" s="31" t="s">
        <v>504</v>
      </c>
      <c r="L1881" s="31" t="s">
        <v>397</v>
      </c>
      <c r="M1881" s="31" t="s">
        <v>388</v>
      </c>
      <c r="N1881" s="7">
        <v>46081</v>
      </c>
      <c r="O1881" s="33">
        <f t="shared" si="652"/>
        <v>2</v>
      </c>
      <c r="P1881" s="33">
        <f t="shared" si="653"/>
        <v>9</v>
      </c>
      <c r="Q1881" s="52">
        <f t="shared" si="654"/>
        <v>0</v>
      </c>
      <c r="R1881" s="37">
        <f t="shared" si="655"/>
        <v>0</v>
      </c>
      <c r="S1881" s="37">
        <f t="shared" si="656"/>
        <v>0</v>
      </c>
      <c r="T1881" s="37">
        <f t="shared" si="657"/>
        <v>0</v>
      </c>
      <c r="U1881" s="37">
        <f t="shared" si="658"/>
        <v>0</v>
      </c>
      <c r="V1881" s="37">
        <f t="shared" si="659"/>
        <v>0</v>
      </c>
      <c r="W1881" s="37">
        <f t="shared" si="660"/>
        <v>18808</v>
      </c>
    </row>
    <row r="1882" spans="1:23" x14ac:dyDescent="0.35">
      <c r="A1882" s="30">
        <v>46080</v>
      </c>
      <c r="B1882" s="31" t="s">
        <v>1494</v>
      </c>
      <c r="C1882" s="31" t="s">
        <v>790</v>
      </c>
      <c r="D1882" s="31">
        <v>59040</v>
      </c>
      <c r="E1882" s="31">
        <v>9446.4</v>
      </c>
      <c r="F1882" s="31">
        <v>68486.399999999994</v>
      </c>
      <c r="G1882" s="31">
        <v>68486.399999999994</v>
      </c>
      <c r="H1882" s="31">
        <f t="shared" si="661"/>
        <v>59040</v>
      </c>
      <c r="I1882" s="30">
        <v>46110</v>
      </c>
      <c r="J1882" s="30" t="s">
        <v>503</v>
      </c>
      <c r="K1882" s="31" t="s">
        <v>504</v>
      </c>
      <c r="L1882" s="31" t="s">
        <v>397</v>
      </c>
      <c r="M1882" s="31" t="s">
        <v>388</v>
      </c>
      <c r="N1882" s="7">
        <v>46081</v>
      </c>
      <c r="O1882" s="33">
        <f t="shared" si="652"/>
        <v>2</v>
      </c>
      <c r="P1882" s="33">
        <f t="shared" si="653"/>
        <v>9</v>
      </c>
      <c r="Q1882" s="52">
        <f t="shared" si="654"/>
        <v>0</v>
      </c>
      <c r="R1882" s="37">
        <f t="shared" si="655"/>
        <v>0</v>
      </c>
      <c r="S1882" s="37">
        <f t="shared" si="656"/>
        <v>0</v>
      </c>
      <c r="T1882" s="37">
        <f t="shared" si="657"/>
        <v>0</v>
      </c>
      <c r="U1882" s="37">
        <f t="shared" si="658"/>
        <v>0</v>
      </c>
      <c r="V1882" s="37">
        <f t="shared" si="659"/>
        <v>0</v>
      </c>
      <c r="W1882" s="37">
        <f t="shared" si="660"/>
        <v>59040</v>
      </c>
    </row>
    <row r="1883" spans="1:23" x14ac:dyDescent="0.35">
      <c r="A1883" s="30">
        <v>46080</v>
      </c>
      <c r="B1883" s="31" t="s">
        <v>1495</v>
      </c>
      <c r="C1883" s="31" t="s">
        <v>790</v>
      </c>
      <c r="D1883" s="31">
        <v>49750</v>
      </c>
      <c r="E1883" s="31">
        <v>7960</v>
      </c>
      <c r="F1883" s="31">
        <v>57710</v>
      </c>
      <c r="G1883" s="31">
        <v>57710</v>
      </c>
      <c r="H1883" s="31">
        <f t="shared" si="661"/>
        <v>49750</v>
      </c>
      <c r="I1883" s="30">
        <v>46110</v>
      </c>
      <c r="J1883" s="30" t="s">
        <v>503</v>
      </c>
      <c r="K1883" s="31" t="s">
        <v>504</v>
      </c>
      <c r="L1883" s="31" t="s">
        <v>397</v>
      </c>
      <c r="M1883" s="31" t="s">
        <v>388</v>
      </c>
      <c r="N1883" s="7">
        <v>46081</v>
      </c>
      <c r="O1883" s="33">
        <f t="shared" si="652"/>
        <v>2</v>
      </c>
      <c r="P1883" s="33">
        <f t="shared" si="653"/>
        <v>9</v>
      </c>
      <c r="Q1883" s="52">
        <f t="shared" si="654"/>
        <v>0</v>
      </c>
      <c r="R1883" s="37">
        <f t="shared" si="655"/>
        <v>0</v>
      </c>
      <c r="S1883" s="37">
        <f t="shared" si="656"/>
        <v>0</v>
      </c>
      <c r="T1883" s="37">
        <f t="shared" si="657"/>
        <v>0</v>
      </c>
      <c r="U1883" s="37">
        <f t="shared" si="658"/>
        <v>0</v>
      </c>
      <c r="V1883" s="37">
        <f t="shared" si="659"/>
        <v>0</v>
      </c>
      <c r="W1883" s="37">
        <f t="shared" si="660"/>
        <v>49750</v>
      </c>
    </row>
    <row r="1884" spans="1:23" x14ac:dyDescent="0.35">
      <c r="A1884" s="30">
        <v>46080</v>
      </c>
      <c r="B1884" s="31" t="s">
        <v>1496</v>
      </c>
      <c r="C1884" s="31" t="s">
        <v>794</v>
      </c>
      <c r="D1884" s="31">
        <v>69000</v>
      </c>
      <c r="E1884" s="31"/>
      <c r="F1884" s="31">
        <v>69000</v>
      </c>
      <c r="G1884" s="31">
        <v>69000</v>
      </c>
      <c r="H1884" s="31">
        <f t="shared" si="661"/>
        <v>69000</v>
      </c>
      <c r="I1884" s="30">
        <v>46110</v>
      </c>
      <c r="J1884" s="30" t="s">
        <v>503</v>
      </c>
      <c r="K1884" s="31" t="s">
        <v>504</v>
      </c>
      <c r="L1884" s="31" t="s">
        <v>397</v>
      </c>
      <c r="M1884" s="31" t="s">
        <v>388</v>
      </c>
      <c r="N1884" s="7">
        <v>46081</v>
      </c>
      <c r="O1884" s="33">
        <f t="shared" si="652"/>
        <v>2</v>
      </c>
      <c r="P1884" s="33">
        <f t="shared" si="653"/>
        <v>9</v>
      </c>
      <c r="Q1884" s="52">
        <f t="shared" si="654"/>
        <v>0</v>
      </c>
      <c r="R1884" s="37">
        <f t="shared" si="655"/>
        <v>0</v>
      </c>
      <c r="S1884" s="37">
        <f t="shared" si="656"/>
        <v>0</v>
      </c>
      <c r="T1884" s="37">
        <f t="shared" si="657"/>
        <v>0</v>
      </c>
      <c r="U1884" s="37">
        <f t="shared" si="658"/>
        <v>0</v>
      </c>
      <c r="V1884" s="37">
        <f t="shared" si="659"/>
        <v>0</v>
      </c>
      <c r="W1884" s="37">
        <f t="shared" si="660"/>
        <v>69000</v>
      </c>
    </row>
    <row r="1885" spans="1:23" x14ac:dyDescent="0.35">
      <c r="A1885" s="30">
        <v>46079</v>
      </c>
      <c r="B1885" s="31" t="s">
        <v>1497</v>
      </c>
      <c r="C1885" s="31" t="s">
        <v>400</v>
      </c>
      <c r="D1885" s="31">
        <v>68714.34</v>
      </c>
      <c r="E1885" s="31">
        <v>10994.29</v>
      </c>
      <c r="F1885" s="31">
        <v>79708.63</v>
      </c>
      <c r="G1885" s="31">
        <v>79708.63</v>
      </c>
      <c r="H1885" s="31">
        <f t="shared" si="661"/>
        <v>68714.34</v>
      </c>
      <c r="I1885" s="30">
        <v>46109</v>
      </c>
      <c r="J1885" s="30" t="s">
        <v>503</v>
      </c>
      <c r="K1885" s="31" t="s">
        <v>504</v>
      </c>
      <c r="L1885" s="31" t="s">
        <v>397</v>
      </c>
      <c r="M1885" s="31" t="s">
        <v>388</v>
      </c>
      <c r="N1885" s="7">
        <v>46081</v>
      </c>
      <c r="O1885" s="33">
        <f t="shared" si="652"/>
        <v>2</v>
      </c>
      <c r="P1885" s="33">
        <f t="shared" si="653"/>
        <v>9</v>
      </c>
      <c r="Q1885" s="52">
        <f t="shared" si="654"/>
        <v>0</v>
      </c>
      <c r="R1885" s="37">
        <f t="shared" si="655"/>
        <v>0</v>
      </c>
      <c r="S1885" s="37">
        <f t="shared" si="656"/>
        <v>0</v>
      </c>
      <c r="T1885" s="37">
        <f t="shared" si="657"/>
        <v>0</v>
      </c>
      <c r="U1885" s="37">
        <f t="shared" si="658"/>
        <v>0</v>
      </c>
      <c r="V1885" s="37">
        <f t="shared" si="659"/>
        <v>0</v>
      </c>
      <c r="W1885" s="37">
        <f t="shared" si="660"/>
        <v>68714.34</v>
      </c>
    </row>
    <row r="1886" spans="1:23" x14ac:dyDescent="0.35">
      <c r="A1886" s="30">
        <v>46079</v>
      </c>
      <c r="B1886" s="31" t="s">
        <v>1498</v>
      </c>
      <c r="C1886" s="31" t="s">
        <v>803</v>
      </c>
      <c r="D1886" s="31">
        <v>9000</v>
      </c>
      <c r="E1886" s="31">
        <v>1440</v>
      </c>
      <c r="F1886" s="31">
        <v>10440</v>
      </c>
      <c r="G1886" s="31">
        <v>10440</v>
      </c>
      <c r="H1886" s="31">
        <f t="shared" si="661"/>
        <v>9000</v>
      </c>
      <c r="I1886" s="30">
        <v>46109</v>
      </c>
      <c r="J1886" s="30" t="s">
        <v>503</v>
      </c>
      <c r="K1886" s="31" t="s">
        <v>504</v>
      </c>
      <c r="L1886" s="31" t="s">
        <v>397</v>
      </c>
      <c r="M1886" s="31" t="s">
        <v>388</v>
      </c>
      <c r="N1886" s="7">
        <v>46081</v>
      </c>
      <c r="O1886" s="33">
        <f t="shared" si="652"/>
        <v>2</v>
      </c>
      <c r="P1886" s="33">
        <f t="shared" si="653"/>
        <v>9</v>
      </c>
      <c r="Q1886" s="52">
        <f t="shared" si="654"/>
        <v>0</v>
      </c>
      <c r="R1886" s="37">
        <f t="shared" si="655"/>
        <v>0</v>
      </c>
      <c r="S1886" s="37">
        <f t="shared" si="656"/>
        <v>0</v>
      </c>
      <c r="T1886" s="37">
        <f t="shared" si="657"/>
        <v>0</v>
      </c>
      <c r="U1886" s="37">
        <f t="shared" si="658"/>
        <v>0</v>
      </c>
      <c r="V1886" s="37">
        <f t="shared" si="659"/>
        <v>0</v>
      </c>
      <c r="W1886" s="37">
        <f t="shared" si="660"/>
        <v>9000</v>
      </c>
    </row>
    <row r="1887" spans="1:23" x14ac:dyDescent="0.35">
      <c r="A1887" s="30">
        <v>46079</v>
      </c>
      <c r="B1887" s="31" t="s">
        <v>1499</v>
      </c>
      <c r="C1887" s="31" t="s">
        <v>1500</v>
      </c>
      <c r="D1887" s="31">
        <v>12980.52</v>
      </c>
      <c r="E1887" s="31">
        <v>2076.88</v>
      </c>
      <c r="F1887" s="31">
        <v>15057.4</v>
      </c>
      <c r="G1887" s="31">
        <v>15057.4</v>
      </c>
      <c r="H1887" s="31">
        <f t="shared" si="661"/>
        <v>12980.52</v>
      </c>
      <c r="I1887" s="30">
        <v>46094</v>
      </c>
      <c r="J1887" s="30" t="s">
        <v>503</v>
      </c>
      <c r="K1887" s="31" t="s">
        <v>504</v>
      </c>
      <c r="L1887" s="31" t="s">
        <v>835</v>
      </c>
      <c r="M1887" s="31" t="s">
        <v>388</v>
      </c>
      <c r="N1887" s="7">
        <v>46081</v>
      </c>
      <c r="O1887" s="33">
        <f t="shared" si="652"/>
        <v>2</v>
      </c>
      <c r="P1887" s="33">
        <f t="shared" si="653"/>
        <v>9</v>
      </c>
      <c r="Q1887" s="52">
        <f t="shared" si="654"/>
        <v>0</v>
      </c>
      <c r="R1887" s="37">
        <f t="shared" si="655"/>
        <v>0</v>
      </c>
      <c r="S1887" s="37">
        <f t="shared" si="656"/>
        <v>0</v>
      </c>
      <c r="T1887" s="37">
        <f t="shared" si="657"/>
        <v>0</v>
      </c>
      <c r="U1887" s="37">
        <f t="shared" si="658"/>
        <v>0</v>
      </c>
      <c r="V1887" s="37">
        <f t="shared" si="659"/>
        <v>0</v>
      </c>
      <c r="W1887" s="37">
        <f t="shared" si="660"/>
        <v>12980.52</v>
      </c>
    </row>
    <row r="1888" spans="1:23" x14ac:dyDescent="0.35">
      <c r="A1888" s="30">
        <v>46079</v>
      </c>
      <c r="B1888" s="31" t="s">
        <v>1502</v>
      </c>
      <c r="C1888" s="31" t="s">
        <v>1503</v>
      </c>
      <c r="D1888" s="31">
        <v>77000</v>
      </c>
      <c r="E1888" s="31">
        <v>12320</v>
      </c>
      <c r="F1888" s="31">
        <v>89320</v>
      </c>
      <c r="G1888" s="31">
        <v>89320</v>
      </c>
      <c r="H1888" s="31">
        <f t="shared" si="661"/>
        <v>77000</v>
      </c>
      <c r="I1888" s="30">
        <v>46109</v>
      </c>
      <c r="J1888" s="30" t="s">
        <v>503</v>
      </c>
      <c r="K1888" s="31" t="s">
        <v>504</v>
      </c>
      <c r="L1888" s="31" t="s">
        <v>835</v>
      </c>
      <c r="M1888" s="31" t="s">
        <v>388</v>
      </c>
      <c r="N1888" s="7">
        <v>46081</v>
      </c>
      <c r="O1888" s="33">
        <f t="shared" si="652"/>
        <v>2</v>
      </c>
      <c r="P1888" s="33">
        <f t="shared" si="653"/>
        <v>9</v>
      </c>
      <c r="Q1888" s="52">
        <f t="shared" si="654"/>
        <v>0</v>
      </c>
      <c r="R1888" s="37">
        <f t="shared" si="655"/>
        <v>0</v>
      </c>
      <c r="S1888" s="37">
        <f t="shared" si="656"/>
        <v>0</v>
      </c>
      <c r="T1888" s="37">
        <f t="shared" si="657"/>
        <v>0</v>
      </c>
      <c r="U1888" s="37">
        <f t="shared" si="658"/>
        <v>0</v>
      </c>
      <c r="V1888" s="37">
        <f t="shared" si="659"/>
        <v>0</v>
      </c>
      <c r="W1888" s="37">
        <f t="shared" si="660"/>
        <v>77000</v>
      </c>
    </row>
    <row r="1889" spans="1:23" x14ac:dyDescent="0.35">
      <c r="A1889" s="30">
        <v>46079</v>
      </c>
      <c r="B1889" s="31" t="s">
        <v>1504</v>
      </c>
      <c r="C1889" s="31" t="s">
        <v>794</v>
      </c>
      <c r="D1889" s="31">
        <v>69000</v>
      </c>
      <c r="E1889" s="31"/>
      <c r="F1889" s="31">
        <v>69000</v>
      </c>
      <c r="G1889" s="31">
        <v>69000</v>
      </c>
      <c r="H1889" s="31">
        <f t="shared" si="661"/>
        <v>69000</v>
      </c>
      <c r="I1889" s="30">
        <v>46109</v>
      </c>
      <c r="J1889" s="30" t="s">
        <v>503</v>
      </c>
      <c r="K1889" s="31" t="s">
        <v>504</v>
      </c>
      <c r="L1889" s="31" t="s">
        <v>397</v>
      </c>
      <c r="M1889" s="31" t="s">
        <v>388</v>
      </c>
      <c r="N1889" s="7">
        <v>46081</v>
      </c>
      <c r="O1889" s="33">
        <f t="shared" si="652"/>
        <v>2</v>
      </c>
      <c r="P1889" s="33">
        <f t="shared" si="653"/>
        <v>9</v>
      </c>
      <c r="Q1889" s="52">
        <f t="shared" si="654"/>
        <v>0</v>
      </c>
      <c r="R1889" s="37">
        <f t="shared" si="655"/>
        <v>0</v>
      </c>
      <c r="S1889" s="37">
        <f t="shared" si="656"/>
        <v>0</v>
      </c>
      <c r="T1889" s="37">
        <f t="shared" si="657"/>
        <v>0</v>
      </c>
      <c r="U1889" s="37">
        <f t="shared" si="658"/>
        <v>0</v>
      </c>
      <c r="V1889" s="37">
        <f t="shared" si="659"/>
        <v>0</v>
      </c>
      <c r="W1889" s="37">
        <f t="shared" si="660"/>
        <v>69000</v>
      </c>
    </row>
    <row r="1890" spans="1:23" x14ac:dyDescent="0.35">
      <c r="A1890" s="30">
        <v>46079</v>
      </c>
      <c r="B1890" s="31" t="s">
        <v>1506</v>
      </c>
      <c r="C1890" s="31" t="s">
        <v>790</v>
      </c>
      <c r="D1890" s="31">
        <v>43500</v>
      </c>
      <c r="E1890" s="31">
        <v>6960</v>
      </c>
      <c r="F1890" s="31">
        <v>50460</v>
      </c>
      <c r="G1890" s="31">
        <v>50460</v>
      </c>
      <c r="H1890" s="31">
        <f t="shared" si="661"/>
        <v>43500</v>
      </c>
      <c r="I1890" s="30">
        <v>46109</v>
      </c>
      <c r="J1890" s="30" t="s">
        <v>503</v>
      </c>
      <c r="K1890" s="31" t="s">
        <v>504</v>
      </c>
      <c r="L1890" s="31" t="s">
        <v>397</v>
      </c>
      <c r="M1890" s="31" t="s">
        <v>388</v>
      </c>
      <c r="N1890" s="7">
        <v>46081</v>
      </c>
      <c r="O1890" s="33">
        <f t="shared" si="652"/>
        <v>2</v>
      </c>
      <c r="P1890" s="33">
        <f t="shared" si="653"/>
        <v>9</v>
      </c>
      <c r="Q1890" s="52">
        <f t="shared" si="654"/>
        <v>0</v>
      </c>
      <c r="R1890" s="37">
        <f t="shared" si="655"/>
        <v>0</v>
      </c>
      <c r="S1890" s="37">
        <f t="shared" si="656"/>
        <v>0</v>
      </c>
      <c r="T1890" s="37">
        <f t="shared" si="657"/>
        <v>0</v>
      </c>
      <c r="U1890" s="37">
        <f t="shared" si="658"/>
        <v>0</v>
      </c>
      <c r="V1890" s="37">
        <f t="shared" si="659"/>
        <v>0</v>
      </c>
      <c r="W1890" s="37">
        <f t="shared" si="660"/>
        <v>43500</v>
      </c>
    </row>
    <row r="1891" spans="1:23" x14ac:dyDescent="0.35">
      <c r="A1891" s="30">
        <v>46078</v>
      </c>
      <c r="B1891" s="31" t="s">
        <v>1507</v>
      </c>
      <c r="C1891" s="31" t="s">
        <v>512</v>
      </c>
      <c r="D1891" s="31">
        <v>1100</v>
      </c>
      <c r="E1891" s="31">
        <v>176</v>
      </c>
      <c r="F1891" s="31">
        <v>1276</v>
      </c>
      <c r="G1891" s="31">
        <v>1276</v>
      </c>
      <c r="H1891" s="31">
        <f t="shared" si="661"/>
        <v>1100</v>
      </c>
      <c r="I1891" s="30">
        <v>46108</v>
      </c>
      <c r="J1891" s="30" t="s">
        <v>503</v>
      </c>
      <c r="K1891" s="31" t="s">
        <v>504</v>
      </c>
      <c r="L1891" s="31" t="s">
        <v>835</v>
      </c>
      <c r="M1891" s="31" t="s">
        <v>388</v>
      </c>
      <c r="N1891" s="7">
        <v>46081</v>
      </c>
      <c r="O1891" s="33">
        <f t="shared" si="652"/>
        <v>2</v>
      </c>
      <c r="P1891" s="33">
        <f t="shared" si="653"/>
        <v>9</v>
      </c>
      <c r="Q1891" s="52">
        <f t="shared" si="654"/>
        <v>0</v>
      </c>
      <c r="R1891" s="37">
        <f t="shared" si="655"/>
        <v>0</v>
      </c>
      <c r="S1891" s="37">
        <f t="shared" si="656"/>
        <v>0</v>
      </c>
      <c r="T1891" s="37">
        <f t="shared" si="657"/>
        <v>0</v>
      </c>
      <c r="U1891" s="37">
        <f t="shared" si="658"/>
        <v>0</v>
      </c>
      <c r="V1891" s="37">
        <f t="shared" si="659"/>
        <v>0</v>
      </c>
      <c r="W1891" s="37">
        <f t="shared" si="660"/>
        <v>1100</v>
      </c>
    </row>
    <row r="1892" spans="1:23" x14ac:dyDescent="0.35">
      <c r="A1892" s="30">
        <v>46078</v>
      </c>
      <c r="B1892" s="31" t="s">
        <v>1508</v>
      </c>
      <c r="C1892" s="31" t="s">
        <v>415</v>
      </c>
      <c r="D1892" s="31">
        <v>37699.86</v>
      </c>
      <c r="E1892" s="31">
        <v>6031.98</v>
      </c>
      <c r="F1892" s="31">
        <v>43731.839999999997</v>
      </c>
      <c r="G1892" s="31">
        <v>43731.839999999997</v>
      </c>
      <c r="H1892" s="31">
        <f t="shared" si="661"/>
        <v>37699.86</v>
      </c>
      <c r="I1892" s="30">
        <v>46123</v>
      </c>
      <c r="J1892" s="30" t="s">
        <v>503</v>
      </c>
      <c r="K1892" s="31" t="s">
        <v>504</v>
      </c>
      <c r="L1892" s="31" t="s">
        <v>397</v>
      </c>
      <c r="M1892" s="31" t="s">
        <v>388</v>
      </c>
      <c r="N1892" s="7">
        <v>46081</v>
      </c>
      <c r="O1892" s="33">
        <f t="shared" si="652"/>
        <v>2</v>
      </c>
      <c r="P1892" s="33">
        <f t="shared" si="653"/>
        <v>9</v>
      </c>
      <c r="Q1892" s="52">
        <f t="shared" si="654"/>
        <v>0</v>
      </c>
      <c r="R1892" s="37">
        <f t="shared" si="655"/>
        <v>0</v>
      </c>
      <c r="S1892" s="37">
        <f t="shared" si="656"/>
        <v>0</v>
      </c>
      <c r="T1892" s="37">
        <f t="shared" si="657"/>
        <v>0</v>
      </c>
      <c r="U1892" s="37">
        <f t="shared" si="658"/>
        <v>0</v>
      </c>
      <c r="V1892" s="37">
        <f t="shared" si="659"/>
        <v>0</v>
      </c>
      <c r="W1892" s="37">
        <f t="shared" si="660"/>
        <v>37699.86</v>
      </c>
    </row>
    <row r="1893" spans="1:23" x14ac:dyDescent="0.35">
      <c r="A1893" s="30">
        <v>46078</v>
      </c>
      <c r="B1893" s="31" t="s">
        <v>1509</v>
      </c>
      <c r="C1893" s="31" t="s">
        <v>1503</v>
      </c>
      <c r="D1893" s="31">
        <v>52056.9</v>
      </c>
      <c r="E1893" s="31">
        <v>8329.1</v>
      </c>
      <c r="F1893" s="31">
        <v>60386</v>
      </c>
      <c r="G1893" s="31">
        <v>60386</v>
      </c>
      <c r="H1893" s="31">
        <f t="shared" si="661"/>
        <v>52056.9</v>
      </c>
      <c r="I1893" s="30">
        <v>46108</v>
      </c>
      <c r="J1893" s="30" t="s">
        <v>503</v>
      </c>
      <c r="K1893" s="31" t="s">
        <v>504</v>
      </c>
      <c r="L1893" s="31" t="s">
        <v>835</v>
      </c>
      <c r="M1893" s="31" t="s">
        <v>388</v>
      </c>
      <c r="N1893" s="7">
        <v>46081</v>
      </c>
      <c r="O1893" s="33">
        <f t="shared" si="652"/>
        <v>2</v>
      </c>
      <c r="P1893" s="33">
        <f t="shared" si="653"/>
        <v>9</v>
      </c>
      <c r="Q1893" s="52">
        <f t="shared" si="654"/>
        <v>0</v>
      </c>
      <c r="R1893" s="37">
        <f t="shared" si="655"/>
        <v>0</v>
      </c>
      <c r="S1893" s="37">
        <f t="shared" si="656"/>
        <v>0</v>
      </c>
      <c r="T1893" s="37">
        <f t="shared" si="657"/>
        <v>0</v>
      </c>
      <c r="U1893" s="37">
        <f t="shared" si="658"/>
        <v>0</v>
      </c>
      <c r="V1893" s="37">
        <f t="shared" si="659"/>
        <v>0</v>
      </c>
      <c r="W1893" s="37">
        <f t="shared" si="660"/>
        <v>52056.9</v>
      </c>
    </row>
    <row r="1894" spans="1:23" x14ac:dyDescent="0.35">
      <c r="A1894" s="30">
        <v>46078</v>
      </c>
      <c r="B1894" s="31" t="s">
        <v>1510</v>
      </c>
      <c r="C1894" s="31" t="s">
        <v>794</v>
      </c>
      <c r="D1894" s="31">
        <v>69000</v>
      </c>
      <c r="E1894" s="31"/>
      <c r="F1894" s="31">
        <v>69000</v>
      </c>
      <c r="G1894" s="31">
        <v>69000</v>
      </c>
      <c r="H1894" s="31">
        <f t="shared" si="661"/>
        <v>69000</v>
      </c>
      <c r="I1894" s="30">
        <v>46108</v>
      </c>
      <c r="J1894" s="30" t="s">
        <v>503</v>
      </c>
      <c r="K1894" s="31" t="s">
        <v>504</v>
      </c>
      <c r="L1894" s="31" t="s">
        <v>397</v>
      </c>
      <c r="M1894" s="31" t="s">
        <v>388</v>
      </c>
      <c r="N1894" s="7">
        <v>46081</v>
      </c>
      <c r="O1894" s="33">
        <f t="shared" si="652"/>
        <v>2</v>
      </c>
      <c r="P1894" s="33">
        <f t="shared" si="653"/>
        <v>9</v>
      </c>
      <c r="Q1894" s="52">
        <f t="shared" si="654"/>
        <v>0</v>
      </c>
      <c r="R1894" s="37">
        <f t="shared" si="655"/>
        <v>0</v>
      </c>
      <c r="S1894" s="37">
        <f t="shared" si="656"/>
        <v>0</v>
      </c>
      <c r="T1894" s="37">
        <f t="shared" si="657"/>
        <v>0</v>
      </c>
      <c r="U1894" s="37">
        <f t="shared" si="658"/>
        <v>0</v>
      </c>
      <c r="V1894" s="37">
        <f t="shared" si="659"/>
        <v>0</v>
      </c>
      <c r="W1894" s="37">
        <f t="shared" si="660"/>
        <v>69000</v>
      </c>
    </row>
    <row r="1895" spans="1:23" x14ac:dyDescent="0.35">
      <c r="A1895" s="30">
        <v>46077</v>
      </c>
      <c r="B1895" s="31" t="s">
        <v>1511</v>
      </c>
      <c r="C1895" s="31" t="s">
        <v>523</v>
      </c>
      <c r="D1895" s="31">
        <v>9000</v>
      </c>
      <c r="E1895" s="31">
        <v>1440</v>
      </c>
      <c r="F1895" s="31">
        <v>10440</v>
      </c>
      <c r="G1895" s="31">
        <v>10440</v>
      </c>
      <c r="H1895" s="31">
        <f t="shared" si="661"/>
        <v>9000</v>
      </c>
      <c r="I1895" s="30">
        <v>46107</v>
      </c>
      <c r="J1895" s="30" t="s">
        <v>503</v>
      </c>
      <c r="K1895" s="31" t="s">
        <v>504</v>
      </c>
      <c r="L1895" s="31" t="s">
        <v>397</v>
      </c>
      <c r="M1895" s="31" t="s">
        <v>388</v>
      </c>
      <c r="N1895" s="7">
        <v>46081</v>
      </c>
      <c r="O1895" s="33">
        <f t="shared" si="652"/>
        <v>2</v>
      </c>
      <c r="P1895" s="33">
        <f t="shared" si="653"/>
        <v>9</v>
      </c>
      <c r="Q1895" s="52">
        <f t="shared" si="654"/>
        <v>0</v>
      </c>
      <c r="R1895" s="37">
        <f t="shared" si="655"/>
        <v>0</v>
      </c>
      <c r="S1895" s="37">
        <f t="shared" si="656"/>
        <v>0</v>
      </c>
      <c r="T1895" s="37">
        <f t="shared" si="657"/>
        <v>0</v>
      </c>
      <c r="U1895" s="37">
        <f t="shared" si="658"/>
        <v>0</v>
      </c>
      <c r="V1895" s="37">
        <f t="shared" si="659"/>
        <v>0</v>
      </c>
      <c r="W1895" s="37">
        <f t="shared" si="660"/>
        <v>9000</v>
      </c>
    </row>
    <row r="1896" spans="1:23" x14ac:dyDescent="0.35">
      <c r="A1896" s="30">
        <v>46077</v>
      </c>
      <c r="B1896" s="31" t="s">
        <v>1513</v>
      </c>
      <c r="C1896" s="31" t="s">
        <v>926</v>
      </c>
      <c r="D1896" s="31">
        <v>12825</v>
      </c>
      <c r="E1896" s="31">
        <v>2052</v>
      </c>
      <c r="F1896" s="31">
        <v>14877</v>
      </c>
      <c r="G1896" s="31">
        <v>14877</v>
      </c>
      <c r="H1896" s="31">
        <f t="shared" si="661"/>
        <v>12825</v>
      </c>
      <c r="I1896" s="30">
        <v>46107</v>
      </c>
      <c r="J1896" s="30" t="s">
        <v>503</v>
      </c>
      <c r="K1896" s="31" t="s">
        <v>504</v>
      </c>
      <c r="L1896" s="31" t="s">
        <v>835</v>
      </c>
      <c r="M1896" s="31" t="s">
        <v>388</v>
      </c>
      <c r="N1896" s="7">
        <v>46081</v>
      </c>
      <c r="O1896" s="33">
        <f t="shared" si="652"/>
        <v>2</v>
      </c>
      <c r="P1896" s="33">
        <f t="shared" si="653"/>
        <v>9</v>
      </c>
      <c r="Q1896" s="52">
        <f t="shared" si="654"/>
        <v>0</v>
      </c>
      <c r="R1896" s="37">
        <f t="shared" si="655"/>
        <v>0</v>
      </c>
      <c r="S1896" s="37">
        <f t="shared" si="656"/>
        <v>0</v>
      </c>
      <c r="T1896" s="37">
        <f t="shared" si="657"/>
        <v>0</v>
      </c>
      <c r="U1896" s="37">
        <f t="shared" si="658"/>
        <v>0</v>
      </c>
      <c r="V1896" s="37">
        <f t="shared" si="659"/>
        <v>0</v>
      </c>
      <c r="W1896" s="37">
        <f t="shared" si="660"/>
        <v>12825</v>
      </c>
    </row>
    <row r="1897" spans="1:23" x14ac:dyDescent="0.35">
      <c r="A1897" s="30">
        <v>46076</v>
      </c>
      <c r="B1897" s="31" t="s">
        <v>1515</v>
      </c>
      <c r="C1897" s="31" t="s">
        <v>400</v>
      </c>
      <c r="D1897" s="31">
        <v>102002.87</v>
      </c>
      <c r="E1897" s="31">
        <v>16320.46</v>
      </c>
      <c r="F1897" s="31">
        <v>118323.33</v>
      </c>
      <c r="G1897" s="31">
        <v>118323.33</v>
      </c>
      <c r="H1897" s="31">
        <f t="shared" si="661"/>
        <v>102002.87</v>
      </c>
      <c r="I1897" s="30">
        <v>46106</v>
      </c>
      <c r="J1897" s="30" t="s">
        <v>503</v>
      </c>
      <c r="K1897" s="31" t="s">
        <v>504</v>
      </c>
      <c r="L1897" s="31" t="s">
        <v>835</v>
      </c>
      <c r="M1897" s="31" t="s">
        <v>388</v>
      </c>
      <c r="N1897" s="7">
        <v>46081</v>
      </c>
      <c r="O1897" s="33">
        <f t="shared" si="652"/>
        <v>2</v>
      </c>
      <c r="P1897" s="33">
        <f t="shared" si="653"/>
        <v>9</v>
      </c>
      <c r="Q1897" s="52">
        <f t="shared" si="654"/>
        <v>0</v>
      </c>
      <c r="R1897" s="37">
        <f t="shared" si="655"/>
        <v>0</v>
      </c>
      <c r="S1897" s="37">
        <f t="shared" si="656"/>
        <v>0</v>
      </c>
      <c r="T1897" s="37">
        <f t="shared" si="657"/>
        <v>0</v>
      </c>
      <c r="U1897" s="37">
        <f t="shared" si="658"/>
        <v>0</v>
      </c>
      <c r="V1897" s="37">
        <f t="shared" si="659"/>
        <v>0</v>
      </c>
      <c r="W1897" s="37">
        <f t="shared" si="660"/>
        <v>102002.87</v>
      </c>
    </row>
    <row r="1898" spans="1:23" x14ac:dyDescent="0.35">
      <c r="A1898" s="30">
        <v>46076</v>
      </c>
      <c r="B1898" s="31" t="s">
        <v>1516</v>
      </c>
      <c r="C1898" s="31" t="s">
        <v>400</v>
      </c>
      <c r="D1898" s="31">
        <v>102002.87</v>
      </c>
      <c r="E1898" s="31">
        <v>16320.46</v>
      </c>
      <c r="F1898" s="31">
        <v>118323.33</v>
      </c>
      <c r="G1898" s="31">
        <v>118323.33</v>
      </c>
      <c r="H1898" s="31">
        <f t="shared" si="661"/>
        <v>102002.87</v>
      </c>
      <c r="I1898" s="30">
        <v>46106</v>
      </c>
      <c r="J1898" s="30" t="s">
        <v>503</v>
      </c>
      <c r="K1898" s="31" t="s">
        <v>504</v>
      </c>
      <c r="L1898" s="31" t="s">
        <v>835</v>
      </c>
      <c r="M1898" s="31" t="s">
        <v>388</v>
      </c>
      <c r="N1898" s="7">
        <v>46081</v>
      </c>
      <c r="O1898" s="33">
        <f t="shared" si="652"/>
        <v>2</v>
      </c>
      <c r="P1898" s="33">
        <f t="shared" si="653"/>
        <v>9</v>
      </c>
      <c r="Q1898" s="52">
        <f t="shared" si="654"/>
        <v>0</v>
      </c>
      <c r="R1898" s="37">
        <f t="shared" si="655"/>
        <v>0</v>
      </c>
      <c r="S1898" s="37">
        <f t="shared" si="656"/>
        <v>0</v>
      </c>
      <c r="T1898" s="37">
        <f t="shared" si="657"/>
        <v>0</v>
      </c>
      <c r="U1898" s="37">
        <f t="shared" si="658"/>
        <v>0</v>
      </c>
      <c r="V1898" s="37">
        <f t="shared" si="659"/>
        <v>0</v>
      </c>
      <c r="W1898" s="37">
        <f t="shared" si="660"/>
        <v>102002.87</v>
      </c>
    </row>
    <row r="1899" spans="1:23" x14ac:dyDescent="0.35">
      <c r="A1899" s="30">
        <v>46076</v>
      </c>
      <c r="B1899" s="31" t="s">
        <v>1519</v>
      </c>
      <c r="C1899" s="31" t="s">
        <v>926</v>
      </c>
      <c r="D1899" s="31">
        <v>12825</v>
      </c>
      <c r="E1899" s="31">
        <v>2052</v>
      </c>
      <c r="F1899" s="31">
        <v>14877</v>
      </c>
      <c r="G1899" s="31">
        <v>14877</v>
      </c>
      <c r="H1899" s="31">
        <f t="shared" si="661"/>
        <v>12825</v>
      </c>
      <c r="I1899" s="30">
        <v>46106</v>
      </c>
      <c r="J1899" s="30" t="s">
        <v>503</v>
      </c>
      <c r="K1899" s="31" t="s">
        <v>504</v>
      </c>
      <c r="L1899" s="31" t="s">
        <v>835</v>
      </c>
      <c r="M1899" s="31" t="s">
        <v>388</v>
      </c>
      <c r="N1899" s="7">
        <v>46081</v>
      </c>
      <c r="O1899" s="33">
        <f t="shared" si="652"/>
        <v>2</v>
      </c>
      <c r="P1899" s="33">
        <f t="shared" si="653"/>
        <v>9</v>
      </c>
      <c r="Q1899" s="52">
        <f t="shared" si="654"/>
        <v>0</v>
      </c>
      <c r="R1899" s="37">
        <f t="shared" si="655"/>
        <v>0</v>
      </c>
      <c r="S1899" s="37">
        <f t="shared" si="656"/>
        <v>0</v>
      </c>
      <c r="T1899" s="37">
        <f t="shared" si="657"/>
        <v>0</v>
      </c>
      <c r="U1899" s="37">
        <f t="shared" si="658"/>
        <v>0</v>
      </c>
      <c r="V1899" s="37">
        <f t="shared" si="659"/>
        <v>0</v>
      </c>
      <c r="W1899" s="37">
        <f t="shared" si="660"/>
        <v>12825</v>
      </c>
    </row>
    <row r="1900" spans="1:23" x14ac:dyDescent="0.35">
      <c r="A1900" s="30">
        <v>46074</v>
      </c>
      <c r="B1900" s="31" t="s">
        <v>1520</v>
      </c>
      <c r="C1900" s="31" t="s">
        <v>831</v>
      </c>
      <c r="D1900" s="31">
        <v>33317.279999999999</v>
      </c>
      <c r="E1900" s="31">
        <v>5330.76</v>
      </c>
      <c r="F1900" s="31">
        <v>38648.04</v>
      </c>
      <c r="G1900" s="31">
        <v>38648.04</v>
      </c>
      <c r="H1900" s="31">
        <f t="shared" si="661"/>
        <v>33317.279999999999</v>
      </c>
      <c r="I1900" s="30">
        <v>46104</v>
      </c>
      <c r="J1900" s="30" t="s">
        <v>503</v>
      </c>
      <c r="K1900" s="31" t="s">
        <v>504</v>
      </c>
      <c r="L1900" s="31" t="s">
        <v>397</v>
      </c>
      <c r="M1900" s="31" t="s">
        <v>388</v>
      </c>
      <c r="N1900" s="7">
        <v>46081</v>
      </c>
      <c r="O1900" s="33">
        <f t="shared" si="652"/>
        <v>2</v>
      </c>
      <c r="P1900" s="33">
        <f t="shared" si="653"/>
        <v>9</v>
      </c>
      <c r="Q1900" s="52">
        <f t="shared" si="654"/>
        <v>0</v>
      </c>
      <c r="R1900" s="37">
        <f t="shared" si="655"/>
        <v>0</v>
      </c>
      <c r="S1900" s="37">
        <f t="shared" si="656"/>
        <v>0</v>
      </c>
      <c r="T1900" s="37">
        <f t="shared" si="657"/>
        <v>0</v>
      </c>
      <c r="U1900" s="37">
        <f t="shared" si="658"/>
        <v>0</v>
      </c>
      <c r="V1900" s="37">
        <f t="shared" si="659"/>
        <v>0</v>
      </c>
      <c r="W1900" s="37">
        <f t="shared" si="660"/>
        <v>33317.279999999999</v>
      </c>
    </row>
    <row r="1901" spans="1:23" x14ac:dyDescent="0.35">
      <c r="A1901" s="30">
        <v>46072</v>
      </c>
      <c r="B1901" s="31" t="s">
        <v>1445</v>
      </c>
      <c r="C1901" s="31" t="s">
        <v>803</v>
      </c>
      <c r="D1901" s="31">
        <v>9000</v>
      </c>
      <c r="E1901" s="31">
        <v>1440</v>
      </c>
      <c r="F1901" s="31">
        <v>10440</v>
      </c>
      <c r="G1901" s="31">
        <v>10440</v>
      </c>
      <c r="H1901" s="31">
        <f t="shared" si="661"/>
        <v>9000</v>
      </c>
      <c r="I1901" s="30">
        <v>46102</v>
      </c>
      <c r="J1901" s="30" t="s">
        <v>503</v>
      </c>
      <c r="K1901" s="31" t="s">
        <v>504</v>
      </c>
      <c r="L1901" s="31" t="s">
        <v>397</v>
      </c>
      <c r="M1901" s="31" t="s">
        <v>388</v>
      </c>
      <c r="N1901" s="7">
        <v>46081</v>
      </c>
      <c r="O1901" s="33">
        <f t="shared" si="652"/>
        <v>2</v>
      </c>
      <c r="P1901" s="33">
        <f t="shared" si="653"/>
        <v>9</v>
      </c>
      <c r="Q1901" s="52">
        <f t="shared" si="654"/>
        <v>0</v>
      </c>
      <c r="R1901" s="37">
        <f t="shared" si="655"/>
        <v>0</v>
      </c>
      <c r="S1901" s="37">
        <f t="shared" si="656"/>
        <v>0</v>
      </c>
      <c r="T1901" s="37">
        <f t="shared" si="657"/>
        <v>0</v>
      </c>
      <c r="U1901" s="37">
        <f t="shared" si="658"/>
        <v>0</v>
      </c>
      <c r="V1901" s="37">
        <f t="shared" si="659"/>
        <v>0</v>
      </c>
      <c r="W1901" s="37">
        <f t="shared" si="660"/>
        <v>9000</v>
      </c>
    </row>
    <row r="1902" spans="1:23" x14ac:dyDescent="0.35">
      <c r="A1902" s="30">
        <v>46072</v>
      </c>
      <c r="B1902" s="31" t="s">
        <v>1446</v>
      </c>
      <c r="C1902" s="31" t="s">
        <v>794</v>
      </c>
      <c r="D1902" s="31">
        <v>69000</v>
      </c>
      <c r="E1902" s="31"/>
      <c r="F1902" s="31">
        <v>69000</v>
      </c>
      <c r="G1902" s="31">
        <v>69000</v>
      </c>
      <c r="H1902" s="31">
        <f t="shared" si="661"/>
        <v>69000</v>
      </c>
      <c r="I1902" s="30">
        <v>46102</v>
      </c>
      <c r="J1902" s="30" t="s">
        <v>503</v>
      </c>
      <c r="K1902" s="31" t="s">
        <v>504</v>
      </c>
      <c r="L1902" s="31" t="s">
        <v>397</v>
      </c>
      <c r="M1902" s="31" t="s">
        <v>388</v>
      </c>
      <c r="N1902" s="7">
        <v>46081</v>
      </c>
      <c r="O1902" s="33">
        <f t="shared" si="652"/>
        <v>2</v>
      </c>
      <c r="P1902" s="33">
        <f t="shared" si="653"/>
        <v>9</v>
      </c>
      <c r="Q1902" s="52">
        <f t="shared" si="654"/>
        <v>0</v>
      </c>
      <c r="R1902" s="37">
        <f t="shared" si="655"/>
        <v>0</v>
      </c>
      <c r="S1902" s="37">
        <f t="shared" si="656"/>
        <v>0</v>
      </c>
      <c r="T1902" s="37">
        <f t="shared" si="657"/>
        <v>0</v>
      </c>
      <c r="U1902" s="37">
        <f t="shared" si="658"/>
        <v>0</v>
      </c>
      <c r="V1902" s="37">
        <f t="shared" si="659"/>
        <v>0</v>
      </c>
      <c r="W1902" s="37">
        <f t="shared" si="660"/>
        <v>69000</v>
      </c>
    </row>
    <row r="1903" spans="1:23" x14ac:dyDescent="0.35">
      <c r="A1903" s="30">
        <v>46072</v>
      </c>
      <c r="B1903" s="31" t="s">
        <v>1449</v>
      </c>
      <c r="C1903" s="31" t="s">
        <v>1448</v>
      </c>
      <c r="D1903" s="31">
        <v>35478.14</v>
      </c>
      <c r="E1903" s="31">
        <v>5676.5</v>
      </c>
      <c r="F1903" s="31">
        <v>41154.639999999999</v>
      </c>
      <c r="G1903" s="31">
        <v>41154.639999999999</v>
      </c>
      <c r="H1903" s="31">
        <f t="shared" si="661"/>
        <v>35478.14</v>
      </c>
      <c r="I1903" s="30">
        <v>46102</v>
      </c>
      <c r="J1903" s="30" t="s">
        <v>503</v>
      </c>
      <c r="K1903" s="31" t="s">
        <v>504</v>
      </c>
      <c r="L1903" s="31" t="s">
        <v>1146</v>
      </c>
      <c r="M1903" s="31" t="s">
        <v>388</v>
      </c>
      <c r="N1903" s="7">
        <v>46081</v>
      </c>
      <c r="O1903" s="33">
        <f t="shared" si="652"/>
        <v>2</v>
      </c>
      <c r="P1903" s="33">
        <f t="shared" si="653"/>
        <v>9</v>
      </c>
      <c r="Q1903" s="52">
        <f t="shared" si="654"/>
        <v>0</v>
      </c>
      <c r="R1903" s="37">
        <f t="shared" si="655"/>
        <v>0</v>
      </c>
      <c r="S1903" s="37">
        <f t="shared" si="656"/>
        <v>0</v>
      </c>
      <c r="T1903" s="37">
        <f t="shared" si="657"/>
        <v>0</v>
      </c>
      <c r="U1903" s="37">
        <f t="shared" si="658"/>
        <v>0</v>
      </c>
      <c r="V1903" s="37">
        <f t="shared" si="659"/>
        <v>0</v>
      </c>
      <c r="W1903" s="37">
        <f t="shared" si="660"/>
        <v>35478.14</v>
      </c>
    </row>
    <row r="1904" spans="1:23" x14ac:dyDescent="0.35">
      <c r="A1904" s="30">
        <v>46072</v>
      </c>
      <c r="B1904" s="31" t="s">
        <v>1450</v>
      </c>
      <c r="C1904" s="31" t="s">
        <v>1448</v>
      </c>
      <c r="D1904" s="31">
        <v>55531.01</v>
      </c>
      <c r="E1904" s="31">
        <v>8884.9599999999991</v>
      </c>
      <c r="F1904" s="31">
        <v>64415.97</v>
      </c>
      <c r="G1904" s="31">
        <v>64415.97</v>
      </c>
      <c r="H1904" s="31">
        <f t="shared" si="661"/>
        <v>55531.01</v>
      </c>
      <c r="I1904" s="30">
        <v>46102</v>
      </c>
      <c r="J1904" s="30" t="s">
        <v>503</v>
      </c>
      <c r="K1904" s="31" t="s">
        <v>504</v>
      </c>
      <c r="L1904" s="31" t="s">
        <v>1146</v>
      </c>
      <c r="M1904" s="31" t="s">
        <v>388</v>
      </c>
      <c r="N1904" s="7">
        <v>46081</v>
      </c>
      <c r="O1904" s="33">
        <f t="shared" si="652"/>
        <v>2</v>
      </c>
      <c r="P1904" s="33">
        <f t="shared" si="653"/>
        <v>9</v>
      </c>
      <c r="Q1904" s="52">
        <f t="shared" si="654"/>
        <v>0</v>
      </c>
      <c r="R1904" s="37">
        <f t="shared" si="655"/>
        <v>0</v>
      </c>
      <c r="S1904" s="37">
        <f t="shared" si="656"/>
        <v>0</v>
      </c>
      <c r="T1904" s="37">
        <f t="shared" si="657"/>
        <v>0</v>
      </c>
      <c r="U1904" s="37">
        <f t="shared" si="658"/>
        <v>0</v>
      </c>
      <c r="V1904" s="37">
        <f t="shared" si="659"/>
        <v>0</v>
      </c>
      <c r="W1904" s="37">
        <f t="shared" si="660"/>
        <v>55531.01</v>
      </c>
    </row>
    <row r="1905" spans="1:23" x14ac:dyDescent="0.35">
      <c r="A1905" s="30">
        <v>46072</v>
      </c>
      <c r="B1905" s="31" t="s">
        <v>1451</v>
      </c>
      <c r="C1905" s="31" t="s">
        <v>920</v>
      </c>
      <c r="D1905" s="31">
        <v>35478.14</v>
      </c>
      <c r="E1905" s="31">
        <v>5676.5</v>
      </c>
      <c r="F1905" s="31">
        <v>41154.639999999999</v>
      </c>
      <c r="G1905" s="31">
        <v>41154.639999999999</v>
      </c>
      <c r="H1905" s="31">
        <f t="shared" si="661"/>
        <v>35478.14</v>
      </c>
      <c r="I1905" s="30">
        <v>46102</v>
      </c>
      <c r="J1905" s="30" t="s">
        <v>503</v>
      </c>
      <c r="K1905" s="31" t="s">
        <v>504</v>
      </c>
      <c r="L1905" s="31" t="s">
        <v>835</v>
      </c>
      <c r="M1905" s="31" t="s">
        <v>388</v>
      </c>
      <c r="N1905" s="7">
        <v>46081</v>
      </c>
      <c r="O1905" s="33">
        <f t="shared" si="652"/>
        <v>2</v>
      </c>
      <c r="P1905" s="33">
        <f t="shared" si="653"/>
        <v>9</v>
      </c>
      <c r="Q1905" s="52">
        <f t="shared" si="654"/>
        <v>0</v>
      </c>
      <c r="R1905" s="37">
        <f t="shared" si="655"/>
        <v>0</v>
      </c>
      <c r="S1905" s="37">
        <f t="shared" si="656"/>
        <v>0</v>
      </c>
      <c r="T1905" s="37">
        <f t="shared" si="657"/>
        <v>0</v>
      </c>
      <c r="U1905" s="37">
        <f t="shared" si="658"/>
        <v>0</v>
      </c>
      <c r="V1905" s="37">
        <f t="shared" si="659"/>
        <v>0</v>
      </c>
      <c r="W1905" s="37">
        <f t="shared" si="660"/>
        <v>35478.14</v>
      </c>
    </row>
    <row r="1906" spans="1:23" x14ac:dyDescent="0.35">
      <c r="A1906" s="30">
        <v>46071</v>
      </c>
      <c r="B1906" s="31" t="s">
        <v>1452</v>
      </c>
      <c r="C1906" s="31" t="s">
        <v>831</v>
      </c>
      <c r="D1906" s="31">
        <v>20898.05</v>
      </c>
      <c r="E1906" s="31">
        <v>3343.69</v>
      </c>
      <c r="F1906" s="31">
        <v>24241.74</v>
      </c>
      <c r="G1906" s="31">
        <v>24241.74</v>
      </c>
      <c r="H1906" s="31">
        <f t="shared" si="661"/>
        <v>20898.05</v>
      </c>
      <c r="I1906" s="30">
        <v>46101</v>
      </c>
      <c r="J1906" s="30" t="s">
        <v>503</v>
      </c>
      <c r="K1906" s="31" t="s">
        <v>504</v>
      </c>
      <c r="L1906" s="31" t="s">
        <v>397</v>
      </c>
      <c r="M1906" s="31" t="s">
        <v>388</v>
      </c>
      <c r="N1906" s="7">
        <v>46081</v>
      </c>
      <c r="O1906" s="33">
        <f t="shared" si="652"/>
        <v>2</v>
      </c>
      <c r="P1906" s="33">
        <f t="shared" si="653"/>
        <v>9</v>
      </c>
      <c r="Q1906" s="52">
        <f t="shared" si="654"/>
        <v>0</v>
      </c>
      <c r="R1906" s="37">
        <f t="shared" si="655"/>
        <v>0</v>
      </c>
      <c r="S1906" s="37">
        <f t="shared" si="656"/>
        <v>0</v>
      </c>
      <c r="T1906" s="37">
        <f t="shared" si="657"/>
        <v>0</v>
      </c>
      <c r="U1906" s="37">
        <f t="shared" si="658"/>
        <v>0</v>
      </c>
      <c r="V1906" s="37">
        <f t="shared" si="659"/>
        <v>0</v>
      </c>
      <c r="W1906" s="37">
        <f t="shared" si="660"/>
        <v>20898.05</v>
      </c>
    </row>
    <row r="1907" spans="1:23" x14ac:dyDescent="0.35">
      <c r="A1907" s="30">
        <v>46071</v>
      </c>
      <c r="B1907" s="31" t="s">
        <v>1454</v>
      </c>
      <c r="C1907" s="31" t="s">
        <v>831</v>
      </c>
      <c r="D1907" s="31">
        <v>13500</v>
      </c>
      <c r="E1907" s="31"/>
      <c r="F1907" s="31">
        <v>13500</v>
      </c>
      <c r="G1907" s="31">
        <v>13500</v>
      </c>
      <c r="H1907" s="31">
        <f t="shared" si="661"/>
        <v>13500</v>
      </c>
      <c r="I1907" s="30">
        <v>46101</v>
      </c>
      <c r="J1907" s="30" t="s">
        <v>503</v>
      </c>
      <c r="K1907" s="31" t="s">
        <v>504</v>
      </c>
      <c r="L1907" s="31" t="s">
        <v>397</v>
      </c>
      <c r="M1907" s="31" t="s">
        <v>388</v>
      </c>
      <c r="N1907" s="7">
        <v>46081</v>
      </c>
      <c r="O1907" s="33">
        <f t="shared" si="652"/>
        <v>2</v>
      </c>
      <c r="P1907" s="33">
        <f t="shared" si="653"/>
        <v>9</v>
      </c>
      <c r="Q1907" s="52">
        <f t="shared" si="654"/>
        <v>0</v>
      </c>
      <c r="R1907" s="37">
        <f t="shared" si="655"/>
        <v>0</v>
      </c>
      <c r="S1907" s="37">
        <f t="shared" si="656"/>
        <v>0</v>
      </c>
      <c r="T1907" s="37">
        <f t="shared" si="657"/>
        <v>0</v>
      </c>
      <c r="U1907" s="37">
        <f t="shared" si="658"/>
        <v>0</v>
      </c>
      <c r="V1907" s="37">
        <f t="shared" si="659"/>
        <v>0</v>
      </c>
      <c r="W1907" s="37">
        <f t="shared" si="660"/>
        <v>13500</v>
      </c>
    </row>
    <row r="1908" spans="1:23" x14ac:dyDescent="0.35">
      <c r="A1908" s="30">
        <v>46071</v>
      </c>
      <c r="B1908" s="31" t="s">
        <v>1456</v>
      </c>
      <c r="C1908" s="31" t="s">
        <v>400</v>
      </c>
      <c r="D1908" s="31">
        <v>54411.35</v>
      </c>
      <c r="E1908" s="31">
        <v>8705.82</v>
      </c>
      <c r="F1908" s="31">
        <v>63117.17</v>
      </c>
      <c r="G1908" s="31">
        <v>63117.17</v>
      </c>
      <c r="H1908" s="31">
        <f t="shared" si="661"/>
        <v>54411.35</v>
      </c>
      <c r="I1908" s="30">
        <v>46101</v>
      </c>
      <c r="J1908" s="30" t="s">
        <v>503</v>
      </c>
      <c r="K1908" s="31" t="s">
        <v>504</v>
      </c>
      <c r="L1908" s="31" t="s">
        <v>835</v>
      </c>
      <c r="M1908" s="31" t="s">
        <v>388</v>
      </c>
      <c r="N1908" s="7">
        <v>46081</v>
      </c>
      <c r="O1908" s="33">
        <f t="shared" si="652"/>
        <v>2</v>
      </c>
      <c r="P1908" s="33">
        <f t="shared" si="653"/>
        <v>9</v>
      </c>
      <c r="Q1908" s="52">
        <f t="shared" si="654"/>
        <v>0</v>
      </c>
      <c r="R1908" s="37">
        <f t="shared" si="655"/>
        <v>0</v>
      </c>
      <c r="S1908" s="37">
        <f t="shared" si="656"/>
        <v>0</v>
      </c>
      <c r="T1908" s="37">
        <f t="shared" si="657"/>
        <v>0</v>
      </c>
      <c r="U1908" s="37">
        <f t="shared" si="658"/>
        <v>0</v>
      </c>
      <c r="V1908" s="37">
        <f t="shared" si="659"/>
        <v>0</v>
      </c>
      <c r="W1908" s="37">
        <f t="shared" si="660"/>
        <v>54411.35</v>
      </c>
    </row>
    <row r="1909" spans="1:23" x14ac:dyDescent="0.35">
      <c r="A1909" s="30">
        <v>46071</v>
      </c>
      <c r="B1909" s="31" t="s">
        <v>1457</v>
      </c>
      <c r="C1909" s="31" t="s">
        <v>411</v>
      </c>
      <c r="D1909" s="31">
        <v>5200</v>
      </c>
      <c r="E1909" s="31">
        <v>832</v>
      </c>
      <c r="F1909" s="31">
        <v>6032</v>
      </c>
      <c r="G1909" s="31">
        <v>6032</v>
      </c>
      <c r="H1909" s="31">
        <f t="shared" si="661"/>
        <v>5200</v>
      </c>
      <c r="I1909" s="30">
        <v>46101</v>
      </c>
      <c r="J1909" s="30" t="s">
        <v>503</v>
      </c>
      <c r="K1909" s="31" t="s">
        <v>504</v>
      </c>
      <c r="L1909" s="31" t="s">
        <v>835</v>
      </c>
      <c r="M1909" s="31" t="s">
        <v>388</v>
      </c>
      <c r="N1909" s="7">
        <v>46081</v>
      </c>
      <c r="O1909" s="33">
        <f t="shared" si="652"/>
        <v>2</v>
      </c>
      <c r="P1909" s="33">
        <f t="shared" si="653"/>
        <v>9</v>
      </c>
      <c r="Q1909" s="52">
        <f t="shared" si="654"/>
        <v>0</v>
      </c>
      <c r="R1909" s="37">
        <f t="shared" si="655"/>
        <v>0</v>
      </c>
      <c r="S1909" s="37">
        <f t="shared" si="656"/>
        <v>0</v>
      </c>
      <c r="T1909" s="37">
        <f t="shared" si="657"/>
        <v>0</v>
      </c>
      <c r="U1909" s="37">
        <f t="shared" si="658"/>
        <v>0</v>
      </c>
      <c r="V1909" s="37">
        <f t="shared" si="659"/>
        <v>0</v>
      </c>
      <c r="W1909" s="37">
        <f t="shared" si="660"/>
        <v>5200</v>
      </c>
    </row>
    <row r="1910" spans="1:23" x14ac:dyDescent="0.35">
      <c r="A1910" s="30">
        <v>46071</v>
      </c>
      <c r="B1910" s="31" t="s">
        <v>1458</v>
      </c>
      <c r="C1910" s="31" t="s">
        <v>926</v>
      </c>
      <c r="D1910" s="31">
        <v>8550</v>
      </c>
      <c r="E1910" s="31">
        <v>1368</v>
      </c>
      <c r="F1910" s="31">
        <v>9918</v>
      </c>
      <c r="G1910" s="31">
        <v>9918</v>
      </c>
      <c r="H1910" s="31">
        <f t="shared" si="661"/>
        <v>8550</v>
      </c>
      <c r="I1910" s="30">
        <v>46101</v>
      </c>
      <c r="J1910" s="30" t="s">
        <v>503</v>
      </c>
      <c r="K1910" s="31" t="s">
        <v>504</v>
      </c>
      <c r="L1910" s="31" t="s">
        <v>835</v>
      </c>
      <c r="M1910" s="31" t="s">
        <v>388</v>
      </c>
      <c r="N1910" s="7">
        <v>46081</v>
      </c>
      <c r="O1910" s="33">
        <f t="shared" si="652"/>
        <v>2</v>
      </c>
      <c r="P1910" s="33">
        <f t="shared" si="653"/>
        <v>9</v>
      </c>
      <c r="Q1910" s="52">
        <f t="shared" si="654"/>
        <v>0</v>
      </c>
      <c r="R1910" s="37">
        <f t="shared" si="655"/>
        <v>0</v>
      </c>
      <c r="S1910" s="37">
        <f t="shared" si="656"/>
        <v>0</v>
      </c>
      <c r="T1910" s="37">
        <f t="shared" si="657"/>
        <v>0</v>
      </c>
      <c r="U1910" s="37">
        <f t="shared" si="658"/>
        <v>0</v>
      </c>
      <c r="V1910" s="37">
        <f t="shared" si="659"/>
        <v>0</v>
      </c>
      <c r="W1910" s="37">
        <f t="shared" si="660"/>
        <v>8550</v>
      </c>
    </row>
    <row r="1911" spans="1:23" x14ac:dyDescent="0.35">
      <c r="A1911" s="30">
        <v>46070</v>
      </c>
      <c r="B1911" s="31" t="s">
        <v>1459</v>
      </c>
      <c r="C1911" s="31" t="s">
        <v>400</v>
      </c>
      <c r="D1911" s="31">
        <v>27200.92</v>
      </c>
      <c r="E1911" s="31">
        <v>4352.1499999999996</v>
      </c>
      <c r="F1911" s="31">
        <v>31553.07</v>
      </c>
      <c r="G1911" s="31">
        <v>31553.07</v>
      </c>
      <c r="H1911" s="31">
        <f t="shared" si="661"/>
        <v>27200.92</v>
      </c>
      <c r="I1911" s="30">
        <v>46100</v>
      </c>
      <c r="J1911" s="30" t="s">
        <v>503</v>
      </c>
      <c r="K1911" s="31" t="s">
        <v>504</v>
      </c>
      <c r="L1911" s="31" t="s">
        <v>835</v>
      </c>
      <c r="M1911" s="31" t="s">
        <v>388</v>
      </c>
      <c r="N1911" s="7">
        <v>46081</v>
      </c>
      <c r="O1911" s="33">
        <f t="shared" si="652"/>
        <v>2</v>
      </c>
      <c r="P1911" s="33">
        <f t="shared" si="653"/>
        <v>9</v>
      </c>
      <c r="Q1911" s="52">
        <f t="shared" si="654"/>
        <v>0</v>
      </c>
      <c r="R1911" s="37">
        <f t="shared" si="655"/>
        <v>0</v>
      </c>
      <c r="S1911" s="37">
        <f t="shared" si="656"/>
        <v>0</v>
      </c>
      <c r="T1911" s="37">
        <f t="shared" si="657"/>
        <v>0</v>
      </c>
      <c r="U1911" s="37">
        <f t="shared" si="658"/>
        <v>0</v>
      </c>
      <c r="V1911" s="37">
        <f t="shared" si="659"/>
        <v>0</v>
      </c>
      <c r="W1911" s="37">
        <f t="shared" si="660"/>
        <v>27200.92</v>
      </c>
    </row>
    <row r="1912" spans="1:23" x14ac:dyDescent="0.35">
      <c r="A1912" s="30">
        <v>46070</v>
      </c>
      <c r="B1912" s="31" t="s">
        <v>1460</v>
      </c>
      <c r="C1912" s="31" t="s">
        <v>1161</v>
      </c>
      <c r="D1912" s="31">
        <v>59551.199999999997</v>
      </c>
      <c r="E1912" s="31">
        <v>9528.19</v>
      </c>
      <c r="F1912" s="31">
        <v>69079.39</v>
      </c>
      <c r="G1912" s="31">
        <v>69079.39</v>
      </c>
      <c r="H1912" s="31">
        <f t="shared" si="661"/>
        <v>59551.199999999997</v>
      </c>
      <c r="I1912" s="30">
        <v>46085</v>
      </c>
      <c r="J1912" s="30" t="s">
        <v>505</v>
      </c>
      <c r="K1912" s="31" t="s">
        <v>504</v>
      </c>
      <c r="L1912" s="31" t="s">
        <v>835</v>
      </c>
      <c r="M1912" s="31" t="s">
        <v>388</v>
      </c>
      <c r="N1912" s="7">
        <v>46081</v>
      </c>
      <c r="O1912" s="33">
        <f t="shared" si="652"/>
        <v>2</v>
      </c>
      <c r="P1912" s="33">
        <f t="shared" si="653"/>
        <v>9</v>
      </c>
      <c r="Q1912" s="52">
        <f t="shared" si="654"/>
        <v>0</v>
      </c>
      <c r="R1912" s="37">
        <f t="shared" si="655"/>
        <v>0</v>
      </c>
      <c r="S1912" s="37">
        <f t="shared" si="656"/>
        <v>0</v>
      </c>
      <c r="T1912" s="37">
        <f t="shared" si="657"/>
        <v>0</v>
      </c>
      <c r="U1912" s="37">
        <f t="shared" si="658"/>
        <v>0</v>
      </c>
      <c r="V1912" s="37">
        <f t="shared" si="659"/>
        <v>59551.199999999997</v>
      </c>
      <c r="W1912" s="37">
        <f t="shared" si="660"/>
        <v>0</v>
      </c>
    </row>
    <row r="1913" spans="1:23" x14ac:dyDescent="0.35">
      <c r="A1913" s="30">
        <v>46070</v>
      </c>
      <c r="B1913" s="31" t="s">
        <v>1461</v>
      </c>
      <c r="C1913" s="31" t="s">
        <v>674</v>
      </c>
      <c r="D1913" s="31">
        <v>142186.64000000001</v>
      </c>
      <c r="E1913" s="31">
        <v>22749.86</v>
      </c>
      <c r="F1913" s="31">
        <v>164936.5</v>
      </c>
      <c r="G1913" s="31">
        <v>164936.5</v>
      </c>
      <c r="H1913" s="31">
        <f t="shared" si="661"/>
        <v>142186.64000000001</v>
      </c>
      <c r="I1913" s="30">
        <v>46100</v>
      </c>
      <c r="J1913" s="30" t="s">
        <v>503</v>
      </c>
      <c r="K1913" s="31" t="s">
        <v>504</v>
      </c>
      <c r="L1913" s="31" t="s">
        <v>835</v>
      </c>
      <c r="M1913" s="31" t="s">
        <v>388</v>
      </c>
      <c r="N1913" s="7">
        <v>46081</v>
      </c>
      <c r="O1913" s="33">
        <f t="shared" si="652"/>
        <v>2</v>
      </c>
      <c r="P1913" s="33">
        <f t="shared" si="653"/>
        <v>9</v>
      </c>
      <c r="Q1913" s="52">
        <f t="shared" si="654"/>
        <v>0</v>
      </c>
      <c r="R1913" s="37">
        <f t="shared" si="655"/>
        <v>0</v>
      </c>
      <c r="S1913" s="37">
        <f t="shared" si="656"/>
        <v>0</v>
      </c>
      <c r="T1913" s="37">
        <f t="shared" si="657"/>
        <v>0</v>
      </c>
      <c r="U1913" s="37">
        <f t="shared" si="658"/>
        <v>0</v>
      </c>
      <c r="V1913" s="37">
        <f t="shared" si="659"/>
        <v>0</v>
      </c>
      <c r="W1913" s="37">
        <f t="shared" si="660"/>
        <v>142186.64000000001</v>
      </c>
    </row>
    <row r="1914" spans="1:23" x14ac:dyDescent="0.35">
      <c r="A1914" s="30">
        <v>46070</v>
      </c>
      <c r="B1914" s="31" t="s">
        <v>1462</v>
      </c>
      <c r="C1914" s="31" t="s">
        <v>523</v>
      </c>
      <c r="D1914" s="31">
        <v>9000</v>
      </c>
      <c r="E1914" s="31">
        <v>1440</v>
      </c>
      <c r="F1914" s="31">
        <v>10440</v>
      </c>
      <c r="G1914" s="31">
        <v>10440</v>
      </c>
      <c r="H1914" s="31">
        <f t="shared" si="661"/>
        <v>9000</v>
      </c>
      <c r="I1914" s="30">
        <v>46100</v>
      </c>
      <c r="J1914" s="30" t="s">
        <v>503</v>
      </c>
      <c r="K1914" s="31" t="s">
        <v>504</v>
      </c>
      <c r="L1914" s="31" t="s">
        <v>397</v>
      </c>
      <c r="M1914" s="31" t="s">
        <v>388</v>
      </c>
      <c r="N1914" s="7">
        <v>46081</v>
      </c>
      <c r="O1914" s="33">
        <f t="shared" si="652"/>
        <v>2</v>
      </c>
      <c r="P1914" s="33">
        <f t="shared" si="653"/>
        <v>9</v>
      </c>
      <c r="Q1914" s="52">
        <f t="shared" si="654"/>
        <v>0</v>
      </c>
      <c r="R1914" s="37">
        <f t="shared" si="655"/>
        <v>0</v>
      </c>
      <c r="S1914" s="37">
        <f t="shared" si="656"/>
        <v>0</v>
      </c>
      <c r="T1914" s="37">
        <f t="shared" si="657"/>
        <v>0</v>
      </c>
      <c r="U1914" s="37">
        <f t="shared" si="658"/>
        <v>0</v>
      </c>
      <c r="V1914" s="37">
        <f t="shared" si="659"/>
        <v>0</v>
      </c>
      <c r="W1914" s="37">
        <f t="shared" si="660"/>
        <v>9000</v>
      </c>
    </row>
    <row r="1915" spans="1:23" x14ac:dyDescent="0.35">
      <c r="A1915" s="30">
        <v>46069</v>
      </c>
      <c r="B1915" s="31" t="s">
        <v>1469</v>
      </c>
      <c r="C1915" s="31" t="s">
        <v>926</v>
      </c>
      <c r="D1915" s="31">
        <v>8550</v>
      </c>
      <c r="E1915" s="31">
        <v>1368</v>
      </c>
      <c r="F1915" s="31">
        <v>9918</v>
      </c>
      <c r="G1915" s="31">
        <v>9918</v>
      </c>
      <c r="H1915" s="31">
        <f t="shared" si="661"/>
        <v>8550</v>
      </c>
      <c r="I1915" s="30">
        <v>46099</v>
      </c>
      <c r="J1915" s="30" t="s">
        <v>503</v>
      </c>
      <c r="K1915" s="31" t="s">
        <v>504</v>
      </c>
      <c r="L1915" s="31" t="s">
        <v>835</v>
      </c>
      <c r="M1915" s="31" t="s">
        <v>388</v>
      </c>
      <c r="N1915" s="7">
        <v>46081</v>
      </c>
      <c r="O1915" s="33">
        <f t="shared" si="652"/>
        <v>2</v>
      </c>
      <c r="P1915" s="33">
        <f t="shared" si="653"/>
        <v>9</v>
      </c>
      <c r="Q1915" s="52">
        <f t="shared" si="654"/>
        <v>0</v>
      </c>
      <c r="R1915" s="37">
        <f t="shared" si="655"/>
        <v>0</v>
      </c>
      <c r="S1915" s="37">
        <f t="shared" si="656"/>
        <v>0</v>
      </c>
      <c r="T1915" s="37">
        <f t="shared" si="657"/>
        <v>0</v>
      </c>
      <c r="U1915" s="37">
        <f t="shared" si="658"/>
        <v>0</v>
      </c>
      <c r="V1915" s="37">
        <f t="shared" si="659"/>
        <v>0</v>
      </c>
      <c r="W1915" s="37">
        <f t="shared" si="660"/>
        <v>8550</v>
      </c>
    </row>
    <row r="1916" spans="1:23" x14ac:dyDescent="0.35">
      <c r="A1916" s="30">
        <v>46069</v>
      </c>
      <c r="B1916" s="31" t="s">
        <v>1470</v>
      </c>
      <c r="C1916" s="31" t="s">
        <v>920</v>
      </c>
      <c r="D1916" s="31">
        <v>7112.44</v>
      </c>
      <c r="E1916" s="31">
        <v>1137.99</v>
      </c>
      <c r="F1916" s="31">
        <v>8250.43</v>
      </c>
      <c r="G1916" s="31">
        <v>8250.43</v>
      </c>
      <c r="H1916" s="31">
        <f t="shared" si="661"/>
        <v>7112.44</v>
      </c>
      <c r="I1916" s="30">
        <v>46099</v>
      </c>
      <c r="J1916" s="30" t="s">
        <v>503</v>
      </c>
      <c r="K1916" s="31" t="s">
        <v>504</v>
      </c>
      <c r="L1916" s="31" t="s">
        <v>835</v>
      </c>
      <c r="M1916" s="31" t="s">
        <v>388</v>
      </c>
      <c r="N1916" s="7">
        <v>46081</v>
      </c>
      <c r="O1916" s="33">
        <f t="shared" si="652"/>
        <v>2</v>
      </c>
      <c r="P1916" s="33">
        <f t="shared" si="653"/>
        <v>9</v>
      </c>
      <c r="Q1916" s="52">
        <f t="shared" si="654"/>
        <v>0</v>
      </c>
      <c r="R1916" s="37">
        <f t="shared" si="655"/>
        <v>0</v>
      </c>
      <c r="S1916" s="37">
        <f t="shared" si="656"/>
        <v>0</v>
      </c>
      <c r="T1916" s="37">
        <f t="shared" si="657"/>
        <v>0</v>
      </c>
      <c r="U1916" s="37">
        <f t="shared" si="658"/>
        <v>0</v>
      </c>
      <c r="V1916" s="37">
        <f t="shared" si="659"/>
        <v>0</v>
      </c>
      <c r="W1916" s="37">
        <f t="shared" si="660"/>
        <v>7112.44</v>
      </c>
    </row>
    <row r="1917" spans="1:23" x14ac:dyDescent="0.35">
      <c r="A1917" s="30">
        <v>46066</v>
      </c>
      <c r="B1917" s="31" t="s">
        <v>1384</v>
      </c>
      <c r="C1917" s="31" t="s">
        <v>1154</v>
      </c>
      <c r="D1917" s="31">
        <v>37152</v>
      </c>
      <c r="E1917" s="31">
        <v>5944.32</v>
      </c>
      <c r="F1917" s="31">
        <v>43096.32</v>
      </c>
      <c r="G1917" s="31">
        <v>43096.32</v>
      </c>
      <c r="H1917" s="31">
        <f t="shared" si="661"/>
        <v>37152</v>
      </c>
      <c r="I1917" s="30">
        <v>46096</v>
      </c>
      <c r="J1917" s="30" t="s">
        <v>503</v>
      </c>
      <c r="K1917" s="31" t="s">
        <v>504</v>
      </c>
      <c r="L1917" s="31" t="s">
        <v>397</v>
      </c>
      <c r="M1917" s="31" t="s">
        <v>388</v>
      </c>
      <c r="N1917" s="7">
        <v>46081</v>
      </c>
      <c r="O1917" s="33">
        <f t="shared" si="652"/>
        <v>2</v>
      </c>
      <c r="P1917" s="33">
        <f t="shared" si="653"/>
        <v>9</v>
      </c>
      <c r="Q1917" s="52">
        <f t="shared" si="654"/>
        <v>0</v>
      </c>
      <c r="R1917" s="37">
        <f t="shared" si="655"/>
        <v>0</v>
      </c>
      <c r="S1917" s="37">
        <f t="shared" si="656"/>
        <v>0</v>
      </c>
      <c r="T1917" s="37">
        <f t="shared" si="657"/>
        <v>0</v>
      </c>
      <c r="U1917" s="37">
        <f t="shared" si="658"/>
        <v>0</v>
      </c>
      <c r="V1917" s="37">
        <f t="shared" si="659"/>
        <v>0</v>
      </c>
      <c r="W1917" s="37">
        <f t="shared" si="660"/>
        <v>37152</v>
      </c>
    </row>
    <row r="1918" spans="1:23" x14ac:dyDescent="0.35">
      <c r="A1918" s="30">
        <v>46066</v>
      </c>
      <c r="B1918" s="31" t="s">
        <v>1385</v>
      </c>
      <c r="C1918" s="31" t="s">
        <v>402</v>
      </c>
      <c r="D1918" s="31">
        <v>68400</v>
      </c>
      <c r="E1918" s="31">
        <v>10944</v>
      </c>
      <c r="F1918" s="31">
        <v>79344</v>
      </c>
      <c r="G1918" s="31">
        <v>79344</v>
      </c>
      <c r="H1918" s="31">
        <f t="shared" si="661"/>
        <v>68400</v>
      </c>
      <c r="I1918" s="30">
        <v>46096</v>
      </c>
      <c r="J1918" s="30" t="s">
        <v>503</v>
      </c>
      <c r="K1918" s="31" t="s">
        <v>504</v>
      </c>
      <c r="L1918" s="31" t="s">
        <v>397</v>
      </c>
      <c r="M1918" s="31" t="s">
        <v>388</v>
      </c>
      <c r="N1918" s="7">
        <v>46081</v>
      </c>
      <c r="O1918" s="33">
        <f t="shared" si="652"/>
        <v>2</v>
      </c>
      <c r="P1918" s="33">
        <f t="shared" si="653"/>
        <v>9</v>
      </c>
      <c r="Q1918" s="52">
        <f t="shared" si="654"/>
        <v>0</v>
      </c>
      <c r="R1918" s="37">
        <f t="shared" si="655"/>
        <v>0</v>
      </c>
      <c r="S1918" s="37">
        <f t="shared" si="656"/>
        <v>0</v>
      </c>
      <c r="T1918" s="37">
        <f t="shared" si="657"/>
        <v>0</v>
      </c>
      <c r="U1918" s="37">
        <f t="shared" si="658"/>
        <v>0</v>
      </c>
      <c r="V1918" s="37">
        <f t="shared" si="659"/>
        <v>0</v>
      </c>
      <c r="W1918" s="37">
        <f t="shared" si="660"/>
        <v>68400</v>
      </c>
    </row>
    <row r="1919" spans="1:23" x14ac:dyDescent="0.35">
      <c r="A1919" s="30">
        <v>46066</v>
      </c>
      <c r="B1919" s="31" t="s">
        <v>1386</v>
      </c>
      <c r="C1919" s="31" t="s">
        <v>523</v>
      </c>
      <c r="D1919" s="31">
        <v>163400</v>
      </c>
      <c r="E1919" s="31">
        <v>26144</v>
      </c>
      <c r="F1919" s="31">
        <v>189544</v>
      </c>
      <c r="G1919" s="31">
        <v>189544</v>
      </c>
      <c r="H1919" s="31">
        <f t="shared" si="661"/>
        <v>163400</v>
      </c>
      <c r="I1919" s="30">
        <v>46096</v>
      </c>
      <c r="J1919" s="30" t="s">
        <v>503</v>
      </c>
      <c r="K1919" s="31" t="s">
        <v>504</v>
      </c>
      <c r="L1919" s="31" t="s">
        <v>397</v>
      </c>
      <c r="M1919" s="31" t="s">
        <v>388</v>
      </c>
      <c r="N1919" s="7">
        <v>46081</v>
      </c>
      <c r="O1919" s="33">
        <f t="shared" si="652"/>
        <v>2</v>
      </c>
      <c r="P1919" s="33">
        <f t="shared" si="653"/>
        <v>9</v>
      </c>
      <c r="Q1919" s="52">
        <f t="shared" si="654"/>
        <v>0</v>
      </c>
      <c r="R1919" s="37">
        <f t="shared" si="655"/>
        <v>0</v>
      </c>
      <c r="S1919" s="37">
        <f t="shared" si="656"/>
        <v>0</v>
      </c>
      <c r="T1919" s="37">
        <f t="shared" si="657"/>
        <v>0</v>
      </c>
      <c r="U1919" s="37">
        <f t="shared" si="658"/>
        <v>0</v>
      </c>
      <c r="V1919" s="37">
        <f t="shared" si="659"/>
        <v>0</v>
      </c>
      <c r="W1919" s="37">
        <f t="shared" si="660"/>
        <v>163400</v>
      </c>
    </row>
    <row r="1920" spans="1:23" x14ac:dyDescent="0.35">
      <c r="A1920" s="30">
        <v>46066</v>
      </c>
      <c r="B1920" s="31" t="s">
        <v>1387</v>
      </c>
      <c r="C1920" s="31" t="s">
        <v>523</v>
      </c>
      <c r="D1920" s="31">
        <v>163400</v>
      </c>
      <c r="E1920" s="31">
        <v>26144</v>
      </c>
      <c r="F1920" s="31">
        <v>189544</v>
      </c>
      <c r="G1920" s="31">
        <v>189544</v>
      </c>
      <c r="H1920" s="31">
        <f t="shared" si="661"/>
        <v>163400</v>
      </c>
      <c r="I1920" s="30">
        <v>46096</v>
      </c>
      <c r="J1920" s="30" t="s">
        <v>503</v>
      </c>
      <c r="K1920" s="31" t="s">
        <v>504</v>
      </c>
      <c r="L1920" s="31" t="s">
        <v>397</v>
      </c>
      <c r="M1920" s="31" t="s">
        <v>388</v>
      </c>
      <c r="N1920" s="7">
        <v>46081</v>
      </c>
      <c r="O1920" s="33">
        <f t="shared" si="652"/>
        <v>2</v>
      </c>
      <c r="P1920" s="33">
        <f t="shared" si="653"/>
        <v>9</v>
      </c>
      <c r="Q1920" s="52">
        <f t="shared" si="654"/>
        <v>0</v>
      </c>
      <c r="R1920" s="37">
        <f t="shared" si="655"/>
        <v>0</v>
      </c>
      <c r="S1920" s="37">
        <f t="shared" si="656"/>
        <v>0</v>
      </c>
      <c r="T1920" s="37">
        <f t="shared" si="657"/>
        <v>0</v>
      </c>
      <c r="U1920" s="37">
        <f t="shared" si="658"/>
        <v>0</v>
      </c>
      <c r="V1920" s="37">
        <f t="shared" si="659"/>
        <v>0</v>
      </c>
      <c r="W1920" s="37">
        <f t="shared" si="660"/>
        <v>163400</v>
      </c>
    </row>
    <row r="1921" spans="1:23" x14ac:dyDescent="0.35">
      <c r="A1921" s="30">
        <v>46066</v>
      </c>
      <c r="B1921" s="31" t="s">
        <v>1391</v>
      </c>
      <c r="C1921" s="31" t="s">
        <v>966</v>
      </c>
      <c r="D1921" s="31">
        <v>74304</v>
      </c>
      <c r="E1921" s="31">
        <v>11888.64</v>
      </c>
      <c r="F1921" s="31">
        <v>86192.639999999999</v>
      </c>
      <c r="G1921" s="31">
        <v>86192.639999999999</v>
      </c>
      <c r="H1921" s="31">
        <f t="shared" si="661"/>
        <v>74304</v>
      </c>
      <c r="I1921" s="30">
        <v>46096</v>
      </c>
      <c r="J1921" s="30" t="s">
        <v>503</v>
      </c>
      <c r="K1921" s="31" t="s">
        <v>504</v>
      </c>
      <c r="L1921" s="31" t="s">
        <v>397</v>
      </c>
      <c r="M1921" s="31" t="s">
        <v>388</v>
      </c>
      <c r="N1921" s="7">
        <v>46081</v>
      </c>
      <c r="O1921" s="33">
        <f t="shared" si="652"/>
        <v>2</v>
      </c>
      <c r="P1921" s="33">
        <f t="shared" si="653"/>
        <v>9</v>
      </c>
      <c r="Q1921" s="52">
        <f t="shared" si="654"/>
        <v>0</v>
      </c>
      <c r="R1921" s="37">
        <f t="shared" si="655"/>
        <v>0</v>
      </c>
      <c r="S1921" s="37">
        <f t="shared" si="656"/>
        <v>0</v>
      </c>
      <c r="T1921" s="37">
        <f t="shared" si="657"/>
        <v>0</v>
      </c>
      <c r="U1921" s="37">
        <f t="shared" si="658"/>
        <v>0</v>
      </c>
      <c r="V1921" s="37">
        <f t="shared" si="659"/>
        <v>0</v>
      </c>
      <c r="W1921" s="37">
        <f t="shared" si="660"/>
        <v>74304</v>
      </c>
    </row>
    <row r="1922" spans="1:23" x14ac:dyDescent="0.35">
      <c r="A1922" s="30">
        <v>46066</v>
      </c>
      <c r="B1922" s="31" t="s">
        <v>1392</v>
      </c>
      <c r="C1922" s="31" t="s">
        <v>1393</v>
      </c>
      <c r="D1922" s="31">
        <v>17802</v>
      </c>
      <c r="E1922" s="31">
        <v>2848.32</v>
      </c>
      <c r="F1922" s="31">
        <v>20650.32</v>
      </c>
      <c r="G1922" s="31">
        <v>20650.32</v>
      </c>
      <c r="H1922" s="31">
        <f t="shared" si="661"/>
        <v>17802</v>
      </c>
      <c r="I1922" s="30">
        <v>46111</v>
      </c>
      <c r="J1922" s="30" t="s">
        <v>503</v>
      </c>
      <c r="K1922" s="31" t="s">
        <v>504</v>
      </c>
      <c r="L1922" s="31" t="s">
        <v>835</v>
      </c>
      <c r="M1922" s="31" t="s">
        <v>388</v>
      </c>
      <c r="N1922" s="7">
        <v>46081</v>
      </c>
      <c r="O1922" s="33">
        <f t="shared" si="652"/>
        <v>2</v>
      </c>
      <c r="P1922" s="33">
        <f t="shared" si="653"/>
        <v>9</v>
      </c>
      <c r="Q1922" s="52">
        <f t="shared" si="654"/>
        <v>0</v>
      </c>
      <c r="R1922" s="37">
        <f t="shared" si="655"/>
        <v>0</v>
      </c>
      <c r="S1922" s="37">
        <f t="shared" si="656"/>
        <v>0</v>
      </c>
      <c r="T1922" s="37">
        <f t="shared" si="657"/>
        <v>0</v>
      </c>
      <c r="U1922" s="37">
        <f t="shared" si="658"/>
        <v>0</v>
      </c>
      <c r="V1922" s="37">
        <f t="shared" si="659"/>
        <v>0</v>
      </c>
      <c r="W1922" s="37">
        <f t="shared" si="660"/>
        <v>17802</v>
      </c>
    </row>
    <row r="1923" spans="1:23" x14ac:dyDescent="0.35">
      <c r="A1923" s="30">
        <v>46065</v>
      </c>
      <c r="B1923" s="31" t="s">
        <v>1395</v>
      </c>
      <c r="C1923" s="31" t="s">
        <v>523</v>
      </c>
      <c r="D1923" s="31">
        <v>37185.480000000003</v>
      </c>
      <c r="E1923" s="31">
        <v>5949.68</v>
      </c>
      <c r="F1923" s="31">
        <v>43135.16</v>
      </c>
      <c r="G1923" s="31">
        <v>43135.16</v>
      </c>
      <c r="H1923" s="31">
        <f t="shared" si="661"/>
        <v>37185.480000000003</v>
      </c>
      <c r="I1923" s="30">
        <v>46095</v>
      </c>
      <c r="J1923" s="30" t="s">
        <v>503</v>
      </c>
      <c r="K1923" s="31" t="s">
        <v>504</v>
      </c>
      <c r="L1923" s="31" t="s">
        <v>397</v>
      </c>
      <c r="M1923" s="31" t="s">
        <v>388</v>
      </c>
      <c r="N1923" s="7">
        <v>46081</v>
      </c>
      <c r="O1923" s="33">
        <f t="shared" si="652"/>
        <v>2</v>
      </c>
      <c r="P1923" s="33">
        <f t="shared" si="653"/>
        <v>9</v>
      </c>
      <c r="Q1923" s="52">
        <f t="shared" si="654"/>
        <v>0</v>
      </c>
      <c r="R1923" s="37">
        <f t="shared" si="655"/>
        <v>0</v>
      </c>
      <c r="S1923" s="37">
        <f t="shared" si="656"/>
        <v>0</v>
      </c>
      <c r="T1923" s="37">
        <f t="shared" si="657"/>
        <v>0</v>
      </c>
      <c r="U1923" s="37">
        <f t="shared" si="658"/>
        <v>0</v>
      </c>
      <c r="V1923" s="37">
        <f t="shared" si="659"/>
        <v>0</v>
      </c>
      <c r="W1923" s="37">
        <f t="shared" si="660"/>
        <v>37185.480000000003</v>
      </c>
    </row>
    <row r="1924" spans="1:23" x14ac:dyDescent="0.35">
      <c r="A1924" s="30">
        <v>46064</v>
      </c>
      <c r="B1924" s="31" t="s">
        <v>1404</v>
      </c>
      <c r="C1924" s="31" t="s">
        <v>512</v>
      </c>
      <c r="D1924" s="31">
        <v>7020</v>
      </c>
      <c r="E1924" s="31">
        <v>1123.2</v>
      </c>
      <c r="F1924" s="31">
        <v>8143.2</v>
      </c>
      <c r="G1924" s="31">
        <v>8143.2</v>
      </c>
      <c r="H1924" s="31">
        <f t="shared" si="661"/>
        <v>7020</v>
      </c>
      <c r="I1924" s="30">
        <v>46094</v>
      </c>
      <c r="J1924" s="30" t="s">
        <v>503</v>
      </c>
      <c r="K1924" s="31" t="s">
        <v>504</v>
      </c>
      <c r="L1924" s="31" t="s">
        <v>835</v>
      </c>
      <c r="M1924" s="31" t="s">
        <v>388</v>
      </c>
      <c r="N1924" s="7">
        <v>46081</v>
      </c>
      <c r="O1924" s="33">
        <f t="shared" si="652"/>
        <v>2</v>
      </c>
      <c r="P1924" s="33">
        <f t="shared" si="653"/>
        <v>9</v>
      </c>
      <c r="Q1924" s="52">
        <f t="shared" si="654"/>
        <v>0</v>
      </c>
      <c r="R1924" s="37">
        <f t="shared" si="655"/>
        <v>0</v>
      </c>
      <c r="S1924" s="37">
        <f t="shared" si="656"/>
        <v>0</v>
      </c>
      <c r="T1924" s="37">
        <f t="shared" si="657"/>
        <v>0</v>
      </c>
      <c r="U1924" s="37">
        <f t="shared" si="658"/>
        <v>0</v>
      </c>
      <c r="V1924" s="37">
        <f t="shared" si="659"/>
        <v>0</v>
      </c>
      <c r="W1924" s="37">
        <f t="shared" si="660"/>
        <v>7020</v>
      </c>
    </row>
    <row r="1925" spans="1:23" x14ac:dyDescent="0.35">
      <c r="A1925" s="30">
        <v>46063</v>
      </c>
      <c r="B1925" s="31" t="s">
        <v>1406</v>
      </c>
      <c r="C1925" s="31" t="s">
        <v>415</v>
      </c>
      <c r="D1925" s="31">
        <v>25806.68</v>
      </c>
      <c r="E1925" s="31">
        <v>4129.07</v>
      </c>
      <c r="F1925" s="31">
        <v>29935.75</v>
      </c>
      <c r="G1925" s="31">
        <v>29935.75</v>
      </c>
      <c r="H1925" s="31">
        <f t="shared" si="661"/>
        <v>25806.68</v>
      </c>
      <c r="I1925" s="30">
        <v>46093</v>
      </c>
      <c r="J1925" s="30" t="s">
        <v>503</v>
      </c>
      <c r="K1925" s="31" t="s">
        <v>504</v>
      </c>
      <c r="L1925" s="31" t="s">
        <v>397</v>
      </c>
      <c r="M1925" s="31" t="s">
        <v>388</v>
      </c>
      <c r="N1925" s="7">
        <v>46081</v>
      </c>
      <c r="O1925" s="33">
        <f t="shared" si="652"/>
        <v>2</v>
      </c>
      <c r="P1925" s="33">
        <f t="shared" si="653"/>
        <v>9</v>
      </c>
      <c r="Q1925" s="52">
        <f t="shared" si="654"/>
        <v>0</v>
      </c>
      <c r="R1925" s="37">
        <f t="shared" si="655"/>
        <v>0</v>
      </c>
      <c r="S1925" s="37">
        <f t="shared" si="656"/>
        <v>0</v>
      </c>
      <c r="T1925" s="37">
        <f t="shared" si="657"/>
        <v>0</v>
      </c>
      <c r="U1925" s="37">
        <f t="shared" si="658"/>
        <v>0</v>
      </c>
      <c r="V1925" s="37">
        <f t="shared" si="659"/>
        <v>0</v>
      </c>
      <c r="W1925" s="37">
        <f t="shared" si="660"/>
        <v>25806.68</v>
      </c>
    </row>
    <row r="1926" spans="1:23" x14ac:dyDescent="0.35">
      <c r="A1926" s="30">
        <v>46063</v>
      </c>
      <c r="B1926" s="31" t="s">
        <v>1407</v>
      </c>
      <c r="C1926" s="31" t="s">
        <v>402</v>
      </c>
      <c r="D1926" s="31">
        <v>43500</v>
      </c>
      <c r="E1926" s="31">
        <v>6960</v>
      </c>
      <c r="F1926" s="31">
        <v>50460</v>
      </c>
      <c r="G1926" s="31">
        <v>50460</v>
      </c>
      <c r="H1926" s="31">
        <f t="shared" si="661"/>
        <v>43500</v>
      </c>
      <c r="I1926" s="30">
        <v>46093</v>
      </c>
      <c r="J1926" s="30" t="s">
        <v>503</v>
      </c>
      <c r="K1926" s="31" t="s">
        <v>504</v>
      </c>
      <c r="L1926" s="31" t="s">
        <v>397</v>
      </c>
      <c r="M1926" s="31" t="s">
        <v>388</v>
      </c>
      <c r="N1926" s="7">
        <v>46081</v>
      </c>
      <c r="O1926" s="33">
        <f t="shared" si="652"/>
        <v>2</v>
      </c>
      <c r="P1926" s="33">
        <f t="shared" si="653"/>
        <v>9</v>
      </c>
      <c r="Q1926" s="52">
        <f t="shared" si="654"/>
        <v>0</v>
      </c>
      <c r="R1926" s="37">
        <f t="shared" si="655"/>
        <v>0</v>
      </c>
      <c r="S1926" s="37">
        <f t="shared" si="656"/>
        <v>0</v>
      </c>
      <c r="T1926" s="37">
        <f t="shared" si="657"/>
        <v>0</v>
      </c>
      <c r="U1926" s="37">
        <f t="shared" si="658"/>
        <v>0</v>
      </c>
      <c r="V1926" s="37">
        <f t="shared" si="659"/>
        <v>0</v>
      </c>
      <c r="W1926" s="37">
        <f t="shared" si="660"/>
        <v>43500</v>
      </c>
    </row>
    <row r="1927" spans="1:23" x14ac:dyDescent="0.35">
      <c r="A1927" s="30">
        <v>46063</v>
      </c>
      <c r="B1927" s="31" t="s">
        <v>1408</v>
      </c>
      <c r="C1927" s="31" t="s">
        <v>523</v>
      </c>
      <c r="D1927" s="31">
        <v>9000</v>
      </c>
      <c r="E1927" s="31">
        <v>1440</v>
      </c>
      <c r="F1927" s="31">
        <v>10440</v>
      </c>
      <c r="G1927" s="31">
        <v>10440</v>
      </c>
      <c r="H1927" s="31">
        <f t="shared" si="661"/>
        <v>9000</v>
      </c>
      <c r="I1927" s="30">
        <v>46093</v>
      </c>
      <c r="J1927" s="30" t="s">
        <v>503</v>
      </c>
      <c r="K1927" s="31" t="s">
        <v>504</v>
      </c>
      <c r="L1927" s="31" t="s">
        <v>397</v>
      </c>
      <c r="M1927" s="31" t="s">
        <v>388</v>
      </c>
      <c r="N1927" s="7">
        <v>46081</v>
      </c>
      <c r="O1927" s="33">
        <f t="shared" si="652"/>
        <v>2</v>
      </c>
      <c r="P1927" s="33">
        <f t="shared" si="653"/>
        <v>9</v>
      </c>
      <c r="Q1927" s="52">
        <f t="shared" si="654"/>
        <v>0</v>
      </c>
      <c r="R1927" s="37">
        <f t="shared" si="655"/>
        <v>0</v>
      </c>
      <c r="S1927" s="37">
        <f t="shared" si="656"/>
        <v>0</v>
      </c>
      <c r="T1927" s="37">
        <f t="shared" si="657"/>
        <v>0</v>
      </c>
      <c r="U1927" s="37">
        <f t="shared" si="658"/>
        <v>0</v>
      </c>
      <c r="V1927" s="37">
        <f t="shared" si="659"/>
        <v>0</v>
      </c>
      <c r="W1927" s="37">
        <f t="shared" si="660"/>
        <v>9000</v>
      </c>
    </row>
    <row r="1928" spans="1:23" x14ac:dyDescent="0.35">
      <c r="A1928" s="30">
        <v>46063</v>
      </c>
      <c r="B1928" s="31" t="s">
        <v>1410</v>
      </c>
      <c r="C1928" s="31" t="s">
        <v>1411</v>
      </c>
      <c r="D1928" s="31">
        <v>41257.68</v>
      </c>
      <c r="E1928" s="31">
        <v>6601.23</v>
      </c>
      <c r="F1928" s="31">
        <v>47858.91</v>
      </c>
      <c r="G1928" s="31">
        <v>47858.91</v>
      </c>
      <c r="H1928" s="31">
        <f t="shared" si="661"/>
        <v>41257.68</v>
      </c>
      <c r="I1928" s="30">
        <v>46093</v>
      </c>
      <c r="J1928" s="30" t="s">
        <v>503</v>
      </c>
      <c r="K1928" s="31" t="s">
        <v>504</v>
      </c>
      <c r="L1928" s="31" t="s">
        <v>397</v>
      </c>
      <c r="M1928" s="31" t="s">
        <v>388</v>
      </c>
      <c r="N1928" s="7">
        <v>46081</v>
      </c>
      <c r="O1928" s="33">
        <f t="shared" si="652"/>
        <v>2</v>
      </c>
      <c r="P1928" s="33">
        <f t="shared" si="653"/>
        <v>9</v>
      </c>
      <c r="Q1928" s="52">
        <f t="shared" si="654"/>
        <v>0</v>
      </c>
      <c r="R1928" s="37">
        <f t="shared" si="655"/>
        <v>0</v>
      </c>
      <c r="S1928" s="37">
        <f t="shared" si="656"/>
        <v>0</v>
      </c>
      <c r="T1928" s="37">
        <f t="shared" si="657"/>
        <v>0</v>
      </c>
      <c r="U1928" s="37">
        <f t="shared" si="658"/>
        <v>0</v>
      </c>
      <c r="V1928" s="37">
        <f t="shared" si="659"/>
        <v>0</v>
      </c>
      <c r="W1928" s="37">
        <f t="shared" si="660"/>
        <v>41257.68</v>
      </c>
    </row>
    <row r="1929" spans="1:23" x14ac:dyDescent="0.35">
      <c r="A1929" s="30">
        <v>46059</v>
      </c>
      <c r="B1929" s="31" t="s">
        <v>1312</v>
      </c>
      <c r="C1929" s="31" t="s">
        <v>790</v>
      </c>
      <c r="D1929" s="31">
        <v>48700</v>
      </c>
      <c r="E1929" s="31">
        <v>7792</v>
      </c>
      <c r="F1929" s="31">
        <v>56492</v>
      </c>
      <c r="G1929" s="31">
        <v>56492</v>
      </c>
      <c r="H1929" s="31">
        <f t="shared" si="661"/>
        <v>48700</v>
      </c>
      <c r="I1929" s="30">
        <v>46089</v>
      </c>
      <c r="J1929" s="30" t="s">
        <v>503</v>
      </c>
      <c r="K1929" s="31" t="s">
        <v>504</v>
      </c>
      <c r="L1929" s="31" t="s">
        <v>397</v>
      </c>
      <c r="M1929" s="31" t="s">
        <v>388</v>
      </c>
      <c r="N1929" s="7">
        <v>46081</v>
      </c>
      <c r="O1929" s="33">
        <f t="shared" si="652"/>
        <v>2</v>
      </c>
      <c r="P1929" s="33">
        <f t="shared" si="653"/>
        <v>9</v>
      </c>
      <c r="Q1929" s="52">
        <f t="shared" si="654"/>
        <v>0</v>
      </c>
      <c r="R1929" s="37">
        <f t="shared" si="655"/>
        <v>0</v>
      </c>
      <c r="S1929" s="37">
        <f t="shared" si="656"/>
        <v>0</v>
      </c>
      <c r="T1929" s="37">
        <f t="shared" si="657"/>
        <v>0</v>
      </c>
      <c r="U1929" s="37">
        <f t="shared" si="658"/>
        <v>0</v>
      </c>
      <c r="V1929" s="37">
        <f t="shared" si="659"/>
        <v>0</v>
      </c>
      <c r="W1929" s="37">
        <f t="shared" si="660"/>
        <v>48700</v>
      </c>
    </row>
    <row r="1930" spans="1:23" x14ac:dyDescent="0.35">
      <c r="A1930" s="30">
        <v>46059</v>
      </c>
      <c r="B1930" s="31" t="s">
        <v>1314</v>
      </c>
      <c r="C1930" s="31" t="s">
        <v>563</v>
      </c>
      <c r="D1930" s="31">
        <v>27360</v>
      </c>
      <c r="E1930" s="31">
        <v>4377.6000000000004</v>
      </c>
      <c r="F1930" s="31">
        <v>31737.599999999999</v>
      </c>
      <c r="G1930" s="31">
        <v>31737.599999999999</v>
      </c>
      <c r="H1930" s="31">
        <f t="shared" si="661"/>
        <v>27360</v>
      </c>
      <c r="I1930" s="30">
        <v>46089</v>
      </c>
      <c r="J1930" s="30" t="s">
        <v>503</v>
      </c>
      <c r="K1930" s="31" t="s">
        <v>504</v>
      </c>
      <c r="L1930" s="31" t="s">
        <v>397</v>
      </c>
      <c r="M1930" s="31" t="s">
        <v>388</v>
      </c>
      <c r="N1930" s="7">
        <v>46081</v>
      </c>
      <c r="O1930" s="33">
        <f t="shared" si="652"/>
        <v>2</v>
      </c>
      <c r="P1930" s="33">
        <f t="shared" si="653"/>
        <v>9</v>
      </c>
      <c r="Q1930" s="52">
        <f t="shared" si="654"/>
        <v>0</v>
      </c>
      <c r="R1930" s="37">
        <f t="shared" si="655"/>
        <v>0</v>
      </c>
      <c r="S1930" s="37">
        <f t="shared" si="656"/>
        <v>0</v>
      </c>
      <c r="T1930" s="37">
        <f t="shared" si="657"/>
        <v>0</v>
      </c>
      <c r="U1930" s="37">
        <f t="shared" si="658"/>
        <v>0</v>
      </c>
      <c r="V1930" s="37">
        <f t="shared" si="659"/>
        <v>0</v>
      </c>
      <c r="W1930" s="37">
        <f t="shared" si="660"/>
        <v>27360</v>
      </c>
    </row>
    <row r="1931" spans="1:23" x14ac:dyDescent="0.35">
      <c r="A1931" s="30">
        <v>46059</v>
      </c>
      <c r="B1931" s="31" t="s">
        <v>1315</v>
      </c>
      <c r="C1931" s="31" t="s">
        <v>411</v>
      </c>
      <c r="D1931" s="31">
        <v>37020</v>
      </c>
      <c r="E1931" s="31">
        <v>5923.2</v>
      </c>
      <c r="F1931" s="31">
        <v>42943.199999999997</v>
      </c>
      <c r="G1931" s="31">
        <v>42943.199999999997</v>
      </c>
      <c r="H1931" s="31">
        <f t="shared" si="661"/>
        <v>37020</v>
      </c>
      <c r="I1931" s="30">
        <v>46089</v>
      </c>
      <c r="J1931" s="30" t="s">
        <v>503</v>
      </c>
      <c r="K1931" s="31" t="s">
        <v>504</v>
      </c>
      <c r="L1931" s="31" t="s">
        <v>835</v>
      </c>
      <c r="M1931" s="31" t="s">
        <v>388</v>
      </c>
      <c r="N1931" s="7">
        <v>46081</v>
      </c>
      <c r="O1931" s="33">
        <f t="shared" si="652"/>
        <v>2</v>
      </c>
      <c r="P1931" s="33">
        <f t="shared" si="653"/>
        <v>9</v>
      </c>
      <c r="Q1931" s="52">
        <f t="shared" si="654"/>
        <v>0</v>
      </c>
      <c r="R1931" s="37">
        <f t="shared" si="655"/>
        <v>0</v>
      </c>
      <c r="S1931" s="37">
        <f t="shared" si="656"/>
        <v>0</v>
      </c>
      <c r="T1931" s="37">
        <f t="shared" si="657"/>
        <v>0</v>
      </c>
      <c r="U1931" s="37">
        <f t="shared" si="658"/>
        <v>0</v>
      </c>
      <c r="V1931" s="37">
        <f t="shared" si="659"/>
        <v>0</v>
      </c>
      <c r="W1931" s="37">
        <f t="shared" si="660"/>
        <v>37020</v>
      </c>
    </row>
    <row r="1932" spans="1:23" x14ac:dyDescent="0.35">
      <c r="A1932" s="30">
        <v>46057</v>
      </c>
      <c r="B1932" s="31" t="s">
        <v>1317</v>
      </c>
      <c r="C1932" s="31" t="s">
        <v>512</v>
      </c>
      <c r="D1932" s="31">
        <v>10320</v>
      </c>
      <c r="E1932" s="31">
        <v>1651.2</v>
      </c>
      <c r="F1932" s="31">
        <v>11971.2</v>
      </c>
      <c r="G1932" s="31">
        <v>3990.4</v>
      </c>
      <c r="H1932" s="31">
        <f>G1932/1.16</f>
        <v>3440.0000000000005</v>
      </c>
      <c r="I1932" s="30">
        <v>46087</v>
      </c>
      <c r="J1932" s="30" t="s">
        <v>505</v>
      </c>
      <c r="K1932" s="31" t="s">
        <v>510</v>
      </c>
      <c r="L1932" s="31" t="s">
        <v>835</v>
      </c>
      <c r="M1932" s="31" t="s">
        <v>388</v>
      </c>
      <c r="N1932" s="7">
        <v>46081</v>
      </c>
      <c r="O1932" s="33">
        <f t="shared" si="652"/>
        <v>2</v>
      </c>
      <c r="P1932" s="33">
        <f t="shared" si="653"/>
        <v>9</v>
      </c>
      <c r="Q1932" s="52">
        <f t="shared" si="654"/>
        <v>0</v>
      </c>
      <c r="R1932" s="37">
        <f t="shared" si="655"/>
        <v>0</v>
      </c>
      <c r="S1932" s="37">
        <f t="shared" si="656"/>
        <v>0</v>
      </c>
      <c r="T1932" s="37">
        <f t="shared" si="657"/>
        <v>0</v>
      </c>
      <c r="U1932" s="37">
        <f t="shared" si="658"/>
        <v>0</v>
      </c>
      <c r="V1932" s="37">
        <f t="shared" si="659"/>
        <v>3440.0000000000005</v>
      </c>
      <c r="W1932" s="37">
        <f t="shared" si="660"/>
        <v>0</v>
      </c>
    </row>
    <row r="1933" spans="1:23" x14ac:dyDescent="0.35">
      <c r="A1933" s="30">
        <v>46057</v>
      </c>
      <c r="B1933" s="31" t="s">
        <v>1318</v>
      </c>
      <c r="C1933" s="31" t="s">
        <v>410</v>
      </c>
      <c r="D1933" s="31">
        <v>13600</v>
      </c>
      <c r="E1933" s="31">
        <v>2176</v>
      </c>
      <c r="F1933" s="31">
        <v>15776</v>
      </c>
      <c r="G1933" s="31">
        <v>15776</v>
      </c>
      <c r="H1933" s="31">
        <f t="shared" ref="H1933:H1943" si="662">D1933</f>
        <v>13600</v>
      </c>
      <c r="I1933" s="30">
        <v>46087</v>
      </c>
      <c r="J1933" s="30" t="s">
        <v>505</v>
      </c>
      <c r="K1933" s="31" t="s">
        <v>504</v>
      </c>
      <c r="L1933" s="31" t="s">
        <v>397</v>
      </c>
      <c r="M1933" s="31" t="s">
        <v>388</v>
      </c>
      <c r="N1933" s="7">
        <v>46081</v>
      </c>
      <c r="O1933" s="33">
        <f t="shared" si="652"/>
        <v>2</v>
      </c>
      <c r="P1933" s="33">
        <f t="shared" si="653"/>
        <v>9</v>
      </c>
      <c r="Q1933" s="52">
        <f t="shared" si="654"/>
        <v>0</v>
      </c>
      <c r="R1933" s="37">
        <f t="shared" si="655"/>
        <v>0</v>
      </c>
      <c r="S1933" s="37">
        <f t="shared" si="656"/>
        <v>0</v>
      </c>
      <c r="T1933" s="37">
        <f t="shared" si="657"/>
        <v>0</v>
      </c>
      <c r="U1933" s="37">
        <f t="shared" si="658"/>
        <v>0</v>
      </c>
      <c r="V1933" s="37">
        <f t="shared" si="659"/>
        <v>13600</v>
      </c>
      <c r="W1933" s="37">
        <f t="shared" si="660"/>
        <v>0</v>
      </c>
    </row>
    <row r="1934" spans="1:23" x14ac:dyDescent="0.35">
      <c r="A1934" s="30">
        <v>46056</v>
      </c>
      <c r="B1934" s="31" t="s">
        <v>1319</v>
      </c>
      <c r="C1934" s="31" t="s">
        <v>523</v>
      </c>
      <c r="D1934" s="31">
        <v>6750</v>
      </c>
      <c r="E1934" s="31">
        <v>1080</v>
      </c>
      <c r="F1934" s="31">
        <v>7830</v>
      </c>
      <c r="G1934" s="31">
        <v>7830</v>
      </c>
      <c r="H1934" s="31">
        <f t="shared" si="662"/>
        <v>6750</v>
      </c>
      <c r="I1934" s="30">
        <v>46086</v>
      </c>
      <c r="J1934" s="30" t="s">
        <v>505</v>
      </c>
      <c r="K1934" s="31" t="s">
        <v>504</v>
      </c>
      <c r="L1934" s="31" t="s">
        <v>397</v>
      </c>
      <c r="M1934" s="31" t="s">
        <v>388</v>
      </c>
      <c r="N1934" s="7">
        <v>46081</v>
      </c>
      <c r="O1934" s="33">
        <f t="shared" si="652"/>
        <v>2</v>
      </c>
      <c r="P1934" s="33">
        <f t="shared" si="653"/>
        <v>9</v>
      </c>
      <c r="Q1934" s="52">
        <f t="shared" si="654"/>
        <v>0</v>
      </c>
      <c r="R1934" s="37">
        <f t="shared" si="655"/>
        <v>0</v>
      </c>
      <c r="S1934" s="37">
        <f t="shared" si="656"/>
        <v>0</v>
      </c>
      <c r="T1934" s="37">
        <f t="shared" si="657"/>
        <v>0</v>
      </c>
      <c r="U1934" s="37">
        <f t="shared" si="658"/>
        <v>0</v>
      </c>
      <c r="V1934" s="37">
        <f t="shared" si="659"/>
        <v>6750</v>
      </c>
      <c r="W1934" s="37">
        <f t="shared" si="660"/>
        <v>0</v>
      </c>
    </row>
    <row r="1935" spans="1:23" x14ac:dyDescent="0.35">
      <c r="A1935" s="30">
        <v>46053</v>
      </c>
      <c r="B1935" s="31" t="s">
        <v>1280</v>
      </c>
      <c r="C1935" s="31" t="s">
        <v>402</v>
      </c>
      <c r="D1935" s="31">
        <v>63900</v>
      </c>
      <c r="E1935" s="31">
        <v>10224</v>
      </c>
      <c r="F1935" s="31">
        <v>74124</v>
      </c>
      <c r="G1935" s="31">
        <v>74124</v>
      </c>
      <c r="H1935" s="31">
        <f t="shared" si="662"/>
        <v>63900</v>
      </c>
      <c r="I1935" s="30">
        <v>46083</v>
      </c>
      <c r="J1935" s="30" t="s">
        <v>505</v>
      </c>
      <c r="K1935" s="31" t="s">
        <v>504</v>
      </c>
      <c r="L1935" s="31" t="s">
        <v>397</v>
      </c>
      <c r="M1935" s="31" t="s">
        <v>388</v>
      </c>
      <c r="N1935" s="7">
        <v>46081</v>
      </c>
      <c r="O1935" s="33">
        <f t="shared" si="652"/>
        <v>2</v>
      </c>
      <c r="P1935" s="33">
        <f t="shared" si="653"/>
        <v>9</v>
      </c>
      <c r="Q1935" s="52">
        <f t="shared" si="654"/>
        <v>0</v>
      </c>
      <c r="R1935" s="37">
        <f t="shared" si="655"/>
        <v>0</v>
      </c>
      <c r="S1935" s="37">
        <f t="shared" si="656"/>
        <v>0</v>
      </c>
      <c r="T1935" s="37">
        <f t="shared" si="657"/>
        <v>0</v>
      </c>
      <c r="U1935" s="37">
        <f t="shared" si="658"/>
        <v>0</v>
      </c>
      <c r="V1935" s="37">
        <f t="shared" si="659"/>
        <v>63900</v>
      </c>
      <c r="W1935" s="37">
        <f t="shared" si="660"/>
        <v>0</v>
      </c>
    </row>
    <row r="1936" spans="1:23" x14ac:dyDescent="0.35">
      <c r="A1936" s="30">
        <v>46053</v>
      </c>
      <c r="B1936" s="31" t="s">
        <v>1281</v>
      </c>
      <c r="C1936" s="31" t="s">
        <v>523</v>
      </c>
      <c r="D1936" s="31">
        <v>36400</v>
      </c>
      <c r="E1936" s="31">
        <v>5824</v>
      </c>
      <c r="F1936" s="31">
        <v>42224</v>
      </c>
      <c r="G1936" s="31">
        <v>42224</v>
      </c>
      <c r="H1936" s="31">
        <f t="shared" si="662"/>
        <v>36400</v>
      </c>
      <c r="I1936" s="30">
        <v>46083</v>
      </c>
      <c r="J1936" s="30" t="s">
        <v>505</v>
      </c>
      <c r="K1936" s="31" t="s">
        <v>504</v>
      </c>
      <c r="L1936" s="31" t="s">
        <v>397</v>
      </c>
      <c r="M1936" s="31" t="s">
        <v>388</v>
      </c>
      <c r="N1936" s="7">
        <v>46081</v>
      </c>
      <c r="O1936" s="33">
        <f t="shared" si="652"/>
        <v>2</v>
      </c>
      <c r="P1936" s="33">
        <f t="shared" si="653"/>
        <v>9</v>
      </c>
      <c r="Q1936" s="52">
        <f t="shared" si="654"/>
        <v>0</v>
      </c>
      <c r="R1936" s="37">
        <f t="shared" si="655"/>
        <v>0</v>
      </c>
      <c r="S1936" s="37">
        <f t="shared" si="656"/>
        <v>0</v>
      </c>
      <c r="T1936" s="37">
        <f t="shared" si="657"/>
        <v>0</v>
      </c>
      <c r="U1936" s="37">
        <f t="shared" si="658"/>
        <v>0</v>
      </c>
      <c r="V1936" s="37">
        <f t="shared" si="659"/>
        <v>36400</v>
      </c>
      <c r="W1936" s="37">
        <f t="shared" si="660"/>
        <v>0</v>
      </c>
    </row>
    <row r="1937" spans="1:23" x14ac:dyDescent="0.35">
      <c r="A1937" s="30">
        <v>46050</v>
      </c>
      <c r="B1937" s="31" t="s">
        <v>1262</v>
      </c>
      <c r="C1937" s="31" t="s">
        <v>831</v>
      </c>
      <c r="D1937" s="31">
        <v>20217.48</v>
      </c>
      <c r="E1937" s="31"/>
      <c r="F1937" s="31">
        <v>20217.48</v>
      </c>
      <c r="G1937" s="31">
        <v>20217.48</v>
      </c>
      <c r="H1937" s="31">
        <f t="shared" si="662"/>
        <v>20217.48</v>
      </c>
      <c r="I1937" s="30">
        <v>46080</v>
      </c>
      <c r="J1937" s="30" t="s">
        <v>506</v>
      </c>
      <c r="K1937" s="31" t="s">
        <v>504</v>
      </c>
      <c r="L1937" s="31" t="s">
        <v>397</v>
      </c>
      <c r="M1937" s="31" t="s">
        <v>388</v>
      </c>
      <c r="N1937" s="7">
        <v>46081</v>
      </c>
      <c r="O1937" s="33">
        <f t="shared" si="652"/>
        <v>2</v>
      </c>
      <c r="P1937" s="33">
        <f t="shared" si="653"/>
        <v>9</v>
      </c>
      <c r="Q1937" s="52">
        <f t="shared" si="654"/>
        <v>2</v>
      </c>
      <c r="R1937" s="37">
        <f t="shared" si="655"/>
        <v>20217.48</v>
      </c>
      <c r="S1937" s="37">
        <f t="shared" si="656"/>
        <v>0</v>
      </c>
      <c r="T1937" s="37">
        <f t="shared" si="657"/>
        <v>0</v>
      </c>
      <c r="U1937" s="37">
        <f t="shared" si="658"/>
        <v>0</v>
      </c>
      <c r="V1937" s="37">
        <f t="shared" si="659"/>
        <v>0</v>
      </c>
      <c r="W1937" s="37">
        <f t="shared" si="660"/>
        <v>0</v>
      </c>
    </row>
    <row r="1938" spans="1:23" x14ac:dyDescent="0.35">
      <c r="A1938" s="30">
        <v>46050</v>
      </c>
      <c r="B1938" s="31" t="s">
        <v>1263</v>
      </c>
      <c r="C1938" s="31" t="s">
        <v>522</v>
      </c>
      <c r="D1938" s="31">
        <v>82041.929999999993</v>
      </c>
      <c r="E1938" s="31">
        <v>13126.71</v>
      </c>
      <c r="F1938" s="31">
        <v>95168.639999999999</v>
      </c>
      <c r="G1938" s="31">
        <v>95168.639999999999</v>
      </c>
      <c r="H1938" s="31">
        <f t="shared" si="662"/>
        <v>82041.929999999993</v>
      </c>
      <c r="I1938" s="30">
        <v>46080</v>
      </c>
      <c r="J1938" s="30" t="s">
        <v>506</v>
      </c>
      <c r="K1938" s="31" t="s">
        <v>504</v>
      </c>
      <c r="L1938" s="31" t="s">
        <v>397</v>
      </c>
      <c r="M1938" s="31" t="s">
        <v>388</v>
      </c>
      <c r="N1938" s="7">
        <v>46081</v>
      </c>
      <c r="O1938" s="33">
        <f t="shared" si="652"/>
        <v>2</v>
      </c>
      <c r="P1938" s="33">
        <f t="shared" si="653"/>
        <v>9</v>
      </c>
      <c r="Q1938" s="52">
        <f t="shared" si="654"/>
        <v>2</v>
      </c>
      <c r="R1938" s="37">
        <f t="shared" si="655"/>
        <v>82041.929999999993</v>
      </c>
      <c r="S1938" s="37">
        <f t="shared" si="656"/>
        <v>0</v>
      </c>
      <c r="T1938" s="37">
        <f t="shared" si="657"/>
        <v>0</v>
      </c>
      <c r="U1938" s="37">
        <f t="shared" si="658"/>
        <v>0</v>
      </c>
      <c r="V1938" s="37">
        <f t="shared" si="659"/>
        <v>0</v>
      </c>
      <c r="W1938" s="37">
        <f t="shared" si="660"/>
        <v>0</v>
      </c>
    </row>
    <row r="1939" spans="1:23" x14ac:dyDescent="0.35">
      <c r="A1939" s="30">
        <v>46050</v>
      </c>
      <c r="B1939" s="31" t="s">
        <v>1264</v>
      </c>
      <c r="C1939" s="31" t="s">
        <v>522</v>
      </c>
      <c r="D1939" s="31">
        <v>41020.97</v>
      </c>
      <c r="E1939" s="31">
        <v>6563.36</v>
      </c>
      <c r="F1939" s="31">
        <v>47584.33</v>
      </c>
      <c r="G1939" s="31">
        <v>47584.33</v>
      </c>
      <c r="H1939" s="31">
        <f t="shared" si="662"/>
        <v>41020.97</v>
      </c>
      <c r="I1939" s="30">
        <v>46080</v>
      </c>
      <c r="J1939" s="30" t="s">
        <v>506</v>
      </c>
      <c r="K1939" s="31" t="s">
        <v>504</v>
      </c>
      <c r="L1939" s="31" t="s">
        <v>397</v>
      </c>
      <c r="M1939" s="31" t="s">
        <v>388</v>
      </c>
      <c r="N1939" s="7">
        <v>46081</v>
      </c>
      <c r="O1939" s="33">
        <f t="shared" si="652"/>
        <v>2</v>
      </c>
      <c r="P1939" s="33">
        <f t="shared" si="653"/>
        <v>9</v>
      </c>
      <c r="Q1939" s="52">
        <f t="shared" si="654"/>
        <v>2</v>
      </c>
      <c r="R1939" s="37">
        <f t="shared" si="655"/>
        <v>41020.97</v>
      </c>
      <c r="S1939" s="37">
        <f t="shared" si="656"/>
        <v>0</v>
      </c>
      <c r="T1939" s="37">
        <f t="shared" si="657"/>
        <v>0</v>
      </c>
      <c r="U1939" s="37">
        <f t="shared" si="658"/>
        <v>0</v>
      </c>
      <c r="V1939" s="37">
        <f t="shared" si="659"/>
        <v>0</v>
      </c>
      <c r="W1939" s="37">
        <f t="shared" si="660"/>
        <v>0</v>
      </c>
    </row>
    <row r="1940" spans="1:23" x14ac:dyDescent="0.35">
      <c r="A1940" s="30">
        <v>46050</v>
      </c>
      <c r="B1940" s="31" t="s">
        <v>1265</v>
      </c>
      <c r="C1940" s="31" t="s">
        <v>522</v>
      </c>
      <c r="D1940" s="31">
        <v>41020.97</v>
      </c>
      <c r="E1940" s="31">
        <v>6563.36</v>
      </c>
      <c r="F1940" s="31">
        <v>47584.33</v>
      </c>
      <c r="G1940" s="31">
        <v>47584.33</v>
      </c>
      <c r="H1940" s="31">
        <f t="shared" si="662"/>
        <v>41020.97</v>
      </c>
      <c r="I1940" s="30">
        <v>46080</v>
      </c>
      <c r="J1940" s="30" t="s">
        <v>506</v>
      </c>
      <c r="K1940" s="31" t="s">
        <v>504</v>
      </c>
      <c r="L1940" s="31" t="s">
        <v>397</v>
      </c>
      <c r="M1940" s="31" t="s">
        <v>388</v>
      </c>
      <c r="N1940" s="7">
        <v>46081</v>
      </c>
      <c r="O1940" s="33">
        <f t="shared" si="652"/>
        <v>2</v>
      </c>
      <c r="P1940" s="33">
        <f t="shared" si="653"/>
        <v>9</v>
      </c>
      <c r="Q1940" s="52">
        <f t="shared" si="654"/>
        <v>2</v>
      </c>
      <c r="R1940" s="37">
        <f t="shared" si="655"/>
        <v>41020.97</v>
      </c>
      <c r="S1940" s="37">
        <f t="shared" si="656"/>
        <v>0</v>
      </c>
      <c r="T1940" s="37">
        <f t="shared" si="657"/>
        <v>0</v>
      </c>
      <c r="U1940" s="37">
        <f t="shared" si="658"/>
        <v>0</v>
      </c>
      <c r="V1940" s="37">
        <f t="shared" si="659"/>
        <v>0</v>
      </c>
      <c r="W1940" s="37">
        <f t="shared" si="660"/>
        <v>0</v>
      </c>
    </row>
    <row r="1941" spans="1:23" x14ac:dyDescent="0.35">
      <c r="A1941" s="30">
        <v>46044</v>
      </c>
      <c r="B1941" s="31" t="s">
        <v>1194</v>
      </c>
      <c r="C1941" s="31" t="s">
        <v>563</v>
      </c>
      <c r="D1941" s="31">
        <v>42750</v>
      </c>
      <c r="E1941" s="31">
        <v>6840</v>
      </c>
      <c r="F1941" s="31">
        <v>49590</v>
      </c>
      <c r="G1941" s="31">
        <v>49590</v>
      </c>
      <c r="H1941" s="31">
        <f t="shared" si="662"/>
        <v>42750</v>
      </c>
      <c r="I1941" s="30">
        <v>46074</v>
      </c>
      <c r="J1941" s="30" t="s">
        <v>506</v>
      </c>
      <c r="K1941" s="31" t="s">
        <v>504</v>
      </c>
      <c r="L1941" s="31" t="s">
        <v>397</v>
      </c>
      <c r="M1941" s="31" t="s">
        <v>388</v>
      </c>
      <c r="N1941" s="7">
        <v>46081</v>
      </c>
      <c r="O1941" s="33">
        <f t="shared" si="652"/>
        <v>2</v>
      </c>
      <c r="P1941" s="33">
        <f t="shared" si="653"/>
        <v>9</v>
      </c>
      <c r="Q1941" s="52">
        <f t="shared" si="654"/>
        <v>8</v>
      </c>
      <c r="R1941" s="37">
        <f t="shared" si="655"/>
        <v>42750</v>
      </c>
      <c r="S1941" s="37">
        <f t="shared" si="656"/>
        <v>0</v>
      </c>
      <c r="T1941" s="37">
        <f t="shared" si="657"/>
        <v>0</v>
      </c>
      <c r="U1941" s="37">
        <f t="shared" si="658"/>
        <v>0</v>
      </c>
      <c r="V1941" s="37">
        <f t="shared" si="659"/>
        <v>0</v>
      </c>
      <c r="W1941" s="37">
        <f t="shared" si="660"/>
        <v>0</v>
      </c>
    </row>
    <row r="1942" spans="1:23" x14ac:dyDescent="0.35">
      <c r="A1942" s="30">
        <v>46037</v>
      </c>
      <c r="B1942" s="31" t="s">
        <v>1142</v>
      </c>
      <c r="C1942" s="31" t="s">
        <v>926</v>
      </c>
      <c r="D1942" s="31">
        <v>44390</v>
      </c>
      <c r="E1942" s="31">
        <v>7102.4</v>
      </c>
      <c r="F1942" s="31">
        <v>51492.4</v>
      </c>
      <c r="G1942" s="31">
        <v>51492.4</v>
      </c>
      <c r="H1942" s="31">
        <f t="shared" si="662"/>
        <v>44390</v>
      </c>
      <c r="I1942" s="30">
        <v>46067</v>
      </c>
      <c r="J1942" s="30" t="s">
        <v>506</v>
      </c>
      <c r="K1942" s="31" t="s">
        <v>504</v>
      </c>
      <c r="L1942" s="31" t="s">
        <v>835</v>
      </c>
      <c r="M1942" s="31" t="s">
        <v>388</v>
      </c>
      <c r="N1942" s="7">
        <v>46081</v>
      </c>
      <c r="O1942" s="33">
        <f t="shared" si="652"/>
        <v>2</v>
      </c>
      <c r="P1942" s="33">
        <f t="shared" si="653"/>
        <v>9</v>
      </c>
      <c r="Q1942" s="52">
        <f t="shared" si="654"/>
        <v>15</v>
      </c>
      <c r="R1942" s="37">
        <f t="shared" si="655"/>
        <v>44390</v>
      </c>
      <c r="S1942" s="37">
        <f t="shared" si="656"/>
        <v>0</v>
      </c>
      <c r="T1942" s="37">
        <f t="shared" si="657"/>
        <v>0</v>
      </c>
      <c r="U1942" s="37">
        <f t="shared" si="658"/>
        <v>0</v>
      </c>
      <c r="V1942" s="37">
        <f t="shared" si="659"/>
        <v>0</v>
      </c>
      <c r="W1942" s="37">
        <f t="shared" si="660"/>
        <v>0</v>
      </c>
    </row>
    <row r="1943" spans="1:23" x14ac:dyDescent="0.35">
      <c r="A1943" s="30">
        <v>46037</v>
      </c>
      <c r="B1943" s="31" t="s">
        <v>1143</v>
      </c>
      <c r="C1943" s="31" t="s">
        <v>920</v>
      </c>
      <c r="D1943" s="31">
        <v>17638.53</v>
      </c>
      <c r="E1943" s="31">
        <v>2822.16</v>
      </c>
      <c r="F1943" s="31">
        <v>20460.689999999999</v>
      </c>
      <c r="G1943" s="31">
        <v>20460.689999999999</v>
      </c>
      <c r="H1943" s="31">
        <f t="shared" si="662"/>
        <v>17638.53</v>
      </c>
      <c r="I1943" s="30">
        <v>46067</v>
      </c>
      <c r="J1943" s="30" t="s">
        <v>506</v>
      </c>
      <c r="K1943" s="31" t="s">
        <v>504</v>
      </c>
      <c r="L1943" s="31" t="s">
        <v>835</v>
      </c>
      <c r="M1943" s="31" t="s">
        <v>388</v>
      </c>
      <c r="N1943" s="7">
        <v>46081</v>
      </c>
      <c r="O1943" s="33">
        <f t="shared" si="652"/>
        <v>2</v>
      </c>
      <c r="P1943" s="33">
        <f t="shared" si="653"/>
        <v>9</v>
      </c>
      <c r="Q1943" s="52">
        <f t="shared" si="654"/>
        <v>15</v>
      </c>
      <c r="R1943" s="37">
        <f t="shared" si="655"/>
        <v>17638.53</v>
      </c>
      <c r="S1943" s="37">
        <f t="shared" si="656"/>
        <v>0</v>
      </c>
      <c r="T1943" s="37">
        <f t="shared" si="657"/>
        <v>0</v>
      </c>
      <c r="U1943" s="37">
        <f t="shared" si="658"/>
        <v>0</v>
      </c>
      <c r="V1943" s="37">
        <f t="shared" si="659"/>
        <v>0</v>
      </c>
      <c r="W1943" s="37">
        <f t="shared" si="660"/>
        <v>0</v>
      </c>
    </row>
    <row r="1944" spans="1:23" x14ac:dyDescent="0.35">
      <c r="A1944" s="30">
        <v>46017</v>
      </c>
      <c r="B1944" s="31" t="s">
        <v>1061</v>
      </c>
      <c r="C1944" s="31" t="s">
        <v>926</v>
      </c>
      <c r="D1944" s="31">
        <v>42000</v>
      </c>
      <c r="E1944" s="31">
        <v>6720</v>
      </c>
      <c r="F1944" s="31">
        <v>48720</v>
      </c>
      <c r="G1944" s="31">
        <v>31860</v>
      </c>
      <c r="H1944" s="31">
        <f t="shared" ref="H1944:H1945" si="663">G1944/1.16</f>
        <v>27465.517241379312</v>
      </c>
      <c r="I1944" s="30">
        <v>46047</v>
      </c>
      <c r="J1944" s="30" t="s">
        <v>506</v>
      </c>
      <c r="K1944" s="31" t="s">
        <v>510</v>
      </c>
      <c r="L1944" s="31" t="s">
        <v>835</v>
      </c>
      <c r="M1944" s="31" t="s">
        <v>388</v>
      </c>
      <c r="N1944" s="7">
        <v>46081</v>
      </c>
      <c r="O1944" s="33">
        <f t="shared" ref="O1944:O1973" si="664">MONTH(N1944)</f>
        <v>2</v>
      </c>
      <c r="P1944" s="33">
        <f t="shared" ref="P1944:P1973" si="665">WEEKNUM(N1944)</f>
        <v>9</v>
      </c>
      <c r="Q1944" s="52">
        <f t="shared" ref="Q1944:Q1973" si="666">IF(J1944="Vencido",N1944-I1944+1,0)</f>
        <v>35</v>
      </c>
      <c r="R1944" s="37">
        <f t="shared" ref="R1944:R1973" si="667">IF(Q1944&gt;0,IF(Q1944&lt;31,H1944,0),0)</f>
        <v>0</v>
      </c>
      <c r="S1944" s="37">
        <f t="shared" ref="S1944:S1973" si="668">IF(Q1944&gt;30,IF(Q1944&lt;61,H1944,0),0)</f>
        <v>27465.517241379312</v>
      </c>
      <c r="T1944" s="37">
        <f t="shared" ref="T1944:T1973" si="669">IF(Q1944&gt;60,IF(Q1944&lt;91,H1944,0),0)</f>
        <v>0</v>
      </c>
      <c r="U1944" s="37">
        <f t="shared" ref="U1944:U1973" si="670">IF(Q1944&gt;90,H1944,0)</f>
        <v>0</v>
      </c>
      <c r="V1944" s="37">
        <f t="shared" ref="V1944:V1973" si="671">IF(J1944="Por vencer",H1944,0)</f>
        <v>0</v>
      </c>
      <c r="W1944" s="37">
        <f t="shared" ref="W1944:W1973" si="672">IF(J1944="Vigente",H1944,0)</f>
        <v>0</v>
      </c>
    </row>
    <row r="1945" spans="1:23" x14ac:dyDescent="0.35">
      <c r="A1945" s="30">
        <v>45953</v>
      </c>
      <c r="B1945" s="31" t="s">
        <v>960</v>
      </c>
      <c r="C1945" s="31" t="s">
        <v>858</v>
      </c>
      <c r="D1945" s="31">
        <v>19694.400000000001</v>
      </c>
      <c r="E1945" s="31">
        <v>3151.1</v>
      </c>
      <c r="F1945" s="31">
        <v>22845.5</v>
      </c>
      <c r="G1945" s="31">
        <v>2429.5</v>
      </c>
      <c r="H1945" s="31">
        <f t="shared" si="663"/>
        <v>2094.3965517241381</v>
      </c>
      <c r="I1945" s="30">
        <v>45968</v>
      </c>
      <c r="J1945" s="30" t="s">
        <v>506</v>
      </c>
      <c r="K1945" s="31" t="s">
        <v>510</v>
      </c>
      <c r="L1945" s="31" t="s">
        <v>835</v>
      </c>
      <c r="M1945" s="31" t="s">
        <v>388</v>
      </c>
      <c r="N1945" s="7">
        <v>46081</v>
      </c>
      <c r="O1945" s="33">
        <f t="shared" si="664"/>
        <v>2</v>
      </c>
      <c r="P1945" s="33">
        <f t="shared" si="665"/>
        <v>9</v>
      </c>
      <c r="Q1945" s="52">
        <f t="shared" si="666"/>
        <v>114</v>
      </c>
      <c r="R1945" s="37">
        <f t="shared" si="667"/>
        <v>0</v>
      </c>
      <c r="S1945" s="37">
        <f t="shared" si="668"/>
        <v>0</v>
      </c>
      <c r="T1945" s="37">
        <f t="shared" si="669"/>
        <v>0</v>
      </c>
      <c r="U1945" s="37">
        <f t="shared" si="670"/>
        <v>2094.3965517241381</v>
      </c>
      <c r="V1945" s="37">
        <f t="shared" si="671"/>
        <v>0</v>
      </c>
      <c r="W1945" s="37">
        <f t="shared" si="672"/>
        <v>0</v>
      </c>
    </row>
    <row r="1946" spans="1:23" x14ac:dyDescent="0.35">
      <c r="A1946" s="30">
        <v>45944</v>
      </c>
      <c r="B1946" s="31" t="s">
        <v>959</v>
      </c>
      <c r="C1946" s="31" t="s">
        <v>920</v>
      </c>
      <c r="D1946" s="31">
        <v>14295.42</v>
      </c>
      <c r="E1946" s="31">
        <v>2287.27</v>
      </c>
      <c r="F1946" s="31">
        <v>16582.689999999999</v>
      </c>
      <c r="G1946" s="31">
        <v>16582.689999999999</v>
      </c>
      <c r="H1946" s="31">
        <f t="shared" ref="H1946:H1948" si="673">D1946</f>
        <v>14295.42</v>
      </c>
      <c r="I1946" s="30">
        <v>45974</v>
      </c>
      <c r="J1946" s="30" t="s">
        <v>506</v>
      </c>
      <c r="K1946" s="31" t="s">
        <v>504</v>
      </c>
      <c r="L1946" s="31" t="s">
        <v>835</v>
      </c>
      <c r="M1946" s="31" t="s">
        <v>388</v>
      </c>
      <c r="N1946" s="7">
        <v>46081</v>
      </c>
      <c r="O1946" s="33">
        <f t="shared" si="664"/>
        <v>2</v>
      </c>
      <c r="P1946" s="33">
        <f t="shared" si="665"/>
        <v>9</v>
      </c>
      <c r="Q1946" s="52">
        <f t="shared" si="666"/>
        <v>108</v>
      </c>
      <c r="R1946" s="37">
        <f t="shared" si="667"/>
        <v>0</v>
      </c>
      <c r="S1946" s="37">
        <f t="shared" si="668"/>
        <v>0</v>
      </c>
      <c r="T1946" s="37">
        <f t="shared" si="669"/>
        <v>0</v>
      </c>
      <c r="U1946" s="37">
        <f t="shared" si="670"/>
        <v>14295.42</v>
      </c>
      <c r="V1946" s="37">
        <f t="shared" si="671"/>
        <v>0</v>
      </c>
      <c r="W1946" s="37">
        <f t="shared" si="672"/>
        <v>0</v>
      </c>
    </row>
    <row r="1947" spans="1:23" x14ac:dyDescent="0.35">
      <c r="A1947" s="30">
        <v>45933</v>
      </c>
      <c r="B1947" s="31" t="s">
        <v>953</v>
      </c>
      <c r="C1947" s="31" t="s">
        <v>920</v>
      </c>
      <c r="D1947" s="31">
        <v>24043.32</v>
      </c>
      <c r="E1947" s="31">
        <v>3846.93</v>
      </c>
      <c r="F1947" s="31">
        <v>27890.25</v>
      </c>
      <c r="G1947" s="31">
        <v>27890.25</v>
      </c>
      <c r="H1947" s="31">
        <f t="shared" si="673"/>
        <v>24043.32</v>
      </c>
      <c r="I1947" s="30">
        <v>45963</v>
      </c>
      <c r="J1947" s="30" t="s">
        <v>506</v>
      </c>
      <c r="K1947" s="31" t="s">
        <v>504</v>
      </c>
      <c r="L1947" s="31" t="s">
        <v>835</v>
      </c>
      <c r="M1947" s="31" t="s">
        <v>388</v>
      </c>
      <c r="N1947" s="7">
        <v>46081</v>
      </c>
      <c r="O1947" s="33">
        <f t="shared" si="664"/>
        <v>2</v>
      </c>
      <c r="P1947" s="33">
        <f t="shared" si="665"/>
        <v>9</v>
      </c>
      <c r="Q1947" s="52">
        <f t="shared" si="666"/>
        <v>119</v>
      </c>
      <c r="R1947" s="37">
        <f t="shared" si="667"/>
        <v>0</v>
      </c>
      <c r="S1947" s="37">
        <f t="shared" si="668"/>
        <v>0</v>
      </c>
      <c r="T1947" s="37">
        <f t="shared" si="669"/>
        <v>0</v>
      </c>
      <c r="U1947" s="37">
        <f t="shared" si="670"/>
        <v>24043.32</v>
      </c>
      <c r="V1947" s="37">
        <f t="shared" si="671"/>
        <v>0</v>
      </c>
      <c r="W1947" s="37">
        <f t="shared" si="672"/>
        <v>0</v>
      </c>
    </row>
    <row r="1948" spans="1:23" x14ac:dyDescent="0.35">
      <c r="A1948" s="30">
        <v>45931</v>
      </c>
      <c r="B1948" s="31" t="s">
        <v>954</v>
      </c>
      <c r="C1948" s="31" t="s">
        <v>768</v>
      </c>
      <c r="D1948" s="31">
        <v>21675</v>
      </c>
      <c r="E1948" s="31">
        <v>3468</v>
      </c>
      <c r="F1948" s="31">
        <v>25143</v>
      </c>
      <c r="G1948" s="31">
        <v>25143</v>
      </c>
      <c r="H1948" s="31">
        <f t="shared" si="673"/>
        <v>21675</v>
      </c>
      <c r="I1948" s="30">
        <v>45961</v>
      </c>
      <c r="J1948" s="30" t="s">
        <v>506</v>
      </c>
      <c r="K1948" s="31" t="s">
        <v>504</v>
      </c>
      <c r="L1948" s="31" t="s">
        <v>405</v>
      </c>
      <c r="M1948" s="31" t="s">
        <v>388</v>
      </c>
      <c r="N1948" s="7">
        <v>46081</v>
      </c>
      <c r="O1948" s="33">
        <f t="shared" si="664"/>
        <v>2</v>
      </c>
      <c r="P1948" s="33">
        <f t="shared" si="665"/>
        <v>9</v>
      </c>
      <c r="Q1948" s="52">
        <f t="shared" si="666"/>
        <v>121</v>
      </c>
      <c r="R1948" s="37">
        <f t="shared" si="667"/>
        <v>0</v>
      </c>
      <c r="S1948" s="37">
        <f t="shared" si="668"/>
        <v>0</v>
      </c>
      <c r="T1948" s="37">
        <f t="shared" si="669"/>
        <v>0</v>
      </c>
      <c r="U1948" s="37">
        <f t="shared" si="670"/>
        <v>21675</v>
      </c>
      <c r="V1948" s="37">
        <f t="shared" si="671"/>
        <v>0</v>
      </c>
      <c r="W1948" s="37">
        <f t="shared" si="672"/>
        <v>0</v>
      </c>
    </row>
    <row r="1949" spans="1:23" x14ac:dyDescent="0.35">
      <c r="A1949" s="30">
        <v>45930</v>
      </c>
      <c r="B1949" s="31" t="s">
        <v>944</v>
      </c>
      <c r="C1949" s="31" t="s">
        <v>920</v>
      </c>
      <c r="D1949" s="31">
        <v>115800</v>
      </c>
      <c r="E1949" s="31">
        <v>18528</v>
      </c>
      <c r="F1949" s="31">
        <v>134328</v>
      </c>
      <c r="G1949" s="31">
        <v>50062.01</v>
      </c>
      <c r="H1949" s="31">
        <f>G1949/1.16</f>
        <v>43156.905172413797</v>
      </c>
      <c r="I1949" s="30">
        <v>45960</v>
      </c>
      <c r="J1949" s="30" t="s">
        <v>506</v>
      </c>
      <c r="K1949" s="31" t="s">
        <v>510</v>
      </c>
      <c r="L1949" s="31" t="s">
        <v>835</v>
      </c>
      <c r="M1949" s="31" t="s">
        <v>388</v>
      </c>
      <c r="N1949" s="7">
        <v>46081</v>
      </c>
      <c r="O1949" s="33">
        <f t="shared" si="664"/>
        <v>2</v>
      </c>
      <c r="P1949" s="33">
        <f t="shared" si="665"/>
        <v>9</v>
      </c>
      <c r="Q1949" s="52">
        <f t="shared" si="666"/>
        <v>122</v>
      </c>
      <c r="R1949" s="37">
        <f t="shared" si="667"/>
        <v>0</v>
      </c>
      <c r="S1949" s="37">
        <f t="shared" si="668"/>
        <v>0</v>
      </c>
      <c r="T1949" s="37">
        <f t="shared" si="669"/>
        <v>0</v>
      </c>
      <c r="U1949" s="37">
        <f t="shared" si="670"/>
        <v>43156.905172413797</v>
      </c>
      <c r="V1949" s="37">
        <f t="shared" si="671"/>
        <v>0</v>
      </c>
      <c r="W1949" s="37">
        <f t="shared" si="672"/>
        <v>0</v>
      </c>
    </row>
    <row r="1950" spans="1:23" x14ac:dyDescent="0.35">
      <c r="A1950" s="30">
        <v>45915</v>
      </c>
      <c r="B1950" s="31" t="s">
        <v>935</v>
      </c>
      <c r="C1950" s="31" t="s">
        <v>514</v>
      </c>
      <c r="D1950" s="31">
        <v>7125</v>
      </c>
      <c r="E1950" s="31">
        <v>1140</v>
      </c>
      <c r="F1950" s="31">
        <v>8265</v>
      </c>
      <c r="G1950" s="31">
        <v>8265</v>
      </c>
      <c r="H1950" s="31">
        <f t="shared" ref="H1950:H1953" si="674">D1950</f>
        <v>7125</v>
      </c>
      <c r="I1950" s="30">
        <v>45945</v>
      </c>
      <c r="J1950" s="30" t="s">
        <v>506</v>
      </c>
      <c r="K1950" s="31" t="s">
        <v>504</v>
      </c>
      <c r="L1950" s="31" t="s">
        <v>397</v>
      </c>
      <c r="M1950" s="31" t="s">
        <v>388</v>
      </c>
      <c r="N1950" s="7">
        <v>46081</v>
      </c>
      <c r="O1950" s="33">
        <f t="shared" si="664"/>
        <v>2</v>
      </c>
      <c r="P1950" s="33">
        <f t="shared" si="665"/>
        <v>9</v>
      </c>
      <c r="Q1950" s="52">
        <f t="shared" si="666"/>
        <v>137</v>
      </c>
      <c r="R1950" s="37">
        <f t="shared" si="667"/>
        <v>0</v>
      </c>
      <c r="S1950" s="37">
        <f t="shared" si="668"/>
        <v>0</v>
      </c>
      <c r="T1950" s="37">
        <f t="shared" si="669"/>
        <v>0</v>
      </c>
      <c r="U1950" s="37">
        <f t="shared" si="670"/>
        <v>7125</v>
      </c>
      <c r="V1950" s="37">
        <f t="shared" si="671"/>
        <v>0</v>
      </c>
      <c r="W1950" s="37">
        <f t="shared" si="672"/>
        <v>0</v>
      </c>
    </row>
    <row r="1951" spans="1:23" x14ac:dyDescent="0.35">
      <c r="A1951" s="30">
        <v>45896</v>
      </c>
      <c r="B1951" s="31" t="s">
        <v>921</v>
      </c>
      <c r="C1951" s="31" t="s">
        <v>514</v>
      </c>
      <c r="D1951" s="31">
        <v>4375</v>
      </c>
      <c r="E1951" s="31">
        <v>700</v>
      </c>
      <c r="F1951" s="31">
        <v>5075</v>
      </c>
      <c r="G1951" s="31">
        <v>5075</v>
      </c>
      <c r="H1951" s="31">
        <f t="shared" si="674"/>
        <v>4375</v>
      </c>
      <c r="I1951" s="30">
        <v>45926</v>
      </c>
      <c r="J1951" s="30" t="s">
        <v>506</v>
      </c>
      <c r="K1951" s="31" t="s">
        <v>504</v>
      </c>
      <c r="L1951" s="31" t="s">
        <v>397</v>
      </c>
      <c r="M1951" s="31" t="s">
        <v>388</v>
      </c>
      <c r="N1951" s="7">
        <v>46081</v>
      </c>
      <c r="O1951" s="33">
        <f t="shared" si="664"/>
        <v>2</v>
      </c>
      <c r="P1951" s="33">
        <f t="shared" si="665"/>
        <v>9</v>
      </c>
      <c r="Q1951" s="52">
        <f t="shared" si="666"/>
        <v>156</v>
      </c>
      <c r="R1951" s="37">
        <f t="shared" si="667"/>
        <v>0</v>
      </c>
      <c r="S1951" s="37">
        <f t="shared" si="668"/>
        <v>0</v>
      </c>
      <c r="T1951" s="37">
        <f t="shared" si="669"/>
        <v>0</v>
      </c>
      <c r="U1951" s="37">
        <f t="shared" si="670"/>
        <v>4375</v>
      </c>
      <c r="V1951" s="37">
        <f t="shared" si="671"/>
        <v>0</v>
      </c>
      <c r="W1951" s="37">
        <f t="shared" si="672"/>
        <v>0</v>
      </c>
    </row>
    <row r="1952" spans="1:23" x14ac:dyDescent="0.35">
      <c r="A1952" s="30">
        <v>45895</v>
      </c>
      <c r="B1952" s="31" t="s">
        <v>922</v>
      </c>
      <c r="C1952" s="31" t="s">
        <v>545</v>
      </c>
      <c r="D1952" s="31">
        <v>22364.16</v>
      </c>
      <c r="E1952" s="31"/>
      <c r="F1952" s="31">
        <v>22364.16</v>
      </c>
      <c r="G1952" s="31">
        <v>22364.16</v>
      </c>
      <c r="H1952" s="31">
        <f t="shared" si="674"/>
        <v>22364.16</v>
      </c>
      <c r="I1952" s="30">
        <v>45925</v>
      </c>
      <c r="J1952" s="30" t="s">
        <v>506</v>
      </c>
      <c r="K1952" s="31" t="s">
        <v>504</v>
      </c>
      <c r="L1952" s="31" t="s">
        <v>405</v>
      </c>
      <c r="M1952" s="31" t="s">
        <v>388</v>
      </c>
      <c r="N1952" s="7">
        <v>46081</v>
      </c>
      <c r="O1952" s="33">
        <f t="shared" si="664"/>
        <v>2</v>
      </c>
      <c r="P1952" s="33">
        <f t="shared" si="665"/>
        <v>9</v>
      </c>
      <c r="Q1952" s="52">
        <f t="shared" si="666"/>
        <v>157</v>
      </c>
      <c r="R1952" s="37">
        <f t="shared" si="667"/>
        <v>0</v>
      </c>
      <c r="S1952" s="37">
        <f t="shared" si="668"/>
        <v>0</v>
      </c>
      <c r="T1952" s="37">
        <f t="shared" si="669"/>
        <v>0</v>
      </c>
      <c r="U1952" s="37">
        <f t="shared" si="670"/>
        <v>22364.16</v>
      </c>
      <c r="V1952" s="37">
        <f t="shared" si="671"/>
        <v>0</v>
      </c>
      <c r="W1952" s="37">
        <f t="shared" si="672"/>
        <v>0</v>
      </c>
    </row>
    <row r="1953" spans="1:23" x14ac:dyDescent="0.35">
      <c r="A1953" s="30">
        <v>45876</v>
      </c>
      <c r="B1953" s="31" t="s">
        <v>886</v>
      </c>
      <c r="C1953" s="31" t="s">
        <v>545</v>
      </c>
      <c r="D1953" s="31">
        <v>22343.040000000001</v>
      </c>
      <c r="E1953" s="31"/>
      <c r="F1953" s="31">
        <v>22343.040000000001</v>
      </c>
      <c r="G1953" s="31">
        <v>22343.040000000001</v>
      </c>
      <c r="H1953" s="31">
        <f t="shared" si="674"/>
        <v>22343.040000000001</v>
      </c>
      <c r="I1953" s="30">
        <v>45906</v>
      </c>
      <c r="J1953" s="30" t="s">
        <v>506</v>
      </c>
      <c r="K1953" s="31" t="s">
        <v>504</v>
      </c>
      <c r="L1953" s="31" t="s">
        <v>405</v>
      </c>
      <c r="M1953" s="31" t="s">
        <v>388</v>
      </c>
      <c r="N1953" s="7">
        <v>46081</v>
      </c>
      <c r="O1953" s="33">
        <f t="shared" si="664"/>
        <v>2</v>
      </c>
      <c r="P1953" s="33">
        <f t="shared" si="665"/>
        <v>9</v>
      </c>
      <c r="Q1953" s="52">
        <f t="shared" si="666"/>
        <v>176</v>
      </c>
      <c r="R1953" s="37">
        <f t="shared" si="667"/>
        <v>0</v>
      </c>
      <c r="S1953" s="37">
        <f t="shared" si="668"/>
        <v>0</v>
      </c>
      <c r="T1953" s="37">
        <f t="shared" si="669"/>
        <v>0</v>
      </c>
      <c r="U1953" s="37">
        <f t="shared" si="670"/>
        <v>22343.040000000001</v>
      </c>
      <c r="V1953" s="37">
        <f t="shared" si="671"/>
        <v>0</v>
      </c>
      <c r="W1953" s="37">
        <f t="shared" si="672"/>
        <v>0</v>
      </c>
    </row>
    <row r="1954" spans="1:23" x14ac:dyDescent="0.35">
      <c r="A1954" s="30">
        <v>45869</v>
      </c>
      <c r="B1954" s="31" t="s">
        <v>884</v>
      </c>
      <c r="C1954" s="31" t="s">
        <v>480</v>
      </c>
      <c r="D1954" s="31">
        <v>761801.88</v>
      </c>
      <c r="E1954" s="31">
        <v>121888.3</v>
      </c>
      <c r="F1954" s="31">
        <v>883690.18</v>
      </c>
      <c r="G1954" s="31">
        <v>232979.43</v>
      </c>
      <c r="H1954" s="31">
        <f>G1954/1.16</f>
        <v>200844.33620689655</v>
      </c>
      <c r="I1954" s="30">
        <v>45884</v>
      </c>
      <c r="J1954" s="30" t="s">
        <v>506</v>
      </c>
      <c r="K1954" s="31" t="s">
        <v>510</v>
      </c>
      <c r="L1954" s="31" t="s">
        <v>835</v>
      </c>
      <c r="M1954" s="31" t="s">
        <v>388</v>
      </c>
      <c r="N1954" s="7">
        <v>46081</v>
      </c>
      <c r="O1954" s="33">
        <f t="shared" si="664"/>
        <v>2</v>
      </c>
      <c r="P1954" s="33">
        <f t="shared" si="665"/>
        <v>9</v>
      </c>
      <c r="Q1954" s="52">
        <f t="shared" si="666"/>
        <v>198</v>
      </c>
      <c r="R1954" s="37">
        <f t="shared" si="667"/>
        <v>0</v>
      </c>
      <c r="S1954" s="37">
        <f t="shared" si="668"/>
        <v>0</v>
      </c>
      <c r="T1954" s="37">
        <f t="shared" si="669"/>
        <v>0</v>
      </c>
      <c r="U1954" s="37">
        <f t="shared" si="670"/>
        <v>200844.33620689655</v>
      </c>
      <c r="V1954" s="37">
        <f t="shared" si="671"/>
        <v>0</v>
      </c>
      <c r="W1954" s="37">
        <f t="shared" si="672"/>
        <v>0</v>
      </c>
    </row>
    <row r="1955" spans="1:23" x14ac:dyDescent="0.35">
      <c r="A1955" s="30">
        <v>45840</v>
      </c>
      <c r="B1955" s="31" t="s">
        <v>863</v>
      </c>
      <c r="C1955" s="31" t="s">
        <v>406</v>
      </c>
      <c r="D1955" s="31">
        <v>14940</v>
      </c>
      <c r="E1955" s="31">
        <v>2390.4</v>
      </c>
      <c r="F1955" s="31">
        <v>17330.400000000001</v>
      </c>
      <c r="G1955" s="31">
        <v>17330.400000000001</v>
      </c>
      <c r="H1955" s="31">
        <f t="shared" ref="H1955:H1960" si="675">D1955</f>
        <v>14940</v>
      </c>
      <c r="I1955" s="30">
        <v>45870</v>
      </c>
      <c r="J1955" s="30" t="s">
        <v>506</v>
      </c>
      <c r="K1955" s="31" t="s">
        <v>504</v>
      </c>
      <c r="L1955" s="31" t="s">
        <v>405</v>
      </c>
      <c r="M1955" s="31" t="s">
        <v>388</v>
      </c>
      <c r="N1955" s="7">
        <v>46081</v>
      </c>
      <c r="O1955" s="33">
        <f t="shared" si="664"/>
        <v>2</v>
      </c>
      <c r="P1955" s="33">
        <f t="shared" si="665"/>
        <v>9</v>
      </c>
      <c r="Q1955" s="52">
        <f t="shared" si="666"/>
        <v>212</v>
      </c>
      <c r="R1955" s="37">
        <f t="shared" si="667"/>
        <v>0</v>
      </c>
      <c r="S1955" s="37">
        <f t="shared" si="668"/>
        <v>0</v>
      </c>
      <c r="T1955" s="37">
        <f t="shared" si="669"/>
        <v>0</v>
      </c>
      <c r="U1955" s="37">
        <f t="shared" si="670"/>
        <v>14940</v>
      </c>
      <c r="V1955" s="37">
        <f t="shared" si="671"/>
        <v>0</v>
      </c>
      <c r="W1955" s="37">
        <f t="shared" si="672"/>
        <v>0</v>
      </c>
    </row>
    <row r="1956" spans="1:23" x14ac:dyDescent="0.35">
      <c r="A1956" s="30">
        <v>45827</v>
      </c>
      <c r="B1956" s="31" t="s">
        <v>854</v>
      </c>
      <c r="C1956" s="31" t="s">
        <v>406</v>
      </c>
      <c r="D1956" s="31">
        <v>22410</v>
      </c>
      <c r="E1956" s="31">
        <v>3585.6</v>
      </c>
      <c r="F1956" s="31">
        <v>25995.599999999999</v>
      </c>
      <c r="G1956" s="31">
        <v>25995.599999999999</v>
      </c>
      <c r="H1956" s="31">
        <f t="shared" si="675"/>
        <v>22410</v>
      </c>
      <c r="I1956" s="30">
        <v>45857</v>
      </c>
      <c r="J1956" s="30" t="s">
        <v>506</v>
      </c>
      <c r="K1956" s="31" t="s">
        <v>504</v>
      </c>
      <c r="L1956" s="31" t="s">
        <v>405</v>
      </c>
      <c r="M1956" s="31" t="s">
        <v>388</v>
      </c>
      <c r="N1956" s="7">
        <v>46081</v>
      </c>
      <c r="O1956" s="33">
        <f t="shared" si="664"/>
        <v>2</v>
      </c>
      <c r="P1956" s="33">
        <f t="shared" si="665"/>
        <v>9</v>
      </c>
      <c r="Q1956" s="52">
        <f t="shared" si="666"/>
        <v>225</v>
      </c>
      <c r="R1956" s="37">
        <f t="shared" si="667"/>
        <v>0</v>
      </c>
      <c r="S1956" s="37">
        <f t="shared" si="668"/>
        <v>0</v>
      </c>
      <c r="T1956" s="37">
        <f t="shared" si="669"/>
        <v>0</v>
      </c>
      <c r="U1956" s="37">
        <f t="shared" si="670"/>
        <v>22410</v>
      </c>
      <c r="V1956" s="37">
        <f t="shared" si="671"/>
        <v>0</v>
      </c>
      <c r="W1956" s="37">
        <f t="shared" si="672"/>
        <v>0</v>
      </c>
    </row>
    <row r="1957" spans="1:23" x14ac:dyDescent="0.35">
      <c r="A1957" s="30">
        <v>45814</v>
      </c>
      <c r="B1957" s="31" t="s">
        <v>845</v>
      </c>
      <c r="C1957" s="31" t="s">
        <v>406</v>
      </c>
      <c r="D1957" s="31">
        <v>19012.5</v>
      </c>
      <c r="E1957" s="31">
        <v>3042</v>
      </c>
      <c r="F1957" s="31">
        <v>22054.5</v>
      </c>
      <c r="G1957" s="31">
        <v>22054.5</v>
      </c>
      <c r="H1957" s="31">
        <f t="shared" si="675"/>
        <v>19012.5</v>
      </c>
      <c r="I1957" s="30">
        <v>45844</v>
      </c>
      <c r="J1957" s="30" t="s">
        <v>506</v>
      </c>
      <c r="K1957" s="31" t="s">
        <v>504</v>
      </c>
      <c r="L1957" s="31" t="s">
        <v>405</v>
      </c>
      <c r="M1957" s="31" t="s">
        <v>388</v>
      </c>
      <c r="N1957" s="7">
        <v>46081</v>
      </c>
      <c r="O1957" s="33">
        <f t="shared" si="664"/>
        <v>2</v>
      </c>
      <c r="P1957" s="33">
        <f t="shared" si="665"/>
        <v>9</v>
      </c>
      <c r="Q1957" s="52">
        <f t="shared" si="666"/>
        <v>238</v>
      </c>
      <c r="R1957" s="37">
        <f t="shared" si="667"/>
        <v>0</v>
      </c>
      <c r="S1957" s="37">
        <f t="shared" si="668"/>
        <v>0</v>
      </c>
      <c r="T1957" s="37">
        <f t="shared" si="669"/>
        <v>0</v>
      </c>
      <c r="U1957" s="37">
        <f t="shared" si="670"/>
        <v>19012.5</v>
      </c>
      <c r="V1957" s="37">
        <f t="shared" si="671"/>
        <v>0</v>
      </c>
      <c r="W1957" s="37">
        <f t="shared" si="672"/>
        <v>0</v>
      </c>
    </row>
    <row r="1958" spans="1:23" x14ac:dyDescent="0.35">
      <c r="A1958" s="30">
        <v>45799</v>
      </c>
      <c r="B1958" s="31" t="s">
        <v>844</v>
      </c>
      <c r="C1958" s="31" t="s">
        <v>798</v>
      </c>
      <c r="D1958" s="31">
        <v>3477.15</v>
      </c>
      <c r="E1958" s="31">
        <v>556.34</v>
      </c>
      <c r="F1958" s="31">
        <v>4033.49</v>
      </c>
      <c r="G1958" s="31">
        <v>4033.49</v>
      </c>
      <c r="H1958" s="31">
        <f t="shared" si="675"/>
        <v>3477.15</v>
      </c>
      <c r="I1958" s="30">
        <v>45829</v>
      </c>
      <c r="J1958" s="30" t="s">
        <v>506</v>
      </c>
      <c r="K1958" s="31" t="s">
        <v>504</v>
      </c>
      <c r="L1958" s="31" t="s">
        <v>405</v>
      </c>
      <c r="M1958" s="31" t="s">
        <v>388</v>
      </c>
      <c r="N1958" s="7">
        <v>46081</v>
      </c>
      <c r="O1958" s="33">
        <f t="shared" si="664"/>
        <v>2</v>
      </c>
      <c r="P1958" s="33">
        <f t="shared" si="665"/>
        <v>9</v>
      </c>
      <c r="Q1958" s="52">
        <f t="shared" si="666"/>
        <v>253</v>
      </c>
      <c r="R1958" s="37">
        <f t="shared" si="667"/>
        <v>0</v>
      </c>
      <c r="S1958" s="37">
        <f t="shared" si="668"/>
        <v>0</v>
      </c>
      <c r="T1958" s="37">
        <f t="shared" si="669"/>
        <v>0</v>
      </c>
      <c r="U1958" s="37">
        <f t="shared" si="670"/>
        <v>3477.15</v>
      </c>
      <c r="V1958" s="37">
        <f t="shared" si="671"/>
        <v>0</v>
      </c>
      <c r="W1958" s="37">
        <f t="shared" si="672"/>
        <v>0</v>
      </c>
    </row>
    <row r="1959" spans="1:23" x14ac:dyDescent="0.35">
      <c r="A1959" s="30">
        <v>45792</v>
      </c>
      <c r="B1959" s="31" t="s">
        <v>840</v>
      </c>
      <c r="C1959" s="31" t="s">
        <v>798</v>
      </c>
      <c r="D1959" s="31">
        <v>162680</v>
      </c>
      <c r="E1959" s="31">
        <v>26028.799999999999</v>
      </c>
      <c r="F1959" s="31">
        <v>188708.8</v>
      </c>
      <c r="G1959" s="31">
        <v>188708.8</v>
      </c>
      <c r="H1959" s="31">
        <f t="shared" si="675"/>
        <v>162680</v>
      </c>
      <c r="I1959" s="30">
        <v>45822</v>
      </c>
      <c r="J1959" s="30" t="s">
        <v>506</v>
      </c>
      <c r="K1959" s="31" t="s">
        <v>504</v>
      </c>
      <c r="L1959" s="31" t="s">
        <v>405</v>
      </c>
      <c r="M1959" s="31" t="s">
        <v>388</v>
      </c>
      <c r="N1959" s="7">
        <v>46081</v>
      </c>
      <c r="O1959" s="33">
        <f t="shared" si="664"/>
        <v>2</v>
      </c>
      <c r="P1959" s="33">
        <f t="shared" si="665"/>
        <v>9</v>
      </c>
      <c r="Q1959" s="52">
        <f t="shared" si="666"/>
        <v>260</v>
      </c>
      <c r="R1959" s="37">
        <f t="shared" si="667"/>
        <v>0</v>
      </c>
      <c r="S1959" s="37">
        <f t="shared" si="668"/>
        <v>0</v>
      </c>
      <c r="T1959" s="37">
        <f t="shared" si="669"/>
        <v>0</v>
      </c>
      <c r="U1959" s="37">
        <f t="shared" si="670"/>
        <v>162680</v>
      </c>
      <c r="V1959" s="37">
        <f t="shared" si="671"/>
        <v>0</v>
      </c>
      <c r="W1959" s="37">
        <f t="shared" si="672"/>
        <v>0</v>
      </c>
    </row>
    <row r="1960" spans="1:23" x14ac:dyDescent="0.35">
      <c r="A1960" s="30">
        <v>45792</v>
      </c>
      <c r="B1960" s="31" t="s">
        <v>841</v>
      </c>
      <c r="C1960" s="31" t="s">
        <v>798</v>
      </c>
      <c r="D1960" s="31">
        <v>6970.68</v>
      </c>
      <c r="E1960" s="31">
        <v>1115.31</v>
      </c>
      <c r="F1960" s="31">
        <v>8085.99</v>
      </c>
      <c r="G1960" s="31">
        <v>8085.99</v>
      </c>
      <c r="H1960" s="31">
        <f t="shared" si="675"/>
        <v>6970.68</v>
      </c>
      <c r="I1960" s="30">
        <v>45822</v>
      </c>
      <c r="J1960" s="30" t="s">
        <v>506</v>
      </c>
      <c r="K1960" s="31" t="s">
        <v>504</v>
      </c>
      <c r="L1960" s="31" t="s">
        <v>405</v>
      </c>
      <c r="M1960" s="31" t="s">
        <v>388</v>
      </c>
      <c r="N1960" s="7">
        <v>46081</v>
      </c>
      <c r="O1960" s="33">
        <f t="shared" si="664"/>
        <v>2</v>
      </c>
      <c r="P1960" s="33">
        <f t="shared" si="665"/>
        <v>9</v>
      </c>
      <c r="Q1960" s="52">
        <f t="shared" si="666"/>
        <v>260</v>
      </c>
      <c r="R1960" s="37">
        <f t="shared" si="667"/>
        <v>0</v>
      </c>
      <c r="S1960" s="37">
        <f t="shared" si="668"/>
        <v>0</v>
      </c>
      <c r="T1960" s="37">
        <f t="shared" si="669"/>
        <v>0</v>
      </c>
      <c r="U1960" s="37">
        <f t="shared" si="670"/>
        <v>6970.68</v>
      </c>
      <c r="V1960" s="37">
        <f t="shared" si="671"/>
        <v>0</v>
      </c>
      <c r="W1960" s="37">
        <f t="shared" si="672"/>
        <v>0</v>
      </c>
    </row>
    <row r="1961" spans="1:23" x14ac:dyDescent="0.35">
      <c r="A1961" s="30">
        <v>45792</v>
      </c>
      <c r="B1961" s="31" t="s">
        <v>842</v>
      </c>
      <c r="C1961" s="31" t="s">
        <v>406</v>
      </c>
      <c r="D1961" s="31">
        <v>31024.799999999999</v>
      </c>
      <c r="E1961" s="31">
        <v>4963.97</v>
      </c>
      <c r="F1961" s="31">
        <v>35988.769999999997</v>
      </c>
      <c r="G1961" s="31">
        <v>15542.87</v>
      </c>
      <c r="H1961" s="31">
        <f>G1961/1.16</f>
        <v>13399.025862068967</v>
      </c>
      <c r="I1961" s="30">
        <v>45822</v>
      </c>
      <c r="J1961" s="30" t="s">
        <v>506</v>
      </c>
      <c r="K1961" s="31" t="s">
        <v>510</v>
      </c>
      <c r="L1961" s="31" t="s">
        <v>405</v>
      </c>
      <c r="M1961" s="31" t="s">
        <v>388</v>
      </c>
      <c r="N1961" s="7">
        <v>46081</v>
      </c>
      <c r="O1961" s="33">
        <f t="shared" si="664"/>
        <v>2</v>
      </c>
      <c r="P1961" s="33">
        <f t="shared" si="665"/>
        <v>9</v>
      </c>
      <c r="Q1961" s="52">
        <f t="shared" si="666"/>
        <v>260</v>
      </c>
      <c r="R1961" s="37">
        <f t="shared" si="667"/>
        <v>0</v>
      </c>
      <c r="S1961" s="37">
        <f t="shared" si="668"/>
        <v>0</v>
      </c>
      <c r="T1961" s="37">
        <f t="shared" si="669"/>
        <v>0</v>
      </c>
      <c r="U1961" s="37">
        <f t="shared" si="670"/>
        <v>13399.025862068967</v>
      </c>
      <c r="V1961" s="37">
        <f t="shared" si="671"/>
        <v>0</v>
      </c>
      <c r="W1961" s="37">
        <f t="shared" si="672"/>
        <v>0</v>
      </c>
    </row>
    <row r="1962" spans="1:23" x14ac:dyDescent="0.35">
      <c r="A1962" s="30">
        <v>45790</v>
      </c>
      <c r="B1962" s="31" t="s">
        <v>843</v>
      </c>
      <c r="C1962" s="31" t="s">
        <v>798</v>
      </c>
      <c r="D1962" s="31">
        <v>20992.5</v>
      </c>
      <c r="E1962" s="31">
        <v>3358.8</v>
      </c>
      <c r="F1962" s="31">
        <v>24351.3</v>
      </c>
      <c r="G1962" s="31">
        <v>24351.3</v>
      </c>
      <c r="H1962" s="31">
        <f t="shared" ref="H1962:H1964" si="676">D1962</f>
        <v>20992.5</v>
      </c>
      <c r="I1962" s="30">
        <v>45820</v>
      </c>
      <c r="J1962" s="30" t="s">
        <v>506</v>
      </c>
      <c r="K1962" s="31" t="s">
        <v>504</v>
      </c>
      <c r="L1962" s="31" t="s">
        <v>405</v>
      </c>
      <c r="M1962" s="31" t="s">
        <v>388</v>
      </c>
      <c r="N1962" s="7">
        <v>46081</v>
      </c>
      <c r="O1962" s="33">
        <f t="shared" si="664"/>
        <v>2</v>
      </c>
      <c r="P1962" s="33">
        <f t="shared" si="665"/>
        <v>9</v>
      </c>
      <c r="Q1962" s="52">
        <f t="shared" si="666"/>
        <v>262</v>
      </c>
      <c r="R1962" s="37">
        <f t="shared" si="667"/>
        <v>0</v>
      </c>
      <c r="S1962" s="37">
        <f t="shared" si="668"/>
        <v>0</v>
      </c>
      <c r="T1962" s="37">
        <f t="shared" si="669"/>
        <v>0</v>
      </c>
      <c r="U1962" s="37">
        <f t="shared" si="670"/>
        <v>20992.5</v>
      </c>
      <c r="V1962" s="37">
        <f t="shared" si="671"/>
        <v>0</v>
      </c>
      <c r="W1962" s="37">
        <f t="shared" si="672"/>
        <v>0</v>
      </c>
    </row>
    <row r="1963" spans="1:23" x14ac:dyDescent="0.35">
      <c r="A1963" s="30">
        <v>45784</v>
      </c>
      <c r="B1963" s="31" t="s">
        <v>838</v>
      </c>
      <c r="C1963" s="31" t="s">
        <v>798</v>
      </c>
      <c r="D1963" s="31">
        <v>5250</v>
      </c>
      <c r="E1963" s="31">
        <v>840</v>
      </c>
      <c r="F1963" s="31">
        <v>6090</v>
      </c>
      <c r="G1963" s="31">
        <v>6090</v>
      </c>
      <c r="H1963" s="31">
        <f t="shared" si="676"/>
        <v>5250</v>
      </c>
      <c r="I1963" s="30">
        <v>45814</v>
      </c>
      <c r="J1963" s="30" t="s">
        <v>506</v>
      </c>
      <c r="K1963" s="31" t="s">
        <v>504</v>
      </c>
      <c r="L1963" s="31" t="s">
        <v>405</v>
      </c>
      <c r="M1963" s="31" t="s">
        <v>388</v>
      </c>
      <c r="N1963" s="7">
        <v>46081</v>
      </c>
      <c r="O1963" s="33">
        <f t="shared" si="664"/>
        <v>2</v>
      </c>
      <c r="P1963" s="33">
        <f t="shared" si="665"/>
        <v>9</v>
      </c>
      <c r="Q1963" s="52">
        <f t="shared" si="666"/>
        <v>268</v>
      </c>
      <c r="R1963" s="37">
        <f t="shared" si="667"/>
        <v>0</v>
      </c>
      <c r="S1963" s="37">
        <f t="shared" si="668"/>
        <v>0</v>
      </c>
      <c r="T1963" s="37">
        <f t="shared" si="669"/>
        <v>0</v>
      </c>
      <c r="U1963" s="37">
        <f t="shared" si="670"/>
        <v>5250</v>
      </c>
      <c r="V1963" s="37">
        <f t="shared" si="671"/>
        <v>0</v>
      </c>
      <c r="W1963" s="37">
        <f t="shared" si="672"/>
        <v>0</v>
      </c>
    </row>
    <row r="1964" spans="1:23" x14ac:dyDescent="0.35">
      <c r="A1964" s="30">
        <v>45772</v>
      </c>
      <c r="B1964" s="31" t="s">
        <v>836</v>
      </c>
      <c r="C1964" s="31" t="s">
        <v>798</v>
      </c>
      <c r="D1964" s="31">
        <v>45500</v>
      </c>
      <c r="E1964" s="31">
        <v>7280</v>
      </c>
      <c r="F1964" s="31">
        <v>52780</v>
      </c>
      <c r="G1964" s="31">
        <v>52780</v>
      </c>
      <c r="H1964" s="31">
        <f t="shared" si="676"/>
        <v>45500</v>
      </c>
      <c r="I1964" s="30">
        <v>45802</v>
      </c>
      <c r="J1964" s="30" t="s">
        <v>506</v>
      </c>
      <c r="K1964" s="31" t="s">
        <v>504</v>
      </c>
      <c r="L1964" s="31" t="s">
        <v>405</v>
      </c>
      <c r="M1964" s="31" t="s">
        <v>388</v>
      </c>
      <c r="N1964" s="7">
        <v>46081</v>
      </c>
      <c r="O1964" s="33">
        <f t="shared" si="664"/>
        <v>2</v>
      </c>
      <c r="P1964" s="33">
        <f t="shared" si="665"/>
        <v>9</v>
      </c>
      <c r="Q1964" s="52">
        <f t="shared" si="666"/>
        <v>280</v>
      </c>
      <c r="R1964" s="37">
        <f t="shared" si="667"/>
        <v>0</v>
      </c>
      <c r="S1964" s="37">
        <f t="shared" si="668"/>
        <v>0</v>
      </c>
      <c r="T1964" s="37">
        <f t="shared" si="669"/>
        <v>0</v>
      </c>
      <c r="U1964" s="37">
        <f t="shared" si="670"/>
        <v>45500</v>
      </c>
      <c r="V1964" s="37">
        <f t="shared" si="671"/>
        <v>0</v>
      </c>
      <c r="W1964" s="37">
        <f t="shared" si="672"/>
        <v>0</v>
      </c>
    </row>
    <row r="1965" spans="1:23" x14ac:dyDescent="0.35">
      <c r="A1965" s="30">
        <v>45720</v>
      </c>
      <c r="B1965" s="31" t="s">
        <v>806</v>
      </c>
      <c r="C1965" s="31" t="s">
        <v>798</v>
      </c>
      <c r="D1965" s="31">
        <v>31483.63</v>
      </c>
      <c r="E1965" s="31">
        <v>5037.38</v>
      </c>
      <c r="F1965" s="31">
        <v>36521.01</v>
      </c>
      <c r="G1965" s="31">
        <v>5816.12</v>
      </c>
      <c r="H1965" s="31">
        <f>G1965/1.16</f>
        <v>5013.8965517241386</v>
      </c>
      <c r="I1965" s="30">
        <v>45750</v>
      </c>
      <c r="J1965" s="30" t="s">
        <v>506</v>
      </c>
      <c r="K1965" s="31" t="s">
        <v>510</v>
      </c>
      <c r="L1965" s="31" t="s">
        <v>405</v>
      </c>
      <c r="M1965" s="31" t="s">
        <v>388</v>
      </c>
      <c r="N1965" s="7">
        <v>46081</v>
      </c>
      <c r="O1965" s="33">
        <f t="shared" si="664"/>
        <v>2</v>
      </c>
      <c r="P1965" s="33">
        <f t="shared" si="665"/>
        <v>9</v>
      </c>
      <c r="Q1965" s="52">
        <f t="shared" si="666"/>
        <v>332</v>
      </c>
      <c r="R1965" s="37">
        <f t="shared" si="667"/>
        <v>0</v>
      </c>
      <c r="S1965" s="37">
        <f t="shared" si="668"/>
        <v>0</v>
      </c>
      <c r="T1965" s="37">
        <f t="shared" si="669"/>
        <v>0</v>
      </c>
      <c r="U1965" s="37">
        <f t="shared" si="670"/>
        <v>5013.8965517241386</v>
      </c>
      <c r="V1965" s="37">
        <f t="shared" si="671"/>
        <v>0</v>
      </c>
      <c r="W1965" s="37">
        <f t="shared" si="672"/>
        <v>0</v>
      </c>
    </row>
    <row r="1966" spans="1:23" x14ac:dyDescent="0.35">
      <c r="A1966" s="30">
        <v>45709</v>
      </c>
      <c r="B1966" s="31" t="s">
        <v>804</v>
      </c>
      <c r="C1966" s="31" t="s">
        <v>798</v>
      </c>
      <c r="D1966" s="31">
        <v>23609.5</v>
      </c>
      <c r="E1966" s="31">
        <v>2595.6</v>
      </c>
      <c r="F1966" s="31">
        <v>26205.1</v>
      </c>
      <c r="G1966" s="31">
        <v>26205.1</v>
      </c>
      <c r="H1966" s="31">
        <f t="shared" ref="H1966:H1968" si="677">D1966</f>
        <v>23609.5</v>
      </c>
      <c r="I1966" s="30">
        <v>45784</v>
      </c>
      <c r="J1966" s="30" t="s">
        <v>506</v>
      </c>
      <c r="K1966" s="31" t="s">
        <v>504</v>
      </c>
      <c r="L1966" s="31" t="s">
        <v>405</v>
      </c>
      <c r="M1966" s="31" t="s">
        <v>388</v>
      </c>
      <c r="N1966" s="7">
        <v>46081</v>
      </c>
      <c r="O1966" s="33">
        <f t="shared" si="664"/>
        <v>2</v>
      </c>
      <c r="P1966" s="33">
        <f t="shared" si="665"/>
        <v>9</v>
      </c>
      <c r="Q1966" s="52">
        <f t="shared" si="666"/>
        <v>298</v>
      </c>
      <c r="R1966" s="37">
        <f t="shared" si="667"/>
        <v>0</v>
      </c>
      <c r="S1966" s="37">
        <f t="shared" si="668"/>
        <v>0</v>
      </c>
      <c r="T1966" s="37">
        <f t="shared" si="669"/>
        <v>0</v>
      </c>
      <c r="U1966" s="37">
        <f t="shared" si="670"/>
        <v>23609.5</v>
      </c>
      <c r="V1966" s="37">
        <f t="shared" si="671"/>
        <v>0</v>
      </c>
      <c r="W1966" s="37">
        <f t="shared" si="672"/>
        <v>0</v>
      </c>
    </row>
    <row r="1967" spans="1:23" x14ac:dyDescent="0.35">
      <c r="A1967" s="30">
        <v>45699</v>
      </c>
      <c r="B1967" s="31" t="s">
        <v>799</v>
      </c>
      <c r="C1967" s="31" t="s">
        <v>782</v>
      </c>
      <c r="D1967" s="31">
        <v>1230</v>
      </c>
      <c r="E1967" s="31"/>
      <c r="F1967" s="31">
        <v>1230</v>
      </c>
      <c r="G1967" s="31">
        <v>1230</v>
      </c>
      <c r="H1967" s="31">
        <f t="shared" si="677"/>
        <v>1230</v>
      </c>
      <c r="I1967" s="30">
        <v>45714</v>
      </c>
      <c r="J1967" s="30" t="s">
        <v>506</v>
      </c>
      <c r="K1967" s="31" t="s">
        <v>504</v>
      </c>
      <c r="L1967" s="31" t="s">
        <v>405</v>
      </c>
      <c r="M1967" s="31" t="s">
        <v>388</v>
      </c>
      <c r="N1967" s="7">
        <v>46081</v>
      </c>
      <c r="O1967" s="33">
        <f t="shared" si="664"/>
        <v>2</v>
      </c>
      <c r="P1967" s="33">
        <f t="shared" si="665"/>
        <v>9</v>
      </c>
      <c r="Q1967" s="52">
        <f t="shared" si="666"/>
        <v>368</v>
      </c>
      <c r="R1967" s="37">
        <f t="shared" si="667"/>
        <v>0</v>
      </c>
      <c r="S1967" s="37">
        <f t="shared" si="668"/>
        <v>0</v>
      </c>
      <c r="T1967" s="37">
        <f t="shared" si="669"/>
        <v>0</v>
      </c>
      <c r="U1967" s="37">
        <f t="shared" si="670"/>
        <v>1230</v>
      </c>
      <c r="V1967" s="37">
        <f t="shared" si="671"/>
        <v>0</v>
      </c>
      <c r="W1967" s="37">
        <f t="shared" si="672"/>
        <v>0</v>
      </c>
    </row>
    <row r="1968" spans="1:23" x14ac:dyDescent="0.35">
      <c r="A1968" s="30">
        <v>45610</v>
      </c>
      <c r="B1968" s="31" t="s">
        <v>760</v>
      </c>
      <c r="C1968" s="31" t="s">
        <v>413</v>
      </c>
      <c r="D1968" s="31">
        <v>2369.29</v>
      </c>
      <c r="E1968" s="31">
        <v>379.09</v>
      </c>
      <c r="F1968" s="31">
        <v>2748.38</v>
      </c>
      <c r="G1968" s="31">
        <v>2748.38</v>
      </c>
      <c r="H1968" s="31">
        <f t="shared" si="677"/>
        <v>2369.29</v>
      </c>
      <c r="I1968" s="30">
        <v>45640</v>
      </c>
      <c r="J1968" s="30" t="s">
        <v>506</v>
      </c>
      <c r="K1968" s="31" t="s">
        <v>504</v>
      </c>
      <c r="L1968" s="31" t="s">
        <v>393</v>
      </c>
      <c r="M1968" s="31" t="s">
        <v>388</v>
      </c>
      <c r="N1968" s="7">
        <v>46081</v>
      </c>
      <c r="O1968" s="33">
        <f t="shared" si="664"/>
        <v>2</v>
      </c>
      <c r="P1968" s="33">
        <f t="shared" si="665"/>
        <v>9</v>
      </c>
      <c r="Q1968" s="52">
        <f t="shared" si="666"/>
        <v>442</v>
      </c>
      <c r="R1968" s="37">
        <f t="shared" si="667"/>
        <v>0</v>
      </c>
      <c r="S1968" s="37">
        <f t="shared" si="668"/>
        <v>0</v>
      </c>
      <c r="T1968" s="37">
        <f t="shared" si="669"/>
        <v>0</v>
      </c>
      <c r="U1968" s="37">
        <f t="shared" si="670"/>
        <v>2369.29</v>
      </c>
      <c r="V1968" s="37">
        <f t="shared" si="671"/>
        <v>0</v>
      </c>
      <c r="W1968" s="37">
        <f t="shared" si="672"/>
        <v>0</v>
      </c>
    </row>
    <row r="1969" spans="1:23" x14ac:dyDescent="0.35">
      <c r="A1969" s="30">
        <v>45596</v>
      </c>
      <c r="B1969" s="31" t="s">
        <v>747</v>
      </c>
      <c r="C1969" s="31" t="s">
        <v>413</v>
      </c>
      <c r="D1969" s="31">
        <v>3719.83</v>
      </c>
      <c r="E1969" s="31">
        <v>595.16999999999996</v>
      </c>
      <c r="F1969" s="31">
        <v>4315</v>
      </c>
      <c r="G1969" s="31">
        <v>717.35</v>
      </c>
      <c r="H1969" s="31">
        <f>G1969/1.16</f>
        <v>618.40517241379314</v>
      </c>
      <c r="I1969" s="30">
        <v>45626</v>
      </c>
      <c r="J1969" s="30" t="s">
        <v>506</v>
      </c>
      <c r="K1969" s="31" t="s">
        <v>510</v>
      </c>
      <c r="L1969" s="31" t="s">
        <v>393</v>
      </c>
      <c r="M1969" s="31" t="s">
        <v>388</v>
      </c>
      <c r="N1969" s="7">
        <v>46081</v>
      </c>
      <c r="O1969" s="33">
        <f t="shared" si="664"/>
        <v>2</v>
      </c>
      <c r="P1969" s="33">
        <f t="shared" si="665"/>
        <v>9</v>
      </c>
      <c r="Q1969" s="52">
        <f t="shared" si="666"/>
        <v>456</v>
      </c>
      <c r="R1969" s="37">
        <f t="shared" si="667"/>
        <v>0</v>
      </c>
      <c r="S1969" s="37">
        <f t="shared" si="668"/>
        <v>0</v>
      </c>
      <c r="T1969" s="37">
        <f t="shared" si="669"/>
        <v>0</v>
      </c>
      <c r="U1969" s="37">
        <f t="shared" si="670"/>
        <v>618.40517241379314</v>
      </c>
      <c r="V1969" s="37">
        <f t="shared" si="671"/>
        <v>0</v>
      </c>
      <c r="W1969" s="37">
        <f t="shared" si="672"/>
        <v>0</v>
      </c>
    </row>
    <row r="1970" spans="1:23" x14ac:dyDescent="0.35">
      <c r="A1970" s="30">
        <v>45582</v>
      </c>
      <c r="B1970" s="31" t="s">
        <v>741</v>
      </c>
      <c r="C1970" s="31" t="s">
        <v>413</v>
      </c>
      <c r="D1970" s="31">
        <v>21120</v>
      </c>
      <c r="E1970" s="31">
        <v>3379.2</v>
      </c>
      <c r="F1970" s="31">
        <v>24499.200000000001</v>
      </c>
      <c r="G1970" s="31">
        <v>24499.200000000001</v>
      </c>
      <c r="H1970" s="31">
        <f t="shared" ref="H1970:H1971" si="678">D1970</f>
        <v>21120</v>
      </c>
      <c r="I1970" s="30">
        <v>45612</v>
      </c>
      <c r="J1970" s="30" t="s">
        <v>506</v>
      </c>
      <c r="K1970" s="31" t="s">
        <v>504</v>
      </c>
      <c r="L1970" s="31" t="s">
        <v>393</v>
      </c>
      <c r="M1970" s="31" t="s">
        <v>388</v>
      </c>
      <c r="N1970" s="7">
        <v>46081</v>
      </c>
      <c r="O1970" s="33">
        <f t="shared" si="664"/>
        <v>2</v>
      </c>
      <c r="P1970" s="33">
        <f t="shared" si="665"/>
        <v>9</v>
      </c>
      <c r="Q1970" s="52">
        <f t="shared" si="666"/>
        <v>470</v>
      </c>
      <c r="R1970" s="37">
        <f t="shared" si="667"/>
        <v>0</v>
      </c>
      <c r="S1970" s="37">
        <f t="shared" si="668"/>
        <v>0</v>
      </c>
      <c r="T1970" s="37">
        <f t="shared" si="669"/>
        <v>0</v>
      </c>
      <c r="U1970" s="37">
        <f t="shared" si="670"/>
        <v>21120</v>
      </c>
      <c r="V1970" s="37">
        <f t="shared" si="671"/>
        <v>0</v>
      </c>
      <c r="W1970" s="37">
        <f t="shared" si="672"/>
        <v>0</v>
      </c>
    </row>
    <row r="1971" spans="1:23" x14ac:dyDescent="0.35">
      <c r="A1971" s="30">
        <v>45519</v>
      </c>
      <c r="B1971" s="31" t="s">
        <v>675</v>
      </c>
      <c r="C1971" s="31" t="s">
        <v>513</v>
      </c>
      <c r="D1971" s="31">
        <v>2475</v>
      </c>
      <c r="E1971" s="31">
        <v>396</v>
      </c>
      <c r="F1971" s="31">
        <v>2871</v>
      </c>
      <c r="G1971" s="31">
        <v>2871</v>
      </c>
      <c r="H1971" s="31">
        <f t="shared" si="678"/>
        <v>2475</v>
      </c>
      <c r="I1971" s="30">
        <v>45549</v>
      </c>
      <c r="J1971" s="30" t="s">
        <v>506</v>
      </c>
      <c r="K1971" s="31" t="s">
        <v>504</v>
      </c>
      <c r="L1971" s="31" t="s">
        <v>399</v>
      </c>
      <c r="M1971" s="31" t="s">
        <v>388</v>
      </c>
      <c r="N1971" s="7">
        <v>46081</v>
      </c>
      <c r="O1971" s="33">
        <f t="shared" si="664"/>
        <v>2</v>
      </c>
      <c r="P1971" s="33">
        <f t="shared" si="665"/>
        <v>9</v>
      </c>
      <c r="Q1971" s="52">
        <f t="shared" si="666"/>
        <v>533</v>
      </c>
      <c r="R1971" s="37">
        <f t="shared" si="667"/>
        <v>0</v>
      </c>
      <c r="S1971" s="37">
        <f t="shared" si="668"/>
        <v>0</v>
      </c>
      <c r="T1971" s="37">
        <f t="shared" si="669"/>
        <v>0</v>
      </c>
      <c r="U1971" s="37">
        <f t="shared" si="670"/>
        <v>2475</v>
      </c>
      <c r="V1971" s="37">
        <f t="shared" si="671"/>
        <v>0</v>
      </c>
      <c r="W1971" s="37">
        <f t="shared" si="672"/>
        <v>0</v>
      </c>
    </row>
    <row r="1972" spans="1:23" x14ac:dyDescent="0.35">
      <c r="A1972" s="30">
        <v>45498</v>
      </c>
      <c r="B1972" s="31" t="s">
        <v>661</v>
      </c>
      <c r="C1972" s="31" t="s">
        <v>513</v>
      </c>
      <c r="D1972" s="31">
        <v>2475</v>
      </c>
      <c r="E1972" s="31">
        <v>396</v>
      </c>
      <c r="F1972" s="31">
        <v>2871</v>
      </c>
      <c r="G1972" s="31">
        <v>2378</v>
      </c>
      <c r="H1972" s="31">
        <f>G1972/1.16</f>
        <v>2050</v>
      </c>
      <c r="I1972" s="30">
        <v>45528</v>
      </c>
      <c r="J1972" s="30" t="s">
        <v>506</v>
      </c>
      <c r="K1972" s="31" t="s">
        <v>510</v>
      </c>
      <c r="L1972" s="31" t="s">
        <v>399</v>
      </c>
      <c r="M1972" s="31" t="s">
        <v>388</v>
      </c>
      <c r="N1972" s="7">
        <v>46081</v>
      </c>
      <c r="O1972" s="33">
        <f t="shared" si="664"/>
        <v>2</v>
      </c>
      <c r="P1972" s="33">
        <f t="shared" si="665"/>
        <v>9</v>
      </c>
      <c r="Q1972" s="52">
        <f t="shared" si="666"/>
        <v>554</v>
      </c>
      <c r="R1972" s="37">
        <f t="shared" si="667"/>
        <v>0</v>
      </c>
      <c r="S1972" s="37">
        <f t="shared" si="668"/>
        <v>0</v>
      </c>
      <c r="T1972" s="37">
        <f t="shared" si="669"/>
        <v>0</v>
      </c>
      <c r="U1972" s="37">
        <f t="shared" si="670"/>
        <v>2050</v>
      </c>
      <c r="V1972" s="37">
        <f t="shared" si="671"/>
        <v>0</v>
      </c>
      <c r="W1972" s="37">
        <f t="shared" si="672"/>
        <v>0</v>
      </c>
    </row>
    <row r="1973" spans="1:23" x14ac:dyDescent="0.35">
      <c r="A1973" s="30">
        <v>45491</v>
      </c>
      <c r="B1973" s="31" t="s">
        <v>643</v>
      </c>
      <c r="C1973" s="31" t="s">
        <v>396</v>
      </c>
      <c r="D1973" s="31">
        <v>16588</v>
      </c>
      <c r="E1973" s="31">
        <v>2654.08</v>
      </c>
      <c r="F1973" s="31">
        <v>19242.080000000002</v>
      </c>
      <c r="G1973" s="31">
        <v>19242.080000000002</v>
      </c>
      <c r="H1973" s="31">
        <f t="shared" ref="H1973:H1974" si="679">D1973</f>
        <v>16588</v>
      </c>
      <c r="I1973" s="30">
        <v>45521</v>
      </c>
      <c r="J1973" s="30" t="s">
        <v>506</v>
      </c>
      <c r="K1973" s="31" t="s">
        <v>504</v>
      </c>
      <c r="L1973" s="31" t="s">
        <v>397</v>
      </c>
      <c r="M1973" s="31" t="s">
        <v>388</v>
      </c>
      <c r="N1973" s="7">
        <v>46081</v>
      </c>
      <c r="O1973" s="33">
        <f t="shared" si="664"/>
        <v>2</v>
      </c>
      <c r="P1973" s="33">
        <f t="shared" si="665"/>
        <v>9</v>
      </c>
      <c r="Q1973" s="52">
        <f t="shared" si="666"/>
        <v>561</v>
      </c>
      <c r="R1973" s="37">
        <f t="shared" si="667"/>
        <v>0</v>
      </c>
      <c r="S1973" s="37">
        <f t="shared" si="668"/>
        <v>0</v>
      </c>
      <c r="T1973" s="37">
        <f t="shared" si="669"/>
        <v>0</v>
      </c>
      <c r="U1973" s="37">
        <f t="shared" si="670"/>
        <v>16588</v>
      </c>
      <c r="V1973" s="37">
        <f t="shared" si="671"/>
        <v>0</v>
      </c>
      <c r="W1973" s="37">
        <f t="shared" si="672"/>
        <v>0</v>
      </c>
    </row>
    <row r="1974" spans="1:23" x14ac:dyDescent="0.35">
      <c r="A1974" s="30">
        <v>45352</v>
      </c>
      <c r="B1974" s="31" t="s">
        <v>515</v>
      </c>
      <c r="C1974" s="31" t="s">
        <v>509</v>
      </c>
      <c r="D1974" s="31">
        <v>8800</v>
      </c>
      <c r="E1974" s="31">
        <v>1408</v>
      </c>
      <c r="F1974" s="31">
        <v>10208</v>
      </c>
      <c r="G1974" s="31">
        <v>10208</v>
      </c>
      <c r="H1974" s="31">
        <f t="shared" si="679"/>
        <v>8800</v>
      </c>
      <c r="I1974" s="30">
        <v>45382</v>
      </c>
      <c r="J1974" s="30" t="s">
        <v>506</v>
      </c>
      <c r="K1974" s="31" t="s">
        <v>504</v>
      </c>
      <c r="L1974" s="31" t="s">
        <v>404</v>
      </c>
      <c r="M1974" s="31" t="s">
        <v>388</v>
      </c>
      <c r="N1974" s="7">
        <v>46081</v>
      </c>
      <c r="O1974" s="33">
        <f t="shared" ref="O1974" si="680">MONTH(N1974)</f>
        <v>2</v>
      </c>
      <c r="P1974" s="33">
        <f t="shared" ref="P1974" si="681">WEEKNUM(N1974)</f>
        <v>9</v>
      </c>
      <c r="Q1974" s="52">
        <f t="shared" ref="Q1974" si="682">IF(J1974="Vencido",N1974-I1974+1,0)</f>
        <v>700</v>
      </c>
      <c r="R1974" s="37">
        <f t="shared" ref="R1974" si="683">IF(Q1974&gt;0,IF(Q1974&lt;31,H1974,0),0)</f>
        <v>0</v>
      </c>
      <c r="S1974" s="37">
        <f t="shared" ref="S1974" si="684">IF(Q1974&gt;30,IF(Q1974&lt;61,H1974,0),0)</f>
        <v>0</v>
      </c>
      <c r="T1974" s="37">
        <f t="shared" ref="T1974" si="685">IF(Q1974&gt;60,IF(Q1974&lt;91,H1974,0),0)</f>
        <v>0</v>
      </c>
      <c r="U1974" s="37">
        <f t="shared" ref="U1974" si="686">IF(Q1974&gt;90,H1974,0)</f>
        <v>8800</v>
      </c>
      <c r="V1974" s="37">
        <f t="shared" ref="V1974" si="687">IF(J1974="Por vencer",H1974,0)</f>
        <v>0</v>
      </c>
      <c r="W1974" s="37">
        <f t="shared" ref="W1974" si="688">IF(J1974="Vigente",H1974,0)</f>
        <v>0</v>
      </c>
    </row>
    <row r="1975" spans="1:23" x14ac:dyDescent="0.35">
      <c r="A1975" s="30">
        <v>46072</v>
      </c>
      <c r="B1975" s="31" t="s">
        <v>1445</v>
      </c>
      <c r="C1975" s="31" t="s">
        <v>803</v>
      </c>
      <c r="D1975" s="31">
        <v>9000</v>
      </c>
      <c r="E1975" s="31">
        <v>1440</v>
      </c>
      <c r="F1975" s="31">
        <v>10440</v>
      </c>
      <c r="G1975" s="31">
        <v>10440</v>
      </c>
      <c r="H1975" s="31">
        <f>D1975</f>
        <v>9000</v>
      </c>
      <c r="I1975" s="30">
        <v>46102</v>
      </c>
      <c r="J1975" s="30" t="s">
        <v>503</v>
      </c>
      <c r="K1975" s="31" t="s">
        <v>504</v>
      </c>
      <c r="L1975" s="31" t="s">
        <v>397</v>
      </c>
      <c r="M1975" s="31" t="s">
        <v>388</v>
      </c>
      <c r="N1975" s="7">
        <v>46073</v>
      </c>
      <c r="O1975" s="33">
        <f t="shared" ref="O1975:O2038" si="689">MONTH(N1975)</f>
        <v>2</v>
      </c>
      <c r="P1975" s="33">
        <f t="shared" ref="P1975:P2038" si="690">WEEKNUM(N1975)</f>
        <v>8</v>
      </c>
      <c r="Q1975" s="52">
        <f t="shared" ref="Q1975:Q2038" si="691">IF(J1975="Vencido",N1975-I1975+1,0)</f>
        <v>0</v>
      </c>
      <c r="R1975" s="37">
        <f t="shared" ref="R1975:R2038" si="692">IF(Q1975&gt;0,IF(Q1975&lt;31,H1975,0),0)</f>
        <v>0</v>
      </c>
      <c r="S1975" s="37">
        <f t="shared" ref="S1975:S2038" si="693">IF(Q1975&gt;30,IF(Q1975&lt;61,H1975,0),0)</f>
        <v>0</v>
      </c>
      <c r="T1975" s="37">
        <f t="shared" ref="T1975:T2038" si="694">IF(Q1975&gt;60,IF(Q1975&lt;91,H1975,0),0)</f>
        <v>0</v>
      </c>
      <c r="U1975" s="37">
        <f t="shared" ref="U1975:U2038" si="695">IF(Q1975&gt;90,H1975,0)</f>
        <v>0</v>
      </c>
      <c r="V1975" s="37">
        <f t="shared" ref="V1975:V2038" si="696">IF(J1975="Por vencer",H1975,0)</f>
        <v>0</v>
      </c>
      <c r="W1975" s="37">
        <f t="shared" ref="W1975:W2038" si="697">IF(J1975="Vigente",H1975,0)</f>
        <v>9000</v>
      </c>
    </row>
    <row r="1976" spans="1:23" x14ac:dyDescent="0.35">
      <c r="A1976" s="30">
        <v>46072</v>
      </c>
      <c r="B1976" s="31" t="s">
        <v>1446</v>
      </c>
      <c r="C1976" s="31" t="s">
        <v>794</v>
      </c>
      <c r="D1976" s="31">
        <v>69000</v>
      </c>
      <c r="E1976" s="31"/>
      <c r="F1976" s="31">
        <v>69000</v>
      </c>
      <c r="G1976" s="31">
        <v>69000</v>
      </c>
      <c r="H1976" s="31">
        <f t="shared" ref="H1976:H2029" si="698">D1976</f>
        <v>69000</v>
      </c>
      <c r="I1976" s="30">
        <v>46102</v>
      </c>
      <c r="J1976" s="30" t="s">
        <v>503</v>
      </c>
      <c r="K1976" s="31" t="s">
        <v>504</v>
      </c>
      <c r="L1976" s="31" t="s">
        <v>397</v>
      </c>
      <c r="M1976" s="31" t="s">
        <v>388</v>
      </c>
      <c r="N1976" s="7">
        <v>46073</v>
      </c>
      <c r="O1976" s="33">
        <f t="shared" si="689"/>
        <v>2</v>
      </c>
      <c r="P1976" s="33">
        <f t="shared" si="690"/>
        <v>8</v>
      </c>
      <c r="Q1976" s="52">
        <f t="shared" si="691"/>
        <v>0</v>
      </c>
      <c r="R1976" s="37">
        <f t="shared" si="692"/>
        <v>0</v>
      </c>
      <c r="S1976" s="37">
        <f t="shared" si="693"/>
        <v>0</v>
      </c>
      <c r="T1976" s="37">
        <f t="shared" si="694"/>
        <v>0</v>
      </c>
      <c r="U1976" s="37">
        <f t="shared" si="695"/>
        <v>0</v>
      </c>
      <c r="V1976" s="37">
        <f t="shared" si="696"/>
        <v>0</v>
      </c>
      <c r="W1976" s="37">
        <f t="shared" si="697"/>
        <v>69000</v>
      </c>
    </row>
    <row r="1977" spans="1:23" x14ac:dyDescent="0.35">
      <c r="A1977" s="30">
        <v>46072</v>
      </c>
      <c r="B1977" s="31" t="s">
        <v>1447</v>
      </c>
      <c r="C1977" s="31" t="s">
        <v>1448</v>
      </c>
      <c r="D1977" s="31">
        <v>17739.07</v>
      </c>
      <c r="E1977" s="31">
        <v>2838.25</v>
      </c>
      <c r="F1977" s="31">
        <v>20577.32</v>
      </c>
      <c r="G1977" s="31">
        <v>20577.32</v>
      </c>
      <c r="H1977" s="31">
        <f t="shared" si="698"/>
        <v>17739.07</v>
      </c>
      <c r="I1977" s="30">
        <v>46102</v>
      </c>
      <c r="J1977" s="30" t="s">
        <v>503</v>
      </c>
      <c r="K1977" s="31" t="s">
        <v>504</v>
      </c>
      <c r="L1977" s="31" t="s">
        <v>1146</v>
      </c>
      <c r="M1977" s="31" t="s">
        <v>388</v>
      </c>
      <c r="N1977" s="7">
        <v>46073</v>
      </c>
      <c r="O1977" s="33">
        <f t="shared" si="689"/>
        <v>2</v>
      </c>
      <c r="P1977" s="33">
        <f t="shared" si="690"/>
        <v>8</v>
      </c>
      <c r="Q1977" s="52">
        <f t="shared" si="691"/>
        <v>0</v>
      </c>
      <c r="R1977" s="37">
        <f t="shared" si="692"/>
        <v>0</v>
      </c>
      <c r="S1977" s="37">
        <f t="shared" si="693"/>
        <v>0</v>
      </c>
      <c r="T1977" s="37">
        <f t="shared" si="694"/>
        <v>0</v>
      </c>
      <c r="U1977" s="37">
        <f t="shared" si="695"/>
        <v>0</v>
      </c>
      <c r="V1977" s="37">
        <f t="shared" si="696"/>
        <v>0</v>
      </c>
      <c r="W1977" s="37">
        <f t="shared" si="697"/>
        <v>17739.07</v>
      </c>
    </row>
    <row r="1978" spans="1:23" x14ac:dyDescent="0.35">
      <c r="A1978" s="30">
        <v>46072</v>
      </c>
      <c r="B1978" s="31" t="s">
        <v>1449</v>
      </c>
      <c r="C1978" s="31" t="s">
        <v>1448</v>
      </c>
      <c r="D1978" s="31">
        <v>35478.14</v>
      </c>
      <c r="E1978" s="31">
        <v>5676.5</v>
      </c>
      <c r="F1978" s="31">
        <v>41154.639999999999</v>
      </c>
      <c r="G1978" s="31">
        <v>41154.639999999999</v>
      </c>
      <c r="H1978" s="31">
        <f t="shared" si="698"/>
        <v>35478.14</v>
      </c>
      <c r="I1978" s="30">
        <v>46102</v>
      </c>
      <c r="J1978" s="30" t="s">
        <v>503</v>
      </c>
      <c r="K1978" s="31" t="s">
        <v>504</v>
      </c>
      <c r="L1978" s="31" t="s">
        <v>1146</v>
      </c>
      <c r="M1978" s="31" t="s">
        <v>388</v>
      </c>
      <c r="N1978" s="7">
        <v>46073</v>
      </c>
      <c r="O1978" s="33">
        <f t="shared" si="689"/>
        <v>2</v>
      </c>
      <c r="P1978" s="33">
        <f t="shared" si="690"/>
        <v>8</v>
      </c>
      <c r="Q1978" s="52">
        <f t="shared" si="691"/>
        <v>0</v>
      </c>
      <c r="R1978" s="37">
        <f t="shared" si="692"/>
        <v>0</v>
      </c>
      <c r="S1978" s="37">
        <f t="shared" si="693"/>
        <v>0</v>
      </c>
      <c r="T1978" s="37">
        <f t="shared" si="694"/>
        <v>0</v>
      </c>
      <c r="U1978" s="37">
        <f t="shared" si="695"/>
        <v>0</v>
      </c>
      <c r="V1978" s="37">
        <f t="shared" si="696"/>
        <v>0</v>
      </c>
      <c r="W1978" s="37">
        <f t="shared" si="697"/>
        <v>35478.14</v>
      </c>
    </row>
    <row r="1979" spans="1:23" x14ac:dyDescent="0.35">
      <c r="A1979" s="30">
        <v>46072</v>
      </c>
      <c r="B1979" s="31" t="s">
        <v>1450</v>
      </c>
      <c r="C1979" s="31" t="s">
        <v>1448</v>
      </c>
      <c r="D1979" s="31">
        <v>55531.01</v>
      </c>
      <c r="E1979" s="31">
        <v>8884.9599999999991</v>
      </c>
      <c r="F1979" s="31">
        <v>64415.97</v>
      </c>
      <c r="G1979" s="31">
        <v>64415.97</v>
      </c>
      <c r="H1979" s="31">
        <f t="shared" si="698"/>
        <v>55531.01</v>
      </c>
      <c r="I1979" s="30">
        <v>46102</v>
      </c>
      <c r="J1979" s="30" t="s">
        <v>503</v>
      </c>
      <c r="K1979" s="31" t="s">
        <v>504</v>
      </c>
      <c r="L1979" s="31" t="s">
        <v>1146</v>
      </c>
      <c r="M1979" s="31" t="s">
        <v>388</v>
      </c>
      <c r="N1979" s="7">
        <v>46073</v>
      </c>
      <c r="O1979" s="33">
        <f t="shared" si="689"/>
        <v>2</v>
      </c>
      <c r="P1979" s="33">
        <f t="shared" si="690"/>
        <v>8</v>
      </c>
      <c r="Q1979" s="52">
        <f t="shared" si="691"/>
        <v>0</v>
      </c>
      <c r="R1979" s="37">
        <f t="shared" si="692"/>
        <v>0</v>
      </c>
      <c r="S1979" s="37">
        <f t="shared" si="693"/>
        <v>0</v>
      </c>
      <c r="T1979" s="37">
        <f t="shared" si="694"/>
        <v>0</v>
      </c>
      <c r="U1979" s="37">
        <f t="shared" si="695"/>
        <v>0</v>
      </c>
      <c r="V1979" s="37">
        <f t="shared" si="696"/>
        <v>0</v>
      </c>
      <c r="W1979" s="37">
        <f t="shared" si="697"/>
        <v>55531.01</v>
      </c>
    </row>
    <row r="1980" spans="1:23" x14ac:dyDescent="0.35">
      <c r="A1980" s="30">
        <v>46072</v>
      </c>
      <c r="B1980" s="31" t="s">
        <v>1451</v>
      </c>
      <c r="C1980" s="31" t="s">
        <v>920</v>
      </c>
      <c r="D1980" s="31">
        <v>35478.14</v>
      </c>
      <c r="E1980" s="31">
        <v>5676.5</v>
      </c>
      <c r="F1980" s="31">
        <v>41154.639999999999</v>
      </c>
      <c r="G1980" s="31">
        <v>41154.639999999999</v>
      </c>
      <c r="H1980" s="31">
        <f t="shared" si="698"/>
        <v>35478.14</v>
      </c>
      <c r="I1980" s="30">
        <v>46102</v>
      </c>
      <c r="J1980" s="30" t="s">
        <v>503</v>
      </c>
      <c r="K1980" s="31" t="s">
        <v>504</v>
      </c>
      <c r="L1980" s="31" t="s">
        <v>835</v>
      </c>
      <c r="M1980" s="31" t="s">
        <v>388</v>
      </c>
      <c r="N1980" s="7">
        <v>46073</v>
      </c>
      <c r="O1980" s="33">
        <f t="shared" si="689"/>
        <v>2</v>
      </c>
      <c r="P1980" s="33">
        <f t="shared" si="690"/>
        <v>8</v>
      </c>
      <c r="Q1980" s="52">
        <f t="shared" si="691"/>
        <v>0</v>
      </c>
      <c r="R1980" s="37">
        <f t="shared" si="692"/>
        <v>0</v>
      </c>
      <c r="S1980" s="37">
        <f t="shared" si="693"/>
        <v>0</v>
      </c>
      <c r="T1980" s="37">
        <f t="shared" si="694"/>
        <v>0</v>
      </c>
      <c r="U1980" s="37">
        <f t="shared" si="695"/>
        <v>0</v>
      </c>
      <c r="V1980" s="37">
        <f t="shared" si="696"/>
        <v>0</v>
      </c>
      <c r="W1980" s="37">
        <f t="shared" si="697"/>
        <v>35478.14</v>
      </c>
    </row>
    <row r="1981" spans="1:23" x14ac:dyDescent="0.35">
      <c r="A1981" s="30">
        <v>46071</v>
      </c>
      <c r="B1981" s="31" t="s">
        <v>1452</v>
      </c>
      <c r="C1981" s="31" t="s">
        <v>831</v>
      </c>
      <c r="D1981" s="31">
        <v>20898.05</v>
      </c>
      <c r="E1981" s="31">
        <v>3343.69</v>
      </c>
      <c r="F1981" s="31">
        <v>24241.74</v>
      </c>
      <c r="G1981" s="31">
        <v>24241.74</v>
      </c>
      <c r="H1981" s="31">
        <f t="shared" si="698"/>
        <v>20898.05</v>
      </c>
      <c r="I1981" s="30">
        <v>46101</v>
      </c>
      <c r="J1981" s="30" t="s">
        <v>503</v>
      </c>
      <c r="K1981" s="31" t="s">
        <v>504</v>
      </c>
      <c r="L1981" s="31" t="s">
        <v>397</v>
      </c>
      <c r="M1981" s="31" t="s">
        <v>388</v>
      </c>
      <c r="N1981" s="7">
        <v>46073</v>
      </c>
      <c r="O1981" s="33">
        <f t="shared" si="689"/>
        <v>2</v>
      </c>
      <c r="P1981" s="33">
        <f t="shared" si="690"/>
        <v>8</v>
      </c>
      <c r="Q1981" s="52">
        <f t="shared" si="691"/>
        <v>0</v>
      </c>
      <c r="R1981" s="37">
        <f t="shared" si="692"/>
        <v>0</v>
      </c>
      <c r="S1981" s="37">
        <f t="shared" si="693"/>
        <v>0</v>
      </c>
      <c r="T1981" s="37">
        <f t="shared" si="694"/>
        <v>0</v>
      </c>
      <c r="U1981" s="37">
        <f t="shared" si="695"/>
        <v>0</v>
      </c>
      <c r="V1981" s="37">
        <f t="shared" si="696"/>
        <v>0</v>
      </c>
      <c r="W1981" s="37">
        <f t="shared" si="697"/>
        <v>20898.05</v>
      </c>
    </row>
    <row r="1982" spans="1:23" x14ac:dyDescent="0.35">
      <c r="A1982" s="30">
        <v>46071</v>
      </c>
      <c r="B1982" s="31" t="s">
        <v>1454</v>
      </c>
      <c r="C1982" s="31" t="s">
        <v>831</v>
      </c>
      <c r="D1982" s="31">
        <v>13500</v>
      </c>
      <c r="E1982" s="31"/>
      <c r="F1982" s="31">
        <v>13500</v>
      </c>
      <c r="G1982" s="31">
        <v>13500</v>
      </c>
      <c r="H1982" s="31">
        <f t="shared" si="698"/>
        <v>13500</v>
      </c>
      <c r="I1982" s="30">
        <v>46101</v>
      </c>
      <c r="J1982" s="30" t="s">
        <v>503</v>
      </c>
      <c r="K1982" s="31" t="s">
        <v>504</v>
      </c>
      <c r="L1982" s="31" t="s">
        <v>397</v>
      </c>
      <c r="M1982" s="31" t="s">
        <v>388</v>
      </c>
      <c r="N1982" s="7">
        <v>46073</v>
      </c>
      <c r="O1982" s="33">
        <f t="shared" si="689"/>
        <v>2</v>
      </c>
      <c r="P1982" s="33">
        <f t="shared" si="690"/>
        <v>8</v>
      </c>
      <c r="Q1982" s="52">
        <f t="shared" si="691"/>
        <v>0</v>
      </c>
      <c r="R1982" s="37">
        <f t="shared" si="692"/>
        <v>0</v>
      </c>
      <c r="S1982" s="37">
        <f t="shared" si="693"/>
        <v>0</v>
      </c>
      <c r="T1982" s="37">
        <f t="shared" si="694"/>
        <v>0</v>
      </c>
      <c r="U1982" s="37">
        <f t="shared" si="695"/>
        <v>0</v>
      </c>
      <c r="V1982" s="37">
        <f t="shared" si="696"/>
        <v>0</v>
      </c>
      <c r="W1982" s="37">
        <f t="shared" si="697"/>
        <v>13500</v>
      </c>
    </row>
    <row r="1983" spans="1:23" x14ac:dyDescent="0.35">
      <c r="A1983" s="30">
        <v>46071</v>
      </c>
      <c r="B1983" s="31" t="s">
        <v>1456</v>
      </c>
      <c r="C1983" s="31" t="s">
        <v>400</v>
      </c>
      <c r="D1983" s="31">
        <v>54411.35</v>
      </c>
      <c r="E1983" s="31">
        <v>8705.82</v>
      </c>
      <c r="F1983" s="31">
        <v>63117.17</v>
      </c>
      <c r="G1983" s="31">
        <v>63117.17</v>
      </c>
      <c r="H1983" s="31">
        <f t="shared" si="698"/>
        <v>54411.35</v>
      </c>
      <c r="I1983" s="30">
        <v>46101</v>
      </c>
      <c r="J1983" s="30" t="s">
        <v>503</v>
      </c>
      <c r="K1983" s="31" t="s">
        <v>504</v>
      </c>
      <c r="L1983" s="31" t="s">
        <v>835</v>
      </c>
      <c r="M1983" s="31" t="s">
        <v>388</v>
      </c>
      <c r="N1983" s="7">
        <v>46073</v>
      </c>
      <c r="O1983" s="33">
        <f t="shared" si="689"/>
        <v>2</v>
      </c>
      <c r="P1983" s="33">
        <f t="shared" si="690"/>
        <v>8</v>
      </c>
      <c r="Q1983" s="52">
        <f t="shared" si="691"/>
        <v>0</v>
      </c>
      <c r="R1983" s="37">
        <f t="shared" si="692"/>
        <v>0</v>
      </c>
      <c r="S1983" s="37">
        <f t="shared" si="693"/>
        <v>0</v>
      </c>
      <c r="T1983" s="37">
        <f t="shared" si="694"/>
        <v>0</v>
      </c>
      <c r="U1983" s="37">
        <f t="shared" si="695"/>
        <v>0</v>
      </c>
      <c r="V1983" s="37">
        <f t="shared" si="696"/>
        <v>0</v>
      </c>
      <c r="W1983" s="37">
        <f t="shared" si="697"/>
        <v>54411.35</v>
      </c>
    </row>
    <row r="1984" spans="1:23" x14ac:dyDescent="0.35">
      <c r="A1984" s="30">
        <v>46071</v>
      </c>
      <c r="B1984" s="31" t="s">
        <v>1457</v>
      </c>
      <c r="C1984" s="31" t="s">
        <v>411</v>
      </c>
      <c r="D1984" s="31">
        <v>5200</v>
      </c>
      <c r="E1984" s="31">
        <v>832</v>
      </c>
      <c r="F1984" s="31">
        <v>6032</v>
      </c>
      <c r="G1984" s="31">
        <v>6032</v>
      </c>
      <c r="H1984" s="31">
        <f t="shared" si="698"/>
        <v>5200</v>
      </c>
      <c r="I1984" s="30">
        <v>46101</v>
      </c>
      <c r="J1984" s="30" t="s">
        <v>503</v>
      </c>
      <c r="K1984" s="31" t="s">
        <v>504</v>
      </c>
      <c r="L1984" s="31" t="s">
        <v>835</v>
      </c>
      <c r="M1984" s="31" t="s">
        <v>388</v>
      </c>
      <c r="N1984" s="7">
        <v>46073</v>
      </c>
      <c r="O1984" s="33">
        <f t="shared" si="689"/>
        <v>2</v>
      </c>
      <c r="P1984" s="33">
        <f t="shared" si="690"/>
        <v>8</v>
      </c>
      <c r="Q1984" s="52">
        <f t="shared" si="691"/>
        <v>0</v>
      </c>
      <c r="R1984" s="37">
        <f t="shared" si="692"/>
        <v>0</v>
      </c>
      <c r="S1984" s="37">
        <f t="shared" si="693"/>
        <v>0</v>
      </c>
      <c r="T1984" s="37">
        <f t="shared" si="694"/>
        <v>0</v>
      </c>
      <c r="U1984" s="37">
        <f t="shared" si="695"/>
        <v>0</v>
      </c>
      <c r="V1984" s="37">
        <f t="shared" si="696"/>
        <v>0</v>
      </c>
      <c r="W1984" s="37">
        <f t="shared" si="697"/>
        <v>5200</v>
      </c>
    </row>
    <row r="1985" spans="1:23" x14ac:dyDescent="0.35">
      <c r="A1985" s="30">
        <v>46071</v>
      </c>
      <c r="B1985" s="31" t="s">
        <v>1458</v>
      </c>
      <c r="C1985" s="31" t="s">
        <v>926</v>
      </c>
      <c r="D1985" s="31">
        <v>8550</v>
      </c>
      <c r="E1985" s="31">
        <v>1368</v>
      </c>
      <c r="F1985" s="31">
        <v>9918</v>
      </c>
      <c r="G1985" s="31">
        <v>9918</v>
      </c>
      <c r="H1985" s="31">
        <f t="shared" si="698"/>
        <v>8550</v>
      </c>
      <c r="I1985" s="30">
        <v>46101</v>
      </c>
      <c r="J1985" s="30" t="s">
        <v>503</v>
      </c>
      <c r="K1985" s="31" t="s">
        <v>504</v>
      </c>
      <c r="L1985" s="31" t="s">
        <v>835</v>
      </c>
      <c r="M1985" s="31" t="s">
        <v>388</v>
      </c>
      <c r="N1985" s="7">
        <v>46073</v>
      </c>
      <c r="O1985" s="33">
        <f t="shared" si="689"/>
        <v>2</v>
      </c>
      <c r="P1985" s="33">
        <f t="shared" si="690"/>
        <v>8</v>
      </c>
      <c r="Q1985" s="52">
        <f t="shared" si="691"/>
        <v>0</v>
      </c>
      <c r="R1985" s="37">
        <f t="shared" si="692"/>
        <v>0</v>
      </c>
      <c r="S1985" s="37">
        <f t="shared" si="693"/>
        <v>0</v>
      </c>
      <c r="T1985" s="37">
        <f t="shared" si="694"/>
        <v>0</v>
      </c>
      <c r="U1985" s="37">
        <f t="shared" si="695"/>
        <v>0</v>
      </c>
      <c r="V1985" s="37">
        <f t="shared" si="696"/>
        <v>0</v>
      </c>
      <c r="W1985" s="37">
        <f t="shared" si="697"/>
        <v>8550</v>
      </c>
    </row>
    <row r="1986" spans="1:23" x14ac:dyDescent="0.35">
      <c r="A1986" s="30">
        <v>46070</v>
      </c>
      <c r="B1986" s="31" t="s">
        <v>1459</v>
      </c>
      <c r="C1986" s="31" t="s">
        <v>400</v>
      </c>
      <c r="D1986" s="31">
        <v>27200.92</v>
      </c>
      <c r="E1986" s="31">
        <v>4352.1499999999996</v>
      </c>
      <c r="F1986" s="31">
        <v>31553.07</v>
      </c>
      <c r="G1986" s="31">
        <v>31553.07</v>
      </c>
      <c r="H1986" s="31">
        <f t="shared" si="698"/>
        <v>27200.92</v>
      </c>
      <c r="I1986" s="30">
        <v>46100</v>
      </c>
      <c r="J1986" s="30" t="s">
        <v>503</v>
      </c>
      <c r="K1986" s="31" t="s">
        <v>504</v>
      </c>
      <c r="L1986" s="31" t="s">
        <v>835</v>
      </c>
      <c r="M1986" s="31" t="s">
        <v>388</v>
      </c>
      <c r="N1986" s="7">
        <v>46073</v>
      </c>
      <c r="O1986" s="33">
        <f t="shared" si="689"/>
        <v>2</v>
      </c>
      <c r="P1986" s="33">
        <f t="shared" si="690"/>
        <v>8</v>
      </c>
      <c r="Q1986" s="52">
        <f t="shared" si="691"/>
        <v>0</v>
      </c>
      <c r="R1986" s="37">
        <f t="shared" si="692"/>
        <v>0</v>
      </c>
      <c r="S1986" s="37">
        <f t="shared" si="693"/>
        <v>0</v>
      </c>
      <c r="T1986" s="37">
        <f t="shared" si="694"/>
        <v>0</v>
      </c>
      <c r="U1986" s="37">
        <f t="shared" si="695"/>
        <v>0</v>
      </c>
      <c r="V1986" s="37">
        <f t="shared" si="696"/>
        <v>0</v>
      </c>
      <c r="W1986" s="37">
        <f t="shared" si="697"/>
        <v>27200.92</v>
      </c>
    </row>
    <row r="1987" spans="1:23" x14ac:dyDescent="0.35">
      <c r="A1987" s="30">
        <v>46070</v>
      </c>
      <c r="B1987" s="31" t="s">
        <v>1460</v>
      </c>
      <c r="C1987" s="31" t="s">
        <v>1161</v>
      </c>
      <c r="D1987" s="31">
        <v>59551.199999999997</v>
      </c>
      <c r="E1987" s="31">
        <v>9528.19</v>
      </c>
      <c r="F1987" s="31">
        <v>69079.39</v>
      </c>
      <c r="G1987" s="31">
        <v>69079.39</v>
      </c>
      <c r="H1987" s="31">
        <f t="shared" si="698"/>
        <v>59551.199999999997</v>
      </c>
      <c r="I1987" s="30">
        <v>46085</v>
      </c>
      <c r="J1987" s="30" t="s">
        <v>503</v>
      </c>
      <c r="K1987" s="31" t="s">
        <v>504</v>
      </c>
      <c r="L1987" s="31" t="s">
        <v>835</v>
      </c>
      <c r="M1987" s="31" t="s">
        <v>388</v>
      </c>
      <c r="N1987" s="7">
        <v>46073</v>
      </c>
      <c r="O1987" s="33">
        <f t="shared" si="689"/>
        <v>2</v>
      </c>
      <c r="P1987" s="33">
        <f t="shared" si="690"/>
        <v>8</v>
      </c>
      <c r="Q1987" s="52">
        <f t="shared" si="691"/>
        <v>0</v>
      </c>
      <c r="R1987" s="37">
        <f t="shared" si="692"/>
        <v>0</v>
      </c>
      <c r="S1987" s="37">
        <f t="shared" si="693"/>
        <v>0</v>
      </c>
      <c r="T1987" s="37">
        <f t="shared" si="694"/>
        <v>0</v>
      </c>
      <c r="U1987" s="37">
        <f t="shared" si="695"/>
        <v>0</v>
      </c>
      <c r="V1987" s="37">
        <f t="shared" si="696"/>
        <v>0</v>
      </c>
      <c r="W1987" s="37">
        <f t="shared" si="697"/>
        <v>59551.199999999997</v>
      </c>
    </row>
    <row r="1988" spans="1:23" x14ac:dyDescent="0.35">
      <c r="A1988" s="30">
        <v>46070</v>
      </c>
      <c r="B1988" s="31" t="s">
        <v>1461</v>
      </c>
      <c r="C1988" s="31" t="s">
        <v>674</v>
      </c>
      <c r="D1988" s="31">
        <v>142186.64000000001</v>
      </c>
      <c r="E1988" s="31">
        <v>22749.86</v>
      </c>
      <c r="F1988" s="31">
        <v>164936.5</v>
      </c>
      <c r="G1988" s="31">
        <v>164936.5</v>
      </c>
      <c r="H1988" s="31">
        <f t="shared" si="698"/>
        <v>142186.64000000001</v>
      </c>
      <c r="I1988" s="30">
        <v>46100</v>
      </c>
      <c r="J1988" s="30" t="s">
        <v>503</v>
      </c>
      <c r="K1988" s="31" t="s">
        <v>504</v>
      </c>
      <c r="L1988" s="31" t="s">
        <v>835</v>
      </c>
      <c r="M1988" s="31" t="s">
        <v>388</v>
      </c>
      <c r="N1988" s="7">
        <v>46073</v>
      </c>
      <c r="O1988" s="33">
        <f t="shared" si="689"/>
        <v>2</v>
      </c>
      <c r="P1988" s="33">
        <f t="shared" si="690"/>
        <v>8</v>
      </c>
      <c r="Q1988" s="52">
        <f t="shared" si="691"/>
        <v>0</v>
      </c>
      <c r="R1988" s="37">
        <f t="shared" si="692"/>
        <v>0</v>
      </c>
      <c r="S1988" s="37">
        <f t="shared" si="693"/>
        <v>0</v>
      </c>
      <c r="T1988" s="37">
        <f t="shared" si="694"/>
        <v>0</v>
      </c>
      <c r="U1988" s="37">
        <f t="shared" si="695"/>
        <v>0</v>
      </c>
      <c r="V1988" s="37">
        <f t="shared" si="696"/>
        <v>0</v>
      </c>
      <c r="W1988" s="37">
        <f t="shared" si="697"/>
        <v>142186.64000000001</v>
      </c>
    </row>
    <row r="1989" spans="1:23" x14ac:dyDescent="0.35">
      <c r="A1989" s="30">
        <v>46070</v>
      </c>
      <c r="B1989" s="31" t="s">
        <v>1462</v>
      </c>
      <c r="C1989" s="31" t="s">
        <v>523</v>
      </c>
      <c r="D1989" s="31">
        <v>9000</v>
      </c>
      <c r="E1989" s="31">
        <v>1440</v>
      </c>
      <c r="F1989" s="31">
        <v>10440</v>
      </c>
      <c r="G1989" s="31">
        <v>10440</v>
      </c>
      <c r="H1989" s="31">
        <f t="shared" si="698"/>
        <v>9000</v>
      </c>
      <c r="I1989" s="30">
        <v>46100</v>
      </c>
      <c r="J1989" s="30" t="s">
        <v>503</v>
      </c>
      <c r="K1989" s="31" t="s">
        <v>504</v>
      </c>
      <c r="L1989" s="31" t="s">
        <v>397</v>
      </c>
      <c r="M1989" s="31" t="s">
        <v>388</v>
      </c>
      <c r="N1989" s="7">
        <v>46073</v>
      </c>
      <c r="O1989" s="33">
        <f t="shared" si="689"/>
        <v>2</v>
      </c>
      <c r="P1989" s="33">
        <f t="shared" si="690"/>
        <v>8</v>
      </c>
      <c r="Q1989" s="52">
        <f t="shared" si="691"/>
        <v>0</v>
      </c>
      <c r="R1989" s="37">
        <f t="shared" si="692"/>
        <v>0</v>
      </c>
      <c r="S1989" s="37">
        <f t="shared" si="693"/>
        <v>0</v>
      </c>
      <c r="T1989" s="37">
        <f t="shared" si="694"/>
        <v>0</v>
      </c>
      <c r="U1989" s="37">
        <f t="shared" si="695"/>
        <v>0</v>
      </c>
      <c r="V1989" s="37">
        <f t="shared" si="696"/>
        <v>0</v>
      </c>
      <c r="W1989" s="37">
        <f t="shared" si="697"/>
        <v>9000</v>
      </c>
    </row>
    <row r="1990" spans="1:23" x14ac:dyDescent="0.35">
      <c r="A1990" s="30">
        <v>46069</v>
      </c>
      <c r="B1990" s="31" t="s">
        <v>1469</v>
      </c>
      <c r="C1990" s="31" t="s">
        <v>926</v>
      </c>
      <c r="D1990" s="31">
        <v>8550</v>
      </c>
      <c r="E1990" s="31">
        <v>1368</v>
      </c>
      <c r="F1990" s="31">
        <v>9918</v>
      </c>
      <c r="G1990" s="31">
        <v>9918</v>
      </c>
      <c r="H1990" s="31">
        <f t="shared" si="698"/>
        <v>8550</v>
      </c>
      <c r="I1990" s="30">
        <v>46099</v>
      </c>
      <c r="J1990" s="30" t="s">
        <v>503</v>
      </c>
      <c r="K1990" s="31" t="s">
        <v>504</v>
      </c>
      <c r="L1990" s="31" t="s">
        <v>835</v>
      </c>
      <c r="M1990" s="31" t="s">
        <v>388</v>
      </c>
      <c r="N1990" s="7">
        <v>46073</v>
      </c>
      <c r="O1990" s="33">
        <f t="shared" si="689"/>
        <v>2</v>
      </c>
      <c r="P1990" s="33">
        <f t="shared" si="690"/>
        <v>8</v>
      </c>
      <c r="Q1990" s="52">
        <f t="shared" si="691"/>
        <v>0</v>
      </c>
      <c r="R1990" s="37">
        <f t="shared" si="692"/>
        <v>0</v>
      </c>
      <c r="S1990" s="37">
        <f t="shared" si="693"/>
        <v>0</v>
      </c>
      <c r="T1990" s="37">
        <f t="shared" si="694"/>
        <v>0</v>
      </c>
      <c r="U1990" s="37">
        <f t="shared" si="695"/>
        <v>0</v>
      </c>
      <c r="V1990" s="37">
        <f t="shared" si="696"/>
        <v>0</v>
      </c>
      <c r="W1990" s="37">
        <f t="shared" si="697"/>
        <v>8550</v>
      </c>
    </row>
    <row r="1991" spans="1:23" x14ac:dyDescent="0.35">
      <c r="A1991" s="30">
        <v>46069</v>
      </c>
      <c r="B1991" s="31" t="s">
        <v>1470</v>
      </c>
      <c r="C1991" s="31" t="s">
        <v>920</v>
      </c>
      <c r="D1991" s="31">
        <v>7112.44</v>
      </c>
      <c r="E1991" s="31">
        <v>1137.99</v>
      </c>
      <c r="F1991" s="31">
        <v>8250.43</v>
      </c>
      <c r="G1991" s="31">
        <v>8250.43</v>
      </c>
      <c r="H1991" s="31">
        <f t="shared" si="698"/>
        <v>7112.44</v>
      </c>
      <c r="I1991" s="30">
        <v>46099</v>
      </c>
      <c r="J1991" s="30" t="s">
        <v>503</v>
      </c>
      <c r="K1991" s="31" t="s">
        <v>504</v>
      </c>
      <c r="L1991" s="31" t="s">
        <v>835</v>
      </c>
      <c r="M1991" s="31" t="s">
        <v>388</v>
      </c>
      <c r="N1991" s="7">
        <v>46073</v>
      </c>
      <c r="O1991" s="33">
        <f t="shared" si="689"/>
        <v>2</v>
      </c>
      <c r="P1991" s="33">
        <f t="shared" si="690"/>
        <v>8</v>
      </c>
      <c r="Q1991" s="52">
        <f t="shared" si="691"/>
        <v>0</v>
      </c>
      <c r="R1991" s="37">
        <f t="shared" si="692"/>
        <v>0</v>
      </c>
      <c r="S1991" s="37">
        <f t="shared" si="693"/>
        <v>0</v>
      </c>
      <c r="T1991" s="37">
        <f t="shared" si="694"/>
        <v>0</v>
      </c>
      <c r="U1991" s="37">
        <f t="shared" si="695"/>
        <v>0</v>
      </c>
      <c r="V1991" s="37">
        <f t="shared" si="696"/>
        <v>0</v>
      </c>
      <c r="W1991" s="37">
        <f t="shared" si="697"/>
        <v>7112.44</v>
      </c>
    </row>
    <row r="1992" spans="1:23" x14ac:dyDescent="0.35">
      <c r="A1992" s="30">
        <v>46066</v>
      </c>
      <c r="B1992" s="31" t="s">
        <v>1381</v>
      </c>
      <c r="C1992" s="31" t="s">
        <v>1382</v>
      </c>
      <c r="D1992" s="31">
        <v>21000</v>
      </c>
      <c r="E1992" s="31"/>
      <c r="F1992" s="31">
        <v>21000</v>
      </c>
      <c r="G1992" s="31">
        <v>21000</v>
      </c>
      <c r="H1992" s="31">
        <f t="shared" si="698"/>
        <v>21000</v>
      </c>
      <c r="I1992" s="30">
        <v>46066</v>
      </c>
      <c r="J1992" s="30" t="s">
        <v>506</v>
      </c>
      <c r="K1992" s="31" t="s">
        <v>504</v>
      </c>
      <c r="L1992" s="31" t="s">
        <v>397</v>
      </c>
      <c r="M1992" s="31" t="s">
        <v>511</v>
      </c>
      <c r="N1992" s="7">
        <v>46073</v>
      </c>
      <c r="O1992" s="33">
        <f t="shared" si="689"/>
        <v>2</v>
      </c>
      <c r="P1992" s="33">
        <f t="shared" si="690"/>
        <v>8</v>
      </c>
      <c r="Q1992" s="52">
        <f t="shared" si="691"/>
        <v>8</v>
      </c>
      <c r="R1992" s="37">
        <f t="shared" si="692"/>
        <v>21000</v>
      </c>
      <c r="S1992" s="37">
        <f t="shared" si="693"/>
        <v>0</v>
      </c>
      <c r="T1992" s="37">
        <f t="shared" si="694"/>
        <v>0</v>
      </c>
      <c r="U1992" s="37">
        <f t="shared" si="695"/>
        <v>0</v>
      </c>
      <c r="V1992" s="37">
        <f t="shared" si="696"/>
        <v>0</v>
      </c>
      <c r="W1992" s="37">
        <f t="shared" si="697"/>
        <v>0</v>
      </c>
    </row>
    <row r="1993" spans="1:23" x14ac:dyDescent="0.35">
      <c r="A1993" s="30">
        <v>46066</v>
      </c>
      <c r="B1993" s="31" t="s">
        <v>1383</v>
      </c>
      <c r="C1993" s="31" t="s">
        <v>1382</v>
      </c>
      <c r="D1993" s="31">
        <v>6580</v>
      </c>
      <c r="E1993" s="31"/>
      <c r="F1993" s="31">
        <v>6580</v>
      </c>
      <c r="G1993" s="31">
        <v>6580</v>
      </c>
      <c r="H1993" s="31">
        <f t="shared" si="698"/>
        <v>6580</v>
      </c>
      <c r="I1993" s="30">
        <v>46066</v>
      </c>
      <c r="J1993" s="30" t="s">
        <v>506</v>
      </c>
      <c r="K1993" s="31" t="s">
        <v>504</v>
      </c>
      <c r="L1993" s="31" t="s">
        <v>397</v>
      </c>
      <c r="M1993" s="31" t="s">
        <v>511</v>
      </c>
      <c r="N1993" s="7">
        <v>46073</v>
      </c>
      <c r="O1993" s="33">
        <f t="shared" si="689"/>
        <v>2</v>
      </c>
      <c r="P1993" s="33">
        <f t="shared" si="690"/>
        <v>8</v>
      </c>
      <c r="Q1993" s="52">
        <f t="shared" si="691"/>
        <v>8</v>
      </c>
      <c r="R1993" s="37">
        <f t="shared" si="692"/>
        <v>6580</v>
      </c>
      <c r="S1993" s="37">
        <f t="shared" si="693"/>
        <v>0</v>
      </c>
      <c r="T1993" s="37">
        <f t="shared" si="694"/>
        <v>0</v>
      </c>
      <c r="U1993" s="37">
        <f t="shared" si="695"/>
        <v>0</v>
      </c>
      <c r="V1993" s="37">
        <f t="shared" si="696"/>
        <v>0</v>
      </c>
      <c r="W1993" s="37">
        <f t="shared" si="697"/>
        <v>0</v>
      </c>
    </row>
    <row r="1994" spans="1:23" x14ac:dyDescent="0.35">
      <c r="A1994" s="30">
        <v>46066</v>
      </c>
      <c r="B1994" s="31" t="s">
        <v>1384</v>
      </c>
      <c r="C1994" s="31" t="s">
        <v>1154</v>
      </c>
      <c r="D1994" s="31">
        <v>37152</v>
      </c>
      <c r="E1994" s="31">
        <v>5944.32</v>
      </c>
      <c r="F1994" s="31">
        <v>43096.32</v>
      </c>
      <c r="G1994" s="31">
        <v>43096.32</v>
      </c>
      <c r="H1994" s="31">
        <f t="shared" si="698"/>
        <v>37152</v>
      </c>
      <c r="I1994" s="30">
        <v>46096</v>
      </c>
      <c r="J1994" s="30" t="s">
        <v>503</v>
      </c>
      <c r="K1994" s="31" t="s">
        <v>504</v>
      </c>
      <c r="L1994" s="31" t="s">
        <v>397</v>
      </c>
      <c r="M1994" s="31" t="s">
        <v>388</v>
      </c>
      <c r="N1994" s="7">
        <v>46073</v>
      </c>
      <c r="O1994" s="33">
        <f t="shared" si="689"/>
        <v>2</v>
      </c>
      <c r="P1994" s="33">
        <f t="shared" si="690"/>
        <v>8</v>
      </c>
      <c r="Q1994" s="52">
        <f t="shared" si="691"/>
        <v>0</v>
      </c>
      <c r="R1994" s="37">
        <f t="shared" si="692"/>
        <v>0</v>
      </c>
      <c r="S1994" s="37">
        <f t="shared" si="693"/>
        <v>0</v>
      </c>
      <c r="T1994" s="37">
        <f t="shared" si="694"/>
        <v>0</v>
      </c>
      <c r="U1994" s="37">
        <f t="shared" si="695"/>
        <v>0</v>
      </c>
      <c r="V1994" s="37">
        <f t="shared" si="696"/>
        <v>0</v>
      </c>
      <c r="W1994" s="37">
        <f t="shared" si="697"/>
        <v>37152</v>
      </c>
    </row>
    <row r="1995" spans="1:23" x14ac:dyDescent="0.35">
      <c r="A1995" s="30">
        <v>46066</v>
      </c>
      <c r="B1995" s="31" t="s">
        <v>1385</v>
      </c>
      <c r="C1995" s="31" t="s">
        <v>402</v>
      </c>
      <c r="D1995" s="31">
        <v>68400</v>
      </c>
      <c r="E1995" s="31">
        <v>10944</v>
      </c>
      <c r="F1995" s="31">
        <v>79344</v>
      </c>
      <c r="G1995" s="31">
        <v>79344</v>
      </c>
      <c r="H1995" s="31">
        <f t="shared" si="698"/>
        <v>68400</v>
      </c>
      <c r="I1995" s="30">
        <v>46096</v>
      </c>
      <c r="J1995" s="30" t="s">
        <v>503</v>
      </c>
      <c r="K1995" s="31" t="s">
        <v>504</v>
      </c>
      <c r="L1995" s="31" t="s">
        <v>397</v>
      </c>
      <c r="M1995" s="31" t="s">
        <v>388</v>
      </c>
      <c r="N1995" s="7">
        <v>46073</v>
      </c>
      <c r="O1995" s="33">
        <f t="shared" si="689"/>
        <v>2</v>
      </c>
      <c r="P1995" s="33">
        <f t="shared" si="690"/>
        <v>8</v>
      </c>
      <c r="Q1995" s="52">
        <f t="shared" si="691"/>
        <v>0</v>
      </c>
      <c r="R1995" s="37">
        <f t="shared" si="692"/>
        <v>0</v>
      </c>
      <c r="S1995" s="37">
        <f t="shared" si="693"/>
        <v>0</v>
      </c>
      <c r="T1995" s="37">
        <f t="shared" si="694"/>
        <v>0</v>
      </c>
      <c r="U1995" s="37">
        <f t="shared" si="695"/>
        <v>0</v>
      </c>
      <c r="V1995" s="37">
        <f t="shared" si="696"/>
        <v>0</v>
      </c>
      <c r="W1995" s="37">
        <f t="shared" si="697"/>
        <v>68400</v>
      </c>
    </row>
    <row r="1996" spans="1:23" x14ac:dyDescent="0.35">
      <c r="A1996" s="30">
        <v>46066</v>
      </c>
      <c r="B1996" s="31" t="s">
        <v>1386</v>
      </c>
      <c r="C1996" s="31" t="s">
        <v>523</v>
      </c>
      <c r="D1996" s="31">
        <v>163400</v>
      </c>
      <c r="E1996" s="31">
        <v>26144</v>
      </c>
      <c r="F1996" s="31">
        <v>189544</v>
      </c>
      <c r="G1996" s="31">
        <v>189544</v>
      </c>
      <c r="H1996" s="31">
        <f t="shared" si="698"/>
        <v>163400</v>
      </c>
      <c r="I1996" s="30">
        <v>46096</v>
      </c>
      <c r="J1996" s="30" t="s">
        <v>503</v>
      </c>
      <c r="K1996" s="31" t="s">
        <v>504</v>
      </c>
      <c r="L1996" s="31" t="s">
        <v>397</v>
      </c>
      <c r="M1996" s="31" t="s">
        <v>388</v>
      </c>
      <c r="N1996" s="7">
        <v>46073</v>
      </c>
      <c r="O1996" s="33">
        <f t="shared" si="689"/>
        <v>2</v>
      </c>
      <c r="P1996" s="33">
        <f t="shared" si="690"/>
        <v>8</v>
      </c>
      <c r="Q1996" s="52">
        <f t="shared" si="691"/>
        <v>0</v>
      </c>
      <c r="R1996" s="37">
        <f t="shared" si="692"/>
        <v>0</v>
      </c>
      <c r="S1996" s="37">
        <f t="shared" si="693"/>
        <v>0</v>
      </c>
      <c r="T1996" s="37">
        <f t="shared" si="694"/>
        <v>0</v>
      </c>
      <c r="U1996" s="37">
        <f t="shared" si="695"/>
        <v>0</v>
      </c>
      <c r="V1996" s="37">
        <f t="shared" si="696"/>
        <v>0</v>
      </c>
      <c r="W1996" s="37">
        <f t="shared" si="697"/>
        <v>163400</v>
      </c>
    </row>
    <row r="1997" spans="1:23" x14ac:dyDescent="0.35">
      <c r="A1997" s="30">
        <v>46066</v>
      </c>
      <c r="B1997" s="31" t="s">
        <v>1387</v>
      </c>
      <c r="C1997" s="31" t="s">
        <v>523</v>
      </c>
      <c r="D1997" s="31">
        <v>163400</v>
      </c>
      <c r="E1997" s="31">
        <v>26144</v>
      </c>
      <c r="F1997" s="31">
        <v>189544</v>
      </c>
      <c r="G1997" s="31">
        <v>189544</v>
      </c>
      <c r="H1997" s="31">
        <f t="shared" si="698"/>
        <v>163400</v>
      </c>
      <c r="I1997" s="30">
        <v>46096</v>
      </c>
      <c r="J1997" s="30" t="s">
        <v>503</v>
      </c>
      <c r="K1997" s="31" t="s">
        <v>504</v>
      </c>
      <c r="L1997" s="31" t="s">
        <v>397</v>
      </c>
      <c r="M1997" s="31" t="s">
        <v>388</v>
      </c>
      <c r="N1997" s="7">
        <v>46073</v>
      </c>
      <c r="O1997" s="33">
        <f t="shared" si="689"/>
        <v>2</v>
      </c>
      <c r="P1997" s="33">
        <f t="shared" si="690"/>
        <v>8</v>
      </c>
      <c r="Q1997" s="52">
        <f t="shared" si="691"/>
        <v>0</v>
      </c>
      <c r="R1997" s="37">
        <f t="shared" si="692"/>
        <v>0</v>
      </c>
      <c r="S1997" s="37">
        <f t="shared" si="693"/>
        <v>0</v>
      </c>
      <c r="T1997" s="37">
        <f t="shared" si="694"/>
        <v>0</v>
      </c>
      <c r="U1997" s="37">
        <f t="shared" si="695"/>
        <v>0</v>
      </c>
      <c r="V1997" s="37">
        <f t="shared" si="696"/>
        <v>0</v>
      </c>
      <c r="W1997" s="37">
        <f t="shared" si="697"/>
        <v>163400</v>
      </c>
    </row>
    <row r="1998" spans="1:23" x14ac:dyDescent="0.35">
      <c r="A1998" s="30">
        <v>46066</v>
      </c>
      <c r="B1998" s="31" t="s">
        <v>1390</v>
      </c>
      <c r="C1998" s="31" t="s">
        <v>1382</v>
      </c>
      <c r="D1998" s="31">
        <v>11145.6</v>
      </c>
      <c r="E1998" s="31">
        <v>1783.3</v>
      </c>
      <c r="F1998" s="31">
        <v>12928.9</v>
      </c>
      <c r="G1998" s="31">
        <v>12928.9</v>
      </c>
      <c r="H1998" s="31">
        <f t="shared" si="698"/>
        <v>11145.6</v>
      </c>
      <c r="I1998" s="30">
        <v>46066</v>
      </c>
      <c r="J1998" s="30" t="s">
        <v>506</v>
      </c>
      <c r="K1998" s="31" t="s">
        <v>504</v>
      </c>
      <c r="L1998" s="31" t="s">
        <v>397</v>
      </c>
      <c r="M1998" s="31" t="s">
        <v>511</v>
      </c>
      <c r="N1998" s="7">
        <v>46073</v>
      </c>
      <c r="O1998" s="33">
        <f t="shared" si="689"/>
        <v>2</v>
      </c>
      <c r="P1998" s="33">
        <f t="shared" si="690"/>
        <v>8</v>
      </c>
      <c r="Q1998" s="52">
        <f t="shared" si="691"/>
        <v>8</v>
      </c>
      <c r="R1998" s="37">
        <f t="shared" si="692"/>
        <v>11145.6</v>
      </c>
      <c r="S1998" s="37">
        <f t="shared" si="693"/>
        <v>0</v>
      </c>
      <c r="T1998" s="37">
        <f t="shared" si="694"/>
        <v>0</v>
      </c>
      <c r="U1998" s="37">
        <f t="shared" si="695"/>
        <v>0</v>
      </c>
      <c r="V1998" s="37">
        <f t="shared" si="696"/>
        <v>0</v>
      </c>
      <c r="W1998" s="37">
        <f t="shared" si="697"/>
        <v>0</v>
      </c>
    </row>
    <row r="1999" spans="1:23" x14ac:dyDescent="0.35">
      <c r="A1999" s="30">
        <v>46066</v>
      </c>
      <c r="B1999" s="31" t="s">
        <v>1391</v>
      </c>
      <c r="C1999" s="31" t="s">
        <v>966</v>
      </c>
      <c r="D1999" s="31">
        <v>74304</v>
      </c>
      <c r="E1999" s="31">
        <v>11888.64</v>
      </c>
      <c r="F1999" s="31">
        <v>86192.639999999999</v>
      </c>
      <c r="G1999" s="31">
        <v>86192.639999999999</v>
      </c>
      <c r="H1999" s="31">
        <f t="shared" si="698"/>
        <v>74304</v>
      </c>
      <c r="I1999" s="30">
        <v>46096</v>
      </c>
      <c r="J1999" s="30" t="s">
        <v>503</v>
      </c>
      <c r="K1999" s="31" t="s">
        <v>504</v>
      </c>
      <c r="L1999" s="31" t="s">
        <v>397</v>
      </c>
      <c r="M1999" s="31" t="s">
        <v>388</v>
      </c>
      <c r="N1999" s="7">
        <v>46073</v>
      </c>
      <c r="O1999" s="33">
        <f t="shared" si="689"/>
        <v>2</v>
      </c>
      <c r="P1999" s="33">
        <f t="shared" si="690"/>
        <v>8</v>
      </c>
      <c r="Q1999" s="52">
        <f t="shared" si="691"/>
        <v>0</v>
      </c>
      <c r="R1999" s="37">
        <f t="shared" si="692"/>
        <v>0</v>
      </c>
      <c r="S1999" s="37">
        <f t="shared" si="693"/>
        <v>0</v>
      </c>
      <c r="T1999" s="37">
        <f t="shared" si="694"/>
        <v>0</v>
      </c>
      <c r="U1999" s="37">
        <f t="shared" si="695"/>
        <v>0</v>
      </c>
      <c r="V1999" s="37">
        <f t="shared" si="696"/>
        <v>0</v>
      </c>
      <c r="W1999" s="37">
        <f t="shared" si="697"/>
        <v>74304</v>
      </c>
    </row>
    <row r="2000" spans="1:23" x14ac:dyDescent="0.35">
      <c r="A2000" s="30">
        <v>46066</v>
      </c>
      <c r="B2000" s="31" t="s">
        <v>1392</v>
      </c>
      <c r="C2000" s="31" t="s">
        <v>1393</v>
      </c>
      <c r="D2000" s="31">
        <v>17802</v>
      </c>
      <c r="E2000" s="31">
        <v>2848.32</v>
      </c>
      <c r="F2000" s="31">
        <v>20650.32</v>
      </c>
      <c r="G2000" s="31">
        <v>20650.32</v>
      </c>
      <c r="H2000" s="31">
        <f t="shared" si="698"/>
        <v>17802</v>
      </c>
      <c r="I2000" s="30">
        <v>46111</v>
      </c>
      <c r="J2000" s="30" t="s">
        <v>503</v>
      </c>
      <c r="K2000" s="31" t="s">
        <v>504</v>
      </c>
      <c r="L2000" s="31" t="s">
        <v>835</v>
      </c>
      <c r="M2000" s="31" t="s">
        <v>388</v>
      </c>
      <c r="N2000" s="7">
        <v>46073</v>
      </c>
      <c r="O2000" s="33">
        <f t="shared" si="689"/>
        <v>2</v>
      </c>
      <c r="P2000" s="33">
        <f t="shared" si="690"/>
        <v>8</v>
      </c>
      <c r="Q2000" s="52">
        <f t="shared" si="691"/>
        <v>0</v>
      </c>
      <c r="R2000" s="37">
        <f t="shared" si="692"/>
        <v>0</v>
      </c>
      <c r="S2000" s="37">
        <f t="shared" si="693"/>
        <v>0</v>
      </c>
      <c r="T2000" s="37">
        <f t="shared" si="694"/>
        <v>0</v>
      </c>
      <c r="U2000" s="37">
        <f t="shared" si="695"/>
        <v>0</v>
      </c>
      <c r="V2000" s="37">
        <f t="shared" si="696"/>
        <v>0</v>
      </c>
      <c r="W2000" s="37">
        <f t="shared" si="697"/>
        <v>17802</v>
      </c>
    </row>
    <row r="2001" spans="1:23" x14ac:dyDescent="0.35">
      <c r="A2001" s="30">
        <v>46065</v>
      </c>
      <c r="B2001" s="31" t="s">
        <v>1395</v>
      </c>
      <c r="C2001" s="31" t="s">
        <v>523</v>
      </c>
      <c r="D2001" s="31">
        <v>37185.480000000003</v>
      </c>
      <c r="E2001" s="31">
        <v>5949.68</v>
      </c>
      <c r="F2001" s="31">
        <v>43135.16</v>
      </c>
      <c r="G2001" s="31">
        <v>43135.16</v>
      </c>
      <c r="H2001" s="31">
        <f t="shared" si="698"/>
        <v>37185.480000000003</v>
      </c>
      <c r="I2001" s="30">
        <v>46095</v>
      </c>
      <c r="J2001" s="30" t="s">
        <v>503</v>
      </c>
      <c r="K2001" s="31" t="s">
        <v>504</v>
      </c>
      <c r="L2001" s="31" t="s">
        <v>397</v>
      </c>
      <c r="M2001" s="31" t="s">
        <v>388</v>
      </c>
      <c r="N2001" s="7">
        <v>46073</v>
      </c>
      <c r="O2001" s="33">
        <f t="shared" si="689"/>
        <v>2</v>
      </c>
      <c r="P2001" s="33">
        <f t="shared" si="690"/>
        <v>8</v>
      </c>
      <c r="Q2001" s="52">
        <f t="shared" si="691"/>
        <v>0</v>
      </c>
      <c r="R2001" s="37">
        <f t="shared" si="692"/>
        <v>0</v>
      </c>
      <c r="S2001" s="37">
        <f t="shared" si="693"/>
        <v>0</v>
      </c>
      <c r="T2001" s="37">
        <f t="shared" si="694"/>
        <v>0</v>
      </c>
      <c r="U2001" s="37">
        <f t="shared" si="695"/>
        <v>0</v>
      </c>
      <c r="V2001" s="37">
        <f t="shared" si="696"/>
        <v>0</v>
      </c>
      <c r="W2001" s="37">
        <f t="shared" si="697"/>
        <v>37185.480000000003</v>
      </c>
    </row>
    <row r="2002" spans="1:23" x14ac:dyDescent="0.35">
      <c r="A2002" s="30">
        <v>46065</v>
      </c>
      <c r="B2002" s="31" t="s">
        <v>1398</v>
      </c>
      <c r="C2002" s="31" t="s">
        <v>414</v>
      </c>
      <c r="D2002" s="31">
        <v>174306.94</v>
      </c>
      <c r="E2002" s="31">
        <v>27889.11</v>
      </c>
      <c r="F2002" s="31">
        <v>202196.05</v>
      </c>
      <c r="G2002" s="31">
        <v>202196.05</v>
      </c>
      <c r="H2002" s="31">
        <f t="shared" si="698"/>
        <v>174306.94</v>
      </c>
      <c r="I2002" s="30">
        <v>46095</v>
      </c>
      <c r="J2002" s="30" t="s">
        <v>503</v>
      </c>
      <c r="K2002" s="31" t="s">
        <v>504</v>
      </c>
      <c r="L2002" s="31" t="s">
        <v>835</v>
      </c>
      <c r="M2002" s="31" t="s">
        <v>388</v>
      </c>
      <c r="N2002" s="7">
        <v>46073</v>
      </c>
      <c r="O2002" s="33">
        <f t="shared" si="689"/>
        <v>2</v>
      </c>
      <c r="P2002" s="33">
        <f t="shared" si="690"/>
        <v>8</v>
      </c>
      <c r="Q2002" s="52">
        <f t="shared" si="691"/>
        <v>0</v>
      </c>
      <c r="R2002" s="37">
        <f t="shared" si="692"/>
        <v>0</v>
      </c>
      <c r="S2002" s="37">
        <f t="shared" si="693"/>
        <v>0</v>
      </c>
      <c r="T2002" s="37">
        <f t="shared" si="694"/>
        <v>0</v>
      </c>
      <c r="U2002" s="37">
        <f t="shared" si="695"/>
        <v>0</v>
      </c>
      <c r="V2002" s="37">
        <f t="shared" si="696"/>
        <v>0</v>
      </c>
      <c r="W2002" s="37">
        <f t="shared" si="697"/>
        <v>174306.94</v>
      </c>
    </row>
    <row r="2003" spans="1:23" x14ac:dyDescent="0.35">
      <c r="A2003" s="30">
        <v>46064</v>
      </c>
      <c r="B2003" s="31" t="s">
        <v>1401</v>
      </c>
      <c r="C2003" s="31" t="s">
        <v>1402</v>
      </c>
      <c r="D2003" s="31">
        <v>4925</v>
      </c>
      <c r="E2003" s="31">
        <v>788</v>
      </c>
      <c r="F2003" s="31">
        <v>5713</v>
      </c>
      <c r="G2003" s="31">
        <v>5713</v>
      </c>
      <c r="H2003" s="31">
        <f t="shared" si="698"/>
        <v>4925</v>
      </c>
      <c r="I2003" s="30">
        <v>46064</v>
      </c>
      <c r="J2003" s="30" t="s">
        <v>506</v>
      </c>
      <c r="K2003" s="31" t="s">
        <v>504</v>
      </c>
      <c r="L2003" s="31" t="s">
        <v>397</v>
      </c>
      <c r="M2003" s="31" t="s">
        <v>511</v>
      </c>
      <c r="N2003" s="7">
        <v>46073</v>
      </c>
      <c r="O2003" s="33">
        <f t="shared" si="689"/>
        <v>2</v>
      </c>
      <c r="P2003" s="33">
        <f t="shared" si="690"/>
        <v>8</v>
      </c>
      <c r="Q2003" s="52">
        <f t="shared" si="691"/>
        <v>10</v>
      </c>
      <c r="R2003" s="37">
        <f t="shared" si="692"/>
        <v>4925</v>
      </c>
      <c r="S2003" s="37">
        <f t="shared" si="693"/>
        <v>0</v>
      </c>
      <c r="T2003" s="37">
        <f t="shared" si="694"/>
        <v>0</v>
      </c>
      <c r="U2003" s="37">
        <f t="shared" si="695"/>
        <v>0</v>
      </c>
      <c r="V2003" s="37">
        <f t="shared" si="696"/>
        <v>0</v>
      </c>
      <c r="W2003" s="37">
        <f t="shared" si="697"/>
        <v>0</v>
      </c>
    </row>
    <row r="2004" spans="1:23" x14ac:dyDescent="0.35">
      <c r="A2004" s="30">
        <v>46064</v>
      </c>
      <c r="B2004" s="31" t="s">
        <v>1404</v>
      </c>
      <c r="C2004" s="31" t="s">
        <v>512</v>
      </c>
      <c r="D2004" s="31">
        <v>7020</v>
      </c>
      <c r="E2004" s="31">
        <v>1123.2</v>
      </c>
      <c r="F2004" s="31">
        <v>8143.2</v>
      </c>
      <c r="G2004" s="31">
        <v>8143.2</v>
      </c>
      <c r="H2004" s="31">
        <f t="shared" si="698"/>
        <v>7020</v>
      </c>
      <c r="I2004" s="30">
        <v>46094</v>
      </c>
      <c r="J2004" s="30" t="s">
        <v>503</v>
      </c>
      <c r="K2004" s="31" t="s">
        <v>504</v>
      </c>
      <c r="L2004" s="31" t="s">
        <v>835</v>
      </c>
      <c r="M2004" s="31" t="s">
        <v>388</v>
      </c>
      <c r="N2004" s="7">
        <v>46073</v>
      </c>
      <c r="O2004" s="33">
        <f t="shared" si="689"/>
        <v>2</v>
      </c>
      <c r="P2004" s="33">
        <f t="shared" si="690"/>
        <v>8</v>
      </c>
      <c r="Q2004" s="52">
        <f t="shared" si="691"/>
        <v>0</v>
      </c>
      <c r="R2004" s="37">
        <f t="shared" si="692"/>
        <v>0</v>
      </c>
      <c r="S2004" s="37">
        <f t="shared" si="693"/>
        <v>0</v>
      </c>
      <c r="T2004" s="37">
        <f t="shared" si="694"/>
        <v>0</v>
      </c>
      <c r="U2004" s="37">
        <f t="shared" si="695"/>
        <v>0</v>
      </c>
      <c r="V2004" s="37">
        <f t="shared" si="696"/>
        <v>0</v>
      </c>
      <c r="W2004" s="37">
        <f t="shared" si="697"/>
        <v>7020</v>
      </c>
    </row>
    <row r="2005" spans="1:23" x14ac:dyDescent="0.35">
      <c r="A2005" s="30">
        <v>46064</v>
      </c>
      <c r="B2005" s="31" t="s">
        <v>1405</v>
      </c>
      <c r="C2005" s="31" t="s">
        <v>508</v>
      </c>
      <c r="D2005" s="31">
        <v>90637.69</v>
      </c>
      <c r="E2005" s="31">
        <v>14502.03</v>
      </c>
      <c r="F2005" s="31">
        <v>105139.72</v>
      </c>
      <c r="G2005" s="31">
        <v>105139.72</v>
      </c>
      <c r="H2005" s="31">
        <f t="shared" si="698"/>
        <v>90637.69</v>
      </c>
      <c r="I2005" s="30">
        <v>46064</v>
      </c>
      <c r="J2005" s="30" t="s">
        <v>506</v>
      </c>
      <c r="K2005" s="31" t="s">
        <v>504</v>
      </c>
      <c r="L2005" s="31" t="s">
        <v>397</v>
      </c>
      <c r="M2005" s="31" t="s">
        <v>511</v>
      </c>
      <c r="N2005" s="7">
        <v>46073</v>
      </c>
      <c r="O2005" s="33">
        <f t="shared" si="689"/>
        <v>2</v>
      </c>
      <c r="P2005" s="33">
        <f t="shared" si="690"/>
        <v>8</v>
      </c>
      <c r="Q2005" s="52">
        <f t="shared" si="691"/>
        <v>10</v>
      </c>
      <c r="R2005" s="37">
        <f t="shared" si="692"/>
        <v>90637.69</v>
      </c>
      <c r="S2005" s="37">
        <f t="shared" si="693"/>
        <v>0</v>
      </c>
      <c r="T2005" s="37">
        <f t="shared" si="694"/>
        <v>0</v>
      </c>
      <c r="U2005" s="37">
        <f t="shared" si="695"/>
        <v>0</v>
      </c>
      <c r="V2005" s="37">
        <f t="shared" si="696"/>
        <v>0</v>
      </c>
      <c r="W2005" s="37">
        <f t="shared" si="697"/>
        <v>0</v>
      </c>
    </row>
    <row r="2006" spans="1:23" x14ac:dyDescent="0.35">
      <c r="A2006" s="30">
        <v>46063</v>
      </c>
      <c r="B2006" s="31" t="s">
        <v>1406</v>
      </c>
      <c r="C2006" s="31" t="s">
        <v>415</v>
      </c>
      <c r="D2006" s="31">
        <v>25806.68</v>
      </c>
      <c r="E2006" s="31">
        <v>4129.07</v>
      </c>
      <c r="F2006" s="31">
        <v>29935.75</v>
      </c>
      <c r="G2006" s="31">
        <v>29935.75</v>
      </c>
      <c r="H2006" s="31">
        <f t="shared" si="698"/>
        <v>25806.68</v>
      </c>
      <c r="I2006" s="30">
        <v>46093</v>
      </c>
      <c r="J2006" s="30" t="s">
        <v>503</v>
      </c>
      <c r="K2006" s="31" t="s">
        <v>504</v>
      </c>
      <c r="L2006" s="31" t="s">
        <v>397</v>
      </c>
      <c r="M2006" s="31" t="s">
        <v>388</v>
      </c>
      <c r="N2006" s="7">
        <v>46073</v>
      </c>
      <c r="O2006" s="33">
        <f t="shared" si="689"/>
        <v>2</v>
      </c>
      <c r="P2006" s="33">
        <f t="shared" si="690"/>
        <v>8</v>
      </c>
      <c r="Q2006" s="52">
        <f t="shared" si="691"/>
        <v>0</v>
      </c>
      <c r="R2006" s="37">
        <f t="shared" si="692"/>
        <v>0</v>
      </c>
      <c r="S2006" s="37">
        <f t="shared" si="693"/>
        <v>0</v>
      </c>
      <c r="T2006" s="37">
        <f t="shared" si="694"/>
        <v>0</v>
      </c>
      <c r="U2006" s="37">
        <f t="shared" si="695"/>
        <v>0</v>
      </c>
      <c r="V2006" s="37">
        <f t="shared" si="696"/>
        <v>0</v>
      </c>
      <c r="W2006" s="37">
        <f t="shared" si="697"/>
        <v>25806.68</v>
      </c>
    </row>
    <row r="2007" spans="1:23" x14ac:dyDescent="0.35">
      <c r="A2007" s="30">
        <v>46063</v>
      </c>
      <c r="B2007" s="31" t="s">
        <v>1407</v>
      </c>
      <c r="C2007" s="31" t="s">
        <v>402</v>
      </c>
      <c r="D2007" s="31">
        <v>43500</v>
      </c>
      <c r="E2007" s="31">
        <v>6960</v>
      </c>
      <c r="F2007" s="31">
        <v>50460</v>
      </c>
      <c r="G2007" s="31">
        <v>50460</v>
      </c>
      <c r="H2007" s="31">
        <f t="shared" si="698"/>
        <v>43500</v>
      </c>
      <c r="I2007" s="30">
        <v>46093</v>
      </c>
      <c r="J2007" s="30" t="s">
        <v>503</v>
      </c>
      <c r="K2007" s="31" t="s">
        <v>504</v>
      </c>
      <c r="L2007" s="31" t="s">
        <v>397</v>
      </c>
      <c r="M2007" s="31" t="s">
        <v>388</v>
      </c>
      <c r="N2007" s="7">
        <v>46073</v>
      </c>
      <c r="O2007" s="33">
        <f t="shared" si="689"/>
        <v>2</v>
      </c>
      <c r="P2007" s="33">
        <f t="shared" si="690"/>
        <v>8</v>
      </c>
      <c r="Q2007" s="52">
        <f t="shared" si="691"/>
        <v>0</v>
      </c>
      <c r="R2007" s="37">
        <f t="shared" si="692"/>
        <v>0</v>
      </c>
      <c r="S2007" s="37">
        <f t="shared" si="693"/>
        <v>0</v>
      </c>
      <c r="T2007" s="37">
        <f t="shared" si="694"/>
        <v>0</v>
      </c>
      <c r="U2007" s="37">
        <f t="shared" si="695"/>
        <v>0</v>
      </c>
      <c r="V2007" s="37">
        <f t="shared" si="696"/>
        <v>0</v>
      </c>
      <c r="W2007" s="37">
        <f t="shared" si="697"/>
        <v>43500</v>
      </c>
    </row>
    <row r="2008" spans="1:23" x14ac:dyDescent="0.35">
      <c r="A2008" s="30">
        <v>46063</v>
      </c>
      <c r="B2008" s="31" t="s">
        <v>1408</v>
      </c>
      <c r="C2008" s="31" t="s">
        <v>523</v>
      </c>
      <c r="D2008" s="31">
        <v>9000</v>
      </c>
      <c r="E2008" s="31">
        <v>1440</v>
      </c>
      <c r="F2008" s="31">
        <v>10440</v>
      </c>
      <c r="G2008" s="31">
        <v>10440</v>
      </c>
      <c r="H2008" s="31">
        <f t="shared" si="698"/>
        <v>9000</v>
      </c>
      <c r="I2008" s="30">
        <v>46093</v>
      </c>
      <c r="J2008" s="30" t="s">
        <v>503</v>
      </c>
      <c r="K2008" s="31" t="s">
        <v>504</v>
      </c>
      <c r="L2008" s="31" t="s">
        <v>397</v>
      </c>
      <c r="M2008" s="31" t="s">
        <v>388</v>
      </c>
      <c r="N2008" s="7">
        <v>46073</v>
      </c>
      <c r="O2008" s="33">
        <f t="shared" si="689"/>
        <v>2</v>
      </c>
      <c r="P2008" s="33">
        <f t="shared" si="690"/>
        <v>8</v>
      </c>
      <c r="Q2008" s="52">
        <f t="shared" si="691"/>
        <v>0</v>
      </c>
      <c r="R2008" s="37">
        <f t="shared" si="692"/>
        <v>0</v>
      </c>
      <c r="S2008" s="37">
        <f t="shared" si="693"/>
        <v>0</v>
      </c>
      <c r="T2008" s="37">
        <f t="shared" si="694"/>
        <v>0</v>
      </c>
      <c r="U2008" s="37">
        <f t="shared" si="695"/>
        <v>0</v>
      </c>
      <c r="V2008" s="37">
        <f t="shared" si="696"/>
        <v>0</v>
      </c>
      <c r="W2008" s="37">
        <f t="shared" si="697"/>
        <v>9000</v>
      </c>
    </row>
    <row r="2009" spans="1:23" x14ac:dyDescent="0.35">
      <c r="A2009" s="30">
        <v>46063</v>
      </c>
      <c r="B2009" s="31" t="s">
        <v>1409</v>
      </c>
      <c r="C2009" s="31" t="s">
        <v>402</v>
      </c>
      <c r="D2009" s="31">
        <v>25560</v>
      </c>
      <c r="E2009" s="31">
        <v>4089.6</v>
      </c>
      <c r="F2009" s="31">
        <v>29649.599999999999</v>
      </c>
      <c r="G2009" s="31">
        <v>29649.599999999999</v>
      </c>
      <c r="H2009" s="31">
        <f t="shared" si="698"/>
        <v>25560</v>
      </c>
      <c r="I2009" s="30">
        <v>46093</v>
      </c>
      <c r="J2009" s="30" t="s">
        <v>503</v>
      </c>
      <c r="K2009" s="31" t="s">
        <v>504</v>
      </c>
      <c r="L2009" s="31" t="s">
        <v>397</v>
      </c>
      <c r="M2009" s="31" t="s">
        <v>388</v>
      </c>
      <c r="N2009" s="7">
        <v>46073</v>
      </c>
      <c r="O2009" s="33">
        <f t="shared" si="689"/>
        <v>2</v>
      </c>
      <c r="P2009" s="33">
        <f t="shared" si="690"/>
        <v>8</v>
      </c>
      <c r="Q2009" s="52">
        <f t="shared" si="691"/>
        <v>0</v>
      </c>
      <c r="R2009" s="37">
        <f t="shared" si="692"/>
        <v>0</v>
      </c>
      <c r="S2009" s="37">
        <f t="shared" si="693"/>
        <v>0</v>
      </c>
      <c r="T2009" s="37">
        <f t="shared" si="694"/>
        <v>0</v>
      </c>
      <c r="U2009" s="37">
        <f t="shared" si="695"/>
        <v>0</v>
      </c>
      <c r="V2009" s="37">
        <f t="shared" si="696"/>
        <v>0</v>
      </c>
      <c r="W2009" s="37">
        <f t="shared" si="697"/>
        <v>25560</v>
      </c>
    </row>
    <row r="2010" spans="1:23" x14ac:dyDescent="0.35">
      <c r="A2010" s="30">
        <v>46063</v>
      </c>
      <c r="B2010" s="31" t="s">
        <v>1410</v>
      </c>
      <c r="C2010" s="31" t="s">
        <v>1411</v>
      </c>
      <c r="D2010" s="31">
        <v>41257.68</v>
      </c>
      <c r="E2010" s="31">
        <v>6601.23</v>
      </c>
      <c r="F2010" s="31">
        <v>47858.91</v>
      </c>
      <c r="G2010" s="31">
        <v>47858.91</v>
      </c>
      <c r="H2010" s="31">
        <f t="shared" si="698"/>
        <v>41257.68</v>
      </c>
      <c r="I2010" s="30">
        <v>46093</v>
      </c>
      <c r="J2010" s="30" t="s">
        <v>503</v>
      </c>
      <c r="K2010" s="31" t="s">
        <v>504</v>
      </c>
      <c r="L2010" s="31" t="s">
        <v>397</v>
      </c>
      <c r="M2010" s="31" t="s">
        <v>388</v>
      </c>
      <c r="N2010" s="7">
        <v>46073</v>
      </c>
      <c r="O2010" s="33">
        <f t="shared" si="689"/>
        <v>2</v>
      </c>
      <c r="P2010" s="33">
        <f t="shared" si="690"/>
        <v>8</v>
      </c>
      <c r="Q2010" s="52">
        <f t="shared" si="691"/>
        <v>0</v>
      </c>
      <c r="R2010" s="37">
        <f t="shared" si="692"/>
        <v>0</v>
      </c>
      <c r="S2010" s="37">
        <f t="shared" si="693"/>
        <v>0</v>
      </c>
      <c r="T2010" s="37">
        <f t="shared" si="694"/>
        <v>0</v>
      </c>
      <c r="U2010" s="37">
        <f t="shared" si="695"/>
        <v>0</v>
      </c>
      <c r="V2010" s="37">
        <f t="shared" si="696"/>
        <v>0</v>
      </c>
      <c r="W2010" s="37">
        <f t="shared" si="697"/>
        <v>41257.68</v>
      </c>
    </row>
    <row r="2011" spans="1:23" x14ac:dyDescent="0.35">
      <c r="A2011" s="30">
        <v>46059</v>
      </c>
      <c r="B2011" s="31" t="s">
        <v>1312</v>
      </c>
      <c r="C2011" s="31" t="s">
        <v>790</v>
      </c>
      <c r="D2011" s="31">
        <v>48700</v>
      </c>
      <c r="E2011" s="31">
        <v>7792</v>
      </c>
      <c r="F2011" s="31">
        <v>56492</v>
      </c>
      <c r="G2011" s="31">
        <v>56492</v>
      </c>
      <c r="H2011" s="31">
        <f t="shared" si="698"/>
        <v>48700</v>
      </c>
      <c r="I2011" s="30">
        <v>46089</v>
      </c>
      <c r="J2011" s="30" t="s">
        <v>503</v>
      </c>
      <c r="K2011" s="31" t="s">
        <v>504</v>
      </c>
      <c r="L2011" s="31" t="s">
        <v>397</v>
      </c>
      <c r="M2011" s="31" t="s">
        <v>388</v>
      </c>
      <c r="N2011" s="7">
        <v>46073</v>
      </c>
      <c r="O2011" s="33">
        <f t="shared" si="689"/>
        <v>2</v>
      </c>
      <c r="P2011" s="33">
        <f t="shared" si="690"/>
        <v>8</v>
      </c>
      <c r="Q2011" s="52">
        <f t="shared" si="691"/>
        <v>0</v>
      </c>
      <c r="R2011" s="37">
        <f t="shared" si="692"/>
        <v>0</v>
      </c>
      <c r="S2011" s="37">
        <f t="shared" si="693"/>
        <v>0</v>
      </c>
      <c r="T2011" s="37">
        <f t="shared" si="694"/>
        <v>0</v>
      </c>
      <c r="U2011" s="37">
        <f t="shared" si="695"/>
        <v>0</v>
      </c>
      <c r="V2011" s="37">
        <f t="shared" si="696"/>
        <v>0</v>
      </c>
      <c r="W2011" s="37">
        <f t="shared" si="697"/>
        <v>48700</v>
      </c>
    </row>
    <row r="2012" spans="1:23" x14ac:dyDescent="0.35">
      <c r="A2012" s="30">
        <v>46059</v>
      </c>
      <c r="B2012" s="31" t="s">
        <v>1313</v>
      </c>
      <c r="C2012" s="31" t="s">
        <v>790</v>
      </c>
      <c r="D2012" s="31">
        <v>63900</v>
      </c>
      <c r="E2012" s="31">
        <v>10224</v>
      </c>
      <c r="F2012" s="31">
        <v>74124</v>
      </c>
      <c r="G2012" s="31">
        <v>74124</v>
      </c>
      <c r="H2012" s="31">
        <f t="shared" si="698"/>
        <v>63900</v>
      </c>
      <c r="I2012" s="30">
        <v>46089</v>
      </c>
      <c r="J2012" s="30" t="s">
        <v>503</v>
      </c>
      <c r="K2012" s="31" t="s">
        <v>504</v>
      </c>
      <c r="L2012" s="31" t="s">
        <v>397</v>
      </c>
      <c r="M2012" s="31" t="s">
        <v>388</v>
      </c>
      <c r="N2012" s="7">
        <v>46073</v>
      </c>
      <c r="O2012" s="33">
        <f t="shared" si="689"/>
        <v>2</v>
      </c>
      <c r="P2012" s="33">
        <f t="shared" si="690"/>
        <v>8</v>
      </c>
      <c r="Q2012" s="52">
        <f t="shared" si="691"/>
        <v>0</v>
      </c>
      <c r="R2012" s="37">
        <f t="shared" si="692"/>
        <v>0</v>
      </c>
      <c r="S2012" s="37">
        <f t="shared" si="693"/>
        <v>0</v>
      </c>
      <c r="T2012" s="37">
        <f t="shared" si="694"/>
        <v>0</v>
      </c>
      <c r="U2012" s="37">
        <f t="shared" si="695"/>
        <v>0</v>
      </c>
      <c r="V2012" s="37">
        <f t="shared" si="696"/>
        <v>0</v>
      </c>
      <c r="W2012" s="37">
        <f t="shared" si="697"/>
        <v>63900</v>
      </c>
    </row>
    <row r="2013" spans="1:23" x14ac:dyDescent="0.35">
      <c r="A2013" s="30">
        <v>46059</v>
      </c>
      <c r="B2013" s="31" t="s">
        <v>1314</v>
      </c>
      <c r="C2013" s="31" t="s">
        <v>563</v>
      </c>
      <c r="D2013" s="31">
        <v>27360</v>
      </c>
      <c r="E2013" s="31">
        <v>4377.6000000000004</v>
      </c>
      <c r="F2013" s="31">
        <v>31737.599999999999</v>
      </c>
      <c r="G2013" s="31">
        <v>31737.599999999999</v>
      </c>
      <c r="H2013" s="31">
        <f t="shared" si="698"/>
        <v>27360</v>
      </c>
      <c r="I2013" s="30">
        <v>46089</v>
      </c>
      <c r="J2013" s="30" t="s">
        <v>503</v>
      </c>
      <c r="K2013" s="31" t="s">
        <v>504</v>
      </c>
      <c r="L2013" s="31" t="s">
        <v>397</v>
      </c>
      <c r="M2013" s="31" t="s">
        <v>388</v>
      </c>
      <c r="N2013" s="7">
        <v>46073</v>
      </c>
      <c r="O2013" s="33">
        <f t="shared" si="689"/>
        <v>2</v>
      </c>
      <c r="P2013" s="33">
        <f t="shared" si="690"/>
        <v>8</v>
      </c>
      <c r="Q2013" s="52">
        <f t="shared" si="691"/>
        <v>0</v>
      </c>
      <c r="R2013" s="37">
        <f t="shared" si="692"/>
        <v>0</v>
      </c>
      <c r="S2013" s="37">
        <f t="shared" si="693"/>
        <v>0</v>
      </c>
      <c r="T2013" s="37">
        <f t="shared" si="694"/>
        <v>0</v>
      </c>
      <c r="U2013" s="37">
        <f t="shared" si="695"/>
        <v>0</v>
      </c>
      <c r="V2013" s="37">
        <f t="shared" si="696"/>
        <v>0</v>
      </c>
      <c r="W2013" s="37">
        <f t="shared" si="697"/>
        <v>27360</v>
      </c>
    </row>
    <row r="2014" spans="1:23" x14ac:dyDescent="0.35">
      <c r="A2014" s="30">
        <v>46059</v>
      </c>
      <c r="B2014" s="31" t="s">
        <v>1315</v>
      </c>
      <c r="C2014" s="31" t="s">
        <v>411</v>
      </c>
      <c r="D2014" s="31">
        <v>37020</v>
      </c>
      <c r="E2014" s="31">
        <v>5923.2</v>
      </c>
      <c r="F2014" s="31">
        <v>42943.199999999997</v>
      </c>
      <c r="G2014" s="31">
        <v>42943.199999999997</v>
      </c>
      <c r="H2014" s="31">
        <f t="shared" si="698"/>
        <v>37020</v>
      </c>
      <c r="I2014" s="30">
        <v>46089</v>
      </c>
      <c r="J2014" s="30" t="s">
        <v>503</v>
      </c>
      <c r="K2014" s="31" t="s">
        <v>504</v>
      </c>
      <c r="L2014" s="31" t="s">
        <v>835</v>
      </c>
      <c r="M2014" s="31" t="s">
        <v>388</v>
      </c>
      <c r="N2014" s="7">
        <v>46073</v>
      </c>
      <c r="O2014" s="33">
        <f t="shared" si="689"/>
        <v>2</v>
      </c>
      <c r="P2014" s="33">
        <f t="shared" si="690"/>
        <v>8</v>
      </c>
      <c r="Q2014" s="52">
        <f t="shared" si="691"/>
        <v>0</v>
      </c>
      <c r="R2014" s="37">
        <f t="shared" si="692"/>
        <v>0</v>
      </c>
      <c r="S2014" s="37">
        <f t="shared" si="693"/>
        <v>0</v>
      </c>
      <c r="T2014" s="37">
        <f t="shared" si="694"/>
        <v>0</v>
      </c>
      <c r="U2014" s="37">
        <f t="shared" si="695"/>
        <v>0</v>
      </c>
      <c r="V2014" s="37">
        <f t="shared" si="696"/>
        <v>0</v>
      </c>
      <c r="W2014" s="37">
        <f t="shared" si="697"/>
        <v>37020</v>
      </c>
    </row>
    <row r="2015" spans="1:23" x14ac:dyDescent="0.35">
      <c r="A2015" s="30">
        <v>46057</v>
      </c>
      <c r="B2015" s="31" t="s">
        <v>1317</v>
      </c>
      <c r="C2015" s="31" t="s">
        <v>512</v>
      </c>
      <c r="D2015" s="31">
        <v>10320</v>
      </c>
      <c r="E2015" s="31">
        <v>1651.2</v>
      </c>
      <c r="F2015" s="31">
        <v>11971.2</v>
      </c>
      <c r="G2015" s="31">
        <v>11971.2</v>
      </c>
      <c r="H2015" s="31">
        <f t="shared" si="698"/>
        <v>10320</v>
      </c>
      <c r="I2015" s="30">
        <v>46087</v>
      </c>
      <c r="J2015" s="30" t="s">
        <v>503</v>
      </c>
      <c r="K2015" s="31" t="s">
        <v>504</v>
      </c>
      <c r="L2015" s="31" t="s">
        <v>835</v>
      </c>
      <c r="M2015" s="31" t="s">
        <v>388</v>
      </c>
      <c r="N2015" s="7">
        <v>46073</v>
      </c>
      <c r="O2015" s="33">
        <f t="shared" si="689"/>
        <v>2</v>
      </c>
      <c r="P2015" s="33">
        <f t="shared" si="690"/>
        <v>8</v>
      </c>
      <c r="Q2015" s="52">
        <f t="shared" si="691"/>
        <v>0</v>
      </c>
      <c r="R2015" s="37">
        <f t="shared" si="692"/>
        <v>0</v>
      </c>
      <c r="S2015" s="37">
        <f t="shared" si="693"/>
        <v>0</v>
      </c>
      <c r="T2015" s="37">
        <f t="shared" si="694"/>
        <v>0</v>
      </c>
      <c r="U2015" s="37">
        <f t="shared" si="695"/>
        <v>0</v>
      </c>
      <c r="V2015" s="37">
        <f t="shared" si="696"/>
        <v>0</v>
      </c>
      <c r="W2015" s="37">
        <f t="shared" si="697"/>
        <v>10320</v>
      </c>
    </row>
    <row r="2016" spans="1:23" x14ac:dyDescent="0.35">
      <c r="A2016" s="30">
        <v>46057</v>
      </c>
      <c r="B2016" s="31" t="s">
        <v>1318</v>
      </c>
      <c r="C2016" s="31" t="s">
        <v>410</v>
      </c>
      <c r="D2016" s="31">
        <v>13600</v>
      </c>
      <c r="E2016" s="31">
        <v>2176</v>
      </c>
      <c r="F2016" s="31">
        <v>15776</v>
      </c>
      <c r="G2016" s="31">
        <v>15776</v>
      </c>
      <c r="H2016" s="31">
        <f t="shared" si="698"/>
        <v>13600</v>
      </c>
      <c r="I2016" s="30">
        <v>46087</v>
      </c>
      <c r="J2016" s="30" t="s">
        <v>503</v>
      </c>
      <c r="K2016" s="31" t="s">
        <v>504</v>
      </c>
      <c r="L2016" s="31" t="s">
        <v>397</v>
      </c>
      <c r="M2016" s="31" t="s">
        <v>388</v>
      </c>
      <c r="N2016" s="7">
        <v>46073</v>
      </c>
      <c r="O2016" s="33">
        <f t="shared" si="689"/>
        <v>2</v>
      </c>
      <c r="P2016" s="33">
        <f t="shared" si="690"/>
        <v>8</v>
      </c>
      <c r="Q2016" s="52">
        <f t="shared" si="691"/>
        <v>0</v>
      </c>
      <c r="R2016" s="37">
        <f t="shared" si="692"/>
        <v>0</v>
      </c>
      <c r="S2016" s="37">
        <f t="shared" si="693"/>
        <v>0</v>
      </c>
      <c r="T2016" s="37">
        <f t="shared" si="694"/>
        <v>0</v>
      </c>
      <c r="U2016" s="37">
        <f t="shared" si="695"/>
        <v>0</v>
      </c>
      <c r="V2016" s="37">
        <f t="shared" si="696"/>
        <v>0</v>
      </c>
      <c r="W2016" s="37">
        <f t="shared" si="697"/>
        <v>13600</v>
      </c>
    </row>
    <row r="2017" spans="1:23" x14ac:dyDescent="0.35">
      <c r="A2017" s="30">
        <v>46056</v>
      </c>
      <c r="B2017" s="31" t="s">
        <v>1319</v>
      </c>
      <c r="C2017" s="31" t="s">
        <v>523</v>
      </c>
      <c r="D2017" s="31">
        <v>6750</v>
      </c>
      <c r="E2017" s="31">
        <v>1080</v>
      </c>
      <c r="F2017" s="31">
        <v>7830</v>
      </c>
      <c r="G2017" s="31">
        <v>7830</v>
      </c>
      <c r="H2017" s="31">
        <f t="shared" si="698"/>
        <v>6750</v>
      </c>
      <c r="I2017" s="30">
        <v>46086</v>
      </c>
      <c r="J2017" s="30" t="s">
        <v>503</v>
      </c>
      <c r="K2017" s="31" t="s">
        <v>504</v>
      </c>
      <c r="L2017" s="31" t="s">
        <v>397</v>
      </c>
      <c r="M2017" s="31" t="s">
        <v>388</v>
      </c>
      <c r="N2017" s="7">
        <v>46073</v>
      </c>
      <c r="O2017" s="33">
        <f t="shared" si="689"/>
        <v>2</v>
      </c>
      <c r="P2017" s="33">
        <f t="shared" si="690"/>
        <v>8</v>
      </c>
      <c r="Q2017" s="52">
        <f t="shared" si="691"/>
        <v>0</v>
      </c>
      <c r="R2017" s="37">
        <f t="shared" si="692"/>
        <v>0</v>
      </c>
      <c r="S2017" s="37">
        <f t="shared" si="693"/>
        <v>0</v>
      </c>
      <c r="T2017" s="37">
        <f t="shared" si="694"/>
        <v>0</v>
      </c>
      <c r="U2017" s="37">
        <f t="shared" si="695"/>
        <v>0</v>
      </c>
      <c r="V2017" s="37">
        <f t="shared" si="696"/>
        <v>0</v>
      </c>
      <c r="W2017" s="37">
        <f t="shared" si="697"/>
        <v>6750</v>
      </c>
    </row>
    <row r="2018" spans="1:23" x14ac:dyDescent="0.35">
      <c r="A2018" s="30">
        <v>46053</v>
      </c>
      <c r="B2018" s="31" t="s">
        <v>1280</v>
      </c>
      <c r="C2018" s="31" t="s">
        <v>402</v>
      </c>
      <c r="D2018" s="31">
        <v>63900</v>
      </c>
      <c r="E2018" s="31">
        <v>10224</v>
      </c>
      <c r="F2018" s="31">
        <v>74124</v>
      </c>
      <c r="G2018" s="31">
        <v>74124</v>
      </c>
      <c r="H2018" s="31">
        <f t="shared" si="698"/>
        <v>63900</v>
      </c>
      <c r="I2018" s="30">
        <v>46083</v>
      </c>
      <c r="J2018" s="30" t="s">
        <v>503</v>
      </c>
      <c r="K2018" s="31" t="s">
        <v>504</v>
      </c>
      <c r="L2018" s="31" t="s">
        <v>397</v>
      </c>
      <c r="M2018" s="31" t="s">
        <v>388</v>
      </c>
      <c r="N2018" s="7">
        <v>46073</v>
      </c>
      <c r="O2018" s="33">
        <f t="shared" si="689"/>
        <v>2</v>
      </c>
      <c r="P2018" s="33">
        <f t="shared" si="690"/>
        <v>8</v>
      </c>
      <c r="Q2018" s="52">
        <f t="shared" si="691"/>
        <v>0</v>
      </c>
      <c r="R2018" s="37">
        <f t="shared" si="692"/>
        <v>0</v>
      </c>
      <c r="S2018" s="37">
        <f t="shared" si="693"/>
        <v>0</v>
      </c>
      <c r="T2018" s="37">
        <f t="shared" si="694"/>
        <v>0</v>
      </c>
      <c r="U2018" s="37">
        <f t="shared" si="695"/>
        <v>0</v>
      </c>
      <c r="V2018" s="37">
        <f t="shared" si="696"/>
        <v>0</v>
      </c>
      <c r="W2018" s="37">
        <f t="shared" si="697"/>
        <v>63900</v>
      </c>
    </row>
    <row r="2019" spans="1:23" x14ac:dyDescent="0.35">
      <c r="A2019" s="30">
        <v>46053</v>
      </c>
      <c r="B2019" s="31" t="s">
        <v>1281</v>
      </c>
      <c r="C2019" s="31" t="s">
        <v>523</v>
      </c>
      <c r="D2019" s="31">
        <v>36400</v>
      </c>
      <c r="E2019" s="31">
        <v>5824</v>
      </c>
      <c r="F2019" s="31">
        <v>42224</v>
      </c>
      <c r="G2019" s="31">
        <v>42224</v>
      </c>
      <c r="H2019" s="31">
        <f t="shared" si="698"/>
        <v>36400</v>
      </c>
      <c r="I2019" s="30">
        <v>46083</v>
      </c>
      <c r="J2019" s="30" t="s">
        <v>503</v>
      </c>
      <c r="K2019" s="31" t="s">
        <v>504</v>
      </c>
      <c r="L2019" s="31" t="s">
        <v>397</v>
      </c>
      <c r="M2019" s="31" t="s">
        <v>388</v>
      </c>
      <c r="N2019" s="7">
        <v>46073</v>
      </c>
      <c r="O2019" s="33">
        <f t="shared" si="689"/>
        <v>2</v>
      </c>
      <c r="P2019" s="33">
        <f t="shared" si="690"/>
        <v>8</v>
      </c>
      <c r="Q2019" s="52">
        <f t="shared" si="691"/>
        <v>0</v>
      </c>
      <c r="R2019" s="37">
        <f t="shared" si="692"/>
        <v>0</v>
      </c>
      <c r="S2019" s="37">
        <f t="shared" si="693"/>
        <v>0</v>
      </c>
      <c r="T2019" s="37">
        <f t="shared" si="694"/>
        <v>0</v>
      </c>
      <c r="U2019" s="37">
        <f t="shared" si="695"/>
        <v>0</v>
      </c>
      <c r="V2019" s="37">
        <f t="shared" si="696"/>
        <v>0</v>
      </c>
      <c r="W2019" s="37">
        <f t="shared" si="697"/>
        <v>36400</v>
      </c>
    </row>
    <row r="2020" spans="1:23" x14ac:dyDescent="0.35">
      <c r="A2020" s="30">
        <v>46052</v>
      </c>
      <c r="B2020" s="31" t="s">
        <v>1261</v>
      </c>
      <c r="C2020" s="31" t="s">
        <v>790</v>
      </c>
      <c r="D2020" s="31">
        <v>63900</v>
      </c>
      <c r="E2020" s="31">
        <v>10224</v>
      </c>
      <c r="F2020" s="31">
        <v>74124</v>
      </c>
      <c r="G2020" s="31">
        <v>74124</v>
      </c>
      <c r="H2020" s="31">
        <f t="shared" si="698"/>
        <v>63900</v>
      </c>
      <c r="I2020" s="30">
        <v>46082</v>
      </c>
      <c r="J2020" s="30" t="s">
        <v>503</v>
      </c>
      <c r="K2020" s="31" t="s">
        <v>504</v>
      </c>
      <c r="L2020" s="31" t="s">
        <v>397</v>
      </c>
      <c r="M2020" s="31" t="s">
        <v>388</v>
      </c>
      <c r="N2020" s="7">
        <v>46073</v>
      </c>
      <c r="O2020" s="33">
        <f t="shared" si="689"/>
        <v>2</v>
      </c>
      <c r="P2020" s="33">
        <f t="shared" si="690"/>
        <v>8</v>
      </c>
      <c r="Q2020" s="52">
        <f t="shared" si="691"/>
        <v>0</v>
      </c>
      <c r="R2020" s="37">
        <f t="shared" si="692"/>
        <v>0</v>
      </c>
      <c r="S2020" s="37">
        <f t="shared" si="693"/>
        <v>0</v>
      </c>
      <c r="T2020" s="37">
        <f t="shared" si="694"/>
        <v>0</v>
      </c>
      <c r="U2020" s="37">
        <f t="shared" si="695"/>
        <v>0</v>
      </c>
      <c r="V2020" s="37">
        <f t="shared" si="696"/>
        <v>0</v>
      </c>
      <c r="W2020" s="37">
        <f t="shared" si="697"/>
        <v>63900</v>
      </c>
    </row>
    <row r="2021" spans="1:23" x14ac:dyDescent="0.35">
      <c r="A2021" s="30">
        <v>46050</v>
      </c>
      <c r="B2021" s="31" t="s">
        <v>1262</v>
      </c>
      <c r="C2021" s="31" t="s">
        <v>831</v>
      </c>
      <c r="D2021" s="31">
        <v>20217.48</v>
      </c>
      <c r="E2021" s="31"/>
      <c r="F2021" s="31">
        <v>20217.48</v>
      </c>
      <c r="G2021" s="31">
        <v>20217.48</v>
      </c>
      <c r="H2021" s="31">
        <f t="shared" si="698"/>
        <v>20217.48</v>
      </c>
      <c r="I2021" s="30">
        <v>46080</v>
      </c>
      <c r="J2021" s="30" t="s">
        <v>505</v>
      </c>
      <c r="K2021" s="31" t="s">
        <v>504</v>
      </c>
      <c r="L2021" s="31" t="s">
        <v>397</v>
      </c>
      <c r="M2021" s="31" t="s">
        <v>388</v>
      </c>
      <c r="N2021" s="7">
        <v>46073</v>
      </c>
      <c r="O2021" s="33">
        <f t="shared" si="689"/>
        <v>2</v>
      </c>
      <c r="P2021" s="33">
        <f t="shared" si="690"/>
        <v>8</v>
      </c>
      <c r="Q2021" s="52">
        <f t="shared" si="691"/>
        <v>0</v>
      </c>
      <c r="R2021" s="37">
        <f t="shared" si="692"/>
        <v>0</v>
      </c>
      <c r="S2021" s="37">
        <f t="shared" si="693"/>
        <v>0</v>
      </c>
      <c r="T2021" s="37">
        <f t="shared" si="694"/>
        <v>0</v>
      </c>
      <c r="U2021" s="37">
        <f t="shared" si="695"/>
        <v>0</v>
      </c>
      <c r="V2021" s="37">
        <f t="shared" si="696"/>
        <v>20217.48</v>
      </c>
      <c r="W2021" s="37">
        <f t="shared" si="697"/>
        <v>0</v>
      </c>
    </row>
    <row r="2022" spans="1:23" x14ac:dyDescent="0.35">
      <c r="A2022" s="30">
        <v>46050</v>
      </c>
      <c r="B2022" s="31" t="s">
        <v>1263</v>
      </c>
      <c r="C2022" s="31" t="s">
        <v>522</v>
      </c>
      <c r="D2022" s="31">
        <v>82041.929999999993</v>
      </c>
      <c r="E2022" s="31">
        <v>13126.71</v>
      </c>
      <c r="F2022" s="31">
        <v>95168.639999999999</v>
      </c>
      <c r="G2022" s="31">
        <v>95168.639999999999</v>
      </c>
      <c r="H2022" s="31">
        <f t="shared" si="698"/>
        <v>82041.929999999993</v>
      </c>
      <c r="I2022" s="30">
        <v>46080</v>
      </c>
      <c r="J2022" s="30" t="s">
        <v>505</v>
      </c>
      <c r="K2022" s="31" t="s">
        <v>504</v>
      </c>
      <c r="L2022" s="31" t="s">
        <v>397</v>
      </c>
      <c r="M2022" s="31" t="s">
        <v>388</v>
      </c>
      <c r="N2022" s="7">
        <v>46073</v>
      </c>
      <c r="O2022" s="33">
        <f t="shared" si="689"/>
        <v>2</v>
      </c>
      <c r="P2022" s="33">
        <f t="shared" si="690"/>
        <v>8</v>
      </c>
      <c r="Q2022" s="52">
        <f t="shared" si="691"/>
        <v>0</v>
      </c>
      <c r="R2022" s="37">
        <f t="shared" si="692"/>
        <v>0</v>
      </c>
      <c r="S2022" s="37">
        <f t="shared" si="693"/>
        <v>0</v>
      </c>
      <c r="T2022" s="37">
        <f t="shared" si="694"/>
        <v>0</v>
      </c>
      <c r="U2022" s="37">
        <f t="shared" si="695"/>
        <v>0</v>
      </c>
      <c r="V2022" s="37">
        <f t="shared" si="696"/>
        <v>82041.929999999993</v>
      </c>
      <c r="W2022" s="37">
        <f t="shared" si="697"/>
        <v>0</v>
      </c>
    </row>
    <row r="2023" spans="1:23" x14ac:dyDescent="0.35">
      <c r="A2023" s="30">
        <v>46050</v>
      </c>
      <c r="B2023" s="31" t="s">
        <v>1264</v>
      </c>
      <c r="C2023" s="31" t="s">
        <v>522</v>
      </c>
      <c r="D2023" s="31">
        <v>41020.97</v>
      </c>
      <c r="E2023" s="31">
        <v>6563.36</v>
      </c>
      <c r="F2023" s="31">
        <v>47584.33</v>
      </c>
      <c r="G2023" s="31">
        <v>47584.33</v>
      </c>
      <c r="H2023" s="31">
        <f t="shared" si="698"/>
        <v>41020.97</v>
      </c>
      <c r="I2023" s="30">
        <v>46080</v>
      </c>
      <c r="J2023" s="30" t="s">
        <v>505</v>
      </c>
      <c r="K2023" s="31" t="s">
        <v>504</v>
      </c>
      <c r="L2023" s="31" t="s">
        <v>397</v>
      </c>
      <c r="M2023" s="31" t="s">
        <v>388</v>
      </c>
      <c r="N2023" s="7">
        <v>46073</v>
      </c>
      <c r="O2023" s="33">
        <f t="shared" si="689"/>
        <v>2</v>
      </c>
      <c r="P2023" s="33">
        <f t="shared" si="690"/>
        <v>8</v>
      </c>
      <c r="Q2023" s="52">
        <f t="shared" si="691"/>
        <v>0</v>
      </c>
      <c r="R2023" s="37">
        <f t="shared" si="692"/>
        <v>0</v>
      </c>
      <c r="S2023" s="37">
        <f t="shared" si="693"/>
        <v>0</v>
      </c>
      <c r="T2023" s="37">
        <f t="shared" si="694"/>
        <v>0</v>
      </c>
      <c r="U2023" s="37">
        <f t="shared" si="695"/>
        <v>0</v>
      </c>
      <c r="V2023" s="37">
        <f t="shared" si="696"/>
        <v>41020.97</v>
      </c>
      <c r="W2023" s="37">
        <f t="shared" si="697"/>
        <v>0</v>
      </c>
    </row>
    <row r="2024" spans="1:23" x14ac:dyDescent="0.35">
      <c r="A2024" s="30">
        <v>46050</v>
      </c>
      <c r="B2024" s="31" t="s">
        <v>1265</v>
      </c>
      <c r="C2024" s="31" t="s">
        <v>522</v>
      </c>
      <c r="D2024" s="31">
        <v>41020.97</v>
      </c>
      <c r="E2024" s="31">
        <v>6563.36</v>
      </c>
      <c r="F2024" s="31">
        <v>47584.33</v>
      </c>
      <c r="G2024" s="31">
        <v>47584.33</v>
      </c>
      <c r="H2024" s="31">
        <f t="shared" si="698"/>
        <v>41020.97</v>
      </c>
      <c r="I2024" s="30">
        <v>46080</v>
      </c>
      <c r="J2024" s="30" t="s">
        <v>505</v>
      </c>
      <c r="K2024" s="31" t="s">
        <v>504</v>
      </c>
      <c r="L2024" s="31" t="s">
        <v>397</v>
      </c>
      <c r="M2024" s="31" t="s">
        <v>388</v>
      </c>
      <c r="N2024" s="7">
        <v>46073</v>
      </c>
      <c r="O2024" s="33">
        <f t="shared" si="689"/>
        <v>2</v>
      </c>
      <c r="P2024" s="33">
        <f t="shared" si="690"/>
        <v>8</v>
      </c>
      <c r="Q2024" s="52">
        <f t="shared" si="691"/>
        <v>0</v>
      </c>
      <c r="R2024" s="37">
        <f t="shared" si="692"/>
        <v>0</v>
      </c>
      <c r="S2024" s="37">
        <f t="shared" si="693"/>
        <v>0</v>
      </c>
      <c r="T2024" s="37">
        <f t="shared" si="694"/>
        <v>0</v>
      </c>
      <c r="U2024" s="37">
        <f t="shared" si="695"/>
        <v>0</v>
      </c>
      <c r="V2024" s="37">
        <f t="shared" si="696"/>
        <v>41020.97</v>
      </c>
      <c r="W2024" s="37">
        <f t="shared" si="697"/>
        <v>0</v>
      </c>
    </row>
    <row r="2025" spans="1:23" x14ac:dyDescent="0.35">
      <c r="A2025" s="30">
        <v>46049</v>
      </c>
      <c r="B2025" s="31" t="s">
        <v>1268</v>
      </c>
      <c r="C2025" s="31" t="s">
        <v>409</v>
      </c>
      <c r="D2025" s="31">
        <v>16384.28</v>
      </c>
      <c r="E2025" s="31">
        <v>2621.48</v>
      </c>
      <c r="F2025" s="31">
        <v>19005.759999999998</v>
      </c>
      <c r="G2025" s="31">
        <v>19005.759999999998</v>
      </c>
      <c r="H2025" s="31">
        <f t="shared" si="698"/>
        <v>16384.28</v>
      </c>
      <c r="I2025" s="30">
        <v>46079</v>
      </c>
      <c r="J2025" s="30" t="s">
        <v>505</v>
      </c>
      <c r="K2025" s="31" t="s">
        <v>504</v>
      </c>
      <c r="L2025" s="31" t="s">
        <v>397</v>
      </c>
      <c r="M2025" s="31" t="s">
        <v>388</v>
      </c>
      <c r="N2025" s="7">
        <v>46073</v>
      </c>
      <c r="O2025" s="33">
        <f t="shared" si="689"/>
        <v>2</v>
      </c>
      <c r="P2025" s="33">
        <f t="shared" si="690"/>
        <v>8</v>
      </c>
      <c r="Q2025" s="52">
        <f t="shared" si="691"/>
        <v>0</v>
      </c>
      <c r="R2025" s="37">
        <f t="shared" si="692"/>
        <v>0</v>
      </c>
      <c r="S2025" s="37">
        <f t="shared" si="693"/>
        <v>0</v>
      </c>
      <c r="T2025" s="37">
        <f t="shared" si="694"/>
        <v>0</v>
      </c>
      <c r="U2025" s="37">
        <f t="shared" si="695"/>
        <v>0</v>
      </c>
      <c r="V2025" s="37">
        <f t="shared" si="696"/>
        <v>16384.28</v>
      </c>
      <c r="W2025" s="37">
        <f t="shared" si="697"/>
        <v>0</v>
      </c>
    </row>
    <row r="2026" spans="1:23" x14ac:dyDescent="0.35">
      <c r="A2026" s="30">
        <v>46048</v>
      </c>
      <c r="B2026" s="31" t="s">
        <v>1279</v>
      </c>
      <c r="C2026" s="31" t="s">
        <v>586</v>
      </c>
      <c r="D2026" s="31">
        <v>19500</v>
      </c>
      <c r="E2026" s="31">
        <v>3120</v>
      </c>
      <c r="F2026" s="31">
        <v>22620</v>
      </c>
      <c r="G2026" s="31">
        <v>22620</v>
      </c>
      <c r="H2026" s="31">
        <f t="shared" si="698"/>
        <v>19500</v>
      </c>
      <c r="I2026" s="30">
        <v>46078</v>
      </c>
      <c r="J2026" s="30" t="s">
        <v>505</v>
      </c>
      <c r="K2026" s="31" t="s">
        <v>504</v>
      </c>
      <c r="L2026" s="31" t="s">
        <v>397</v>
      </c>
      <c r="M2026" s="31" t="s">
        <v>388</v>
      </c>
      <c r="N2026" s="7">
        <v>46073</v>
      </c>
      <c r="O2026" s="33">
        <f t="shared" si="689"/>
        <v>2</v>
      </c>
      <c r="P2026" s="33">
        <f t="shared" si="690"/>
        <v>8</v>
      </c>
      <c r="Q2026" s="52">
        <f t="shared" si="691"/>
        <v>0</v>
      </c>
      <c r="R2026" s="37">
        <f t="shared" si="692"/>
        <v>0</v>
      </c>
      <c r="S2026" s="37">
        <f t="shared" si="693"/>
        <v>0</v>
      </c>
      <c r="T2026" s="37">
        <f t="shared" si="694"/>
        <v>0</v>
      </c>
      <c r="U2026" s="37">
        <f t="shared" si="695"/>
        <v>0</v>
      </c>
      <c r="V2026" s="37">
        <f t="shared" si="696"/>
        <v>19500</v>
      </c>
      <c r="W2026" s="37">
        <f t="shared" si="697"/>
        <v>0</v>
      </c>
    </row>
    <row r="2027" spans="1:23" x14ac:dyDescent="0.35">
      <c r="A2027" s="30">
        <v>46044</v>
      </c>
      <c r="B2027" s="31" t="s">
        <v>1194</v>
      </c>
      <c r="C2027" s="31" t="s">
        <v>563</v>
      </c>
      <c r="D2027" s="31">
        <v>42750</v>
      </c>
      <c r="E2027" s="31">
        <v>6840</v>
      </c>
      <c r="F2027" s="31">
        <v>49590</v>
      </c>
      <c r="G2027" s="31">
        <v>49590</v>
      </c>
      <c r="H2027" s="31">
        <f t="shared" si="698"/>
        <v>42750</v>
      </c>
      <c r="I2027" s="30">
        <v>46074</v>
      </c>
      <c r="J2027" s="30" t="s">
        <v>506</v>
      </c>
      <c r="K2027" s="31" t="s">
        <v>504</v>
      </c>
      <c r="L2027" s="31" t="s">
        <v>397</v>
      </c>
      <c r="M2027" s="31" t="s">
        <v>388</v>
      </c>
      <c r="N2027" s="7">
        <v>46073</v>
      </c>
      <c r="O2027" s="33">
        <f t="shared" si="689"/>
        <v>2</v>
      </c>
      <c r="P2027" s="33">
        <f t="shared" si="690"/>
        <v>8</v>
      </c>
      <c r="Q2027" s="52">
        <f t="shared" si="691"/>
        <v>0</v>
      </c>
      <c r="R2027" s="37">
        <f t="shared" si="692"/>
        <v>0</v>
      </c>
      <c r="S2027" s="37">
        <f t="shared" si="693"/>
        <v>0</v>
      </c>
      <c r="T2027" s="37">
        <f t="shared" si="694"/>
        <v>0</v>
      </c>
      <c r="U2027" s="37">
        <f t="shared" si="695"/>
        <v>0</v>
      </c>
      <c r="V2027" s="37">
        <f t="shared" si="696"/>
        <v>0</v>
      </c>
      <c r="W2027" s="37">
        <f t="shared" si="697"/>
        <v>0</v>
      </c>
    </row>
    <row r="2028" spans="1:23" x14ac:dyDescent="0.35">
      <c r="A2028" s="30">
        <v>46042</v>
      </c>
      <c r="B2028" s="31" t="s">
        <v>1197</v>
      </c>
      <c r="C2028" s="31" t="s">
        <v>792</v>
      </c>
      <c r="D2028" s="31">
        <v>82000</v>
      </c>
      <c r="E2028" s="31">
        <v>13120</v>
      </c>
      <c r="F2028" s="31">
        <v>95120</v>
      </c>
      <c r="G2028" s="31">
        <v>95120</v>
      </c>
      <c r="H2028" s="31">
        <f t="shared" si="698"/>
        <v>82000</v>
      </c>
      <c r="I2028" s="30">
        <v>46072</v>
      </c>
      <c r="J2028" s="30" t="s">
        <v>506</v>
      </c>
      <c r="K2028" s="31" t="s">
        <v>504</v>
      </c>
      <c r="L2028" s="31" t="s">
        <v>397</v>
      </c>
      <c r="M2028" s="31" t="s">
        <v>388</v>
      </c>
      <c r="N2028" s="7">
        <v>46073</v>
      </c>
      <c r="O2028" s="33">
        <f t="shared" si="689"/>
        <v>2</v>
      </c>
      <c r="P2028" s="33">
        <f t="shared" si="690"/>
        <v>8</v>
      </c>
      <c r="Q2028" s="52">
        <f t="shared" si="691"/>
        <v>2</v>
      </c>
      <c r="R2028" s="37">
        <f t="shared" si="692"/>
        <v>82000</v>
      </c>
      <c r="S2028" s="37">
        <f t="shared" si="693"/>
        <v>0</v>
      </c>
      <c r="T2028" s="37">
        <f t="shared" si="694"/>
        <v>0</v>
      </c>
      <c r="U2028" s="37">
        <f t="shared" si="695"/>
        <v>0</v>
      </c>
      <c r="V2028" s="37">
        <f t="shared" si="696"/>
        <v>0</v>
      </c>
      <c r="W2028" s="37">
        <f t="shared" si="697"/>
        <v>0</v>
      </c>
    </row>
    <row r="2029" spans="1:23" x14ac:dyDescent="0.35">
      <c r="A2029" s="30">
        <v>46042</v>
      </c>
      <c r="B2029" s="31" t="s">
        <v>1201</v>
      </c>
      <c r="C2029" s="31" t="s">
        <v>523</v>
      </c>
      <c r="D2029" s="31">
        <v>13000</v>
      </c>
      <c r="E2029" s="31">
        <v>2080</v>
      </c>
      <c r="F2029" s="31">
        <v>15080</v>
      </c>
      <c r="G2029" s="31">
        <v>15080</v>
      </c>
      <c r="H2029" s="31">
        <f t="shared" si="698"/>
        <v>13000</v>
      </c>
      <c r="I2029" s="30">
        <v>46072</v>
      </c>
      <c r="J2029" s="30" t="s">
        <v>506</v>
      </c>
      <c r="K2029" s="31" t="s">
        <v>504</v>
      </c>
      <c r="L2029" s="31" t="s">
        <v>397</v>
      </c>
      <c r="M2029" s="31" t="s">
        <v>388</v>
      </c>
      <c r="N2029" s="7">
        <v>46073</v>
      </c>
      <c r="O2029" s="33">
        <f t="shared" si="689"/>
        <v>2</v>
      </c>
      <c r="P2029" s="33">
        <f t="shared" si="690"/>
        <v>8</v>
      </c>
      <c r="Q2029" s="52">
        <f t="shared" si="691"/>
        <v>2</v>
      </c>
      <c r="R2029" s="37">
        <f t="shared" si="692"/>
        <v>13000</v>
      </c>
      <c r="S2029" s="37">
        <f t="shared" si="693"/>
        <v>0</v>
      </c>
      <c r="T2029" s="37">
        <f t="shared" si="694"/>
        <v>0</v>
      </c>
      <c r="U2029" s="37">
        <f t="shared" si="695"/>
        <v>0</v>
      </c>
      <c r="V2029" s="37">
        <f t="shared" si="696"/>
        <v>0</v>
      </c>
      <c r="W2029" s="37">
        <f t="shared" si="697"/>
        <v>0</v>
      </c>
    </row>
    <row r="2030" spans="1:23" x14ac:dyDescent="0.35">
      <c r="A2030" s="30">
        <v>46042</v>
      </c>
      <c r="B2030" s="31" t="s">
        <v>1203</v>
      </c>
      <c r="C2030" s="31" t="s">
        <v>1204</v>
      </c>
      <c r="D2030" s="31">
        <v>7740</v>
      </c>
      <c r="E2030" s="31">
        <v>1238.4000000000001</v>
      </c>
      <c r="F2030" s="31">
        <v>8978.4</v>
      </c>
      <c r="G2030" s="31">
        <v>4489.2</v>
      </c>
      <c r="H2030" s="31">
        <f>G2030/1.16</f>
        <v>3870</v>
      </c>
      <c r="I2030" s="30">
        <v>46072</v>
      </c>
      <c r="J2030" s="30" t="s">
        <v>506</v>
      </c>
      <c r="K2030" s="31" t="s">
        <v>510</v>
      </c>
      <c r="L2030" s="31" t="s">
        <v>397</v>
      </c>
      <c r="M2030" s="31" t="s">
        <v>388</v>
      </c>
      <c r="N2030" s="7">
        <v>46073</v>
      </c>
      <c r="O2030" s="33">
        <f t="shared" si="689"/>
        <v>2</v>
      </c>
      <c r="P2030" s="33">
        <f t="shared" si="690"/>
        <v>8</v>
      </c>
      <c r="Q2030" s="52">
        <f t="shared" si="691"/>
        <v>2</v>
      </c>
      <c r="R2030" s="37">
        <f t="shared" si="692"/>
        <v>3870</v>
      </c>
      <c r="S2030" s="37">
        <f t="shared" si="693"/>
        <v>0</v>
      </c>
      <c r="T2030" s="37">
        <f t="shared" si="694"/>
        <v>0</v>
      </c>
      <c r="U2030" s="37">
        <f t="shared" si="695"/>
        <v>0</v>
      </c>
      <c r="V2030" s="37">
        <f t="shared" si="696"/>
        <v>0</v>
      </c>
      <c r="W2030" s="37">
        <f t="shared" si="697"/>
        <v>0</v>
      </c>
    </row>
    <row r="2031" spans="1:23" x14ac:dyDescent="0.35">
      <c r="A2031" s="30">
        <v>46041</v>
      </c>
      <c r="B2031" s="31" t="s">
        <v>1209</v>
      </c>
      <c r="C2031" s="31" t="s">
        <v>644</v>
      </c>
      <c r="D2031" s="31">
        <v>9749.7900000000009</v>
      </c>
      <c r="E2031" s="31">
        <v>1559.97</v>
      </c>
      <c r="F2031" s="31">
        <v>11309.76</v>
      </c>
      <c r="G2031" s="31">
        <v>11309.76</v>
      </c>
      <c r="H2031" s="31">
        <f t="shared" ref="H2031:H2041" si="699">D2031</f>
        <v>9749.7900000000009</v>
      </c>
      <c r="I2031" s="30">
        <v>46071</v>
      </c>
      <c r="J2031" s="30" t="s">
        <v>506</v>
      </c>
      <c r="K2031" s="31" t="s">
        <v>504</v>
      </c>
      <c r="L2031" s="31" t="s">
        <v>835</v>
      </c>
      <c r="M2031" s="31" t="s">
        <v>388</v>
      </c>
      <c r="N2031" s="7">
        <v>46073</v>
      </c>
      <c r="O2031" s="33">
        <f t="shared" si="689"/>
        <v>2</v>
      </c>
      <c r="P2031" s="33">
        <f t="shared" si="690"/>
        <v>8</v>
      </c>
      <c r="Q2031" s="52">
        <f t="shared" si="691"/>
        <v>3</v>
      </c>
      <c r="R2031" s="37">
        <f t="shared" si="692"/>
        <v>9749.7900000000009</v>
      </c>
      <c r="S2031" s="37">
        <f t="shared" si="693"/>
        <v>0</v>
      </c>
      <c r="T2031" s="37">
        <f t="shared" si="694"/>
        <v>0</v>
      </c>
      <c r="U2031" s="37">
        <f t="shared" si="695"/>
        <v>0</v>
      </c>
      <c r="V2031" s="37">
        <f t="shared" si="696"/>
        <v>0</v>
      </c>
      <c r="W2031" s="37">
        <f t="shared" si="697"/>
        <v>0</v>
      </c>
    </row>
    <row r="2032" spans="1:23" x14ac:dyDescent="0.35">
      <c r="A2032" s="30">
        <v>46039</v>
      </c>
      <c r="B2032" s="31" t="s">
        <v>1187</v>
      </c>
      <c r="C2032" s="31" t="s">
        <v>1166</v>
      </c>
      <c r="D2032" s="31">
        <v>9906.23</v>
      </c>
      <c r="E2032" s="31">
        <v>1585</v>
      </c>
      <c r="F2032" s="31">
        <v>11491.23</v>
      </c>
      <c r="G2032" s="31">
        <v>11491.23</v>
      </c>
      <c r="H2032" s="31">
        <f t="shared" si="699"/>
        <v>9906.23</v>
      </c>
      <c r="I2032" s="30">
        <v>46069</v>
      </c>
      <c r="J2032" s="30" t="s">
        <v>506</v>
      </c>
      <c r="K2032" s="31" t="s">
        <v>504</v>
      </c>
      <c r="L2032" s="31" t="s">
        <v>397</v>
      </c>
      <c r="M2032" s="31" t="s">
        <v>388</v>
      </c>
      <c r="N2032" s="7">
        <v>46073</v>
      </c>
      <c r="O2032" s="33">
        <f t="shared" si="689"/>
        <v>2</v>
      </c>
      <c r="P2032" s="33">
        <f t="shared" si="690"/>
        <v>8</v>
      </c>
      <c r="Q2032" s="52">
        <f t="shared" si="691"/>
        <v>5</v>
      </c>
      <c r="R2032" s="37">
        <f t="shared" si="692"/>
        <v>9906.23</v>
      </c>
      <c r="S2032" s="37">
        <f t="shared" si="693"/>
        <v>0</v>
      </c>
      <c r="T2032" s="37">
        <f t="shared" si="694"/>
        <v>0</v>
      </c>
      <c r="U2032" s="37">
        <f t="shared" si="695"/>
        <v>0</v>
      </c>
      <c r="V2032" s="37">
        <f t="shared" si="696"/>
        <v>0</v>
      </c>
      <c r="W2032" s="37">
        <f t="shared" si="697"/>
        <v>0</v>
      </c>
    </row>
    <row r="2033" spans="1:23" x14ac:dyDescent="0.35">
      <c r="A2033" s="30">
        <v>46038</v>
      </c>
      <c r="B2033" s="31" t="s">
        <v>1188</v>
      </c>
      <c r="C2033" s="31" t="s">
        <v>1189</v>
      </c>
      <c r="D2033" s="31">
        <v>44290.59</v>
      </c>
      <c r="E2033" s="31">
        <v>6498.49</v>
      </c>
      <c r="F2033" s="31">
        <v>50789.08</v>
      </c>
      <c r="G2033" s="31">
        <v>50789.08</v>
      </c>
      <c r="H2033" s="31">
        <f t="shared" si="699"/>
        <v>44290.59</v>
      </c>
      <c r="I2033" s="30">
        <v>46068</v>
      </c>
      <c r="J2033" s="30" t="s">
        <v>506</v>
      </c>
      <c r="K2033" s="31" t="s">
        <v>504</v>
      </c>
      <c r="L2033" s="31" t="s">
        <v>397</v>
      </c>
      <c r="M2033" s="31" t="s">
        <v>388</v>
      </c>
      <c r="N2033" s="7">
        <v>46073</v>
      </c>
      <c r="O2033" s="33">
        <f t="shared" si="689"/>
        <v>2</v>
      </c>
      <c r="P2033" s="33">
        <f t="shared" si="690"/>
        <v>8</v>
      </c>
      <c r="Q2033" s="52">
        <f t="shared" si="691"/>
        <v>6</v>
      </c>
      <c r="R2033" s="37">
        <f t="shared" si="692"/>
        <v>44290.59</v>
      </c>
      <c r="S2033" s="37">
        <f t="shared" si="693"/>
        <v>0</v>
      </c>
      <c r="T2033" s="37">
        <f t="shared" si="694"/>
        <v>0</v>
      </c>
      <c r="U2033" s="37">
        <f t="shared" si="695"/>
        <v>0</v>
      </c>
      <c r="V2033" s="37">
        <f t="shared" si="696"/>
        <v>0</v>
      </c>
      <c r="W2033" s="37">
        <f t="shared" si="697"/>
        <v>0</v>
      </c>
    </row>
    <row r="2034" spans="1:23" x14ac:dyDescent="0.35">
      <c r="A2034" s="30">
        <v>46038</v>
      </c>
      <c r="B2034" s="31" t="s">
        <v>1139</v>
      </c>
      <c r="C2034" s="31" t="s">
        <v>745</v>
      </c>
      <c r="D2034" s="31">
        <v>30090.18</v>
      </c>
      <c r="E2034" s="31">
        <v>4814.43</v>
      </c>
      <c r="F2034" s="31">
        <v>34904.61</v>
      </c>
      <c r="G2034" s="31">
        <v>34904.61</v>
      </c>
      <c r="H2034" s="31">
        <f t="shared" si="699"/>
        <v>30090.18</v>
      </c>
      <c r="I2034" s="30">
        <v>46068</v>
      </c>
      <c r="J2034" s="30" t="s">
        <v>506</v>
      </c>
      <c r="K2034" s="31" t="s">
        <v>504</v>
      </c>
      <c r="L2034" s="31" t="s">
        <v>835</v>
      </c>
      <c r="M2034" s="31" t="s">
        <v>388</v>
      </c>
      <c r="N2034" s="7">
        <v>46073</v>
      </c>
      <c r="O2034" s="33">
        <f t="shared" si="689"/>
        <v>2</v>
      </c>
      <c r="P2034" s="33">
        <f t="shared" si="690"/>
        <v>8</v>
      </c>
      <c r="Q2034" s="52">
        <f t="shared" si="691"/>
        <v>6</v>
      </c>
      <c r="R2034" s="37">
        <f t="shared" si="692"/>
        <v>30090.18</v>
      </c>
      <c r="S2034" s="37">
        <f t="shared" si="693"/>
        <v>0</v>
      </c>
      <c r="T2034" s="37">
        <f t="shared" si="694"/>
        <v>0</v>
      </c>
      <c r="U2034" s="37">
        <f t="shared" si="695"/>
        <v>0</v>
      </c>
      <c r="V2034" s="37">
        <f t="shared" si="696"/>
        <v>0</v>
      </c>
      <c r="W2034" s="37">
        <f t="shared" si="697"/>
        <v>0</v>
      </c>
    </row>
    <row r="2035" spans="1:23" x14ac:dyDescent="0.35">
      <c r="A2035" s="30">
        <v>46037</v>
      </c>
      <c r="B2035" s="31" t="s">
        <v>1142</v>
      </c>
      <c r="C2035" s="31" t="s">
        <v>926</v>
      </c>
      <c r="D2035" s="31">
        <v>44390</v>
      </c>
      <c r="E2035" s="31">
        <v>7102.4</v>
      </c>
      <c r="F2035" s="31">
        <v>51492.4</v>
      </c>
      <c r="G2035" s="31">
        <v>51492.4</v>
      </c>
      <c r="H2035" s="31">
        <f t="shared" si="699"/>
        <v>44390</v>
      </c>
      <c r="I2035" s="30">
        <v>46067</v>
      </c>
      <c r="J2035" s="30" t="s">
        <v>506</v>
      </c>
      <c r="K2035" s="31" t="s">
        <v>504</v>
      </c>
      <c r="L2035" s="31" t="s">
        <v>835</v>
      </c>
      <c r="M2035" s="31" t="s">
        <v>388</v>
      </c>
      <c r="N2035" s="7">
        <v>46073</v>
      </c>
      <c r="O2035" s="33">
        <f t="shared" si="689"/>
        <v>2</v>
      </c>
      <c r="P2035" s="33">
        <f t="shared" si="690"/>
        <v>8</v>
      </c>
      <c r="Q2035" s="52">
        <f t="shared" si="691"/>
        <v>7</v>
      </c>
      <c r="R2035" s="37">
        <f t="shared" si="692"/>
        <v>44390</v>
      </c>
      <c r="S2035" s="37">
        <f t="shared" si="693"/>
        <v>0</v>
      </c>
      <c r="T2035" s="37">
        <f t="shared" si="694"/>
        <v>0</v>
      </c>
      <c r="U2035" s="37">
        <f t="shared" si="695"/>
        <v>0</v>
      </c>
      <c r="V2035" s="37">
        <f t="shared" si="696"/>
        <v>0</v>
      </c>
      <c r="W2035" s="37">
        <f t="shared" si="697"/>
        <v>0</v>
      </c>
    </row>
    <row r="2036" spans="1:23" x14ac:dyDescent="0.35">
      <c r="A2036" s="30">
        <v>46037</v>
      </c>
      <c r="B2036" s="31" t="s">
        <v>1143</v>
      </c>
      <c r="C2036" s="31" t="s">
        <v>920</v>
      </c>
      <c r="D2036" s="31">
        <v>17638.53</v>
      </c>
      <c r="E2036" s="31">
        <v>2822.16</v>
      </c>
      <c r="F2036" s="31">
        <v>20460.689999999999</v>
      </c>
      <c r="G2036" s="31">
        <v>20460.689999999999</v>
      </c>
      <c r="H2036" s="31">
        <f t="shared" si="699"/>
        <v>17638.53</v>
      </c>
      <c r="I2036" s="30">
        <v>46067</v>
      </c>
      <c r="J2036" s="30" t="s">
        <v>506</v>
      </c>
      <c r="K2036" s="31" t="s">
        <v>504</v>
      </c>
      <c r="L2036" s="31" t="s">
        <v>835</v>
      </c>
      <c r="M2036" s="31" t="s">
        <v>388</v>
      </c>
      <c r="N2036" s="7">
        <v>46073</v>
      </c>
      <c r="O2036" s="33">
        <f t="shared" si="689"/>
        <v>2</v>
      </c>
      <c r="P2036" s="33">
        <f t="shared" si="690"/>
        <v>8</v>
      </c>
      <c r="Q2036" s="52">
        <f t="shared" si="691"/>
        <v>7</v>
      </c>
      <c r="R2036" s="37">
        <f t="shared" si="692"/>
        <v>17638.53</v>
      </c>
      <c r="S2036" s="37">
        <f t="shared" si="693"/>
        <v>0</v>
      </c>
      <c r="T2036" s="37">
        <f t="shared" si="694"/>
        <v>0</v>
      </c>
      <c r="U2036" s="37">
        <f t="shared" si="695"/>
        <v>0</v>
      </c>
      <c r="V2036" s="37">
        <f t="shared" si="696"/>
        <v>0</v>
      </c>
      <c r="W2036" s="37">
        <f t="shared" si="697"/>
        <v>0</v>
      </c>
    </row>
    <row r="2037" spans="1:23" x14ac:dyDescent="0.35">
      <c r="A2037" s="30">
        <v>46036</v>
      </c>
      <c r="B2037" s="31" t="s">
        <v>1148</v>
      </c>
      <c r="C2037" s="31" t="s">
        <v>523</v>
      </c>
      <c r="D2037" s="31">
        <v>7480</v>
      </c>
      <c r="E2037" s="31">
        <v>1196.8</v>
      </c>
      <c r="F2037" s="31">
        <v>8676.7999999999993</v>
      </c>
      <c r="G2037" s="31">
        <v>8676.7999999999993</v>
      </c>
      <c r="H2037" s="31">
        <f t="shared" si="699"/>
        <v>7480</v>
      </c>
      <c r="I2037" s="30">
        <v>46066</v>
      </c>
      <c r="J2037" s="30" t="s">
        <v>506</v>
      </c>
      <c r="K2037" s="31" t="s">
        <v>504</v>
      </c>
      <c r="L2037" s="31" t="s">
        <v>397</v>
      </c>
      <c r="M2037" s="31" t="s">
        <v>388</v>
      </c>
      <c r="N2037" s="7">
        <v>46073</v>
      </c>
      <c r="O2037" s="33">
        <f t="shared" si="689"/>
        <v>2</v>
      </c>
      <c r="P2037" s="33">
        <f t="shared" si="690"/>
        <v>8</v>
      </c>
      <c r="Q2037" s="52">
        <f t="shared" si="691"/>
        <v>8</v>
      </c>
      <c r="R2037" s="37">
        <f t="shared" si="692"/>
        <v>7480</v>
      </c>
      <c r="S2037" s="37">
        <f t="shared" si="693"/>
        <v>0</v>
      </c>
      <c r="T2037" s="37">
        <f t="shared" si="694"/>
        <v>0</v>
      </c>
      <c r="U2037" s="37">
        <f t="shared" si="695"/>
        <v>0</v>
      </c>
      <c r="V2037" s="37">
        <f t="shared" si="696"/>
        <v>0</v>
      </c>
      <c r="W2037" s="37">
        <f t="shared" si="697"/>
        <v>0</v>
      </c>
    </row>
    <row r="2038" spans="1:23" x14ac:dyDescent="0.35">
      <c r="A2038" s="30">
        <v>46036</v>
      </c>
      <c r="B2038" s="31" t="s">
        <v>1152</v>
      </c>
      <c r="C2038" s="31" t="s">
        <v>523</v>
      </c>
      <c r="D2038" s="31">
        <v>8400</v>
      </c>
      <c r="E2038" s="31">
        <v>1344</v>
      </c>
      <c r="F2038" s="31">
        <v>9744</v>
      </c>
      <c r="G2038" s="31">
        <v>9744</v>
      </c>
      <c r="H2038" s="31">
        <f t="shared" si="699"/>
        <v>8400</v>
      </c>
      <c r="I2038" s="30">
        <v>46066</v>
      </c>
      <c r="J2038" s="30" t="s">
        <v>506</v>
      </c>
      <c r="K2038" s="31" t="s">
        <v>504</v>
      </c>
      <c r="L2038" s="31" t="s">
        <v>397</v>
      </c>
      <c r="M2038" s="31" t="s">
        <v>388</v>
      </c>
      <c r="N2038" s="7">
        <v>46073</v>
      </c>
      <c r="O2038" s="33">
        <f t="shared" si="689"/>
        <v>2</v>
      </c>
      <c r="P2038" s="33">
        <f t="shared" si="690"/>
        <v>8</v>
      </c>
      <c r="Q2038" s="52">
        <f t="shared" si="691"/>
        <v>8</v>
      </c>
      <c r="R2038" s="37">
        <f t="shared" si="692"/>
        <v>8400</v>
      </c>
      <c r="S2038" s="37">
        <f t="shared" si="693"/>
        <v>0</v>
      </c>
      <c r="T2038" s="37">
        <f t="shared" si="694"/>
        <v>0</v>
      </c>
      <c r="U2038" s="37">
        <f t="shared" si="695"/>
        <v>0</v>
      </c>
      <c r="V2038" s="37">
        <f t="shared" si="696"/>
        <v>0</v>
      </c>
      <c r="W2038" s="37">
        <f t="shared" si="697"/>
        <v>0</v>
      </c>
    </row>
    <row r="2039" spans="1:23" x14ac:dyDescent="0.35">
      <c r="A2039" s="30">
        <v>46030</v>
      </c>
      <c r="B2039" s="31" t="s">
        <v>1091</v>
      </c>
      <c r="C2039" s="31" t="s">
        <v>831</v>
      </c>
      <c r="D2039" s="31">
        <v>45000</v>
      </c>
      <c r="E2039" s="31"/>
      <c r="F2039" s="31">
        <v>45000</v>
      </c>
      <c r="G2039" s="31">
        <v>45000</v>
      </c>
      <c r="H2039" s="31">
        <f t="shared" si="699"/>
        <v>45000</v>
      </c>
      <c r="I2039" s="30">
        <v>46060</v>
      </c>
      <c r="J2039" s="30" t="s">
        <v>506</v>
      </c>
      <c r="K2039" s="31" t="s">
        <v>504</v>
      </c>
      <c r="L2039" s="31" t="s">
        <v>397</v>
      </c>
      <c r="M2039" s="31" t="s">
        <v>388</v>
      </c>
      <c r="N2039" s="7">
        <v>46073</v>
      </c>
      <c r="O2039" s="33">
        <f t="shared" ref="O2039:O2071" si="700">MONTH(N2039)</f>
        <v>2</v>
      </c>
      <c r="P2039" s="33">
        <f t="shared" ref="P2039:P2071" si="701">WEEKNUM(N2039)</f>
        <v>8</v>
      </c>
      <c r="Q2039" s="52">
        <f t="shared" ref="Q2039:Q2071" si="702">IF(J2039="Vencido",N2039-I2039+1,0)</f>
        <v>14</v>
      </c>
      <c r="R2039" s="37">
        <f t="shared" ref="R2039:R2071" si="703">IF(Q2039&gt;0,IF(Q2039&lt;31,H2039,0),0)</f>
        <v>45000</v>
      </c>
      <c r="S2039" s="37">
        <f t="shared" ref="S2039:S2071" si="704">IF(Q2039&gt;30,IF(Q2039&lt;61,H2039,0),0)</f>
        <v>0</v>
      </c>
      <c r="T2039" s="37">
        <f t="shared" ref="T2039:T2071" si="705">IF(Q2039&gt;60,IF(Q2039&lt;91,H2039,0),0)</f>
        <v>0</v>
      </c>
      <c r="U2039" s="37">
        <f t="shared" ref="U2039:U2071" si="706">IF(Q2039&gt;90,H2039,0)</f>
        <v>0</v>
      </c>
      <c r="V2039" s="37">
        <f t="shared" ref="V2039:V2071" si="707">IF(J2039="Por vencer",H2039,0)</f>
        <v>0</v>
      </c>
      <c r="W2039" s="37">
        <f t="shared" ref="W2039:W2071" si="708">IF(J2039="Vigente",H2039,0)</f>
        <v>0</v>
      </c>
    </row>
    <row r="2040" spans="1:23" x14ac:dyDescent="0.35">
      <c r="A2040" s="30">
        <v>46029</v>
      </c>
      <c r="B2040" s="31" t="s">
        <v>1098</v>
      </c>
      <c r="C2040" s="31" t="s">
        <v>794</v>
      </c>
      <c r="D2040" s="31">
        <v>7277.73</v>
      </c>
      <c r="E2040" s="31">
        <v>1164.44</v>
      </c>
      <c r="F2040" s="31">
        <v>8442.17</v>
      </c>
      <c r="G2040" s="31">
        <v>8442.17</v>
      </c>
      <c r="H2040" s="31">
        <f t="shared" si="699"/>
        <v>7277.73</v>
      </c>
      <c r="I2040" s="30">
        <v>46059</v>
      </c>
      <c r="J2040" s="30" t="s">
        <v>506</v>
      </c>
      <c r="K2040" s="31" t="s">
        <v>504</v>
      </c>
      <c r="L2040" s="31" t="s">
        <v>397</v>
      </c>
      <c r="M2040" s="31" t="s">
        <v>388</v>
      </c>
      <c r="N2040" s="7">
        <v>46073</v>
      </c>
      <c r="O2040" s="33">
        <f t="shared" si="700"/>
        <v>2</v>
      </c>
      <c r="P2040" s="33">
        <f t="shared" si="701"/>
        <v>8</v>
      </c>
      <c r="Q2040" s="52">
        <f t="shared" si="702"/>
        <v>15</v>
      </c>
      <c r="R2040" s="37">
        <f t="shared" si="703"/>
        <v>7277.73</v>
      </c>
      <c r="S2040" s="37">
        <f t="shared" si="704"/>
        <v>0</v>
      </c>
      <c r="T2040" s="37">
        <f t="shared" si="705"/>
        <v>0</v>
      </c>
      <c r="U2040" s="37">
        <f t="shared" si="706"/>
        <v>0</v>
      </c>
      <c r="V2040" s="37">
        <f t="shared" si="707"/>
        <v>0</v>
      </c>
      <c r="W2040" s="37">
        <f t="shared" si="708"/>
        <v>0</v>
      </c>
    </row>
    <row r="2041" spans="1:23" x14ac:dyDescent="0.35">
      <c r="A2041" s="30">
        <v>46017</v>
      </c>
      <c r="B2041" s="31" t="s">
        <v>1061</v>
      </c>
      <c r="C2041" s="31" t="s">
        <v>926</v>
      </c>
      <c r="D2041" s="31">
        <v>42000</v>
      </c>
      <c r="E2041" s="31">
        <v>6720</v>
      </c>
      <c r="F2041" s="31">
        <v>48720</v>
      </c>
      <c r="G2041" s="31">
        <v>48720</v>
      </c>
      <c r="H2041" s="31">
        <f t="shared" si="699"/>
        <v>42000</v>
      </c>
      <c r="I2041" s="30">
        <v>46047</v>
      </c>
      <c r="J2041" s="30" t="s">
        <v>506</v>
      </c>
      <c r="K2041" s="31" t="s">
        <v>504</v>
      </c>
      <c r="L2041" s="31" t="s">
        <v>835</v>
      </c>
      <c r="M2041" s="31" t="s">
        <v>388</v>
      </c>
      <c r="N2041" s="7">
        <v>46073</v>
      </c>
      <c r="O2041" s="33">
        <f t="shared" si="700"/>
        <v>2</v>
      </c>
      <c r="P2041" s="33">
        <f t="shared" si="701"/>
        <v>8</v>
      </c>
      <c r="Q2041" s="52">
        <f t="shared" si="702"/>
        <v>27</v>
      </c>
      <c r="R2041" s="37">
        <f t="shared" si="703"/>
        <v>42000</v>
      </c>
      <c r="S2041" s="37">
        <f t="shared" si="704"/>
        <v>0</v>
      </c>
      <c r="T2041" s="37">
        <f t="shared" si="705"/>
        <v>0</v>
      </c>
      <c r="U2041" s="37">
        <f t="shared" si="706"/>
        <v>0</v>
      </c>
      <c r="V2041" s="37">
        <f t="shared" si="707"/>
        <v>0</v>
      </c>
      <c r="W2041" s="37">
        <f t="shared" si="708"/>
        <v>0</v>
      </c>
    </row>
    <row r="2042" spans="1:23" x14ac:dyDescent="0.35">
      <c r="A2042" s="30">
        <v>46010</v>
      </c>
      <c r="B2042" s="31" t="s">
        <v>1036</v>
      </c>
      <c r="C2042" s="31" t="s">
        <v>926</v>
      </c>
      <c r="D2042" s="31">
        <v>42000</v>
      </c>
      <c r="E2042" s="31">
        <v>6720</v>
      </c>
      <c r="F2042" s="31">
        <v>48720</v>
      </c>
      <c r="G2042" s="31">
        <v>14640</v>
      </c>
      <c r="H2042" s="31">
        <f t="shared" ref="H2042:H2043" si="709">G2042/1.16</f>
        <v>12620.689655172415</v>
      </c>
      <c r="I2042" s="30">
        <v>46040</v>
      </c>
      <c r="J2042" s="30" t="s">
        <v>506</v>
      </c>
      <c r="K2042" s="31" t="s">
        <v>510</v>
      </c>
      <c r="L2042" s="31" t="s">
        <v>835</v>
      </c>
      <c r="M2042" s="31" t="s">
        <v>388</v>
      </c>
      <c r="N2042" s="7">
        <v>46073</v>
      </c>
      <c r="O2042" s="33">
        <f t="shared" si="700"/>
        <v>2</v>
      </c>
      <c r="P2042" s="33">
        <f t="shared" si="701"/>
        <v>8</v>
      </c>
      <c r="Q2042" s="52">
        <f t="shared" si="702"/>
        <v>34</v>
      </c>
      <c r="R2042" s="37">
        <f t="shared" si="703"/>
        <v>0</v>
      </c>
      <c r="S2042" s="37">
        <f t="shared" si="704"/>
        <v>12620.689655172415</v>
      </c>
      <c r="T2042" s="37">
        <f t="shared" si="705"/>
        <v>0</v>
      </c>
      <c r="U2042" s="37">
        <f t="shared" si="706"/>
        <v>0</v>
      </c>
      <c r="V2042" s="37">
        <f t="shared" si="707"/>
        <v>0</v>
      </c>
      <c r="W2042" s="37">
        <f t="shared" si="708"/>
        <v>0</v>
      </c>
    </row>
    <row r="2043" spans="1:23" x14ac:dyDescent="0.35">
      <c r="A2043" s="30">
        <v>45953</v>
      </c>
      <c r="B2043" s="31" t="s">
        <v>960</v>
      </c>
      <c r="C2043" s="31" t="s">
        <v>858</v>
      </c>
      <c r="D2043" s="31">
        <v>19694.400000000001</v>
      </c>
      <c r="E2043" s="31">
        <v>3151.1</v>
      </c>
      <c r="F2043" s="31">
        <v>22845.5</v>
      </c>
      <c r="G2043" s="31">
        <v>2429.5</v>
      </c>
      <c r="H2043" s="31">
        <f t="shared" si="709"/>
        <v>2094.3965517241381</v>
      </c>
      <c r="I2043" s="30">
        <v>45968</v>
      </c>
      <c r="J2043" s="30" t="s">
        <v>506</v>
      </c>
      <c r="K2043" s="31" t="s">
        <v>510</v>
      </c>
      <c r="L2043" s="31" t="s">
        <v>835</v>
      </c>
      <c r="M2043" s="31" t="s">
        <v>388</v>
      </c>
      <c r="N2043" s="7">
        <v>46073</v>
      </c>
      <c r="O2043" s="33">
        <f t="shared" si="700"/>
        <v>2</v>
      </c>
      <c r="P2043" s="33">
        <f t="shared" si="701"/>
        <v>8</v>
      </c>
      <c r="Q2043" s="52">
        <f t="shared" si="702"/>
        <v>106</v>
      </c>
      <c r="R2043" s="37">
        <f t="shared" si="703"/>
        <v>0</v>
      </c>
      <c r="S2043" s="37">
        <f t="shared" si="704"/>
        <v>0</v>
      </c>
      <c r="T2043" s="37">
        <f t="shared" si="705"/>
        <v>0</v>
      </c>
      <c r="U2043" s="37">
        <f t="shared" si="706"/>
        <v>2094.3965517241381</v>
      </c>
      <c r="V2043" s="37">
        <f t="shared" si="707"/>
        <v>0</v>
      </c>
      <c r="W2043" s="37">
        <f t="shared" si="708"/>
        <v>0</v>
      </c>
    </row>
    <row r="2044" spans="1:23" x14ac:dyDescent="0.35">
      <c r="A2044" s="30">
        <v>45944</v>
      </c>
      <c r="B2044" s="31" t="s">
        <v>959</v>
      </c>
      <c r="C2044" s="31" t="s">
        <v>920</v>
      </c>
      <c r="D2044" s="31">
        <v>14295.42</v>
      </c>
      <c r="E2044" s="31">
        <v>2287.27</v>
      </c>
      <c r="F2044" s="31">
        <v>16582.689999999999</v>
      </c>
      <c r="G2044" s="31">
        <v>16582.689999999999</v>
      </c>
      <c r="H2044" s="31">
        <f t="shared" ref="H2044:H2046" si="710">D2044</f>
        <v>14295.42</v>
      </c>
      <c r="I2044" s="30">
        <v>45974</v>
      </c>
      <c r="J2044" s="30" t="s">
        <v>506</v>
      </c>
      <c r="K2044" s="31" t="s">
        <v>504</v>
      </c>
      <c r="L2044" s="31" t="s">
        <v>835</v>
      </c>
      <c r="M2044" s="31" t="s">
        <v>388</v>
      </c>
      <c r="N2044" s="7">
        <v>46073</v>
      </c>
      <c r="O2044" s="33">
        <f t="shared" si="700"/>
        <v>2</v>
      </c>
      <c r="P2044" s="33">
        <f t="shared" si="701"/>
        <v>8</v>
      </c>
      <c r="Q2044" s="52">
        <f t="shared" si="702"/>
        <v>100</v>
      </c>
      <c r="R2044" s="37">
        <f t="shared" si="703"/>
        <v>0</v>
      </c>
      <c r="S2044" s="37">
        <f t="shared" si="704"/>
        <v>0</v>
      </c>
      <c r="T2044" s="37">
        <f t="shared" si="705"/>
        <v>0</v>
      </c>
      <c r="U2044" s="37">
        <f t="shared" si="706"/>
        <v>14295.42</v>
      </c>
      <c r="V2044" s="37">
        <f t="shared" si="707"/>
        <v>0</v>
      </c>
      <c r="W2044" s="37">
        <f t="shared" si="708"/>
        <v>0</v>
      </c>
    </row>
    <row r="2045" spans="1:23" x14ac:dyDescent="0.35">
      <c r="A2045" s="30">
        <v>45933</v>
      </c>
      <c r="B2045" s="31" t="s">
        <v>953</v>
      </c>
      <c r="C2045" s="31" t="s">
        <v>920</v>
      </c>
      <c r="D2045" s="31">
        <v>24043.32</v>
      </c>
      <c r="E2045" s="31">
        <v>3846.93</v>
      </c>
      <c r="F2045" s="31">
        <v>27890.25</v>
      </c>
      <c r="G2045" s="31">
        <v>27890.25</v>
      </c>
      <c r="H2045" s="31">
        <f t="shared" si="710"/>
        <v>24043.32</v>
      </c>
      <c r="I2045" s="30">
        <v>45963</v>
      </c>
      <c r="J2045" s="30" t="s">
        <v>506</v>
      </c>
      <c r="K2045" s="31" t="s">
        <v>504</v>
      </c>
      <c r="L2045" s="31" t="s">
        <v>835</v>
      </c>
      <c r="M2045" s="31" t="s">
        <v>388</v>
      </c>
      <c r="N2045" s="7">
        <v>46073</v>
      </c>
      <c r="O2045" s="33">
        <f t="shared" si="700"/>
        <v>2</v>
      </c>
      <c r="P2045" s="33">
        <f t="shared" si="701"/>
        <v>8</v>
      </c>
      <c r="Q2045" s="52">
        <f t="shared" si="702"/>
        <v>111</v>
      </c>
      <c r="R2045" s="37">
        <f t="shared" si="703"/>
        <v>0</v>
      </c>
      <c r="S2045" s="37">
        <f t="shared" si="704"/>
        <v>0</v>
      </c>
      <c r="T2045" s="37">
        <f t="shared" si="705"/>
        <v>0</v>
      </c>
      <c r="U2045" s="37">
        <f t="shared" si="706"/>
        <v>24043.32</v>
      </c>
      <c r="V2045" s="37">
        <f t="shared" si="707"/>
        <v>0</v>
      </c>
      <c r="W2045" s="37">
        <f t="shared" si="708"/>
        <v>0</v>
      </c>
    </row>
    <row r="2046" spans="1:23" x14ac:dyDescent="0.35">
      <c r="A2046" s="30">
        <v>45931</v>
      </c>
      <c r="B2046" s="31" t="s">
        <v>954</v>
      </c>
      <c r="C2046" s="31" t="s">
        <v>768</v>
      </c>
      <c r="D2046" s="31">
        <v>21675</v>
      </c>
      <c r="E2046" s="31">
        <v>3468</v>
      </c>
      <c r="F2046" s="31">
        <v>25143</v>
      </c>
      <c r="G2046" s="31">
        <v>25143</v>
      </c>
      <c r="H2046" s="31">
        <f t="shared" si="710"/>
        <v>21675</v>
      </c>
      <c r="I2046" s="30">
        <v>45961</v>
      </c>
      <c r="J2046" s="30" t="s">
        <v>506</v>
      </c>
      <c r="K2046" s="31" t="s">
        <v>504</v>
      </c>
      <c r="L2046" s="31" t="s">
        <v>405</v>
      </c>
      <c r="M2046" s="31" t="s">
        <v>388</v>
      </c>
      <c r="N2046" s="7">
        <v>46073</v>
      </c>
      <c r="O2046" s="33">
        <f t="shared" si="700"/>
        <v>2</v>
      </c>
      <c r="P2046" s="33">
        <f t="shared" si="701"/>
        <v>8</v>
      </c>
      <c r="Q2046" s="52">
        <f t="shared" si="702"/>
        <v>113</v>
      </c>
      <c r="R2046" s="37">
        <f t="shared" si="703"/>
        <v>0</v>
      </c>
      <c r="S2046" s="37">
        <f t="shared" si="704"/>
        <v>0</v>
      </c>
      <c r="T2046" s="37">
        <f t="shared" si="705"/>
        <v>0</v>
      </c>
      <c r="U2046" s="37">
        <f t="shared" si="706"/>
        <v>21675</v>
      </c>
      <c r="V2046" s="37">
        <f t="shared" si="707"/>
        <v>0</v>
      </c>
      <c r="W2046" s="37">
        <f t="shared" si="708"/>
        <v>0</v>
      </c>
    </row>
    <row r="2047" spans="1:23" x14ac:dyDescent="0.35">
      <c r="A2047" s="30">
        <v>45930</v>
      </c>
      <c r="B2047" s="31" t="s">
        <v>944</v>
      </c>
      <c r="C2047" s="31" t="s">
        <v>920</v>
      </c>
      <c r="D2047" s="31">
        <v>115800</v>
      </c>
      <c r="E2047" s="31">
        <v>18528</v>
      </c>
      <c r="F2047" s="31">
        <v>134328</v>
      </c>
      <c r="G2047" s="31">
        <v>91216.65</v>
      </c>
      <c r="H2047" s="31">
        <f>G2047/1.16</f>
        <v>78635.043103448275</v>
      </c>
      <c r="I2047" s="30">
        <v>45960</v>
      </c>
      <c r="J2047" s="30" t="s">
        <v>506</v>
      </c>
      <c r="K2047" s="31" t="s">
        <v>510</v>
      </c>
      <c r="L2047" s="31" t="s">
        <v>835</v>
      </c>
      <c r="M2047" s="31" t="s">
        <v>388</v>
      </c>
      <c r="N2047" s="7">
        <v>46073</v>
      </c>
      <c r="O2047" s="33">
        <f t="shared" si="700"/>
        <v>2</v>
      </c>
      <c r="P2047" s="33">
        <f t="shared" si="701"/>
        <v>8</v>
      </c>
      <c r="Q2047" s="52">
        <f t="shared" si="702"/>
        <v>114</v>
      </c>
      <c r="R2047" s="37">
        <f t="shared" si="703"/>
        <v>0</v>
      </c>
      <c r="S2047" s="37">
        <f t="shared" si="704"/>
        <v>0</v>
      </c>
      <c r="T2047" s="37">
        <f t="shared" si="705"/>
        <v>0</v>
      </c>
      <c r="U2047" s="37">
        <f t="shared" si="706"/>
        <v>78635.043103448275</v>
      </c>
      <c r="V2047" s="37">
        <f t="shared" si="707"/>
        <v>0</v>
      </c>
      <c r="W2047" s="37">
        <f t="shared" si="708"/>
        <v>0</v>
      </c>
    </row>
    <row r="2048" spans="1:23" x14ac:dyDescent="0.35">
      <c r="A2048" s="30">
        <v>45915</v>
      </c>
      <c r="B2048" s="31" t="s">
        <v>935</v>
      </c>
      <c r="C2048" s="31" t="s">
        <v>514</v>
      </c>
      <c r="D2048" s="31">
        <v>7125</v>
      </c>
      <c r="E2048" s="31">
        <v>1140</v>
      </c>
      <c r="F2048" s="31">
        <v>8265</v>
      </c>
      <c r="G2048" s="31">
        <v>8265</v>
      </c>
      <c r="H2048" s="31">
        <f t="shared" ref="H2048:H2051" si="711">D2048</f>
        <v>7125</v>
      </c>
      <c r="I2048" s="30">
        <v>45945</v>
      </c>
      <c r="J2048" s="30" t="s">
        <v>506</v>
      </c>
      <c r="K2048" s="31" t="s">
        <v>504</v>
      </c>
      <c r="L2048" s="31" t="s">
        <v>397</v>
      </c>
      <c r="M2048" s="31" t="s">
        <v>388</v>
      </c>
      <c r="N2048" s="7">
        <v>46073</v>
      </c>
      <c r="O2048" s="33">
        <f t="shared" si="700"/>
        <v>2</v>
      </c>
      <c r="P2048" s="33">
        <f t="shared" si="701"/>
        <v>8</v>
      </c>
      <c r="Q2048" s="52">
        <f t="shared" si="702"/>
        <v>129</v>
      </c>
      <c r="R2048" s="37">
        <f t="shared" si="703"/>
        <v>0</v>
      </c>
      <c r="S2048" s="37">
        <f t="shared" si="704"/>
        <v>0</v>
      </c>
      <c r="T2048" s="37">
        <f t="shared" si="705"/>
        <v>0</v>
      </c>
      <c r="U2048" s="37">
        <f t="shared" si="706"/>
        <v>7125</v>
      </c>
      <c r="V2048" s="37">
        <f t="shared" si="707"/>
        <v>0</v>
      </c>
      <c r="W2048" s="37">
        <f t="shared" si="708"/>
        <v>0</v>
      </c>
    </row>
    <row r="2049" spans="1:23" x14ac:dyDescent="0.35">
      <c r="A2049" s="30">
        <v>45896</v>
      </c>
      <c r="B2049" s="31" t="s">
        <v>921</v>
      </c>
      <c r="C2049" s="31" t="s">
        <v>514</v>
      </c>
      <c r="D2049" s="31">
        <v>4375</v>
      </c>
      <c r="E2049" s="31">
        <v>700</v>
      </c>
      <c r="F2049" s="31">
        <v>5075</v>
      </c>
      <c r="G2049" s="31">
        <v>5075</v>
      </c>
      <c r="H2049" s="31">
        <f t="shared" si="711"/>
        <v>4375</v>
      </c>
      <c r="I2049" s="30">
        <v>45926</v>
      </c>
      <c r="J2049" s="30" t="s">
        <v>506</v>
      </c>
      <c r="K2049" s="31" t="s">
        <v>504</v>
      </c>
      <c r="L2049" s="31" t="s">
        <v>397</v>
      </c>
      <c r="M2049" s="31" t="s">
        <v>388</v>
      </c>
      <c r="N2049" s="7">
        <v>46073</v>
      </c>
      <c r="O2049" s="33">
        <f t="shared" si="700"/>
        <v>2</v>
      </c>
      <c r="P2049" s="33">
        <f t="shared" si="701"/>
        <v>8</v>
      </c>
      <c r="Q2049" s="52">
        <f t="shared" si="702"/>
        <v>148</v>
      </c>
      <c r="R2049" s="37">
        <f t="shared" si="703"/>
        <v>0</v>
      </c>
      <c r="S2049" s="37">
        <f t="shared" si="704"/>
        <v>0</v>
      </c>
      <c r="T2049" s="37">
        <f t="shared" si="705"/>
        <v>0</v>
      </c>
      <c r="U2049" s="37">
        <f t="shared" si="706"/>
        <v>4375</v>
      </c>
      <c r="V2049" s="37">
        <f t="shared" si="707"/>
        <v>0</v>
      </c>
      <c r="W2049" s="37">
        <f t="shared" si="708"/>
        <v>0</v>
      </c>
    </row>
    <row r="2050" spans="1:23" x14ac:dyDescent="0.35">
      <c r="A2050" s="30">
        <v>45895</v>
      </c>
      <c r="B2050" s="31" t="s">
        <v>922</v>
      </c>
      <c r="C2050" s="31" t="s">
        <v>545</v>
      </c>
      <c r="D2050" s="31">
        <v>22364.16</v>
      </c>
      <c r="E2050" s="31"/>
      <c r="F2050" s="31">
        <v>22364.16</v>
      </c>
      <c r="G2050" s="31">
        <v>22364.16</v>
      </c>
      <c r="H2050" s="31">
        <f t="shared" si="711"/>
        <v>22364.16</v>
      </c>
      <c r="I2050" s="30">
        <v>45925</v>
      </c>
      <c r="J2050" s="30" t="s">
        <v>506</v>
      </c>
      <c r="K2050" s="31" t="s">
        <v>504</v>
      </c>
      <c r="L2050" s="31" t="s">
        <v>405</v>
      </c>
      <c r="M2050" s="31" t="s">
        <v>388</v>
      </c>
      <c r="N2050" s="7">
        <v>46073</v>
      </c>
      <c r="O2050" s="33">
        <f t="shared" si="700"/>
        <v>2</v>
      </c>
      <c r="P2050" s="33">
        <f t="shared" si="701"/>
        <v>8</v>
      </c>
      <c r="Q2050" s="52">
        <f t="shared" si="702"/>
        <v>149</v>
      </c>
      <c r="R2050" s="37">
        <f t="shared" si="703"/>
        <v>0</v>
      </c>
      <c r="S2050" s="37">
        <f t="shared" si="704"/>
        <v>0</v>
      </c>
      <c r="T2050" s="37">
        <f t="shared" si="705"/>
        <v>0</v>
      </c>
      <c r="U2050" s="37">
        <f t="shared" si="706"/>
        <v>22364.16</v>
      </c>
      <c r="V2050" s="37">
        <f t="shared" si="707"/>
        <v>0</v>
      </c>
      <c r="W2050" s="37">
        <f t="shared" si="708"/>
        <v>0</v>
      </c>
    </row>
    <row r="2051" spans="1:23" x14ac:dyDescent="0.35">
      <c r="A2051" s="30">
        <v>45876</v>
      </c>
      <c r="B2051" s="31" t="s">
        <v>886</v>
      </c>
      <c r="C2051" s="31" t="s">
        <v>545</v>
      </c>
      <c r="D2051" s="31">
        <v>22343.040000000001</v>
      </c>
      <c r="E2051" s="31"/>
      <c r="F2051" s="31">
        <v>22343.040000000001</v>
      </c>
      <c r="G2051" s="31">
        <v>22343.040000000001</v>
      </c>
      <c r="H2051" s="31">
        <f t="shared" si="711"/>
        <v>22343.040000000001</v>
      </c>
      <c r="I2051" s="30">
        <v>45906</v>
      </c>
      <c r="J2051" s="30" t="s">
        <v>506</v>
      </c>
      <c r="K2051" s="31" t="s">
        <v>504</v>
      </c>
      <c r="L2051" s="31" t="s">
        <v>405</v>
      </c>
      <c r="M2051" s="31" t="s">
        <v>388</v>
      </c>
      <c r="N2051" s="7">
        <v>46073</v>
      </c>
      <c r="O2051" s="33">
        <f t="shared" si="700"/>
        <v>2</v>
      </c>
      <c r="P2051" s="33">
        <f t="shared" si="701"/>
        <v>8</v>
      </c>
      <c r="Q2051" s="52">
        <f t="shared" si="702"/>
        <v>168</v>
      </c>
      <c r="R2051" s="37">
        <f t="shared" si="703"/>
        <v>0</v>
      </c>
      <c r="S2051" s="37">
        <f t="shared" si="704"/>
        <v>0</v>
      </c>
      <c r="T2051" s="37">
        <f t="shared" si="705"/>
        <v>0</v>
      </c>
      <c r="U2051" s="37">
        <f t="shared" si="706"/>
        <v>22343.040000000001</v>
      </c>
      <c r="V2051" s="37">
        <f t="shared" si="707"/>
        <v>0</v>
      </c>
      <c r="W2051" s="37">
        <f t="shared" si="708"/>
        <v>0</v>
      </c>
    </row>
    <row r="2052" spans="1:23" x14ac:dyDescent="0.35">
      <c r="A2052" s="30">
        <v>45869</v>
      </c>
      <c r="B2052" s="31" t="s">
        <v>884</v>
      </c>
      <c r="C2052" s="31" t="s">
        <v>480</v>
      </c>
      <c r="D2052" s="31">
        <v>761801.88</v>
      </c>
      <c r="E2052" s="31">
        <v>121888.3</v>
      </c>
      <c r="F2052" s="31">
        <v>883690.18</v>
      </c>
      <c r="G2052" s="31">
        <v>232979.43</v>
      </c>
      <c r="H2052" s="31">
        <f>G2052/1.16</f>
        <v>200844.33620689655</v>
      </c>
      <c r="I2052" s="30">
        <v>45884</v>
      </c>
      <c r="J2052" s="30" t="s">
        <v>506</v>
      </c>
      <c r="K2052" s="31" t="s">
        <v>510</v>
      </c>
      <c r="L2052" s="31" t="s">
        <v>835</v>
      </c>
      <c r="M2052" s="31" t="s">
        <v>388</v>
      </c>
      <c r="N2052" s="7">
        <v>46073</v>
      </c>
      <c r="O2052" s="33">
        <f t="shared" si="700"/>
        <v>2</v>
      </c>
      <c r="P2052" s="33">
        <f t="shared" si="701"/>
        <v>8</v>
      </c>
      <c r="Q2052" s="52">
        <f t="shared" si="702"/>
        <v>190</v>
      </c>
      <c r="R2052" s="37">
        <f t="shared" si="703"/>
        <v>0</v>
      </c>
      <c r="S2052" s="37">
        <f t="shared" si="704"/>
        <v>0</v>
      </c>
      <c r="T2052" s="37">
        <f t="shared" si="705"/>
        <v>0</v>
      </c>
      <c r="U2052" s="37">
        <f t="shared" si="706"/>
        <v>200844.33620689655</v>
      </c>
      <c r="V2052" s="37">
        <f t="shared" si="707"/>
        <v>0</v>
      </c>
      <c r="W2052" s="37">
        <f t="shared" si="708"/>
        <v>0</v>
      </c>
    </row>
    <row r="2053" spans="1:23" x14ac:dyDescent="0.35">
      <c r="A2053" s="30">
        <v>45840</v>
      </c>
      <c r="B2053" s="31" t="s">
        <v>863</v>
      </c>
      <c r="C2053" s="31" t="s">
        <v>406</v>
      </c>
      <c r="D2053" s="31">
        <v>14940</v>
      </c>
      <c r="E2053" s="31">
        <v>2390.4</v>
      </c>
      <c r="F2053" s="31">
        <v>17330.400000000001</v>
      </c>
      <c r="G2053" s="31">
        <v>17330.400000000001</v>
      </c>
      <c r="H2053" s="31">
        <f t="shared" ref="H2053:H2058" si="712">D2053</f>
        <v>14940</v>
      </c>
      <c r="I2053" s="30">
        <v>45870</v>
      </c>
      <c r="J2053" s="30" t="s">
        <v>506</v>
      </c>
      <c r="K2053" s="31" t="s">
        <v>504</v>
      </c>
      <c r="L2053" s="31" t="s">
        <v>405</v>
      </c>
      <c r="M2053" s="31" t="s">
        <v>388</v>
      </c>
      <c r="N2053" s="7">
        <v>46073</v>
      </c>
      <c r="O2053" s="33">
        <f t="shared" si="700"/>
        <v>2</v>
      </c>
      <c r="P2053" s="33">
        <f t="shared" si="701"/>
        <v>8</v>
      </c>
      <c r="Q2053" s="52">
        <f t="shared" si="702"/>
        <v>204</v>
      </c>
      <c r="R2053" s="37">
        <f t="shared" si="703"/>
        <v>0</v>
      </c>
      <c r="S2053" s="37">
        <f t="shared" si="704"/>
        <v>0</v>
      </c>
      <c r="T2053" s="37">
        <f t="shared" si="705"/>
        <v>0</v>
      </c>
      <c r="U2053" s="37">
        <f t="shared" si="706"/>
        <v>14940</v>
      </c>
      <c r="V2053" s="37">
        <f t="shared" si="707"/>
        <v>0</v>
      </c>
      <c r="W2053" s="37">
        <f t="shared" si="708"/>
        <v>0</v>
      </c>
    </row>
    <row r="2054" spans="1:23" x14ac:dyDescent="0.35">
      <c r="A2054" s="30">
        <v>45827</v>
      </c>
      <c r="B2054" s="31" t="s">
        <v>854</v>
      </c>
      <c r="C2054" s="31" t="s">
        <v>406</v>
      </c>
      <c r="D2054" s="31">
        <v>22410</v>
      </c>
      <c r="E2054" s="31">
        <v>3585.6</v>
      </c>
      <c r="F2054" s="31">
        <v>25995.599999999999</v>
      </c>
      <c r="G2054" s="31">
        <v>25995.599999999999</v>
      </c>
      <c r="H2054" s="31">
        <f t="shared" si="712"/>
        <v>22410</v>
      </c>
      <c r="I2054" s="30">
        <v>45857</v>
      </c>
      <c r="J2054" s="30" t="s">
        <v>506</v>
      </c>
      <c r="K2054" s="31" t="s">
        <v>504</v>
      </c>
      <c r="L2054" s="31" t="s">
        <v>405</v>
      </c>
      <c r="M2054" s="31" t="s">
        <v>388</v>
      </c>
      <c r="N2054" s="7">
        <v>46073</v>
      </c>
      <c r="O2054" s="33">
        <f t="shared" si="700"/>
        <v>2</v>
      </c>
      <c r="P2054" s="33">
        <f t="shared" si="701"/>
        <v>8</v>
      </c>
      <c r="Q2054" s="52">
        <f t="shared" si="702"/>
        <v>217</v>
      </c>
      <c r="R2054" s="37">
        <f t="shared" si="703"/>
        <v>0</v>
      </c>
      <c r="S2054" s="37">
        <f t="shared" si="704"/>
        <v>0</v>
      </c>
      <c r="T2054" s="37">
        <f t="shared" si="705"/>
        <v>0</v>
      </c>
      <c r="U2054" s="37">
        <f t="shared" si="706"/>
        <v>22410</v>
      </c>
      <c r="V2054" s="37">
        <f t="shared" si="707"/>
        <v>0</v>
      </c>
      <c r="W2054" s="37">
        <f t="shared" si="708"/>
        <v>0</v>
      </c>
    </row>
    <row r="2055" spans="1:23" x14ac:dyDescent="0.35">
      <c r="A2055" s="30">
        <v>45814</v>
      </c>
      <c r="B2055" s="31" t="s">
        <v>845</v>
      </c>
      <c r="C2055" s="31" t="s">
        <v>406</v>
      </c>
      <c r="D2055" s="31">
        <v>19012.5</v>
      </c>
      <c r="E2055" s="31">
        <v>3042</v>
      </c>
      <c r="F2055" s="31">
        <v>22054.5</v>
      </c>
      <c r="G2055" s="31">
        <v>22054.5</v>
      </c>
      <c r="H2055" s="31">
        <f t="shared" si="712"/>
        <v>19012.5</v>
      </c>
      <c r="I2055" s="30">
        <v>45844</v>
      </c>
      <c r="J2055" s="30" t="s">
        <v>506</v>
      </c>
      <c r="K2055" s="31" t="s">
        <v>504</v>
      </c>
      <c r="L2055" s="31" t="s">
        <v>405</v>
      </c>
      <c r="M2055" s="31" t="s">
        <v>388</v>
      </c>
      <c r="N2055" s="7">
        <v>46073</v>
      </c>
      <c r="O2055" s="33">
        <f t="shared" si="700"/>
        <v>2</v>
      </c>
      <c r="P2055" s="33">
        <f t="shared" si="701"/>
        <v>8</v>
      </c>
      <c r="Q2055" s="52">
        <f t="shared" si="702"/>
        <v>230</v>
      </c>
      <c r="R2055" s="37">
        <f t="shared" si="703"/>
        <v>0</v>
      </c>
      <c r="S2055" s="37">
        <f t="shared" si="704"/>
        <v>0</v>
      </c>
      <c r="T2055" s="37">
        <f t="shared" si="705"/>
        <v>0</v>
      </c>
      <c r="U2055" s="37">
        <f t="shared" si="706"/>
        <v>19012.5</v>
      </c>
      <c r="V2055" s="37">
        <f t="shared" si="707"/>
        <v>0</v>
      </c>
      <c r="W2055" s="37">
        <f t="shared" si="708"/>
        <v>0</v>
      </c>
    </row>
    <row r="2056" spans="1:23" x14ac:dyDescent="0.35">
      <c r="A2056" s="30">
        <v>45799</v>
      </c>
      <c r="B2056" s="31" t="s">
        <v>844</v>
      </c>
      <c r="C2056" s="31" t="s">
        <v>798</v>
      </c>
      <c r="D2056" s="31">
        <v>3477.15</v>
      </c>
      <c r="E2056" s="31">
        <v>556.34</v>
      </c>
      <c r="F2056" s="31">
        <v>4033.49</v>
      </c>
      <c r="G2056" s="31">
        <v>4033.49</v>
      </c>
      <c r="H2056" s="31">
        <f t="shared" si="712"/>
        <v>3477.15</v>
      </c>
      <c r="I2056" s="30">
        <v>45829</v>
      </c>
      <c r="J2056" s="30" t="s">
        <v>506</v>
      </c>
      <c r="K2056" s="31" t="s">
        <v>504</v>
      </c>
      <c r="L2056" s="31" t="s">
        <v>405</v>
      </c>
      <c r="M2056" s="31" t="s">
        <v>388</v>
      </c>
      <c r="N2056" s="7">
        <v>46073</v>
      </c>
      <c r="O2056" s="33">
        <f t="shared" si="700"/>
        <v>2</v>
      </c>
      <c r="P2056" s="33">
        <f t="shared" si="701"/>
        <v>8</v>
      </c>
      <c r="Q2056" s="52">
        <f t="shared" si="702"/>
        <v>245</v>
      </c>
      <c r="R2056" s="37">
        <f t="shared" si="703"/>
        <v>0</v>
      </c>
      <c r="S2056" s="37">
        <f t="shared" si="704"/>
        <v>0</v>
      </c>
      <c r="T2056" s="37">
        <f t="shared" si="705"/>
        <v>0</v>
      </c>
      <c r="U2056" s="37">
        <f t="shared" si="706"/>
        <v>3477.15</v>
      </c>
      <c r="V2056" s="37">
        <f t="shared" si="707"/>
        <v>0</v>
      </c>
      <c r="W2056" s="37">
        <f t="shared" si="708"/>
        <v>0</v>
      </c>
    </row>
    <row r="2057" spans="1:23" x14ac:dyDescent="0.35">
      <c r="A2057" s="30">
        <v>45792</v>
      </c>
      <c r="B2057" s="31" t="s">
        <v>840</v>
      </c>
      <c r="C2057" s="31" t="s">
        <v>798</v>
      </c>
      <c r="D2057" s="31">
        <v>162680</v>
      </c>
      <c r="E2057" s="31">
        <v>26028.799999999999</v>
      </c>
      <c r="F2057" s="31">
        <v>188708.8</v>
      </c>
      <c r="G2057" s="31">
        <v>188708.8</v>
      </c>
      <c r="H2057" s="31">
        <f t="shared" si="712"/>
        <v>162680</v>
      </c>
      <c r="I2057" s="30">
        <v>45822</v>
      </c>
      <c r="J2057" s="30" t="s">
        <v>506</v>
      </c>
      <c r="K2057" s="31" t="s">
        <v>504</v>
      </c>
      <c r="L2057" s="31" t="s">
        <v>405</v>
      </c>
      <c r="M2057" s="31" t="s">
        <v>388</v>
      </c>
      <c r="N2057" s="7">
        <v>46073</v>
      </c>
      <c r="O2057" s="33">
        <f t="shared" si="700"/>
        <v>2</v>
      </c>
      <c r="P2057" s="33">
        <f t="shared" si="701"/>
        <v>8</v>
      </c>
      <c r="Q2057" s="52">
        <f t="shared" si="702"/>
        <v>252</v>
      </c>
      <c r="R2057" s="37">
        <f t="shared" si="703"/>
        <v>0</v>
      </c>
      <c r="S2057" s="37">
        <f t="shared" si="704"/>
        <v>0</v>
      </c>
      <c r="T2057" s="37">
        <f t="shared" si="705"/>
        <v>0</v>
      </c>
      <c r="U2057" s="37">
        <f t="shared" si="706"/>
        <v>162680</v>
      </c>
      <c r="V2057" s="37">
        <f t="shared" si="707"/>
        <v>0</v>
      </c>
      <c r="W2057" s="37">
        <f t="shared" si="708"/>
        <v>0</v>
      </c>
    </row>
    <row r="2058" spans="1:23" x14ac:dyDescent="0.35">
      <c r="A2058" s="30">
        <v>45792</v>
      </c>
      <c r="B2058" s="31" t="s">
        <v>841</v>
      </c>
      <c r="C2058" s="31" t="s">
        <v>798</v>
      </c>
      <c r="D2058" s="31">
        <v>6970.68</v>
      </c>
      <c r="E2058" s="31">
        <v>1115.31</v>
      </c>
      <c r="F2058" s="31">
        <v>8085.99</v>
      </c>
      <c r="G2058" s="31">
        <v>8085.99</v>
      </c>
      <c r="H2058" s="31">
        <f t="shared" si="712"/>
        <v>6970.68</v>
      </c>
      <c r="I2058" s="30">
        <v>45822</v>
      </c>
      <c r="J2058" s="30" t="s">
        <v>506</v>
      </c>
      <c r="K2058" s="31" t="s">
        <v>504</v>
      </c>
      <c r="L2058" s="31" t="s">
        <v>405</v>
      </c>
      <c r="M2058" s="31" t="s">
        <v>388</v>
      </c>
      <c r="N2058" s="7">
        <v>46073</v>
      </c>
      <c r="O2058" s="33">
        <f t="shared" si="700"/>
        <v>2</v>
      </c>
      <c r="P2058" s="33">
        <f t="shared" si="701"/>
        <v>8</v>
      </c>
      <c r="Q2058" s="52">
        <f t="shared" si="702"/>
        <v>252</v>
      </c>
      <c r="R2058" s="37">
        <f t="shared" si="703"/>
        <v>0</v>
      </c>
      <c r="S2058" s="37">
        <f t="shared" si="704"/>
        <v>0</v>
      </c>
      <c r="T2058" s="37">
        <f t="shared" si="705"/>
        <v>0</v>
      </c>
      <c r="U2058" s="37">
        <f t="shared" si="706"/>
        <v>6970.68</v>
      </c>
      <c r="V2058" s="37">
        <f t="shared" si="707"/>
        <v>0</v>
      </c>
      <c r="W2058" s="37">
        <f t="shared" si="708"/>
        <v>0</v>
      </c>
    </row>
    <row r="2059" spans="1:23" x14ac:dyDescent="0.35">
      <c r="A2059" s="30">
        <v>45792</v>
      </c>
      <c r="B2059" s="31" t="s">
        <v>842</v>
      </c>
      <c r="C2059" s="31" t="s">
        <v>406</v>
      </c>
      <c r="D2059" s="31">
        <v>31024.799999999999</v>
      </c>
      <c r="E2059" s="31">
        <v>4963.97</v>
      </c>
      <c r="F2059" s="31">
        <v>35988.769999999997</v>
      </c>
      <c r="G2059" s="31">
        <v>15542.87</v>
      </c>
      <c r="H2059" s="31">
        <f>G2059/1.16</f>
        <v>13399.025862068967</v>
      </c>
      <c r="I2059" s="30">
        <v>45822</v>
      </c>
      <c r="J2059" s="30" t="s">
        <v>506</v>
      </c>
      <c r="K2059" s="31" t="s">
        <v>510</v>
      </c>
      <c r="L2059" s="31" t="s">
        <v>405</v>
      </c>
      <c r="M2059" s="31" t="s">
        <v>388</v>
      </c>
      <c r="N2059" s="7">
        <v>46073</v>
      </c>
      <c r="O2059" s="33">
        <f t="shared" si="700"/>
        <v>2</v>
      </c>
      <c r="P2059" s="33">
        <f t="shared" si="701"/>
        <v>8</v>
      </c>
      <c r="Q2059" s="52">
        <f t="shared" si="702"/>
        <v>252</v>
      </c>
      <c r="R2059" s="37">
        <f t="shared" si="703"/>
        <v>0</v>
      </c>
      <c r="S2059" s="37">
        <f t="shared" si="704"/>
        <v>0</v>
      </c>
      <c r="T2059" s="37">
        <f t="shared" si="705"/>
        <v>0</v>
      </c>
      <c r="U2059" s="37">
        <f t="shared" si="706"/>
        <v>13399.025862068967</v>
      </c>
      <c r="V2059" s="37">
        <f t="shared" si="707"/>
        <v>0</v>
      </c>
      <c r="W2059" s="37">
        <f t="shared" si="708"/>
        <v>0</v>
      </c>
    </row>
    <row r="2060" spans="1:23" x14ac:dyDescent="0.35">
      <c r="A2060" s="30">
        <v>45790</v>
      </c>
      <c r="B2060" s="31" t="s">
        <v>843</v>
      </c>
      <c r="C2060" s="31" t="s">
        <v>798</v>
      </c>
      <c r="D2060" s="31">
        <v>20992.5</v>
      </c>
      <c r="E2060" s="31">
        <v>3358.8</v>
      </c>
      <c r="F2060" s="31">
        <v>24351.3</v>
      </c>
      <c r="G2060" s="31">
        <v>24351.3</v>
      </c>
      <c r="H2060" s="31">
        <f t="shared" ref="H2060:H2062" si="713">D2060</f>
        <v>20992.5</v>
      </c>
      <c r="I2060" s="30">
        <v>45820</v>
      </c>
      <c r="J2060" s="30" t="s">
        <v>506</v>
      </c>
      <c r="K2060" s="31" t="s">
        <v>504</v>
      </c>
      <c r="L2060" s="31" t="s">
        <v>405</v>
      </c>
      <c r="M2060" s="31" t="s">
        <v>388</v>
      </c>
      <c r="N2060" s="7">
        <v>46073</v>
      </c>
      <c r="O2060" s="33">
        <f t="shared" si="700"/>
        <v>2</v>
      </c>
      <c r="P2060" s="33">
        <f t="shared" si="701"/>
        <v>8</v>
      </c>
      <c r="Q2060" s="52">
        <f t="shared" si="702"/>
        <v>254</v>
      </c>
      <c r="R2060" s="37">
        <f t="shared" si="703"/>
        <v>0</v>
      </c>
      <c r="S2060" s="37">
        <f t="shared" si="704"/>
        <v>0</v>
      </c>
      <c r="T2060" s="37">
        <f t="shared" si="705"/>
        <v>0</v>
      </c>
      <c r="U2060" s="37">
        <f t="shared" si="706"/>
        <v>20992.5</v>
      </c>
      <c r="V2060" s="37">
        <f t="shared" si="707"/>
        <v>0</v>
      </c>
      <c r="W2060" s="37">
        <f t="shared" si="708"/>
        <v>0</v>
      </c>
    </row>
    <row r="2061" spans="1:23" x14ac:dyDescent="0.35">
      <c r="A2061" s="30">
        <v>45784</v>
      </c>
      <c r="B2061" s="31" t="s">
        <v>838</v>
      </c>
      <c r="C2061" s="31" t="s">
        <v>798</v>
      </c>
      <c r="D2061" s="31">
        <v>5250</v>
      </c>
      <c r="E2061" s="31">
        <v>840</v>
      </c>
      <c r="F2061" s="31">
        <v>6090</v>
      </c>
      <c r="G2061" s="31">
        <v>6090</v>
      </c>
      <c r="H2061" s="31">
        <f t="shared" si="713"/>
        <v>5250</v>
      </c>
      <c r="I2061" s="30">
        <v>45814</v>
      </c>
      <c r="J2061" s="30" t="s">
        <v>506</v>
      </c>
      <c r="K2061" s="31" t="s">
        <v>504</v>
      </c>
      <c r="L2061" s="31" t="s">
        <v>405</v>
      </c>
      <c r="M2061" s="31" t="s">
        <v>388</v>
      </c>
      <c r="N2061" s="7">
        <v>46073</v>
      </c>
      <c r="O2061" s="33">
        <f t="shared" si="700"/>
        <v>2</v>
      </c>
      <c r="P2061" s="33">
        <f t="shared" si="701"/>
        <v>8</v>
      </c>
      <c r="Q2061" s="52">
        <f t="shared" si="702"/>
        <v>260</v>
      </c>
      <c r="R2061" s="37">
        <f t="shared" si="703"/>
        <v>0</v>
      </c>
      <c r="S2061" s="37">
        <f t="shared" si="704"/>
        <v>0</v>
      </c>
      <c r="T2061" s="37">
        <f t="shared" si="705"/>
        <v>0</v>
      </c>
      <c r="U2061" s="37">
        <f t="shared" si="706"/>
        <v>5250</v>
      </c>
      <c r="V2061" s="37">
        <f t="shared" si="707"/>
        <v>0</v>
      </c>
      <c r="W2061" s="37">
        <f t="shared" si="708"/>
        <v>0</v>
      </c>
    </row>
    <row r="2062" spans="1:23" x14ac:dyDescent="0.35">
      <c r="A2062" s="30">
        <v>45772</v>
      </c>
      <c r="B2062" s="31" t="s">
        <v>836</v>
      </c>
      <c r="C2062" s="31" t="s">
        <v>798</v>
      </c>
      <c r="D2062" s="31">
        <v>45500</v>
      </c>
      <c r="E2062" s="31">
        <v>7280</v>
      </c>
      <c r="F2062" s="31">
        <v>52780</v>
      </c>
      <c r="G2062" s="31">
        <v>52780</v>
      </c>
      <c r="H2062" s="31">
        <f t="shared" si="713"/>
        <v>45500</v>
      </c>
      <c r="I2062" s="30">
        <v>45802</v>
      </c>
      <c r="J2062" s="30" t="s">
        <v>506</v>
      </c>
      <c r="K2062" s="31" t="s">
        <v>504</v>
      </c>
      <c r="L2062" s="31" t="s">
        <v>405</v>
      </c>
      <c r="M2062" s="31" t="s">
        <v>388</v>
      </c>
      <c r="N2062" s="7">
        <v>46073</v>
      </c>
      <c r="O2062" s="33">
        <f t="shared" si="700"/>
        <v>2</v>
      </c>
      <c r="P2062" s="33">
        <f t="shared" si="701"/>
        <v>8</v>
      </c>
      <c r="Q2062" s="52">
        <f t="shared" si="702"/>
        <v>272</v>
      </c>
      <c r="R2062" s="37">
        <f t="shared" si="703"/>
        <v>0</v>
      </c>
      <c r="S2062" s="37">
        <f t="shared" si="704"/>
        <v>0</v>
      </c>
      <c r="T2062" s="37">
        <f t="shared" si="705"/>
        <v>0</v>
      </c>
      <c r="U2062" s="37">
        <f t="shared" si="706"/>
        <v>45500</v>
      </c>
      <c r="V2062" s="37">
        <f t="shared" si="707"/>
        <v>0</v>
      </c>
      <c r="W2062" s="37">
        <f t="shared" si="708"/>
        <v>0</v>
      </c>
    </row>
    <row r="2063" spans="1:23" x14ac:dyDescent="0.35">
      <c r="A2063" s="30">
        <v>45720</v>
      </c>
      <c r="B2063" s="31" t="s">
        <v>806</v>
      </c>
      <c r="C2063" s="31" t="s">
        <v>798</v>
      </c>
      <c r="D2063" s="31">
        <v>31483.63</v>
      </c>
      <c r="E2063" s="31">
        <v>5037.38</v>
      </c>
      <c r="F2063" s="31">
        <v>36521.01</v>
      </c>
      <c r="G2063" s="31">
        <v>5816.12</v>
      </c>
      <c r="H2063" s="31">
        <f>G2063/1.16</f>
        <v>5013.8965517241386</v>
      </c>
      <c r="I2063" s="30">
        <v>45750</v>
      </c>
      <c r="J2063" s="30" t="s">
        <v>506</v>
      </c>
      <c r="K2063" s="31" t="s">
        <v>510</v>
      </c>
      <c r="L2063" s="31" t="s">
        <v>405</v>
      </c>
      <c r="M2063" s="31" t="s">
        <v>388</v>
      </c>
      <c r="N2063" s="7">
        <v>46073</v>
      </c>
      <c r="O2063" s="33">
        <f t="shared" si="700"/>
        <v>2</v>
      </c>
      <c r="P2063" s="33">
        <f t="shared" si="701"/>
        <v>8</v>
      </c>
      <c r="Q2063" s="52">
        <f t="shared" si="702"/>
        <v>324</v>
      </c>
      <c r="R2063" s="37">
        <f t="shared" si="703"/>
        <v>0</v>
      </c>
      <c r="S2063" s="37">
        <f t="shared" si="704"/>
        <v>0</v>
      </c>
      <c r="T2063" s="37">
        <f t="shared" si="705"/>
        <v>0</v>
      </c>
      <c r="U2063" s="37">
        <f t="shared" si="706"/>
        <v>5013.8965517241386</v>
      </c>
      <c r="V2063" s="37">
        <f t="shared" si="707"/>
        <v>0</v>
      </c>
      <c r="W2063" s="37">
        <f t="shared" si="708"/>
        <v>0</v>
      </c>
    </row>
    <row r="2064" spans="1:23" x14ac:dyDescent="0.35">
      <c r="A2064" s="30">
        <v>45709</v>
      </c>
      <c r="B2064" s="31" t="s">
        <v>804</v>
      </c>
      <c r="C2064" s="31" t="s">
        <v>798</v>
      </c>
      <c r="D2064" s="31">
        <v>23609.5</v>
      </c>
      <c r="E2064" s="31">
        <v>2595.6</v>
      </c>
      <c r="F2064" s="31">
        <v>26205.1</v>
      </c>
      <c r="G2064" s="31">
        <v>26205.1</v>
      </c>
      <c r="H2064" s="31">
        <f t="shared" ref="H2064:H2066" si="714">D2064</f>
        <v>23609.5</v>
      </c>
      <c r="I2064" s="30">
        <v>45784</v>
      </c>
      <c r="J2064" s="30" t="s">
        <v>506</v>
      </c>
      <c r="K2064" s="31" t="s">
        <v>504</v>
      </c>
      <c r="L2064" s="31" t="s">
        <v>405</v>
      </c>
      <c r="M2064" s="31" t="s">
        <v>388</v>
      </c>
      <c r="N2064" s="7">
        <v>46073</v>
      </c>
      <c r="O2064" s="33">
        <f t="shared" si="700"/>
        <v>2</v>
      </c>
      <c r="P2064" s="33">
        <f t="shared" si="701"/>
        <v>8</v>
      </c>
      <c r="Q2064" s="52">
        <f t="shared" si="702"/>
        <v>290</v>
      </c>
      <c r="R2064" s="37">
        <f t="shared" si="703"/>
        <v>0</v>
      </c>
      <c r="S2064" s="37">
        <f t="shared" si="704"/>
        <v>0</v>
      </c>
      <c r="T2064" s="37">
        <f t="shared" si="705"/>
        <v>0</v>
      </c>
      <c r="U2064" s="37">
        <f t="shared" si="706"/>
        <v>23609.5</v>
      </c>
      <c r="V2064" s="37">
        <f t="shared" si="707"/>
        <v>0</v>
      </c>
      <c r="W2064" s="37">
        <f t="shared" si="708"/>
        <v>0</v>
      </c>
    </row>
    <row r="2065" spans="1:23" x14ac:dyDescent="0.35">
      <c r="A2065" s="30">
        <v>45699</v>
      </c>
      <c r="B2065" s="31" t="s">
        <v>799</v>
      </c>
      <c r="C2065" s="31" t="s">
        <v>782</v>
      </c>
      <c r="D2065" s="31">
        <v>1230</v>
      </c>
      <c r="E2065" s="31"/>
      <c r="F2065" s="31">
        <v>1230</v>
      </c>
      <c r="G2065" s="31">
        <v>1230</v>
      </c>
      <c r="H2065" s="31">
        <f t="shared" si="714"/>
        <v>1230</v>
      </c>
      <c r="I2065" s="30">
        <v>45714</v>
      </c>
      <c r="J2065" s="30" t="s">
        <v>506</v>
      </c>
      <c r="K2065" s="31" t="s">
        <v>504</v>
      </c>
      <c r="L2065" s="31" t="s">
        <v>405</v>
      </c>
      <c r="M2065" s="31" t="s">
        <v>388</v>
      </c>
      <c r="N2065" s="7">
        <v>46073</v>
      </c>
      <c r="O2065" s="33">
        <f t="shared" si="700"/>
        <v>2</v>
      </c>
      <c r="P2065" s="33">
        <f t="shared" si="701"/>
        <v>8</v>
      </c>
      <c r="Q2065" s="52">
        <f t="shared" si="702"/>
        <v>360</v>
      </c>
      <c r="R2065" s="37">
        <f t="shared" si="703"/>
        <v>0</v>
      </c>
      <c r="S2065" s="37">
        <f t="shared" si="704"/>
        <v>0</v>
      </c>
      <c r="T2065" s="37">
        <f t="shared" si="705"/>
        <v>0</v>
      </c>
      <c r="U2065" s="37">
        <f t="shared" si="706"/>
        <v>1230</v>
      </c>
      <c r="V2065" s="37">
        <f t="shared" si="707"/>
        <v>0</v>
      </c>
      <c r="W2065" s="37">
        <f t="shared" si="708"/>
        <v>0</v>
      </c>
    </row>
    <row r="2066" spans="1:23" x14ac:dyDescent="0.35">
      <c r="A2066" s="30">
        <v>45610</v>
      </c>
      <c r="B2066" s="31" t="s">
        <v>760</v>
      </c>
      <c r="C2066" s="31" t="s">
        <v>413</v>
      </c>
      <c r="D2066" s="31">
        <v>2369.29</v>
      </c>
      <c r="E2066" s="31">
        <v>379.09</v>
      </c>
      <c r="F2066" s="31">
        <v>2748.38</v>
      </c>
      <c r="G2066" s="31">
        <v>2748.38</v>
      </c>
      <c r="H2066" s="31">
        <f t="shared" si="714"/>
        <v>2369.29</v>
      </c>
      <c r="I2066" s="30">
        <v>45640</v>
      </c>
      <c r="J2066" s="30" t="s">
        <v>506</v>
      </c>
      <c r="K2066" s="31" t="s">
        <v>504</v>
      </c>
      <c r="L2066" s="31" t="s">
        <v>393</v>
      </c>
      <c r="M2066" s="31" t="s">
        <v>388</v>
      </c>
      <c r="N2066" s="7">
        <v>46073</v>
      </c>
      <c r="O2066" s="33">
        <f t="shared" si="700"/>
        <v>2</v>
      </c>
      <c r="P2066" s="33">
        <f t="shared" si="701"/>
        <v>8</v>
      </c>
      <c r="Q2066" s="52">
        <f t="shared" si="702"/>
        <v>434</v>
      </c>
      <c r="R2066" s="37">
        <f t="shared" si="703"/>
        <v>0</v>
      </c>
      <c r="S2066" s="37">
        <f t="shared" si="704"/>
        <v>0</v>
      </c>
      <c r="T2066" s="37">
        <f t="shared" si="705"/>
        <v>0</v>
      </c>
      <c r="U2066" s="37">
        <f t="shared" si="706"/>
        <v>2369.29</v>
      </c>
      <c r="V2066" s="37">
        <f t="shared" si="707"/>
        <v>0</v>
      </c>
      <c r="W2066" s="37">
        <f t="shared" si="708"/>
        <v>0</v>
      </c>
    </row>
    <row r="2067" spans="1:23" x14ac:dyDescent="0.35">
      <c r="A2067" s="30">
        <v>45596</v>
      </c>
      <c r="B2067" s="31" t="s">
        <v>747</v>
      </c>
      <c r="C2067" s="31" t="s">
        <v>413</v>
      </c>
      <c r="D2067" s="31">
        <v>3719.83</v>
      </c>
      <c r="E2067" s="31">
        <v>595.16999999999996</v>
      </c>
      <c r="F2067" s="31">
        <v>4315</v>
      </c>
      <c r="G2067" s="31">
        <v>1304.46</v>
      </c>
      <c r="H2067" s="31">
        <f>G2067/1.16</f>
        <v>1124.5344827586207</v>
      </c>
      <c r="I2067" s="30">
        <v>45626</v>
      </c>
      <c r="J2067" s="30" t="s">
        <v>506</v>
      </c>
      <c r="K2067" s="31" t="s">
        <v>510</v>
      </c>
      <c r="L2067" s="31" t="s">
        <v>393</v>
      </c>
      <c r="M2067" s="31" t="s">
        <v>388</v>
      </c>
      <c r="N2067" s="7">
        <v>46073</v>
      </c>
      <c r="O2067" s="33">
        <f t="shared" si="700"/>
        <v>2</v>
      </c>
      <c r="P2067" s="33">
        <f t="shared" si="701"/>
        <v>8</v>
      </c>
      <c r="Q2067" s="52">
        <f t="shared" si="702"/>
        <v>448</v>
      </c>
      <c r="R2067" s="37">
        <f t="shared" si="703"/>
        <v>0</v>
      </c>
      <c r="S2067" s="37">
        <f t="shared" si="704"/>
        <v>0</v>
      </c>
      <c r="T2067" s="37">
        <f t="shared" si="705"/>
        <v>0</v>
      </c>
      <c r="U2067" s="37">
        <f t="shared" si="706"/>
        <v>1124.5344827586207</v>
      </c>
      <c r="V2067" s="37">
        <f t="shared" si="707"/>
        <v>0</v>
      </c>
      <c r="W2067" s="37">
        <f t="shared" si="708"/>
        <v>0</v>
      </c>
    </row>
    <row r="2068" spans="1:23" x14ac:dyDescent="0.35">
      <c r="A2068" s="30">
        <v>45582</v>
      </c>
      <c r="B2068" s="31" t="s">
        <v>741</v>
      </c>
      <c r="C2068" s="31" t="s">
        <v>413</v>
      </c>
      <c r="D2068" s="31">
        <v>21120</v>
      </c>
      <c r="E2068" s="31">
        <v>3379.2</v>
      </c>
      <c r="F2068" s="31">
        <v>24499.200000000001</v>
      </c>
      <c r="G2068" s="31">
        <v>24499.200000000001</v>
      </c>
      <c r="H2068" s="31">
        <f t="shared" ref="H2068:H2069" si="715">D2068</f>
        <v>21120</v>
      </c>
      <c r="I2068" s="30">
        <v>45612</v>
      </c>
      <c r="J2068" s="30" t="s">
        <v>506</v>
      </c>
      <c r="K2068" s="31" t="s">
        <v>504</v>
      </c>
      <c r="L2068" s="31" t="s">
        <v>393</v>
      </c>
      <c r="M2068" s="31" t="s">
        <v>388</v>
      </c>
      <c r="N2068" s="7">
        <v>46073</v>
      </c>
      <c r="O2068" s="33">
        <f t="shared" si="700"/>
        <v>2</v>
      </c>
      <c r="P2068" s="33">
        <f t="shared" si="701"/>
        <v>8</v>
      </c>
      <c r="Q2068" s="52">
        <f t="shared" si="702"/>
        <v>462</v>
      </c>
      <c r="R2068" s="37">
        <f t="shared" si="703"/>
        <v>0</v>
      </c>
      <c r="S2068" s="37">
        <f t="shared" si="704"/>
        <v>0</v>
      </c>
      <c r="T2068" s="37">
        <f t="shared" si="705"/>
        <v>0</v>
      </c>
      <c r="U2068" s="37">
        <f t="shared" si="706"/>
        <v>21120</v>
      </c>
      <c r="V2068" s="37">
        <f t="shared" si="707"/>
        <v>0</v>
      </c>
      <c r="W2068" s="37">
        <f t="shared" si="708"/>
        <v>0</v>
      </c>
    </row>
    <row r="2069" spans="1:23" x14ac:dyDescent="0.35">
      <c r="A2069" s="30">
        <v>45519</v>
      </c>
      <c r="B2069" s="31" t="s">
        <v>675</v>
      </c>
      <c r="C2069" s="31" t="s">
        <v>513</v>
      </c>
      <c r="D2069" s="31">
        <v>2475</v>
      </c>
      <c r="E2069" s="31">
        <v>396</v>
      </c>
      <c r="F2069" s="31">
        <v>2871</v>
      </c>
      <c r="G2069" s="31">
        <v>2871</v>
      </c>
      <c r="H2069" s="31">
        <f t="shared" si="715"/>
        <v>2475</v>
      </c>
      <c r="I2069" s="30">
        <v>45549</v>
      </c>
      <c r="J2069" s="30" t="s">
        <v>506</v>
      </c>
      <c r="K2069" s="31" t="s">
        <v>504</v>
      </c>
      <c r="L2069" s="31" t="s">
        <v>399</v>
      </c>
      <c r="M2069" s="31" t="s">
        <v>388</v>
      </c>
      <c r="N2069" s="7">
        <v>46073</v>
      </c>
      <c r="O2069" s="33">
        <f t="shared" si="700"/>
        <v>2</v>
      </c>
      <c r="P2069" s="33">
        <f t="shared" si="701"/>
        <v>8</v>
      </c>
      <c r="Q2069" s="52">
        <f t="shared" si="702"/>
        <v>525</v>
      </c>
      <c r="R2069" s="37">
        <f t="shared" si="703"/>
        <v>0</v>
      </c>
      <c r="S2069" s="37">
        <f t="shared" si="704"/>
        <v>0</v>
      </c>
      <c r="T2069" s="37">
        <f t="shared" si="705"/>
        <v>0</v>
      </c>
      <c r="U2069" s="37">
        <f t="shared" si="706"/>
        <v>2475</v>
      </c>
      <c r="V2069" s="37">
        <f t="shared" si="707"/>
        <v>0</v>
      </c>
      <c r="W2069" s="37">
        <f t="shared" si="708"/>
        <v>0</v>
      </c>
    </row>
    <row r="2070" spans="1:23" x14ac:dyDescent="0.35">
      <c r="A2070" s="30">
        <v>45498</v>
      </c>
      <c r="B2070" s="31" t="s">
        <v>661</v>
      </c>
      <c r="C2070" s="31" t="s">
        <v>513</v>
      </c>
      <c r="D2070" s="31">
        <v>2475</v>
      </c>
      <c r="E2070" s="31">
        <v>396</v>
      </c>
      <c r="F2070" s="31">
        <v>2871</v>
      </c>
      <c r="G2070" s="31">
        <v>2378</v>
      </c>
      <c r="H2070" s="31">
        <f>G2070/1.16</f>
        <v>2050</v>
      </c>
      <c r="I2070" s="30">
        <v>45528</v>
      </c>
      <c r="J2070" s="30" t="s">
        <v>506</v>
      </c>
      <c r="K2070" s="31" t="s">
        <v>510</v>
      </c>
      <c r="L2070" s="31" t="s">
        <v>399</v>
      </c>
      <c r="M2070" s="31" t="s">
        <v>388</v>
      </c>
      <c r="N2070" s="7">
        <v>46073</v>
      </c>
      <c r="O2070" s="33">
        <f t="shared" si="700"/>
        <v>2</v>
      </c>
      <c r="P2070" s="33">
        <f t="shared" si="701"/>
        <v>8</v>
      </c>
      <c r="Q2070" s="52">
        <f t="shared" si="702"/>
        <v>546</v>
      </c>
      <c r="R2070" s="37">
        <f t="shared" si="703"/>
        <v>0</v>
      </c>
      <c r="S2070" s="37">
        <f t="shared" si="704"/>
        <v>0</v>
      </c>
      <c r="T2070" s="37">
        <f t="shared" si="705"/>
        <v>0</v>
      </c>
      <c r="U2070" s="37">
        <f t="shared" si="706"/>
        <v>2050</v>
      </c>
      <c r="V2070" s="37">
        <f t="shared" si="707"/>
        <v>0</v>
      </c>
      <c r="W2070" s="37">
        <f t="shared" si="708"/>
        <v>0</v>
      </c>
    </row>
    <row r="2071" spans="1:23" x14ac:dyDescent="0.35">
      <c r="A2071" s="30">
        <v>45491</v>
      </c>
      <c r="B2071" s="31" t="s">
        <v>643</v>
      </c>
      <c r="C2071" s="31" t="s">
        <v>396</v>
      </c>
      <c r="D2071" s="31">
        <v>16588</v>
      </c>
      <c r="E2071" s="31">
        <v>2654.08</v>
      </c>
      <c r="F2071" s="31">
        <v>19242.080000000002</v>
      </c>
      <c r="G2071" s="31">
        <v>19242.080000000002</v>
      </c>
      <c r="H2071" s="31">
        <f t="shared" ref="H2071:H2072" si="716">D2071</f>
        <v>16588</v>
      </c>
      <c r="I2071" s="30">
        <v>45521</v>
      </c>
      <c r="J2071" s="30" t="s">
        <v>506</v>
      </c>
      <c r="K2071" s="31" t="s">
        <v>504</v>
      </c>
      <c r="L2071" s="31" t="s">
        <v>397</v>
      </c>
      <c r="M2071" s="31" t="s">
        <v>388</v>
      </c>
      <c r="N2071" s="7">
        <v>46073</v>
      </c>
      <c r="O2071" s="33">
        <f t="shared" si="700"/>
        <v>2</v>
      </c>
      <c r="P2071" s="33">
        <f t="shared" si="701"/>
        <v>8</v>
      </c>
      <c r="Q2071" s="52">
        <f t="shared" si="702"/>
        <v>553</v>
      </c>
      <c r="R2071" s="37">
        <f t="shared" si="703"/>
        <v>0</v>
      </c>
      <c r="S2071" s="37">
        <f t="shared" si="704"/>
        <v>0</v>
      </c>
      <c r="T2071" s="37">
        <f t="shared" si="705"/>
        <v>0</v>
      </c>
      <c r="U2071" s="37">
        <f t="shared" si="706"/>
        <v>16588</v>
      </c>
      <c r="V2071" s="37">
        <f t="shared" si="707"/>
        <v>0</v>
      </c>
      <c r="W2071" s="37">
        <f t="shared" si="708"/>
        <v>0</v>
      </c>
    </row>
    <row r="2072" spans="1:23" x14ac:dyDescent="0.35">
      <c r="A2072" s="30">
        <v>45352</v>
      </c>
      <c r="B2072" s="31" t="s">
        <v>515</v>
      </c>
      <c r="C2072" s="31" t="s">
        <v>509</v>
      </c>
      <c r="D2072" s="31">
        <v>8800</v>
      </c>
      <c r="E2072" s="31">
        <v>1408</v>
      </c>
      <c r="F2072" s="31">
        <v>10208</v>
      </c>
      <c r="G2072" s="31">
        <v>10208</v>
      </c>
      <c r="H2072" s="31">
        <f t="shared" si="716"/>
        <v>8800</v>
      </c>
      <c r="I2072" s="30">
        <v>45382</v>
      </c>
      <c r="J2072" s="30" t="s">
        <v>506</v>
      </c>
      <c r="K2072" s="31" t="s">
        <v>504</v>
      </c>
      <c r="L2072" s="31" t="s">
        <v>404</v>
      </c>
      <c r="M2072" s="31" t="s">
        <v>388</v>
      </c>
      <c r="N2072" s="7">
        <v>46073</v>
      </c>
      <c r="O2072" s="33">
        <f t="shared" ref="O2072" si="717">MONTH(N2072)</f>
        <v>2</v>
      </c>
      <c r="P2072" s="33">
        <f t="shared" ref="P2072" si="718">WEEKNUM(N2072)</f>
        <v>8</v>
      </c>
      <c r="Q2072" s="52">
        <f t="shared" ref="Q2072" si="719">IF(J2072="Vencido",N2072-I2072+1,0)</f>
        <v>692</v>
      </c>
      <c r="R2072" s="37">
        <f t="shared" ref="R2072" si="720">IF(Q2072&gt;0,IF(Q2072&lt;31,H2072,0),0)</f>
        <v>0</v>
      </c>
      <c r="S2072" s="37">
        <f t="shared" ref="S2072" si="721">IF(Q2072&gt;30,IF(Q2072&lt;61,H2072,0),0)</f>
        <v>0</v>
      </c>
      <c r="T2072" s="37">
        <f t="shared" ref="T2072" si="722">IF(Q2072&gt;60,IF(Q2072&lt;91,H2072,0),0)</f>
        <v>0</v>
      </c>
      <c r="U2072" s="37">
        <f t="shared" ref="U2072" si="723">IF(Q2072&gt;90,H2072,0)</f>
        <v>8800</v>
      </c>
      <c r="V2072" s="37">
        <f t="shared" ref="V2072" si="724">IF(J2072="Por vencer",H2072,0)</f>
        <v>0</v>
      </c>
      <c r="W2072" s="37">
        <f t="shared" ref="W2072" si="725">IF(J2072="Vigente",H2072,0)</f>
        <v>0</v>
      </c>
    </row>
    <row r="2073" spans="1:23" x14ac:dyDescent="0.35">
      <c r="A2073" s="30">
        <v>46066</v>
      </c>
      <c r="B2073" s="31" t="s">
        <v>1381</v>
      </c>
      <c r="C2073" s="31" t="s">
        <v>1382</v>
      </c>
      <c r="D2073" s="31">
        <v>21000</v>
      </c>
      <c r="E2073" s="31"/>
      <c r="F2073" s="31">
        <v>21000</v>
      </c>
      <c r="G2073" s="31">
        <v>21000</v>
      </c>
      <c r="H2073" s="31">
        <f>D2073</f>
        <v>21000</v>
      </c>
      <c r="I2073" s="30">
        <v>46066</v>
      </c>
      <c r="J2073" s="30" t="s">
        <v>506</v>
      </c>
      <c r="K2073" s="31" t="s">
        <v>504</v>
      </c>
      <c r="L2073" s="31" t="s">
        <v>397</v>
      </c>
      <c r="M2073" s="31" t="s">
        <v>511</v>
      </c>
      <c r="N2073" s="7">
        <v>46066</v>
      </c>
      <c r="O2073" s="33">
        <f t="shared" ref="O2073:O2136" si="726">MONTH(N2073)</f>
        <v>2</v>
      </c>
      <c r="P2073" s="33">
        <f t="shared" ref="P2073:P2136" si="727">WEEKNUM(N2073)</f>
        <v>7</v>
      </c>
      <c r="Q2073" s="52">
        <f t="shared" ref="Q2073:Q2136" si="728">IF(J2073="Vencido",N2073-I2073+1,0)</f>
        <v>1</v>
      </c>
      <c r="R2073" s="37">
        <f t="shared" ref="R2073:R2136" si="729">IF(Q2073&gt;0,IF(Q2073&lt;31,H2073,0),0)</f>
        <v>21000</v>
      </c>
      <c r="S2073" s="37">
        <f t="shared" ref="S2073:S2136" si="730">IF(Q2073&gt;30,IF(Q2073&lt;61,H2073,0),0)</f>
        <v>0</v>
      </c>
      <c r="T2073" s="37">
        <f t="shared" ref="T2073:T2136" si="731">IF(Q2073&gt;60,IF(Q2073&lt;91,H2073,0),0)</f>
        <v>0</v>
      </c>
      <c r="U2073" s="37">
        <f t="shared" ref="U2073:U2136" si="732">IF(Q2073&gt;90,H2073,0)</f>
        <v>0</v>
      </c>
      <c r="V2073" s="37">
        <f t="shared" ref="V2073:V2136" si="733">IF(J2073="Por vencer",H2073,0)</f>
        <v>0</v>
      </c>
      <c r="W2073" s="37">
        <f t="shared" ref="W2073:W2136" si="734">IF(J2073="Vigente",H2073,0)</f>
        <v>0</v>
      </c>
    </row>
    <row r="2074" spans="1:23" x14ac:dyDescent="0.35">
      <c r="A2074" s="30">
        <v>46066</v>
      </c>
      <c r="B2074" s="31" t="s">
        <v>1383</v>
      </c>
      <c r="C2074" s="31" t="s">
        <v>1382</v>
      </c>
      <c r="D2074" s="31">
        <v>6580</v>
      </c>
      <c r="E2074" s="31"/>
      <c r="F2074" s="31">
        <v>6580</v>
      </c>
      <c r="G2074" s="31">
        <v>6580</v>
      </c>
      <c r="H2074" s="31">
        <f t="shared" ref="H2074:H2116" si="735">D2074</f>
        <v>6580</v>
      </c>
      <c r="I2074" s="30">
        <v>46066</v>
      </c>
      <c r="J2074" s="30" t="s">
        <v>506</v>
      </c>
      <c r="K2074" s="31" t="s">
        <v>504</v>
      </c>
      <c r="L2074" s="31" t="s">
        <v>397</v>
      </c>
      <c r="M2074" s="31" t="s">
        <v>511</v>
      </c>
      <c r="N2074" s="7">
        <v>46066</v>
      </c>
      <c r="O2074" s="33">
        <f t="shared" si="726"/>
        <v>2</v>
      </c>
      <c r="P2074" s="33">
        <f t="shared" si="727"/>
        <v>7</v>
      </c>
      <c r="Q2074" s="52">
        <f t="shared" si="728"/>
        <v>1</v>
      </c>
      <c r="R2074" s="37">
        <f t="shared" si="729"/>
        <v>6580</v>
      </c>
      <c r="S2074" s="37">
        <f t="shared" si="730"/>
        <v>0</v>
      </c>
      <c r="T2074" s="37">
        <f t="shared" si="731"/>
        <v>0</v>
      </c>
      <c r="U2074" s="37">
        <f t="shared" si="732"/>
        <v>0</v>
      </c>
      <c r="V2074" s="37">
        <f t="shared" si="733"/>
        <v>0</v>
      </c>
      <c r="W2074" s="37">
        <f t="shared" si="734"/>
        <v>0</v>
      </c>
    </row>
    <row r="2075" spans="1:23" x14ac:dyDescent="0.35">
      <c r="A2075" s="30">
        <v>46066</v>
      </c>
      <c r="B2075" s="31" t="s">
        <v>1384</v>
      </c>
      <c r="C2075" s="31" t="s">
        <v>1154</v>
      </c>
      <c r="D2075" s="31">
        <v>37152</v>
      </c>
      <c r="E2075" s="31">
        <v>5944.32</v>
      </c>
      <c r="F2075" s="31">
        <v>43096.32</v>
      </c>
      <c r="G2075" s="31">
        <v>43096.32</v>
      </c>
      <c r="H2075" s="31">
        <f t="shared" si="735"/>
        <v>37152</v>
      </c>
      <c r="I2075" s="30">
        <v>46096</v>
      </c>
      <c r="J2075" s="30" t="s">
        <v>503</v>
      </c>
      <c r="K2075" s="31" t="s">
        <v>504</v>
      </c>
      <c r="L2075" s="31" t="s">
        <v>397</v>
      </c>
      <c r="M2075" s="31" t="s">
        <v>388</v>
      </c>
      <c r="N2075" s="7">
        <v>46066</v>
      </c>
      <c r="O2075" s="33">
        <f t="shared" si="726"/>
        <v>2</v>
      </c>
      <c r="P2075" s="33">
        <f t="shared" si="727"/>
        <v>7</v>
      </c>
      <c r="Q2075" s="52">
        <f t="shared" si="728"/>
        <v>0</v>
      </c>
      <c r="R2075" s="37">
        <f t="shared" si="729"/>
        <v>0</v>
      </c>
      <c r="S2075" s="37">
        <f t="shared" si="730"/>
        <v>0</v>
      </c>
      <c r="T2075" s="37">
        <f t="shared" si="731"/>
        <v>0</v>
      </c>
      <c r="U2075" s="37">
        <f t="shared" si="732"/>
        <v>0</v>
      </c>
      <c r="V2075" s="37">
        <f t="shared" si="733"/>
        <v>0</v>
      </c>
      <c r="W2075" s="37">
        <f t="shared" si="734"/>
        <v>37152</v>
      </c>
    </row>
    <row r="2076" spans="1:23" x14ac:dyDescent="0.35">
      <c r="A2076" s="30">
        <v>46066</v>
      </c>
      <c r="B2076" s="31" t="s">
        <v>1385</v>
      </c>
      <c r="C2076" s="31" t="s">
        <v>402</v>
      </c>
      <c r="D2076" s="31">
        <v>68400</v>
      </c>
      <c r="E2076" s="31">
        <v>10944</v>
      </c>
      <c r="F2076" s="31">
        <v>79344</v>
      </c>
      <c r="G2076" s="31">
        <v>79344</v>
      </c>
      <c r="H2076" s="31">
        <f t="shared" si="735"/>
        <v>68400</v>
      </c>
      <c r="I2076" s="30">
        <v>46096</v>
      </c>
      <c r="J2076" s="30" t="s">
        <v>503</v>
      </c>
      <c r="K2076" s="31" t="s">
        <v>504</v>
      </c>
      <c r="L2076" s="31" t="s">
        <v>397</v>
      </c>
      <c r="M2076" s="31" t="s">
        <v>388</v>
      </c>
      <c r="N2076" s="7">
        <v>46066</v>
      </c>
      <c r="O2076" s="33">
        <f t="shared" si="726"/>
        <v>2</v>
      </c>
      <c r="P2076" s="33">
        <f t="shared" si="727"/>
        <v>7</v>
      </c>
      <c r="Q2076" s="52">
        <f t="shared" si="728"/>
        <v>0</v>
      </c>
      <c r="R2076" s="37">
        <f t="shared" si="729"/>
        <v>0</v>
      </c>
      <c r="S2076" s="37">
        <f t="shared" si="730"/>
        <v>0</v>
      </c>
      <c r="T2076" s="37">
        <f t="shared" si="731"/>
        <v>0</v>
      </c>
      <c r="U2076" s="37">
        <f t="shared" si="732"/>
        <v>0</v>
      </c>
      <c r="V2076" s="37">
        <f t="shared" si="733"/>
        <v>0</v>
      </c>
      <c r="W2076" s="37">
        <f t="shared" si="734"/>
        <v>68400</v>
      </c>
    </row>
    <row r="2077" spans="1:23" x14ac:dyDescent="0.35">
      <c r="A2077" s="30">
        <v>46066</v>
      </c>
      <c r="B2077" s="31" t="s">
        <v>1386</v>
      </c>
      <c r="C2077" s="31" t="s">
        <v>523</v>
      </c>
      <c r="D2077" s="31">
        <v>163400</v>
      </c>
      <c r="E2077" s="31">
        <v>26144</v>
      </c>
      <c r="F2077" s="31">
        <v>189544</v>
      </c>
      <c r="G2077" s="31">
        <v>189544</v>
      </c>
      <c r="H2077" s="31">
        <f t="shared" si="735"/>
        <v>163400</v>
      </c>
      <c r="I2077" s="30">
        <v>46096</v>
      </c>
      <c r="J2077" s="30" t="s">
        <v>503</v>
      </c>
      <c r="K2077" s="31" t="s">
        <v>504</v>
      </c>
      <c r="L2077" s="31" t="s">
        <v>397</v>
      </c>
      <c r="M2077" s="31" t="s">
        <v>388</v>
      </c>
      <c r="N2077" s="7">
        <v>46066</v>
      </c>
      <c r="O2077" s="33">
        <f t="shared" si="726"/>
        <v>2</v>
      </c>
      <c r="P2077" s="33">
        <f t="shared" si="727"/>
        <v>7</v>
      </c>
      <c r="Q2077" s="52">
        <f t="shared" si="728"/>
        <v>0</v>
      </c>
      <c r="R2077" s="37">
        <f t="shared" si="729"/>
        <v>0</v>
      </c>
      <c r="S2077" s="37">
        <f t="shared" si="730"/>
        <v>0</v>
      </c>
      <c r="T2077" s="37">
        <f t="shared" si="731"/>
        <v>0</v>
      </c>
      <c r="U2077" s="37">
        <f t="shared" si="732"/>
        <v>0</v>
      </c>
      <c r="V2077" s="37">
        <f t="shared" si="733"/>
        <v>0</v>
      </c>
      <c r="W2077" s="37">
        <f t="shared" si="734"/>
        <v>163400</v>
      </c>
    </row>
    <row r="2078" spans="1:23" x14ac:dyDescent="0.35">
      <c r="A2078" s="30">
        <v>46066</v>
      </c>
      <c r="B2078" s="31" t="s">
        <v>1387</v>
      </c>
      <c r="C2078" s="31" t="s">
        <v>523</v>
      </c>
      <c r="D2078" s="31">
        <v>163400</v>
      </c>
      <c r="E2078" s="31">
        <v>26144</v>
      </c>
      <c r="F2078" s="31">
        <v>189544</v>
      </c>
      <c r="G2078" s="31">
        <v>189544</v>
      </c>
      <c r="H2078" s="31">
        <f t="shared" si="735"/>
        <v>163400</v>
      </c>
      <c r="I2078" s="30">
        <v>46096</v>
      </c>
      <c r="J2078" s="30" t="s">
        <v>503</v>
      </c>
      <c r="K2078" s="31" t="s">
        <v>504</v>
      </c>
      <c r="L2078" s="31" t="s">
        <v>397</v>
      </c>
      <c r="M2078" s="31" t="s">
        <v>388</v>
      </c>
      <c r="N2078" s="7">
        <v>46066</v>
      </c>
      <c r="O2078" s="33">
        <f t="shared" si="726"/>
        <v>2</v>
      </c>
      <c r="P2078" s="33">
        <f t="shared" si="727"/>
        <v>7</v>
      </c>
      <c r="Q2078" s="52">
        <f t="shared" si="728"/>
        <v>0</v>
      </c>
      <c r="R2078" s="37">
        <f t="shared" si="729"/>
        <v>0</v>
      </c>
      <c r="S2078" s="37">
        <f t="shared" si="730"/>
        <v>0</v>
      </c>
      <c r="T2078" s="37">
        <f t="shared" si="731"/>
        <v>0</v>
      </c>
      <c r="U2078" s="37">
        <f t="shared" si="732"/>
        <v>0</v>
      </c>
      <c r="V2078" s="37">
        <f t="shared" si="733"/>
        <v>0</v>
      </c>
      <c r="W2078" s="37">
        <f t="shared" si="734"/>
        <v>163400</v>
      </c>
    </row>
    <row r="2079" spans="1:23" x14ac:dyDescent="0.35">
      <c r="A2079" s="30">
        <v>46066</v>
      </c>
      <c r="B2079" s="31" t="s">
        <v>1390</v>
      </c>
      <c r="C2079" s="31" t="s">
        <v>1382</v>
      </c>
      <c r="D2079" s="31">
        <v>11145.6</v>
      </c>
      <c r="E2079" s="31">
        <v>1783.3</v>
      </c>
      <c r="F2079" s="31">
        <v>12928.9</v>
      </c>
      <c r="G2079" s="31">
        <v>12928.9</v>
      </c>
      <c r="H2079" s="31">
        <f t="shared" si="735"/>
        <v>11145.6</v>
      </c>
      <c r="I2079" s="30">
        <v>46066</v>
      </c>
      <c r="J2079" s="30" t="s">
        <v>506</v>
      </c>
      <c r="K2079" s="31" t="s">
        <v>504</v>
      </c>
      <c r="L2079" s="31" t="s">
        <v>397</v>
      </c>
      <c r="M2079" s="31" t="s">
        <v>511</v>
      </c>
      <c r="N2079" s="7">
        <v>46066</v>
      </c>
      <c r="O2079" s="33">
        <f t="shared" si="726"/>
        <v>2</v>
      </c>
      <c r="P2079" s="33">
        <f t="shared" si="727"/>
        <v>7</v>
      </c>
      <c r="Q2079" s="52">
        <f t="shared" si="728"/>
        <v>1</v>
      </c>
      <c r="R2079" s="37">
        <f t="shared" si="729"/>
        <v>11145.6</v>
      </c>
      <c r="S2079" s="37">
        <f t="shared" si="730"/>
        <v>0</v>
      </c>
      <c r="T2079" s="37">
        <f t="shared" si="731"/>
        <v>0</v>
      </c>
      <c r="U2079" s="37">
        <f t="shared" si="732"/>
        <v>0</v>
      </c>
      <c r="V2079" s="37">
        <f t="shared" si="733"/>
        <v>0</v>
      </c>
      <c r="W2079" s="37">
        <f t="shared" si="734"/>
        <v>0</v>
      </c>
    </row>
    <row r="2080" spans="1:23" x14ac:dyDescent="0.35">
      <c r="A2080" s="30">
        <v>46066</v>
      </c>
      <c r="B2080" s="31" t="s">
        <v>1391</v>
      </c>
      <c r="C2080" s="31" t="s">
        <v>966</v>
      </c>
      <c r="D2080" s="31">
        <v>74304</v>
      </c>
      <c r="E2080" s="31">
        <v>11888.64</v>
      </c>
      <c r="F2080" s="31">
        <v>86192.639999999999</v>
      </c>
      <c r="G2080" s="31">
        <v>86192.639999999999</v>
      </c>
      <c r="H2080" s="31">
        <f t="shared" si="735"/>
        <v>74304</v>
      </c>
      <c r="I2080" s="30">
        <v>46096</v>
      </c>
      <c r="J2080" s="30" t="s">
        <v>503</v>
      </c>
      <c r="K2080" s="31" t="s">
        <v>504</v>
      </c>
      <c r="L2080" s="31" t="s">
        <v>397</v>
      </c>
      <c r="M2080" s="31" t="s">
        <v>388</v>
      </c>
      <c r="N2080" s="7">
        <v>46066</v>
      </c>
      <c r="O2080" s="33">
        <f t="shared" si="726"/>
        <v>2</v>
      </c>
      <c r="P2080" s="33">
        <f t="shared" si="727"/>
        <v>7</v>
      </c>
      <c r="Q2080" s="52">
        <f t="shared" si="728"/>
        <v>0</v>
      </c>
      <c r="R2080" s="37">
        <f t="shared" si="729"/>
        <v>0</v>
      </c>
      <c r="S2080" s="37">
        <f t="shared" si="730"/>
        <v>0</v>
      </c>
      <c r="T2080" s="37">
        <f t="shared" si="731"/>
        <v>0</v>
      </c>
      <c r="U2080" s="37">
        <f t="shared" si="732"/>
        <v>0</v>
      </c>
      <c r="V2080" s="37">
        <f t="shared" si="733"/>
        <v>0</v>
      </c>
      <c r="W2080" s="37">
        <f t="shared" si="734"/>
        <v>74304</v>
      </c>
    </row>
    <row r="2081" spans="1:23" x14ac:dyDescent="0.35">
      <c r="A2081" s="30">
        <v>46066</v>
      </c>
      <c r="B2081" s="31" t="s">
        <v>1392</v>
      </c>
      <c r="C2081" s="31" t="s">
        <v>1393</v>
      </c>
      <c r="D2081" s="31">
        <v>17802</v>
      </c>
      <c r="E2081" s="31">
        <v>2848.32</v>
      </c>
      <c r="F2081" s="31">
        <v>20650.32</v>
      </c>
      <c r="G2081" s="31">
        <v>20650.32</v>
      </c>
      <c r="H2081" s="31">
        <f t="shared" si="735"/>
        <v>17802</v>
      </c>
      <c r="I2081" s="30">
        <v>46111</v>
      </c>
      <c r="J2081" s="30" t="s">
        <v>503</v>
      </c>
      <c r="K2081" s="31" t="s">
        <v>504</v>
      </c>
      <c r="L2081" s="31" t="s">
        <v>835</v>
      </c>
      <c r="M2081" s="31" t="s">
        <v>388</v>
      </c>
      <c r="N2081" s="7">
        <v>46066</v>
      </c>
      <c r="O2081" s="33">
        <f t="shared" si="726"/>
        <v>2</v>
      </c>
      <c r="P2081" s="33">
        <f t="shared" si="727"/>
        <v>7</v>
      </c>
      <c r="Q2081" s="52">
        <f t="shared" si="728"/>
        <v>0</v>
      </c>
      <c r="R2081" s="37">
        <f t="shared" si="729"/>
        <v>0</v>
      </c>
      <c r="S2081" s="37">
        <f t="shared" si="730"/>
        <v>0</v>
      </c>
      <c r="T2081" s="37">
        <f t="shared" si="731"/>
        <v>0</v>
      </c>
      <c r="U2081" s="37">
        <f t="shared" si="732"/>
        <v>0</v>
      </c>
      <c r="V2081" s="37">
        <f t="shared" si="733"/>
        <v>0</v>
      </c>
      <c r="W2081" s="37">
        <f t="shared" si="734"/>
        <v>17802</v>
      </c>
    </row>
    <row r="2082" spans="1:23" x14ac:dyDescent="0.35">
      <c r="A2082" s="30">
        <v>46065</v>
      </c>
      <c r="B2082" s="31" t="s">
        <v>1395</v>
      </c>
      <c r="C2082" s="31" t="s">
        <v>523</v>
      </c>
      <c r="D2082" s="31">
        <v>37185.480000000003</v>
      </c>
      <c r="E2082" s="31">
        <v>5949.68</v>
      </c>
      <c r="F2082" s="31">
        <v>43135.16</v>
      </c>
      <c r="G2082" s="31">
        <v>43135.16</v>
      </c>
      <c r="H2082" s="31">
        <f t="shared" si="735"/>
        <v>37185.480000000003</v>
      </c>
      <c r="I2082" s="30">
        <v>46095</v>
      </c>
      <c r="J2082" s="30" t="s">
        <v>503</v>
      </c>
      <c r="K2082" s="31" t="s">
        <v>504</v>
      </c>
      <c r="L2082" s="31" t="s">
        <v>397</v>
      </c>
      <c r="M2082" s="31" t="s">
        <v>388</v>
      </c>
      <c r="N2082" s="7">
        <v>46066</v>
      </c>
      <c r="O2082" s="33">
        <f t="shared" si="726"/>
        <v>2</v>
      </c>
      <c r="P2082" s="33">
        <f t="shared" si="727"/>
        <v>7</v>
      </c>
      <c r="Q2082" s="52">
        <f t="shared" si="728"/>
        <v>0</v>
      </c>
      <c r="R2082" s="37">
        <f t="shared" si="729"/>
        <v>0</v>
      </c>
      <c r="S2082" s="37">
        <f t="shared" si="730"/>
        <v>0</v>
      </c>
      <c r="T2082" s="37">
        <f t="shared" si="731"/>
        <v>0</v>
      </c>
      <c r="U2082" s="37">
        <f t="shared" si="732"/>
        <v>0</v>
      </c>
      <c r="V2082" s="37">
        <f t="shared" si="733"/>
        <v>0</v>
      </c>
      <c r="W2082" s="37">
        <f t="shared" si="734"/>
        <v>37185.480000000003</v>
      </c>
    </row>
    <row r="2083" spans="1:23" x14ac:dyDescent="0.35">
      <c r="A2083" s="30">
        <v>46065</v>
      </c>
      <c r="B2083" s="31" t="s">
        <v>1396</v>
      </c>
      <c r="C2083" s="31" t="s">
        <v>1397</v>
      </c>
      <c r="D2083" s="31">
        <v>8640</v>
      </c>
      <c r="E2083" s="31">
        <v>1382.4</v>
      </c>
      <c r="F2083" s="31">
        <v>10022.4</v>
      </c>
      <c r="G2083" s="31">
        <v>10022.4</v>
      </c>
      <c r="H2083" s="31">
        <f t="shared" si="735"/>
        <v>8640</v>
      </c>
      <c r="I2083" s="30">
        <v>46065</v>
      </c>
      <c r="J2083" s="30" t="s">
        <v>506</v>
      </c>
      <c r="K2083" s="31" t="s">
        <v>504</v>
      </c>
      <c r="L2083" s="31" t="s">
        <v>835</v>
      </c>
      <c r="M2083" s="31" t="s">
        <v>511</v>
      </c>
      <c r="N2083" s="7">
        <v>46066</v>
      </c>
      <c r="O2083" s="33">
        <f t="shared" si="726"/>
        <v>2</v>
      </c>
      <c r="P2083" s="33">
        <f t="shared" si="727"/>
        <v>7</v>
      </c>
      <c r="Q2083" s="52">
        <f t="shared" si="728"/>
        <v>2</v>
      </c>
      <c r="R2083" s="37">
        <f t="shared" si="729"/>
        <v>8640</v>
      </c>
      <c r="S2083" s="37">
        <f t="shared" si="730"/>
        <v>0</v>
      </c>
      <c r="T2083" s="37">
        <f t="shared" si="731"/>
        <v>0</v>
      </c>
      <c r="U2083" s="37">
        <f t="shared" si="732"/>
        <v>0</v>
      </c>
      <c r="V2083" s="37">
        <f t="shared" si="733"/>
        <v>0</v>
      </c>
      <c r="W2083" s="37">
        <f t="shared" si="734"/>
        <v>0</v>
      </c>
    </row>
    <row r="2084" spans="1:23" x14ac:dyDescent="0.35">
      <c r="A2084" s="30">
        <v>46065</v>
      </c>
      <c r="B2084" s="31" t="s">
        <v>1398</v>
      </c>
      <c r="C2084" s="31" t="s">
        <v>414</v>
      </c>
      <c r="D2084" s="31">
        <v>174306.94</v>
      </c>
      <c r="E2084" s="31">
        <v>27889.11</v>
      </c>
      <c r="F2084" s="31">
        <v>202196.05</v>
      </c>
      <c r="G2084" s="31">
        <v>202196.05</v>
      </c>
      <c r="H2084" s="31">
        <f t="shared" si="735"/>
        <v>174306.94</v>
      </c>
      <c r="I2084" s="30">
        <v>46095</v>
      </c>
      <c r="J2084" s="30" t="s">
        <v>503</v>
      </c>
      <c r="K2084" s="31" t="s">
        <v>504</v>
      </c>
      <c r="L2084" s="31" t="s">
        <v>835</v>
      </c>
      <c r="M2084" s="31" t="s">
        <v>388</v>
      </c>
      <c r="N2084" s="7">
        <v>46066</v>
      </c>
      <c r="O2084" s="33">
        <f t="shared" si="726"/>
        <v>2</v>
      </c>
      <c r="P2084" s="33">
        <f t="shared" si="727"/>
        <v>7</v>
      </c>
      <c r="Q2084" s="52">
        <f t="shared" si="728"/>
        <v>0</v>
      </c>
      <c r="R2084" s="37">
        <f t="shared" si="729"/>
        <v>0</v>
      </c>
      <c r="S2084" s="37">
        <f t="shared" si="730"/>
        <v>0</v>
      </c>
      <c r="T2084" s="37">
        <f t="shared" si="731"/>
        <v>0</v>
      </c>
      <c r="U2084" s="37">
        <f t="shared" si="732"/>
        <v>0</v>
      </c>
      <c r="V2084" s="37">
        <f t="shared" si="733"/>
        <v>0</v>
      </c>
      <c r="W2084" s="37">
        <f t="shared" si="734"/>
        <v>174306.94</v>
      </c>
    </row>
    <row r="2085" spans="1:23" x14ac:dyDescent="0.35">
      <c r="A2085" s="30">
        <v>46064</v>
      </c>
      <c r="B2085" s="31" t="s">
        <v>1401</v>
      </c>
      <c r="C2085" s="31" t="s">
        <v>1402</v>
      </c>
      <c r="D2085" s="31">
        <v>4925</v>
      </c>
      <c r="E2085" s="31">
        <v>788</v>
      </c>
      <c r="F2085" s="31">
        <v>5713</v>
      </c>
      <c r="G2085" s="31">
        <v>5713</v>
      </c>
      <c r="H2085" s="31">
        <f t="shared" si="735"/>
        <v>4925</v>
      </c>
      <c r="I2085" s="30">
        <v>46064</v>
      </c>
      <c r="J2085" s="30" t="s">
        <v>506</v>
      </c>
      <c r="K2085" s="31" t="s">
        <v>504</v>
      </c>
      <c r="L2085" s="31" t="s">
        <v>397</v>
      </c>
      <c r="M2085" s="31" t="s">
        <v>511</v>
      </c>
      <c r="N2085" s="7">
        <v>46066</v>
      </c>
      <c r="O2085" s="33">
        <f t="shared" si="726"/>
        <v>2</v>
      </c>
      <c r="P2085" s="33">
        <f t="shared" si="727"/>
        <v>7</v>
      </c>
      <c r="Q2085" s="52">
        <f t="shared" si="728"/>
        <v>3</v>
      </c>
      <c r="R2085" s="37">
        <f t="shared" si="729"/>
        <v>4925</v>
      </c>
      <c r="S2085" s="37">
        <f t="shared" si="730"/>
        <v>0</v>
      </c>
      <c r="T2085" s="37">
        <f t="shared" si="731"/>
        <v>0</v>
      </c>
      <c r="U2085" s="37">
        <f t="shared" si="732"/>
        <v>0</v>
      </c>
      <c r="V2085" s="37">
        <f t="shared" si="733"/>
        <v>0</v>
      </c>
      <c r="W2085" s="37">
        <f t="shared" si="734"/>
        <v>0</v>
      </c>
    </row>
    <row r="2086" spans="1:23" x14ac:dyDescent="0.35">
      <c r="A2086" s="30">
        <v>46064</v>
      </c>
      <c r="B2086" s="31" t="s">
        <v>1403</v>
      </c>
      <c r="C2086" s="31" t="s">
        <v>1382</v>
      </c>
      <c r="D2086" s="31">
        <v>27580</v>
      </c>
      <c r="E2086" s="31"/>
      <c r="F2086" s="31">
        <v>27580</v>
      </c>
      <c r="G2086" s="31">
        <v>27580</v>
      </c>
      <c r="H2086" s="31">
        <f t="shared" si="735"/>
        <v>27580</v>
      </c>
      <c r="I2086" s="30">
        <v>46064</v>
      </c>
      <c r="J2086" s="30" t="s">
        <v>506</v>
      </c>
      <c r="K2086" s="31" t="s">
        <v>504</v>
      </c>
      <c r="L2086" s="31" t="s">
        <v>397</v>
      </c>
      <c r="M2086" s="31" t="s">
        <v>511</v>
      </c>
      <c r="N2086" s="7">
        <v>46066</v>
      </c>
      <c r="O2086" s="33">
        <f t="shared" si="726"/>
        <v>2</v>
      </c>
      <c r="P2086" s="33">
        <f t="shared" si="727"/>
        <v>7</v>
      </c>
      <c r="Q2086" s="52">
        <f t="shared" si="728"/>
        <v>3</v>
      </c>
      <c r="R2086" s="37">
        <f t="shared" si="729"/>
        <v>27580</v>
      </c>
      <c r="S2086" s="37">
        <f t="shared" si="730"/>
        <v>0</v>
      </c>
      <c r="T2086" s="37">
        <f t="shared" si="731"/>
        <v>0</v>
      </c>
      <c r="U2086" s="37">
        <f t="shared" si="732"/>
        <v>0</v>
      </c>
      <c r="V2086" s="37">
        <f t="shared" si="733"/>
        <v>0</v>
      </c>
      <c r="W2086" s="37">
        <f t="shared" si="734"/>
        <v>0</v>
      </c>
    </row>
    <row r="2087" spans="1:23" x14ac:dyDescent="0.35">
      <c r="A2087" s="30">
        <v>46064</v>
      </c>
      <c r="B2087" s="31" t="s">
        <v>1404</v>
      </c>
      <c r="C2087" s="31" t="s">
        <v>512</v>
      </c>
      <c r="D2087" s="31">
        <v>7020</v>
      </c>
      <c r="E2087" s="31">
        <v>1123.2</v>
      </c>
      <c r="F2087" s="31">
        <v>8143.2</v>
      </c>
      <c r="G2087" s="31">
        <v>8143.2</v>
      </c>
      <c r="H2087" s="31">
        <f t="shared" si="735"/>
        <v>7020</v>
      </c>
      <c r="I2087" s="30">
        <v>46094</v>
      </c>
      <c r="J2087" s="30" t="s">
        <v>503</v>
      </c>
      <c r="K2087" s="31" t="s">
        <v>504</v>
      </c>
      <c r="L2087" s="31" t="s">
        <v>835</v>
      </c>
      <c r="M2087" s="31" t="s">
        <v>388</v>
      </c>
      <c r="N2087" s="7">
        <v>46066</v>
      </c>
      <c r="O2087" s="33">
        <f t="shared" si="726"/>
        <v>2</v>
      </c>
      <c r="P2087" s="33">
        <f t="shared" si="727"/>
        <v>7</v>
      </c>
      <c r="Q2087" s="52">
        <f t="shared" si="728"/>
        <v>0</v>
      </c>
      <c r="R2087" s="37">
        <f t="shared" si="729"/>
        <v>0</v>
      </c>
      <c r="S2087" s="37">
        <f t="shared" si="730"/>
        <v>0</v>
      </c>
      <c r="T2087" s="37">
        <f t="shared" si="731"/>
        <v>0</v>
      </c>
      <c r="U2087" s="37">
        <f t="shared" si="732"/>
        <v>0</v>
      </c>
      <c r="V2087" s="37">
        <f t="shared" si="733"/>
        <v>0</v>
      </c>
      <c r="W2087" s="37">
        <f t="shared" si="734"/>
        <v>7020</v>
      </c>
    </row>
    <row r="2088" spans="1:23" x14ac:dyDescent="0.35">
      <c r="A2088" s="30">
        <v>46064</v>
      </c>
      <c r="B2088" s="31" t="s">
        <v>1405</v>
      </c>
      <c r="C2088" s="31" t="s">
        <v>508</v>
      </c>
      <c r="D2088" s="31">
        <v>90637.69</v>
      </c>
      <c r="E2088" s="31">
        <v>14502.03</v>
      </c>
      <c r="F2088" s="31">
        <v>105139.72</v>
      </c>
      <c r="G2088" s="31">
        <v>105139.72</v>
      </c>
      <c r="H2088" s="31">
        <f t="shared" si="735"/>
        <v>90637.69</v>
      </c>
      <c r="I2088" s="30">
        <v>46064</v>
      </c>
      <c r="J2088" s="30" t="s">
        <v>506</v>
      </c>
      <c r="K2088" s="31" t="s">
        <v>504</v>
      </c>
      <c r="L2088" s="31" t="s">
        <v>397</v>
      </c>
      <c r="M2088" s="31" t="s">
        <v>511</v>
      </c>
      <c r="N2088" s="7">
        <v>46066</v>
      </c>
      <c r="O2088" s="33">
        <f t="shared" si="726"/>
        <v>2</v>
      </c>
      <c r="P2088" s="33">
        <f t="shared" si="727"/>
        <v>7</v>
      </c>
      <c r="Q2088" s="52">
        <f t="shared" si="728"/>
        <v>3</v>
      </c>
      <c r="R2088" s="37">
        <f t="shared" si="729"/>
        <v>90637.69</v>
      </c>
      <c r="S2088" s="37">
        <f t="shared" si="730"/>
        <v>0</v>
      </c>
      <c r="T2088" s="37">
        <f t="shared" si="731"/>
        <v>0</v>
      </c>
      <c r="U2088" s="37">
        <f t="shared" si="732"/>
        <v>0</v>
      </c>
      <c r="V2088" s="37">
        <f t="shared" si="733"/>
        <v>0</v>
      </c>
      <c r="W2088" s="37">
        <f t="shared" si="734"/>
        <v>0</v>
      </c>
    </row>
    <row r="2089" spans="1:23" x14ac:dyDescent="0.35">
      <c r="A2089" s="30">
        <v>46063</v>
      </c>
      <c r="B2089" s="31" t="s">
        <v>1406</v>
      </c>
      <c r="C2089" s="31" t="s">
        <v>415</v>
      </c>
      <c r="D2089" s="31">
        <v>25806.68</v>
      </c>
      <c r="E2089" s="31">
        <v>4129.07</v>
      </c>
      <c r="F2089" s="31">
        <v>29935.75</v>
      </c>
      <c r="G2089" s="31">
        <v>29935.75</v>
      </c>
      <c r="H2089" s="31">
        <f t="shared" si="735"/>
        <v>25806.68</v>
      </c>
      <c r="I2089" s="30">
        <v>46093</v>
      </c>
      <c r="J2089" s="30" t="s">
        <v>503</v>
      </c>
      <c r="K2089" s="31" t="s">
        <v>504</v>
      </c>
      <c r="L2089" s="31" t="s">
        <v>397</v>
      </c>
      <c r="M2089" s="31" t="s">
        <v>388</v>
      </c>
      <c r="N2089" s="7">
        <v>46066</v>
      </c>
      <c r="O2089" s="33">
        <f t="shared" si="726"/>
        <v>2</v>
      </c>
      <c r="P2089" s="33">
        <f t="shared" si="727"/>
        <v>7</v>
      </c>
      <c r="Q2089" s="52">
        <f t="shared" si="728"/>
        <v>0</v>
      </c>
      <c r="R2089" s="37">
        <f t="shared" si="729"/>
        <v>0</v>
      </c>
      <c r="S2089" s="37">
        <f t="shared" si="730"/>
        <v>0</v>
      </c>
      <c r="T2089" s="37">
        <f t="shared" si="731"/>
        <v>0</v>
      </c>
      <c r="U2089" s="37">
        <f t="shared" si="732"/>
        <v>0</v>
      </c>
      <c r="V2089" s="37">
        <f t="shared" si="733"/>
        <v>0</v>
      </c>
      <c r="W2089" s="37">
        <f t="shared" si="734"/>
        <v>25806.68</v>
      </c>
    </row>
    <row r="2090" spans="1:23" x14ac:dyDescent="0.35">
      <c r="A2090" s="30">
        <v>46063</v>
      </c>
      <c r="B2090" s="31" t="s">
        <v>1407</v>
      </c>
      <c r="C2090" s="31" t="s">
        <v>402</v>
      </c>
      <c r="D2090" s="31">
        <v>43500</v>
      </c>
      <c r="E2090" s="31">
        <v>6960</v>
      </c>
      <c r="F2090" s="31">
        <v>50460</v>
      </c>
      <c r="G2090" s="31">
        <v>50460</v>
      </c>
      <c r="H2090" s="31">
        <f t="shared" si="735"/>
        <v>43500</v>
      </c>
      <c r="I2090" s="30">
        <v>46093</v>
      </c>
      <c r="J2090" s="30" t="s">
        <v>503</v>
      </c>
      <c r="K2090" s="31" t="s">
        <v>504</v>
      </c>
      <c r="L2090" s="31" t="s">
        <v>397</v>
      </c>
      <c r="M2090" s="31" t="s">
        <v>388</v>
      </c>
      <c r="N2090" s="7">
        <v>46066</v>
      </c>
      <c r="O2090" s="33">
        <f t="shared" si="726"/>
        <v>2</v>
      </c>
      <c r="P2090" s="33">
        <f t="shared" si="727"/>
        <v>7</v>
      </c>
      <c r="Q2090" s="52">
        <f t="shared" si="728"/>
        <v>0</v>
      </c>
      <c r="R2090" s="37">
        <f t="shared" si="729"/>
        <v>0</v>
      </c>
      <c r="S2090" s="37">
        <f t="shared" si="730"/>
        <v>0</v>
      </c>
      <c r="T2090" s="37">
        <f t="shared" si="731"/>
        <v>0</v>
      </c>
      <c r="U2090" s="37">
        <f t="shared" si="732"/>
        <v>0</v>
      </c>
      <c r="V2090" s="37">
        <f t="shared" si="733"/>
        <v>0</v>
      </c>
      <c r="W2090" s="37">
        <f t="shared" si="734"/>
        <v>43500</v>
      </c>
    </row>
    <row r="2091" spans="1:23" x14ac:dyDescent="0.35">
      <c r="A2091" s="30">
        <v>46063</v>
      </c>
      <c r="B2091" s="31" t="s">
        <v>1408</v>
      </c>
      <c r="C2091" s="31" t="s">
        <v>523</v>
      </c>
      <c r="D2091" s="31">
        <v>9000</v>
      </c>
      <c r="E2091" s="31">
        <v>1440</v>
      </c>
      <c r="F2091" s="31">
        <v>10440</v>
      </c>
      <c r="G2091" s="31">
        <v>10440</v>
      </c>
      <c r="H2091" s="31">
        <f t="shared" si="735"/>
        <v>9000</v>
      </c>
      <c r="I2091" s="30">
        <v>46093</v>
      </c>
      <c r="J2091" s="30" t="s">
        <v>503</v>
      </c>
      <c r="K2091" s="31" t="s">
        <v>504</v>
      </c>
      <c r="L2091" s="31" t="s">
        <v>397</v>
      </c>
      <c r="M2091" s="31" t="s">
        <v>388</v>
      </c>
      <c r="N2091" s="7">
        <v>46066</v>
      </c>
      <c r="O2091" s="33">
        <f t="shared" si="726"/>
        <v>2</v>
      </c>
      <c r="P2091" s="33">
        <f t="shared" si="727"/>
        <v>7</v>
      </c>
      <c r="Q2091" s="52">
        <f t="shared" si="728"/>
        <v>0</v>
      </c>
      <c r="R2091" s="37">
        <f t="shared" si="729"/>
        <v>0</v>
      </c>
      <c r="S2091" s="37">
        <f t="shared" si="730"/>
        <v>0</v>
      </c>
      <c r="T2091" s="37">
        <f t="shared" si="731"/>
        <v>0</v>
      </c>
      <c r="U2091" s="37">
        <f t="shared" si="732"/>
        <v>0</v>
      </c>
      <c r="V2091" s="37">
        <f t="shared" si="733"/>
        <v>0</v>
      </c>
      <c r="W2091" s="37">
        <f t="shared" si="734"/>
        <v>9000</v>
      </c>
    </row>
    <row r="2092" spans="1:23" x14ac:dyDescent="0.35">
      <c r="A2092" s="30">
        <v>46063</v>
      </c>
      <c r="B2092" s="31" t="s">
        <v>1409</v>
      </c>
      <c r="C2092" s="31" t="s">
        <v>402</v>
      </c>
      <c r="D2092" s="31">
        <v>25560</v>
      </c>
      <c r="E2092" s="31">
        <v>4089.6</v>
      </c>
      <c r="F2092" s="31">
        <v>29649.599999999999</v>
      </c>
      <c r="G2092" s="31">
        <v>29649.599999999999</v>
      </c>
      <c r="H2092" s="31">
        <f t="shared" si="735"/>
        <v>25560</v>
      </c>
      <c r="I2092" s="30">
        <v>46093</v>
      </c>
      <c r="J2092" s="30" t="s">
        <v>503</v>
      </c>
      <c r="K2092" s="31" t="s">
        <v>504</v>
      </c>
      <c r="L2092" s="31" t="s">
        <v>397</v>
      </c>
      <c r="M2092" s="31" t="s">
        <v>388</v>
      </c>
      <c r="N2092" s="7">
        <v>46066</v>
      </c>
      <c r="O2092" s="33">
        <f t="shared" si="726"/>
        <v>2</v>
      </c>
      <c r="P2092" s="33">
        <f t="shared" si="727"/>
        <v>7</v>
      </c>
      <c r="Q2092" s="52">
        <f t="shared" si="728"/>
        <v>0</v>
      </c>
      <c r="R2092" s="37">
        <f t="shared" si="729"/>
        <v>0</v>
      </c>
      <c r="S2092" s="37">
        <f t="shared" si="730"/>
        <v>0</v>
      </c>
      <c r="T2092" s="37">
        <f t="shared" si="731"/>
        <v>0</v>
      </c>
      <c r="U2092" s="37">
        <f t="shared" si="732"/>
        <v>0</v>
      </c>
      <c r="V2092" s="37">
        <f t="shared" si="733"/>
        <v>0</v>
      </c>
      <c r="W2092" s="37">
        <f t="shared" si="734"/>
        <v>25560</v>
      </c>
    </row>
    <row r="2093" spans="1:23" x14ac:dyDescent="0.35">
      <c r="A2093" s="30">
        <v>46063</v>
      </c>
      <c r="B2093" s="31" t="s">
        <v>1410</v>
      </c>
      <c r="C2093" s="31" t="s">
        <v>1411</v>
      </c>
      <c r="D2093" s="31">
        <v>41257.68</v>
      </c>
      <c r="E2093" s="31">
        <v>6601.23</v>
      </c>
      <c r="F2093" s="31">
        <v>47858.91</v>
      </c>
      <c r="G2093" s="31">
        <v>47858.91</v>
      </c>
      <c r="H2093" s="31">
        <f t="shared" si="735"/>
        <v>41257.68</v>
      </c>
      <c r="I2093" s="30">
        <v>46093</v>
      </c>
      <c r="J2093" s="30" t="s">
        <v>503</v>
      </c>
      <c r="K2093" s="31" t="s">
        <v>504</v>
      </c>
      <c r="L2093" s="31" t="s">
        <v>397</v>
      </c>
      <c r="M2093" s="31" t="s">
        <v>388</v>
      </c>
      <c r="N2093" s="7">
        <v>46066</v>
      </c>
      <c r="O2093" s="33">
        <f t="shared" si="726"/>
        <v>2</v>
      </c>
      <c r="P2093" s="33">
        <f t="shared" si="727"/>
        <v>7</v>
      </c>
      <c r="Q2093" s="52">
        <f t="shared" si="728"/>
        <v>0</v>
      </c>
      <c r="R2093" s="37">
        <f t="shared" si="729"/>
        <v>0</v>
      </c>
      <c r="S2093" s="37">
        <f t="shared" si="730"/>
        <v>0</v>
      </c>
      <c r="T2093" s="37">
        <f t="shared" si="731"/>
        <v>0</v>
      </c>
      <c r="U2093" s="37">
        <f t="shared" si="732"/>
        <v>0</v>
      </c>
      <c r="V2093" s="37">
        <f t="shared" si="733"/>
        <v>0</v>
      </c>
      <c r="W2093" s="37">
        <f t="shared" si="734"/>
        <v>41257.68</v>
      </c>
    </row>
    <row r="2094" spans="1:23" x14ac:dyDescent="0.35">
      <c r="A2094" s="30">
        <v>46059</v>
      </c>
      <c r="B2094" s="31" t="s">
        <v>1321</v>
      </c>
      <c r="C2094" s="31" t="s">
        <v>1136</v>
      </c>
      <c r="D2094" s="31">
        <v>58708</v>
      </c>
      <c r="E2094" s="31">
        <v>9393.2800000000007</v>
      </c>
      <c r="F2094" s="31">
        <v>68101.279999999999</v>
      </c>
      <c r="G2094" s="31">
        <v>68101.279999999999</v>
      </c>
      <c r="H2094" s="31">
        <f t="shared" si="735"/>
        <v>58708</v>
      </c>
      <c r="I2094" s="30">
        <v>46059</v>
      </c>
      <c r="J2094" s="30" t="s">
        <v>506</v>
      </c>
      <c r="K2094" s="31" t="s">
        <v>504</v>
      </c>
      <c r="L2094" s="31" t="s">
        <v>397</v>
      </c>
      <c r="M2094" s="31" t="s">
        <v>511</v>
      </c>
      <c r="N2094" s="7">
        <v>46066</v>
      </c>
      <c r="O2094" s="33">
        <f t="shared" si="726"/>
        <v>2</v>
      </c>
      <c r="P2094" s="33">
        <f t="shared" si="727"/>
        <v>7</v>
      </c>
      <c r="Q2094" s="52">
        <f t="shared" si="728"/>
        <v>8</v>
      </c>
      <c r="R2094" s="37">
        <f t="shared" si="729"/>
        <v>58708</v>
      </c>
      <c r="S2094" s="37">
        <f t="shared" si="730"/>
        <v>0</v>
      </c>
      <c r="T2094" s="37">
        <f t="shared" si="731"/>
        <v>0</v>
      </c>
      <c r="U2094" s="37">
        <f t="shared" si="732"/>
        <v>0</v>
      </c>
      <c r="V2094" s="37">
        <f t="shared" si="733"/>
        <v>0</v>
      </c>
      <c r="W2094" s="37">
        <f t="shared" si="734"/>
        <v>0</v>
      </c>
    </row>
    <row r="2095" spans="1:23" x14ac:dyDescent="0.35">
      <c r="A2095" s="30">
        <v>46059</v>
      </c>
      <c r="B2095" s="31" t="s">
        <v>1312</v>
      </c>
      <c r="C2095" s="31" t="s">
        <v>790</v>
      </c>
      <c r="D2095" s="31">
        <v>48700</v>
      </c>
      <c r="E2095" s="31">
        <v>7792</v>
      </c>
      <c r="F2095" s="31">
        <v>56492</v>
      </c>
      <c r="G2095" s="31">
        <v>56492</v>
      </c>
      <c r="H2095" s="31">
        <f t="shared" si="735"/>
        <v>48700</v>
      </c>
      <c r="I2095" s="30">
        <v>46089</v>
      </c>
      <c r="J2095" s="30" t="s">
        <v>503</v>
      </c>
      <c r="K2095" s="31" t="s">
        <v>504</v>
      </c>
      <c r="L2095" s="31" t="s">
        <v>397</v>
      </c>
      <c r="M2095" s="31" t="s">
        <v>388</v>
      </c>
      <c r="N2095" s="7">
        <v>46066</v>
      </c>
      <c r="O2095" s="33">
        <f t="shared" si="726"/>
        <v>2</v>
      </c>
      <c r="P2095" s="33">
        <f t="shared" si="727"/>
        <v>7</v>
      </c>
      <c r="Q2095" s="52">
        <f t="shared" si="728"/>
        <v>0</v>
      </c>
      <c r="R2095" s="37">
        <f t="shared" si="729"/>
        <v>0</v>
      </c>
      <c r="S2095" s="37">
        <f t="shared" si="730"/>
        <v>0</v>
      </c>
      <c r="T2095" s="37">
        <f t="shared" si="731"/>
        <v>0</v>
      </c>
      <c r="U2095" s="37">
        <f t="shared" si="732"/>
        <v>0</v>
      </c>
      <c r="V2095" s="37">
        <f t="shared" si="733"/>
        <v>0</v>
      </c>
      <c r="W2095" s="37">
        <f t="shared" si="734"/>
        <v>48700</v>
      </c>
    </row>
    <row r="2096" spans="1:23" x14ac:dyDescent="0.35">
      <c r="A2096" s="30">
        <v>46059</v>
      </c>
      <c r="B2096" s="31" t="s">
        <v>1313</v>
      </c>
      <c r="C2096" s="31" t="s">
        <v>790</v>
      </c>
      <c r="D2096" s="31">
        <v>63900</v>
      </c>
      <c r="E2096" s="31">
        <v>10224</v>
      </c>
      <c r="F2096" s="31">
        <v>74124</v>
      </c>
      <c r="G2096" s="31">
        <v>74124</v>
      </c>
      <c r="H2096" s="31">
        <f t="shared" si="735"/>
        <v>63900</v>
      </c>
      <c r="I2096" s="30">
        <v>46089</v>
      </c>
      <c r="J2096" s="30" t="s">
        <v>503</v>
      </c>
      <c r="K2096" s="31" t="s">
        <v>504</v>
      </c>
      <c r="L2096" s="31" t="s">
        <v>397</v>
      </c>
      <c r="M2096" s="31" t="s">
        <v>388</v>
      </c>
      <c r="N2096" s="7">
        <v>46066</v>
      </c>
      <c r="O2096" s="33">
        <f t="shared" si="726"/>
        <v>2</v>
      </c>
      <c r="P2096" s="33">
        <f t="shared" si="727"/>
        <v>7</v>
      </c>
      <c r="Q2096" s="52">
        <f t="shared" si="728"/>
        <v>0</v>
      </c>
      <c r="R2096" s="37">
        <f t="shared" si="729"/>
        <v>0</v>
      </c>
      <c r="S2096" s="37">
        <f t="shared" si="730"/>
        <v>0</v>
      </c>
      <c r="T2096" s="37">
        <f t="shared" si="731"/>
        <v>0</v>
      </c>
      <c r="U2096" s="37">
        <f t="shared" si="732"/>
        <v>0</v>
      </c>
      <c r="V2096" s="37">
        <f t="shared" si="733"/>
        <v>0</v>
      </c>
      <c r="W2096" s="37">
        <f t="shared" si="734"/>
        <v>63900</v>
      </c>
    </row>
    <row r="2097" spans="1:23" x14ac:dyDescent="0.35">
      <c r="A2097" s="30">
        <v>46059</v>
      </c>
      <c r="B2097" s="31" t="s">
        <v>1314</v>
      </c>
      <c r="C2097" s="31" t="s">
        <v>563</v>
      </c>
      <c r="D2097" s="31">
        <v>27360</v>
      </c>
      <c r="E2097" s="31">
        <v>4377.6000000000004</v>
      </c>
      <c r="F2097" s="31">
        <v>31737.599999999999</v>
      </c>
      <c r="G2097" s="31">
        <v>31737.599999999999</v>
      </c>
      <c r="H2097" s="31">
        <f t="shared" si="735"/>
        <v>27360</v>
      </c>
      <c r="I2097" s="30">
        <v>46089</v>
      </c>
      <c r="J2097" s="30" t="s">
        <v>503</v>
      </c>
      <c r="K2097" s="31" t="s">
        <v>504</v>
      </c>
      <c r="L2097" s="31" t="s">
        <v>397</v>
      </c>
      <c r="M2097" s="31" t="s">
        <v>388</v>
      </c>
      <c r="N2097" s="7">
        <v>46066</v>
      </c>
      <c r="O2097" s="33">
        <f t="shared" si="726"/>
        <v>2</v>
      </c>
      <c r="P2097" s="33">
        <f t="shared" si="727"/>
        <v>7</v>
      </c>
      <c r="Q2097" s="52">
        <f t="shared" si="728"/>
        <v>0</v>
      </c>
      <c r="R2097" s="37">
        <f t="shared" si="729"/>
        <v>0</v>
      </c>
      <c r="S2097" s="37">
        <f t="shared" si="730"/>
        <v>0</v>
      </c>
      <c r="T2097" s="37">
        <f t="shared" si="731"/>
        <v>0</v>
      </c>
      <c r="U2097" s="37">
        <f t="shared" si="732"/>
        <v>0</v>
      </c>
      <c r="V2097" s="37">
        <f t="shared" si="733"/>
        <v>0</v>
      </c>
      <c r="W2097" s="37">
        <f t="shared" si="734"/>
        <v>27360</v>
      </c>
    </row>
    <row r="2098" spans="1:23" x14ac:dyDescent="0.35">
      <c r="A2098" s="30">
        <v>46059</v>
      </c>
      <c r="B2098" s="31" t="s">
        <v>1315</v>
      </c>
      <c r="C2098" s="31" t="s">
        <v>411</v>
      </c>
      <c r="D2098" s="31">
        <v>37020</v>
      </c>
      <c r="E2098" s="31">
        <v>5923.2</v>
      </c>
      <c r="F2098" s="31">
        <v>42943.199999999997</v>
      </c>
      <c r="G2098" s="31">
        <v>42943.199999999997</v>
      </c>
      <c r="H2098" s="31">
        <f t="shared" si="735"/>
        <v>37020</v>
      </c>
      <c r="I2098" s="30">
        <v>46089</v>
      </c>
      <c r="J2098" s="30" t="s">
        <v>503</v>
      </c>
      <c r="K2098" s="31" t="s">
        <v>504</v>
      </c>
      <c r="L2098" s="31" t="s">
        <v>835</v>
      </c>
      <c r="M2098" s="31" t="s">
        <v>388</v>
      </c>
      <c r="N2098" s="7">
        <v>46066</v>
      </c>
      <c r="O2098" s="33">
        <f t="shared" si="726"/>
        <v>2</v>
      </c>
      <c r="P2098" s="33">
        <f t="shared" si="727"/>
        <v>7</v>
      </c>
      <c r="Q2098" s="52">
        <f t="shared" si="728"/>
        <v>0</v>
      </c>
      <c r="R2098" s="37">
        <f t="shared" si="729"/>
        <v>0</v>
      </c>
      <c r="S2098" s="37">
        <f t="shared" si="730"/>
        <v>0</v>
      </c>
      <c r="T2098" s="37">
        <f t="shared" si="731"/>
        <v>0</v>
      </c>
      <c r="U2098" s="37">
        <f t="shared" si="732"/>
        <v>0</v>
      </c>
      <c r="V2098" s="37">
        <f t="shared" si="733"/>
        <v>0</v>
      </c>
      <c r="W2098" s="37">
        <f t="shared" si="734"/>
        <v>37020</v>
      </c>
    </row>
    <row r="2099" spans="1:23" x14ac:dyDescent="0.35">
      <c r="A2099" s="30">
        <v>46057</v>
      </c>
      <c r="B2099" s="31" t="s">
        <v>1317</v>
      </c>
      <c r="C2099" s="31" t="s">
        <v>512</v>
      </c>
      <c r="D2099" s="31">
        <v>10320</v>
      </c>
      <c r="E2099" s="31">
        <v>1651.2</v>
      </c>
      <c r="F2099" s="31">
        <v>11971.2</v>
      </c>
      <c r="G2099" s="31">
        <v>11971.2</v>
      </c>
      <c r="H2099" s="31">
        <f t="shared" si="735"/>
        <v>10320</v>
      </c>
      <c r="I2099" s="30">
        <v>46087</v>
      </c>
      <c r="J2099" s="30" t="s">
        <v>503</v>
      </c>
      <c r="K2099" s="31" t="s">
        <v>504</v>
      </c>
      <c r="L2099" s="31" t="s">
        <v>835</v>
      </c>
      <c r="M2099" s="31" t="s">
        <v>388</v>
      </c>
      <c r="N2099" s="7">
        <v>46066</v>
      </c>
      <c r="O2099" s="33">
        <f t="shared" si="726"/>
        <v>2</v>
      </c>
      <c r="P2099" s="33">
        <f t="shared" si="727"/>
        <v>7</v>
      </c>
      <c r="Q2099" s="52">
        <f t="shared" si="728"/>
        <v>0</v>
      </c>
      <c r="R2099" s="37">
        <f t="shared" si="729"/>
        <v>0</v>
      </c>
      <c r="S2099" s="37">
        <f t="shared" si="730"/>
        <v>0</v>
      </c>
      <c r="T2099" s="37">
        <f t="shared" si="731"/>
        <v>0</v>
      </c>
      <c r="U2099" s="37">
        <f t="shared" si="732"/>
        <v>0</v>
      </c>
      <c r="V2099" s="37">
        <f t="shared" si="733"/>
        <v>0</v>
      </c>
      <c r="W2099" s="37">
        <f t="shared" si="734"/>
        <v>10320</v>
      </c>
    </row>
    <row r="2100" spans="1:23" x14ac:dyDescent="0.35">
      <c r="A2100" s="30">
        <v>46057</v>
      </c>
      <c r="B2100" s="31" t="s">
        <v>1318</v>
      </c>
      <c r="C2100" s="31" t="s">
        <v>410</v>
      </c>
      <c r="D2100" s="31">
        <v>13600</v>
      </c>
      <c r="E2100" s="31">
        <v>2176</v>
      </c>
      <c r="F2100" s="31">
        <v>15776</v>
      </c>
      <c r="G2100" s="31">
        <v>15776</v>
      </c>
      <c r="H2100" s="31">
        <f t="shared" si="735"/>
        <v>13600</v>
      </c>
      <c r="I2100" s="30">
        <v>46087</v>
      </c>
      <c r="J2100" s="30" t="s">
        <v>503</v>
      </c>
      <c r="K2100" s="31" t="s">
        <v>504</v>
      </c>
      <c r="L2100" s="31" t="s">
        <v>397</v>
      </c>
      <c r="M2100" s="31" t="s">
        <v>388</v>
      </c>
      <c r="N2100" s="7">
        <v>46066</v>
      </c>
      <c r="O2100" s="33">
        <f t="shared" si="726"/>
        <v>2</v>
      </c>
      <c r="P2100" s="33">
        <f t="shared" si="727"/>
        <v>7</v>
      </c>
      <c r="Q2100" s="52">
        <f t="shared" si="728"/>
        <v>0</v>
      </c>
      <c r="R2100" s="37">
        <f t="shared" si="729"/>
        <v>0</v>
      </c>
      <c r="S2100" s="37">
        <f t="shared" si="730"/>
        <v>0</v>
      </c>
      <c r="T2100" s="37">
        <f t="shared" si="731"/>
        <v>0</v>
      </c>
      <c r="U2100" s="37">
        <f t="shared" si="732"/>
        <v>0</v>
      </c>
      <c r="V2100" s="37">
        <f t="shared" si="733"/>
        <v>0</v>
      </c>
      <c r="W2100" s="37">
        <f t="shared" si="734"/>
        <v>13600</v>
      </c>
    </row>
    <row r="2101" spans="1:23" x14ac:dyDescent="0.35">
      <c r="A2101" s="30">
        <v>46056</v>
      </c>
      <c r="B2101" s="31" t="s">
        <v>1319</v>
      </c>
      <c r="C2101" s="31" t="s">
        <v>523</v>
      </c>
      <c r="D2101" s="31">
        <v>6750</v>
      </c>
      <c r="E2101" s="31">
        <v>1080</v>
      </c>
      <c r="F2101" s="31">
        <v>7830</v>
      </c>
      <c r="G2101" s="31">
        <v>7830</v>
      </c>
      <c r="H2101" s="31">
        <f t="shared" si="735"/>
        <v>6750</v>
      </c>
      <c r="I2101" s="30">
        <v>46086</v>
      </c>
      <c r="J2101" s="30" t="s">
        <v>503</v>
      </c>
      <c r="K2101" s="31" t="s">
        <v>504</v>
      </c>
      <c r="L2101" s="31" t="s">
        <v>397</v>
      </c>
      <c r="M2101" s="31" t="s">
        <v>388</v>
      </c>
      <c r="N2101" s="7">
        <v>46066</v>
      </c>
      <c r="O2101" s="33">
        <f t="shared" si="726"/>
        <v>2</v>
      </c>
      <c r="P2101" s="33">
        <f t="shared" si="727"/>
        <v>7</v>
      </c>
      <c r="Q2101" s="52">
        <f t="shared" si="728"/>
        <v>0</v>
      </c>
      <c r="R2101" s="37">
        <f t="shared" si="729"/>
        <v>0</v>
      </c>
      <c r="S2101" s="37">
        <f t="shared" si="730"/>
        <v>0</v>
      </c>
      <c r="T2101" s="37">
        <f t="shared" si="731"/>
        <v>0</v>
      </c>
      <c r="U2101" s="37">
        <f t="shared" si="732"/>
        <v>0</v>
      </c>
      <c r="V2101" s="37">
        <f t="shared" si="733"/>
        <v>0</v>
      </c>
      <c r="W2101" s="37">
        <f t="shared" si="734"/>
        <v>6750</v>
      </c>
    </row>
    <row r="2102" spans="1:23" x14ac:dyDescent="0.35">
      <c r="A2102" s="30">
        <v>46053</v>
      </c>
      <c r="B2102" s="31" t="s">
        <v>1280</v>
      </c>
      <c r="C2102" s="31" t="s">
        <v>402</v>
      </c>
      <c r="D2102" s="31">
        <v>63900</v>
      </c>
      <c r="E2102" s="31">
        <v>10224</v>
      </c>
      <c r="F2102" s="31">
        <v>74124</v>
      </c>
      <c r="G2102" s="31">
        <v>74124</v>
      </c>
      <c r="H2102" s="31">
        <f t="shared" si="735"/>
        <v>63900</v>
      </c>
      <c r="I2102" s="30">
        <v>46083</v>
      </c>
      <c r="J2102" s="30" t="s">
        <v>503</v>
      </c>
      <c r="K2102" s="31" t="s">
        <v>504</v>
      </c>
      <c r="L2102" s="31" t="s">
        <v>397</v>
      </c>
      <c r="M2102" s="31" t="s">
        <v>388</v>
      </c>
      <c r="N2102" s="7">
        <v>46066</v>
      </c>
      <c r="O2102" s="33">
        <f t="shared" si="726"/>
        <v>2</v>
      </c>
      <c r="P2102" s="33">
        <f t="shared" si="727"/>
        <v>7</v>
      </c>
      <c r="Q2102" s="52">
        <f t="shared" si="728"/>
        <v>0</v>
      </c>
      <c r="R2102" s="37">
        <f t="shared" si="729"/>
        <v>0</v>
      </c>
      <c r="S2102" s="37">
        <f t="shared" si="730"/>
        <v>0</v>
      </c>
      <c r="T2102" s="37">
        <f t="shared" si="731"/>
        <v>0</v>
      </c>
      <c r="U2102" s="37">
        <f t="shared" si="732"/>
        <v>0</v>
      </c>
      <c r="V2102" s="37">
        <f t="shared" si="733"/>
        <v>0</v>
      </c>
      <c r="W2102" s="37">
        <f t="shared" si="734"/>
        <v>63900</v>
      </c>
    </row>
    <row r="2103" spans="1:23" x14ac:dyDescent="0.35">
      <c r="A2103" s="30">
        <v>46053</v>
      </c>
      <c r="B2103" s="31" t="s">
        <v>1281</v>
      </c>
      <c r="C2103" s="31" t="s">
        <v>523</v>
      </c>
      <c r="D2103" s="31">
        <v>36400</v>
      </c>
      <c r="E2103" s="31">
        <v>5824</v>
      </c>
      <c r="F2103" s="31">
        <v>42224</v>
      </c>
      <c r="G2103" s="31">
        <v>42224</v>
      </c>
      <c r="H2103" s="31">
        <f t="shared" si="735"/>
        <v>36400</v>
      </c>
      <c r="I2103" s="30">
        <v>46083</v>
      </c>
      <c r="J2103" s="30" t="s">
        <v>503</v>
      </c>
      <c r="K2103" s="31" t="s">
        <v>504</v>
      </c>
      <c r="L2103" s="31" t="s">
        <v>397</v>
      </c>
      <c r="M2103" s="31" t="s">
        <v>388</v>
      </c>
      <c r="N2103" s="7">
        <v>46066</v>
      </c>
      <c r="O2103" s="33">
        <f t="shared" si="726"/>
        <v>2</v>
      </c>
      <c r="P2103" s="33">
        <f t="shared" si="727"/>
        <v>7</v>
      </c>
      <c r="Q2103" s="52">
        <f t="shared" si="728"/>
        <v>0</v>
      </c>
      <c r="R2103" s="37">
        <f t="shared" si="729"/>
        <v>0</v>
      </c>
      <c r="S2103" s="37">
        <f t="shared" si="730"/>
        <v>0</v>
      </c>
      <c r="T2103" s="37">
        <f t="shared" si="731"/>
        <v>0</v>
      </c>
      <c r="U2103" s="37">
        <f t="shared" si="732"/>
        <v>0</v>
      </c>
      <c r="V2103" s="37">
        <f t="shared" si="733"/>
        <v>0</v>
      </c>
      <c r="W2103" s="37">
        <f t="shared" si="734"/>
        <v>36400</v>
      </c>
    </row>
    <row r="2104" spans="1:23" x14ac:dyDescent="0.35">
      <c r="A2104" s="30">
        <v>46052</v>
      </c>
      <c r="B2104" s="31" t="s">
        <v>1261</v>
      </c>
      <c r="C2104" s="31" t="s">
        <v>790</v>
      </c>
      <c r="D2104" s="31">
        <v>63900</v>
      </c>
      <c r="E2104" s="31">
        <v>10224</v>
      </c>
      <c r="F2104" s="31">
        <v>74124</v>
      </c>
      <c r="G2104" s="31">
        <v>74124</v>
      </c>
      <c r="H2104" s="31">
        <f t="shared" si="735"/>
        <v>63900</v>
      </c>
      <c r="I2104" s="30">
        <v>46082</v>
      </c>
      <c r="J2104" s="30" t="s">
        <v>503</v>
      </c>
      <c r="K2104" s="31" t="s">
        <v>504</v>
      </c>
      <c r="L2104" s="31" t="s">
        <v>397</v>
      </c>
      <c r="M2104" s="31" t="s">
        <v>388</v>
      </c>
      <c r="N2104" s="7">
        <v>46066</v>
      </c>
      <c r="O2104" s="33">
        <f t="shared" si="726"/>
        <v>2</v>
      </c>
      <c r="P2104" s="33">
        <f t="shared" si="727"/>
        <v>7</v>
      </c>
      <c r="Q2104" s="52">
        <f t="shared" si="728"/>
        <v>0</v>
      </c>
      <c r="R2104" s="37">
        <f t="shared" si="729"/>
        <v>0</v>
      </c>
      <c r="S2104" s="37">
        <f t="shared" si="730"/>
        <v>0</v>
      </c>
      <c r="T2104" s="37">
        <f t="shared" si="731"/>
        <v>0</v>
      </c>
      <c r="U2104" s="37">
        <f t="shared" si="732"/>
        <v>0</v>
      </c>
      <c r="V2104" s="37">
        <f t="shared" si="733"/>
        <v>0</v>
      </c>
      <c r="W2104" s="37">
        <f t="shared" si="734"/>
        <v>63900</v>
      </c>
    </row>
    <row r="2105" spans="1:23" x14ac:dyDescent="0.35">
      <c r="A2105" s="30">
        <v>46050</v>
      </c>
      <c r="B2105" s="31" t="s">
        <v>1262</v>
      </c>
      <c r="C2105" s="31" t="s">
        <v>831</v>
      </c>
      <c r="D2105" s="31">
        <v>20217.48</v>
      </c>
      <c r="E2105" s="31"/>
      <c r="F2105" s="31">
        <v>20217.48</v>
      </c>
      <c r="G2105" s="31">
        <v>20217.48</v>
      </c>
      <c r="H2105" s="31">
        <f t="shared" si="735"/>
        <v>20217.48</v>
      </c>
      <c r="I2105" s="30">
        <v>46080</v>
      </c>
      <c r="J2105" s="30" t="s">
        <v>503</v>
      </c>
      <c r="K2105" s="31" t="s">
        <v>504</v>
      </c>
      <c r="L2105" s="31" t="s">
        <v>397</v>
      </c>
      <c r="M2105" s="31" t="s">
        <v>388</v>
      </c>
      <c r="N2105" s="7">
        <v>46066</v>
      </c>
      <c r="O2105" s="33">
        <f t="shared" si="726"/>
        <v>2</v>
      </c>
      <c r="P2105" s="33">
        <f t="shared" si="727"/>
        <v>7</v>
      </c>
      <c r="Q2105" s="52">
        <f t="shared" si="728"/>
        <v>0</v>
      </c>
      <c r="R2105" s="37">
        <f t="shared" si="729"/>
        <v>0</v>
      </c>
      <c r="S2105" s="37">
        <f t="shared" si="730"/>
        <v>0</v>
      </c>
      <c r="T2105" s="37">
        <f t="shared" si="731"/>
        <v>0</v>
      </c>
      <c r="U2105" s="37">
        <f t="shared" si="732"/>
        <v>0</v>
      </c>
      <c r="V2105" s="37">
        <f t="shared" si="733"/>
        <v>0</v>
      </c>
      <c r="W2105" s="37">
        <f t="shared" si="734"/>
        <v>20217.48</v>
      </c>
    </row>
    <row r="2106" spans="1:23" x14ac:dyDescent="0.35">
      <c r="A2106" s="30">
        <v>46050</v>
      </c>
      <c r="B2106" s="31" t="s">
        <v>1263</v>
      </c>
      <c r="C2106" s="31" t="s">
        <v>522</v>
      </c>
      <c r="D2106" s="31">
        <v>82041.929999999993</v>
      </c>
      <c r="E2106" s="31">
        <v>13126.71</v>
      </c>
      <c r="F2106" s="31">
        <v>95168.639999999999</v>
      </c>
      <c r="G2106" s="31">
        <v>95168.639999999999</v>
      </c>
      <c r="H2106" s="31">
        <f t="shared" si="735"/>
        <v>82041.929999999993</v>
      </c>
      <c r="I2106" s="30">
        <v>46080</v>
      </c>
      <c r="J2106" s="30" t="s">
        <v>503</v>
      </c>
      <c r="K2106" s="31" t="s">
        <v>504</v>
      </c>
      <c r="L2106" s="31" t="s">
        <v>397</v>
      </c>
      <c r="M2106" s="31" t="s">
        <v>388</v>
      </c>
      <c r="N2106" s="7">
        <v>46066</v>
      </c>
      <c r="O2106" s="33">
        <f t="shared" si="726"/>
        <v>2</v>
      </c>
      <c r="P2106" s="33">
        <f t="shared" si="727"/>
        <v>7</v>
      </c>
      <c r="Q2106" s="52">
        <f t="shared" si="728"/>
        <v>0</v>
      </c>
      <c r="R2106" s="37">
        <f t="shared" si="729"/>
        <v>0</v>
      </c>
      <c r="S2106" s="37">
        <f t="shared" si="730"/>
        <v>0</v>
      </c>
      <c r="T2106" s="37">
        <f t="shared" si="731"/>
        <v>0</v>
      </c>
      <c r="U2106" s="37">
        <f t="shared" si="732"/>
        <v>0</v>
      </c>
      <c r="V2106" s="37">
        <f t="shared" si="733"/>
        <v>0</v>
      </c>
      <c r="W2106" s="37">
        <f t="shared" si="734"/>
        <v>82041.929999999993</v>
      </c>
    </row>
    <row r="2107" spans="1:23" x14ac:dyDescent="0.35">
      <c r="A2107" s="30">
        <v>46050</v>
      </c>
      <c r="B2107" s="31" t="s">
        <v>1264</v>
      </c>
      <c r="C2107" s="31" t="s">
        <v>522</v>
      </c>
      <c r="D2107" s="31">
        <v>41020.97</v>
      </c>
      <c r="E2107" s="31">
        <v>6563.36</v>
      </c>
      <c r="F2107" s="31">
        <v>47584.33</v>
      </c>
      <c r="G2107" s="31">
        <v>47584.33</v>
      </c>
      <c r="H2107" s="31">
        <f t="shared" si="735"/>
        <v>41020.97</v>
      </c>
      <c r="I2107" s="30">
        <v>46080</v>
      </c>
      <c r="J2107" s="30" t="s">
        <v>503</v>
      </c>
      <c r="K2107" s="31" t="s">
        <v>504</v>
      </c>
      <c r="L2107" s="31" t="s">
        <v>397</v>
      </c>
      <c r="M2107" s="31" t="s">
        <v>388</v>
      </c>
      <c r="N2107" s="7">
        <v>46066</v>
      </c>
      <c r="O2107" s="33">
        <f t="shared" si="726"/>
        <v>2</v>
      </c>
      <c r="P2107" s="33">
        <f t="shared" si="727"/>
        <v>7</v>
      </c>
      <c r="Q2107" s="52">
        <f t="shared" si="728"/>
        <v>0</v>
      </c>
      <c r="R2107" s="37">
        <f t="shared" si="729"/>
        <v>0</v>
      </c>
      <c r="S2107" s="37">
        <f t="shared" si="730"/>
        <v>0</v>
      </c>
      <c r="T2107" s="37">
        <f t="shared" si="731"/>
        <v>0</v>
      </c>
      <c r="U2107" s="37">
        <f t="shared" si="732"/>
        <v>0</v>
      </c>
      <c r="V2107" s="37">
        <f t="shared" si="733"/>
        <v>0</v>
      </c>
      <c r="W2107" s="37">
        <f t="shared" si="734"/>
        <v>41020.97</v>
      </c>
    </row>
    <row r="2108" spans="1:23" x14ac:dyDescent="0.35">
      <c r="A2108" s="30">
        <v>46050</v>
      </c>
      <c r="B2108" s="31" t="s">
        <v>1265</v>
      </c>
      <c r="C2108" s="31" t="s">
        <v>522</v>
      </c>
      <c r="D2108" s="31">
        <v>41020.97</v>
      </c>
      <c r="E2108" s="31">
        <v>6563.36</v>
      </c>
      <c r="F2108" s="31">
        <v>47584.33</v>
      </c>
      <c r="G2108" s="31">
        <v>47584.33</v>
      </c>
      <c r="H2108" s="31">
        <f t="shared" si="735"/>
        <v>41020.97</v>
      </c>
      <c r="I2108" s="30">
        <v>46080</v>
      </c>
      <c r="J2108" s="30" t="s">
        <v>503</v>
      </c>
      <c r="K2108" s="31" t="s">
        <v>504</v>
      </c>
      <c r="L2108" s="31" t="s">
        <v>397</v>
      </c>
      <c r="M2108" s="31" t="s">
        <v>388</v>
      </c>
      <c r="N2108" s="7">
        <v>46066</v>
      </c>
      <c r="O2108" s="33">
        <f t="shared" si="726"/>
        <v>2</v>
      </c>
      <c r="P2108" s="33">
        <f t="shared" si="727"/>
        <v>7</v>
      </c>
      <c r="Q2108" s="52">
        <f t="shared" si="728"/>
        <v>0</v>
      </c>
      <c r="R2108" s="37">
        <f t="shared" si="729"/>
        <v>0</v>
      </c>
      <c r="S2108" s="37">
        <f t="shared" si="730"/>
        <v>0</v>
      </c>
      <c r="T2108" s="37">
        <f t="shared" si="731"/>
        <v>0</v>
      </c>
      <c r="U2108" s="37">
        <f t="shared" si="732"/>
        <v>0</v>
      </c>
      <c r="V2108" s="37">
        <f t="shared" si="733"/>
        <v>0</v>
      </c>
      <c r="W2108" s="37">
        <f t="shared" si="734"/>
        <v>41020.97</v>
      </c>
    </row>
    <row r="2109" spans="1:23" x14ac:dyDescent="0.35">
      <c r="A2109" s="30">
        <v>46049</v>
      </c>
      <c r="B2109" s="31" t="s">
        <v>1268</v>
      </c>
      <c r="C2109" s="31" t="s">
        <v>409</v>
      </c>
      <c r="D2109" s="31">
        <v>16384.28</v>
      </c>
      <c r="E2109" s="31">
        <v>2621.48</v>
      </c>
      <c r="F2109" s="31">
        <v>19005.759999999998</v>
      </c>
      <c r="G2109" s="31">
        <v>19005.759999999998</v>
      </c>
      <c r="H2109" s="31">
        <f t="shared" si="735"/>
        <v>16384.28</v>
      </c>
      <c r="I2109" s="30">
        <v>46079</v>
      </c>
      <c r="J2109" s="30" t="s">
        <v>503</v>
      </c>
      <c r="K2109" s="31" t="s">
        <v>504</v>
      </c>
      <c r="L2109" s="31" t="s">
        <v>397</v>
      </c>
      <c r="M2109" s="31" t="s">
        <v>388</v>
      </c>
      <c r="N2109" s="7">
        <v>46066</v>
      </c>
      <c r="O2109" s="33">
        <f t="shared" si="726"/>
        <v>2</v>
      </c>
      <c r="P2109" s="33">
        <f t="shared" si="727"/>
        <v>7</v>
      </c>
      <c r="Q2109" s="52">
        <f t="shared" si="728"/>
        <v>0</v>
      </c>
      <c r="R2109" s="37">
        <f t="shared" si="729"/>
        <v>0</v>
      </c>
      <c r="S2109" s="37">
        <f t="shared" si="730"/>
        <v>0</v>
      </c>
      <c r="T2109" s="37">
        <f t="shared" si="731"/>
        <v>0</v>
      </c>
      <c r="U2109" s="37">
        <f t="shared" si="732"/>
        <v>0</v>
      </c>
      <c r="V2109" s="37">
        <f t="shared" si="733"/>
        <v>0</v>
      </c>
      <c r="W2109" s="37">
        <f t="shared" si="734"/>
        <v>16384.28</v>
      </c>
    </row>
    <row r="2110" spans="1:23" x14ac:dyDescent="0.35">
      <c r="A2110" s="30">
        <v>46048</v>
      </c>
      <c r="B2110" s="31" t="s">
        <v>1276</v>
      </c>
      <c r="C2110" s="31" t="s">
        <v>402</v>
      </c>
      <c r="D2110" s="31">
        <v>19170</v>
      </c>
      <c r="E2110" s="31">
        <v>3067.2</v>
      </c>
      <c r="F2110" s="31">
        <v>22237.200000000001</v>
      </c>
      <c r="G2110" s="31">
        <v>22237.200000000001</v>
      </c>
      <c r="H2110" s="31">
        <f t="shared" si="735"/>
        <v>19170</v>
      </c>
      <c r="I2110" s="30">
        <v>46078</v>
      </c>
      <c r="J2110" s="30" t="s">
        <v>503</v>
      </c>
      <c r="K2110" s="31" t="s">
        <v>504</v>
      </c>
      <c r="L2110" s="31" t="s">
        <v>397</v>
      </c>
      <c r="M2110" s="31" t="s">
        <v>388</v>
      </c>
      <c r="N2110" s="7">
        <v>46066</v>
      </c>
      <c r="O2110" s="33">
        <f t="shared" si="726"/>
        <v>2</v>
      </c>
      <c r="P2110" s="33">
        <f t="shared" si="727"/>
        <v>7</v>
      </c>
      <c r="Q2110" s="52">
        <f t="shared" si="728"/>
        <v>0</v>
      </c>
      <c r="R2110" s="37">
        <f t="shared" si="729"/>
        <v>0</v>
      </c>
      <c r="S2110" s="37">
        <f t="shared" si="730"/>
        <v>0</v>
      </c>
      <c r="T2110" s="37">
        <f t="shared" si="731"/>
        <v>0</v>
      </c>
      <c r="U2110" s="37">
        <f t="shared" si="732"/>
        <v>0</v>
      </c>
      <c r="V2110" s="37">
        <f t="shared" si="733"/>
        <v>0</v>
      </c>
      <c r="W2110" s="37">
        <f t="shared" si="734"/>
        <v>19170</v>
      </c>
    </row>
    <row r="2111" spans="1:23" x14ac:dyDescent="0.35">
      <c r="A2111" s="30">
        <v>46048</v>
      </c>
      <c r="B2111" s="31" t="s">
        <v>1279</v>
      </c>
      <c r="C2111" s="31" t="s">
        <v>586</v>
      </c>
      <c r="D2111" s="31">
        <v>19500</v>
      </c>
      <c r="E2111" s="31">
        <v>3120</v>
      </c>
      <c r="F2111" s="31">
        <v>22620</v>
      </c>
      <c r="G2111" s="31">
        <v>22620</v>
      </c>
      <c r="H2111" s="31">
        <f t="shared" si="735"/>
        <v>19500</v>
      </c>
      <c r="I2111" s="30">
        <v>46078</v>
      </c>
      <c r="J2111" s="30" t="s">
        <v>503</v>
      </c>
      <c r="K2111" s="31" t="s">
        <v>504</v>
      </c>
      <c r="L2111" s="31" t="s">
        <v>397</v>
      </c>
      <c r="M2111" s="31" t="s">
        <v>388</v>
      </c>
      <c r="N2111" s="7">
        <v>46066</v>
      </c>
      <c r="O2111" s="33">
        <f t="shared" si="726"/>
        <v>2</v>
      </c>
      <c r="P2111" s="33">
        <f t="shared" si="727"/>
        <v>7</v>
      </c>
      <c r="Q2111" s="52">
        <f t="shared" si="728"/>
        <v>0</v>
      </c>
      <c r="R2111" s="37">
        <f t="shared" si="729"/>
        <v>0</v>
      </c>
      <c r="S2111" s="37">
        <f t="shared" si="730"/>
        <v>0</v>
      </c>
      <c r="T2111" s="37">
        <f t="shared" si="731"/>
        <v>0</v>
      </c>
      <c r="U2111" s="37">
        <f t="shared" si="732"/>
        <v>0</v>
      </c>
      <c r="V2111" s="37">
        <f t="shared" si="733"/>
        <v>0</v>
      </c>
      <c r="W2111" s="37">
        <f t="shared" si="734"/>
        <v>19500</v>
      </c>
    </row>
    <row r="2112" spans="1:23" x14ac:dyDescent="0.35">
      <c r="A2112" s="30">
        <v>46044</v>
      </c>
      <c r="B2112" s="31" t="s">
        <v>1194</v>
      </c>
      <c r="C2112" s="31" t="s">
        <v>563</v>
      </c>
      <c r="D2112" s="31">
        <v>42750</v>
      </c>
      <c r="E2112" s="31">
        <v>6840</v>
      </c>
      <c r="F2112" s="31">
        <v>49590</v>
      </c>
      <c r="G2112" s="31">
        <v>49590</v>
      </c>
      <c r="H2112" s="31">
        <f t="shared" si="735"/>
        <v>42750</v>
      </c>
      <c r="I2112" s="30">
        <v>46074</v>
      </c>
      <c r="J2112" s="30" t="s">
        <v>503</v>
      </c>
      <c r="K2112" s="31" t="s">
        <v>504</v>
      </c>
      <c r="L2112" s="31" t="s">
        <v>397</v>
      </c>
      <c r="M2112" s="31" t="s">
        <v>388</v>
      </c>
      <c r="N2112" s="7">
        <v>46066</v>
      </c>
      <c r="O2112" s="33">
        <f t="shared" si="726"/>
        <v>2</v>
      </c>
      <c r="P2112" s="33">
        <f t="shared" si="727"/>
        <v>7</v>
      </c>
      <c r="Q2112" s="52">
        <f t="shared" si="728"/>
        <v>0</v>
      </c>
      <c r="R2112" s="37">
        <f t="shared" si="729"/>
        <v>0</v>
      </c>
      <c r="S2112" s="37">
        <f t="shared" si="730"/>
        <v>0</v>
      </c>
      <c r="T2112" s="37">
        <f t="shared" si="731"/>
        <v>0</v>
      </c>
      <c r="U2112" s="37">
        <f t="shared" si="732"/>
        <v>0</v>
      </c>
      <c r="V2112" s="37">
        <f t="shared" si="733"/>
        <v>0</v>
      </c>
      <c r="W2112" s="37">
        <f t="shared" si="734"/>
        <v>42750</v>
      </c>
    </row>
    <row r="2113" spans="1:23" x14ac:dyDescent="0.35">
      <c r="A2113" s="30">
        <v>46044</v>
      </c>
      <c r="B2113" s="31" t="s">
        <v>1195</v>
      </c>
      <c r="C2113" s="31" t="s">
        <v>1145</v>
      </c>
      <c r="D2113" s="31">
        <v>41085</v>
      </c>
      <c r="E2113" s="31">
        <v>6573.6</v>
      </c>
      <c r="F2113" s="31">
        <v>47658.6</v>
      </c>
      <c r="G2113" s="31">
        <v>47658.6</v>
      </c>
      <c r="H2113" s="31">
        <f t="shared" si="735"/>
        <v>41085</v>
      </c>
      <c r="I2113" s="30">
        <v>46059</v>
      </c>
      <c r="J2113" s="30" t="s">
        <v>506</v>
      </c>
      <c r="K2113" s="31" t="s">
        <v>504</v>
      </c>
      <c r="L2113" s="31" t="s">
        <v>1146</v>
      </c>
      <c r="M2113" s="31" t="s">
        <v>388</v>
      </c>
      <c r="N2113" s="7">
        <v>46066</v>
      </c>
      <c r="O2113" s="33">
        <f t="shared" si="726"/>
        <v>2</v>
      </c>
      <c r="P2113" s="33">
        <f t="shared" si="727"/>
        <v>7</v>
      </c>
      <c r="Q2113" s="52">
        <f t="shared" si="728"/>
        <v>8</v>
      </c>
      <c r="R2113" s="37">
        <f t="shared" si="729"/>
        <v>41085</v>
      </c>
      <c r="S2113" s="37">
        <f t="shared" si="730"/>
        <v>0</v>
      </c>
      <c r="T2113" s="37">
        <f t="shared" si="731"/>
        <v>0</v>
      </c>
      <c r="U2113" s="37">
        <f t="shared" si="732"/>
        <v>0</v>
      </c>
      <c r="V2113" s="37">
        <f t="shared" si="733"/>
        <v>0</v>
      </c>
      <c r="W2113" s="37">
        <f t="shared" si="734"/>
        <v>0</v>
      </c>
    </row>
    <row r="2114" spans="1:23" x14ac:dyDescent="0.35">
      <c r="A2114" s="30">
        <v>46042</v>
      </c>
      <c r="B2114" s="31" t="s">
        <v>1196</v>
      </c>
      <c r="C2114" s="31" t="s">
        <v>792</v>
      </c>
      <c r="D2114" s="31">
        <v>4650</v>
      </c>
      <c r="E2114" s="31">
        <v>744</v>
      </c>
      <c r="F2114" s="31">
        <v>5394</v>
      </c>
      <c r="G2114" s="31">
        <v>5394</v>
      </c>
      <c r="H2114" s="31">
        <f t="shared" si="735"/>
        <v>4650</v>
      </c>
      <c r="I2114" s="30">
        <v>46072</v>
      </c>
      <c r="J2114" s="30" t="s">
        <v>505</v>
      </c>
      <c r="K2114" s="31" t="s">
        <v>504</v>
      </c>
      <c r="L2114" s="31" t="s">
        <v>397</v>
      </c>
      <c r="M2114" s="31" t="s">
        <v>388</v>
      </c>
      <c r="N2114" s="7">
        <v>46066</v>
      </c>
      <c r="O2114" s="33">
        <f t="shared" si="726"/>
        <v>2</v>
      </c>
      <c r="P2114" s="33">
        <f t="shared" si="727"/>
        <v>7</v>
      </c>
      <c r="Q2114" s="52">
        <f t="shared" si="728"/>
        <v>0</v>
      </c>
      <c r="R2114" s="37">
        <f t="shared" si="729"/>
        <v>0</v>
      </c>
      <c r="S2114" s="37">
        <f t="shared" si="730"/>
        <v>0</v>
      </c>
      <c r="T2114" s="37">
        <f t="shared" si="731"/>
        <v>0</v>
      </c>
      <c r="U2114" s="37">
        <f t="shared" si="732"/>
        <v>0</v>
      </c>
      <c r="V2114" s="37">
        <f t="shared" si="733"/>
        <v>4650</v>
      </c>
      <c r="W2114" s="37">
        <f t="shared" si="734"/>
        <v>0</v>
      </c>
    </row>
    <row r="2115" spans="1:23" x14ac:dyDescent="0.35">
      <c r="A2115" s="30">
        <v>46042</v>
      </c>
      <c r="B2115" s="31" t="s">
        <v>1197</v>
      </c>
      <c r="C2115" s="31" t="s">
        <v>792</v>
      </c>
      <c r="D2115" s="31">
        <v>82000</v>
      </c>
      <c r="E2115" s="31">
        <v>13120</v>
      </c>
      <c r="F2115" s="31">
        <v>95120</v>
      </c>
      <c r="G2115" s="31">
        <v>95120</v>
      </c>
      <c r="H2115" s="31">
        <f t="shared" si="735"/>
        <v>82000</v>
      </c>
      <c r="I2115" s="30">
        <v>46072</v>
      </c>
      <c r="J2115" s="30" t="s">
        <v>505</v>
      </c>
      <c r="K2115" s="31" t="s">
        <v>504</v>
      </c>
      <c r="L2115" s="31" t="s">
        <v>397</v>
      </c>
      <c r="M2115" s="31" t="s">
        <v>388</v>
      </c>
      <c r="N2115" s="7">
        <v>46066</v>
      </c>
      <c r="O2115" s="33">
        <f t="shared" si="726"/>
        <v>2</v>
      </c>
      <c r="P2115" s="33">
        <f t="shared" si="727"/>
        <v>7</v>
      </c>
      <c r="Q2115" s="52">
        <f t="shared" si="728"/>
        <v>0</v>
      </c>
      <c r="R2115" s="37">
        <f t="shared" si="729"/>
        <v>0</v>
      </c>
      <c r="S2115" s="37">
        <f t="shared" si="730"/>
        <v>0</v>
      </c>
      <c r="T2115" s="37">
        <f t="shared" si="731"/>
        <v>0</v>
      </c>
      <c r="U2115" s="37">
        <f t="shared" si="732"/>
        <v>0</v>
      </c>
      <c r="V2115" s="37">
        <f t="shared" si="733"/>
        <v>82000</v>
      </c>
      <c r="W2115" s="37">
        <f t="shared" si="734"/>
        <v>0</v>
      </c>
    </row>
    <row r="2116" spans="1:23" x14ac:dyDescent="0.35">
      <c r="A2116" s="30">
        <v>46042</v>
      </c>
      <c r="B2116" s="31" t="s">
        <v>1201</v>
      </c>
      <c r="C2116" s="31" t="s">
        <v>523</v>
      </c>
      <c r="D2116" s="31">
        <v>13000</v>
      </c>
      <c r="E2116" s="31">
        <v>2080</v>
      </c>
      <c r="F2116" s="31">
        <v>15080</v>
      </c>
      <c r="G2116" s="31">
        <v>15080</v>
      </c>
      <c r="H2116" s="31">
        <f t="shared" si="735"/>
        <v>13000</v>
      </c>
      <c r="I2116" s="30">
        <v>46072</v>
      </c>
      <c r="J2116" s="30" t="s">
        <v>505</v>
      </c>
      <c r="K2116" s="31" t="s">
        <v>504</v>
      </c>
      <c r="L2116" s="31" t="s">
        <v>397</v>
      </c>
      <c r="M2116" s="31" t="s">
        <v>388</v>
      </c>
      <c r="N2116" s="7">
        <v>46066</v>
      </c>
      <c r="O2116" s="33">
        <f t="shared" si="726"/>
        <v>2</v>
      </c>
      <c r="P2116" s="33">
        <f t="shared" si="727"/>
        <v>7</v>
      </c>
      <c r="Q2116" s="52">
        <f t="shared" si="728"/>
        <v>0</v>
      </c>
      <c r="R2116" s="37">
        <f t="shared" si="729"/>
        <v>0</v>
      </c>
      <c r="S2116" s="37">
        <f t="shared" si="730"/>
        <v>0</v>
      </c>
      <c r="T2116" s="37">
        <f t="shared" si="731"/>
        <v>0</v>
      </c>
      <c r="U2116" s="37">
        <f t="shared" si="732"/>
        <v>0</v>
      </c>
      <c r="V2116" s="37">
        <f t="shared" si="733"/>
        <v>13000</v>
      </c>
      <c r="W2116" s="37">
        <f t="shared" si="734"/>
        <v>0</v>
      </c>
    </row>
    <row r="2117" spans="1:23" x14ac:dyDescent="0.35">
      <c r="A2117" s="30">
        <v>46042</v>
      </c>
      <c r="B2117" s="31" t="s">
        <v>1203</v>
      </c>
      <c r="C2117" s="31" t="s">
        <v>1204</v>
      </c>
      <c r="D2117" s="31">
        <v>7740</v>
      </c>
      <c r="E2117" s="31">
        <v>1238.4000000000001</v>
      </c>
      <c r="F2117" s="31">
        <v>8978.4</v>
      </c>
      <c r="G2117" s="31">
        <v>4489.2</v>
      </c>
      <c r="H2117" s="31">
        <f>G2117/1.16</f>
        <v>3870</v>
      </c>
      <c r="I2117" s="30">
        <v>46072</v>
      </c>
      <c r="J2117" s="30" t="s">
        <v>505</v>
      </c>
      <c r="K2117" s="31" t="s">
        <v>510</v>
      </c>
      <c r="L2117" s="31" t="s">
        <v>397</v>
      </c>
      <c r="M2117" s="31" t="s">
        <v>388</v>
      </c>
      <c r="N2117" s="7">
        <v>46066</v>
      </c>
      <c r="O2117" s="33">
        <f t="shared" si="726"/>
        <v>2</v>
      </c>
      <c r="P2117" s="33">
        <f t="shared" si="727"/>
        <v>7</v>
      </c>
      <c r="Q2117" s="52">
        <f t="shared" si="728"/>
        <v>0</v>
      </c>
      <c r="R2117" s="37">
        <f t="shared" si="729"/>
        <v>0</v>
      </c>
      <c r="S2117" s="37">
        <f t="shared" si="730"/>
        <v>0</v>
      </c>
      <c r="T2117" s="37">
        <f t="shared" si="731"/>
        <v>0</v>
      </c>
      <c r="U2117" s="37">
        <f t="shared" si="732"/>
        <v>0</v>
      </c>
      <c r="V2117" s="37">
        <f t="shared" si="733"/>
        <v>3870</v>
      </c>
      <c r="W2117" s="37">
        <f t="shared" si="734"/>
        <v>0</v>
      </c>
    </row>
    <row r="2118" spans="1:23" x14ac:dyDescent="0.35">
      <c r="A2118" s="30">
        <v>46041</v>
      </c>
      <c r="B2118" s="31" t="s">
        <v>1209</v>
      </c>
      <c r="C2118" s="31" t="s">
        <v>644</v>
      </c>
      <c r="D2118" s="31">
        <v>9749.7900000000009</v>
      </c>
      <c r="E2118" s="31">
        <v>1559.97</v>
      </c>
      <c r="F2118" s="31">
        <v>11309.76</v>
      </c>
      <c r="G2118" s="31">
        <v>11309.76</v>
      </c>
      <c r="H2118" s="31">
        <f t="shared" ref="H2118:H2132" si="736">D2118</f>
        <v>9749.7900000000009</v>
      </c>
      <c r="I2118" s="30">
        <v>46071</v>
      </c>
      <c r="J2118" s="30" t="s">
        <v>505</v>
      </c>
      <c r="K2118" s="31" t="s">
        <v>504</v>
      </c>
      <c r="L2118" s="31" t="s">
        <v>835</v>
      </c>
      <c r="M2118" s="31" t="s">
        <v>388</v>
      </c>
      <c r="N2118" s="7">
        <v>46066</v>
      </c>
      <c r="O2118" s="33">
        <f t="shared" si="726"/>
        <v>2</v>
      </c>
      <c r="P2118" s="33">
        <f t="shared" si="727"/>
        <v>7</v>
      </c>
      <c r="Q2118" s="52">
        <f t="shared" si="728"/>
        <v>0</v>
      </c>
      <c r="R2118" s="37">
        <f t="shared" si="729"/>
        <v>0</v>
      </c>
      <c r="S2118" s="37">
        <f t="shared" si="730"/>
        <v>0</v>
      </c>
      <c r="T2118" s="37">
        <f t="shared" si="731"/>
        <v>0</v>
      </c>
      <c r="U2118" s="37">
        <f t="shared" si="732"/>
        <v>0</v>
      </c>
      <c r="V2118" s="37">
        <f t="shared" si="733"/>
        <v>9749.7900000000009</v>
      </c>
      <c r="W2118" s="37">
        <f t="shared" si="734"/>
        <v>0</v>
      </c>
    </row>
    <row r="2119" spans="1:23" x14ac:dyDescent="0.35">
      <c r="A2119" s="30">
        <v>46039</v>
      </c>
      <c r="B2119" s="31" t="s">
        <v>1187</v>
      </c>
      <c r="C2119" s="31" t="s">
        <v>1166</v>
      </c>
      <c r="D2119" s="31">
        <v>9906.23</v>
      </c>
      <c r="E2119" s="31">
        <v>1585</v>
      </c>
      <c r="F2119" s="31">
        <v>11491.23</v>
      </c>
      <c r="G2119" s="31">
        <v>11491.23</v>
      </c>
      <c r="H2119" s="31">
        <f t="shared" si="736"/>
        <v>9906.23</v>
      </c>
      <c r="I2119" s="30">
        <v>46069</v>
      </c>
      <c r="J2119" s="30" t="s">
        <v>505</v>
      </c>
      <c r="K2119" s="31" t="s">
        <v>504</v>
      </c>
      <c r="L2119" s="31" t="s">
        <v>397</v>
      </c>
      <c r="M2119" s="31" t="s">
        <v>388</v>
      </c>
      <c r="N2119" s="7">
        <v>46066</v>
      </c>
      <c r="O2119" s="33">
        <f t="shared" si="726"/>
        <v>2</v>
      </c>
      <c r="P2119" s="33">
        <f t="shared" si="727"/>
        <v>7</v>
      </c>
      <c r="Q2119" s="52">
        <f t="shared" si="728"/>
        <v>0</v>
      </c>
      <c r="R2119" s="37">
        <f t="shared" si="729"/>
        <v>0</v>
      </c>
      <c r="S2119" s="37">
        <f t="shared" si="730"/>
        <v>0</v>
      </c>
      <c r="T2119" s="37">
        <f t="shared" si="731"/>
        <v>0</v>
      </c>
      <c r="U2119" s="37">
        <f t="shared" si="732"/>
        <v>0</v>
      </c>
      <c r="V2119" s="37">
        <f t="shared" si="733"/>
        <v>9906.23</v>
      </c>
      <c r="W2119" s="37">
        <f t="shared" si="734"/>
        <v>0</v>
      </c>
    </row>
    <row r="2120" spans="1:23" x14ac:dyDescent="0.35">
      <c r="A2120" s="30">
        <v>46038</v>
      </c>
      <c r="B2120" s="31" t="s">
        <v>1188</v>
      </c>
      <c r="C2120" s="31" t="s">
        <v>1189</v>
      </c>
      <c r="D2120" s="31">
        <v>44290.59</v>
      </c>
      <c r="E2120" s="31">
        <v>6498.49</v>
      </c>
      <c r="F2120" s="31">
        <v>50789.08</v>
      </c>
      <c r="G2120" s="31">
        <v>50789.08</v>
      </c>
      <c r="H2120" s="31">
        <f t="shared" si="736"/>
        <v>44290.59</v>
      </c>
      <c r="I2120" s="30">
        <v>46068</v>
      </c>
      <c r="J2120" s="30" t="s">
        <v>505</v>
      </c>
      <c r="K2120" s="31" t="s">
        <v>504</v>
      </c>
      <c r="L2120" s="31" t="s">
        <v>397</v>
      </c>
      <c r="M2120" s="31" t="s">
        <v>388</v>
      </c>
      <c r="N2120" s="7">
        <v>46066</v>
      </c>
      <c r="O2120" s="33">
        <f t="shared" si="726"/>
        <v>2</v>
      </c>
      <c r="P2120" s="33">
        <f t="shared" si="727"/>
        <v>7</v>
      </c>
      <c r="Q2120" s="52">
        <f t="shared" si="728"/>
        <v>0</v>
      </c>
      <c r="R2120" s="37">
        <f t="shared" si="729"/>
        <v>0</v>
      </c>
      <c r="S2120" s="37">
        <f t="shared" si="730"/>
        <v>0</v>
      </c>
      <c r="T2120" s="37">
        <f t="shared" si="731"/>
        <v>0</v>
      </c>
      <c r="U2120" s="37">
        <f t="shared" si="732"/>
        <v>0</v>
      </c>
      <c r="V2120" s="37">
        <f t="shared" si="733"/>
        <v>44290.59</v>
      </c>
      <c r="W2120" s="37">
        <f t="shared" si="734"/>
        <v>0</v>
      </c>
    </row>
    <row r="2121" spans="1:23" x14ac:dyDescent="0.35">
      <c r="A2121" s="30">
        <v>46038</v>
      </c>
      <c r="B2121" s="31" t="s">
        <v>1139</v>
      </c>
      <c r="C2121" s="31" t="s">
        <v>745</v>
      </c>
      <c r="D2121" s="31">
        <v>30090.18</v>
      </c>
      <c r="E2121" s="31">
        <v>4814.43</v>
      </c>
      <c r="F2121" s="31">
        <v>34904.61</v>
      </c>
      <c r="G2121" s="31">
        <v>34904.61</v>
      </c>
      <c r="H2121" s="31">
        <f t="shared" si="736"/>
        <v>30090.18</v>
      </c>
      <c r="I2121" s="30">
        <v>46068</v>
      </c>
      <c r="J2121" s="30" t="s">
        <v>505</v>
      </c>
      <c r="K2121" s="31" t="s">
        <v>504</v>
      </c>
      <c r="L2121" s="31" t="s">
        <v>835</v>
      </c>
      <c r="M2121" s="31" t="s">
        <v>388</v>
      </c>
      <c r="N2121" s="7">
        <v>46066</v>
      </c>
      <c r="O2121" s="33">
        <f t="shared" si="726"/>
        <v>2</v>
      </c>
      <c r="P2121" s="33">
        <f t="shared" si="727"/>
        <v>7</v>
      </c>
      <c r="Q2121" s="52">
        <f t="shared" si="728"/>
        <v>0</v>
      </c>
      <c r="R2121" s="37">
        <f t="shared" si="729"/>
        <v>0</v>
      </c>
      <c r="S2121" s="37">
        <f t="shared" si="730"/>
        <v>0</v>
      </c>
      <c r="T2121" s="37">
        <f t="shared" si="731"/>
        <v>0</v>
      </c>
      <c r="U2121" s="37">
        <f t="shared" si="732"/>
        <v>0</v>
      </c>
      <c r="V2121" s="37">
        <f t="shared" si="733"/>
        <v>30090.18</v>
      </c>
      <c r="W2121" s="37">
        <f t="shared" si="734"/>
        <v>0</v>
      </c>
    </row>
    <row r="2122" spans="1:23" x14ac:dyDescent="0.35">
      <c r="A2122" s="30">
        <v>46037</v>
      </c>
      <c r="B2122" s="31" t="s">
        <v>1141</v>
      </c>
      <c r="C2122" s="31" t="s">
        <v>407</v>
      </c>
      <c r="D2122" s="31">
        <v>19598.37</v>
      </c>
      <c r="E2122" s="31">
        <v>3135.74</v>
      </c>
      <c r="F2122" s="31">
        <v>22734.11</v>
      </c>
      <c r="G2122" s="31">
        <v>22734.11</v>
      </c>
      <c r="H2122" s="31">
        <f t="shared" si="736"/>
        <v>19598.37</v>
      </c>
      <c r="I2122" s="30">
        <v>46067</v>
      </c>
      <c r="J2122" s="30" t="s">
        <v>505</v>
      </c>
      <c r="K2122" s="31" t="s">
        <v>504</v>
      </c>
      <c r="L2122" s="31" t="s">
        <v>835</v>
      </c>
      <c r="M2122" s="31" t="s">
        <v>388</v>
      </c>
      <c r="N2122" s="7">
        <v>46066</v>
      </c>
      <c r="O2122" s="33">
        <f t="shared" si="726"/>
        <v>2</v>
      </c>
      <c r="P2122" s="33">
        <f t="shared" si="727"/>
        <v>7</v>
      </c>
      <c r="Q2122" s="52">
        <f t="shared" si="728"/>
        <v>0</v>
      </c>
      <c r="R2122" s="37">
        <f t="shared" si="729"/>
        <v>0</v>
      </c>
      <c r="S2122" s="37">
        <f t="shared" si="730"/>
        <v>0</v>
      </c>
      <c r="T2122" s="37">
        <f t="shared" si="731"/>
        <v>0</v>
      </c>
      <c r="U2122" s="37">
        <f t="shared" si="732"/>
        <v>0</v>
      </c>
      <c r="V2122" s="37">
        <f t="shared" si="733"/>
        <v>19598.37</v>
      </c>
      <c r="W2122" s="37">
        <f t="shared" si="734"/>
        <v>0</v>
      </c>
    </row>
    <row r="2123" spans="1:23" x14ac:dyDescent="0.35">
      <c r="A2123" s="30">
        <v>46037</v>
      </c>
      <c r="B2123" s="31" t="s">
        <v>1142</v>
      </c>
      <c r="C2123" s="31" t="s">
        <v>926</v>
      </c>
      <c r="D2123" s="31">
        <v>44390</v>
      </c>
      <c r="E2123" s="31">
        <v>7102.4</v>
      </c>
      <c r="F2123" s="31">
        <v>51492.4</v>
      </c>
      <c r="G2123" s="31">
        <v>51492.4</v>
      </c>
      <c r="H2123" s="31">
        <f t="shared" si="736"/>
        <v>44390</v>
      </c>
      <c r="I2123" s="30">
        <v>46067</v>
      </c>
      <c r="J2123" s="30" t="s">
        <v>505</v>
      </c>
      <c r="K2123" s="31" t="s">
        <v>504</v>
      </c>
      <c r="L2123" s="31" t="s">
        <v>835</v>
      </c>
      <c r="M2123" s="31" t="s">
        <v>388</v>
      </c>
      <c r="N2123" s="7">
        <v>46066</v>
      </c>
      <c r="O2123" s="33">
        <f t="shared" si="726"/>
        <v>2</v>
      </c>
      <c r="P2123" s="33">
        <f t="shared" si="727"/>
        <v>7</v>
      </c>
      <c r="Q2123" s="52">
        <f t="shared" si="728"/>
        <v>0</v>
      </c>
      <c r="R2123" s="37">
        <f t="shared" si="729"/>
        <v>0</v>
      </c>
      <c r="S2123" s="37">
        <f t="shared" si="730"/>
        <v>0</v>
      </c>
      <c r="T2123" s="37">
        <f t="shared" si="731"/>
        <v>0</v>
      </c>
      <c r="U2123" s="37">
        <f t="shared" si="732"/>
        <v>0</v>
      </c>
      <c r="V2123" s="37">
        <f t="shared" si="733"/>
        <v>44390</v>
      </c>
      <c r="W2123" s="37">
        <f t="shared" si="734"/>
        <v>0</v>
      </c>
    </row>
    <row r="2124" spans="1:23" x14ac:dyDescent="0.35">
      <c r="A2124" s="30">
        <v>46037</v>
      </c>
      <c r="B2124" s="31" t="s">
        <v>1143</v>
      </c>
      <c r="C2124" s="31" t="s">
        <v>920</v>
      </c>
      <c r="D2124" s="31">
        <v>17638.53</v>
      </c>
      <c r="E2124" s="31">
        <v>2822.16</v>
      </c>
      <c r="F2124" s="31">
        <v>20460.689999999999</v>
      </c>
      <c r="G2124" s="31">
        <v>20460.689999999999</v>
      </c>
      <c r="H2124" s="31">
        <f t="shared" si="736"/>
        <v>17638.53</v>
      </c>
      <c r="I2124" s="30">
        <v>46067</v>
      </c>
      <c r="J2124" s="30" t="s">
        <v>505</v>
      </c>
      <c r="K2124" s="31" t="s">
        <v>504</v>
      </c>
      <c r="L2124" s="31" t="s">
        <v>835</v>
      </c>
      <c r="M2124" s="31" t="s">
        <v>388</v>
      </c>
      <c r="N2124" s="7">
        <v>46066</v>
      </c>
      <c r="O2124" s="33">
        <f t="shared" si="726"/>
        <v>2</v>
      </c>
      <c r="P2124" s="33">
        <f t="shared" si="727"/>
        <v>7</v>
      </c>
      <c r="Q2124" s="52">
        <f t="shared" si="728"/>
        <v>0</v>
      </c>
      <c r="R2124" s="37">
        <f t="shared" si="729"/>
        <v>0</v>
      </c>
      <c r="S2124" s="37">
        <f t="shared" si="730"/>
        <v>0</v>
      </c>
      <c r="T2124" s="37">
        <f t="shared" si="731"/>
        <v>0</v>
      </c>
      <c r="U2124" s="37">
        <f t="shared" si="732"/>
        <v>0</v>
      </c>
      <c r="V2124" s="37">
        <f t="shared" si="733"/>
        <v>17638.53</v>
      </c>
      <c r="W2124" s="37">
        <f t="shared" si="734"/>
        <v>0</v>
      </c>
    </row>
    <row r="2125" spans="1:23" x14ac:dyDescent="0.35">
      <c r="A2125" s="30">
        <v>46036</v>
      </c>
      <c r="B2125" s="31" t="s">
        <v>1148</v>
      </c>
      <c r="C2125" s="31" t="s">
        <v>523</v>
      </c>
      <c r="D2125" s="31">
        <v>7480</v>
      </c>
      <c r="E2125" s="31">
        <v>1196.8</v>
      </c>
      <c r="F2125" s="31">
        <v>8676.7999999999993</v>
      </c>
      <c r="G2125" s="31">
        <v>8676.7999999999993</v>
      </c>
      <c r="H2125" s="31">
        <f t="shared" si="736"/>
        <v>7480</v>
      </c>
      <c r="I2125" s="30">
        <v>46066</v>
      </c>
      <c r="J2125" s="30" t="s">
        <v>506</v>
      </c>
      <c r="K2125" s="31" t="s">
        <v>504</v>
      </c>
      <c r="L2125" s="31" t="s">
        <v>397</v>
      </c>
      <c r="M2125" s="31" t="s">
        <v>388</v>
      </c>
      <c r="N2125" s="7">
        <v>46066</v>
      </c>
      <c r="O2125" s="33">
        <f t="shared" si="726"/>
        <v>2</v>
      </c>
      <c r="P2125" s="33">
        <f t="shared" si="727"/>
        <v>7</v>
      </c>
      <c r="Q2125" s="52">
        <f t="shared" si="728"/>
        <v>1</v>
      </c>
      <c r="R2125" s="37">
        <f t="shared" si="729"/>
        <v>7480</v>
      </c>
      <c r="S2125" s="37">
        <f t="shared" si="730"/>
        <v>0</v>
      </c>
      <c r="T2125" s="37">
        <f t="shared" si="731"/>
        <v>0</v>
      </c>
      <c r="U2125" s="37">
        <f t="shared" si="732"/>
        <v>0</v>
      </c>
      <c r="V2125" s="37">
        <f t="shared" si="733"/>
        <v>0</v>
      </c>
      <c r="W2125" s="37">
        <f t="shared" si="734"/>
        <v>0</v>
      </c>
    </row>
    <row r="2126" spans="1:23" x14ac:dyDescent="0.35">
      <c r="A2126" s="30">
        <v>46036</v>
      </c>
      <c r="B2126" s="31" t="s">
        <v>1151</v>
      </c>
      <c r="C2126" s="31" t="s">
        <v>674</v>
      </c>
      <c r="D2126" s="31">
        <v>109266.48</v>
      </c>
      <c r="E2126" s="31">
        <v>17482.64</v>
      </c>
      <c r="F2126" s="31">
        <v>126749.12</v>
      </c>
      <c r="G2126" s="31">
        <v>126749.12</v>
      </c>
      <c r="H2126" s="31">
        <f t="shared" si="736"/>
        <v>109266.48</v>
      </c>
      <c r="I2126" s="30">
        <v>46066</v>
      </c>
      <c r="J2126" s="30" t="s">
        <v>506</v>
      </c>
      <c r="K2126" s="31" t="s">
        <v>504</v>
      </c>
      <c r="L2126" s="31" t="s">
        <v>835</v>
      </c>
      <c r="M2126" s="31" t="s">
        <v>388</v>
      </c>
      <c r="N2126" s="7">
        <v>46066</v>
      </c>
      <c r="O2126" s="33">
        <f t="shared" si="726"/>
        <v>2</v>
      </c>
      <c r="P2126" s="33">
        <f t="shared" si="727"/>
        <v>7</v>
      </c>
      <c r="Q2126" s="52">
        <f t="shared" si="728"/>
        <v>1</v>
      </c>
      <c r="R2126" s="37">
        <f t="shared" si="729"/>
        <v>109266.48</v>
      </c>
      <c r="S2126" s="37">
        <f t="shared" si="730"/>
        <v>0</v>
      </c>
      <c r="T2126" s="37">
        <f t="shared" si="731"/>
        <v>0</v>
      </c>
      <c r="U2126" s="37">
        <f t="shared" si="732"/>
        <v>0</v>
      </c>
      <c r="V2126" s="37">
        <f t="shared" si="733"/>
        <v>0</v>
      </c>
      <c r="W2126" s="37">
        <f t="shared" si="734"/>
        <v>0</v>
      </c>
    </row>
    <row r="2127" spans="1:23" x14ac:dyDescent="0.35">
      <c r="A2127" s="30">
        <v>46036</v>
      </c>
      <c r="B2127" s="31" t="s">
        <v>1152</v>
      </c>
      <c r="C2127" s="31" t="s">
        <v>523</v>
      </c>
      <c r="D2127" s="31">
        <v>8400</v>
      </c>
      <c r="E2127" s="31">
        <v>1344</v>
      </c>
      <c r="F2127" s="31">
        <v>9744</v>
      </c>
      <c r="G2127" s="31">
        <v>9744</v>
      </c>
      <c r="H2127" s="31">
        <f t="shared" si="736"/>
        <v>8400</v>
      </c>
      <c r="I2127" s="30">
        <v>46066</v>
      </c>
      <c r="J2127" s="30" t="s">
        <v>506</v>
      </c>
      <c r="K2127" s="31" t="s">
        <v>504</v>
      </c>
      <c r="L2127" s="31" t="s">
        <v>397</v>
      </c>
      <c r="M2127" s="31" t="s">
        <v>388</v>
      </c>
      <c r="N2127" s="7">
        <v>46066</v>
      </c>
      <c r="O2127" s="33">
        <f t="shared" si="726"/>
        <v>2</v>
      </c>
      <c r="P2127" s="33">
        <f t="shared" si="727"/>
        <v>7</v>
      </c>
      <c r="Q2127" s="52">
        <f t="shared" si="728"/>
        <v>1</v>
      </c>
      <c r="R2127" s="37">
        <f t="shared" si="729"/>
        <v>8400</v>
      </c>
      <c r="S2127" s="37">
        <f t="shared" si="730"/>
        <v>0</v>
      </c>
      <c r="T2127" s="37">
        <f t="shared" si="731"/>
        <v>0</v>
      </c>
      <c r="U2127" s="37">
        <f t="shared" si="732"/>
        <v>0</v>
      </c>
      <c r="V2127" s="37">
        <f t="shared" si="733"/>
        <v>0</v>
      </c>
      <c r="W2127" s="37">
        <f t="shared" si="734"/>
        <v>0</v>
      </c>
    </row>
    <row r="2128" spans="1:23" x14ac:dyDescent="0.35">
      <c r="A2128" s="30">
        <v>46035</v>
      </c>
      <c r="B2128" s="31" t="s">
        <v>1158</v>
      </c>
      <c r="C2128" s="31" t="s">
        <v>400</v>
      </c>
      <c r="D2128" s="31">
        <v>91381.97</v>
      </c>
      <c r="E2128" s="31">
        <v>14621.12</v>
      </c>
      <c r="F2128" s="31">
        <v>106003.09</v>
      </c>
      <c r="G2128" s="31">
        <v>106003.09</v>
      </c>
      <c r="H2128" s="31">
        <f t="shared" si="736"/>
        <v>91381.97</v>
      </c>
      <c r="I2128" s="30">
        <v>46065</v>
      </c>
      <c r="J2128" s="30" t="s">
        <v>506</v>
      </c>
      <c r="K2128" s="31" t="s">
        <v>504</v>
      </c>
      <c r="L2128" s="31" t="s">
        <v>397</v>
      </c>
      <c r="M2128" s="31" t="s">
        <v>388</v>
      </c>
      <c r="N2128" s="7">
        <v>46066</v>
      </c>
      <c r="O2128" s="33">
        <f t="shared" si="726"/>
        <v>2</v>
      </c>
      <c r="P2128" s="33">
        <f t="shared" si="727"/>
        <v>7</v>
      </c>
      <c r="Q2128" s="52">
        <f t="shared" si="728"/>
        <v>2</v>
      </c>
      <c r="R2128" s="37">
        <f t="shared" si="729"/>
        <v>91381.97</v>
      </c>
      <c r="S2128" s="37">
        <f t="shared" si="730"/>
        <v>0</v>
      </c>
      <c r="T2128" s="37">
        <f t="shared" si="731"/>
        <v>0</v>
      </c>
      <c r="U2128" s="37">
        <f t="shared" si="732"/>
        <v>0</v>
      </c>
      <c r="V2128" s="37">
        <f t="shared" si="733"/>
        <v>0</v>
      </c>
      <c r="W2128" s="37">
        <f t="shared" si="734"/>
        <v>0</v>
      </c>
    </row>
    <row r="2129" spans="1:23" x14ac:dyDescent="0.35">
      <c r="A2129" s="30">
        <v>46030</v>
      </c>
      <c r="B2129" s="31" t="s">
        <v>1091</v>
      </c>
      <c r="C2129" s="31" t="s">
        <v>831</v>
      </c>
      <c r="D2129" s="31">
        <v>45000</v>
      </c>
      <c r="E2129" s="31"/>
      <c r="F2129" s="31">
        <v>45000</v>
      </c>
      <c r="G2129" s="31">
        <v>45000</v>
      </c>
      <c r="H2129" s="31">
        <f t="shared" si="736"/>
        <v>45000</v>
      </c>
      <c r="I2129" s="30">
        <v>46060</v>
      </c>
      <c r="J2129" s="30" t="s">
        <v>506</v>
      </c>
      <c r="K2129" s="31" t="s">
        <v>504</v>
      </c>
      <c r="L2129" s="31" t="s">
        <v>397</v>
      </c>
      <c r="M2129" s="31" t="s">
        <v>388</v>
      </c>
      <c r="N2129" s="7">
        <v>46066</v>
      </c>
      <c r="O2129" s="33">
        <f t="shared" si="726"/>
        <v>2</v>
      </c>
      <c r="P2129" s="33">
        <f t="shared" si="727"/>
        <v>7</v>
      </c>
      <c r="Q2129" s="52">
        <f t="shared" si="728"/>
        <v>7</v>
      </c>
      <c r="R2129" s="37">
        <f t="shared" si="729"/>
        <v>45000</v>
      </c>
      <c r="S2129" s="37">
        <f t="shared" si="730"/>
        <v>0</v>
      </c>
      <c r="T2129" s="37">
        <f t="shared" si="731"/>
        <v>0</v>
      </c>
      <c r="U2129" s="37">
        <f t="shared" si="732"/>
        <v>0</v>
      </c>
      <c r="V2129" s="37">
        <f t="shared" si="733"/>
        <v>0</v>
      </c>
      <c r="W2129" s="37">
        <f t="shared" si="734"/>
        <v>0</v>
      </c>
    </row>
    <row r="2130" spans="1:23" x14ac:dyDescent="0.35">
      <c r="A2130" s="30">
        <v>46030</v>
      </c>
      <c r="B2130" s="31" t="s">
        <v>1092</v>
      </c>
      <c r="C2130" s="31" t="s">
        <v>562</v>
      </c>
      <c r="D2130" s="31">
        <v>410665.18</v>
      </c>
      <c r="E2130" s="31">
        <v>65706.429999999993</v>
      </c>
      <c r="F2130" s="31">
        <v>476371.61</v>
      </c>
      <c r="G2130" s="31">
        <v>476371.61</v>
      </c>
      <c r="H2130" s="31">
        <f t="shared" si="736"/>
        <v>410665.18</v>
      </c>
      <c r="I2130" s="30">
        <v>46060</v>
      </c>
      <c r="J2130" s="30" t="s">
        <v>506</v>
      </c>
      <c r="K2130" s="31" t="s">
        <v>504</v>
      </c>
      <c r="L2130" s="31" t="s">
        <v>835</v>
      </c>
      <c r="M2130" s="31" t="s">
        <v>388</v>
      </c>
      <c r="N2130" s="7">
        <v>46066</v>
      </c>
      <c r="O2130" s="33">
        <f t="shared" si="726"/>
        <v>2</v>
      </c>
      <c r="P2130" s="33">
        <f t="shared" si="727"/>
        <v>7</v>
      </c>
      <c r="Q2130" s="52">
        <f t="shared" si="728"/>
        <v>7</v>
      </c>
      <c r="R2130" s="37">
        <f t="shared" si="729"/>
        <v>410665.18</v>
      </c>
      <c r="S2130" s="37">
        <f t="shared" si="730"/>
        <v>0</v>
      </c>
      <c r="T2130" s="37">
        <f t="shared" si="731"/>
        <v>0</v>
      </c>
      <c r="U2130" s="37">
        <f t="shared" si="732"/>
        <v>0</v>
      </c>
      <c r="V2130" s="37">
        <f t="shared" si="733"/>
        <v>0</v>
      </c>
      <c r="W2130" s="37">
        <f t="shared" si="734"/>
        <v>0</v>
      </c>
    </row>
    <row r="2131" spans="1:23" x14ac:dyDescent="0.35">
      <c r="A2131" s="30">
        <v>46029</v>
      </c>
      <c r="B2131" s="31" t="s">
        <v>1098</v>
      </c>
      <c r="C2131" s="31" t="s">
        <v>794</v>
      </c>
      <c r="D2131" s="31">
        <v>7277.73</v>
      </c>
      <c r="E2131" s="31">
        <v>1164.44</v>
      </c>
      <c r="F2131" s="31">
        <v>8442.17</v>
      </c>
      <c r="G2131" s="31">
        <v>8442.17</v>
      </c>
      <c r="H2131" s="31">
        <f t="shared" si="736"/>
        <v>7277.73</v>
      </c>
      <c r="I2131" s="30">
        <v>46059</v>
      </c>
      <c r="J2131" s="30" t="s">
        <v>506</v>
      </c>
      <c r="K2131" s="31" t="s">
        <v>504</v>
      </c>
      <c r="L2131" s="31" t="s">
        <v>397</v>
      </c>
      <c r="M2131" s="31" t="s">
        <v>388</v>
      </c>
      <c r="N2131" s="7">
        <v>46066</v>
      </c>
      <c r="O2131" s="33">
        <f t="shared" si="726"/>
        <v>2</v>
      </c>
      <c r="P2131" s="33">
        <f t="shared" si="727"/>
        <v>7</v>
      </c>
      <c r="Q2131" s="52">
        <f t="shared" si="728"/>
        <v>8</v>
      </c>
      <c r="R2131" s="37">
        <f t="shared" si="729"/>
        <v>7277.73</v>
      </c>
      <c r="S2131" s="37">
        <f t="shared" si="730"/>
        <v>0</v>
      </c>
      <c r="T2131" s="37">
        <f t="shared" si="731"/>
        <v>0</v>
      </c>
      <c r="U2131" s="37">
        <f t="shared" si="732"/>
        <v>0</v>
      </c>
      <c r="V2131" s="37">
        <f t="shared" si="733"/>
        <v>0</v>
      </c>
      <c r="W2131" s="37">
        <f t="shared" si="734"/>
        <v>0</v>
      </c>
    </row>
    <row r="2132" spans="1:23" x14ac:dyDescent="0.35">
      <c r="A2132" s="30">
        <v>46017</v>
      </c>
      <c r="B2132" s="31" t="s">
        <v>1061</v>
      </c>
      <c r="C2132" s="31" t="s">
        <v>926</v>
      </c>
      <c r="D2132" s="31">
        <v>42000</v>
      </c>
      <c r="E2132" s="31">
        <v>6720</v>
      </c>
      <c r="F2132" s="31">
        <v>48720</v>
      </c>
      <c r="G2132" s="31">
        <v>48720</v>
      </c>
      <c r="H2132" s="31">
        <f t="shared" si="736"/>
        <v>42000</v>
      </c>
      <c r="I2132" s="30">
        <v>46047</v>
      </c>
      <c r="J2132" s="30" t="s">
        <v>506</v>
      </c>
      <c r="K2132" s="31" t="s">
        <v>504</v>
      </c>
      <c r="L2132" s="31" t="s">
        <v>835</v>
      </c>
      <c r="M2132" s="31" t="s">
        <v>388</v>
      </c>
      <c r="N2132" s="7">
        <v>46066</v>
      </c>
      <c r="O2132" s="33">
        <f t="shared" si="726"/>
        <v>2</v>
      </c>
      <c r="P2132" s="33">
        <f t="shared" si="727"/>
        <v>7</v>
      </c>
      <c r="Q2132" s="52">
        <f t="shared" si="728"/>
        <v>20</v>
      </c>
      <c r="R2132" s="37">
        <f t="shared" si="729"/>
        <v>42000</v>
      </c>
      <c r="S2132" s="37">
        <f t="shared" si="730"/>
        <v>0</v>
      </c>
      <c r="T2132" s="37">
        <f t="shared" si="731"/>
        <v>0</v>
      </c>
      <c r="U2132" s="37">
        <f t="shared" si="732"/>
        <v>0</v>
      </c>
      <c r="V2132" s="37">
        <f t="shared" si="733"/>
        <v>0</v>
      </c>
      <c r="W2132" s="37">
        <f t="shared" si="734"/>
        <v>0</v>
      </c>
    </row>
    <row r="2133" spans="1:23" x14ac:dyDescent="0.35">
      <c r="A2133" s="30">
        <v>46010</v>
      </c>
      <c r="B2133" s="31" t="s">
        <v>1036</v>
      </c>
      <c r="C2133" s="31" t="s">
        <v>926</v>
      </c>
      <c r="D2133" s="31">
        <v>42000</v>
      </c>
      <c r="E2133" s="31">
        <v>6720</v>
      </c>
      <c r="F2133" s="31">
        <v>48720</v>
      </c>
      <c r="G2133" s="31">
        <v>35000</v>
      </c>
      <c r="H2133" s="31">
        <f t="shared" ref="H2133:H2134" si="737">G2133/1.16</f>
        <v>30172.413793103449</v>
      </c>
      <c r="I2133" s="30">
        <v>46040</v>
      </c>
      <c r="J2133" s="30" t="s">
        <v>506</v>
      </c>
      <c r="K2133" s="31" t="s">
        <v>510</v>
      </c>
      <c r="L2133" s="31" t="s">
        <v>835</v>
      </c>
      <c r="M2133" s="31" t="s">
        <v>388</v>
      </c>
      <c r="N2133" s="7">
        <v>46066</v>
      </c>
      <c r="O2133" s="33">
        <f t="shared" si="726"/>
        <v>2</v>
      </c>
      <c r="P2133" s="33">
        <f t="shared" si="727"/>
        <v>7</v>
      </c>
      <c r="Q2133" s="52">
        <f t="shared" si="728"/>
        <v>27</v>
      </c>
      <c r="R2133" s="37">
        <f t="shared" si="729"/>
        <v>30172.413793103449</v>
      </c>
      <c r="S2133" s="37">
        <f t="shared" si="730"/>
        <v>0</v>
      </c>
      <c r="T2133" s="37">
        <f t="shared" si="731"/>
        <v>0</v>
      </c>
      <c r="U2133" s="37">
        <f t="shared" si="732"/>
        <v>0</v>
      </c>
      <c r="V2133" s="37">
        <f t="shared" si="733"/>
        <v>0</v>
      </c>
      <c r="W2133" s="37">
        <f t="shared" si="734"/>
        <v>0</v>
      </c>
    </row>
    <row r="2134" spans="1:23" x14ac:dyDescent="0.35">
      <c r="A2134" s="30">
        <v>45953</v>
      </c>
      <c r="B2134" s="31" t="s">
        <v>960</v>
      </c>
      <c r="C2134" s="31" t="s">
        <v>858</v>
      </c>
      <c r="D2134" s="31">
        <v>19694.400000000001</v>
      </c>
      <c r="E2134" s="31">
        <v>3151.1</v>
      </c>
      <c r="F2134" s="31">
        <v>22845.5</v>
      </c>
      <c r="G2134" s="31">
        <v>2429.5</v>
      </c>
      <c r="H2134" s="31">
        <f t="shared" si="737"/>
        <v>2094.3965517241381</v>
      </c>
      <c r="I2134" s="30">
        <v>45968</v>
      </c>
      <c r="J2134" s="30" t="s">
        <v>506</v>
      </c>
      <c r="K2134" s="31" t="s">
        <v>510</v>
      </c>
      <c r="L2134" s="31" t="s">
        <v>835</v>
      </c>
      <c r="M2134" s="31" t="s">
        <v>388</v>
      </c>
      <c r="N2134" s="7">
        <v>46066</v>
      </c>
      <c r="O2134" s="33">
        <f t="shared" si="726"/>
        <v>2</v>
      </c>
      <c r="P2134" s="33">
        <f t="shared" si="727"/>
        <v>7</v>
      </c>
      <c r="Q2134" s="52">
        <f t="shared" si="728"/>
        <v>99</v>
      </c>
      <c r="R2134" s="37">
        <f t="shared" si="729"/>
        <v>0</v>
      </c>
      <c r="S2134" s="37">
        <f t="shared" si="730"/>
        <v>0</v>
      </c>
      <c r="T2134" s="37">
        <f t="shared" si="731"/>
        <v>0</v>
      </c>
      <c r="U2134" s="37">
        <f t="shared" si="732"/>
        <v>2094.3965517241381</v>
      </c>
      <c r="V2134" s="37">
        <f t="shared" si="733"/>
        <v>0</v>
      </c>
      <c r="W2134" s="37">
        <f t="shared" si="734"/>
        <v>0</v>
      </c>
    </row>
    <row r="2135" spans="1:23" x14ac:dyDescent="0.35">
      <c r="A2135" s="30">
        <v>45944</v>
      </c>
      <c r="B2135" s="31" t="s">
        <v>959</v>
      </c>
      <c r="C2135" s="31" t="s">
        <v>920</v>
      </c>
      <c r="D2135" s="31">
        <v>14295.42</v>
      </c>
      <c r="E2135" s="31">
        <v>2287.27</v>
      </c>
      <c r="F2135" s="31">
        <v>16582.689999999999</v>
      </c>
      <c r="G2135" s="31">
        <v>16582.689999999999</v>
      </c>
      <c r="H2135" s="31">
        <f t="shared" ref="H2135:H2137" si="738">D2135</f>
        <v>14295.42</v>
      </c>
      <c r="I2135" s="30">
        <v>45974</v>
      </c>
      <c r="J2135" s="30" t="s">
        <v>506</v>
      </c>
      <c r="K2135" s="31" t="s">
        <v>504</v>
      </c>
      <c r="L2135" s="31" t="s">
        <v>835</v>
      </c>
      <c r="M2135" s="31" t="s">
        <v>388</v>
      </c>
      <c r="N2135" s="7">
        <v>46066</v>
      </c>
      <c r="O2135" s="33">
        <f t="shared" si="726"/>
        <v>2</v>
      </c>
      <c r="P2135" s="33">
        <f t="shared" si="727"/>
        <v>7</v>
      </c>
      <c r="Q2135" s="52">
        <f t="shared" si="728"/>
        <v>93</v>
      </c>
      <c r="R2135" s="37">
        <f t="shared" si="729"/>
        <v>0</v>
      </c>
      <c r="S2135" s="37">
        <f t="shared" si="730"/>
        <v>0</v>
      </c>
      <c r="T2135" s="37">
        <f t="shared" si="731"/>
        <v>0</v>
      </c>
      <c r="U2135" s="37">
        <f t="shared" si="732"/>
        <v>14295.42</v>
      </c>
      <c r="V2135" s="37">
        <f t="shared" si="733"/>
        <v>0</v>
      </c>
      <c r="W2135" s="37">
        <f t="shared" si="734"/>
        <v>0</v>
      </c>
    </row>
    <row r="2136" spans="1:23" x14ac:dyDescent="0.35">
      <c r="A2136" s="30">
        <v>45933</v>
      </c>
      <c r="B2136" s="31" t="s">
        <v>953</v>
      </c>
      <c r="C2136" s="31" t="s">
        <v>920</v>
      </c>
      <c r="D2136" s="31">
        <v>24043.32</v>
      </c>
      <c r="E2136" s="31">
        <v>3846.93</v>
      </c>
      <c r="F2136" s="31">
        <v>27890.25</v>
      </c>
      <c r="G2136" s="31">
        <v>27890.25</v>
      </c>
      <c r="H2136" s="31">
        <f t="shared" si="738"/>
        <v>24043.32</v>
      </c>
      <c r="I2136" s="30">
        <v>45963</v>
      </c>
      <c r="J2136" s="30" t="s">
        <v>506</v>
      </c>
      <c r="K2136" s="31" t="s">
        <v>504</v>
      </c>
      <c r="L2136" s="31" t="s">
        <v>835</v>
      </c>
      <c r="M2136" s="31" t="s">
        <v>388</v>
      </c>
      <c r="N2136" s="7">
        <v>46066</v>
      </c>
      <c r="O2136" s="33">
        <f t="shared" si="726"/>
        <v>2</v>
      </c>
      <c r="P2136" s="33">
        <f t="shared" si="727"/>
        <v>7</v>
      </c>
      <c r="Q2136" s="52">
        <f t="shared" si="728"/>
        <v>104</v>
      </c>
      <c r="R2136" s="37">
        <f t="shared" si="729"/>
        <v>0</v>
      </c>
      <c r="S2136" s="37">
        <f t="shared" si="730"/>
        <v>0</v>
      </c>
      <c r="T2136" s="37">
        <f t="shared" si="731"/>
        <v>0</v>
      </c>
      <c r="U2136" s="37">
        <f t="shared" si="732"/>
        <v>24043.32</v>
      </c>
      <c r="V2136" s="37">
        <f t="shared" si="733"/>
        <v>0</v>
      </c>
      <c r="W2136" s="37">
        <f t="shared" si="734"/>
        <v>0</v>
      </c>
    </row>
    <row r="2137" spans="1:23" x14ac:dyDescent="0.35">
      <c r="A2137" s="30">
        <v>45931</v>
      </c>
      <c r="B2137" s="31" t="s">
        <v>954</v>
      </c>
      <c r="C2137" s="31" t="s">
        <v>768</v>
      </c>
      <c r="D2137" s="31">
        <v>21675</v>
      </c>
      <c r="E2137" s="31">
        <v>3468</v>
      </c>
      <c r="F2137" s="31">
        <v>25143</v>
      </c>
      <c r="G2137" s="31">
        <v>25143</v>
      </c>
      <c r="H2137" s="31">
        <f t="shared" si="738"/>
        <v>21675</v>
      </c>
      <c r="I2137" s="30">
        <v>45961</v>
      </c>
      <c r="J2137" s="30" t="s">
        <v>506</v>
      </c>
      <c r="K2137" s="31" t="s">
        <v>504</v>
      </c>
      <c r="L2137" s="31" t="s">
        <v>405</v>
      </c>
      <c r="M2137" s="31" t="s">
        <v>388</v>
      </c>
      <c r="N2137" s="7">
        <v>46066</v>
      </c>
      <c r="O2137" s="33">
        <f t="shared" ref="O2137:O2162" si="739">MONTH(N2137)</f>
        <v>2</v>
      </c>
      <c r="P2137" s="33">
        <f t="shared" ref="P2137:P2162" si="740">WEEKNUM(N2137)</f>
        <v>7</v>
      </c>
      <c r="Q2137" s="52">
        <f t="shared" ref="Q2137:Q2162" si="741">IF(J2137="Vencido",N2137-I2137+1,0)</f>
        <v>106</v>
      </c>
      <c r="R2137" s="37">
        <f t="shared" ref="R2137:R2162" si="742">IF(Q2137&gt;0,IF(Q2137&lt;31,H2137,0),0)</f>
        <v>0</v>
      </c>
      <c r="S2137" s="37">
        <f t="shared" ref="S2137:S2162" si="743">IF(Q2137&gt;30,IF(Q2137&lt;61,H2137,0),0)</f>
        <v>0</v>
      </c>
      <c r="T2137" s="37">
        <f t="shared" ref="T2137:T2162" si="744">IF(Q2137&gt;60,IF(Q2137&lt;91,H2137,0),0)</f>
        <v>0</v>
      </c>
      <c r="U2137" s="37">
        <f t="shared" ref="U2137:U2162" si="745">IF(Q2137&gt;90,H2137,0)</f>
        <v>21675</v>
      </c>
      <c r="V2137" s="37">
        <f t="shared" ref="V2137:V2162" si="746">IF(J2137="Por vencer",H2137,0)</f>
        <v>0</v>
      </c>
      <c r="W2137" s="37">
        <f t="shared" ref="W2137:W2162" si="747">IF(J2137="Vigente",H2137,0)</f>
        <v>0</v>
      </c>
    </row>
    <row r="2138" spans="1:23" x14ac:dyDescent="0.35">
      <c r="A2138" s="30">
        <v>45930</v>
      </c>
      <c r="B2138" s="31" t="s">
        <v>944</v>
      </c>
      <c r="C2138" s="31" t="s">
        <v>920</v>
      </c>
      <c r="D2138" s="31">
        <v>115800</v>
      </c>
      <c r="E2138" s="31">
        <v>18528</v>
      </c>
      <c r="F2138" s="31">
        <v>134328</v>
      </c>
      <c r="G2138" s="31">
        <v>99467.08</v>
      </c>
      <c r="H2138" s="31">
        <f>G2138/1.16</f>
        <v>85747.482758620696</v>
      </c>
      <c r="I2138" s="30">
        <v>45960</v>
      </c>
      <c r="J2138" s="30" t="s">
        <v>506</v>
      </c>
      <c r="K2138" s="31" t="s">
        <v>510</v>
      </c>
      <c r="L2138" s="31" t="s">
        <v>835</v>
      </c>
      <c r="M2138" s="31" t="s">
        <v>388</v>
      </c>
      <c r="N2138" s="7">
        <v>46066</v>
      </c>
      <c r="O2138" s="33">
        <f t="shared" si="739"/>
        <v>2</v>
      </c>
      <c r="P2138" s="33">
        <f t="shared" si="740"/>
        <v>7</v>
      </c>
      <c r="Q2138" s="52">
        <f t="shared" si="741"/>
        <v>107</v>
      </c>
      <c r="R2138" s="37">
        <f t="shared" si="742"/>
        <v>0</v>
      </c>
      <c r="S2138" s="37">
        <f t="shared" si="743"/>
        <v>0</v>
      </c>
      <c r="T2138" s="37">
        <f t="shared" si="744"/>
        <v>0</v>
      </c>
      <c r="U2138" s="37">
        <f t="shared" si="745"/>
        <v>85747.482758620696</v>
      </c>
      <c r="V2138" s="37">
        <f t="shared" si="746"/>
        <v>0</v>
      </c>
      <c r="W2138" s="37">
        <f t="shared" si="747"/>
        <v>0</v>
      </c>
    </row>
    <row r="2139" spans="1:23" x14ac:dyDescent="0.35">
      <c r="A2139" s="30">
        <v>45915</v>
      </c>
      <c r="B2139" s="31" t="s">
        <v>935</v>
      </c>
      <c r="C2139" s="31" t="s">
        <v>514</v>
      </c>
      <c r="D2139" s="31">
        <v>7125</v>
      </c>
      <c r="E2139" s="31">
        <v>1140</v>
      </c>
      <c r="F2139" s="31">
        <v>8265</v>
      </c>
      <c r="G2139" s="31">
        <v>8265</v>
      </c>
      <c r="H2139" s="31">
        <f t="shared" ref="H2139:H2142" si="748">D2139</f>
        <v>7125</v>
      </c>
      <c r="I2139" s="30">
        <v>45945</v>
      </c>
      <c r="J2139" s="30" t="s">
        <v>506</v>
      </c>
      <c r="K2139" s="31" t="s">
        <v>504</v>
      </c>
      <c r="L2139" s="31" t="s">
        <v>397</v>
      </c>
      <c r="M2139" s="31" t="s">
        <v>388</v>
      </c>
      <c r="N2139" s="7">
        <v>46066</v>
      </c>
      <c r="O2139" s="33">
        <f t="shared" si="739"/>
        <v>2</v>
      </c>
      <c r="P2139" s="33">
        <f t="shared" si="740"/>
        <v>7</v>
      </c>
      <c r="Q2139" s="52">
        <f t="shared" si="741"/>
        <v>122</v>
      </c>
      <c r="R2139" s="37">
        <f t="shared" si="742"/>
        <v>0</v>
      </c>
      <c r="S2139" s="37">
        <f t="shared" si="743"/>
        <v>0</v>
      </c>
      <c r="T2139" s="37">
        <f t="shared" si="744"/>
        <v>0</v>
      </c>
      <c r="U2139" s="37">
        <f t="shared" si="745"/>
        <v>7125</v>
      </c>
      <c r="V2139" s="37">
        <f t="shared" si="746"/>
        <v>0</v>
      </c>
      <c r="W2139" s="37">
        <f t="shared" si="747"/>
        <v>0</v>
      </c>
    </row>
    <row r="2140" spans="1:23" x14ac:dyDescent="0.35">
      <c r="A2140" s="30">
        <v>45896</v>
      </c>
      <c r="B2140" s="31" t="s">
        <v>921</v>
      </c>
      <c r="C2140" s="31" t="s">
        <v>514</v>
      </c>
      <c r="D2140" s="31">
        <v>4375</v>
      </c>
      <c r="E2140" s="31">
        <v>700</v>
      </c>
      <c r="F2140" s="31">
        <v>5075</v>
      </c>
      <c r="G2140" s="31">
        <v>5075</v>
      </c>
      <c r="H2140" s="31">
        <f t="shared" si="748"/>
        <v>4375</v>
      </c>
      <c r="I2140" s="30">
        <v>45926</v>
      </c>
      <c r="J2140" s="30" t="s">
        <v>506</v>
      </c>
      <c r="K2140" s="31" t="s">
        <v>504</v>
      </c>
      <c r="L2140" s="31" t="s">
        <v>397</v>
      </c>
      <c r="M2140" s="31" t="s">
        <v>388</v>
      </c>
      <c r="N2140" s="7">
        <v>46066</v>
      </c>
      <c r="O2140" s="33">
        <f t="shared" si="739"/>
        <v>2</v>
      </c>
      <c r="P2140" s="33">
        <f t="shared" si="740"/>
        <v>7</v>
      </c>
      <c r="Q2140" s="52">
        <f t="shared" si="741"/>
        <v>141</v>
      </c>
      <c r="R2140" s="37">
        <f t="shared" si="742"/>
        <v>0</v>
      </c>
      <c r="S2140" s="37">
        <f t="shared" si="743"/>
        <v>0</v>
      </c>
      <c r="T2140" s="37">
        <f t="shared" si="744"/>
        <v>0</v>
      </c>
      <c r="U2140" s="37">
        <f t="shared" si="745"/>
        <v>4375</v>
      </c>
      <c r="V2140" s="37">
        <f t="shared" si="746"/>
        <v>0</v>
      </c>
      <c r="W2140" s="37">
        <f t="shared" si="747"/>
        <v>0</v>
      </c>
    </row>
    <row r="2141" spans="1:23" x14ac:dyDescent="0.35">
      <c r="A2141" s="30">
        <v>45895</v>
      </c>
      <c r="B2141" s="31" t="s">
        <v>922</v>
      </c>
      <c r="C2141" s="31" t="s">
        <v>545</v>
      </c>
      <c r="D2141" s="31">
        <v>22364.16</v>
      </c>
      <c r="E2141" s="31"/>
      <c r="F2141" s="31">
        <v>22364.16</v>
      </c>
      <c r="G2141" s="31">
        <v>22364.16</v>
      </c>
      <c r="H2141" s="31">
        <f t="shared" si="748"/>
        <v>22364.16</v>
      </c>
      <c r="I2141" s="30">
        <v>45925</v>
      </c>
      <c r="J2141" s="30" t="s">
        <v>506</v>
      </c>
      <c r="K2141" s="31" t="s">
        <v>504</v>
      </c>
      <c r="L2141" s="31" t="s">
        <v>405</v>
      </c>
      <c r="M2141" s="31" t="s">
        <v>388</v>
      </c>
      <c r="N2141" s="7">
        <v>46066</v>
      </c>
      <c r="O2141" s="33">
        <f t="shared" si="739"/>
        <v>2</v>
      </c>
      <c r="P2141" s="33">
        <f t="shared" si="740"/>
        <v>7</v>
      </c>
      <c r="Q2141" s="52">
        <f t="shared" si="741"/>
        <v>142</v>
      </c>
      <c r="R2141" s="37">
        <f t="shared" si="742"/>
        <v>0</v>
      </c>
      <c r="S2141" s="37">
        <f t="shared" si="743"/>
        <v>0</v>
      </c>
      <c r="T2141" s="37">
        <f t="shared" si="744"/>
        <v>0</v>
      </c>
      <c r="U2141" s="37">
        <f t="shared" si="745"/>
        <v>22364.16</v>
      </c>
      <c r="V2141" s="37">
        <f t="shared" si="746"/>
        <v>0</v>
      </c>
      <c r="W2141" s="37">
        <f t="shared" si="747"/>
        <v>0</v>
      </c>
    </row>
    <row r="2142" spans="1:23" x14ac:dyDescent="0.35">
      <c r="A2142" s="30">
        <v>45876</v>
      </c>
      <c r="B2142" s="31" t="s">
        <v>886</v>
      </c>
      <c r="C2142" s="31" t="s">
        <v>545</v>
      </c>
      <c r="D2142" s="31">
        <v>22343.040000000001</v>
      </c>
      <c r="E2142" s="31"/>
      <c r="F2142" s="31">
        <v>22343.040000000001</v>
      </c>
      <c r="G2142" s="31">
        <v>22343.040000000001</v>
      </c>
      <c r="H2142" s="31">
        <f t="shared" si="748"/>
        <v>22343.040000000001</v>
      </c>
      <c r="I2142" s="30">
        <v>45906</v>
      </c>
      <c r="J2142" s="30" t="s">
        <v>506</v>
      </c>
      <c r="K2142" s="31" t="s">
        <v>504</v>
      </c>
      <c r="L2142" s="31" t="s">
        <v>405</v>
      </c>
      <c r="M2142" s="31" t="s">
        <v>388</v>
      </c>
      <c r="N2142" s="7">
        <v>46066</v>
      </c>
      <c r="O2142" s="33">
        <f t="shared" si="739"/>
        <v>2</v>
      </c>
      <c r="P2142" s="33">
        <f t="shared" si="740"/>
        <v>7</v>
      </c>
      <c r="Q2142" s="52">
        <f t="shared" si="741"/>
        <v>161</v>
      </c>
      <c r="R2142" s="37">
        <f t="shared" si="742"/>
        <v>0</v>
      </c>
      <c r="S2142" s="37">
        <f t="shared" si="743"/>
        <v>0</v>
      </c>
      <c r="T2142" s="37">
        <f t="shared" si="744"/>
        <v>0</v>
      </c>
      <c r="U2142" s="37">
        <f t="shared" si="745"/>
        <v>22343.040000000001</v>
      </c>
      <c r="V2142" s="37">
        <f t="shared" si="746"/>
        <v>0</v>
      </c>
      <c r="W2142" s="37">
        <f t="shared" si="747"/>
        <v>0</v>
      </c>
    </row>
    <row r="2143" spans="1:23" x14ac:dyDescent="0.35">
      <c r="A2143" s="30">
        <v>45869</v>
      </c>
      <c r="B2143" s="31" t="s">
        <v>884</v>
      </c>
      <c r="C2143" s="31" t="s">
        <v>480</v>
      </c>
      <c r="D2143" s="31">
        <v>761801.88</v>
      </c>
      <c r="E2143" s="31">
        <v>121888.3</v>
      </c>
      <c r="F2143" s="31">
        <v>883690.18</v>
      </c>
      <c r="G2143" s="31">
        <v>232979.43</v>
      </c>
      <c r="H2143" s="31">
        <f>G2143/1.16</f>
        <v>200844.33620689655</v>
      </c>
      <c r="I2143" s="30">
        <v>45884</v>
      </c>
      <c r="J2143" s="30" t="s">
        <v>506</v>
      </c>
      <c r="K2143" s="31" t="s">
        <v>510</v>
      </c>
      <c r="L2143" s="31" t="s">
        <v>835</v>
      </c>
      <c r="M2143" s="31" t="s">
        <v>388</v>
      </c>
      <c r="N2143" s="7">
        <v>46066</v>
      </c>
      <c r="O2143" s="33">
        <f t="shared" si="739"/>
        <v>2</v>
      </c>
      <c r="P2143" s="33">
        <f t="shared" si="740"/>
        <v>7</v>
      </c>
      <c r="Q2143" s="52">
        <f t="shared" si="741"/>
        <v>183</v>
      </c>
      <c r="R2143" s="37">
        <f t="shared" si="742"/>
        <v>0</v>
      </c>
      <c r="S2143" s="37">
        <f t="shared" si="743"/>
        <v>0</v>
      </c>
      <c r="T2143" s="37">
        <f t="shared" si="744"/>
        <v>0</v>
      </c>
      <c r="U2143" s="37">
        <f t="shared" si="745"/>
        <v>200844.33620689655</v>
      </c>
      <c r="V2143" s="37">
        <f t="shared" si="746"/>
        <v>0</v>
      </c>
      <c r="W2143" s="37">
        <f t="shared" si="747"/>
        <v>0</v>
      </c>
    </row>
    <row r="2144" spans="1:23" x14ac:dyDescent="0.35">
      <c r="A2144" s="30">
        <v>45840</v>
      </c>
      <c r="B2144" s="31" t="s">
        <v>863</v>
      </c>
      <c r="C2144" s="31" t="s">
        <v>406</v>
      </c>
      <c r="D2144" s="31">
        <v>14940</v>
      </c>
      <c r="E2144" s="31">
        <v>2390.4</v>
      </c>
      <c r="F2144" s="31">
        <v>17330.400000000001</v>
      </c>
      <c r="G2144" s="31">
        <v>17330.400000000001</v>
      </c>
      <c r="H2144" s="31">
        <f t="shared" ref="H2144:H2149" si="749">D2144</f>
        <v>14940</v>
      </c>
      <c r="I2144" s="30">
        <v>45870</v>
      </c>
      <c r="J2144" s="30" t="s">
        <v>506</v>
      </c>
      <c r="K2144" s="31" t="s">
        <v>504</v>
      </c>
      <c r="L2144" s="31" t="s">
        <v>405</v>
      </c>
      <c r="M2144" s="31" t="s">
        <v>388</v>
      </c>
      <c r="N2144" s="7">
        <v>46066</v>
      </c>
      <c r="O2144" s="33">
        <f t="shared" si="739"/>
        <v>2</v>
      </c>
      <c r="P2144" s="33">
        <f t="shared" si="740"/>
        <v>7</v>
      </c>
      <c r="Q2144" s="52">
        <f t="shared" si="741"/>
        <v>197</v>
      </c>
      <c r="R2144" s="37">
        <f t="shared" si="742"/>
        <v>0</v>
      </c>
      <c r="S2144" s="37">
        <f t="shared" si="743"/>
        <v>0</v>
      </c>
      <c r="T2144" s="37">
        <f t="shared" si="744"/>
        <v>0</v>
      </c>
      <c r="U2144" s="37">
        <f t="shared" si="745"/>
        <v>14940</v>
      </c>
      <c r="V2144" s="37">
        <f t="shared" si="746"/>
        <v>0</v>
      </c>
      <c r="W2144" s="37">
        <f t="shared" si="747"/>
        <v>0</v>
      </c>
    </row>
    <row r="2145" spans="1:23" x14ac:dyDescent="0.35">
      <c r="A2145" s="30">
        <v>45827</v>
      </c>
      <c r="B2145" s="31" t="s">
        <v>854</v>
      </c>
      <c r="C2145" s="31" t="s">
        <v>406</v>
      </c>
      <c r="D2145" s="31">
        <v>22410</v>
      </c>
      <c r="E2145" s="31">
        <v>3585.6</v>
      </c>
      <c r="F2145" s="31">
        <v>25995.599999999999</v>
      </c>
      <c r="G2145" s="31">
        <v>25995.599999999999</v>
      </c>
      <c r="H2145" s="31">
        <f t="shared" si="749"/>
        <v>22410</v>
      </c>
      <c r="I2145" s="30">
        <v>45857</v>
      </c>
      <c r="J2145" s="30" t="s">
        <v>506</v>
      </c>
      <c r="K2145" s="31" t="s">
        <v>504</v>
      </c>
      <c r="L2145" s="31" t="s">
        <v>405</v>
      </c>
      <c r="M2145" s="31" t="s">
        <v>388</v>
      </c>
      <c r="N2145" s="7">
        <v>46066</v>
      </c>
      <c r="O2145" s="33">
        <f t="shared" si="739"/>
        <v>2</v>
      </c>
      <c r="P2145" s="33">
        <f t="shared" si="740"/>
        <v>7</v>
      </c>
      <c r="Q2145" s="52">
        <f t="shared" si="741"/>
        <v>210</v>
      </c>
      <c r="R2145" s="37">
        <f t="shared" si="742"/>
        <v>0</v>
      </c>
      <c r="S2145" s="37">
        <f t="shared" si="743"/>
        <v>0</v>
      </c>
      <c r="T2145" s="37">
        <f t="shared" si="744"/>
        <v>0</v>
      </c>
      <c r="U2145" s="37">
        <f t="shared" si="745"/>
        <v>22410</v>
      </c>
      <c r="V2145" s="37">
        <f t="shared" si="746"/>
        <v>0</v>
      </c>
      <c r="W2145" s="37">
        <f t="shared" si="747"/>
        <v>0</v>
      </c>
    </row>
    <row r="2146" spans="1:23" x14ac:dyDescent="0.35">
      <c r="A2146" s="30">
        <v>45814</v>
      </c>
      <c r="B2146" s="31" t="s">
        <v>845</v>
      </c>
      <c r="C2146" s="31" t="s">
        <v>406</v>
      </c>
      <c r="D2146" s="31">
        <v>19012.5</v>
      </c>
      <c r="E2146" s="31">
        <v>3042</v>
      </c>
      <c r="F2146" s="31">
        <v>22054.5</v>
      </c>
      <c r="G2146" s="31">
        <v>22054.5</v>
      </c>
      <c r="H2146" s="31">
        <f t="shared" si="749"/>
        <v>19012.5</v>
      </c>
      <c r="I2146" s="30">
        <v>45844</v>
      </c>
      <c r="J2146" s="30" t="s">
        <v>506</v>
      </c>
      <c r="K2146" s="31" t="s">
        <v>504</v>
      </c>
      <c r="L2146" s="31" t="s">
        <v>405</v>
      </c>
      <c r="M2146" s="31" t="s">
        <v>388</v>
      </c>
      <c r="N2146" s="7">
        <v>46066</v>
      </c>
      <c r="O2146" s="33">
        <f t="shared" si="739"/>
        <v>2</v>
      </c>
      <c r="P2146" s="33">
        <f t="shared" si="740"/>
        <v>7</v>
      </c>
      <c r="Q2146" s="52">
        <f t="shared" si="741"/>
        <v>223</v>
      </c>
      <c r="R2146" s="37">
        <f t="shared" si="742"/>
        <v>0</v>
      </c>
      <c r="S2146" s="37">
        <f t="shared" si="743"/>
        <v>0</v>
      </c>
      <c r="T2146" s="37">
        <f t="shared" si="744"/>
        <v>0</v>
      </c>
      <c r="U2146" s="37">
        <f t="shared" si="745"/>
        <v>19012.5</v>
      </c>
      <c r="V2146" s="37">
        <f t="shared" si="746"/>
        <v>0</v>
      </c>
      <c r="W2146" s="37">
        <f t="shared" si="747"/>
        <v>0</v>
      </c>
    </row>
    <row r="2147" spans="1:23" x14ac:dyDescent="0.35">
      <c r="A2147" s="30">
        <v>45799</v>
      </c>
      <c r="B2147" s="31" t="s">
        <v>844</v>
      </c>
      <c r="C2147" s="31" t="s">
        <v>798</v>
      </c>
      <c r="D2147" s="31">
        <v>3477.15</v>
      </c>
      <c r="E2147" s="31">
        <v>556.34</v>
      </c>
      <c r="F2147" s="31">
        <v>4033.49</v>
      </c>
      <c r="G2147" s="31">
        <v>4033.49</v>
      </c>
      <c r="H2147" s="31">
        <f t="shared" si="749"/>
        <v>3477.15</v>
      </c>
      <c r="I2147" s="30">
        <v>45829</v>
      </c>
      <c r="J2147" s="30" t="s">
        <v>506</v>
      </c>
      <c r="K2147" s="31" t="s">
        <v>504</v>
      </c>
      <c r="L2147" s="31" t="s">
        <v>405</v>
      </c>
      <c r="M2147" s="31" t="s">
        <v>388</v>
      </c>
      <c r="N2147" s="7">
        <v>46066</v>
      </c>
      <c r="O2147" s="33">
        <f t="shared" si="739"/>
        <v>2</v>
      </c>
      <c r="P2147" s="33">
        <f t="shared" si="740"/>
        <v>7</v>
      </c>
      <c r="Q2147" s="52">
        <f t="shared" si="741"/>
        <v>238</v>
      </c>
      <c r="R2147" s="37">
        <f t="shared" si="742"/>
        <v>0</v>
      </c>
      <c r="S2147" s="37">
        <f t="shared" si="743"/>
        <v>0</v>
      </c>
      <c r="T2147" s="37">
        <f t="shared" si="744"/>
        <v>0</v>
      </c>
      <c r="U2147" s="37">
        <f t="shared" si="745"/>
        <v>3477.15</v>
      </c>
      <c r="V2147" s="37">
        <f t="shared" si="746"/>
        <v>0</v>
      </c>
      <c r="W2147" s="37">
        <f t="shared" si="747"/>
        <v>0</v>
      </c>
    </row>
    <row r="2148" spans="1:23" x14ac:dyDescent="0.35">
      <c r="A2148" s="30">
        <v>45792</v>
      </c>
      <c r="B2148" s="31" t="s">
        <v>840</v>
      </c>
      <c r="C2148" s="31" t="s">
        <v>798</v>
      </c>
      <c r="D2148" s="31">
        <v>162680</v>
      </c>
      <c r="E2148" s="31">
        <v>26028.799999999999</v>
      </c>
      <c r="F2148" s="31">
        <v>188708.8</v>
      </c>
      <c r="G2148" s="31">
        <v>188708.8</v>
      </c>
      <c r="H2148" s="31">
        <f t="shared" si="749"/>
        <v>162680</v>
      </c>
      <c r="I2148" s="30">
        <v>45822</v>
      </c>
      <c r="J2148" s="30" t="s">
        <v>506</v>
      </c>
      <c r="K2148" s="31" t="s">
        <v>504</v>
      </c>
      <c r="L2148" s="31" t="s">
        <v>405</v>
      </c>
      <c r="M2148" s="31" t="s">
        <v>388</v>
      </c>
      <c r="N2148" s="7">
        <v>46066</v>
      </c>
      <c r="O2148" s="33">
        <f t="shared" si="739"/>
        <v>2</v>
      </c>
      <c r="P2148" s="33">
        <f t="shared" si="740"/>
        <v>7</v>
      </c>
      <c r="Q2148" s="52">
        <f t="shared" si="741"/>
        <v>245</v>
      </c>
      <c r="R2148" s="37">
        <f t="shared" si="742"/>
        <v>0</v>
      </c>
      <c r="S2148" s="37">
        <f t="shared" si="743"/>
        <v>0</v>
      </c>
      <c r="T2148" s="37">
        <f t="shared" si="744"/>
        <v>0</v>
      </c>
      <c r="U2148" s="37">
        <f t="shared" si="745"/>
        <v>162680</v>
      </c>
      <c r="V2148" s="37">
        <f t="shared" si="746"/>
        <v>0</v>
      </c>
      <c r="W2148" s="37">
        <f t="shared" si="747"/>
        <v>0</v>
      </c>
    </row>
    <row r="2149" spans="1:23" x14ac:dyDescent="0.35">
      <c r="A2149" s="30">
        <v>45792</v>
      </c>
      <c r="B2149" s="31" t="s">
        <v>841</v>
      </c>
      <c r="C2149" s="31" t="s">
        <v>798</v>
      </c>
      <c r="D2149" s="31">
        <v>6970.68</v>
      </c>
      <c r="E2149" s="31">
        <v>1115.31</v>
      </c>
      <c r="F2149" s="31">
        <v>8085.99</v>
      </c>
      <c r="G2149" s="31">
        <v>8085.99</v>
      </c>
      <c r="H2149" s="31">
        <f t="shared" si="749"/>
        <v>6970.68</v>
      </c>
      <c r="I2149" s="30">
        <v>45822</v>
      </c>
      <c r="J2149" s="30" t="s">
        <v>506</v>
      </c>
      <c r="K2149" s="31" t="s">
        <v>504</v>
      </c>
      <c r="L2149" s="31" t="s">
        <v>405</v>
      </c>
      <c r="M2149" s="31" t="s">
        <v>388</v>
      </c>
      <c r="N2149" s="7">
        <v>46066</v>
      </c>
      <c r="O2149" s="33">
        <f t="shared" si="739"/>
        <v>2</v>
      </c>
      <c r="P2149" s="33">
        <f t="shared" si="740"/>
        <v>7</v>
      </c>
      <c r="Q2149" s="52">
        <f t="shared" si="741"/>
        <v>245</v>
      </c>
      <c r="R2149" s="37">
        <f t="shared" si="742"/>
        <v>0</v>
      </c>
      <c r="S2149" s="37">
        <f t="shared" si="743"/>
        <v>0</v>
      </c>
      <c r="T2149" s="37">
        <f t="shared" si="744"/>
        <v>0</v>
      </c>
      <c r="U2149" s="37">
        <f t="shared" si="745"/>
        <v>6970.68</v>
      </c>
      <c r="V2149" s="37">
        <f t="shared" si="746"/>
        <v>0</v>
      </c>
      <c r="W2149" s="37">
        <f t="shared" si="747"/>
        <v>0</v>
      </c>
    </row>
    <row r="2150" spans="1:23" x14ac:dyDescent="0.35">
      <c r="A2150" s="30">
        <v>45792</v>
      </c>
      <c r="B2150" s="31" t="s">
        <v>842</v>
      </c>
      <c r="C2150" s="31" t="s">
        <v>406</v>
      </c>
      <c r="D2150" s="31">
        <v>31024.799999999999</v>
      </c>
      <c r="E2150" s="31">
        <v>4963.97</v>
      </c>
      <c r="F2150" s="31">
        <v>35988.769999999997</v>
      </c>
      <c r="G2150" s="31">
        <v>15542.87</v>
      </c>
      <c r="H2150" s="31">
        <f>G2150/1.16</f>
        <v>13399.025862068967</v>
      </c>
      <c r="I2150" s="30">
        <v>45822</v>
      </c>
      <c r="J2150" s="30" t="s">
        <v>506</v>
      </c>
      <c r="K2150" s="31" t="s">
        <v>510</v>
      </c>
      <c r="L2150" s="31" t="s">
        <v>405</v>
      </c>
      <c r="M2150" s="31" t="s">
        <v>388</v>
      </c>
      <c r="N2150" s="7">
        <v>46066</v>
      </c>
      <c r="O2150" s="33">
        <f t="shared" si="739"/>
        <v>2</v>
      </c>
      <c r="P2150" s="33">
        <f t="shared" si="740"/>
        <v>7</v>
      </c>
      <c r="Q2150" s="52">
        <f t="shared" si="741"/>
        <v>245</v>
      </c>
      <c r="R2150" s="37">
        <f t="shared" si="742"/>
        <v>0</v>
      </c>
      <c r="S2150" s="37">
        <f t="shared" si="743"/>
        <v>0</v>
      </c>
      <c r="T2150" s="37">
        <f t="shared" si="744"/>
        <v>0</v>
      </c>
      <c r="U2150" s="37">
        <f t="shared" si="745"/>
        <v>13399.025862068967</v>
      </c>
      <c r="V2150" s="37">
        <f t="shared" si="746"/>
        <v>0</v>
      </c>
      <c r="W2150" s="37">
        <f t="shared" si="747"/>
        <v>0</v>
      </c>
    </row>
    <row r="2151" spans="1:23" x14ac:dyDescent="0.35">
      <c r="A2151" s="30">
        <v>45790</v>
      </c>
      <c r="B2151" s="31" t="s">
        <v>843</v>
      </c>
      <c r="C2151" s="31" t="s">
        <v>798</v>
      </c>
      <c r="D2151" s="31">
        <v>20992.5</v>
      </c>
      <c r="E2151" s="31">
        <v>3358.8</v>
      </c>
      <c r="F2151" s="31">
        <v>24351.3</v>
      </c>
      <c r="G2151" s="31">
        <v>24351.3</v>
      </c>
      <c r="H2151" s="31">
        <f t="shared" ref="H2151:H2153" si="750">D2151</f>
        <v>20992.5</v>
      </c>
      <c r="I2151" s="30">
        <v>45820</v>
      </c>
      <c r="J2151" s="30" t="s">
        <v>506</v>
      </c>
      <c r="K2151" s="31" t="s">
        <v>504</v>
      </c>
      <c r="L2151" s="31" t="s">
        <v>405</v>
      </c>
      <c r="M2151" s="31" t="s">
        <v>388</v>
      </c>
      <c r="N2151" s="7">
        <v>46066</v>
      </c>
      <c r="O2151" s="33">
        <f t="shared" si="739"/>
        <v>2</v>
      </c>
      <c r="P2151" s="33">
        <f t="shared" si="740"/>
        <v>7</v>
      </c>
      <c r="Q2151" s="52">
        <f t="shared" si="741"/>
        <v>247</v>
      </c>
      <c r="R2151" s="37">
        <f t="shared" si="742"/>
        <v>0</v>
      </c>
      <c r="S2151" s="37">
        <f t="shared" si="743"/>
        <v>0</v>
      </c>
      <c r="T2151" s="37">
        <f t="shared" si="744"/>
        <v>0</v>
      </c>
      <c r="U2151" s="37">
        <f t="shared" si="745"/>
        <v>20992.5</v>
      </c>
      <c r="V2151" s="37">
        <f t="shared" si="746"/>
        <v>0</v>
      </c>
      <c r="W2151" s="37">
        <f t="shared" si="747"/>
        <v>0</v>
      </c>
    </row>
    <row r="2152" spans="1:23" x14ac:dyDescent="0.35">
      <c r="A2152" s="30">
        <v>45784</v>
      </c>
      <c r="B2152" s="31" t="s">
        <v>838</v>
      </c>
      <c r="C2152" s="31" t="s">
        <v>798</v>
      </c>
      <c r="D2152" s="31">
        <v>5250</v>
      </c>
      <c r="E2152" s="31">
        <v>840</v>
      </c>
      <c r="F2152" s="31">
        <v>6090</v>
      </c>
      <c r="G2152" s="31">
        <v>6090</v>
      </c>
      <c r="H2152" s="31">
        <f t="shared" si="750"/>
        <v>5250</v>
      </c>
      <c r="I2152" s="30">
        <v>45814</v>
      </c>
      <c r="J2152" s="30" t="s">
        <v>506</v>
      </c>
      <c r="K2152" s="31" t="s">
        <v>504</v>
      </c>
      <c r="L2152" s="31" t="s">
        <v>405</v>
      </c>
      <c r="M2152" s="31" t="s">
        <v>388</v>
      </c>
      <c r="N2152" s="7">
        <v>46066</v>
      </c>
      <c r="O2152" s="33">
        <f t="shared" si="739"/>
        <v>2</v>
      </c>
      <c r="P2152" s="33">
        <f t="shared" si="740"/>
        <v>7</v>
      </c>
      <c r="Q2152" s="52">
        <f t="shared" si="741"/>
        <v>253</v>
      </c>
      <c r="R2152" s="37">
        <f t="shared" si="742"/>
        <v>0</v>
      </c>
      <c r="S2152" s="37">
        <f t="shared" si="743"/>
        <v>0</v>
      </c>
      <c r="T2152" s="37">
        <f t="shared" si="744"/>
        <v>0</v>
      </c>
      <c r="U2152" s="37">
        <f t="shared" si="745"/>
        <v>5250</v>
      </c>
      <c r="V2152" s="37">
        <f t="shared" si="746"/>
        <v>0</v>
      </c>
      <c r="W2152" s="37">
        <f t="shared" si="747"/>
        <v>0</v>
      </c>
    </row>
    <row r="2153" spans="1:23" x14ac:dyDescent="0.35">
      <c r="A2153" s="30">
        <v>45772</v>
      </c>
      <c r="B2153" s="31" t="s">
        <v>836</v>
      </c>
      <c r="C2153" s="31" t="s">
        <v>798</v>
      </c>
      <c r="D2153" s="31">
        <v>45500</v>
      </c>
      <c r="E2153" s="31">
        <v>7280</v>
      </c>
      <c r="F2153" s="31">
        <v>52780</v>
      </c>
      <c r="G2153" s="31">
        <v>52780</v>
      </c>
      <c r="H2153" s="31">
        <f t="shared" si="750"/>
        <v>45500</v>
      </c>
      <c r="I2153" s="30">
        <v>45802</v>
      </c>
      <c r="J2153" s="30" t="s">
        <v>506</v>
      </c>
      <c r="K2153" s="31" t="s">
        <v>504</v>
      </c>
      <c r="L2153" s="31" t="s">
        <v>405</v>
      </c>
      <c r="M2153" s="31" t="s">
        <v>388</v>
      </c>
      <c r="N2153" s="7">
        <v>46066</v>
      </c>
      <c r="O2153" s="33">
        <f t="shared" si="739"/>
        <v>2</v>
      </c>
      <c r="P2153" s="33">
        <f t="shared" si="740"/>
        <v>7</v>
      </c>
      <c r="Q2153" s="52">
        <f t="shared" si="741"/>
        <v>265</v>
      </c>
      <c r="R2153" s="37">
        <f t="shared" si="742"/>
        <v>0</v>
      </c>
      <c r="S2153" s="37">
        <f t="shared" si="743"/>
        <v>0</v>
      </c>
      <c r="T2153" s="37">
        <f t="shared" si="744"/>
        <v>0</v>
      </c>
      <c r="U2153" s="37">
        <f t="shared" si="745"/>
        <v>45500</v>
      </c>
      <c r="V2153" s="37">
        <f t="shared" si="746"/>
        <v>0</v>
      </c>
      <c r="W2153" s="37">
        <f t="shared" si="747"/>
        <v>0</v>
      </c>
    </row>
    <row r="2154" spans="1:23" x14ac:dyDescent="0.35">
      <c r="A2154" s="30">
        <v>45720</v>
      </c>
      <c r="B2154" s="31" t="s">
        <v>806</v>
      </c>
      <c r="C2154" s="31" t="s">
        <v>798</v>
      </c>
      <c r="D2154" s="31">
        <v>31483.63</v>
      </c>
      <c r="E2154" s="31">
        <v>5037.38</v>
      </c>
      <c r="F2154" s="31">
        <v>36521.01</v>
      </c>
      <c r="G2154" s="31">
        <v>5816.12</v>
      </c>
      <c r="H2154" s="31">
        <f>G2154/1.16</f>
        <v>5013.8965517241386</v>
      </c>
      <c r="I2154" s="30">
        <v>45750</v>
      </c>
      <c r="J2154" s="30" t="s">
        <v>506</v>
      </c>
      <c r="K2154" s="31" t="s">
        <v>510</v>
      </c>
      <c r="L2154" s="31" t="s">
        <v>405</v>
      </c>
      <c r="M2154" s="31" t="s">
        <v>388</v>
      </c>
      <c r="N2154" s="7">
        <v>46066</v>
      </c>
      <c r="O2154" s="33">
        <f t="shared" si="739"/>
        <v>2</v>
      </c>
      <c r="P2154" s="33">
        <f t="shared" si="740"/>
        <v>7</v>
      </c>
      <c r="Q2154" s="52">
        <f t="shared" si="741"/>
        <v>317</v>
      </c>
      <c r="R2154" s="37">
        <f t="shared" si="742"/>
        <v>0</v>
      </c>
      <c r="S2154" s="37">
        <f t="shared" si="743"/>
        <v>0</v>
      </c>
      <c r="T2154" s="37">
        <f t="shared" si="744"/>
        <v>0</v>
      </c>
      <c r="U2154" s="37">
        <f t="shared" si="745"/>
        <v>5013.8965517241386</v>
      </c>
      <c r="V2154" s="37">
        <f t="shared" si="746"/>
        <v>0</v>
      </c>
      <c r="W2154" s="37">
        <f t="shared" si="747"/>
        <v>0</v>
      </c>
    </row>
    <row r="2155" spans="1:23" x14ac:dyDescent="0.35">
      <c r="A2155" s="30">
        <v>45709</v>
      </c>
      <c r="B2155" s="31" t="s">
        <v>804</v>
      </c>
      <c r="C2155" s="31" t="s">
        <v>798</v>
      </c>
      <c r="D2155" s="31">
        <v>23609.5</v>
      </c>
      <c r="E2155" s="31">
        <v>2595.6</v>
      </c>
      <c r="F2155" s="31">
        <v>26205.1</v>
      </c>
      <c r="G2155" s="31">
        <v>26205.1</v>
      </c>
      <c r="H2155" s="31">
        <f t="shared" ref="H2155:H2157" si="751">D2155</f>
        <v>23609.5</v>
      </c>
      <c r="I2155" s="30">
        <v>45784</v>
      </c>
      <c r="J2155" s="30" t="s">
        <v>506</v>
      </c>
      <c r="K2155" s="31" t="s">
        <v>504</v>
      </c>
      <c r="L2155" s="31" t="s">
        <v>405</v>
      </c>
      <c r="M2155" s="31" t="s">
        <v>388</v>
      </c>
      <c r="N2155" s="7">
        <v>46066</v>
      </c>
      <c r="O2155" s="33">
        <f t="shared" si="739"/>
        <v>2</v>
      </c>
      <c r="P2155" s="33">
        <f t="shared" si="740"/>
        <v>7</v>
      </c>
      <c r="Q2155" s="52">
        <f t="shared" si="741"/>
        <v>283</v>
      </c>
      <c r="R2155" s="37">
        <f t="shared" si="742"/>
        <v>0</v>
      </c>
      <c r="S2155" s="37">
        <f t="shared" si="743"/>
        <v>0</v>
      </c>
      <c r="T2155" s="37">
        <f t="shared" si="744"/>
        <v>0</v>
      </c>
      <c r="U2155" s="37">
        <f t="shared" si="745"/>
        <v>23609.5</v>
      </c>
      <c r="V2155" s="37">
        <f t="shared" si="746"/>
        <v>0</v>
      </c>
      <c r="W2155" s="37">
        <f t="shared" si="747"/>
        <v>0</v>
      </c>
    </row>
    <row r="2156" spans="1:23" x14ac:dyDescent="0.35">
      <c r="A2156" s="30">
        <v>45699</v>
      </c>
      <c r="B2156" s="31" t="s">
        <v>799</v>
      </c>
      <c r="C2156" s="31" t="s">
        <v>782</v>
      </c>
      <c r="D2156" s="31">
        <v>1230</v>
      </c>
      <c r="E2156" s="31"/>
      <c r="F2156" s="31">
        <v>1230</v>
      </c>
      <c r="G2156" s="31">
        <v>1230</v>
      </c>
      <c r="H2156" s="31">
        <f t="shared" si="751"/>
        <v>1230</v>
      </c>
      <c r="I2156" s="30">
        <v>45714</v>
      </c>
      <c r="J2156" s="30" t="s">
        <v>506</v>
      </c>
      <c r="K2156" s="31" t="s">
        <v>504</v>
      </c>
      <c r="L2156" s="31" t="s">
        <v>405</v>
      </c>
      <c r="M2156" s="31" t="s">
        <v>388</v>
      </c>
      <c r="N2156" s="7">
        <v>46066</v>
      </c>
      <c r="O2156" s="33">
        <f t="shared" si="739"/>
        <v>2</v>
      </c>
      <c r="P2156" s="33">
        <f t="shared" si="740"/>
        <v>7</v>
      </c>
      <c r="Q2156" s="52">
        <f t="shared" si="741"/>
        <v>353</v>
      </c>
      <c r="R2156" s="37">
        <f t="shared" si="742"/>
        <v>0</v>
      </c>
      <c r="S2156" s="37">
        <f t="shared" si="743"/>
        <v>0</v>
      </c>
      <c r="T2156" s="37">
        <f t="shared" si="744"/>
        <v>0</v>
      </c>
      <c r="U2156" s="37">
        <f t="shared" si="745"/>
        <v>1230</v>
      </c>
      <c r="V2156" s="37">
        <f t="shared" si="746"/>
        <v>0</v>
      </c>
      <c r="W2156" s="37">
        <f t="shared" si="747"/>
        <v>0</v>
      </c>
    </row>
    <row r="2157" spans="1:23" x14ac:dyDescent="0.35">
      <c r="A2157" s="30">
        <v>45610</v>
      </c>
      <c r="B2157" s="31" t="s">
        <v>760</v>
      </c>
      <c r="C2157" s="31" t="s">
        <v>413</v>
      </c>
      <c r="D2157" s="31">
        <v>2369.29</v>
      </c>
      <c r="E2157" s="31">
        <v>379.09</v>
      </c>
      <c r="F2157" s="31">
        <v>2748.38</v>
      </c>
      <c r="G2157" s="31">
        <v>2748.38</v>
      </c>
      <c r="H2157" s="31">
        <f t="shared" si="751"/>
        <v>2369.29</v>
      </c>
      <c r="I2157" s="30">
        <v>45640</v>
      </c>
      <c r="J2157" s="30" t="s">
        <v>506</v>
      </c>
      <c r="K2157" s="31" t="s">
        <v>504</v>
      </c>
      <c r="L2157" s="31" t="s">
        <v>393</v>
      </c>
      <c r="M2157" s="31" t="s">
        <v>388</v>
      </c>
      <c r="N2157" s="7">
        <v>46066</v>
      </c>
      <c r="O2157" s="33">
        <f t="shared" si="739"/>
        <v>2</v>
      </c>
      <c r="P2157" s="33">
        <f t="shared" si="740"/>
        <v>7</v>
      </c>
      <c r="Q2157" s="52">
        <f t="shared" si="741"/>
        <v>427</v>
      </c>
      <c r="R2157" s="37">
        <f t="shared" si="742"/>
        <v>0</v>
      </c>
      <c r="S2157" s="37">
        <f t="shared" si="743"/>
        <v>0</v>
      </c>
      <c r="T2157" s="37">
        <f t="shared" si="744"/>
        <v>0</v>
      </c>
      <c r="U2157" s="37">
        <f t="shared" si="745"/>
        <v>2369.29</v>
      </c>
      <c r="V2157" s="37">
        <f t="shared" si="746"/>
        <v>0</v>
      </c>
      <c r="W2157" s="37">
        <f t="shared" si="747"/>
        <v>0</v>
      </c>
    </row>
    <row r="2158" spans="1:23" x14ac:dyDescent="0.35">
      <c r="A2158" s="30">
        <v>45596</v>
      </c>
      <c r="B2158" s="31" t="s">
        <v>747</v>
      </c>
      <c r="C2158" s="31" t="s">
        <v>413</v>
      </c>
      <c r="D2158" s="31">
        <v>3719.83</v>
      </c>
      <c r="E2158" s="31">
        <v>595.16999999999996</v>
      </c>
      <c r="F2158" s="31">
        <v>4315</v>
      </c>
      <c r="G2158" s="31">
        <v>1891.16</v>
      </c>
      <c r="H2158" s="31">
        <f>G2158/1.16</f>
        <v>1630.3103448275863</v>
      </c>
      <c r="I2158" s="30">
        <v>45626</v>
      </c>
      <c r="J2158" s="30" t="s">
        <v>506</v>
      </c>
      <c r="K2158" s="31" t="s">
        <v>510</v>
      </c>
      <c r="L2158" s="31" t="s">
        <v>393</v>
      </c>
      <c r="M2158" s="31" t="s">
        <v>388</v>
      </c>
      <c r="N2158" s="7">
        <v>46066</v>
      </c>
      <c r="O2158" s="33">
        <f t="shared" si="739"/>
        <v>2</v>
      </c>
      <c r="P2158" s="33">
        <f t="shared" si="740"/>
        <v>7</v>
      </c>
      <c r="Q2158" s="52">
        <f t="shared" si="741"/>
        <v>441</v>
      </c>
      <c r="R2158" s="37">
        <f t="shared" si="742"/>
        <v>0</v>
      </c>
      <c r="S2158" s="37">
        <f t="shared" si="743"/>
        <v>0</v>
      </c>
      <c r="T2158" s="37">
        <f t="shared" si="744"/>
        <v>0</v>
      </c>
      <c r="U2158" s="37">
        <f t="shared" si="745"/>
        <v>1630.3103448275863</v>
      </c>
      <c r="V2158" s="37">
        <f t="shared" si="746"/>
        <v>0</v>
      </c>
      <c r="W2158" s="37">
        <f t="shared" si="747"/>
        <v>0</v>
      </c>
    </row>
    <row r="2159" spans="1:23" x14ac:dyDescent="0.35">
      <c r="A2159" s="30">
        <v>45582</v>
      </c>
      <c r="B2159" s="31" t="s">
        <v>741</v>
      </c>
      <c r="C2159" s="31" t="s">
        <v>413</v>
      </c>
      <c r="D2159" s="31">
        <v>21120</v>
      </c>
      <c r="E2159" s="31">
        <v>3379.2</v>
      </c>
      <c r="F2159" s="31">
        <v>24499.200000000001</v>
      </c>
      <c r="G2159" s="31">
        <v>24499.200000000001</v>
      </c>
      <c r="H2159" s="31">
        <f t="shared" ref="H2159:H2160" si="752">D2159</f>
        <v>21120</v>
      </c>
      <c r="I2159" s="30">
        <v>45612</v>
      </c>
      <c r="J2159" s="30" t="s">
        <v>506</v>
      </c>
      <c r="K2159" s="31" t="s">
        <v>504</v>
      </c>
      <c r="L2159" s="31" t="s">
        <v>393</v>
      </c>
      <c r="M2159" s="31" t="s">
        <v>388</v>
      </c>
      <c r="N2159" s="7">
        <v>46066</v>
      </c>
      <c r="O2159" s="33">
        <f t="shared" si="739"/>
        <v>2</v>
      </c>
      <c r="P2159" s="33">
        <f t="shared" si="740"/>
        <v>7</v>
      </c>
      <c r="Q2159" s="52">
        <f t="shared" si="741"/>
        <v>455</v>
      </c>
      <c r="R2159" s="37">
        <f t="shared" si="742"/>
        <v>0</v>
      </c>
      <c r="S2159" s="37">
        <f t="shared" si="743"/>
        <v>0</v>
      </c>
      <c r="T2159" s="37">
        <f t="shared" si="744"/>
        <v>0</v>
      </c>
      <c r="U2159" s="37">
        <f t="shared" si="745"/>
        <v>21120</v>
      </c>
      <c r="V2159" s="37">
        <f t="shared" si="746"/>
        <v>0</v>
      </c>
      <c r="W2159" s="37">
        <f t="shared" si="747"/>
        <v>0</v>
      </c>
    </row>
    <row r="2160" spans="1:23" x14ac:dyDescent="0.35">
      <c r="A2160" s="30">
        <v>45519</v>
      </c>
      <c r="B2160" s="31" t="s">
        <v>675</v>
      </c>
      <c r="C2160" s="31" t="s">
        <v>513</v>
      </c>
      <c r="D2160" s="31">
        <v>2475</v>
      </c>
      <c r="E2160" s="31">
        <v>396</v>
      </c>
      <c r="F2160" s="31">
        <v>2871</v>
      </c>
      <c r="G2160" s="31">
        <v>2871</v>
      </c>
      <c r="H2160" s="31">
        <f t="shared" si="752"/>
        <v>2475</v>
      </c>
      <c r="I2160" s="30">
        <v>45549</v>
      </c>
      <c r="J2160" s="30" t="s">
        <v>506</v>
      </c>
      <c r="K2160" s="31" t="s">
        <v>504</v>
      </c>
      <c r="L2160" s="31" t="s">
        <v>399</v>
      </c>
      <c r="M2160" s="31" t="s">
        <v>388</v>
      </c>
      <c r="N2160" s="7">
        <v>46066</v>
      </c>
      <c r="O2160" s="33">
        <f t="shared" si="739"/>
        <v>2</v>
      </c>
      <c r="P2160" s="33">
        <f t="shared" si="740"/>
        <v>7</v>
      </c>
      <c r="Q2160" s="52">
        <f t="shared" si="741"/>
        <v>518</v>
      </c>
      <c r="R2160" s="37">
        <f t="shared" si="742"/>
        <v>0</v>
      </c>
      <c r="S2160" s="37">
        <f t="shared" si="743"/>
        <v>0</v>
      </c>
      <c r="T2160" s="37">
        <f t="shared" si="744"/>
        <v>0</v>
      </c>
      <c r="U2160" s="37">
        <f t="shared" si="745"/>
        <v>2475</v>
      </c>
      <c r="V2160" s="37">
        <f t="shared" si="746"/>
        <v>0</v>
      </c>
      <c r="W2160" s="37">
        <f t="shared" si="747"/>
        <v>0</v>
      </c>
    </row>
    <row r="2161" spans="1:23" x14ac:dyDescent="0.35">
      <c r="A2161" s="30">
        <v>45498</v>
      </c>
      <c r="B2161" s="31" t="s">
        <v>661</v>
      </c>
      <c r="C2161" s="31" t="s">
        <v>513</v>
      </c>
      <c r="D2161" s="31">
        <v>2475</v>
      </c>
      <c r="E2161" s="31">
        <v>396</v>
      </c>
      <c r="F2161" s="31">
        <v>2871</v>
      </c>
      <c r="G2161" s="31">
        <v>2378</v>
      </c>
      <c r="H2161" s="31">
        <f>G2161/1.16</f>
        <v>2050</v>
      </c>
      <c r="I2161" s="30">
        <v>45528</v>
      </c>
      <c r="J2161" s="30" t="s">
        <v>506</v>
      </c>
      <c r="K2161" s="31" t="s">
        <v>510</v>
      </c>
      <c r="L2161" s="31" t="s">
        <v>399</v>
      </c>
      <c r="M2161" s="31" t="s">
        <v>388</v>
      </c>
      <c r="N2161" s="7">
        <v>46066</v>
      </c>
      <c r="O2161" s="33">
        <f t="shared" si="739"/>
        <v>2</v>
      </c>
      <c r="P2161" s="33">
        <f t="shared" si="740"/>
        <v>7</v>
      </c>
      <c r="Q2161" s="52">
        <f t="shared" si="741"/>
        <v>539</v>
      </c>
      <c r="R2161" s="37">
        <f t="shared" si="742"/>
        <v>0</v>
      </c>
      <c r="S2161" s="37">
        <f t="shared" si="743"/>
        <v>0</v>
      </c>
      <c r="T2161" s="37">
        <f t="shared" si="744"/>
        <v>0</v>
      </c>
      <c r="U2161" s="37">
        <f t="shared" si="745"/>
        <v>2050</v>
      </c>
      <c r="V2161" s="37">
        <f t="shared" si="746"/>
        <v>0</v>
      </c>
      <c r="W2161" s="37">
        <f t="shared" si="747"/>
        <v>0</v>
      </c>
    </row>
    <row r="2162" spans="1:23" x14ac:dyDescent="0.35">
      <c r="A2162" s="30">
        <v>45491</v>
      </c>
      <c r="B2162" s="31" t="s">
        <v>643</v>
      </c>
      <c r="C2162" s="31" t="s">
        <v>396</v>
      </c>
      <c r="D2162" s="31">
        <v>16588</v>
      </c>
      <c r="E2162" s="31">
        <v>2654.08</v>
      </c>
      <c r="F2162" s="31">
        <v>19242.080000000002</v>
      </c>
      <c r="G2162" s="31">
        <v>19242.080000000002</v>
      </c>
      <c r="H2162" s="31">
        <f t="shared" ref="H2162:H2163" si="753">D2162</f>
        <v>16588</v>
      </c>
      <c r="I2162" s="30">
        <v>45521</v>
      </c>
      <c r="J2162" s="30" t="s">
        <v>506</v>
      </c>
      <c r="K2162" s="31" t="s">
        <v>504</v>
      </c>
      <c r="L2162" s="31" t="s">
        <v>397</v>
      </c>
      <c r="M2162" s="31" t="s">
        <v>388</v>
      </c>
      <c r="N2162" s="7">
        <v>46066</v>
      </c>
      <c r="O2162" s="33">
        <f t="shared" si="739"/>
        <v>2</v>
      </c>
      <c r="P2162" s="33">
        <f t="shared" si="740"/>
        <v>7</v>
      </c>
      <c r="Q2162" s="52">
        <f t="shared" si="741"/>
        <v>546</v>
      </c>
      <c r="R2162" s="37">
        <f t="shared" si="742"/>
        <v>0</v>
      </c>
      <c r="S2162" s="37">
        <f t="shared" si="743"/>
        <v>0</v>
      </c>
      <c r="T2162" s="37">
        <f t="shared" si="744"/>
        <v>0</v>
      </c>
      <c r="U2162" s="37">
        <f t="shared" si="745"/>
        <v>16588</v>
      </c>
      <c r="V2162" s="37">
        <f t="shared" si="746"/>
        <v>0</v>
      </c>
      <c r="W2162" s="37">
        <f t="shared" si="747"/>
        <v>0</v>
      </c>
    </row>
    <row r="2163" spans="1:23" x14ac:dyDescent="0.35">
      <c r="A2163" s="30">
        <v>45352</v>
      </c>
      <c r="B2163" s="31" t="s">
        <v>515</v>
      </c>
      <c r="C2163" s="31" t="s">
        <v>509</v>
      </c>
      <c r="D2163" s="31">
        <v>8800</v>
      </c>
      <c r="E2163" s="31">
        <v>1408</v>
      </c>
      <c r="F2163" s="31">
        <v>10208</v>
      </c>
      <c r="G2163" s="31">
        <v>10208</v>
      </c>
      <c r="H2163" s="31">
        <f t="shared" si="753"/>
        <v>8800</v>
      </c>
      <c r="I2163" s="30">
        <v>45382</v>
      </c>
      <c r="J2163" s="30" t="s">
        <v>506</v>
      </c>
      <c r="K2163" s="31" t="s">
        <v>504</v>
      </c>
      <c r="L2163" s="31" t="s">
        <v>404</v>
      </c>
      <c r="M2163" s="31" t="s">
        <v>388</v>
      </c>
      <c r="N2163" s="7">
        <v>46066</v>
      </c>
      <c r="O2163" s="33">
        <f t="shared" ref="O2163" si="754">MONTH(N2163)</f>
        <v>2</v>
      </c>
      <c r="P2163" s="33">
        <f t="shared" ref="P2163" si="755">WEEKNUM(N2163)</f>
        <v>7</v>
      </c>
      <c r="Q2163" s="52">
        <f t="shared" ref="Q2163" si="756">IF(J2163="Vencido",N2163-I2163+1,0)</f>
        <v>685</v>
      </c>
      <c r="R2163" s="37">
        <f t="shared" ref="R2163" si="757">IF(Q2163&gt;0,IF(Q2163&lt;31,H2163,0),0)</f>
        <v>0</v>
      </c>
      <c r="S2163" s="37">
        <f t="shared" ref="S2163" si="758">IF(Q2163&gt;30,IF(Q2163&lt;61,H2163,0),0)</f>
        <v>0</v>
      </c>
      <c r="T2163" s="37">
        <f t="shared" ref="T2163" si="759">IF(Q2163&gt;60,IF(Q2163&lt;91,H2163,0),0)</f>
        <v>0</v>
      </c>
      <c r="U2163" s="37">
        <f t="shared" ref="U2163" si="760">IF(Q2163&gt;90,H2163,0)</f>
        <v>8800</v>
      </c>
      <c r="V2163" s="37">
        <f t="shared" ref="V2163" si="761">IF(J2163="Por vencer",H2163,0)</f>
        <v>0</v>
      </c>
      <c r="W2163" s="37">
        <f t="shared" ref="W2163" si="762">IF(J2163="Vigente",H2163,0)</f>
        <v>0</v>
      </c>
    </row>
    <row r="2164" spans="1:23" x14ac:dyDescent="0.35">
      <c r="A2164" s="30">
        <v>46059</v>
      </c>
      <c r="B2164" s="31" t="s">
        <v>1312</v>
      </c>
      <c r="C2164" s="31" t="s">
        <v>790</v>
      </c>
      <c r="D2164" s="31">
        <v>48700</v>
      </c>
      <c r="E2164" s="31">
        <v>7792</v>
      </c>
      <c r="F2164" s="31">
        <v>56492</v>
      </c>
      <c r="G2164" s="31">
        <v>56492</v>
      </c>
      <c r="H2164" s="31">
        <f>+D2164</f>
        <v>48700</v>
      </c>
      <c r="I2164" s="30">
        <v>46089</v>
      </c>
      <c r="J2164" s="30" t="s">
        <v>503</v>
      </c>
      <c r="K2164" s="31" t="s">
        <v>504</v>
      </c>
      <c r="L2164" s="31" t="s">
        <v>397</v>
      </c>
      <c r="M2164" s="31" t="s">
        <v>388</v>
      </c>
      <c r="N2164" s="7">
        <v>46059</v>
      </c>
      <c r="O2164" s="33">
        <f t="shared" ref="O2164:O2227" si="763">MONTH(N2164)</f>
        <v>2</v>
      </c>
      <c r="P2164" s="33">
        <f t="shared" ref="P2164:P2227" si="764">WEEKNUM(N2164)</f>
        <v>6</v>
      </c>
      <c r="Q2164" s="52">
        <f t="shared" ref="Q2164:Q2227" si="765">IF(J2164="Vencido",N2164-I2164+1,0)</f>
        <v>0</v>
      </c>
      <c r="R2164" s="37">
        <f t="shared" ref="R2164:R2227" si="766">IF(Q2164&gt;0,IF(Q2164&lt;31,H2164,0),0)</f>
        <v>0</v>
      </c>
      <c r="S2164" s="37">
        <f t="shared" ref="S2164:S2227" si="767">IF(Q2164&gt;30,IF(Q2164&lt;61,H2164,0),0)</f>
        <v>0</v>
      </c>
      <c r="T2164" s="37">
        <f t="shared" ref="T2164:T2227" si="768">IF(Q2164&gt;60,IF(Q2164&lt;91,H2164,0),0)</f>
        <v>0</v>
      </c>
      <c r="U2164" s="37">
        <f t="shared" ref="U2164:U2227" si="769">IF(Q2164&gt;90,H2164,0)</f>
        <v>0</v>
      </c>
      <c r="V2164" s="37">
        <f t="shared" ref="V2164:V2227" si="770">IF(J2164="Por vencer",H2164,0)</f>
        <v>0</v>
      </c>
      <c r="W2164" s="37">
        <f t="shared" ref="W2164:W2227" si="771">IF(J2164="Vigente",H2164,0)</f>
        <v>48700</v>
      </c>
    </row>
    <row r="2165" spans="1:23" x14ac:dyDescent="0.35">
      <c r="A2165" s="30">
        <v>46059</v>
      </c>
      <c r="B2165" s="31" t="s">
        <v>1313</v>
      </c>
      <c r="C2165" s="31" t="s">
        <v>790</v>
      </c>
      <c r="D2165" s="31">
        <v>63900</v>
      </c>
      <c r="E2165" s="31">
        <v>10224</v>
      </c>
      <c r="F2165" s="31">
        <v>74124</v>
      </c>
      <c r="G2165" s="31">
        <v>74124</v>
      </c>
      <c r="H2165" s="31">
        <f t="shared" ref="H2165:H2188" si="772">+D2165</f>
        <v>63900</v>
      </c>
      <c r="I2165" s="30">
        <v>46089</v>
      </c>
      <c r="J2165" s="30" t="s">
        <v>503</v>
      </c>
      <c r="K2165" s="31" t="s">
        <v>504</v>
      </c>
      <c r="L2165" s="31" t="s">
        <v>397</v>
      </c>
      <c r="M2165" s="31" t="s">
        <v>388</v>
      </c>
      <c r="N2165" s="7">
        <v>46059</v>
      </c>
      <c r="O2165" s="33">
        <f t="shared" si="763"/>
        <v>2</v>
      </c>
      <c r="P2165" s="33">
        <f t="shared" si="764"/>
        <v>6</v>
      </c>
      <c r="Q2165" s="52">
        <f t="shared" si="765"/>
        <v>0</v>
      </c>
      <c r="R2165" s="37">
        <f t="shared" si="766"/>
        <v>0</v>
      </c>
      <c r="S2165" s="37">
        <f t="shared" si="767"/>
        <v>0</v>
      </c>
      <c r="T2165" s="37">
        <f t="shared" si="768"/>
        <v>0</v>
      </c>
      <c r="U2165" s="37">
        <f t="shared" si="769"/>
        <v>0</v>
      </c>
      <c r="V2165" s="37">
        <f t="shared" si="770"/>
        <v>0</v>
      </c>
      <c r="W2165" s="37">
        <f t="shared" si="771"/>
        <v>63900</v>
      </c>
    </row>
    <row r="2166" spans="1:23" x14ac:dyDescent="0.35">
      <c r="A2166" s="30">
        <v>46059</v>
      </c>
      <c r="B2166" s="31" t="s">
        <v>1314</v>
      </c>
      <c r="C2166" s="31" t="s">
        <v>563</v>
      </c>
      <c r="D2166" s="31">
        <v>27360</v>
      </c>
      <c r="E2166" s="31">
        <v>4377.6000000000004</v>
      </c>
      <c r="F2166" s="31">
        <v>31737.599999999999</v>
      </c>
      <c r="G2166" s="31">
        <v>31737.599999999999</v>
      </c>
      <c r="H2166" s="31">
        <f t="shared" si="772"/>
        <v>27360</v>
      </c>
      <c r="I2166" s="30">
        <v>46089</v>
      </c>
      <c r="J2166" s="30" t="s">
        <v>503</v>
      </c>
      <c r="K2166" s="31" t="s">
        <v>504</v>
      </c>
      <c r="L2166" s="31" t="s">
        <v>397</v>
      </c>
      <c r="M2166" s="31" t="s">
        <v>388</v>
      </c>
      <c r="N2166" s="7">
        <v>46059</v>
      </c>
      <c r="O2166" s="33">
        <f t="shared" si="763"/>
        <v>2</v>
      </c>
      <c r="P2166" s="33">
        <f t="shared" si="764"/>
        <v>6</v>
      </c>
      <c r="Q2166" s="52">
        <f t="shared" si="765"/>
        <v>0</v>
      </c>
      <c r="R2166" s="37">
        <f t="shared" si="766"/>
        <v>0</v>
      </c>
      <c r="S2166" s="37">
        <f t="shared" si="767"/>
        <v>0</v>
      </c>
      <c r="T2166" s="37">
        <f t="shared" si="768"/>
        <v>0</v>
      </c>
      <c r="U2166" s="37">
        <f t="shared" si="769"/>
        <v>0</v>
      </c>
      <c r="V2166" s="37">
        <f t="shared" si="770"/>
        <v>0</v>
      </c>
      <c r="W2166" s="37">
        <f t="shared" si="771"/>
        <v>27360</v>
      </c>
    </row>
    <row r="2167" spans="1:23" x14ac:dyDescent="0.35">
      <c r="A2167" s="30">
        <v>46059</v>
      </c>
      <c r="B2167" s="31" t="s">
        <v>1315</v>
      </c>
      <c r="C2167" s="31" t="s">
        <v>411</v>
      </c>
      <c r="D2167" s="31">
        <v>37020</v>
      </c>
      <c r="E2167" s="31">
        <v>5923.2</v>
      </c>
      <c r="F2167" s="31">
        <v>42943.199999999997</v>
      </c>
      <c r="G2167" s="31">
        <v>42943.199999999997</v>
      </c>
      <c r="H2167" s="31">
        <f t="shared" si="772"/>
        <v>37020</v>
      </c>
      <c r="I2167" s="30">
        <v>46089</v>
      </c>
      <c r="J2167" s="30" t="s">
        <v>503</v>
      </c>
      <c r="K2167" s="31" t="s">
        <v>504</v>
      </c>
      <c r="L2167" s="31" t="s">
        <v>835</v>
      </c>
      <c r="M2167" s="31" t="s">
        <v>388</v>
      </c>
      <c r="N2167" s="7">
        <v>46059</v>
      </c>
      <c r="O2167" s="33">
        <f t="shared" si="763"/>
        <v>2</v>
      </c>
      <c r="P2167" s="33">
        <f t="shared" si="764"/>
        <v>6</v>
      </c>
      <c r="Q2167" s="52">
        <f t="shared" si="765"/>
        <v>0</v>
      </c>
      <c r="R2167" s="37">
        <f t="shared" si="766"/>
        <v>0</v>
      </c>
      <c r="S2167" s="37">
        <f t="shared" si="767"/>
        <v>0</v>
      </c>
      <c r="T2167" s="37">
        <f t="shared" si="768"/>
        <v>0</v>
      </c>
      <c r="U2167" s="37">
        <f t="shared" si="769"/>
        <v>0</v>
      </c>
      <c r="V2167" s="37">
        <f t="shared" si="770"/>
        <v>0</v>
      </c>
      <c r="W2167" s="37">
        <f t="shared" si="771"/>
        <v>37020</v>
      </c>
    </row>
    <row r="2168" spans="1:23" x14ac:dyDescent="0.35">
      <c r="A2168" s="30">
        <v>46059</v>
      </c>
      <c r="B2168" s="31" t="s">
        <v>1316</v>
      </c>
      <c r="C2168" s="31" t="s">
        <v>1145</v>
      </c>
      <c r="D2168" s="31">
        <v>6200</v>
      </c>
      <c r="E2168" s="31">
        <v>992</v>
      </c>
      <c r="F2168" s="31">
        <v>7192</v>
      </c>
      <c r="G2168" s="31">
        <v>7192</v>
      </c>
      <c r="H2168" s="31">
        <f t="shared" si="772"/>
        <v>6200</v>
      </c>
      <c r="I2168" s="30">
        <v>46059</v>
      </c>
      <c r="J2168" s="30" t="s">
        <v>506</v>
      </c>
      <c r="K2168" s="31" t="s">
        <v>504</v>
      </c>
      <c r="L2168" s="31" t="s">
        <v>1146</v>
      </c>
      <c r="M2168" s="31" t="s">
        <v>511</v>
      </c>
      <c r="N2168" s="7">
        <v>46059</v>
      </c>
      <c r="O2168" s="33">
        <f t="shared" si="763"/>
        <v>2</v>
      </c>
      <c r="P2168" s="33">
        <f t="shared" si="764"/>
        <v>6</v>
      </c>
      <c r="Q2168" s="52">
        <f t="shared" si="765"/>
        <v>1</v>
      </c>
      <c r="R2168" s="37">
        <f t="shared" si="766"/>
        <v>6200</v>
      </c>
      <c r="S2168" s="37">
        <f t="shared" si="767"/>
        <v>0</v>
      </c>
      <c r="T2168" s="37">
        <f t="shared" si="768"/>
        <v>0</v>
      </c>
      <c r="U2168" s="37">
        <f t="shared" si="769"/>
        <v>0</v>
      </c>
      <c r="V2168" s="37">
        <f t="shared" si="770"/>
        <v>0</v>
      </c>
      <c r="W2168" s="37">
        <f t="shared" si="771"/>
        <v>0</v>
      </c>
    </row>
    <row r="2169" spans="1:23" x14ac:dyDescent="0.35">
      <c r="A2169" s="30">
        <v>46057</v>
      </c>
      <c r="B2169" s="31" t="s">
        <v>1317</v>
      </c>
      <c r="C2169" s="31" t="s">
        <v>512</v>
      </c>
      <c r="D2169" s="31">
        <v>10320</v>
      </c>
      <c r="E2169" s="31">
        <v>1651.2</v>
      </c>
      <c r="F2169" s="31">
        <v>11971.2</v>
      </c>
      <c r="G2169" s="31">
        <v>11971.2</v>
      </c>
      <c r="H2169" s="31">
        <f t="shared" si="772"/>
        <v>10320</v>
      </c>
      <c r="I2169" s="30">
        <v>46087</v>
      </c>
      <c r="J2169" s="30" t="s">
        <v>503</v>
      </c>
      <c r="K2169" s="31" t="s">
        <v>504</v>
      </c>
      <c r="L2169" s="31" t="s">
        <v>835</v>
      </c>
      <c r="M2169" s="31" t="s">
        <v>388</v>
      </c>
      <c r="N2169" s="7">
        <v>46059</v>
      </c>
      <c r="O2169" s="33">
        <f t="shared" si="763"/>
        <v>2</v>
      </c>
      <c r="P2169" s="33">
        <f t="shared" si="764"/>
        <v>6</v>
      </c>
      <c r="Q2169" s="52">
        <f t="shared" si="765"/>
        <v>0</v>
      </c>
      <c r="R2169" s="37">
        <f t="shared" si="766"/>
        <v>0</v>
      </c>
      <c r="S2169" s="37">
        <f t="shared" si="767"/>
        <v>0</v>
      </c>
      <c r="T2169" s="37">
        <f t="shared" si="768"/>
        <v>0</v>
      </c>
      <c r="U2169" s="37">
        <f t="shared" si="769"/>
        <v>0</v>
      </c>
      <c r="V2169" s="37">
        <f t="shared" si="770"/>
        <v>0</v>
      </c>
      <c r="W2169" s="37">
        <f t="shared" si="771"/>
        <v>10320</v>
      </c>
    </row>
    <row r="2170" spans="1:23" x14ac:dyDescent="0.35">
      <c r="A2170" s="30">
        <v>46057</v>
      </c>
      <c r="B2170" s="31" t="s">
        <v>1318</v>
      </c>
      <c r="C2170" s="31" t="s">
        <v>410</v>
      </c>
      <c r="D2170" s="31">
        <v>13600</v>
      </c>
      <c r="E2170" s="31">
        <v>2176</v>
      </c>
      <c r="F2170" s="31">
        <v>15776</v>
      </c>
      <c r="G2170" s="31">
        <v>15776</v>
      </c>
      <c r="H2170" s="31">
        <f t="shared" si="772"/>
        <v>13600</v>
      </c>
      <c r="I2170" s="30">
        <v>46087</v>
      </c>
      <c r="J2170" s="30" t="s">
        <v>503</v>
      </c>
      <c r="K2170" s="31" t="s">
        <v>504</v>
      </c>
      <c r="L2170" s="31" t="s">
        <v>397</v>
      </c>
      <c r="M2170" s="31" t="s">
        <v>388</v>
      </c>
      <c r="N2170" s="7">
        <v>46059</v>
      </c>
      <c r="O2170" s="33">
        <f t="shared" si="763"/>
        <v>2</v>
      </c>
      <c r="P2170" s="33">
        <f t="shared" si="764"/>
        <v>6</v>
      </c>
      <c r="Q2170" s="52">
        <f t="shared" si="765"/>
        <v>0</v>
      </c>
      <c r="R2170" s="37">
        <f t="shared" si="766"/>
        <v>0</v>
      </c>
      <c r="S2170" s="37">
        <f t="shared" si="767"/>
        <v>0</v>
      </c>
      <c r="T2170" s="37">
        <f t="shared" si="768"/>
        <v>0</v>
      </c>
      <c r="U2170" s="37">
        <f t="shared" si="769"/>
        <v>0</v>
      </c>
      <c r="V2170" s="37">
        <f t="shared" si="770"/>
        <v>0</v>
      </c>
      <c r="W2170" s="37">
        <f t="shared" si="771"/>
        <v>13600</v>
      </c>
    </row>
    <row r="2171" spans="1:23" x14ac:dyDescent="0.35">
      <c r="A2171" s="30">
        <v>46056</v>
      </c>
      <c r="B2171" s="31" t="s">
        <v>1319</v>
      </c>
      <c r="C2171" s="31" t="s">
        <v>523</v>
      </c>
      <c r="D2171" s="31">
        <v>6750</v>
      </c>
      <c r="E2171" s="31">
        <v>1080</v>
      </c>
      <c r="F2171" s="31">
        <v>7830</v>
      </c>
      <c r="G2171" s="31">
        <v>7830</v>
      </c>
      <c r="H2171" s="31">
        <f t="shared" si="772"/>
        <v>6750</v>
      </c>
      <c r="I2171" s="30">
        <v>46086</v>
      </c>
      <c r="J2171" s="30" t="s">
        <v>503</v>
      </c>
      <c r="K2171" s="31" t="s">
        <v>504</v>
      </c>
      <c r="L2171" s="31" t="s">
        <v>397</v>
      </c>
      <c r="M2171" s="31" t="s">
        <v>388</v>
      </c>
      <c r="N2171" s="7">
        <v>46059</v>
      </c>
      <c r="O2171" s="33">
        <f t="shared" si="763"/>
        <v>2</v>
      </c>
      <c r="P2171" s="33">
        <f t="shared" si="764"/>
        <v>6</v>
      </c>
      <c r="Q2171" s="52">
        <f t="shared" si="765"/>
        <v>0</v>
      </c>
      <c r="R2171" s="37">
        <f t="shared" si="766"/>
        <v>0</v>
      </c>
      <c r="S2171" s="37">
        <f t="shared" si="767"/>
        <v>0</v>
      </c>
      <c r="T2171" s="37">
        <f t="shared" si="768"/>
        <v>0</v>
      </c>
      <c r="U2171" s="37">
        <f t="shared" si="769"/>
        <v>0</v>
      </c>
      <c r="V2171" s="37">
        <f t="shared" si="770"/>
        <v>0</v>
      </c>
      <c r="W2171" s="37">
        <f t="shared" si="771"/>
        <v>6750</v>
      </c>
    </row>
    <row r="2172" spans="1:23" x14ac:dyDescent="0.35">
      <c r="A2172" s="30">
        <v>46053</v>
      </c>
      <c r="B2172" s="31" t="s">
        <v>1280</v>
      </c>
      <c r="C2172" s="31" t="s">
        <v>402</v>
      </c>
      <c r="D2172" s="31">
        <v>63900</v>
      </c>
      <c r="E2172" s="31">
        <v>10224</v>
      </c>
      <c r="F2172" s="31">
        <v>74124</v>
      </c>
      <c r="G2172" s="31">
        <v>74124</v>
      </c>
      <c r="H2172" s="31">
        <f t="shared" si="772"/>
        <v>63900</v>
      </c>
      <c r="I2172" s="30">
        <v>46083</v>
      </c>
      <c r="J2172" s="30" t="s">
        <v>503</v>
      </c>
      <c r="K2172" s="31" t="s">
        <v>504</v>
      </c>
      <c r="L2172" s="31" t="s">
        <v>397</v>
      </c>
      <c r="M2172" s="31" t="s">
        <v>388</v>
      </c>
      <c r="N2172" s="7">
        <v>46059</v>
      </c>
      <c r="O2172" s="33">
        <f t="shared" si="763"/>
        <v>2</v>
      </c>
      <c r="P2172" s="33">
        <f t="shared" si="764"/>
        <v>6</v>
      </c>
      <c r="Q2172" s="52">
        <f t="shared" si="765"/>
        <v>0</v>
      </c>
      <c r="R2172" s="37">
        <f t="shared" si="766"/>
        <v>0</v>
      </c>
      <c r="S2172" s="37">
        <f t="shared" si="767"/>
        <v>0</v>
      </c>
      <c r="T2172" s="37">
        <f t="shared" si="768"/>
        <v>0</v>
      </c>
      <c r="U2172" s="37">
        <f t="shared" si="769"/>
        <v>0</v>
      </c>
      <c r="V2172" s="37">
        <f t="shared" si="770"/>
        <v>0</v>
      </c>
      <c r="W2172" s="37">
        <f t="shared" si="771"/>
        <v>63900</v>
      </c>
    </row>
    <row r="2173" spans="1:23" x14ac:dyDescent="0.35">
      <c r="A2173" s="30">
        <v>46053</v>
      </c>
      <c r="B2173" s="31" t="s">
        <v>1281</v>
      </c>
      <c r="C2173" s="31" t="s">
        <v>523</v>
      </c>
      <c r="D2173" s="31">
        <v>36400</v>
      </c>
      <c r="E2173" s="31">
        <v>5824</v>
      </c>
      <c r="F2173" s="31">
        <v>42224</v>
      </c>
      <c r="G2173" s="31">
        <v>42224</v>
      </c>
      <c r="H2173" s="31">
        <f t="shared" si="772"/>
        <v>36400</v>
      </c>
      <c r="I2173" s="30">
        <v>46083</v>
      </c>
      <c r="J2173" s="30" t="s">
        <v>503</v>
      </c>
      <c r="K2173" s="31" t="s">
        <v>504</v>
      </c>
      <c r="L2173" s="31" t="s">
        <v>397</v>
      </c>
      <c r="M2173" s="31" t="s">
        <v>388</v>
      </c>
      <c r="N2173" s="7">
        <v>46059</v>
      </c>
      <c r="O2173" s="33">
        <f t="shared" si="763"/>
        <v>2</v>
      </c>
      <c r="P2173" s="33">
        <f t="shared" si="764"/>
        <v>6</v>
      </c>
      <c r="Q2173" s="52">
        <f t="shared" si="765"/>
        <v>0</v>
      </c>
      <c r="R2173" s="37">
        <f t="shared" si="766"/>
        <v>0</v>
      </c>
      <c r="S2173" s="37">
        <f t="shared" si="767"/>
        <v>0</v>
      </c>
      <c r="T2173" s="37">
        <f t="shared" si="768"/>
        <v>0</v>
      </c>
      <c r="U2173" s="37">
        <f t="shared" si="769"/>
        <v>0</v>
      </c>
      <c r="V2173" s="37">
        <f t="shared" si="770"/>
        <v>0</v>
      </c>
      <c r="W2173" s="37">
        <f t="shared" si="771"/>
        <v>36400</v>
      </c>
    </row>
    <row r="2174" spans="1:23" x14ac:dyDescent="0.35">
      <c r="A2174" s="30">
        <v>46052</v>
      </c>
      <c r="B2174" s="31" t="s">
        <v>1261</v>
      </c>
      <c r="C2174" s="31" t="s">
        <v>790</v>
      </c>
      <c r="D2174" s="31">
        <v>63900</v>
      </c>
      <c r="E2174" s="31">
        <v>10224</v>
      </c>
      <c r="F2174" s="31">
        <v>74124</v>
      </c>
      <c r="G2174" s="31">
        <v>74124</v>
      </c>
      <c r="H2174" s="31">
        <f t="shared" si="772"/>
        <v>63900</v>
      </c>
      <c r="I2174" s="30">
        <v>46082</v>
      </c>
      <c r="J2174" s="30" t="s">
        <v>503</v>
      </c>
      <c r="K2174" s="31" t="s">
        <v>504</v>
      </c>
      <c r="L2174" s="31" t="s">
        <v>397</v>
      </c>
      <c r="M2174" s="31" t="s">
        <v>388</v>
      </c>
      <c r="N2174" s="7">
        <v>46059</v>
      </c>
      <c r="O2174" s="33">
        <f t="shared" si="763"/>
        <v>2</v>
      </c>
      <c r="P2174" s="33">
        <f t="shared" si="764"/>
        <v>6</v>
      </c>
      <c r="Q2174" s="52">
        <f t="shared" si="765"/>
        <v>0</v>
      </c>
      <c r="R2174" s="37">
        <f t="shared" si="766"/>
        <v>0</v>
      </c>
      <c r="S2174" s="37">
        <f t="shared" si="767"/>
        <v>0</v>
      </c>
      <c r="T2174" s="37">
        <f t="shared" si="768"/>
        <v>0</v>
      </c>
      <c r="U2174" s="37">
        <f t="shared" si="769"/>
        <v>0</v>
      </c>
      <c r="V2174" s="37">
        <f t="shared" si="770"/>
        <v>0</v>
      </c>
      <c r="W2174" s="37">
        <f t="shared" si="771"/>
        <v>63900</v>
      </c>
    </row>
    <row r="2175" spans="1:23" x14ac:dyDescent="0.35">
      <c r="A2175" s="30">
        <v>46050</v>
      </c>
      <c r="B2175" s="31" t="s">
        <v>1262</v>
      </c>
      <c r="C2175" s="31" t="s">
        <v>831</v>
      </c>
      <c r="D2175" s="31">
        <v>20217.48</v>
      </c>
      <c r="E2175" s="31"/>
      <c r="F2175" s="31">
        <v>20217.48</v>
      </c>
      <c r="G2175" s="31">
        <v>20217.48</v>
      </c>
      <c r="H2175" s="31">
        <f t="shared" si="772"/>
        <v>20217.48</v>
      </c>
      <c r="I2175" s="30">
        <v>46080</v>
      </c>
      <c r="J2175" s="30" t="s">
        <v>503</v>
      </c>
      <c r="K2175" s="31" t="s">
        <v>504</v>
      </c>
      <c r="L2175" s="31" t="s">
        <v>397</v>
      </c>
      <c r="M2175" s="31" t="s">
        <v>388</v>
      </c>
      <c r="N2175" s="7">
        <v>46059</v>
      </c>
      <c r="O2175" s="33">
        <f t="shared" si="763"/>
        <v>2</v>
      </c>
      <c r="P2175" s="33">
        <f t="shared" si="764"/>
        <v>6</v>
      </c>
      <c r="Q2175" s="52">
        <f t="shared" si="765"/>
        <v>0</v>
      </c>
      <c r="R2175" s="37">
        <f t="shared" si="766"/>
        <v>0</v>
      </c>
      <c r="S2175" s="37">
        <f t="shared" si="767"/>
        <v>0</v>
      </c>
      <c r="T2175" s="37">
        <f t="shared" si="768"/>
        <v>0</v>
      </c>
      <c r="U2175" s="37">
        <f t="shared" si="769"/>
        <v>0</v>
      </c>
      <c r="V2175" s="37">
        <f t="shared" si="770"/>
        <v>0</v>
      </c>
      <c r="W2175" s="37">
        <f t="shared" si="771"/>
        <v>20217.48</v>
      </c>
    </row>
    <row r="2176" spans="1:23" x14ac:dyDescent="0.35">
      <c r="A2176" s="30">
        <v>46050</v>
      </c>
      <c r="B2176" s="31" t="s">
        <v>1263</v>
      </c>
      <c r="C2176" s="31" t="s">
        <v>522</v>
      </c>
      <c r="D2176" s="31">
        <v>82041.929999999993</v>
      </c>
      <c r="E2176" s="31">
        <v>13126.71</v>
      </c>
      <c r="F2176" s="31">
        <v>95168.639999999999</v>
      </c>
      <c r="G2176" s="31">
        <v>95168.639999999999</v>
      </c>
      <c r="H2176" s="31">
        <f t="shared" si="772"/>
        <v>82041.929999999993</v>
      </c>
      <c r="I2176" s="30">
        <v>46080</v>
      </c>
      <c r="J2176" s="30" t="s">
        <v>503</v>
      </c>
      <c r="K2176" s="31" t="s">
        <v>504</v>
      </c>
      <c r="L2176" s="31" t="s">
        <v>397</v>
      </c>
      <c r="M2176" s="31" t="s">
        <v>388</v>
      </c>
      <c r="N2176" s="7">
        <v>46059</v>
      </c>
      <c r="O2176" s="33">
        <f t="shared" si="763"/>
        <v>2</v>
      </c>
      <c r="P2176" s="33">
        <f t="shared" si="764"/>
        <v>6</v>
      </c>
      <c r="Q2176" s="52">
        <f t="shared" si="765"/>
        <v>0</v>
      </c>
      <c r="R2176" s="37">
        <f t="shared" si="766"/>
        <v>0</v>
      </c>
      <c r="S2176" s="37">
        <f t="shared" si="767"/>
        <v>0</v>
      </c>
      <c r="T2176" s="37">
        <f t="shared" si="768"/>
        <v>0</v>
      </c>
      <c r="U2176" s="37">
        <f t="shared" si="769"/>
        <v>0</v>
      </c>
      <c r="V2176" s="37">
        <f t="shared" si="770"/>
        <v>0</v>
      </c>
      <c r="W2176" s="37">
        <f t="shared" si="771"/>
        <v>82041.929999999993</v>
      </c>
    </row>
    <row r="2177" spans="1:23" x14ac:dyDescent="0.35">
      <c r="A2177" s="30">
        <v>46050</v>
      </c>
      <c r="B2177" s="31" t="s">
        <v>1264</v>
      </c>
      <c r="C2177" s="31" t="s">
        <v>522</v>
      </c>
      <c r="D2177" s="31">
        <v>41020.97</v>
      </c>
      <c r="E2177" s="31">
        <v>6563.36</v>
      </c>
      <c r="F2177" s="31">
        <v>47584.33</v>
      </c>
      <c r="G2177" s="31">
        <v>47584.33</v>
      </c>
      <c r="H2177" s="31">
        <f t="shared" si="772"/>
        <v>41020.97</v>
      </c>
      <c r="I2177" s="30">
        <v>46080</v>
      </c>
      <c r="J2177" s="30" t="s">
        <v>503</v>
      </c>
      <c r="K2177" s="31" t="s">
        <v>504</v>
      </c>
      <c r="L2177" s="31" t="s">
        <v>397</v>
      </c>
      <c r="M2177" s="31" t="s">
        <v>388</v>
      </c>
      <c r="N2177" s="7">
        <v>46059</v>
      </c>
      <c r="O2177" s="33">
        <f t="shared" si="763"/>
        <v>2</v>
      </c>
      <c r="P2177" s="33">
        <f t="shared" si="764"/>
        <v>6</v>
      </c>
      <c r="Q2177" s="52">
        <f t="shared" si="765"/>
        <v>0</v>
      </c>
      <c r="R2177" s="37">
        <f t="shared" si="766"/>
        <v>0</v>
      </c>
      <c r="S2177" s="37">
        <f t="shared" si="767"/>
        <v>0</v>
      </c>
      <c r="T2177" s="37">
        <f t="shared" si="768"/>
        <v>0</v>
      </c>
      <c r="U2177" s="37">
        <f t="shared" si="769"/>
        <v>0</v>
      </c>
      <c r="V2177" s="37">
        <f t="shared" si="770"/>
        <v>0</v>
      </c>
      <c r="W2177" s="37">
        <f t="shared" si="771"/>
        <v>41020.97</v>
      </c>
    </row>
    <row r="2178" spans="1:23" x14ac:dyDescent="0.35">
      <c r="A2178" s="30">
        <v>46050</v>
      </c>
      <c r="B2178" s="31" t="s">
        <v>1265</v>
      </c>
      <c r="C2178" s="31" t="s">
        <v>522</v>
      </c>
      <c r="D2178" s="31">
        <v>41020.97</v>
      </c>
      <c r="E2178" s="31">
        <v>6563.36</v>
      </c>
      <c r="F2178" s="31">
        <v>47584.33</v>
      </c>
      <c r="G2178" s="31">
        <v>47584.33</v>
      </c>
      <c r="H2178" s="31">
        <f t="shared" si="772"/>
        <v>41020.97</v>
      </c>
      <c r="I2178" s="30">
        <v>46080</v>
      </c>
      <c r="J2178" s="30" t="s">
        <v>503</v>
      </c>
      <c r="K2178" s="31" t="s">
        <v>504</v>
      </c>
      <c r="L2178" s="31" t="s">
        <v>397</v>
      </c>
      <c r="M2178" s="31" t="s">
        <v>388</v>
      </c>
      <c r="N2178" s="7">
        <v>46059</v>
      </c>
      <c r="O2178" s="33">
        <f t="shared" si="763"/>
        <v>2</v>
      </c>
      <c r="P2178" s="33">
        <f t="shared" si="764"/>
        <v>6</v>
      </c>
      <c r="Q2178" s="52">
        <f t="shared" si="765"/>
        <v>0</v>
      </c>
      <c r="R2178" s="37">
        <f t="shared" si="766"/>
        <v>0</v>
      </c>
      <c r="S2178" s="37">
        <f t="shared" si="767"/>
        <v>0</v>
      </c>
      <c r="T2178" s="37">
        <f t="shared" si="768"/>
        <v>0</v>
      </c>
      <c r="U2178" s="37">
        <f t="shared" si="769"/>
        <v>0</v>
      </c>
      <c r="V2178" s="37">
        <f t="shared" si="770"/>
        <v>0</v>
      </c>
      <c r="W2178" s="37">
        <f t="shared" si="771"/>
        <v>41020.97</v>
      </c>
    </row>
    <row r="2179" spans="1:23" x14ac:dyDescent="0.35">
      <c r="A2179" s="30">
        <v>46050</v>
      </c>
      <c r="B2179" s="31" t="s">
        <v>1266</v>
      </c>
      <c r="C2179" s="31" t="s">
        <v>586</v>
      </c>
      <c r="D2179" s="31">
        <v>32500</v>
      </c>
      <c r="E2179" s="31"/>
      <c r="F2179" s="31">
        <v>32500</v>
      </c>
      <c r="G2179" s="31">
        <v>32500</v>
      </c>
      <c r="H2179" s="31">
        <f t="shared" si="772"/>
        <v>32500</v>
      </c>
      <c r="I2179" s="30">
        <v>46080</v>
      </c>
      <c r="J2179" s="30" t="s">
        <v>503</v>
      </c>
      <c r="K2179" s="31" t="s">
        <v>504</v>
      </c>
      <c r="L2179" s="31" t="s">
        <v>397</v>
      </c>
      <c r="M2179" s="31" t="s">
        <v>388</v>
      </c>
      <c r="N2179" s="7">
        <v>46059</v>
      </c>
      <c r="O2179" s="33">
        <f t="shared" si="763"/>
        <v>2</v>
      </c>
      <c r="P2179" s="33">
        <f t="shared" si="764"/>
        <v>6</v>
      </c>
      <c r="Q2179" s="52">
        <f t="shared" si="765"/>
        <v>0</v>
      </c>
      <c r="R2179" s="37">
        <f t="shared" si="766"/>
        <v>0</v>
      </c>
      <c r="S2179" s="37">
        <f t="shared" si="767"/>
        <v>0</v>
      </c>
      <c r="T2179" s="37">
        <f t="shared" si="768"/>
        <v>0</v>
      </c>
      <c r="U2179" s="37">
        <f t="shared" si="769"/>
        <v>0</v>
      </c>
      <c r="V2179" s="37">
        <f t="shared" si="770"/>
        <v>0</v>
      </c>
      <c r="W2179" s="37">
        <f t="shared" si="771"/>
        <v>32500</v>
      </c>
    </row>
    <row r="2180" spans="1:23" x14ac:dyDescent="0.35">
      <c r="A2180" s="30">
        <v>46049</v>
      </c>
      <c r="B2180" s="31" t="s">
        <v>1268</v>
      </c>
      <c r="C2180" s="31" t="s">
        <v>409</v>
      </c>
      <c r="D2180" s="31">
        <v>16384.28</v>
      </c>
      <c r="E2180" s="31">
        <v>2621.48</v>
      </c>
      <c r="F2180" s="31">
        <v>19005.759999999998</v>
      </c>
      <c r="G2180" s="31">
        <v>19005.759999999998</v>
      </c>
      <c r="H2180" s="31">
        <f t="shared" si="772"/>
        <v>16384.28</v>
      </c>
      <c r="I2180" s="30">
        <v>46079</v>
      </c>
      <c r="J2180" s="30" t="s">
        <v>503</v>
      </c>
      <c r="K2180" s="31" t="s">
        <v>504</v>
      </c>
      <c r="L2180" s="31" t="s">
        <v>397</v>
      </c>
      <c r="M2180" s="31" t="s">
        <v>388</v>
      </c>
      <c r="N2180" s="7">
        <v>46059</v>
      </c>
      <c r="O2180" s="33">
        <f t="shared" si="763"/>
        <v>2</v>
      </c>
      <c r="P2180" s="33">
        <f t="shared" si="764"/>
        <v>6</v>
      </c>
      <c r="Q2180" s="52">
        <f t="shared" si="765"/>
        <v>0</v>
      </c>
      <c r="R2180" s="37">
        <f t="shared" si="766"/>
        <v>0</v>
      </c>
      <c r="S2180" s="37">
        <f t="shared" si="767"/>
        <v>0</v>
      </c>
      <c r="T2180" s="37">
        <f t="shared" si="768"/>
        <v>0</v>
      </c>
      <c r="U2180" s="37">
        <f t="shared" si="769"/>
        <v>0</v>
      </c>
      <c r="V2180" s="37">
        <f t="shared" si="770"/>
        <v>0</v>
      </c>
      <c r="W2180" s="37">
        <f t="shared" si="771"/>
        <v>16384.28</v>
      </c>
    </row>
    <row r="2181" spans="1:23" x14ac:dyDescent="0.35">
      <c r="A2181" s="30">
        <v>46048</v>
      </c>
      <c r="B2181" s="31" t="s">
        <v>1276</v>
      </c>
      <c r="C2181" s="31" t="s">
        <v>402</v>
      </c>
      <c r="D2181" s="31">
        <v>19170</v>
      </c>
      <c r="E2181" s="31">
        <v>3067.2</v>
      </c>
      <c r="F2181" s="31">
        <v>22237.200000000001</v>
      </c>
      <c r="G2181" s="31">
        <v>22237.200000000001</v>
      </c>
      <c r="H2181" s="31">
        <f t="shared" si="772"/>
        <v>19170</v>
      </c>
      <c r="I2181" s="30">
        <v>46078</v>
      </c>
      <c r="J2181" s="30" t="s">
        <v>503</v>
      </c>
      <c r="K2181" s="31" t="s">
        <v>504</v>
      </c>
      <c r="L2181" s="31" t="s">
        <v>397</v>
      </c>
      <c r="M2181" s="31" t="s">
        <v>388</v>
      </c>
      <c r="N2181" s="7">
        <v>46059</v>
      </c>
      <c r="O2181" s="33">
        <f t="shared" si="763"/>
        <v>2</v>
      </c>
      <c r="P2181" s="33">
        <f t="shared" si="764"/>
        <v>6</v>
      </c>
      <c r="Q2181" s="52">
        <f t="shared" si="765"/>
        <v>0</v>
      </c>
      <c r="R2181" s="37">
        <f t="shared" si="766"/>
        <v>0</v>
      </c>
      <c r="S2181" s="37">
        <f t="shared" si="767"/>
        <v>0</v>
      </c>
      <c r="T2181" s="37">
        <f t="shared" si="768"/>
        <v>0</v>
      </c>
      <c r="U2181" s="37">
        <f t="shared" si="769"/>
        <v>0</v>
      </c>
      <c r="V2181" s="37">
        <f t="shared" si="770"/>
        <v>0</v>
      </c>
      <c r="W2181" s="37">
        <f t="shared" si="771"/>
        <v>19170</v>
      </c>
    </row>
    <row r="2182" spans="1:23" x14ac:dyDescent="0.35">
      <c r="A2182" s="30">
        <v>46048</v>
      </c>
      <c r="B2182" s="31" t="s">
        <v>1279</v>
      </c>
      <c r="C2182" s="31" t="s">
        <v>586</v>
      </c>
      <c r="D2182" s="31">
        <v>19500</v>
      </c>
      <c r="E2182" s="31">
        <v>3120</v>
      </c>
      <c r="F2182" s="31">
        <v>22620</v>
      </c>
      <c r="G2182" s="31">
        <v>22620</v>
      </c>
      <c r="H2182" s="31">
        <f t="shared" si="772"/>
        <v>19500</v>
      </c>
      <c r="I2182" s="30">
        <v>46078</v>
      </c>
      <c r="J2182" s="30" t="s">
        <v>503</v>
      </c>
      <c r="K2182" s="31" t="s">
        <v>504</v>
      </c>
      <c r="L2182" s="31" t="s">
        <v>397</v>
      </c>
      <c r="M2182" s="31" t="s">
        <v>388</v>
      </c>
      <c r="N2182" s="7">
        <v>46059</v>
      </c>
      <c r="O2182" s="33">
        <f t="shared" si="763"/>
        <v>2</v>
      </c>
      <c r="P2182" s="33">
        <f t="shared" si="764"/>
        <v>6</v>
      </c>
      <c r="Q2182" s="52">
        <f t="shared" si="765"/>
        <v>0</v>
      </c>
      <c r="R2182" s="37">
        <f t="shared" si="766"/>
        <v>0</v>
      </c>
      <c r="S2182" s="37">
        <f t="shared" si="767"/>
        <v>0</v>
      </c>
      <c r="T2182" s="37">
        <f t="shared" si="768"/>
        <v>0</v>
      </c>
      <c r="U2182" s="37">
        <f t="shared" si="769"/>
        <v>0</v>
      </c>
      <c r="V2182" s="37">
        <f t="shared" si="770"/>
        <v>0</v>
      </c>
      <c r="W2182" s="37">
        <f t="shared" si="771"/>
        <v>19500</v>
      </c>
    </row>
    <row r="2183" spans="1:23" x14ac:dyDescent="0.35">
      <c r="A2183" s="30">
        <v>46044</v>
      </c>
      <c r="B2183" s="31" t="s">
        <v>1194</v>
      </c>
      <c r="C2183" s="31" t="s">
        <v>563</v>
      </c>
      <c r="D2183" s="31">
        <v>42750</v>
      </c>
      <c r="E2183" s="31">
        <v>6840</v>
      </c>
      <c r="F2183" s="31">
        <v>49590</v>
      </c>
      <c r="G2183" s="31">
        <v>49590</v>
      </c>
      <c r="H2183" s="31">
        <f t="shared" si="772"/>
        <v>42750</v>
      </c>
      <c r="I2183" s="30">
        <v>46074</v>
      </c>
      <c r="J2183" s="30" t="s">
        <v>503</v>
      </c>
      <c r="K2183" s="31" t="s">
        <v>504</v>
      </c>
      <c r="L2183" s="31" t="s">
        <v>397</v>
      </c>
      <c r="M2183" s="31" t="s">
        <v>388</v>
      </c>
      <c r="N2183" s="7">
        <v>46059</v>
      </c>
      <c r="O2183" s="33">
        <f t="shared" si="763"/>
        <v>2</v>
      </c>
      <c r="P2183" s="33">
        <f t="shared" si="764"/>
        <v>6</v>
      </c>
      <c r="Q2183" s="52">
        <f t="shared" si="765"/>
        <v>0</v>
      </c>
      <c r="R2183" s="37">
        <f t="shared" si="766"/>
        <v>0</v>
      </c>
      <c r="S2183" s="37">
        <f t="shared" si="767"/>
        <v>0</v>
      </c>
      <c r="T2183" s="37">
        <f t="shared" si="768"/>
        <v>0</v>
      </c>
      <c r="U2183" s="37">
        <f t="shared" si="769"/>
        <v>0</v>
      </c>
      <c r="V2183" s="37">
        <f t="shared" si="770"/>
        <v>0</v>
      </c>
      <c r="W2183" s="37">
        <f t="shared" si="771"/>
        <v>42750</v>
      </c>
    </row>
    <row r="2184" spans="1:23" x14ac:dyDescent="0.35">
      <c r="A2184" s="30">
        <v>46044</v>
      </c>
      <c r="B2184" s="31" t="s">
        <v>1195</v>
      </c>
      <c r="C2184" s="31" t="s">
        <v>1145</v>
      </c>
      <c r="D2184" s="31">
        <v>41085</v>
      </c>
      <c r="E2184" s="31">
        <v>6573.6</v>
      </c>
      <c r="F2184" s="31">
        <v>47658.6</v>
      </c>
      <c r="G2184" s="31">
        <v>47658.6</v>
      </c>
      <c r="H2184" s="31">
        <f t="shared" si="772"/>
        <v>41085</v>
      </c>
      <c r="I2184" s="30">
        <v>46059</v>
      </c>
      <c r="J2184" s="30" t="s">
        <v>506</v>
      </c>
      <c r="K2184" s="31" t="s">
        <v>504</v>
      </c>
      <c r="L2184" s="31" t="s">
        <v>1146</v>
      </c>
      <c r="M2184" s="31" t="s">
        <v>388</v>
      </c>
      <c r="N2184" s="7">
        <v>46059</v>
      </c>
      <c r="O2184" s="33">
        <f t="shared" si="763"/>
        <v>2</v>
      </c>
      <c r="P2184" s="33">
        <f t="shared" si="764"/>
        <v>6</v>
      </c>
      <c r="Q2184" s="52">
        <f t="shared" si="765"/>
        <v>1</v>
      </c>
      <c r="R2184" s="37">
        <f t="shared" si="766"/>
        <v>41085</v>
      </c>
      <c r="S2184" s="37">
        <f t="shared" si="767"/>
        <v>0</v>
      </c>
      <c r="T2184" s="37">
        <f t="shared" si="768"/>
        <v>0</v>
      </c>
      <c r="U2184" s="37">
        <f t="shared" si="769"/>
        <v>0</v>
      </c>
      <c r="V2184" s="37">
        <f t="shared" si="770"/>
        <v>0</v>
      </c>
      <c r="W2184" s="37">
        <f t="shared" si="771"/>
        <v>0</v>
      </c>
    </row>
    <row r="2185" spans="1:23" x14ac:dyDescent="0.35">
      <c r="A2185" s="30">
        <v>46042</v>
      </c>
      <c r="B2185" s="31" t="s">
        <v>1196</v>
      </c>
      <c r="C2185" s="31" t="s">
        <v>792</v>
      </c>
      <c r="D2185" s="31">
        <v>4650</v>
      </c>
      <c r="E2185" s="31">
        <v>744</v>
      </c>
      <c r="F2185" s="31">
        <v>5394</v>
      </c>
      <c r="G2185" s="31">
        <v>5394</v>
      </c>
      <c r="H2185" s="31">
        <f t="shared" si="772"/>
        <v>4650</v>
      </c>
      <c r="I2185" s="30">
        <v>46072</v>
      </c>
      <c r="J2185" s="30" t="s">
        <v>503</v>
      </c>
      <c r="K2185" s="31" t="s">
        <v>504</v>
      </c>
      <c r="L2185" s="31" t="s">
        <v>397</v>
      </c>
      <c r="M2185" s="31" t="s">
        <v>388</v>
      </c>
      <c r="N2185" s="7">
        <v>46059</v>
      </c>
      <c r="O2185" s="33">
        <f t="shared" si="763"/>
        <v>2</v>
      </c>
      <c r="P2185" s="33">
        <f t="shared" si="764"/>
        <v>6</v>
      </c>
      <c r="Q2185" s="52">
        <f t="shared" si="765"/>
        <v>0</v>
      </c>
      <c r="R2185" s="37">
        <f t="shared" si="766"/>
        <v>0</v>
      </c>
      <c r="S2185" s="37">
        <f t="shared" si="767"/>
        <v>0</v>
      </c>
      <c r="T2185" s="37">
        <f t="shared" si="768"/>
        <v>0</v>
      </c>
      <c r="U2185" s="37">
        <f t="shared" si="769"/>
        <v>0</v>
      </c>
      <c r="V2185" s="37">
        <f t="shared" si="770"/>
        <v>0</v>
      </c>
      <c r="W2185" s="37">
        <f t="shared" si="771"/>
        <v>4650</v>
      </c>
    </row>
    <row r="2186" spans="1:23" x14ac:dyDescent="0.35">
      <c r="A2186" s="30">
        <v>46042</v>
      </c>
      <c r="B2186" s="31" t="s">
        <v>1197</v>
      </c>
      <c r="C2186" s="31" t="s">
        <v>792</v>
      </c>
      <c r="D2186" s="31">
        <v>82000</v>
      </c>
      <c r="E2186" s="31">
        <v>13120</v>
      </c>
      <c r="F2186" s="31">
        <v>95120</v>
      </c>
      <c r="G2186" s="31">
        <v>95120</v>
      </c>
      <c r="H2186" s="31">
        <f t="shared" si="772"/>
        <v>82000</v>
      </c>
      <c r="I2186" s="30">
        <v>46072</v>
      </c>
      <c r="J2186" s="30" t="s">
        <v>503</v>
      </c>
      <c r="K2186" s="31" t="s">
        <v>504</v>
      </c>
      <c r="L2186" s="31" t="s">
        <v>397</v>
      </c>
      <c r="M2186" s="31" t="s">
        <v>388</v>
      </c>
      <c r="N2186" s="7">
        <v>46059</v>
      </c>
      <c r="O2186" s="33">
        <f t="shared" si="763"/>
        <v>2</v>
      </c>
      <c r="P2186" s="33">
        <f t="shared" si="764"/>
        <v>6</v>
      </c>
      <c r="Q2186" s="52">
        <f t="shared" si="765"/>
        <v>0</v>
      </c>
      <c r="R2186" s="37">
        <f t="shared" si="766"/>
        <v>0</v>
      </c>
      <c r="S2186" s="37">
        <f t="shared" si="767"/>
        <v>0</v>
      </c>
      <c r="T2186" s="37">
        <f t="shared" si="768"/>
        <v>0</v>
      </c>
      <c r="U2186" s="37">
        <f t="shared" si="769"/>
        <v>0</v>
      </c>
      <c r="V2186" s="37">
        <f t="shared" si="770"/>
        <v>0</v>
      </c>
      <c r="W2186" s="37">
        <f t="shared" si="771"/>
        <v>82000</v>
      </c>
    </row>
    <row r="2187" spans="1:23" x14ac:dyDescent="0.35">
      <c r="A2187" s="30">
        <v>46042</v>
      </c>
      <c r="B2187" s="31" t="s">
        <v>1201</v>
      </c>
      <c r="C2187" s="31" t="s">
        <v>523</v>
      </c>
      <c r="D2187" s="31">
        <v>13000</v>
      </c>
      <c r="E2187" s="31">
        <v>2080</v>
      </c>
      <c r="F2187" s="31">
        <v>15080</v>
      </c>
      <c r="G2187" s="31">
        <v>15080</v>
      </c>
      <c r="H2187" s="31">
        <f t="shared" si="772"/>
        <v>13000</v>
      </c>
      <c r="I2187" s="30">
        <v>46072</v>
      </c>
      <c r="J2187" s="30" t="s">
        <v>503</v>
      </c>
      <c r="K2187" s="31" t="s">
        <v>504</v>
      </c>
      <c r="L2187" s="31" t="s">
        <v>397</v>
      </c>
      <c r="M2187" s="31" t="s">
        <v>388</v>
      </c>
      <c r="N2187" s="7">
        <v>46059</v>
      </c>
      <c r="O2187" s="33">
        <f t="shared" si="763"/>
        <v>2</v>
      </c>
      <c r="P2187" s="33">
        <f t="shared" si="764"/>
        <v>6</v>
      </c>
      <c r="Q2187" s="52">
        <f t="shared" si="765"/>
        <v>0</v>
      </c>
      <c r="R2187" s="37">
        <f t="shared" si="766"/>
        <v>0</v>
      </c>
      <c r="S2187" s="37">
        <f t="shared" si="767"/>
        <v>0</v>
      </c>
      <c r="T2187" s="37">
        <f t="shared" si="768"/>
        <v>0</v>
      </c>
      <c r="U2187" s="37">
        <f t="shared" si="769"/>
        <v>0</v>
      </c>
      <c r="V2187" s="37">
        <f t="shared" si="770"/>
        <v>0</v>
      </c>
      <c r="W2187" s="37">
        <f t="shared" si="771"/>
        <v>13000</v>
      </c>
    </row>
    <row r="2188" spans="1:23" x14ac:dyDescent="0.35">
      <c r="A2188" s="30">
        <v>46042</v>
      </c>
      <c r="B2188" s="31" t="s">
        <v>1202</v>
      </c>
      <c r="C2188" s="31" t="s">
        <v>790</v>
      </c>
      <c r="D2188" s="31">
        <v>43500</v>
      </c>
      <c r="E2188" s="31">
        <v>6960</v>
      </c>
      <c r="F2188" s="31">
        <v>50460</v>
      </c>
      <c r="G2188" s="31">
        <v>50460</v>
      </c>
      <c r="H2188" s="31">
        <f t="shared" si="772"/>
        <v>43500</v>
      </c>
      <c r="I2188" s="30">
        <v>46072</v>
      </c>
      <c r="J2188" s="30" t="s">
        <v>503</v>
      </c>
      <c r="K2188" s="31" t="s">
        <v>504</v>
      </c>
      <c r="L2188" s="31" t="s">
        <v>397</v>
      </c>
      <c r="M2188" s="31" t="s">
        <v>388</v>
      </c>
      <c r="N2188" s="7">
        <v>46059</v>
      </c>
      <c r="O2188" s="33">
        <f t="shared" si="763"/>
        <v>2</v>
      </c>
      <c r="P2188" s="33">
        <f t="shared" si="764"/>
        <v>6</v>
      </c>
      <c r="Q2188" s="52">
        <f t="shared" si="765"/>
        <v>0</v>
      </c>
      <c r="R2188" s="37">
        <f t="shared" si="766"/>
        <v>0</v>
      </c>
      <c r="S2188" s="37">
        <f t="shared" si="767"/>
        <v>0</v>
      </c>
      <c r="T2188" s="37">
        <f t="shared" si="768"/>
        <v>0</v>
      </c>
      <c r="U2188" s="37">
        <f t="shared" si="769"/>
        <v>0</v>
      </c>
      <c r="V2188" s="37">
        <f t="shared" si="770"/>
        <v>0</v>
      </c>
      <c r="W2188" s="37">
        <f t="shared" si="771"/>
        <v>43500</v>
      </c>
    </row>
    <row r="2189" spans="1:23" x14ac:dyDescent="0.35">
      <c r="A2189" s="30">
        <v>46042</v>
      </c>
      <c r="B2189" s="31" t="s">
        <v>1203</v>
      </c>
      <c r="C2189" s="31" t="s">
        <v>1204</v>
      </c>
      <c r="D2189" s="31">
        <v>7740</v>
      </c>
      <c r="E2189" s="31">
        <v>1238.4000000000001</v>
      </c>
      <c r="F2189" s="31">
        <v>8978.4</v>
      </c>
      <c r="G2189" s="31">
        <v>4489.2</v>
      </c>
      <c r="H2189" s="31">
        <f>+G2189/1.16</f>
        <v>3870</v>
      </c>
      <c r="I2189" s="30">
        <v>46072</v>
      </c>
      <c r="J2189" s="30" t="s">
        <v>503</v>
      </c>
      <c r="K2189" s="31" t="s">
        <v>510</v>
      </c>
      <c r="L2189" s="31" t="s">
        <v>397</v>
      </c>
      <c r="M2189" s="31" t="s">
        <v>388</v>
      </c>
      <c r="N2189" s="7">
        <v>46059</v>
      </c>
      <c r="O2189" s="33">
        <f t="shared" si="763"/>
        <v>2</v>
      </c>
      <c r="P2189" s="33">
        <f t="shared" si="764"/>
        <v>6</v>
      </c>
      <c r="Q2189" s="52">
        <f t="shared" si="765"/>
        <v>0</v>
      </c>
      <c r="R2189" s="37">
        <f t="shared" si="766"/>
        <v>0</v>
      </c>
      <c r="S2189" s="37">
        <f t="shared" si="767"/>
        <v>0</v>
      </c>
      <c r="T2189" s="37">
        <f t="shared" si="768"/>
        <v>0</v>
      </c>
      <c r="U2189" s="37">
        <f t="shared" si="769"/>
        <v>0</v>
      </c>
      <c r="V2189" s="37">
        <f t="shared" si="770"/>
        <v>0</v>
      </c>
      <c r="W2189" s="37">
        <f t="shared" si="771"/>
        <v>3870</v>
      </c>
    </row>
    <row r="2190" spans="1:23" x14ac:dyDescent="0.35">
      <c r="A2190" s="30">
        <v>46041</v>
      </c>
      <c r="B2190" s="31" t="s">
        <v>1205</v>
      </c>
      <c r="C2190" s="31" t="s">
        <v>402</v>
      </c>
      <c r="D2190" s="31">
        <v>48700</v>
      </c>
      <c r="E2190" s="31">
        <v>7792</v>
      </c>
      <c r="F2190" s="31">
        <v>56492</v>
      </c>
      <c r="G2190" s="31">
        <v>56492</v>
      </c>
      <c r="H2190" s="31">
        <f t="shared" ref="H2190:H2193" si="773">+D2190</f>
        <v>48700</v>
      </c>
      <c r="I2190" s="30">
        <v>46071</v>
      </c>
      <c r="J2190" s="30" t="s">
        <v>503</v>
      </c>
      <c r="K2190" s="31" t="s">
        <v>504</v>
      </c>
      <c r="L2190" s="31" t="s">
        <v>397</v>
      </c>
      <c r="M2190" s="31" t="s">
        <v>388</v>
      </c>
      <c r="N2190" s="7">
        <v>46059</v>
      </c>
      <c r="O2190" s="33">
        <f t="shared" si="763"/>
        <v>2</v>
      </c>
      <c r="P2190" s="33">
        <f t="shared" si="764"/>
        <v>6</v>
      </c>
      <c r="Q2190" s="52">
        <f t="shared" si="765"/>
        <v>0</v>
      </c>
      <c r="R2190" s="37">
        <f t="shared" si="766"/>
        <v>0</v>
      </c>
      <c r="S2190" s="37">
        <f t="shared" si="767"/>
        <v>0</v>
      </c>
      <c r="T2190" s="37">
        <f t="shared" si="768"/>
        <v>0</v>
      </c>
      <c r="U2190" s="37">
        <f t="shared" si="769"/>
        <v>0</v>
      </c>
      <c r="V2190" s="37">
        <f t="shared" si="770"/>
        <v>0</v>
      </c>
      <c r="W2190" s="37">
        <f t="shared" si="771"/>
        <v>48700</v>
      </c>
    </row>
    <row r="2191" spans="1:23" x14ac:dyDescent="0.35">
      <c r="A2191" s="30">
        <v>46041</v>
      </c>
      <c r="B2191" s="31" t="s">
        <v>1209</v>
      </c>
      <c r="C2191" s="31" t="s">
        <v>644</v>
      </c>
      <c r="D2191" s="31">
        <v>9749.7900000000009</v>
      </c>
      <c r="E2191" s="31">
        <v>1559.97</v>
      </c>
      <c r="F2191" s="31">
        <v>11309.76</v>
      </c>
      <c r="G2191" s="31">
        <v>11309.76</v>
      </c>
      <c r="H2191" s="31">
        <f t="shared" si="773"/>
        <v>9749.7900000000009</v>
      </c>
      <c r="I2191" s="30">
        <v>46071</v>
      </c>
      <c r="J2191" s="30" t="s">
        <v>503</v>
      </c>
      <c r="K2191" s="31" t="s">
        <v>504</v>
      </c>
      <c r="L2191" s="31" t="s">
        <v>835</v>
      </c>
      <c r="M2191" s="31" t="s">
        <v>388</v>
      </c>
      <c r="N2191" s="7">
        <v>46059</v>
      </c>
      <c r="O2191" s="33">
        <f t="shared" si="763"/>
        <v>2</v>
      </c>
      <c r="P2191" s="33">
        <f t="shared" si="764"/>
        <v>6</v>
      </c>
      <c r="Q2191" s="52">
        <f t="shared" si="765"/>
        <v>0</v>
      </c>
      <c r="R2191" s="37">
        <f t="shared" si="766"/>
        <v>0</v>
      </c>
      <c r="S2191" s="37">
        <f t="shared" si="767"/>
        <v>0</v>
      </c>
      <c r="T2191" s="37">
        <f t="shared" si="768"/>
        <v>0</v>
      </c>
      <c r="U2191" s="37">
        <f t="shared" si="769"/>
        <v>0</v>
      </c>
      <c r="V2191" s="37">
        <f t="shared" si="770"/>
        <v>0</v>
      </c>
      <c r="W2191" s="37">
        <f t="shared" si="771"/>
        <v>9749.7900000000009</v>
      </c>
    </row>
    <row r="2192" spans="1:23" x14ac:dyDescent="0.35">
      <c r="A2192" s="30">
        <v>46039</v>
      </c>
      <c r="B2192" s="31" t="s">
        <v>1187</v>
      </c>
      <c r="C2192" s="31" t="s">
        <v>1166</v>
      </c>
      <c r="D2192" s="31">
        <v>9906.23</v>
      </c>
      <c r="E2192" s="31">
        <v>1585</v>
      </c>
      <c r="F2192" s="31">
        <v>11491.23</v>
      </c>
      <c r="G2192" s="31">
        <v>11491.23</v>
      </c>
      <c r="H2192" s="31">
        <f t="shared" si="773"/>
        <v>9906.23</v>
      </c>
      <c r="I2192" s="30">
        <v>46069</v>
      </c>
      <c r="J2192" s="30" t="s">
        <v>503</v>
      </c>
      <c r="K2192" s="31" t="s">
        <v>504</v>
      </c>
      <c r="L2192" s="31" t="s">
        <v>397</v>
      </c>
      <c r="M2192" s="31" t="s">
        <v>388</v>
      </c>
      <c r="N2192" s="7">
        <v>46059</v>
      </c>
      <c r="O2192" s="33">
        <f t="shared" si="763"/>
        <v>2</v>
      </c>
      <c r="P2192" s="33">
        <f t="shared" si="764"/>
        <v>6</v>
      </c>
      <c r="Q2192" s="52">
        <f t="shared" si="765"/>
        <v>0</v>
      </c>
      <c r="R2192" s="37">
        <f t="shared" si="766"/>
        <v>0</v>
      </c>
      <c r="S2192" s="37">
        <f t="shared" si="767"/>
        <v>0</v>
      </c>
      <c r="T2192" s="37">
        <f t="shared" si="768"/>
        <v>0</v>
      </c>
      <c r="U2192" s="37">
        <f t="shared" si="769"/>
        <v>0</v>
      </c>
      <c r="V2192" s="37">
        <f t="shared" si="770"/>
        <v>0</v>
      </c>
      <c r="W2192" s="37">
        <f t="shared" si="771"/>
        <v>9906.23</v>
      </c>
    </row>
    <row r="2193" spans="1:23" x14ac:dyDescent="0.35">
      <c r="A2193" s="30">
        <v>46038</v>
      </c>
      <c r="B2193" s="31" t="s">
        <v>1188</v>
      </c>
      <c r="C2193" s="31" t="s">
        <v>1189</v>
      </c>
      <c r="D2193" s="31">
        <v>44290.59</v>
      </c>
      <c r="E2193" s="31">
        <v>6498.49</v>
      </c>
      <c r="F2193" s="31">
        <v>50789.08</v>
      </c>
      <c r="G2193" s="31">
        <v>50789.08</v>
      </c>
      <c r="H2193" s="31">
        <f t="shared" si="773"/>
        <v>44290.59</v>
      </c>
      <c r="I2193" s="30">
        <v>46068</v>
      </c>
      <c r="J2193" s="30" t="s">
        <v>503</v>
      </c>
      <c r="K2193" s="31" t="s">
        <v>504</v>
      </c>
      <c r="L2193" s="31" t="s">
        <v>397</v>
      </c>
      <c r="M2193" s="31" t="s">
        <v>388</v>
      </c>
      <c r="N2193" s="7">
        <v>46059</v>
      </c>
      <c r="O2193" s="33">
        <f t="shared" si="763"/>
        <v>2</v>
      </c>
      <c r="P2193" s="33">
        <f t="shared" si="764"/>
        <v>6</v>
      </c>
      <c r="Q2193" s="52">
        <f t="shared" si="765"/>
        <v>0</v>
      </c>
      <c r="R2193" s="37">
        <f t="shared" si="766"/>
        <v>0</v>
      </c>
      <c r="S2193" s="37">
        <f t="shared" si="767"/>
        <v>0</v>
      </c>
      <c r="T2193" s="37">
        <f t="shared" si="768"/>
        <v>0</v>
      </c>
      <c r="U2193" s="37">
        <f t="shared" si="769"/>
        <v>0</v>
      </c>
      <c r="V2193" s="37">
        <f t="shared" si="770"/>
        <v>0</v>
      </c>
      <c r="W2193" s="37">
        <f t="shared" si="771"/>
        <v>44290.59</v>
      </c>
    </row>
    <row r="2194" spans="1:23" x14ac:dyDescent="0.35">
      <c r="A2194" s="30">
        <v>46038</v>
      </c>
      <c r="B2194" s="31" t="s">
        <v>1138</v>
      </c>
      <c r="C2194" s="31" t="s">
        <v>790</v>
      </c>
      <c r="D2194" s="31">
        <v>49750</v>
      </c>
      <c r="E2194" s="31">
        <v>7960</v>
      </c>
      <c r="F2194" s="31">
        <v>57710</v>
      </c>
      <c r="G2194" s="31">
        <v>42710</v>
      </c>
      <c r="H2194" s="31">
        <f>+G2194/1.16</f>
        <v>36818.965517241384</v>
      </c>
      <c r="I2194" s="30">
        <v>46068</v>
      </c>
      <c r="J2194" s="30" t="s">
        <v>503</v>
      </c>
      <c r="K2194" s="31" t="s">
        <v>510</v>
      </c>
      <c r="L2194" s="31" t="s">
        <v>397</v>
      </c>
      <c r="M2194" s="31" t="s">
        <v>388</v>
      </c>
      <c r="N2194" s="7">
        <v>46059</v>
      </c>
      <c r="O2194" s="33">
        <f t="shared" si="763"/>
        <v>2</v>
      </c>
      <c r="P2194" s="33">
        <f t="shared" si="764"/>
        <v>6</v>
      </c>
      <c r="Q2194" s="52">
        <f t="shared" si="765"/>
        <v>0</v>
      </c>
      <c r="R2194" s="37">
        <f t="shared" si="766"/>
        <v>0</v>
      </c>
      <c r="S2194" s="37">
        <f t="shared" si="767"/>
        <v>0</v>
      </c>
      <c r="T2194" s="37">
        <f t="shared" si="768"/>
        <v>0</v>
      </c>
      <c r="U2194" s="37">
        <f t="shared" si="769"/>
        <v>0</v>
      </c>
      <c r="V2194" s="37">
        <f t="shared" si="770"/>
        <v>0</v>
      </c>
      <c r="W2194" s="37">
        <f t="shared" si="771"/>
        <v>36818.965517241384</v>
      </c>
    </row>
    <row r="2195" spans="1:23" x14ac:dyDescent="0.35">
      <c r="A2195" s="30">
        <v>46038</v>
      </c>
      <c r="B2195" s="31" t="s">
        <v>1139</v>
      </c>
      <c r="C2195" s="31" t="s">
        <v>745</v>
      </c>
      <c r="D2195" s="31">
        <v>30090.18</v>
      </c>
      <c r="E2195" s="31">
        <v>4814.43</v>
      </c>
      <c r="F2195" s="31">
        <v>34904.61</v>
      </c>
      <c r="G2195" s="31">
        <v>34904.61</v>
      </c>
      <c r="H2195" s="31">
        <f t="shared" ref="H2195:H2210" si="774">+D2195</f>
        <v>30090.18</v>
      </c>
      <c r="I2195" s="30">
        <v>46068</v>
      </c>
      <c r="J2195" s="30" t="s">
        <v>503</v>
      </c>
      <c r="K2195" s="31" t="s">
        <v>504</v>
      </c>
      <c r="L2195" s="31" t="s">
        <v>835</v>
      </c>
      <c r="M2195" s="31" t="s">
        <v>388</v>
      </c>
      <c r="N2195" s="7">
        <v>46059</v>
      </c>
      <c r="O2195" s="33">
        <f t="shared" si="763"/>
        <v>2</v>
      </c>
      <c r="P2195" s="33">
        <f t="shared" si="764"/>
        <v>6</v>
      </c>
      <c r="Q2195" s="52">
        <f t="shared" si="765"/>
        <v>0</v>
      </c>
      <c r="R2195" s="37">
        <f t="shared" si="766"/>
        <v>0</v>
      </c>
      <c r="S2195" s="37">
        <f t="shared" si="767"/>
        <v>0</v>
      </c>
      <c r="T2195" s="37">
        <f t="shared" si="768"/>
        <v>0</v>
      </c>
      <c r="U2195" s="37">
        <f t="shared" si="769"/>
        <v>0</v>
      </c>
      <c r="V2195" s="37">
        <f t="shared" si="770"/>
        <v>0</v>
      </c>
      <c r="W2195" s="37">
        <f t="shared" si="771"/>
        <v>30090.18</v>
      </c>
    </row>
    <row r="2196" spans="1:23" x14ac:dyDescent="0.35">
      <c r="A2196" s="30">
        <v>46037</v>
      </c>
      <c r="B2196" s="31" t="s">
        <v>1140</v>
      </c>
      <c r="C2196" s="31" t="s">
        <v>410</v>
      </c>
      <c r="D2196" s="31">
        <v>7200</v>
      </c>
      <c r="E2196" s="31">
        <v>1152</v>
      </c>
      <c r="F2196" s="31">
        <v>8352</v>
      </c>
      <c r="G2196" s="31">
        <v>8352</v>
      </c>
      <c r="H2196" s="31">
        <f t="shared" si="774"/>
        <v>7200</v>
      </c>
      <c r="I2196" s="30">
        <v>46067</v>
      </c>
      <c r="J2196" s="30" t="s">
        <v>503</v>
      </c>
      <c r="K2196" s="31" t="s">
        <v>504</v>
      </c>
      <c r="L2196" s="31" t="s">
        <v>397</v>
      </c>
      <c r="M2196" s="31" t="s">
        <v>388</v>
      </c>
      <c r="N2196" s="7">
        <v>46059</v>
      </c>
      <c r="O2196" s="33">
        <f t="shared" si="763"/>
        <v>2</v>
      </c>
      <c r="P2196" s="33">
        <f t="shared" si="764"/>
        <v>6</v>
      </c>
      <c r="Q2196" s="52">
        <f t="shared" si="765"/>
        <v>0</v>
      </c>
      <c r="R2196" s="37">
        <f t="shared" si="766"/>
        <v>0</v>
      </c>
      <c r="S2196" s="37">
        <f t="shared" si="767"/>
        <v>0</v>
      </c>
      <c r="T2196" s="37">
        <f t="shared" si="768"/>
        <v>0</v>
      </c>
      <c r="U2196" s="37">
        <f t="shared" si="769"/>
        <v>0</v>
      </c>
      <c r="V2196" s="37">
        <f t="shared" si="770"/>
        <v>0</v>
      </c>
      <c r="W2196" s="37">
        <f t="shared" si="771"/>
        <v>7200</v>
      </c>
    </row>
    <row r="2197" spans="1:23" x14ac:dyDescent="0.35">
      <c r="A2197" s="30">
        <v>46037</v>
      </c>
      <c r="B2197" s="31" t="s">
        <v>1141</v>
      </c>
      <c r="C2197" s="31" t="s">
        <v>407</v>
      </c>
      <c r="D2197" s="31">
        <v>19598.37</v>
      </c>
      <c r="E2197" s="31">
        <v>3135.74</v>
      </c>
      <c r="F2197" s="31">
        <v>22734.11</v>
      </c>
      <c r="G2197" s="31">
        <v>22734.11</v>
      </c>
      <c r="H2197" s="31">
        <f t="shared" si="774"/>
        <v>19598.37</v>
      </c>
      <c r="I2197" s="30">
        <v>46067</v>
      </c>
      <c r="J2197" s="30" t="s">
        <v>503</v>
      </c>
      <c r="K2197" s="31" t="s">
        <v>504</v>
      </c>
      <c r="L2197" s="31" t="s">
        <v>835</v>
      </c>
      <c r="M2197" s="31" t="s">
        <v>388</v>
      </c>
      <c r="N2197" s="7">
        <v>46059</v>
      </c>
      <c r="O2197" s="33">
        <f t="shared" si="763"/>
        <v>2</v>
      </c>
      <c r="P2197" s="33">
        <f t="shared" si="764"/>
        <v>6</v>
      </c>
      <c r="Q2197" s="52">
        <f t="shared" si="765"/>
        <v>0</v>
      </c>
      <c r="R2197" s="37">
        <f t="shared" si="766"/>
        <v>0</v>
      </c>
      <c r="S2197" s="37">
        <f t="shared" si="767"/>
        <v>0</v>
      </c>
      <c r="T2197" s="37">
        <f t="shared" si="768"/>
        <v>0</v>
      </c>
      <c r="U2197" s="37">
        <f t="shared" si="769"/>
        <v>0</v>
      </c>
      <c r="V2197" s="37">
        <f t="shared" si="770"/>
        <v>0</v>
      </c>
      <c r="W2197" s="37">
        <f t="shared" si="771"/>
        <v>19598.37</v>
      </c>
    </row>
    <row r="2198" spans="1:23" x14ac:dyDescent="0.35">
      <c r="A2198" s="30">
        <v>46037</v>
      </c>
      <c r="B2198" s="31" t="s">
        <v>1142</v>
      </c>
      <c r="C2198" s="31" t="s">
        <v>926</v>
      </c>
      <c r="D2198" s="31">
        <v>44390</v>
      </c>
      <c r="E2198" s="31">
        <v>7102.4</v>
      </c>
      <c r="F2198" s="31">
        <v>51492.4</v>
      </c>
      <c r="G2198" s="31">
        <v>51492.4</v>
      </c>
      <c r="H2198" s="31">
        <f t="shared" si="774"/>
        <v>44390</v>
      </c>
      <c r="I2198" s="30">
        <v>46067</v>
      </c>
      <c r="J2198" s="30" t="s">
        <v>503</v>
      </c>
      <c r="K2198" s="31" t="s">
        <v>504</v>
      </c>
      <c r="L2198" s="31" t="s">
        <v>835</v>
      </c>
      <c r="M2198" s="31" t="s">
        <v>388</v>
      </c>
      <c r="N2198" s="7">
        <v>46059</v>
      </c>
      <c r="O2198" s="33">
        <f t="shared" si="763"/>
        <v>2</v>
      </c>
      <c r="P2198" s="33">
        <f t="shared" si="764"/>
        <v>6</v>
      </c>
      <c r="Q2198" s="52">
        <f t="shared" si="765"/>
        <v>0</v>
      </c>
      <c r="R2198" s="37">
        <f t="shared" si="766"/>
        <v>0</v>
      </c>
      <c r="S2198" s="37">
        <f t="shared" si="767"/>
        <v>0</v>
      </c>
      <c r="T2198" s="37">
        <f t="shared" si="768"/>
        <v>0</v>
      </c>
      <c r="U2198" s="37">
        <f t="shared" si="769"/>
        <v>0</v>
      </c>
      <c r="V2198" s="37">
        <f t="shared" si="770"/>
        <v>0</v>
      </c>
      <c r="W2198" s="37">
        <f t="shared" si="771"/>
        <v>44390</v>
      </c>
    </row>
    <row r="2199" spans="1:23" x14ac:dyDescent="0.35">
      <c r="A2199" s="30">
        <v>46037</v>
      </c>
      <c r="B2199" s="31" t="s">
        <v>1143</v>
      </c>
      <c r="C2199" s="31" t="s">
        <v>920</v>
      </c>
      <c r="D2199" s="31">
        <v>17638.53</v>
      </c>
      <c r="E2199" s="31">
        <v>2822.16</v>
      </c>
      <c r="F2199" s="31">
        <v>20460.689999999999</v>
      </c>
      <c r="G2199" s="31">
        <v>20460.689999999999</v>
      </c>
      <c r="H2199" s="31">
        <f t="shared" si="774"/>
        <v>17638.53</v>
      </c>
      <c r="I2199" s="30">
        <v>46067</v>
      </c>
      <c r="J2199" s="30" t="s">
        <v>503</v>
      </c>
      <c r="K2199" s="31" t="s">
        <v>504</v>
      </c>
      <c r="L2199" s="31" t="s">
        <v>835</v>
      </c>
      <c r="M2199" s="31" t="s">
        <v>388</v>
      </c>
      <c r="N2199" s="7">
        <v>46059</v>
      </c>
      <c r="O2199" s="33">
        <f t="shared" si="763"/>
        <v>2</v>
      </c>
      <c r="P2199" s="33">
        <f t="shared" si="764"/>
        <v>6</v>
      </c>
      <c r="Q2199" s="52">
        <f t="shared" si="765"/>
        <v>0</v>
      </c>
      <c r="R2199" s="37">
        <f t="shared" si="766"/>
        <v>0</v>
      </c>
      <c r="S2199" s="37">
        <f t="shared" si="767"/>
        <v>0</v>
      </c>
      <c r="T2199" s="37">
        <f t="shared" si="768"/>
        <v>0</v>
      </c>
      <c r="U2199" s="37">
        <f t="shared" si="769"/>
        <v>0</v>
      </c>
      <c r="V2199" s="37">
        <f t="shared" si="770"/>
        <v>0</v>
      </c>
      <c r="W2199" s="37">
        <f t="shared" si="771"/>
        <v>17638.53</v>
      </c>
    </row>
    <row r="2200" spans="1:23" x14ac:dyDescent="0.35">
      <c r="A2200" s="30">
        <v>46036</v>
      </c>
      <c r="B2200" s="31" t="s">
        <v>1148</v>
      </c>
      <c r="C2200" s="31" t="s">
        <v>523</v>
      </c>
      <c r="D2200" s="31">
        <v>7480</v>
      </c>
      <c r="E2200" s="31">
        <v>1196.8</v>
      </c>
      <c r="F2200" s="31">
        <v>8676.7999999999993</v>
      </c>
      <c r="G2200" s="31">
        <v>8676.7999999999993</v>
      </c>
      <c r="H2200" s="31">
        <f t="shared" si="774"/>
        <v>7480</v>
      </c>
      <c r="I2200" s="30">
        <v>46066</v>
      </c>
      <c r="J2200" s="30" t="s">
        <v>505</v>
      </c>
      <c r="K2200" s="31" t="s">
        <v>504</v>
      </c>
      <c r="L2200" s="31" t="s">
        <v>397</v>
      </c>
      <c r="M2200" s="31" t="s">
        <v>388</v>
      </c>
      <c r="N2200" s="7">
        <v>46059</v>
      </c>
      <c r="O2200" s="33">
        <f t="shared" si="763"/>
        <v>2</v>
      </c>
      <c r="P2200" s="33">
        <f t="shared" si="764"/>
        <v>6</v>
      </c>
      <c r="Q2200" s="52">
        <f t="shared" si="765"/>
        <v>0</v>
      </c>
      <c r="R2200" s="37">
        <f t="shared" si="766"/>
        <v>0</v>
      </c>
      <c r="S2200" s="37">
        <f t="shared" si="767"/>
        <v>0</v>
      </c>
      <c r="T2200" s="37">
        <f t="shared" si="768"/>
        <v>0</v>
      </c>
      <c r="U2200" s="37">
        <f t="shared" si="769"/>
        <v>0</v>
      </c>
      <c r="V2200" s="37">
        <f t="shared" si="770"/>
        <v>7480</v>
      </c>
      <c r="W2200" s="37">
        <f t="shared" si="771"/>
        <v>0</v>
      </c>
    </row>
    <row r="2201" spans="1:23" x14ac:dyDescent="0.35">
      <c r="A2201" s="30">
        <v>46036</v>
      </c>
      <c r="B2201" s="31" t="s">
        <v>1151</v>
      </c>
      <c r="C2201" s="31" t="s">
        <v>674</v>
      </c>
      <c r="D2201" s="31">
        <v>109266.48</v>
      </c>
      <c r="E2201" s="31">
        <v>17482.64</v>
      </c>
      <c r="F2201" s="31">
        <v>126749.12</v>
      </c>
      <c r="G2201" s="31">
        <v>126749.12</v>
      </c>
      <c r="H2201" s="31">
        <f t="shared" si="774"/>
        <v>109266.48</v>
      </c>
      <c r="I2201" s="30">
        <v>46066</v>
      </c>
      <c r="J2201" s="30" t="s">
        <v>505</v>
      </c>
      <c r="K2201" s="31" t="s">
        <v>504</v>
      </c>
      <c r="L2201" s="31" t="s">
        <v>835</v>
      </c>
      <c r="M2201" s="31" t="s">
        <v>388</v>
      </c>
      <c r="N2201" s="7">
        <v>46059</v>
      </c>
      <c r="O2201" s="33">
        <f t="shared" si="763"/>
        <v>2</v>
      </c>
      <c r="P2201" s="33">
        <f t="shared" si="764"/>
        <v>6</v>
      </c>
      <c r="Q2201" s="52">
        <f t="shared" si="765"/>
        <v>0</v>
      </c>
      <c r="R2201" s="37">
        <f t="shared" si="766"/>
        <v>0</v>
      </c>
      <c r="S2201" s="37">
        <f t="shared" si="767"/>
        <v>0</v>
      </c>
      <c r="T2201" s="37">
        <f t="shared" si="768"/>
        <v>0</v>
      </c>
      <c r="U2201" s="37">
        <f t="shared" si="769"/>
        <v>0</v>
      </c>
      <c r="V2201" s="37">
        <f t="shared" si="770"/>
        <v>109266.48</v>
      </c>
      <c r="W2201" s="37">
        <f t="shared" si="771"/>
        <v>0</v>
      </c>
    </row>
    <row r="2202" spans="1:23" x14ac:dyDescent="0.35">
      <c r="A2202" s="30">
        <v>46036</v>
      </c>
      <c r="B2202" s="31" t="s">
        <v>1152</v>
      </c>
      <c r="C2202" s="31" t="s">
        <v>523</v>
      </c>
      <c r="D2202" s="31">
        <v>8400</v>
      </c>
      <c r="E2202" s="31">
        <v>1344</v>
      </c>
      <c r="F2202" s="31">
        <v>9744</v>
      </c>
      <c r="G2202" s="31">
        <v>9744</v>
      </c>
      <c r="H2202" s="31">
        <f t="shared" si="774"/>
        <v>8400</v>
      </c>
      <c r="I2202" s="30">
        <v>46066</v>
      </c>
      <c r="J2202" s="30" t="s">
        <v>505</v>
      </c>
      <c r="K2202" s="31" t="s">
        <v>504</v>
      </c>
      <c r="L2202" s="31" t="s">
        <v>397</v>
      </c>
      <c r="M2202" s="31" t="s">
        <v>388</v>
      </c>
      <c r="N2202" s="7">
        <v>46059</v>
      </c>
      <c r="O2202" s="33">
        <f t="shared" si="763"/>
        <v>2</v>
      </c>
      <c r="P2202" s="33">
        <f t="shared" si="764"/>
        <v>6</v>
      </c>
      <c r="Q2202" s="52">
        <f t="shared" si="765"/>
        <v>0</v>
      </c>
      <c r="R2202" s="37">
        <f t="shared" si="766"/>
        <v>0</v>
      </c>
      <c r="S2202" s="37">
        <f t="shared" si="767"/>
        <v>0</v>
      </c>
      <c r="T2202" s="37">
        <f t="shared" si="768"/>
        <v>0</v>
      </c>
      <c r="U2202" s="37">
        <f t="shared" si="769"/>
        <v>0</v>
      </c>
      <c r="V2202" s="37">
        <f t="shared" si="770"/>
        <v>8400</v>
      </c>
      <c r="W2202" s="37">
        <f t="shared" si="771"/>
        <v>0</v>
      </c>
    </row>
    <row r="2203" spans="1:23" x14ac:dyDescent="0.35">
      <c r="A2203" s="30">
        <v>46035</v>
      </c>
      <c r="B2203" s="31" t="s">
        <v>1157</v>
      </c>
      <c r="C2203" s="31" t="s">
        <v>966</v>
      </c>
      <c r="D2203" s="31">
        <v>18000</v>
      </c>
      <c r="E2203" s="31">
        <v>2880</v>
      </c>
      <c r="F2203" s="31">
        <v>20880</v>
      </c>
      <c r="G2203" s="31">
        <v>20880</v>
      </c>
      <c r="H2203" s="31">
        <f t="shared" si="774"/>
        <v>18000</v>
      </c>
      <c r="I2203" s="30">
        <v>46065</v>
      </c>
      <c r="J2203" s="30" t="s">
        <v>505</v>
      </c>
      <c r="K2203" s="31" t="s">
        <v>504</v>
      </c>
      <c r="L2203" s="31" t="s">
        <v>397</v>
      </c>
      <c r="M2203" s="31" t="s">
        <v>388</v>
      </c>
      <c r="N2203" s="7">
        <v>46059</v>
      </c>
      <c r="O2203" s="33">
        <f t="shared" si="763"/>
        <v>2</v>
      </c>
      <c r="P2203" s="33">
        <f t="shared" si="764"/>
        <v>6</v>
      </c>
      <c r="Q2203" s="52">
        <f t="shared" si="765"/>
        <v>0</v>
      </c>
      <c r="R2203" s="37">
        <f t="shared" si="766"/>
        <v>0</v>
      </c>
      <c r="S2203" s="37">
        <f t="shared" si="767"/>
        <v>0</v>
      </c>
      <c r="T2203" s="37">
        <f t="shared" si="768"/>
        <v>0</v>
      </c>
      <c r="U2203" s="37">
        <f t="shared" si="769"/>
        <v>0</v>
      </c>
      <c r="V2203" s="37">
        <f t="shared" si="770"/>
        <v>18000</v>
      </c>
      <c r="W2203" s="37">
        <f t="shared" si="771"/>
        <v>0</v>
      </c>
    </row>
    <row r="2204" spans="1:23" x14ac:dyDescent="0.35">
      <c r="A2204" s="30">
        <v>46035</v>
      </c>
      <c r="B2204" s="31" t="s">
        <v>1158</v>
      </c>
      <c r="C2204" s="31" t="s">
        <v>400</v>
      </c>
      <c r="D2204" s="31">
        <v>91381.97</v>
      </c>
      <c r="E2204" s="31">
        <v>14621.12</v>
      </c>
      <c r="F2204" s="31">
        <v>106003.09</v>
      </c>
      <c r="G2204" s="31">
        <v>106003.09</v>
      </c>
      <c r="H2204" s="31">
        <f t="shared" si="774"/>
        <v>91381.97</v>
      </c>
      <c r="I2204" s="30">
        <v>46065</v>
      </c>
      <c r="J2204" s="30" t="s">
        <v>505</v>
      </c>
      <c r="K2204" s="31" t="s">
        <v>504</v>
      </c>
      <c r="L2204" s="31" t="s">
        <v>397</v>
      </c>
      <c r="M2204" s="31" t="s">
        <v>388</v>
      </c>
      <c r="N2204" s="7">
        <v>46059</v>
      </c>
      <c r="O2204" s="33">
        <f t="shared" si="763"/>
        <v>2</v>
      </c>
      <c r="P2204" s="33">
        <f t="shared" si="764"/>
        <v>6</v>
      </c>
      <c r="Q2204" s="52">
        <f t="shared" si="765"/>
        <v>0</v>
      </c>
      <c r="R2204" s="37">
        <f t="shared" si="766"/>
        <v>0</v>
      </c>
      <c r="S2204" s="37">
        <f t="shared" si="767"/>
        <v>0</v>
      </c>
      <c r="T2204" s="37">
        <f t="shared" si="768"/>
        <v>0</v>
      </c>
      <c r="U2204" s="37">
        <f t="shared" si="769"/>
        <v>0</v>
      </c>
      <c r="V2204" s="37">
        <f t="shared" si="770"/>
        <v>91381.97</v>
      </c>
      <c r="W2204" s="37">
        <f t="shared" si="771"/>
        <v>0</v>
      </c>
    </row>
    <row r="2205" spans="1:23" x14ac:dyDescent="0.35">
      <c r="A2205" s="30">
        <v>46034</v>
      </c>
      <c r="B2205" s="31" t="s">
        <v>1165</v>
      </c>
      <c r="C2205" s="31" t="s">
        <v>1166</v>
      </c>
      <c r="D2205" s="31">
        <v>10071.15</v>
      </c>
      <c r="E2205" s="31">
        <v>1611.38</v>
      </c>
      <c r="F2205" s="31">
        <v>11682.53</v>
      </c>
      <c r="G2205" s="31">
        <v>11682.53</v>
      </c>
      <c r="H2205" s="31">
        <f t="shared" si="774"/>
        <v>10071.15</v>
      </c>
      <c r="I2205" s="30">
        <v>46064</v>
      </c>
      <c r="J2205" s="30" t="s">
        <v>505</v>
      </c>
      <c r="K2205" s="31" t="s">
        <v>504</v>
      </c>
      <c r="L2205" s="31" t="s">
        <v>397</v>
      </c>
      <c r="M2205" s="31" t="s">
        <v>388</v>
      </c>
      <c r="N2205" s="7">
        <v>46059</v>
      </c>
      <c r="O2205" s="33">
        <f t="shared" si="763"/>
        <v>2</v>
      </c>
      <c r="P2205" s="33">
        <f t="shared" si="764"/>
        <v>6</v>
      </c>
      <c r="Q2205" s="52">
        <f t="shared" si="765"/>
        <v>0</v>
      </c>
      <c r="R2205" s="37">
        <f t="shared" si="766"/>
        <v>0</v>
      </c>
      <c r="S2205" s="37">
        <f t="shared" si="767"/>
        <v>0</v>
      </c>
      <c r="T2205" s="37">
        <f t="shared" si="768"/>
        <v>0</v>
      </c>
      <c r="U2205" s="37">
        <f t="shared" si="769"/>
        <v>0</v>
      </c>
      <c r="V2205" s="37">
        <f t="shared" si="770"/>
        <v>10071.15</v>
      </c>
      <c r="W2205" s="37">
        <f t="shared" si="771"/>
        <v>0</v>
      </c>
    </row>
    <row r="2206" spans="1:23" x14ac:dyDescent="0.35">
      <c r="A2206" s="30">
        <v>46031</v>
      </c>
      <c r="B2206" s="31" t="s">
        <v>1083</v>
      </c>
      <c r="C2206" s="31" t="s">
        <v>674</v>
      </c>
      <c r="D2206" s="31">
        <v>34388.089999999997</v>
      </c>
      <c r="E2206" s="31">
        <v>5502.09</v>
      </c>
      <c r="F2206" s="31">
        <v>39890.18</v>
      </c>
      <c r="G2206" s="31">
        <v>39890.18</v>
      </c>
      <c r="H2206" s="31">
        <f t="shared" si="774"/>
        <v>34388.089999999997</v>
      </c>
      <c r="I2206" s="30">
        <v>46061</v>
      </c>
      <c r="J2206" s="30" t="s">
        <v>505</v>
      </c>
      <c r="K2206" s="31" t="s">
        <v>504</v>
      </c>
      <c r="L2206" s="31" t="s">
        <v>835</v>
      </c>
      <c r="M2206" s="31" t="s">
        <v>388</v>
      </c>
      <c r="N2206" s="7">
        <v>46059</v>
      </c>
      <c r="O2206" s="33">
        <f t="shared" si="763"/>
        <v>2</v>
      </c>
      <c r="P2206" s="33">
        <f t="shared" si="764"/>
        <v>6</v>
      </c>
      <c r="Q2206" s="52">
        <f t="shared" si="765"/>
        <v>0</v>
      </c>
      <c r="R2206" s="37">
        <f t="shared" si="766"/>
        <v>0</v>
      </c>
      <c r="S2206" s="37">
        <f t="shared" si="767"/>
        <v>0</v>
      </c>
      <c r="T2206" s="37">
        <f t="shared" si="768"/>
        <v>0</v>
      </c>
      <c r="U2206" s="37">
        <f t="shared" si="769"/>
        <v>0</v>
      </c>
      <c r="V2206" s="37">
        <f t="shared" si="770"/>
        <v>34388.089999999997</v>
      </c>
      <c r="W2206" s="37">
        <f t="shared" si="771"/>
        <v>0</v>
      </c>
    </row>
    <row r="2207" spans="1:23" x14ac:dyDescent="0.35">
      <c r="A2207" s="30">
        <v>46031</v>
      </c>
      <c r="B2207" s="31" t="s">
        <v>1084</v>
      </c>
      <c r="C2207" s="31" t="s">
        <v>408</v>
      </c>
      <c r="D2207" s="31">
        <v>12400</v>
      </c>
      <c r="E2207" s="31">
        <v>1984</v>
      </c>
      <c r="F2207" s="31">
        <v>14384</v>
      </c>
      <c r="G2207" s="31">
        <v>14384</v>
      </c>
      <c r="H2207" s="31">
        <f t="shared" si="774"/>
        <v>12400</v>
      </c>
      <c r="I2207" s="30">
        <v>46061</v>
      </c>
      <c r="J2207" s="30" t="s">
        <v>505</v>
      </c>
      <c r="K2207" s="31" t="s">
        <v>504</v>
      </c>
      <c r="L2207" s="31" t="s">
        <v>397</v>
      </c>
      <c r="M2207" s="31" t="s">
        <v>388</v>
      </c>
      <c r="N2207" s="7">
        <v>46059</v>
      </c>
      <c r="O2207" s="33">
        <f t="shared" si="763"/>
        <v>2</v>
      </c>
      <c r="P2207" s="33">
        <f t="shared" si="764"/>
        <v>6</v>
      </c>
      <c r="Q2207" s="52">
        <f t="shared" si="765"/>
        <v>0</v>
      </c>
      <c r="R2207" s="37">
        <f t="shared" si="766"/>
        <v>0</v>
      </c>
      <c r="S2207" s="37">
        <f t="shared" si="767"/>
        <v>0</v>
      </c>
      <c r="T2207" s="37">
        <f t="shared" si="768"/>
        <v>0</v>
      </c>
      <c r="U2207" s="37">
        <f t="shared" si="769"/>
        <v>0</v>
      </c>
      <c r="V2207" s="37">
        <f t="shared" si="770"/>
        <v>12400</v>
      </c>
      <c r="W2207" s="37">
        <f t="shared" si="771"/>
        <v>0</v>
      </c>
    </row>
    <row r="2208" spans="1:23" x14ac:dyDescent="0.35">
      <c r="A2208" s="30">
        <v>46031</v>
      </c>
      <c r="B2208" s="31" t="s">
        <v>1086</v>
      </c>
      <c r="C2208" s="31" t="s">
        <v>966</v>
      </c>
      <c r="D2208" s="31">
        <v>72000</v>
      </c>
      <c r="E2208" s="31">
        <v>11520</v>
      </c>
      <c r="F2208" s="31">
        <v>83520</v>
      </c>
      <c r="G2208" s="31">
        <v>83520</v>
      </c>
      <c r="H2208" s="31">
        <f t="shared" si="774"/>
        <v>72000</v>
      </c>
      <c r="I2208" s="30">
        <v>46061</v>
      </c>
      <c r="J2208" s="30" t="s">
        <v>505</v>
      </c>
      <c r="K2208" s="31" t="s">
        <v>504</v>
      </c>
      <c r="L2208" s="31" t="s">
        <v>397</v>
      </c>
      <c r="M2208" s="31" t="s">
        <v>388</v>
      </c>
      <c r="N2208" s="7">
        <v>46059</v>
      </c>
      <c r="O2208" s="33">
        <f t="shared" si="763"/>
        <v>2</v>
      </c>
      <c r="P2208" s="33">
        <f t="shared" si="764"/>
        <v>6</v>
      </c>
      <c r="Q2208" s="52">
        <f t="shared" si="765"/>
        <v>0</v>
      </c>
      <c r="R2208" s="37">
        <f t="shared" si="766"/>
        <v>0</v>
      </c>
      <c r="S2208" s="37">
        <f t="shared" si="767"/>
        <v>0</v>
      </c>
      <c r="T2208" s="37">
        <f t="shared" si="768"/>
        <v>0</v>
      </c>
      <c r="U2208" s="37">
        <f t="shared" si="769"/>
        <v>0</v>
      </c>
      <c r="V2208" s="37">
        <f t="shared" si="770"/>
        <v>72000</v>
      </c>
      <c r="W2208" s="37">
        <f t="shared" si="771"/>
        <v>0</v>
      </c>
    </row>
    <row r="2209" spans="1:23" x14ac:dyDescent="0.35">
      <c r="A2209" s="30">
        <v>46030</v>
      </c>
      <c r="B2209" s="31" t="s">
        <v>1091</v>
      </c>
      <c r="C2209" s="31" t="s">
        <v>831</v>
      </c>
      <c r="D2209" s="31">
        <v>45000</v>
      </c>
      <c r="E2209" s="31"/>
      <c r="F2209" s="31">
        <v>45000</v>
      </c>
      <c r="G2209" s="31">
        <v>45000</v>
      </c>
      <c r="H2209" s="31">
        <f t="shared" si="774"/>
        <v>45000</v>
      </c>
      <c r="I2209" s="30">
        <v>46060</v>
      </c>
      <c r="J2209" s="30" t="s">
        <v>505</v>
      </c>
      <c r="K2209" s="31" t="s">
        <v>504</v>
      </c>
      <c r="L2209" s="31" t="s">
        <v>397</v>
      </c>
      <c r="M2209" s="31" t="s">
        <v>388</v>
      </c>
      <c r="N2209" s="7">
        <v>46059</v>
      </c>
      <c r="O2209" s="33">
        <f t="shared" si="763"/>
        <v>2</v>
      </c>
      <c r="P2209" s="33">
        <f t="shared" si="764"/>
        <v>6</v>
      </c>
      <c r="Q2209" s="52">
        <f t="shared" si="765"/>
        <v>0</v>
      </c>
      <c r="R2209" s="37">
        <f t="shared" si="766"/>
        <v>0</v>
      </c>
      <c r="S2209" s="37">
        <f t="shared" si="767"/>
        <v>0</v>
      </c>
      <c r="T2209" s="37">
        <f t="shared" si="768"/>
        <v>0</v>
      </c>
      <c r="U2209" s="37">
        <f t="shared" si="769"/>
        <v>0</v>
      </c>
      <c r="V2209" s="37">
        <f t="shared" si="770"/>
        <v>45000</v>
      </c>
      <c r="W2209" s="37">
        <f t="shared" si="771"/>
        <v>0</v>
      </c>
    </row>
    <row r="2210" spans="1:23" x14ac:dyDescent="0.35">
      <c r="A2210" s="30">
        <v>46030</v>
      </c>
      <c r="B2210" s="31" t="s">
        <v>1092</v>
      </c>
      <c r="C2210" s="31" t="s">
        <v>562</v>
      </c>
      <c r="D2210" s="31">
        <v>410665.18</v>
      </c>
      <c r="E2210" s="31">
        <v>65706.429999999993</v>
      </c>
      <c r="F2210" s="31">
        <v>476371.61</v>
      </c>
      <c r="G2210" s="31">
        <v>476371.61</v>
      </c>
      <c r="H2210" s="31">
        <f t="shared" si="774"/>
        <v>410665.18</v>
      </c>
      <c r="I2210" s="30">
        <v>46060</v>
      </c>
      <c r="J2210" s="30" t="s">
        <v>505</v>
      </c>
      <c r="K2210" s="31" t="s">
        <v>504</v>
      </c>
      <c r="L2210" s="31" t="s">
        <v>835</v>
      </c>
      <c r="M2210" s="31" t="s">
        <v>388</v>
      </c>
      <c r="N2210" s="7">
        <v>46059</v>
      </c>
      <c r="O2210" s="33">
        <f t="shared" si="763"/>
        <v>2</v>
      </c>
      <c r="P2210" s="33">
        <f t="shared" si="764"/>
        <v>6</v>
      </c>
      <c r="Q2210" s="52">
        <f t="shared" si="765"/>
        <v>0</v>
      </c>
      <c r="R2210" s="37">
        <f t="shared" si="766"/>
        <v>0</v>
      </c>
      <c r="S2210" s="37">
        <f t="shared" si="767"/>
        <v>0</v>
      </c>
      <c r="T2210" s="37">
        <f t="shared" si="768"/>
        <v>0</v>
      </c>
      <c r="U2210" s="37">
        <f t="shared" si="769"/>
        <v>0</v>
      </c>
      <c r="V2210" s="37">
        <f t="shared" si="770"/>
        <v>410665.18</v>
      </c>
      <c r="W2210" s="37">
        <f t="shared" si="771"/>
        <v>0</v>
      </c>
    </row>
    <row r="2211" spans="1:23" x14ac:dyDescent="0.35">
      <c r="A2211" s="30">
        <v>46030</v>
      </c>
      <c r="B2211" s="31" t="s">
        <v>1093</v>
      </c>
      <c r="C2211" s="31" t="s">
        <v>402</v>
      </c>
      <c r="D2211" s="31">
        <v>63900</v>
      </c>
      <c r="E2211" s="31">
        <v>10224</v>
      </c>
      <c r="F2211" s="31">
        <v>74124</v>
      </c>
      <c r="G2211" s="31">
        <v>41000</v>
      </c>
      <c r="H2211" s="31">
        <f>+G2211/1.16</f>
        <v>35344.827586206899</v>
      </c>
      <c r="I2211" s="30">
        <v>46060</v>
      </c>
      <c r="J2211" s="30" t="s">
        <v>505</v>
      </c>
      <c r="K2211" s="31" t="s">
        <v>510</v>
      </c>
      <c r="L2211" s="31" t="s">
        <v>397</v>
      </c>
      <c r="M2211" s="31" t="s">
        <v>388</v>
      </c>
      <c r="N2211" s="7">
        <v>46059</v>
      </c>
      <c r="O2211" s="33">
        <f t="shared" si="763"/>
        <v>2</v>
      </c>
      <c r="P2211" s="33">
        <f t="shared" si="764"/>
        <v>6</v>
      </c>
      <c r="Q2211" s="52">
        <f t="shared" si="765"/>
        <v>0</v>
      </c>
      <c r="R2211" s="37">
        <f t="shared" si="766"/>
        <v>0</v>
      </c>
      <c r="S2211" s="37">
        <f t="shared" si="767"/>
        <v>0</v>
      </c>
      <c r="T2211" s="37">
        <f t="shared" si="768"/>
        <v>0</v>
      </c>
      <c r="U2211" s="37">
        <f t="shared" si="769"/>
        <v>0</v>
      </c>
      <c r="V2211" s="37">
        <f t="shared" si="770"/>
        <v>35344.827586206899</v>
      </c>
      <c r="W2211" s="37">
        <f t="shared" si="771"/>
        <v>0</v>
      </c>
    </row>
    <row r="2212" spans="1:23" x14ac:dyDescent="0.35">
      <c r="A2212" s="30">
        <v>46029</v>
      </c>
      <c r="B2212" s="31" t="s">
        <v>1094</v>
      </c>
      <c r="C2212" s="31" t="s">
        <v>831</v>
      </c>
      <c r="D2212" s="31">
        <v>12399.09</v>
      </c>
      <c r="E2212" s="31">
        <v>1983.85</v>
      </c>
      <c r="F2212" s="31">
        <v>14382.94</v>
      </c>
      <c r="G2212" s="31">
        <v>14382.94</v>
      </c>
      <c r="H2212" s="31">
        <f t="shared" ref="H2212:H2221" si="775">+D2212</f>
        <v>12399.09</v>
      </c>
      <c r="I2212" s="30">
        <v>46059</v>
      </c>
      <c r="J2212" s="30" t="s">
        <v>506</v>
      </c>
      <c r="K2212" s="31" t="s">
        <v>504</v>
      </c>
      <c r="L2212" s="31" t="s">
        <v>397</v>
      </c>
      <c r="M2212" s="31" t="s">
        <v>388</v>
      </c>
      <c r="N2212" s="7">
        <v>46059</v>
      </c>
      <c r="O2212" s="33">
        <f t="shared" si="763"/>
        <v>2</v>
      </c>
      <c r="P2212" s="33">
        <f t="shared" si="764"/>
        <v>6</v>
      </c>
      <c r="Q2212" s="52">
        <f t="shared" si="765"/>
        <v>1</v>
      </c>
      <c r="R2212" s="37">
        <f t="shared" si="766"/>
        <v>12399.09</v>
      </c>
      <c r="S2212" s="37">
        <f t="shared" si="767"/>
        <v>0</v>
      </c>
      <c r="T2212" s="37">
        <f t="shared" si="768"/>
        <v>0</v>
      </c>
      <c r="U2212" s="37">
        <f t="shared" si="769"/>
        <v>0</v>
      </c>
      <c r="V2212" s="37">
        <f t="shared" si="770"/>
        <v>0</v>
      </c>
      <c r="W2212" s="37">
        <f t="shared" si="771"/>
        <v>0</v>
      </c>
    </row>
    <row r="2213" spans="1:23" x14ac:dyDescent="0.35">
      <c r="A2213" s="30">
        <v>46029</v>
      </c>
      <c r="B2213" s="31" t="s">
        <v>1095</v>
      </c>
      <c r="C2213" s="31" t="s">
        <v>400</v>
      </c>
      <c r="D2213" s="31">
        <v>35957.370000000003</v>
      </c>
      <c r="E2213" s="31">
        <v>5753.18</v>
      </c>
      <c r="F2213" s="31">
        <v>41710.550000000003</v>
      </c>
      <c r="G2213" s="31">
        <v>41710.550000000003</v>
      </c>
      <c r="H2213" s="31">
        <f t="shared" si="775"/>
        <v>35957.370000000003</v>
      </c>
      <c r="I2213" s="30">
        <v>46059</v>
      </c>
      <c r="J2213" s="30" t="s">
        <v>506</v>
      </c>
      <c r="K2213" s="31" t="s">
        <v>504</v>
      </c>
      <c r="L2213" s="31" t="s">
        <v>397</v>
      </c>
      <c r="M2213" s="31" t="s">
        <v>388</v>
      </c>
      <c r="N2213" s="7">
        <v>46059</v>
      </c>
      <c r="O2213" s="33">
        <f t="shared" si="763"/>
        <v>2</v>
      </c>
      <c r="P2213" s="33">
        <f t="shared" si="764"/>
        <v>6</v>
      </c>
      <c r="Q2213" s="52">
        <f t="shared" si="765"/>
        <v>1</v>
      </c>
      <c r="R2213" s="37">
        <f t="shared" si="766"/>
        <v>35957.370000000003</v>
      </c>
      <c r="S2213" s="37">
        <f t="shared" si="767"/>
        <v>0</v>
      </c>
      <c r="T2213" s="37">
        <f t="shared" si="768"/>
        <v>0</v>
      </c>
      <c r="U2213" s="37">
        <f t="shared" si="769"/>
        <v>0</v>
      </c>
      <c r="V2213" s="37">
        <f t="shared" si="770"/>
        <v>0</v>
      </c>
      <c r="W2213" s="37">
        <f t="shared" si="771"/>
        <v>0</v>
      </c>
    </row>
    <row r="2214" spans="1:23" x14ac:dyDescent="0.35">
      <c r="A2214" s="30">
        <v>46029</v>
      </c>
      <c r="B2214" s="31" t="s">
        <v>1097</v>
      </c>
      <c r="C2214" s="31" t="s">
        <v>484</v>
      </c>
      <c r="D2214" s="31">
        <v>10800</v>
      </c>
      <c r="E2214" s="31">
        <v>1728</v>
      </c>
      <c r="F2214" s="31">
        <v>12528</v>
      </c>
      <c r="G2214" s="31">
        <v>12528</v>
      </c>
      <c r="H2214" s="31">
        <f t="shared" si="775"/>
        <v>10800</v>
      </c>
      <c r="I2214" s="30">
        <v>46059</v>
      </c>
      <c r="J2214" s="30" t="s">
        <v>506</v>
      </c>
      <c r="K2214" s="31" t="s">
        <v>504</v>
      </c>
      <c r="L2214" s="31" t="s">
        <v>397</v>
      </c>
      <c r="M2214" s="31" t="s">
        <v>388</v>
      </c>
      <c r="N2214" s="7">
        <v>46059</v>
      </c>
      <c r="O2214" s="33">
        <f t="shared" si="763"/>
        <v>2</v>
      </c>
      <c r="P2214" s="33">
        <f t="shared" si="764"/>
        <v>6</v>
      </c>
      <c r="Q2214" s="52">
        <f t="shared" si="765"/>
        <v>1</v>
      </c>
      <c r="R2214" s="37">
        <f t="shared" si="766"/>
        <v>10800</v>
      </c>
      <c r="S2214" s="37">
        <f t="shared" si="767"/>
        <v>0</v>
      </c>
      <c r="T2214" s="37">
        <f t="shared" si="768"/>
        <v>0</v>
      </c>
      <c r="U2214" s="37">
        <f t="shared" si="769"/>
        <v>0</v>
      </c>
      <c r="V2214" s="37">
        <f t="shared" si="770"/>
        <v>0</v>
      </c>
      <c r="W2214" s="37">
        <f t="shared" si="771"/>
        <v>0</v>
      </c>
    </row>
    <row r="2215" spans="1:23" x14ac:dyDescent="0.35">
      <c r="A2215" s="30">
        <v>46029</v>
      </c>
      <c r="B2215" s="31" t="s">
        <v>1098</v>
      </c>
      <c r="C2215" s="31" t="s">
        <v>794</v>
      </c>
      <c r="D2215" s="31">
        <v>7277.73</v>
      </c>
      <c r="E2215" s="31">
        <v>1164.44</v>
      </c>
      <c r="F2215" s="31">
        <v>8442.17</v>
      </c>
      <c r="G2215" s="31">
        <v>8442.17</v>
      </c>
      <c r="H2215" s="31">
        <f t="shared" si="775"/>
        <v>7277.73</v>
      </c>
      <c r="I2215" s="30">
        <v>46059</v>
      </c>
      <c r="J2215" s="30" t="s">
        <v>506</v>
      </c>
      <c r="K2215" s="31" t="s">
        <v>504</v>
      </c>
      <c r="L2215" s="31" t="s">
        <v>397</v>
      </c>
      <c r="M2215" s="31" t="s">
        <v>388</v>
      </c>
      <c r="N2215" s="7">
        <v>46059</v>
      </c>
      <c r="O2215" s="33">
        <f t="shared" si="763"/>
        <v>2</v>
      </c>
      <c r="P2215" s="33">
        <f t="shared" si="764"/>
        <v>6</v>
      </c>
      <c r="Q2215" s="52">
        <f t="shared" si="765"/>
        <v>1</v>
      </c>
      <c r="R2215" s="37">
        <f t="shared" si="766"/>
        <v>7277.73</v>
      </c>
      <c r="S2215" s="37">
        <f t="shared" si="767"/>
        <v>0</v>
      </c>
      <c r="T2215" s="37">
        <f t="shared" si="768"/>
        <v>0</v>
      </c>
      <c r="U2215" s="37">
        <f t="shared" si="769"/>
        <v>0</v>
      </c>
      <c r="V2215" s="37">
        <f t="shared" si="770"/>
        <v>0</v>
      </c>
      <c r="W2215" s="37">
        <f t="shared" si="771"/>
        <v>0</v>
      </c>
    </row>
    <row r="2216" spans="1:23" x14ac:dyDescent="0.35">
      <c r="A2216" s="30">
        <v>46029</v>
      </c>
      <c r="B2216" s="31" t="s">
        <v>1099</v>
      </c>
      <c r="C2216" s="31" t="s">
        <v>745</v>
      </c>
      <c r="D2216" s="31">
        <v>54000</v>
      </c>
      <c r="E2216" s="31">
        <v>8640</v>
      </c>
      <c r="F2216" s="31">
        <v>62640</v>
      </c>
      <c r="G2216" s="31">
        <v>62640</v>
      </c>
      <c r="H2216" s="31">
        <f t="shared" si="775"/>
        <v>54000</v>
      </c>
      <c r="I2216" s="30">
        <v>46059</v>
      </c>
      <c r="J2216" s="30" t="s">
        <v>506</v>
      </c>
      <c r="K2216" s="31" t="s">
        <v>504</v>
      </c>
      <c r="L2216" s="31" t="s">
        <v>835</v>
      </c>
      <c r="M2216" s="31" t="s">
        <v>388</v>
      </c>
      <c r="N2216" s="7">
        <v>46059</v>
      </c>
      <c r="O2216" s="33">
        <f t="shared" si="763"/>
        <v>2</v>
      </c>
      <c r="P2216" s="33">
        <f t="shared" si="764"/>
        <v>6</v>
      </c>
      <c r="Q2216" s="52">
        <f t="shared" si="765"/>
        <v>1</v>
      </c>
      <c r="R2216" s="37">
        <f t="shared" si="766"/>
        <v>54000</v>
      </c>
      <c r="S2216" s="37">
        <f t="shared" si="767"/>
        <v>0</v>
      </c>
      <c r="T2216" s="37">
        <f t="shared" si="768"/>
        <v>0</v>
      </c>
      <c r="U2216" s="37">
        <f t="shared" si="769"/>
        <v>0</v>
      </c>
      <c r="V2216" s="37">
        <f t="shared" si="770"/>
        <v>0</v>
      </c>
      <c r="W2216" s="37">
        <f t="shared" si="771"/>
        <v>0</v>
      </c>
    </row>
    <row r="2217" spans="1:23" x14ac:dyDescent="0.35">
      <c r="A2217" s="30">
        <v>46027</v>
      </c>
      <c r="B2217" s="31" t="s">
        <v>1100</v>
      </c>
      <c r="C2217" s="31" t="s">
        <v>674</v>
      </c>
      <c r="D2217" s="31">
        <v>34196.07</v>
      </c>
      <c r="E2217" s="31">
        <v>5471.37</v>
      </c>
      <c r="F2217" s="31">
        <v>39667.440000000002</v>
      </c>
      <c r="G2217" s="31">
        <v>39667.440000000002</v>
      </c>
      <c r="H2217" s="31">
        <f t="shared" si="775"/>
        <v>34196.07</v>
      </c>
      <c r="I2217" s="30">
        <v>46057</v>
      </c>
      <c r="J2217" s="30" t="s">
        <v>506</v>
      </c>
      <c r="K2217" s="31" t="s">
        <v>504</v>
      </c>
      <c r="L2217" s="31" t="s">
        <v>835</v>
      </c>
      <c r="M2217" s="31" t="s">
        <v>388</v>
      </c>
      <c r="N2217" s="7">
        <v>46059</v>
      </c>
      <c r="O2217" s="33">
        <f t="shared" si="763"/>
        <v>2</v>
      </c>
      <c r="P2217" s="33">
        <f t="shared" si="764"/>
        <v>6</v>
      </c>
      <c r="Q2217" s="52">
        <f t="shared" si="765"/>
        <v>3</v>
      </c>
      <c r="R2217" s="37">
        <f t="shared" si="766"/>
        <v>34196.07</v>
      </c>
      <c r="S2217" s="37">
        <f t="shared" si="767"/>
        <v>0</v>
      </c>
      <c r="T2217" s="37">
        <f t="shared" si="768"/>
        <v>0</v>
      </c>
      <c r="U2217" s="37">
        <f t="shared" si="769"/>
        <v>0</v>
      </c>
      <c r="V2217" s="37">
        <f t="shared" si="770"/>
        <v>0</v>
      </c>
      <c r="W2217" s="37">
        <f t="shared" si="771"/>
        <v>0</v>
      </c>
    </row>
    <row r="2218" spans="1:23" x14ac:dyDescent="0.35">
      <c r="A2218" s="30">
        <v>46021</v>
      </c>
      <c r="B2218" s="31" t="s">
        <v>1072</v>
      </c>
      <c r="C2218" s="31" t="s">
        <v>831</v>
      </c>
      <c r="D2218" s="31">
        <v>10744.09</v>
      </c>
      <c r="E2218" s="31">
        <v>1719.05</v>
      </c>
      <c r="F2218" s="31">
        <v>12463.14</v>
      </c>
      <c r="G2218" s="31">
        <v>12463.14</v>
      </c>
      <c r="H2218" s="31">
        <f t="shared" si="775"/>
        <v>10744.09</v>
      </c>
      <c r="I2218" s="30">
        <v>46051</v>
      </c>
      <c r="J2218" s="30" t="s">
        <v>506</v>
      </c>
      <c r="K2218" s="31" t="s">
        <v>504</v>
      </c>
      <c r="L2218" s="31" t="s">
        <v>397</v>
      </c>
      <c r="M2218" s="31" t="s">
        <v>388</v>
      </c>
      <c r="N2218" s="7">
        <v>46059</v>
      </c>
      <c r="O2218" s="33">
        <f t="shared" si="763"/>
        <v>2</v>
      </c>
      <c r="P2218" s="33">
        <f t="shared" si="764"/>
        <v>6</v>
      </c>
      <c r="Q2218" s="52">
        <f t="shared" si="765"/>
        <v>9</v>
      </c>
      <c r="R2218" s="37">
        <f t="shared" si="766"/>
        <v>10744.09</v>
      </c>
      <c r="S2218" s="37">
        <f t="shared" si="767"/>
        <v>0</v>
      </c>
      <c r="T2218" s="37">
        <f t="shared" si="768"/>
        <v>0</v>
      </c>
      <c r="U2218" s="37">
        <f t="shared" si="769"/>
        <v>0</v>
      </c>
      <c r="V2218" s="37">
        <f t="shared" si="770"/>
        <v>0</v>
      </c>
      <c r="W2218" s="37">
        <f t="shared" si="771"/>
        <v>0</v>
      </c>
    </row>
    <row r="2219" spans="1:23" x14ac:dyDescent="0.35">
      <c r="A2219" s="30">
        <v>46020</v>
      </c>
      <c r="B2219" s="31" t="s">
        <v>1076</v>
      </c>
      <c r="C2219" s="31" t="s">
        <v>523</v>
      </c>
      <c r="D2219" s="31">
        <v>54384.01</v>
      </c>
      <c r="E2219" s="31">
        <v>8701.44</v>
      </c>
      <c r="F2219" s="31">
        <v>63085.45</v>
      </c>
      <c r="G2219" s="31">
        <v>63085.45</v>
      </c>
      <c r="H2219" s="31">
        <f t="shared" si="775"/>
        <v>54384.01</v>
      </c>
      <c r="I2219" s="30">
        <v>46050</v>
      </c>
      <c r="J2219" s="30" t="s">
        <v>506</v>
      </c>
      <c r="K2219" s="31" t="s">
        <v>504</v>
      </c>
      <c r="L2219" s="31" t="s">
        <v>397</v>
      </c>
      <c r="M2219" s="31" t="s">
        <v>388</v>
      </c>
      <c r="N2219" s="7">
        <v>46059</v>
      </c>
      <c r="O2219" s="33">
        <f t="shared" si="763"/>
        <v>2</v>
      </c>
      <c r="P2219" s="33">
        <f t="shared" si="764"/>
        <v>6</v>
      </c>
      <c r="Q2219" s="52">
        <f t="shared" si="765"/>
        <v>10</v>
      </c>
      <c r="R2219" s="37">
        <f t="shared" si="766"/>
        <v>54384.01</v>
      </c>
      <c r="S2219" s="37">
        <f t="shared" si="767"/>
        <v>0</v>
      </c>
      <c r="T2219" s="37">
        <f t="shared" si="768"/>
        <v>0</v>
      </c>
      <c r="U2219" s="37">
        <f t="shared" si="769"/>
        <v>0</v>
      </c>
      <c r="V2219" s="37">
        <f t="shared" si="770"/>
        <v>0</v>
      </c>
      <c r="W2219" s="37">
        <f t="shared" si="771"/>
        <v>0</v>
      </c>
    </row>
    <row r="2220" spans="1:23" x14ac:dyDescent="0.35">
      <c r="A2220" s="30">
        <v>46017</v>
      </c>
      <c r="B2220" s="31" t="s">
        <v>1061</v>
      </c>
      <c r="C2220" s="31" t="s">
        <v>926</v>
      </c>
      <c r="D2220" s="31">
        <v>42000</v>
      </c>
      <c r="E2220" s="31">
        <v>6720</v>
      </c>
      <c r="F2220" s="31">
        <v>48720</v>
      </c>
      <c r="G2220" s="31">
        <v>48720</v>
      </c>
      <c r="H2220" s="31">
        <f t="shared" si="775"/>
        <v>42000</v>
      </c>
      <c r="I2220" s="30">
        <v>46047</v>
      </c>
      <c r="J2220" s="30" t="s">
        <v>506</v>
      </c>
      <c r="K2220" s="31" t="s">
        <v>504</v>
      </c>
      <c r="L2220" s="31" t="s">
        <v>835</v>
      </c>
      <c r="M2220" s="31" t="s">
        <v>388</v>
      </c>
      <c r="N2220" s="7">
        <v>46059</v>
      </c>
      <c r="O2220" s="33">
        <f t="shared" si="763"/>
        <v>2</v>
      </c>
      <c r="P2220" s="33">
        <f t="shared" si="764"/>
        <v>6</v>
      </c>
      <c r="Q2220" s="52">
        <f t="shared" si="765"/>
        <v>13</v>
      </c>
      <c r="R2220" s="37">
        <f t="shared" si="766"/>
        <v>42000</v>
      </c>
      <c r="S2220" s="37">
        <f t="shared" si="767"/>
        <v>0</v>
      </c>
      <c r="T2220" s="37">
        <f t="shared" si="768"/>
        <v>0</v>
      </c>
      <c r="U2220" s="37">
        <f t="shared" si="769"/>
        <v>0</v>
      </c>
      <c r="V2220" s="37">
        <f t="shared" si="770"/>
        <v>0</v>
      </c>
      <c r="W2220" s="37">
        <f t="shared" si="771"/>
        <v>0</v>
      </c>
    </row>
    <row r="2221" spans="1:23" x14ac:dyDescent="0.35">
      <c r="A2221" s="30">
        <v>46013</v>
      </c>
      <c r="B2221" s="31" t="s">
        <v>1064</v>
      </c>
      <c r="C2221" s="31" t="s">
        <v>831</v>
      </c>
      <c r="D2221" s="31">
        <v>10767.89</v>
      </c>
      <c r="E2221" s="31">
        <v>1722.86</v>
      </c>
      <c r="F2221" s="31">
        <v>12490.75</v>
      </c>
      <c r="G2221" s="31">
        <v>12490.75</v>
      </c>
      <c r="H2221" s="31">
        <f t="shared" si="775"/>
        <v>10767.89</v>
      </c>
      <c r="I2221" s="30">
        <v>46043</v>
      </c>
      <c r="J2221" s="30" t="s">
        <v>506</v>
      </c>
      <c r="K2221" s="31" t="s">
        <v>504</v>
      </c>
      <c r="L2221" s="31" t="s">
        <v>397</v>
      </c>
      <c r="M2221" s="31" t="s">
        <v>388</v>
      </c>
      <c r="N2221" s="7">
        <v>46059</v>
      </c>
      <c r="O2221" s="33">
        <f t="shared" si="763"/>
        <v>2</v>
      </c>
      <c r="P2221" s="33">
        <f t="shared" si="764"/>
        <v>6</v>
      </c>
      <c r="Q2221" s="52">
        <f t="shared" si="765"/>
        <v>17</v>
      </c>
      <c r="R2221" s="37">
        <f t="shared" si="766"/>
        <v>10767.89</v>
      </c>
      <c r="S2221" s="37">
        <f t="shared" si="767"/>
        <v>0</v>
      </c>
      <c r="T2221" s="37">
        <f t="shared" si="768"/>
        <v>0</v>
      </c>
      <c r="U2221" s="37">
        <f t="shared" si="769"/>
        <v>0</v>
      </c>
      <c r="V2221" s="37">
        <f t="shared" si="770"/>
        <v>0</v>
      </c>
      <c r="W2221" s="37">
        <f t="shared" si="771"/>
        <v>0</v>
      </c>
    </row>
    <row r="2222" spans="1:23" x14ac:dyDescent="0.35">
      <c r="A2222" s="30">
        <v>46010</v>
      </c>
      <c r="B2222" s="31" t="s">
        <v>1036</v>
      </c>
      <c r="C2222" s="31" t="s">
        <v>926</v>
      </c>
      <c r="D2222" s="31">
        <v>42000</v>
      </c>
      <c r="E2222" s="31">
        <v>6720</v>
      </c>
      <c r="F2222" s="31">
        <v>48720</v>
      </c>
      <c r="G2222" s="31">
        <v>35000</v>
      </c>
      <c r="H2222" s="31">
        <f>+G2222/1.16</f>
        <v>30172.413793103449</v>
      </c>
      <c r="I2222" s="30">
        <v>46040</v>
      </c>
      <c r="J2222" s="30" t="s">
        <v>506</v>
      </c>
      <c r="K2222" s="31" t="s">
        <v>510</v>
      </c>
      <c r="L2222" s="31" t="s">
        <v>835</v>
      </c>
      <c r="M2222" s="31" t="s">
        <v>388</v>
      </c>
      <c r="N2222" s="7">
        <v>46059</v>
      </c>
      <c r="O2222" s="33">
        <f t="shared" si="763"/>
        <v>2</v>
      </c>
      <c r="P2222" s="33">
        <f t="shared" si="764"/>
        <v>6</v>
      </c>
      <c r="Q2222" s="52">
        <f t="shared" si="765"/>
        <v>20</v>
      </c>
      <c r="R2222" s="37">
        <f t="shared" si="766"/>
        <v>30172.413793103449</v>
      </c>
      <c r="S2222" s="37">
        <f t="shared" si="767"/>
        <v>0</v>
      </c>
      <c r="T2222" s="37">
        <f t="shared" si="768"/>
        <v>0</v>
      </c>
      <c r="U2222" s="37">
        <f t="shared" si="769"/>
        <v>0</v>
      </c>
      <c r="V2222" s="37">
        <f t="shared" si="770"/>
        <v>0</v>
      </c>
      <c r="W2222" s="37">
        <f t="shared" si="771"/>
        <v>0</v>
      </c>
    </row>
    <row r="2223" spans="1:23" x14ac:dyDescent="0.35">
      <c r="A2223" s="30">
        <v>46009</v>
      </c>
      <c r="B2223" s="31" t="s">
        <v>1038</v>
      </c>
      <c r="C2223" s="31" t="s">
        <v>522</v>
      </c>
      <c r="D2223" s="31">
        <v>98000</v>
      </c>
      <c r="E2223" s="31">
        <v>15680</v>
      </c>
      <c r="F2223" s="31">
        <v>113680</v>
      </c>
      <c r="G2223" s="31">
        <v>113680</v>
      </c>
      <c r="H2223" s="31">
        <f t="shared" ref="H2223:H2224" si="776">+D2223</f>
        <v>98000</v>
      </c>
      <c r="I2223" s="30">
        <v>46039</v>
      </c>
      <c r="J2223" s="30" t="s">
        <v>506</v>
      </c>
      <c r="K2223" s="31" t="s">
        <v>504</v>
      </c>
      <c r="L2223" s="31" t="s">
        <v>397</v>
      </c>
      <c r="M2223" s="31" t="s">
        <v>388</v>
      </c>
      <c r="N2223" s="7">
        <v>46059</v>
      </c>
      <c r="O2223" s="33">
        <f t="shared" si="763"/>
        <v>2</v>
      </c>
      <c r="P2223" s="33">
        <f t="shared" si="764"/>
        <v>6</v>
      </c>
      <c r="Q2223" s="52">
        <f t="shared" si="765"/>
        <v>21</v>
      </c>
      <c r="R2223" s="37">
        <f t="shared" si="766"/>
        <v>98000</v>
      </c>
      <c r="S2223" s="37">
        <f t="shared" si="767"/>
        <v>0</v>
      </c>
      <c r="T2223" s="37">
        <f t="shared" si="768"/>
        <v>0</v>
      </c>
      <c r="U2223" s="37">
        <f t="shared" si="769"/>
        <v>0</v>
      </c>
      <c r="V2223" s="37">
        <f t="shared" si="770"/>
        <v>0</v>
      </c>
      <c r="W2223" s="37">
        <f t="shared" si="771"/>
        <v>0</v>
      </c>
    </row>
    <row r="2224" spans="1:23" x14ac:dyDescent="0.35">
      <c r="A2224" s="30">
        <v>46001</v>
      </c>
      <c r="B2224" s="31" t="s">
        <v>986</v>
      </c>
      <c r="C2224" s="31" t="s">
        <v>512</v>
      </c>
      <c r="D2224" s="31">
        <v>6880</v>
      </c>
      <c r="E2224" s="31">
        <v>1100.8</v>
      </c>
      <c r="F2224" s="31">
        <v>7980.8</v>
      </c>
      <c r="G2224" s="31">
        <v>7980.8</v>
      </c>
      <c r="H2224" s="31">
        <f t="shared" si="776"/>
        <v>6880</v>
      </c>
      <c r="I2224" s="30">
        <v>46031</v>
      </c>
      <c r="J2224" s="30" t="s">
        <v>506</v>
      </c>
      <c r="K2224" s="31" t="s">
        <v>504</v>
      </c>
      <c r="L2224" s="31" t="s">
        <v>835</v>
      </c>
      <c r="M2224" s="31" t="s">
        <v>388</v>
      </c>
      <c r="N2224" s="7">
        <v>46059</v>
      </c>
      <c r="O2224" s="33">
        <f t="shared" si="763"/>
        <v>2</v>
      </c>
      <c r="P2224" s="33">
        <f t="shared" si="764"/>
        <v>6</v>
      </c>
      <c r="Q2224" s="52">
        <f t="shared" si="765"/>
        <v>29</v>
      </c>
      <c r="R2224" s="37">
        <f t="shared" si="766"/>
        <v>6880</v>
      </c>
      <c r="S2224" s="37">
        <f t="shared" si="767"/>
        <v>0</v>
      </c>
      <c r="T2224" s="37">
        <f t="shared" si="768"/>
        <v>0</v>
      </c>
      <c r="U2224" s="37">
        <f t="shared" si="769"/>
        <v>0</v>
      </c>
      <c r="V2224" s="37">
        <f t="shared" si="770"/>
        <v>0</v>
      </c>
      <c r="W2224" s="37">
        <f t="shared" si="771"/>
        <v>0</v>
      </c>
    </row>
    <row r="2225" spans="1:23" x14ac:dyDescent="0.35">
      <c r="A2225" s="30">
        <v>45953</v>
      </c>
      <c r="B2225" s="31" t="s">
        <v>960</v>
      </c>
      <c r="C2225" s="31" t="s">
        <v>858</v>
      </c>
      <c r="D2225" s="31">
        <v>19694.400000000001</v>
      </c>
      <c r="E2225" s="31">
        <v>3151.1</v>
      </c>
      <c r="F2225" s="31">
        <v>22845.5</v>
      </c>
      <c r="G2225" s="31">
        <v>2429.5</v>
      </c>
      <c r="H2225" s="31">
        <f>+G2225/1.16</f>
        <v>2094.3965517241381</v>
      </c>
      <c r="I2225" s="30">
        <v>45968</v>
      </c>
      <c r="J2225" s="30" t="s">
        <v>506</v>
      </c>
      <c r="K2225" s="31" t="s">
        <v>510</v>
      </c>
      <c r="L2225" s="31" t="s">
        <v>835</v>
      </c>
      <c r="M2225" s="31" t="s">
        <v>388</v>
      </c>
      <c r="N2225" s="7">
        <v>46059</v>
      </c>
      <c r="O2225" s="33">
        <f t="shared" si="763"/>
        <v>2</v>
      </c>
      <c r="P2225" s="33">
        <f t="shared" si="764"/>
        <v>6</v>
      </c>
      <c r="Q2225" s="52">
        <f t="shared" si="765"/>
        <v>92</v>
      </c>
      <c r="R2225" s="37">
        <f t="shared" si="766"/>
        <v>0</v>
      </c>
      <c r="S2225" s="37">
        <f t="shared" si="767"/>
        <v>0</v>
      </c>
      <c r="T2225" s="37">
        <f t="shared" si="768"/>
        <v>0</v>
      </c>
      <c r="U2225" s="37">
        <f t="shared" si="769"/>
        <v>2094.3965517241381</v>
      </c>
      <c r="V2225" s="37">
        <f t="shared" si="770"/>
        <v>0</v>
      </c>
      <c r="W2225" s="37">
        <f t="shared" si="771"/>
        <v>0</v>
      </c>
    </row>
    <row r="2226" spans="1:23" x14ac:dyDescent="0.35">
      <c r="A2226" s="30">
        <v>45944</v>
      </c>
      <c r="B2226" s="31" t="s">
        <v>959</v>
      </c>
      <c r="C2226" s="31" t="s">
        <v>920</v>
      </c>
      <c r="D2226" s="31">
        <v>14295.42</v>
      </c>
      <c r="E2226" s="31">
        <v>2287.27</v>
      </c>
      <c r="F2226" s="31">
        <v>16582.689999999999</v>
      </c>
      <c r="G2226" s="31">
        <v>16582.689999999999</v>
      </c>
      <c r="H2226" s="31">
        <f t="shared" ref="H2226:H2228" si="777">+D2226</f>
        <v>14295.42</v>
      </c>
      <c r="I2226" s="30">
        <v>45974</v>
      </c>
      <c r="J2226" s="30" t="s">
        <v>506</v>
      </c>
      <c r="K2226" s="31" t="s">
        <v>504</v>
      </c>
      <c r="L2226" s="31" t="s">
        <v>835</v>
      </c>
      <c r="M2226" s="31" t="s">
        <v>388</v>
      </c>
      <c r="N2226" s="7">
        <v>46059</v>
      </c>
      <c r="O2226" s="33">
        <f t="shared" si="763"/>
        <v>2</v>
      </c>
      <c r="P2226" s="33">
        <f t="shared" si="764"/>
        <v>6</v>
      </c>
      <c r="Q2226" s="52">
        <f t="shared" si="765"/>
        <v>86</v>
      </c>
      <c r="R2226" s="37">
        <f t="shared" si="766"/>
        <v>0</v>
      </c>
      <c r="S2226" s="37">
        <f t="shared" si="767"/>
        <v>0</v>
      </c>
      <c r="T2226" s="37">
        <f t="shared" si="768"/>
        <v>14295.42</v>
      </c>
      <c r="U2226" s="37">
        <f t="shared" si="769"/>
        <v>0</v>
      </c>
      <c r="V2226" s="37">
        <f t="shared" si="770"/>
        <v>0</v>
      </c>
      <c r="W2226" s="37">
        <f t="shared" si="771"/>
        <v>0</v>
      </c>
    </row>
    <row r="2227" spans="1:23" x14ac:dyDescent="0.35">
      <c r="A2227" s="30">
        <v>45933</v>
      </c>
      <c r="B2227" s="31" t="s">
        <v>953</v>
      </c>
      <c r="C2227" s="31" t="s">
        <v>920</v>
      </c>
      <c r="D2227" s="31">
        <v>24043.32</v>
      </c>
      <c r="E2227" s="31">
        <v>3846.93</v>
      </c>
      <c r="F2227" s="31">
        <v>27890.25</v>
      </c>
      <c r="G2227" s="31">
        <v>27890.25</v>
      </c>
      <c r="H2227" s="31">
        <f t="shared" si="777"/>
        <v>24043.32</v>
      </c>
      <c r="I2227" s="30">
        <v>45963</v>
      </c>
      <c r="J2227" s="30" t="s">
        <v>506</v>
      </c>
      <c r="K2227" s="31" t="s">
        <v>504</v>
      </c>
      <c r="L2227" s="31" t="s">
        <v>835</v>
      </c>
      <c r="M2227" s="31" t="s">
        <v>388</v>
      </c>
      <c r="N2227" s="7">
        <v>46059</v>
      </c>
      <c r="O2227" s="33">
        <f t="shared" si="763"/>
        <v>2</v>
      </c>
      <c r="P2227" s="33">
        <f t="shared" si="764"/>
        <v>6</v>
      </c>
      <c r="Q2227" s="52">
        <f t="shared" si="765"/>
        <v>97</v>
      </c>
      <c r="R2227" s="37">
        <f t="shared" si="766"/>
        <v>0</v>
      </c>
      <c r="S2227" s="37">
        <f t="shared" si="767"/>
        <v>0</v>
      </c>
      <c r="T2227" s="37">
        <f t="shared" si="768"/>
        <v>0</v>
      </c>
      <c r="U2227" s="37">
        <f t="shared" si="769"/>
        <v>24043.32</v>
      </c>
      <c r="V2227" s="37">
        <f t="shared" si="770"/>
        <v>0</v>
      </c>
      <c r="W2227" s="37">
        <f t="shared" si="771"/>
        <v>0</v>
      </c>
    </row>
    <row r="2228" spans="1:23" x14ac:dyDescent="0.35">
      <c r="A2228" s="30">
        <v>45931</v>
      </c>
      <c r="B2228" s="31" t="s">
        <v>954</v>
      </c>
      <c r="C2228" s="31" t="s">
        <v>768</v>
      </c>
      <c r="D2228" s="31">
        <v>21675</v>
      </c>
      <c r="E2228" s="31">
        <v>3468</v>
      </c>
      <c r="F2228" s="31">
        <v>25143</v>
      </c>
      <c r="G2228" s="31">
        <v>25143</v>
      </c>
      <c r="H2228" s="31">
        <f t="shared" si="777"/>
        <v>21675</v>
      </c>
      <c r="I2228" s="30">
        <v>45961</v>
      </c>
      <c r="J2228" s="30" t="s">
        <v>506</v>
      </c>
      <c r="K2228" s="31" t="s">
        <v>504</v>
      </c>
      <c r="L2228" s="31" t="s">
        <v>405</v>
      </c>
      <c r="M2228" s="31" t="s">
        <v>388</v>
      </c>
      <c r="N2228" s="7">
        <v>46059</v>
      </c>
      <c r="O2228" s="33">
        <f t="shared" ref="O2228:O2253" si="778">MONTH(N2228)</f>
        <v>2</v>
      </c>
      <c r="P2228" s="33">
        <f t="shared" ref="P2228:P2253" si="779">WEEKNUM(N2228)</f>
        <v>6</v>
      </c>
      <c r="Q2228" s="52">
        <f t="shared" ref="Q2228:Q2253" si="780">IF(J2228="Vencido",N2228-I2228+1,0)</f>
        <v>99</v>
      </c>
      <c r="R2228" s="37">
        <f t="shared" ref="R2228:R2253" si="781">IF(Q2228&gt;0,IF(Q2228&lt;31,H2228,0),0)</f>
        <v>0</v>
      </c>
      <c r="S2228" s="37">
        <f t="shared" ref="S2228:S2253" si="782">IF(Q2228&gt;30,IF(Q2228&lt;61,H2228,0),0)</f>
        <v>0</v>
      </c>
      <c r="T2228" s="37">
        <f t="shared" ref="T2228:T2253" si="783">IF(Q2228&gt;60,IF(Q2228&lt;91,H2228,0),0)</f>
        <v>0</v>
      </c>
      <c r="U2228" s="37">
        <f t="shared" ref="U2228:U2253" si="784">IF(Q2228&gt;90,H2228,0)</f>
        <v>21675</v>
      </c>
      <c r="V2228" s="37">
        <f t="shared" ref="V2228:V2253" si="785">IF(J2228="Por vencer",H2228,0)</f>
        <v>0</v>
      </c>
      <c r="W2228" s="37">
        <f t="shared" ref="W2228:W2253" si="786">IF(J2228="Vigente",H2228,0)</f>
        <v>0</v>
      </c>
    </row>
    <row r="2229" spans="1:23" x14ac:dyDescent="0.35">
      <c r="A2229" s="30">
        <v>45930</v>
      </c>
      <c r="B2229" s="31" t="s">
        <v>944</v>
      </c>
      <c r="C2229" s="31" t="s">
        <v>920</v>
      </c>
      <c r="D2229" s="31">
        <v>115800</v>
      </c>
      <c r="E2229" s="31">
        <v>18528</v>
      </c>
      <c r="F2229" s="31">
        <v>134328</v>
      </c>
      <c r="G2229" s="31">
        <v>129467.08</v>
      </c>
      <c r="H2229" s="31">
        <f>+G2229/1.16</f>
        <v>111609.55172413794</v>
      </c>
      <c r="I2229" s="30">
        <v>45960</v>
      </c>
      <c r="J2229" s="30" t="s">
        <v>506</v>
      </c>
      <c r="K2229" s="31" t="s">
        <v>510</v>
      </c>
      <c r="L2229" s="31" t="s">
        <v>835</v>
      </c>
      <c r="M2229" s="31" t="s">
        <v>388</v>
      </c>
      <c r="N2229" s="7">
        <v>46059</v>
      </c>
      <c r="O2229" s="33">
        <f t="shared" si="778"/>
        <v>2</v>
      </c>
      <c r="P2229" s="33">
        <f t="shared" si="779"/>
        <v>6</v>
      </c>
      <c r="Q2229" s="52">
        <f t="shared" si="780"/>
        <v>100</v>
      </c>
      <c r="R2229" s="37">
        <f t="shared" si="781"/>
        <v>0</v>
      </c>
      <c r="S2229" s="37">
        <f t="shared" si="782"/>
        <v>0</v>
      </c>
      <c r="T2229" s="37">
        <f t="shared" si="783"/>
        <v>0</v>
      </c>
      <c r="U2229" s="37">
        <f t="shared" si="784"/>
        <v>111609.55172413794</v>
      </c>
      <c r="V2229" s="37">
        <f t="shared" si="785"/>
        <v>0</v>
      </c>
      <c r="W2229" s="37">
        <f t="shared" si="786"/>
        <v>0</v>
      </c>
    </row>
    <row r="2230" spans="1:23" x14ac:dyDescent="0.35">
      <c r="A2230" s="30">
        <v>45915</v>
      </c>
      <c r="B2230" s="31" t="s">
        <v>935</v>
      </c>
      <c r="C2230" s="31" t="s">
        <v>514</v>
      </c>
      <c r="D2230" s="31">
        <v>7125</v>
      </c>
      <c r="E2230" s="31">
        <v>1140</v>
      </c>
      <c r="F2230" s="31">
        <v>8265</v>
      </c>
      <c r="G2230" s="31">
        <v>8265</v>
      </c>
      <c r="H2230" s="31">
        <f t="shared" ref="H2230:H2233" si="787">+D2230</f>
        <v>7125</v>
      </c>
      <c r="I2230" s="30">
        <v>45945</v>
      </c>
      <c r="J2230" s="30" t="s">
        <v>506</v>
      </c>
      <c r="K2230" s="31" t="s">
        <v>504</v>
      </c>
      <c r="L2230" s="31" t="s">
        <v>397</v>
      </c>
      <c r="M2230" s="31" t="s">
        <v>388</v>
      </c>
      <c r="N2230" s="7">
        <v>46059</v>
      </c>
      <c r="O2230" s="33">
        <f t="shared" si="778"/>
        <v>2</v>
      </c>
      <c r="P2230" s="33">
        <f t="shared" si="779"/>
        <v>6</v>
      </c>
      <c r="Q2230" s="52">
        <f t="shared" si="780"/>
        <v>115</v>
      </c>
      <c r="R2230" s="37">
        <f t="shared" si="781"/>
        <v>0</v>
      </c>
      <c r="S2230" s="37">
        <f t="shared" si="782"/>
        <v>0</v>
      </c>
      <c r="T2230" s="37">
        <f t="shared" si="783"/>
        <v>0</v>
      </c>
      <c r="U2230" s="37">
        <f t="shared" si="784"/>
        <v>7125</v>
      </c>
      <c r="V2230" s="37">
        <f t="shared" si="785"/>
        <v>0</v>
      </c>
      <c r="W2230" s="37">
        <f t="shared" si="786"/>
        <v>0</v>
      </c>
    </row>
    <row r="2231" spans="1:23" x14ac:dyDescent="0.35">
      <c r="A2231" s="30">
        <v>45896</v>
      </c>
      <c r="B2231" s="31" t="s">
        <v>921</v>
      </c>
      <c r="C2231" s="31" t="s">
        <v>514</v>
      </c>
      <c r="D2231" s="31">
        <v>4375</v>
      </c>
      <c r="E2231" s="31">
        <v>700</v>
      </c>
      <c r="F2231" s="31">
        <v>5075</v>
      </c>
      <c r="G2231" s="31">
        <v>5075</v>
      </c>
      <c r="H2231" s="31">
        <f t="shared" si="787"/>
        <v>4375</v>
      </c>
      <c r="I2231" s="30">
        <v>45926</v>
      </c>
      <c r="J2231" s="30" t="s">
        <v>506</v>
      </c>
      <c r="K2231" s="31" t="s">
        <v>504</v>
      </c>
      <c r="L2231" s="31" t="s">
        <v>397</v>
      </c>
      <c r="M2231" s="31" t="s">
        <v>388</v>
      </c>
      <c r="N2231" s="7">
        <v>46059</v>
      </c>
      <c r="O2231" s="33">
        <f t="shared" si="778"/>
        <v>2</v>
      </c>
      <c r="P2231" s="33">
        <f t="shared" si="779"/>
        <v>6</v>
      </c>
      <c r="Q2231" s="52">
        <f t="shared" si="780"/>
        <v>134</v>
      </c>
      <c r="R2231" s="37">
        <f t="shared" si="781"/>
        <v>0</v>
      </c>
      <c r="S2231" s="37">
        <f t="shared" si="782"/>
        <v>0</v>
      </c>
      <c r="T2231" s="37">
        <f t="shared" si="783"/>
        <v>0</v>
      </c>
      <c r="U2231" s="37">
        <f t="shared" si="784"/>
        <v>4375</v>
      </c>
      <c r="V2231" s="37">
        <f t="shared" si="785"/>
        <v>0</v>
      </c>
      <c r="W2231" s="37">
        <f t="shared" si="786"/>
        <v>0</v>
      </c>
    </row>
    <row r="2232" spans="1:23" x14ac:dyDescent="0.35">
      <c r="A2232" s="30">
        <v>45895</v>
      </c>
      <c r="B2232" s="31" t="s">
        <v>922</v>
      </c>
      <c r="C2232" s="31" t="s">
        <v>545</v>
      </c>
      <c r="D2232" s="31">
        <v>22364.16</v>
      </c>
      <c r="E2232" s="31"/>
      <c r="F2232" s="31">
        <v>22364.16</v>
      </c>
      <c r="G2232" s="31">
        <v>22364.16</v>
      </c>
      <c r="H2232" s="31">
        <f t="shared" si="787"/>
        <v>22364.16</v>
      </c>
      <c r="I2232" s="30">
        <v>45925</v>
      </c>
      <c r="J2232" s="30" t="s">
        <v>506</v>
      </c>
      <c r="K2232" s="31" t="s">
        <v>504</v>
      </c>
      <c r="L2232" s="31" t="s">
        <v>405</v>
      </c>
      <c r="M2232" s="31" t="s">
        <v>388</v>
      </c>
      <c r="N2232" s="7">
        <v>46059</v>
      </c>
      <c r="O2232" s="33">
        <f t="shared" si="778"/>
        <v>2</v>
      </c>
      <c r="P2232" s="33">
        <f t="shared" si="779"/>
        <v>6</v>
      </c>
      <c r="Q2232" s="52">
        <f t="shared" si="780"/>
        <v>135</v>
      </c>
      <c r="R2232" s="37">
        <f t="shared" si="781"/>
        <v>0</v>
      </c>
      <c r="S2232" s="37">
        <f t="shared" si="782"/>
        <v>0</v>
      </c>
      <c r="T2232" s="37">
        <f t="shared" si="783"/>
        <v>0</v>
      </c>
      <c r="U2232" s="37">
        <f t="shared" si="784"/>
        <v>22364.16</v>
      </c>
      <c r="V2232" s="37">
        <f t="shared" si="785"/>
        <v>0</v>
      </c>
      <c r="W2232" s="37">
        <f t="shared" si="786"/>
        <v>0</v>
      </c>
    </row>
    <row r="2233" spans="1:23" x14ac:dyDescent="0.35">
      <c r="A2233" s="30">
        <v>45876</v>
      </c>
      <c r="B2233" s="31" t="s">
        <v>886</v>
      </c>
      <c r="C2233" s="31" t="s">
        <v>545</v>
      </c>
      <c r="D2233" s="31">
        <v>22343.040000000001</v>
      </c>
      <c r="E2233" s="31"/>
      <c r="F2233" s="31">
        <v>22343.040000000001</v>
      </c>
      <c r="G2233" s="31">
        <v>22343.040000000001</v>
      </c>
      <c r="H2233" s="31">
        <f t="shared" si="787"/>
        <v>22343.040000000001</v>
      </c>
      <c r="I2233" s="30">
        <v>45906</v>
      </c>
      <c r="J2233" s="30" t="s">
        <v>506</v>
      </c>
      <c r="K2233" s="31" t="s">
        <v>504</v>
      </c>
      <c r="L2233" s="31" t="s">
        <v>405</v>
      </c>
      <c r="M2233" s="31" t="s">
        <v>388</v>
      </c>
      <c r="N2233" s="7">
        <v>46059</v>
      </c>
      <c r="O2233" s="33">
        <f t="shared" si="778"/>
        <v>2</v>
      </c>
      <c r="P2233" s="33">
        <f t="shared" si="779"/>
        <v>6</v>
      </c>
      <c r="Q2233" s="52">
        <f t="shared" si="780"/>
        <v>154</v>
      </c>
      <c r="R2233" s="37">
        <f t="shared" si="781"/>
        <v>0</v>
      </c>
      <c r="S2233" s="37">
        <f t="shared" si="782"/>
        <v>0</v>
      </c>
      <c r="T2233" s="37">
        <f t="shared" si="783"/>
        <v>0</v>
      </c>
      <c r="U2233" s="37">
        <f t="shared" si="784"/>
        <v>22343.040000000001</v>
      </c>
      <c r="V2233" s="37">
        <f t="shared" si="785"/>
        <v>0</v>
      </c>
      <c r="W2233" s="37">
        <f t="shared" si="786"/>
        <v>0</v>
      </c>
    </row>
    <row r="2234" spans="1:23" x14ac:dyDescent="0.35">
      <c r="A2234" s="30">
        <v>45869</v>
      </c>
      <c r="B2234" s="31" t="s">
        <v>884</v>
      </c>
      <c r="C2234" s="31" t="s">
        <v>480</v>
      </c>
      <c r="D2234" s="31">
        <v>761801.88</v>
      </c>
      <c r="E2234" s="31">
        <v>121888.3</v>
      </c>
      <c r="F2234" s="31">
        <v>883690.18</v>
      </c>
      <c r="G2234" s="31">
        <v>232979.43</v>
      </c>
      <c r="H2234" s="31">
        <f>+G2234/1.16</f>
        <v>200844.33620689655</v>
      </c>
      <c r="I2234" s="30">
        <v>45884</v>
      </c>
      <c r="J2234" s="30" t="s">
        <v>506</v>
      </c>
      <c r="K2234" s="31" t="s">
        <v>510</v>
      </c>
      <c r="L2234" s="31" t="s">
        <v>835</v>
      </c>
      <c r="M2234" s="31" t="s">
        <v>388</v>
      </c>
      <c r="N2234" s="7">
        <v>46059</v>
      </c>
      <c r="O2234" s="33">
        <f t="shared" si="778"/>
        <v>2</v>
      </c>
      <c r="P2234" s="33">
        <f t="shared" si="779"/>
        <v>6</v>
      </c>
      <c r="Q2234" s="52">
        <f t="shared" si="780"/>
        <v>176</v>
      </c>
      <c r="R2234" s="37">
        <f t="shared" si="781"/>
        <v>0</v>
      </c>
      <c r="S2234" s="37">
        <f t="shared" si="782"/>
        <v>0</v>
      </c>
      <c r="T2234" s="37">
        <f t="shared" si="783"/>
        <v>0</v>
      </c>
      <c r="U2234" s="37">
        <f t="shared" si="784"/>
        <v>200844.33620689655</v>
      </c>
      <c r="V2234" s="37">
        <f t="shared" si="785"/>
        <v>0</v>
      </c>
      <c r="W2234" s="37">
        <f t="shared" si="786"/>
        <v>0</v>
      </c>
    </row>
    <row r="2235" spans="1:23" x14ac:dyDescent="0.35">
      <c r="A2235" s="30">
        <v>45840</v>
      </c>
      <c r="B2235" s="31" t="s">
        <v>863</v>
      </c>
      <c r="C2235" s="31" t="s">
        <v>406</v>
      </c>
      <c r="D2235" s="31">
        <v>14940</v>
      </c>
      <c r="E2235" s="31">
        <v>2390.4</v>
      </c>
      <c r="F2235" s="31">
        <v>17330.400000000001</v>
      </c>
      <c r="G2235" s="31">
        <v>17330.400000000001</v>
      </c>
      <c r="H2235" s="31">
        <f t="shared" ref="H2235:H2240" si="788">+D2235</f>
        <v>14940</v>
      </c>
      <c r="I2235" s="30">
        <v>45870</v>
      </c>
      <c r="J2235" s="30" t="s">
        <v>506</v>
      </c>
      <c r="K2235" s="31" t="s">
        <v>504</v>
      </c>
      <c r="L2235" s="31" t="s">
        <v>405</v>
      </c>
      <c r="M2235" s="31" t="s">
        <v>388</v>
      </c>
      <c r="N2235" s="7">
        <v>46059</v>
      </c>
      <c r="O2235" s="33">
        <f t="shared" si="778"/>
        <v>2</v>
      </c>
      <c r="P2235" s="33">
        <f t="shared" si="779"/>
        <v>6</v>
      </c>
      <c r="Q2235" s="52">
        <f t="shared" si="780"/>
        <v>190</v>
      </c>
      <c r="R2235" s="37">
        <f t="shared" si="781"/>
        <v>0</v>
      </c>
      <c r="S2235" s="37">
        <f t="shared" si="782"/>
        <v>0</v>
      </c>
      <c r="T2235" s="37">
        <f t="shared" si="783"/>
        <v>0</v>
      </c>
      <c r="U2235" s="37">
        <f t="shared" si="784"/>
        <v>14940</v>
      </c>
      <c r="V2235" s="37">
        <f t="shared" si="785"/>
        <v>0</v>
      </c>
      <c r="W2235" s="37">
        <f t="shared" si="786"/>
        <v>0</v>
      </c>
    </row>
    <row r="2236" spans="1:23" x14ac:dyDescent="0.35">
      <c r="A2236" s="30">
        <v>45827</v>
      </c>
      <c r="B2236" s="31" t="s">
        <v>854</v>
      </c>
      <c r="C2236" s="31" t="s">
        <v>406</v>
      </c>
      <c r="D2236" s="31">
        <v>22410</v>
      </c>
      <c r="E2236" s="31">
        <v>3585.6</v>
      </c>
      <c r="F2236" s="31">
        <v>25995.599999999999</v>
      </c>
      <c r="G2236" s="31">
        <v>25995.599999999999</v>
      </c>
      <c r="H2236" s="31">
        <f t="shared" si="788"/>
        <v>22410</v>
      </c>
      <c r="I2236" s="30">
        <v>45857</v>
      </c>
      <c r="J2236" s="30" t="s">
        <v>506</v>
      </c>
      <c r="K2236" s="31" t="s">
        <v>504</v>
      </c>
      <c r="L2236" s="31" t="s">
        <v>405</v>
      </c>
      <c r="M2236" s="31" t="s">
        <v>388</v>
      </c>
      <c r="N2236" s="7">
        <v>46059</v>
      </c>
      <c r="O2236" s="33">
        <f t="shared" si="778"/>
        <v>2</v>
      </c>
      <c r="P2236" s="33">
        <f t="shared" si="779"/>
        <v>6</v>
      </c>
      <c r="Q2236" s="52">
        <f t="shared" si="780"/>
        <v>203</v>
      </c>
      <c r="R2236" s="37">
        <f t="shared" si="781"/>
        <v>0</v>
      </c>
      <c r="S2236" s="37">
        <f t="shared" si="782"/>
        <v>0</v>
      </c>
      <c r="T2236" s="37">
        <f t="shared" si="783"/>
        <v>0</v>
      </c>
      <c r="U2236" s="37">
        <f t="shared" si="784"/>
        <v>22410</v>
      </c>
      <c r="V2236" s="37">
        <f t="shared" si="785"/>
        <v>0</v>
      </c>
      <c r="W2236" s="37">
        <f t="shared" si="786"/>
        <v>0</v>
      </c>
    </row>
    <row r="2237" spans="1:23" x14ac:dyDescent="0.35">
      <c r="A2237" s="30">
        <v>45814</v>
      </c>
      <c r="B2237" s="31" t="s">
        <v>845</v>
      </c>
      <c r="C2237" s="31" t="s">
        <v>406</v>
      </c>
      <c r="D2237" s="31">
        <v>19012.5</v>
      </c>
      <c r="E2237" s="31">
        <v>3042</v>
      </c>
      <c r="F2237" s="31">
        <v>22054.5</v>
      </c>
      <c r="G2237" s="31">
        <v>22054.5</v>
      </c>
      <c r="H2237" s="31">
        <f t="shared" si="788"/>
        <v>19012.5</v>
      </c>
      <c r="I2237" s="30">
        <v>45844</v>
      </c>
      <c r="J2237" s="30" t="s">
        <v>506</v>
      </c>
      <c r="K2237" s="31" t="s">
        <v>504</v>
      </c>
      <c r="L2237" s="31" t="s">
        <v>405</v>
      </c>
      <c r="M2237" s="31" t="s">
        <v>388</v>
      </c>
      <c r="N2237" s="7">
        <v>46059</v>
      </c>
      <c r="O2237" s="33">
        <f t="shared" si="778"/>
        <v>2</v>
      </c>
      <c r="P2237" s="33">
        <f t="shared" si="779"/>
        <v>6</v>
      </c>
      <c r="Q2237" s="52">
        <f t="shared" si="780"/>
        <v>216</v>
      </c>
      <c r="R2237" s="37">
        <f t="shared" si="781"/>
        <v>0</v>
      </c>
      <c r="S2237" s="37">
        <f t="shared" si="782"/>
        <v>0</v>
      </c>
      <c r="T2237" s="37">
        <f t="shared" si="783"/>
        <v>0</v>
      </c>
      <c r="U2237" s="37">
        <f t="shared" si="784"/>
        <v>19012.5</v>
      </c>
      <c r="V2237" s="37">
        <f t="shared" si="785"/>
        <v>0</v>
      </c>
      <c r="W2237" s="37">
        <f t="shared" si="786"/>
        <v>0</v>
      </c>
    </row>
    <row r="2238" spans="1:23" x14ac:dyDescent="0.35">
      <c r="A2238" s="30">
        <v>45799</v>
      </c>
      <c r="B2238" s="31" t="s">
        <v>844</v>
      </c>
      <c r="C2238" s="31" t="s">
        <v>798</v>
      </c>
      <c r="D2238" s="31">
        <v>3477.15</v>
      </c>
      <c r="E2238" s="31">
        <v>556.34</v>
      </c>
      <c r="F2238" s="31">
        <v>4033.49</v>
      </c>
      <c r="G2238" s="31">
        <v>4033.49</v>
      </c>
      <c r="H2238" s="31">
        <f t="shared" si="788"/>
        <v>3477.15</v>
      </c>
      <c r="I2238" s="30">
        <v>45829</v>
      </c>
      <c r="J2238" s="30" t="s">
        <v>506</v>
      </c>
      <c r="K2238" s="31" t="s">
        <v>504</v>
      </c>
      <c r="L2238" s="31" t="s">
        <v>405</v>
      </c>
      <c r="M2238" s="31" t="s">
        <v>388</v>
      </c>
      <c r="N2238" s="7">
        <v>46059</v>
      </c>
      <c r="O2238" s="33">
        <f t="shared" si="778"/>
        <v>2</v>
      </c>
      <c r="P2238" s="33">
        <f t="shared" si="779"/>
        <v>6</v>
      </c>
      <c r="Q2238" s="52">
        <f t="shared" si="780"/>
        <v>231</v>
      </c>
      <c r="R2238" s="37">
        <f t="shared" si="781"/>
        <v>0</v>
      </c>
      <c r="S2238" s="37">
        <f t="shared" si="782"/>
        <v>0</v>
      </c>
      <c r="T2238" s="37">
        <f t="shared" si="783"/>
        <v>0</v>
      </c>
      <c r="U2238" s="37">
        <f t="shared" si="784"/>
        <v>3477.15</v>
      </c>
      <c r="V2238" s="37">
        <f t="shared" si="785"/>
        <v>0</v>
      </c>
      <c r="W2238" s="37">
        <f t="shared" si="786"/>
        <v>0</v>
      </c>
    </row>
    <row r="2239" spans="1:23" x14ac:dyDescent="0.35">
      <c r="A2239" s="30">
        <v>45792</v>
      </c>
      <c r="B2239" s="31" t="s">
        <v>840</v>
      </c>
      <c r="C2239" s="31" t="s">
        <v>798</v>
      </c>
      <c r="D2239" s="31">
        <v>162680</v>
      </c>
      <c r="E2239" s="31">
        <v>26028.799999999999</v>
      </c>
      <c r="F2239" s="31">
        <v>188708.8</v>
      </c>
      <c r="G2239" s="31">
        <v>188708.8</v>
      </c>
      <c r="H2239" s="31">
        <f t="shared" si="788"/>
        <v>162680</v>
      </c>
      <c r="I2239" s="30">
        <v>45822</v>
      </c>
      <c r="J2239" s="30" t="s">
        <v>506</v>
      </c>
      <c r="K2239" s="31" t="s">
        <v>504</v>
      </c>
      <c r="L2239" s="31" t="s">
        <v>405</v>
      </c>
      <c r="M2239" s="31" t="s">
        <v>388</v>
      </c>
      <c r="N2239" s="7">
        <v>46059</v>
      </c>
      <c r="O2239" s="33">
        <f t="shared" si="778"/>
        <v>2</v>
      </c>
      <c r="P2239" s="33">
        <f t="shared" si="779"/>
        <v>6</v>
      </c>
      <c r="Q2239" s="52">
        <f t="shared" si="780"/>
        <v>238</v>
      </c>
      <c r="R2239" s="37">
        <f t="shared" si="781"/>
        <v>0</v>
      </c>
      <c r="S2239" s="37">
        <f t="shared" si="782"/>
        <v>0</v>
      </c>
      <c r="T2239" s="37">
        <f t="shared" si="783"/>
        <v>0</v>
      </c>
      <c r="U2239" s="37">
        <f t="shared" si="784"/>
        <v>162680</v>
      </c>
      <c r="V2239" s="37">
        <f t="shared" si="785"/>
        <v>0</v>
      </c>
      <c r="W2239" s="37">
        <f t="shared" si="786"/>
        <v>0</v>
      </c>
    </row>
    <row r="2240" spans="1:23" x14ac:dyDescent="0.35">
      <c r="A2240" s="30">
        <v>45792</v>
      </c>
      <c r="B2240" s="31" t="s">
        <v>841</v>
      </c>
      <c r="C2240" s="31" t="s">
        <v>798</v>
      </c>
      <c r="D2240" s="31">
        <v>6970.68</v>
      </c>
      <c r="E2240" s="31">
        <v>1115.31</v>
      </c>
      <c r="F2240" s="31">
        <v>8085.99</v>
      </c>
      <c r="G2240" s="31">
        <v>8085.99</v>
      </c>
      <c r="H2240" s="31">
        <f t="shared" si="788"/>
        <v>6970.68</v>
      </c>
      <c r="I2240" s="30">
        <v>45822</v>
      </c>
      <c r="J2240" s="30" t="s">
        <v>506</v>
      </c>
      <c r="K2240" s="31" t="s">
        <v>504</v>
      </c>
      <c r="L2240" s="31" t="s">
        <v>405</v>
      </c>
      <c r="M2240" s="31" t="s">
        <v>388</v>
      </c>
      <c r="N2240" s="7">
        <v>46059</v>
      </c>
      <c r="O2240" s="33">
        <f t="shared" si="778"/>
        <v>2</v>
      </c>
      <c r="P2240" s="33">
        <f t="shared" si="779"/>
        <v>6</v>
      </c>
      <c r="Q2240" s="52">
        <f t="shared" si="780"/>
        <v>238</v>
      </c>
      <c r="R2240" s="37">
        <f t="shared" si="781"/>
        <v>0</v>
      </c>
      <c r="S2240" s="37">
        <f t="shared" si="782"/>
        <v>0</v>
      </c>
      <c r="T2240" s="37">
        <f t="shared" si="783"/>
        <v>0</v>
      </c>
      <c r="U2240" s="37">
        <f t="shared" si="784"/>
        <v>6970.68</v>
      </c>
      <c r="V2240" s="37">
        <f t="shared" si="785"/>
        <v>0</v>
      </c>
      <c r="W2240" s="37">
        <f t="shared" si="786"/>
        <v>0</v>
      </c>
    </row>
    <row r="2241" spans="1:23" x14ac:dyDescent="0.35">
      <c r="A2241" s="30">
        <v>45792</v>
      </c>
      <c r="B2241" s="31" t="s">
        <v>842</v>
      </c>
      <c r="C2241" s="31" t="s">
        <v>406</v>
      </c>
      <c r="D2241" s="31">
        <v>31024.799999999999</v>
      </c>
      <c r="E2241" s="31">
        <v>4963.97</v>
      </c>
      <c r="F2241" s="31">
        <v>35988.769999999997</v>
      </c>
      <c r="G2241" s="31">
        <v>15542.87</v>
      </c>
      <c r="H2241" s="31">
        <f>+G2241/1.16</f>
        <v>13399.025862068967</v>
      </c>
      <c r="I2241" s="30">
        <v>45822</v>
      </c>
      <c r="J2241" s="30" t="s">
        <v>506</v>
      </c>
      <c r="K2241" s="31" t="s">
        <v>510</v>
      </c>
      <c r="L2241" s="31" t="s">
        <v>405</v>
      </c>
      <c r="M2241" s="31" t="s">
        <v>388</v>
      </c>
      <c r="N2241" s="7">
        <v>46059</v>
      </c>
      <c r="O2241" s="33">
        <f t="shared" si="778"/>
        <v>2</v>
      </c>
      <c r="P2241" s="33">
        <f t="shared" si="779"/>
        <v>6</v>
      </c>
      <c r="Q2241" s="52">
        <f t="shared" si="780"/>
        <v>238</v>
      </c>
      <c r="R2241" s="37">
        <f t="shared" si="781"/>
        <v>0</v>
      </c>
      <c r="S2241" s="37">
        <f t="shared" si="782"/>
        <v>0</v>
      </c>
      <c r="T2241" s="37">
        <f t="shared" si="783"/>
        <v>0</v>
      </c>
      <c r="U2241" s="37">
        <f t="shared" si="784"/>
        <v>13399.025862068967</v>
      </c>
      <c r="V2241" s="37">
        <f t="shared" si="785"/>
        <v>0</v>
      </c>
      <c r="W2241" s="37">
        <f t="shared" si="786"/>
        <v>0</v>
      </c>
    </row>
    <row r="2242" spans="1:23" x14ac:dyDescent="0.35">
      <c r="A2242" s="30">
        <v>45790</v>
      </c>
      <c r="B2242" s="31" t="s">
        <v>843</v>
      </c>
      <c r="C2242" s="31" t="s">
        <v>798</v>
      </c>
      <c r="D2242" s="31">
        <v>20992.5</v>
      </c>
      <c r="E2242" s="31">
        <v>3358.8</v>
      </c>
      <c r="F2242" s="31">
        <v>24351.3</v>
      </c>
      <c r="G2242" s="31">
        <v>24351.3</v>
      </c>
      <c r="H2242" s="31">
        <f t="shared" ref="H2242:H2244" si="789">+D2242</f>
        <v>20992.5</v>
      </c>
      <c r="I2242" s="30">
        <v>45820</v>
      </c>
      <c r="J2242" s="30" t="s">
        <v>506</v>
      </c>
      <c r="K2242" s="31" t="s">
        <v>504</v>
      </c>
      <c r="L2242" s="31" t="s">
        <v>405</v>
      </c>
      <c r="M2242" s="31" t="s">
        <v>388</v>
      </c>
      <c r="N2242" s="7">
        <v>46059</v>
      </c>
      <c r="O2242" s="33">
        <f t="shared" si="778"/>
        <v>2</v>
      </c>
      <c r="P2242" s="33">
        <f t="shared" si="779"/>
        <v>6</v>
      </c>
      <c r="Q2242" s="52">
        <f t="shared" si="780"/>
        <v>240</v>
      </c>
      <c r="R2242" s="37">
        <f t="shared" si="781"/>
        <v>0</v>
      </c>
      <c r="S2242" s="37">
        <f t="shared" si="782"/>
        <v>0</v>
      </c>
      <c r="T2242" s="37">
        <f t="shared" si="783"/>
        <v>0</v>
      </c>
      <c r="U2242" s="37">
        <f t="shared" si="784"/>
        <v>20992.5</v>
      </c>
      <c r="V2242" s="37">
        <f t="shared" si="785"/>
        <v>0</v>
      </c>
      <c r="W2242" s="37">
        <f t="shared" si="786"/>
        <v>0</v>
      </c>
    </row>
    <row r="2243" spans="1:23" x14ac:dyDescent="0.35">
      <c r="A2243" s="30">
        <v>45784</v>
      </c>
      <c r="B2243" s="31" t="s">
        <v>838</v>
      </c>
      <c r="C2243" s="31" t="s">
        <v>798</v>
      </c>
      <c r="D2243" s="31">
        <v>5250</v>
      </c>
      <c r="E2243" s="31">
        <v>840</v>
      </c>
      <c r="F2243" s="31">
        <v>6090</v>
      </c>
      <c r="G2243" s="31">
        <v>6090</v>
      </c>
      <c r="H2243" s="31">
        <f t="shared" si="789"/>
        <v>5250</v>
      </c>
      <c r="I2243" s="30">
        <v>45814</v>
      </c>
      <c r="J2243" s="30" t="s">
        <v>506</v>
      </c>
      <c r="K2243" s="31" t="s">
        <v>504</v>
      </c>
      <c r="L2243" s="31" t="s">
        <v>405</v>
      </c>
      <c r="M2243" s="31" t="s">
        <v>388</v>
      </c>
      <c r="N2243" s="7">
        <v>46059</v>
      </c>
      <c r="O2243" s="33">
        <f t="shared" si="778"/>
        <v>2</v>
      </c>
      <c r="P2243" s="33">
        <f t="shared" si="779"/>
        <v>6</v>
      </c>
      <c r="Q2243" s="52">
        <f t="shared" si="780"/>
        <v>246</v>
      </c>
      <c r="R2243" s="37">
        <f t="shared" si="781"/>
        <v>0</v>
      </c>
      <c r="S2243" s="37">
        <f t="shared" si="782"/>
        <v>0</v>
      </c>
      <c r="T2243" s="37">
        <f t="shared" si="783"/>
        <v>0</v>
      </c>
      <c r="U2243" s="37">
        <f t="shared" si="784"/>
        <v>5250</v>
      </c>
      <c r="V2243" s="37">
        <f t="shared" si="785"/>
        <v>0</v>
      </c>
      <c r="W2243" s="37">
        <f t="shared" si="786"/>
        <v>0</v>
      </c>
    </row>
    <row r="2244" spans="1:23" x14ac:dyDescent="0.35">
      <c r="A2244" s="30">
        <v>45772</v>
      </c>
      <c r="B2244" s="31" t="s">
        <v>836</v>
      </c>
      <c r="C2244" s="31" t="s">
        <v>798</v>
      </c>
      <c r="D2244" s="31">
        <v>45500</v>
      </c>
      <c r="E2244" s="31">
        <v>7280</v>
      </c>
      <c r="F2244" s="31">
        <v>52780</v>
      </c>
      <c r="G2244" s="31">
        <v>52780</v>
      </c>
      <c r="H2244" s="31">
        <f t="shared" si="789"/>
        <v>45500</v>
      </c>
      <c r="I2244" s="30">
        <v>45802</v>
      </c>
      <c r="J2244" s="30" t="s">
        <v>506</v>
      </c>
      <c r="K2244" s="31" t="s">
        <v>504</v>
      </c>
      <c r="L2244" s="31" t="s">
        <v>405</v>
      </c>
      <c r="M2244" s="31" t="s">
        <v>388</v>
      </c>
      <c r="N2244" s="7">
        <v>46059</v>
      </c>
      <c r="O2244" s="33">
        <f t="shared" si="778"/>
        <v>2</v>
      </c>
      <c r="P2244" s="33">
        <f t="shared" si="779"/>
        <v>6</v>
      </c>
      <c r="Q2244" s="52">
        <f t="shared" si="780"/>
        <v>258</v>
      </c>
      <c r="R2244" s="37">
        <f t="shared" si="781"/>
        <v>0</v>
      </c>
      <c r="S2244" s="37">
        <f t="shared" si="782"/>
        <v>0</v>
      </c>
      <c r="T2244" s="37">
        <f t="shared" si="783"/>
        <v>0</v>
      </c>
      <c r="U2244" s="37">
        <f t="shared" si="784"/>
        <v>45500</v>
      </c>
      <c r="V2244" s="37">
        <f t="shared" si="785"/>
        <v>0</v>
      </c>
      <c r="W2244" s="37">
        <f t="shared" si="786"/>
        <v>0</v>
      </c>
    </row>
    <row r="2245" spans="1:23" x14ac:dyDescent="0.35">
      <c r="A2245" s="30">
        <v>45720</v>
      </c>
      <c r="B2245" s="31" t="s">
        <v>806</v>
      </c>
      <c r="C2245" s="31" t="s">
        <v>798</v>
      </c>
      <c r="D2245" s="31">
        <v>31483.63</v>
      </c>
      <c r="E2245" s="31">
        <v>5037.38</v>
      </c>
      <c r="F2245" s="31">
        <v>36521.01</v>
      </c>
      <c r="G2245" s="31">
        <v>5816.12</v>
      </c>
      <c r="H2245" s="31">
        <f>+G2245/1.16</f>
        <v>5013.8965517241386</v>
      </c>
      <c r="I2245" s="30">
        <v>45750</v>
      </c>
      <c r="J2245" s="30" t="s">
        <v>506</v>
      </c>
      <c r="K2245" s="31" t="s">
        <v>510</v>
      </c>
      <c r="L2245" s="31" t="s">
        <v>405</v>
      </c>
      <c r="M2245" s="31" t="s">
        <v>388</v>
      </c>
      <c r="N2245" s="7">
        <v>46059</v>
      </c>
      <c r="O2245" s="33">
        <f t="shared" si="778"/>
        <v>2</v>
      </c>
      <c r="P2245" s="33">
        <f t="shared" si="779"/>
        <v>6</v>
      </c>
      <c r="Q2245" s="52">
        <f t="shared" si="780"/>
        <v>310</v>
      </c>
      <c r="R2245" s="37">
        <f t="shared" si="781"/>
        <v>0</v>
      </c>
      <c r="S2245" s="37">
        <f t="shared" si="782"/>
        <v>0</v>
      </c>
      <c r="T2245" s="37">
        <f t="shared" si="783"/>
        <v>0</v>
      </c>
      <c r="U2245" s="37">
        <f t="shared" si="784"/>
        <v>5013.8965517241386</v>
      </c>
      <c r="V2245" s="37">
        <f t="shared" si="785"/>
        <v>0</v>
      </c>
      <c r="W2245" s="37">
        <f t="shared" si="786"/>
        <v>0</v>
      </c>
    </row>
    <row r="2246" spans="1:23" x14ac:dyDescent="0.35">
      <c r="A2246" s="30">
        <v>45709</v>
      </c>
      <c r="B2246" s="31" t="s">
        <v>804</v>
      </c>
      <c r="C2246" s="31" t="s">
        <v>798</v>
      </c>
      <c r="D2246" s="31">
        <v>23609.5</v>
      </c>
      <c r="E2246" s="31">
        <v>2595.6</v>
      </c>
      <c r="F2246" s="31">
        <v>26205.1</v>
      </c>
      <c r="G2246" s="31">
        <v>26205.1</v>
      </c>
      <c r="H2246" s="31">
        <f t="shared" ref="H2246:H2248" si="790">+D2246</f>
        <v>23609.5</v>
      </c>
      <c r="I2246" s="30">
        <v>45784</v>
      </c>
      <c r="J2246" s="30" t="s">
        <v>506</v>
      </c>
      <c r="K2246" s="31" t="s">
        <v>504</v>
      </c>
      <c r="L2246" s="31" t="s">
        <v>405</v>
      </c>
      <c r="M2246" s="31" t="s">
        <v>388</v>
      </c>
      <c r="N2246" s="7">
        <v>46059</v>
      </c>
      <c r="O2246" s="33">
        <f t="shared" si="778"/>
        <v>2</v>
      </c>
      <c r="P2246" s="33">
        <f t="shared" si="779"/>
        <v>6</v>
      </c>
      <c r="Q2246" s="52">
        <f t="shared" si="780"/>
        <v>276</v>
      </c>
      <c r="R2246" s="37">
        <f t="shared" si="781"/>
        <v>0</v>
      </c>
      <c r="S2246" s="37">
        <f t="shared" si="782"/>
        <v>0</v>
      </c>
      <c r="T2246" s="37">
        <f t="shared" si="783"/>
        <v>0</v>
      </c>
      <c r="U2246" s="37">
        <f t="shared" si="784"/>
        <v>23609.5</v>
      </c>
      <c r="V2246" s="37">
        <f t="shared" si="785"/>
        <v>0</v>
      </c>
      <c r="W2246" s="37">
        <f t="shared" si="786"/>
        <v>0</v>
      </c>
    </row>
    <row r="2247" spans="1:23" x14ac:dyDescent="0.35">
      <c r="A2247" s="30">
        <v>45699</v>
      </c>
      <c r="B2247" s="31" t="s">
        <v>799</v>
      </c>
      <c r="C2247" s="31" t="s">
        <v>782</v>
      </c>
      <c r="D2247" s="31">
        <v>1230</v>
      </c>
      <c r="E2247" s="31"/>
      <c r="F2247" s="31">
        <v>1230</v>
      </c>
      <c r="G2247" s="31">
        <v>1230</v>
      </c>
      <c r="H2247" s="31">
        <f t="shared" si="790"/>
        <v>1230</v>
      </c>
      <c r="I2247" s="30">
        <v>45714</v>
      </c>
      <c r="J2247" s="30" t="s">
        <v>506</v>
      </c>
      <c r="K2247" s="31" t="s">
        <v>504</v>
      </c>
      <c r="L2247" s="31" t="s">
        <v>405</v>
      </c>
      <c r="M2247" s="31" t="s">
        <v>388</v>
      </c>
      <c r="N2247" s="7">
        <v>46059</v>
      </c>
      <c r="O2247" s="33">
        <f t="shared" si="778"/>
        <v>2</v>
      </c>
      <c r="P2247" s="33">
        <f t="shared" si="779"/>
        <v>6</v>
      </c>
      <c r="Q2247" s="52">
        <f t="shared" si="780"/>
        <v>346</v>
      </c>
      <c r="R2247" s="37">
        <f t="shared" si="781"/>
        <v>0</v>
      </c>
      <c r="S2247" s="37">
        <f t="shared" si="782"/>
        <v>0</v>
      </c>
      <c r="T2247" s="37">
        <f t="shared" si="783"/>
        <v>0</v>
      </c>
      <c r="U2247" s="37">
        <f t="shared" si="784"/>
        <v>1230</v>
      </c>
      <c r="V2247" s="37">
        <f t="shared" si="785"/>
        <v>0</v>
      </c>
      <c r="W2247" s="37">
        <f t="shared" si="786"/>
        <v>0</v>
      </c>
    </row>
    <row r="2248" spans="1:23" x14ac:dyDescent="0.35">
      <c r="A2248" s="30">
        <v>45610</v>
      </c>
      <c r="B2248" s="31" t="s">
        <v>760</v>
      </c>
      <c r="C2248" s="31" t="s">
        <v>413</v>
      </c>
      <c r="D2248" s="31">
        <v>2369.29</v>
      </c>
      <c r="E2248" s="31">
        <v>379.09</v>
      </c>
      <c r="F2248" s="31">
        <v>2748.38</v>
      </c>
      <c r="G2248" s="31">
        <v>2748.38</v>
      </c>
      <c r="H2248" s="31">
        <f t="shared" si="790"/>
        <v>2369.29</v>
      </c>
      <c r="I2248" s="30">
        <v>45640</v>
      </c>
      <c r="J2248" s="30" t="s">
        <v>506</v>
      </c>
      <c r="K2248" s="31" t="s">
        <v>504</v>
      </c>
      <c r="L2248" s="31" t="s">
        <v>393</v>
      </c>
      <c r="M2248" s="31" t="s">
        <v>388</v>
      </c>
      <c r="N2248" s="7">
        <v>46059</v>
      </c>
      <c r="O2248" s="33">
        <f t="shared" si="778"/>
        <v>2</v>
      </c>
      <c r="P2248" s="33">
        <f t="shared" si="779"/>
        <v>6</v>
      </c>
      <c r="Q2248" s="52">
        <f t="shared" si="780"/>
        <v>420</v>
      </c>
      <c r="R2248" s="37">
        <f t="shared" si="781"/>
        <v>0</v>
      </c>
      <c r="S2248" s="37">
        <f t="shared" si="782"/>
        <v>0</v>
      </c>
      <c r="T2248" s="37">
        <f t="shared" si="783"/>
        <v>0</v>
      </c>
      <c r="U2248" s="37">
        <f t="shared" si="784"/>
        <v>2369.29</v>
      </c>
      <c r="V2248" s="37">
        <f t="shared" si="785"/>
        <v>0</v>
      </c>
      <c r="W2248" s="37">
        <f t="shared" si="786"/>
        <v>0</v>
      </c>
    </row>
    <row r="2249" spans="1:23" x14ac:dyDescent="0.35">
      <c r="A2249" s="30">
        <v>45596</v>
      </c>
      <c r="B2249" s="31" t="s">
        <v>747</v>
      </c>
      <c r="C2249" s="31" t="s">
        <v>413</v>
      </c>
      <c r="D2249" s="31">
        <v>3719.83</v>
      </c>
      <c r="E2249" s="31">
        <v>595.16999999999996</v>
      </c>
      <c r="F2249" s="31">
        <v>4315</v>
      </c>
      <c r="G2249" s="31">
        <v>2593.19</v>
      </c>
      <c r="H2249" s="31">
        <f>+G2249/1.16</f>
        <v>2235.5086206896553</v>
      </c>
      <c r="I2249" s="30">
        <v>45626</v>
      </c>
      <c r="J2249" s="30" t="s">
        <v>506</v>
      </c>
      <c r="K2249" s="31" t="s">
        <v>510</v>
      </c>
      <c r="L2249" s="31" t="s">
        <v>393</v>
      </c>
      <c r="M2249" s="31" t="s">
        <v>388</v>
      </c>
      <c r="N2249" s="7">
        <v>46059</v>
      </c>
      <c r="O2249" s="33">
        <f t="shared" si="778"/>
        <v>2</v>
      </c>
      <c r="P2249" s="33">
        <f t="shared" si="779"/>
        <v>6</v>
      </c>
      <c r="Q2249" s="52">
        <f t="shared" si="780"/>
        <v>434</v>
      </c>
      <c r="R2249" s="37">
        <f t="shared" si="781"/>
        <v>0</v>
      </c>
      <c r="S2249" s="37">
        <f t="shared" si="782"/>
        <v>0</v>
      </c>
      <c r="T2249" s="37">
        <f t="shared" si="783"/>
        <v>0</v>
      </c>
      <c r="U2249" s="37">
        <f t="shared" si="784"/>
        <v>2235.5086206896553</v>
      </c>
      <c r="V2249" s="37">
        <f t="shared" si="785"/>
        <v>0</v>
      </c>
      <c r="W2249" s="37">
        <f t="shared" si="786"/>
        <v>0</v>
      </c>
    </row>
    <row r="2250" spans="1:23" x14ac:dyDescent="0.35">
      <c r="A2250" s="30">
        <v>45582</v>
      </c>
      <c r="B2250" s="31" t="s">
        <v>741</v>
      </c>
      <c r="C2250" s="31" t="s">
        <v>413</v>
      </c>
      <c r="D2250" s="31">
        <v>21120</v>
      </c>
      <c r="E2250" s="31">
        <v>3379.2</v>
      </c>
      <c r="F2250" s="31">
        <v>24499.200000000001</v>
      </c>
      <c r="G2250" s="31">
        <v>24499.200000000001</v>
      </c>
      <c r="H2250" s="31">
        <f t="shared" ref="H2250:H2251" si="791">+D2250</f>
        <v>21120</v>
      </c>
      <c r="I2250" s="30">
        <v>45612</v>
      </c>
      <c r="J2250" s="30" t="s">
        <v>506</v>
      </c>
      <c r="K2250" s="31" t="s">
        <v>504</v>
      </c>
      <c r="L2250" s="31" t="s">
        <v>393</v>
      </c>
      <c r="M2250" s="31" t="s">
        <v>388</v>
      </c>
      <c r="N2250" s="7">
        <v>46059</v>
      </c>
      <c r="O2250" s="33">
        <f t="shared" si="778"/>
        <v>2</v>
      </c>
      <c r="P2250" s="33">
        <f t="shared" si="779"/>
        <v>6</v>
      </c>
      <c r="Q2250" s="52">
        <f t="shared" si="780"/>
        <v>448</v>
      </c>
      <c r="R2250" s="37">
        <f t="shared" si="781"/>
        <v>0</v>
      </c>
      <c r="S2250" s="37">
        <f t="shared" si="782"/>
        <v>0</v>
      </c>
      <c r="T2250" s="37">
        <f t="shared" si="783"/>
        <v>0</v>
      </c>
      <c r="U2250" s="37">
        <f t="shared" si="784"/>
        <v>21120</v>
      </c>
      <c r="V2250" s="37">
        <f t="shared" si="785"/>
        <v>0</v>
      </c>
      <c r="W2250" s="37">
        <f t="shared" si="786"/>
        <v>0</v>
      </c>
    </row>
    <row r="2251" spans="1:23" x14ac:dyDescent="0.35">
      <c r="A2251" s="30">
        <v>45519</v>
      </c>
      <c r="B2251" s="31" t="s">
        <v>675</v>
      </c>
      <c r="C2251" s="31" t="s">
        <v>513</v>
      </c>
      <c r="D2251" s="31">
        <v>2475</v>
      </c>
      <c r="E2251" s="31">
        <v>396</v>
      </c>
      <c r="F2251" s="31">
        <v>2871</v>
      </c>
      <c r="G2251" s="31">
        <v>2871</v>
      </c>
      <c r="H2251" s="31">
        <f t="shared" si="791"/>
        <v>2475</v>
      </c>
      <c r="I2251" s="30">
        <v>45549</v>
      </c>
      <c r="J2251" s="30" t="s">
        <v>506</v>
      </c>
      <c r="K2251" s="31" t="s">
        <v>504</v>
      </c>
      <c r="L2251" s="31" t="s">
        <v>399</v>
      </c>
      <c r="M2251" s="31" t="s">
        <v>388</v>
      </c>
      <c r="N2251" s="7">
        <v>46059</v>
      </c>
      <c r="O2251" s="33">
        <f t="shared" si="778"/>
        <v>2</v>
      </c>
      <c r="P2251" s="33">
        <f t="shared" si="779"/>
        <v>6</v>
      </c>
      <c r="Q2251" s="52">
        <f t="shared" si="780"/>
        <v>511</v>
      </c>
      <c r="R2251" s="37">
        <f t="shared" si="781"/>
        <v>0</v>
      </c>
      <c r="S2251" s="37">
        <f t="shared" si="782"/>
        <v>0</v>
      </c>
      <c r="T2251" s="37">
        <f t="shared" si="783"/>
        <v>0</v>
      </c>
      <c r="U2251" s="37">
        <f t="shared" si="784"/>
        <v>2475</v>
      </c>
      <c r="V2251" s="37">
        <f t="shared" si="785"/>
        <v>0</v>
      </c>
      <c r="W2251" s="37">
        <f t="shared" si="786"/>
        <v>0</v>
      </c>
    </row>
    <row r="2252" spans="1:23" x14ac:dyDescent="0.35">
      <c r="A2252" s="30">
        <v>45498</v>
      </c>
      <c r="B2252" s="31" t="s">
        <v>661</v>
      </c>
      <c r="C2252" s="31" t="s">
        <v>513</v>
      </c>
      <c r="D2252" s="31">
        <v>2475</v>
      </c>
      <c r="E2252" s="31">
        <v>396</v>
      </c>
      <c r="F2252" s="31">
        <v>2871</v>
      </c>
      <c r="G2252" s="31">
        <v>2378</v>
      </c>
      <c r="H2252" s="31">
        <f>+G2252/1.16</f>
        <v>2050</v>
      </c>
      <c r="I2252" s="30">
        <v>45528</v>
      </c>
      <c r="J2252" s="30" t="s">
        <v>506</v>
      </c>
      <c r="K2252" s="31" t="s">
        <v>510</v>
      </c>
      <c r="L2252" s="31" t="s">
        <v>399</v>
      </c>
      <c r="M2252" s="31" t="s">
        <v>388</v>
      </c>
      <c r="N2252" s="7">
        <v>46059</v>
      </c>
      <c r="O2252" s="33">
        <f t="shared" si="778"/>
        <v>2</v>
      </c>
      <c r="P2252" s="33">
        <f t="shared" si="779"/>
        <v>6</v>
      </c>
      <c r="Q2252" s="52">
        <f t="shared" si="780"/>
        <v>532</v>
      </c>
      <c r="R2252" s="37">
        <f t="shared" si="781"/>
        <v>0</v>
      </c>
      <c r="S2252" s="37">
        <f t="shared" si="782"/>
        <v>0</v>
      </c>
      <c r="T2252" s="37">
        <f t="shared" si="783"/>
        <v>0</v>
      </c>
      <c r="U2252" s="37">
        <f t="shared" si="784"/>
        <v>2050</v>
      </c>
      <c r="V2252" s="37">
        <f t="shared" si="785"/>
        <v>0</v>
      </c>
      <c r="W2252" s="37">
        <f t="shared" si="786"/>
        <v>0</v>
      </c>
    </row>
    <row r="2253" spans="1:23" x14ac:dyDescent="0.35">
      <c r="A2253" s="30">
        <v>45491</v>
      </c>
      <c r="B2253" s="31" t="s">
        <v>643</v>
      </c>
      <c r="C2253" s="31" t="s">
        <v>396</v>
      </c>
      <c r="D2253" s="31">
        <v>16588</v>
      </c>
      <c r="E2253" s="31">
        <v>2654.08</v>
      </c>
      <c r="F2253" s="31">
        <v>19242.080000000002</v>
      </c>
      <c r="G2253" s="31">
        <v>19242.080000000002</v>
      </c>
      <c r="H2253" s="31">
        <f t="shared" ref="H2253:H2254" si="792">+D2253</f>
        <v>16588</v>
      </c>
      <c r="I2253" s="30">
        <v>45521</v>
      </c>
      <c r="J2253" s="30" t="s">
        <v>506</v>
      </c>
      <c r="K2253" s="31" t="s">
        <v>504</v>
      </c>
      <c r="L2253" s="31" t="s">
        <v>397</v>
      </c>
      <c r="M2253" s="31" t="s">
        <v>388</v>
      </c>
      <c r="N2253" s="7">
        <v>46059</v>
      </c>
      <c r="O2253" s="33">
        <f t="shared" si="778"/>
        <v>2</v>
      </c>
      <c r="P2253" s="33">
        <f t="shared" si="779"/>
        <v>6</v>
      </c>
      <c r="Q2253" s="52">
        <f t="shared" si="780"/>
        <v>539</v>
      </c>
      <c r="R2253" s="37">
        <f t="shared" si="781"/>
        <v>0</v>
      </c>
      <c r="S2253" s="37">
        <f t="shared" si="782"/>
        <v>0</v>
      </c>
      <c r="T2253" s="37">
        <f t="shared" si="783"/>
        <v>0</v>
      </c>
      <c r="U2253" s="37">
        <f t="shared" si="784"/>
        <v>16588</v>
      </c>
      <c r="V2253" s="37">
        <f t="shared" si="785"/>
        <v>0</v>
      </c>
      <c r="W2253" s="37">
        <f t="shared" si="786"/>
        <v>0</v>
      </c>
    </row>
    <row r="2254" spans="1:23" x14ac:dyDescent="0.35">
      <c r="A2254" s="30">
        <v>45352</v>
      </c>
      <c r="B2254" s="31" t="s">
        <v>515</v>
      </c>
      <c r="C2254" s="31" t="s">
        <v>509</v>
      </c>
      <c r="D2254" s="31">
        <v>8800</v>
      </c>
      <c r="E2254" s="31">
        <v>1408</v>
      </c>
      <c r="F2254" s="31">
        <v>10208</v>
      </c>
      <c r="G2254" s="31">
        <v>10208</v>
      </c>
      <c r="H2254" s="31">
        <f t="shared" si="792"/>
        <v>8800</v>
      </c>
      <c r="I2254" s="30">
        <v>45382</v>
      </c>
      <c r="J2254" s="30" t="s">
        <v>506</v>
      </c>
      <c r="K2254" s="31" t="s">
        <v>504</v>
      </c>
      <c r="L2254" s="31" t="s">
        <v>404</v>
      </c>
      <c r="M2254" s="31" t="s">
        <v>388</v>
      </c>
      <c r="N2254" s="7">
        <v>46059</v>
      </c>
      <c r="O2254" s="33">
        <f t="shared" ref="O2254" si="793">MONTH(N2254)</f>
        <v>2</v>
      </c>
      <c r="P2254" s="33">
        <f t="shared" ref="P2254" si="794">WEEKNUM(N2254)</f>
        <v>6</v>
      </c>
      <c r="Q2254" s="52">
        <f t="shared" ref="Q2254" si="795">IF(J2254="Vencido",N2254-I2254+1,0)</f>
        <v>678</v>
      </c>
      <c r="R2254" s="37">
        <f t="shared" ref="R2254" si="796">IF(Q2254&gt;0,IF(Q2254&lt;31,H2254,0),0)</f>
        <v>0</v>
      </c>
      <c r="S2254" s="37">
        <f t="shared" ref="S2254" si="797">IF(Q2254&gt;30,IF(Q2254&lt;61,H2254,0),0)</f>
        <v>0</v>
      </c>
      <c r="T2254" s="37">
        <f t="shared" ref="T2254" si="798">IF(Q2254&gt;60,IF(Q2254&lt;91,H2254,0),0)</f>
        <v>0</v>
      </c>
      <c r="U2254" s="37">
        <f t="shared" ref="U2254" si="799">IF(Q2254&gt;90,H2254,0)</f>
        <v>8800</v>
      </c>
      <c r="V2254" s="37">
        <f t="shared" ref="V2254" si="800">IF(J2254="Por vencer",H2254,0)</f>
        <v>0</v>
      </c>
      <c r="W2254" s="37">
        <f t="shared" ref="W2254" si="801">IF(J2254="Vigente",H2254,0)</f>
        <v>0</v>
      </c>
    </row>
    <row r="2255" spans="1:23" x14ac:dyDescent="0.35">
      <c r="A2255" s="30">
        <v>46053</v>
      </c>
      <c r="B2255" s="31" t="s">
        <v>1280</v>
      </c>
      <c r="C2255" s="31" t="s">
        <v>402</v>
      </c>
      <c r="D2255" s="31">
        <v>63900</v>
      </c>
      <c r="E2255" s="31">
        <v>10224</v>
      </c>
      <c r="F2255" s="31">
        <v>74124</v>
      </c>
      <c r="G2255" s="31">
        <v>74124</v>
      </c>
      <c r="H2255" s="31">
        <f>D2255</f>
        <v>63900</v>
      </c>
      <c r="I2255" s="30">
        <v>46083</v>
      </c>
      <c r="J2255" s="30" t="s">
        <v>503</v>
      </c>
      <c r="K2255" s="31" t="s">
        <v>504</v>
      </c>
      <c r="L2255" s="31" t="s">
        <v>397</v>
      </c>
      <c r="M2255" s="31" t="s">
        <v>388</v>
      </c>
      <c r="N2255" s="7">
        <v>46053</v>
      </c>
      <c r="O2255" s="33">
        <f t="shared" ref="O2255:O2317" si="802">MONTH(N2255)</f>
        <v>1</v>
      </c>
      <c r="P2255" s="33">
        <f t="shared" ref="P2255:P2317" si="803">WEEKNUM(N2255)</f>
        <v>5</v>
      </c>
      <c r="Q2255" s="52">
        <f t="shared" ref="Q2255:Q2317" si="804">IF(J2255="Vencido",N2255-I2255+1,0)</f>
        <v>0</v>
      </c>
      <c r="R2255" s="37">
        <f t="shared" ref="R2255:R2317" si="805">IF(Q2255&gt;0,IF(Q2255&lt;31,H2255,0),0)</f>
        <v>0</v>
      </c>
      <c r="S2255" s="37">
        <f t="shared" ref="S2255:S2317" si="806">IF(Q2255&gt;30,IF(Q2255&lt;61,H2255,0),0)</f>
        <v>0</v>
      </c>
      <c r="T2255" s="37">
        <f t="shared" ref="T2255:T2317" si="807">IF(Q2255&gt;60,IF(Q2255&lt;91,H2255,0),0)</f>
        <v>0</v>
      </c>
      <c r="U2255" s="37">
        <f t="shared" ref="U2255:U2317" si="808">IF(Q2255&gt;90,H2255,0)</f>
        <v>0</v>
      </c>
      <c r="V2255" s="37">
        <f t="shared" ref="V2255:V2317" si="809">IF(J2255="Por vencer",H2255,0)</f>
        <v>0</v>
      </c>
      <c r="W2255" s="37">
        <f t="shared" ref="W2255:W2317" si="810">IF(J2255="Vigente",H2255,0)</f>
        <v>63900</v>
      </c>
    </row>
    <row r="2256" spans="1:23" x14ac:dyDescent="0.35">
      <c r="A2256" s="30">
        <v>46053</v>
      </c>
      <c r="B2256" s="31" t="s">
        <v>1281</v>
      </c>
      <c r="C2256" s="31" t="s">
        <v>523</v>
      </c>
      <c r="D2256" s="31">
        <v>36400</v>
      </c>
      <c r="E2256" s="31">
        <v>5824</v>
      </c>
      <c r="F2256" s="31">
        <v>42224</v>
      </c>
      <c r="G2256" s="31">
        <v>42224</v>
      </c>
      <c r="H2256" s="31">
        <f t="shared" ref="H2256:H2272" si="811">D2256</f>
        <v>36400</v>
      </c>
      <c r="I2256" s="30">
        <v>46083</v>
      </c>
      <c r="J2256" s="30" t="s">
        <v>503</v>
      </c>
      <c r="K2256" s="31" t="s">
        <v>504</v>
      </c>
      <c r="L2256" s="31" t="s">
        <v>397</v>
      </c>
      <c r="M2256" s="31" t="s">
        <v>388</v>
      </c>
      <c r="N2256" s="7">
        <v>46053</v>
      </c>
      <c r="O2256" s="33">
        <f t="shared" si="802"/>
        <v>1</v>
      </c>
      <c r="P2256" s="33">
        <f t="shared" si="803"/>
        <v>5</v>
      </c>
      <c r="Q2256" s="52">
        <f t="shared" si="804"/>
        <v>0</v>
      </c>
      <c r="R2256" s="37">
        <f t="shared" si="805"/>
        <v>0</v>
      </c>
      <c r="S2256" s="37">
        <f t="shared" si="806"/>
        <v>0</v>
      </c>
      <c r="T2256" s="37">
        <f t="shared" si="807"/>
        <v>0</v>
      </c>
      <c r="U2256" s="37">
        <f t="shared" si="808"/>
        <v>0</v>
      </c>
      <c r="V2256" s="37">
        <f t="shared" si="809"/>
        <v>0</v>
      </c>
      <c r="W2256" s="37">
        <f t="shared" si="810"/>
        <v>36400</v>
      </c>
    </row>
    <row r="2257" spans="1:23" x14ac:dyDescent="0.35">
      <c r="A2257" s="30">
        <v>46052</v>
      </c>
      <c r="B2257" s="31" t="s">
        <v>1261</v>
      </c>
      <c r="C2257" s="31" t="s">
        <v>790</v>
      </c>
      <c r="D2257" s="31">
        <v>63900</v>
      </c>
      <c r="E2257" s="31">
        <v>10224</v>
      </c>
      <c r="F2257" s="31">
        <v>74124</v>
      </c>
      <c r="G2257" s="31">
        <v>74124</v>
      </c>
      <c r="H2257" s="31">
        <f t="shared" si="811"/>
        <v>63900</v>
      </c>
      <c r="I2257" s="30">
        <v>46082</v>
      </c>
      <c r="J2257" s="30" t="s">
        <v>503</v>
      </c>
      <c r="K2257" s="31" t="s">
        <v>504</v>
      </c>
      <c r="L2257" s="31" t="s">
        <v>397</v>
      </c>
      <c r="M2257" s="31" t="s">
        <v>388</v>
      </c>
      <c r="N2257" s="7">
        <v>46053</v>
      </c>
      <c r="O2257" s="33">
        <f t="shared" si="802"/>
        <v>1</v>
      </c>
      <c r="P2257" s="33">
        <f t="shared" si="803"/>
        <v>5</v>
      </c>
      <c r="Q2257" s="52">
        <f t="shared" si="804"/>
        <v>0</v>
      </c>
      <c r="R2257" s="37">
        <f t="shared" si="805"/>
        <v>0</v>
      </c>
      <c r="S2257" s="37">
        <f t="shared" si="806"/>
        <v>0</v>
      </c>
      <c r="T2257" s="37">
        <f t="shared" si="807"/>
        <v>0</v>
      </c>
      <c r="U2257" s="37">
        <f t="shared" si="808"/>
        <v>0</v>
      </c>
      <c r="V2257" s="37">
        <f t="shared" si="809"/>
        <v>0</v>
      </c>
      <c r="W2257" s="37">
        <f t="shared" si="810"/>
        <v>63900</v>
      </c>
    </row>
    <row r="2258" spans="1:23" x14ac:dyDescent="0.35">
      <c r="A2258" s="30">
        <v>46050</v>
      </c>
      <c r="B2258" s="31" t="s">
        <v>1262</v>
      </c>
      <c r="C2258" s="31" t="s">
        <v>831</v>
      </c>
      <c r="D2258" s="31">
        <v>20217.48</v>
      </c>
      <c r="E2258" s="31"/>
      <c r="F2258" s="31">
        <v>20217.48</v>
      </c>
      <c r="G2258" s="31">
        <v>20217.48</v>
      </c>
      <c r="H2258" s="31">
        <f t="shared" si="811"/>
        <v>20217.48</v>
      </c>
      <c r="I2258" s="30">
        <v>46080</v>
      </c>
      <c r="J2258" s="30" t="s">
        <v>503</v>
      </c>
      <c r="K2258" s="31" t="s">
        <v>504</v>
      </c>
      <c r="L2258" s="31" t="s">
        <v>397</v>
      </c>
      <c r="M2258" s="31" t="s">
        <v>388</v>
      </c>
      <c r="N2258" s="7">
        <v>46053</v>
      </c>
      <c r="O2258" s="33">
        <f t="shared" si="802"/>
        <v>1</v>
      </c>
      <c r="P2258" s="33">
        <f t="shared" si="803"/>
        <v>5</v>
      </c>
      <c r="Q2258" s="52">
        <f t="shared" si="804"/>
        <v>0</v>
      </c>
      <c r="R2258" s="37">
        <f t="shared" si="805"/>
        <v>0</v>
      </c>
      <c r="S2258" s="37">
        <f t="shared" si="806"/>
        <v>0</v>
      </c>
      <c r="T2258" s="37">
        <f t="shared" si="807"/>
        <v>0</v>
      </c>
      <c r="U2258" s="37">
        <f t="shared" si="808"/>
        <v>0</v>
      </c>
      <c r="V2258" s="37">
        <f t="shared" si="809"/>
        <v>0</v>
      </c>
      <c r="W2258" s="37">
        <f t="shared" si="810"/>
        <v>20217.48</v>
      </c>
    </row>
    <row r="2259" spans="1:23" x14ac:dyDescent="0.35">
      <c r="A2259" s="30">
        <v>46050</v>
      </c>
      <c r="B2259" s="31" t="s">
        <v>1263</v>
      </c>
      <c r="C2259" s="31" t="s">
        <v>522</v>
      </c>
      <c r="D2259" s="31">
        <v>82041.929999999993</v>
      </c>
      <c r="E2259" s="31">
        <v>13126.71</v>
      </c>
      <c r="F2259" s="31">
        <v>95168.639999999999</v>
      </c>
      <c r="G2259" s="31">
        <v>95168.639999999999</v>
      </c>
      <c r="H2259" s="31">
        <f t="shared" si="811"/>
        <v>82041.929999999993</v>
      </c>
      <c r="I2259" s="30">
        <v>46080</v>
      </c>
      <c r="J2259" s="30" t="s">
        <v>503</v>
      </c>
      <c r="K2259" s="31" t="s">
        <v>504</v>
      </c>
      <c r="L2259" s="31" t="s">
        <v>397</v>
      </c>
      <c r="M2259" s="31" t="s">
        <v>388</v>
      </c>
      <c r="N2259" s="7">
        <v>46053</v>
      </c>
      <c r="O2259" s="33">
        <f t="shared" si="802"/>
        <v>1</v>
      </c>
      <c r="P2259" s="33">
        <f t="shared" si="803"/>
        <v>5</v>
      </c>
      <c r="Q2259" s="52">
        <f t="shared" si="804"/>
        <v>0</v>
      </c>
      <c r="R2259" s="37">
        <f t="shared" si="805"/>
        <v>0</v>
      </c>
      <c r="S2259" s="37">
        <f t="shared" si="806"/>
        <v>0</v>
      </c>
      <c r="T2259" s="37">
        <f t="shared" si="807"/>
        <v>0</v>
      </c>
      <c r="U2259" s="37">
        <f t="shared" si="808"/>
        <v>0</v>
      </c>
      <c r="V2259" s="37">
        <f t="shared" si="809"/>
        <v>0</v>
      </c>
      <c r="W2259" s="37">
        <f t="shared" si="810"/>
        <v>82041.929999999993</v>
      </c>
    </row>
    <row r="2260" spans="1:23" x14ac:dyDescent="0.35">
      <c r="A2260" s="30">
        <v>46050</v>
      </c>
      <c r="B2260" s="31" t="s">
        <v>1264</v>
      </c>
      <c r="C2260" s="31" t="s">
        <v>522</v>
      </c>
      <c r="D2260" s="31">
        <v>41020.97</v>
      </c>
      <c r="E2260" s="31">
        <v>6563.36</v>
      </c>
      <c r="F2260" s="31">
        <v>47584.33</v>
      </c>
      <c r="G2260" s="31">
        <v>47584.33</v>
      </c>
      <c r="H2260" s="31">
        <f t="shared" si="811"/>
        <v>41020.97</v>
      </c>
      <c r="I2260" s="30">
        <v>46080</v>
      </c>
      <c r="J2260" s="30" t="s">
        <v>503</v>
      </c>
      <c r="K2260" s="31" t="s">
        <v>504</v>
      </c>
      <c r="L2260" s="31" t="s">
        <v>397</v>
      </c>
      <c r="M2260" s="31" t="s">
        <v>388</v>
      </c>
      <c r="N2260" s="7">
        <v>46053</v>
      </c>
      <c r="O2260" s="33">
        <f t="shared" si="802"/>
        <v>1</v>
      </c>
      <c r="P2260" s="33">
        <f t="shared" si="803"/>
        <v>5</v>
      </c>
      <c r="Q2260" s="52">
        <f t="shared" si="804"/>
        <v>0</v>
      </c>
      <c r="R2260" s="37">
        <f t="shared" si="805"/>
        <v>0</v>
      </c>
      <c r="S2260" s="37">
        <f t="shared" si="806"/>
        <v>0</v>
      </c>
      <c r="T2260" s="37">
        <f t="shared" si="807"/>
        <v>0</v>
      </c>
      <c r="U2260" s="37">
        <f t="shared" si="808"/>
        <v>0</v>
      </c>
      <c r="V2260" s="37">
        <f t="shared" si="809"/>
        <v>0</v>
      </c>
      <c r="W2260" s="37">
        <f t="shared" si="810"/>
        <v>41020.97</v>
      </c>
    </row>
    <row r="2261" spans="1:23" x14ac:dyDescent="0.35">
      <c r="A2261" s="30">
        <v>46050</v>
      </c>
      <c r="B2261" s="31" t="s">
        <v>1265</v>
      </c>
      <c r="C2261" s="31" t="s">
        <v>522</v>
      </c>
      <c r="D2261" s="31">
        <v>41020.97</v>
      </c>
      <c r="E2261" s="31">
        <v>6563.36</v>
      </c>
      <c r="F2261" s="31">
        <v>47584.33</v>
      </c>
      <c r="G2261" s="31">
        <v>47584.33</v>
      </c>
      <c r="H2261" s="31">
        <f t="shared" si="811"/>
        <v>41020.97</v>
      </c>
      <c r="I2261" s="30">
        <v>46080</v>
      </c>
      <c r="J2261" s="30" t="s">
        <v>503</v>
      </c>
      <c r="K2261" s="31" t="s">
        <v>504</v>
      </c>
      <c r="L2261" s="31" t="s">
        <v>397</v>
      </c>
      <c r="M2261" s="31" t="s">
        <v>388</v>
      </c>
      <c r="N2261" s="7">
        <v>46053</v>
      </c>
      <c r="O2261" s="33">
        <f t="shared" si="802"/>
        <v>1</v>
      </c>
      <c r="P2261" s="33">
        <f t="shared" si="803"/>
        <v>5</v>
      </c>
      <c r="Q2261" s="52">
        <f t="shared" si="804"/>
        <v>0</v>
      </c>
      <c r="R2261" s="37">
        <f t="shared" si="805"/>
        <v>0</v>
      </c>
      <c r="S2261" s="37">
        <f t="shared" si="806"/>
        <v>0</v>
      </c>
      <c r="T2261" s="37">
        <f t="shared" si="807"/>
        <v>0</v>
      </c>
      <c r="U2261" s="37">
        <f t="shared" si="808"/>
        <v>0</v>
      </c>
      <c r="V2261" s="37">
        <f t="shared" si="809"/>
        <v>0</v>
      </c>
      <c r="W2261" s="37">
        <f t="shared" si="810"/>
        <v>41020.97</v>
      </c>
    </row>
    <row r="2262" spans="1:23" x14ac:dyDescent="0.35">
      <c r="A2262" s="30">
        <v>46050</v>
      </c>
      <c r="B2262" s="31" t="s">
        <v>1266</v>
      </c>
      <c r="C2262" s="31" t="s">
        <v>586</v>
      </c>
      <c r="D2262" s="31">
        <v>32500</v>
      </c>
      <c r="E2262" s="31"/>
      <c r="F2262" s="31">
        <v>32500</v>
      </c>
      <c r="G2262" s="31">
        <v>32500</v>
      </c>
      <c r="H2262" s="31">
        <f t="shared" si="811"/>
        <v>32500</v>
      </c>
      <c r="I2262" s="30">
        <v>46080</v>
      </c>
      <c r="J2262" s="30" t="s">
        <v>503</v>
      </c>
      <c r="K2262" s="31" t="s">
        <v>504</v>
      </c>
      <c r="L2262" s="31" t="s">
        <v>397</v>
      </c>
      <c r="M2262" s="31" t="s">
        <v>388</v>
      </c>
      <c r="N2262" s="7">
        <v>46053</v>
      </c>
      <c r="O2262" s="33">
        <f t="shared" si="802"/>
        <v>1</v>
      </c>
      <c r="P2262" s="33">
        <f t="shared" si="803"/>
        <v>5</v>
      </c>
      <c r="Q2262" s="52">
        <f t="shared" si="804"/>
        <v>0</v>
      </c>
      <c r="R2262" s="37">
        <f t="shared" si="805"/>
        <v>0</v>
      </c>
      <c r="S2262" s="37">
        <f t="shared" si="806"/>
        <v>0</v>
      </c>
      <c r="T2262" s="37">
        <f t="shared" si="807"/>
        <v>0</v>
      </c>
      <c r="U2262" s="37">
        <f t="shared" si="808"/>
        <v>0</v>
      </c>
      <c r="V2262" s="37">
        <f t="shared" si="809"/>
        <v>0</v>
      </c>
      <c r="W2262" s="37">
        <f t="shared" si="810"/>
        <v>32500</v>
      </c>
    </row>
    <row r="2263" spans="1:23" x14ac:dyDescent="0.35">
      <c r="A2263" s="30">
        <v>46049</v>
      </c>
      <c r="B2263" s="31" t="s">
        <v>1268</v>
      </c>
      <c r="C2263" s="31" t="s">
        <v>409</v>
      </c>
      <c r="D2263" s="31">
        <v>16384.28</v>
      </c>
      <c r="E2263" s="31">
        <v>2621.48</v>
      </c>
      <c r="F2263" s="31">
        <v>19005.759999999998</v>
      </c>
      <c r="G2263" s="31">
        <v>19005.759999999998</v>
      </c>
      <c r="H2263" s="31">
        <f t="shared" si="811"/>
        <v>16384.28</v>
      </c>
      <c r="I2263" s="30">
        <v>46079</v>
      </c>
      <c r="J2263" s="30" t="s">
        <v>503</v>
      </c>
      <c r="K2263" s="31" t="s">
        <v>504</v>
      </c>
      <c r="L2263" s="31" t="s">
        <v>397</v>
      </c>
      <c r="M2263" s="31" t="s">
        <v>388</v>
      </c>
      <c r="N2263" s="7">
        <v>46053</v>
      </c>
      <c r="O2263" s="33">
        <f t="shared" si="802"/>
        <v>1</v>
      </c>
      <c r="P2263" s="33">
        <f t="shared" si="803"/>
        <v>5</v>
      </c>
      <c r="Q2263" s="52">
        <f t="shared" si="804"/>
        <v>0</v>
      </c>
      <c r="R2263" s="37">
        <f t="shared" si="805"/>
        <v>0</v>
      </c>
      <c r="S2263" s="37">
        <f t="shared" si="806"/>
        <v>0</v>
      </c>
      <c r="T2263" s="37">
        <f t="shared" si="807"/>
        <v>0</v>
      </c>
      <c r="U2263" s="37">
        <f t="shared" si="808"/>
        <v>0</v>
      </c>
      <c r="V2263" s="37">
        <f t="shared" si="809"/>
        <v>0</v>
      </c>
      <c r="W2263" s="37">
        <f t="shared" si="810"/>
        <v>16384.28</v>
      </c>
    </row>
    <row r="2264" spans="1:23" x14ac:dyDescent="0.35">
      <c r="A2264" s="30">
        <v>46048</v>
      </c>
      <c r="B2264" s="31" t="s">
        <v>1276</v>
      </c>
      <c r="C2264" s="31" t="s">
        <v>402</v>
      </c>
      <c r="D2264" s="31">
        <v>19170</v>
      </c>
      <c r="E2264" s="31">
        <v>3067.2</v>
      </c>
      <c r="F2264" s="31">
        <v>22237.200000000001</v>
      </c>
      <c r="G2264" s="31">
        <v>22237.200000000001</v>
      </c>
      <c r="H2264" s="31">
        <f t="shared" si="811"/>
        <v>19170</v>
      </c>
      <c r="I2264" s="30">
        <v>46078</v>
      </c>
      <c r="J2264" s="30" t="s">
        <v>503</v>
      </c>
      <c r="K2264" s="31" t="s">
        <v>504</v>
      </c>
      <c r="L2264" s="31" t="s">
        <v>397</v>
      </c>
      <c r="M2264" s="31" t="s">
        <v>388</v>
      </c>
      <c r="N2264" s="7">
        <v>46053</v>
      </c>
      <c r="O2264" s="33">
        <f t="shared" si="802"/>
        <v>1</v>
      </c>
      <c r="P2264" s="33">
        <f t="shared" si="803"/>
        <v>5</v>
      </c>
      <c r="Q2264" s="52">
        <f t="shared" si="804"/>
        <v>0</v>
      </c>
      <c r="R2264" s="37">
        <f t="shared" si="805"/>
        <v>0</v>
      </c>
      <c r="S2264" s="37">
        <f t="shared" si="806"/>
        <v>0</v>
      </c>
      <c r="T2264" s="37">
        <f t="shared" si="807"/>
        <v>0</v>
      </c>
      <c r="U2264" s="37">
        <f t="shared" si="808"/>
        <v>0</v>
      </c>
      <c r="V2264" s="37">
        <f t="shared" si="809"/>
        <v>0</v>
      </c>
      <c r="W2264" s="37">
        <f t="shared" si="810"/>
        <v>19170</v>
      </c>
    </row>
    <row r="2265" spans="1:23" x14ac:dyDescent="0.35">
      <c r="A2265" s="30">
        <v>46048</v>
      </c>
      <c r="B2265" s="31" t="s">
        <v>1279</v>
      </c>
      <c r="C2265" s="31" t="s">
        <v>586</v>
      </c>
      <c r="D2265" s="31">
        <v>19500</v>
      </c>
      <c r="E2265" s="31">
        <v>3120</v>
      </c>
      <c r="F2265" s="31">
        <v>22620</v>
      </c>
      <c r="G2265" s="31">
        <v>22620</v>
      </c>
      <c r="H2265" s="31">
        <f t="shared" si="811"/>
        <v>19500</v>
      </c>
      <c r="I2265" s="30">
        <v>46078</v>
      </c>
      <c r="J2265" s="30" t="s">
        <v>503</v>
      </c>
      <c r="K2265" s="31" t="s">
        <v>504</v>
      </c>
      <c r="L2265" s="31" t="s">
        <v>397</v>
      </c>
      <c r="M2265" s="31" t="s">
        <v>388</v>
      </c>
      <c r="N2265" s="7">
        <v>46053</v>
      </c>
      <c r="O2265" s="33">
        <f t="shared" si="802"/>
        <v>1</v>
      </c>
      <c r="P2265" s="33">
        <f t="shared" si="803"/>
        <v>5</v>
      </c>
      <c r="Q2265" s="52">
        <f t="shared" si="804"/>
        <v>0</v>
      </c>
      <c r="R2265" s="37">
        <f t="shared" si="805"/>
        <v>0</v>
      </c>
      <c r="S2265" s="37">
        <f t="shared" si="806"/>
        <v>0</v>
      </c>
      <c r="T2265" s="37">
        <f t="shared" si="807"/>
        <v>0</v>
      </c>
      <c r="U2265" s="37">
        <f t="shared" si="808"/>
        <v>0</v>
      </c>
      <c r="V2265" s="37">
        <f t="shared" si="809"/>
        <v>0</v>
      </c>
      <c r="W2265" s="37">
        <f t="shared" si="810"/>
        <v>19500</v>
      </c>
    </row>
    <row r="2266" spans="1:23" x14ac:dyDescent="0.35">
      <c r="A2266" s="30">
        <v>46044</v>
      </c>
      <c r="B2266" s="31" t="s">
        <v>1191</v>
      </c>
      <c r="C2266" s="31" t="s">
        <v>1136</v>
      </c>
      <c r="D2266" s="31">
        <v>20942.400000000001</v>
      </c>
      <c r="E2266" s="31">
        <v>3350.78</v>
      </c>
      <c r="F2266" s="31">
        <v>24293.18</v>
      </c>
      <c r="G2266" s="31">
        <v>24293.18</v>
      </c>
      <c r="H2266" s="31">
        <f t="shared" si="811"/>
        <v>20942.400000000001</v>
      </c>
      <c r="I2266" s="30">
        <v>46074</v>
      </c>
      <c r="J2266" s="30" t="s">
        <v>503</v>
      </c>
      <c r="K2266" s="31" t="s">
        <v>504</v>
      </c>
      <c r="L2266" s="31" t="s">
        <v>397</v>
      </c>
      <c r="M2266" s="31" t="s">
        <v>388</v>
      </c>
      <c r="N2266" s="7">
        <v>46053</v>
      </c>
      <c r="O2266" s="33">
        <f t="shared" si="802"/>
        <v>1</v>
      </c>
      <c r="P2266" s="33">
        <f t="shared" si="803"/>
        <v>5</v>
      </c>
      <c r="Q2266" s="52">
        <f t="shared" si="804"/>
        <v>0</v>
      </c>
      <c r="R2266" s="37">
        <f t="shared" si="805"/>
        <v>0</v>
      </c>
      <c r="S2266" s="37">
        <f t="shared" si="806"/>
        <v>0</v>
      </c>
      <c r="T2266" s="37">
        <f t="shared" si="807"/>
        <v>0</v>
      </c>
      <c r="U2266" s="37">
        <f t="shared" si="808"/>
        <v>0</v>
      </c>
      <c r="V2266" s="37">
        <f t="shared" si="809"/>
        <v>0</v>
      </c>
      <c r="W2266" s="37">
        <f t="shared" si="810"/>
        <v>20942.400000000001</v>
      </c>
    </row>
    <row r="2267" spans="1:23" x14ac:dyDescent="0.35">
      <c r="A2267" s="30">
        <v>46044</v>
      </c>
      <c r="B2267" s="31" t="s">
        <v>1194</v>
      </c>
      <c r="C2267" s="31" t="s">
        <v>563</v>
      </c>
      <c r="D2267" s="31">
        <v>42750</v>
      </c>
      <c r="E2267" s="31">
        <v>6840</v>
      </c>
      <c r="F2267" s="31">
        <v>49590</v>
      </c>
      <c r="G2267" s="31">
        <v>49590</v>
      </c>
      <c r="H2267" s="31">
        <f t="shared" si="811"/>
        <v>42750</v>
      </c>
      <c r="I2267" s="30">
        <v>46074</v>
      </c>
      <c r="J2267" s="30" t="s">
        <v>503</v>
      </c>
      <c r="K2267" s="31" t="s">
        <v>504</v>
      </c>
      <c r="L2267" s="31" t="s">
        <v>397</v>
      </c>
      <c r="M2267" s="31" t="s">
        <v>388</v>
      </c>
      <c r="N2267" s="7">
        <v>46053</v>
      </c>
      <c r="O2267" s="33">
        <f t="shared" si="802"/>
        <v>1</v>
      </c>
      <c r="P2267" s="33">
        <f t="shared" si="803"/>
        <v>5</v>
      </c>
      <c r="Q2267" s="52">
        <f t="shared" si="804"/>
        <v>0</v>
      </c>
      <c r="R2267" s="37">
        <f t="shared" si="805"/>
        <v>0</v>
      </c>
      <c r="S2267" s="37">
        <f t="shared" si="806"/>
        <v>0</v>
      </c>
      <c r="T2267" s="37">
        <f t="shared" si="807"/>
        <v>0</v>
      </c>
      <c r="U2267" s="37">
        <f t="shared" si="808"/>
        <v>0</v>
      </c>
      <c r="V2267" s="37">
        <f t="shared" si="809"/>
        <v>0</v>
      </c>
      <c r="W2267" s="37">
        <f t="shared" si="810"/>
        <v>42750</v>
      </c>
    </row>
    <row r="2268" spans="1:23" x14ac:dyDescent="0.35">
      <c r="A2268" s="30">
        <v>46044</v>
      </c>
      <c r="B2268" s="31" t="s">
        <v>1195</v>
      </c>
      <c r="C2268" s="31" t="s">
        <v>1145</v>
      </c>
      <c r="D2268" s="31">
        <v>41085</v>
      </c>
      <c r="E2268" s="31">
        <v>6573.6</v>
      </c>
      <c r="F2268" s="31">
        <v>47658.6</v>
      </c>
      <c r="G2268" s="31">
        <v>47658.6</v>
      </c>
      <c r="H2268" s="31">
        <f t="shared" si="811"/>
        <v>41085</v>
      </c>
      <c r="I2268" s="30">
        <v>46059</v>
      </c>
      <c r="J2268" s="30" t="s">
        <v>505</v>
      </c>
      <c r="K2268" s="31" t="s">
        <v>504</v>
      </c>
      <c r="L2268" s="31" t="s">
        <v>1146</v>
      </c>
      <c r="M2268" s="31" t="s">
        <v>388</v>
      </c>
      <c r="N2268" s="7">
        <v>46053</v>
      </c>
      <c r="O2268" s="33">
        <f t="shared" si="802"/>
        <v>1</v>
      </c>
      <c r="P2268" s="33">
        <f t="shared" si="803"/>
        <v>5</v>
      </c>
      <c r="Q2268" s="52">
        <f t="shared" si="804"/>
        <v>0</v>
      </c>
      <c r="R2268" s="37">
        <f t="shared" si="805"/>
        <v>0</v>
      </c>
      <c r="S2268" s="37">
        <f t="shared" si="806"/>
        <v>0</v>
      </c>
      <c r="T2268" s="37">
        <f t="shared" si="807"/>
        <v>0</v>
      </c>
      <c r="U2268" s="37">
        <f t="shared" si="808"/>
        <v>0</v>
      </c>
      <c r="V2268" s="37">
        <f t="shared" si="809"/>
        <v>41085</v>
      </c>
      <c r="W2268" s="37">
        <f t="shared" si="810"/>
        <v>0</v>
      </c>
    </row>
    <row r="2269" spans="1:23" x14ac:dyDescent="0.35">
      <c r="A2269" s="30">
        <v>46042</v>
      </c>
      <c r="B2269" s="31" t="s">
        <v>1196</v>
      </c>
      <c r="C2269" s="31" t="s">
        <v>792</v>
      </c>
      <c r="D2269" s="31">
        <v>4650</v>
      </c>
      <c r="E2269" s="31">
        <v>744</v>
      </c>
      <c r="F2269" s="31">
        <v>5394</v>
      </c>
      <c r="G2269" s="31">
        <v>5394</v>
      </c>
      <c r="H2269" s="31">
        <f t="shared" si="811"/>
        <v>4650</v>
      </c>
      <c r="I2269" s="30">
        <v>46072</v>
      </c>
      <c r="J2269" s="30" t="s">
        <v>503</v>
      </c>
      <c r="K2269" s="31" t="s">
        <v>504</v>
      </c>
      <c r="L2269" s="31" t="s">
        <v>397</v>
      </c>
      <c r="M2269" s="31" t="s">
        <v>388</v>
      </c>
      <c r="N2269" s="7">
        <v>46053</v>
      </c>
      <c r="O2269" s="33">
        <f t="shared" si="802"/>
        <v>1</v>
      </c>
      <c r="P2269" s="33">
        <f t="shared" si="803"/>
        <v>5</v>
      </c>
      <c r="Q2269" s="52">
        <f t="shared" si="804"/>
        <v>0</v>
      </c>
      <c r="R2269" s="37">
        <f t="shared" si="805"/>
        <v>0</v>
      </c>
      <c r="S2269" s="37">
        <f t="shared" si="806"/>
        <v>0</v>
      </c>
      <c r="T2269" s="37">
        <f t="shared" si="807"/>
        <v>0</v>
      </c>
      <c r="U2269" s="37">
        <f t="shared" si="808"/>
        <v>0</v>
      </c>
      <c r="V2269" s="37">
        <f t="shared" si="809"/>
        <v>0</v>
      </c>
      <c r="W2269" s="37">
        <f t="shared" si="810"/>
        <v>4650</v>
      </c>
    </row>
    <row r="2270" spans="1:23" x14ac:dyDescent="0.35">
      <c r="A2270" s="30">
        <v>46042</v>
      </c>
      <c r="B2270" s="31" t="s">
        <v>1197</v>
      </c>
      <c r="C2270" s="31" t="s">
        <v>792</v>
      </c>
      <c r="D2270" s="31">
        <v>82000</v>
      </c>
      <c r="E2270" s="31">
        <v>13120</v>
      </c>
      <c r="F2270" s="31">
        <v>95120</v>
      </c>
      <c r="G2270" s="31">
        <v>95120</v>
      </c>
      <c r="H2270" s="31">
        <f t="shared" si="811"/>
        <v>82000</v>
      </c>
      <c r="I2270" s="30">
        <v>46072</v>
      </c>
      <c r="J2270" s="30" t="s">
        <v>503</v>
      </c>
      <c r="K2270" s="31" t="s">
        <v>504</v>
      </c>
      <c r="L2270" s="31" t="s">
        <v>397</v>
      </c>
      <c r="M2270" s="31" t="s">
        <v>388</v>
      </c>
      <c r="N2270" s="7">
        <v>46053</v>
      </c>
      <c r="O2270" s="33">
        <f t="shared" si="802"/>
        <v>1</v>
      </c>
      <c r="P2270" s="33">
        <f t="shared" si="803"/>
        <v>5</v>
      </c>
      <c r="Q2270" s="52">
        <f t="shared" si="804"/>
        <v>0</v>
      </c>
      <c r="R2270" s="37">
        <f t="shared" si="805"/>
        <v>0</v>
      </c>
      <c r="S2270" s="37">
        <f t="shared" si="806"/>
        <v>0</v>
      </c>
      <c r="T2270" s="37">
        <f t="shared" si="807"/>
        <v>0</v>
      </c>
      <c r="U2270" s="37">
        <f t="shared" si="808"/>
        <v>0</v>
      </c>
      <c r="V2270" s="37">
        <f t="shared" si="809"/>
        <v>0</v>
      </c>
      <c r="W2270" s="37">
        <f t="shared" si="810"/>
        <v>82000</v>
      </c>
    </row>
    <row r="2271" spans="1:23" x14ac:dyDescent="0.35">
      <c r="A2271" s="30">
        <v>46042</v>
      </c>
      <c r="B2271" s="31" t="s">
        <v>1201</v>
      </c>
      <c r="C2271" s="31" t="s">
        <v>523</v>
      </c>
      <c r="D2271" s="31">
        <v>13000</v>
      </c>
      <c r="E2271" s="31">
        <v>2080</v>
      </c>
      <c r="F2271" s="31">
        <v>15080</v>
      </c>
      <c r="G2271" s="31">
        <v>15080</v>
      </c>
      <c r="H2271" s="31">
        <f t="shared" si="811"/>
        <v>13000</v>
      </c>
      <c r="I2271" s="30">
        <v>46072</v>
      </c>
      <c r="J2271" s="30" t="s">
        <v>503</v>
      </c>
      <c r="K2271" s="31" t="s">
        <v>504</v>
      </c>
      <c r="L2271" s="31" t="s">
        <v>397</v>
      </c>
      <c r="M2271" s="31" t="s">
        <v>388</v>
      </c>
      <c r="N2271" s="7">
        <v>46053</v>
      </c>
      <c r="O2271" s="33">
        <f t="shared" si="802"/>
        <v>1</v>
      </c>
      <c r="P2271" s="33">
        <f t="shared" si="803"/>
        <v>5</v>
      </c>
      <c r="Q2271" s="52">
        <f t="shared" si="804"/>
        <v>0</v>
      </c>
      <c r="R2271" s="37">
        <f t="shared" si="805"/>
        <v>0</v>
      </c>
      <c r="S2271" s="37">
        <f t="shared" si="806"/>
        <v>0</v>
      </c>
      <c r="T2271" s="37">
        <f t="shared" si="807"/>
        <v>0</v>
      </c>
      <c r="U2271" s="37">
        <f t="shared" si="808"/>
        <v>0</v>
      </c>
      <c r="V2271" s="37">
        <f t="shared" si="809"/>
        <v>0</v>
      </c>
      <c r="W2271" s="37">
        <f t="shared" si="810"/>
        <v>13000</v>
      </c>
    </row>
    <row r="2272" spans="1:23" x14ac:dyDescent="0.35">
      <c r="A2272" s="30">
        <v>46042</v>
      </c>
      <c r="B2272" s="31" t="s">
        <v>1202</v>
      </c>
      <c r="C2272" s="31" t="s">
        <v>790</v>
      </c>
      <c r="D2272" s="31">
        <v>43500</v>
      </c>
      <c r="E2272" s="31">
        <v>6960</v>
      </c>
      <c r="F2272" s="31">
        <v>50460</v>
      </c>
      <c r="G2272" s="31">
        <v>50460</v>
      </c>
      <c r="H2272" s="31">
        <f t="shared" si="811"/>
        <v>43500</v>
      </c>
      <c r="I2272" s="30">
        <v>46072</v>
      </c>
      <c r="J2272" s="30" t="s">
        <v>503</v>
      </c>
      <c r="K2272" s="31" t="s">
        <v>504</v>
      </c>
      <c r="L2272" s="31" t="s">
        <v>397</v>
      </c>
      <c r="M2272" s="31" t="s">
        <v>388</v>
      </c>
      <c r="N2272" s="7">
        <v>46053</v>
      </c>
      <c r="O2272" s="33">
        <f t="shared" si="802"/>
        <v>1</v>
      </c>
      <c r="P2272" s="33">
        <f t="shared" si="803"/>
        <v>5</v>
      </c>
      <c r="Q2272" s="52">
        <f t="shared" si="804"/>
        <v>0</v>
      </c>
      <c r="R2272" s="37">
        <f t="shared" si="805"/>
        <v>0</v>
      </c>
      <c r="S2272" s="37">
        <f t="shared" si="806"/>
        <v>0</v>
      </c>
      <c r="T2272" s="37">
        <f t="shared" si="807"/>
        <v>0</v>
      </c>
      <c r="U2272" s="37">
        <f t="shared" si="808"/>
        <v>0</v>
      </c>
      <c r="V2272" s="37">
        <f t="shared" si="809"/>
        <v>0</v>
      </c>
      <c r="W2272" s="37">
        <f t="shared" si="810"/>
        <v>43500</v>
      </c>
    </row>
    <row r="2273" spans="1:23" x14ac:dyDescent="0.35">
      <c r="A2273" s="30">
        <v>46042</v>
      </c>
      <c r="B2273" s="31" t="s">
        <v>1203</v>
      </c>
      <c r="C2273" s="31" t="s">
        <v>1204</v>
      </c>
      <c r="D2273" s="31">
        <v>7740</v>
      </c>
      <c r="E2273" s="31">
        <v>1238.4000000000001</v>
      </c>
      <c r="F2273" s="31">
        <v>8978.4</v>
      </c>
      <c r="G2273" s="31">
        <v>4489.2</v>
      </c>
      <c r="H2273" s="31">
        <f>G2273/1.16</f>
        <v>3870</v>
      </c>
      <c r="I2273" s="30">
        <v>46072</v>
      </c>
      <c r="J2273" s="30" t="s">
        <v>503</v>
      </c>
      <c r="K2273" s="31" t="s">
        <v>510</v>
      </c>
      <c r="L2273" s="31" t="s">
        <v>397</v>
      </c>
      <c r="M2273" s="31" t="s">
        <v>388</v>
      </c>
      <c r="N2273" s="7">
        <v>46053</v>
      </c>
      <c r="O2273" s="33">
        <f t="shared" si="802"/>
        <v>1</v>
      </c>
      <c r="P2273" s="33">
        <f t="shared" si="803"/>
        <v>5</v>
      </c>
      <c r="Q2273" s="52">
        <f t="shared" si="804"/>
        <v>0</v>
      </c>
      <c r="R2273" s="37">
        <f t="shared" si="805"/>
        <v>0</v>
      </c>
      <c r="S2273" s="37">
        <f t="shared" si="806"/>
        <v>0</v>
      </c>
      <c r="T2273" s="37">
        <f t="shared" si="807"/>
        <v>0</v>
      </c>
      <c r="U2273" s="37">
        <f t="shared" si="808"/>
        <v>0</v>
      </c>
      <c r="V2273" s="37">
        <f t="shared" si="809"/>
        <v>0</v>
      </c>
      <c r="W2273" s="37">
        <f t="shared" si="810"/>
        <v>3870</v>
      </c>
    </row>
    <row r="2274" spans="1:23" x14ac:dyDescent="0.35">
      <c r="A2274" s="30">
        <v>46041</v>
      </c>
      <c r="B2274" s="31" t="s">
        <v>1205</v>
      </c>
      <c r="C2274" s="31" t="s">
        <v>402</v>
      </c>
      <c r="D2274" s="31">
        <v>48700</v>
      </c>
      <c r="E2274" s="31">
        <v>7792</v>
      </c>
      <c r="F2274" s="31">
        <v>56492</v>
      </c>
      <c r="G2274" s="31">
        <v>56492</v>
      </c>
      <c r="H2274" s="31">
        <f t="shared" ref="H2274:H2296" si="812">D2274</f>
        <v>48700</v>
      </c>
      <c r="I2274" s="30">
        <v>46071</v>
      </c>
      <c r="J2274" s="30" t="s">
        <v>503</v>
      </c>
      <c r="K2274" s="31" t="s">
        <v>504</v>
      </c>
      <c r="L2274" s="31" t="s">
        <v>397</v>
      </c>
      <c r="M2274" s="31" t="s">
        <v>388</v>
      </c>
      <c r="N2274" s="7">
        <v>46053</v>
      </c>
      <c r="O2274" s="33">
        <f t="shared" si="802"/>
        <v>1</v>
      </c>
      <c r="P2274" s="33">
        <f t="shared" si="803"/>
        <v>5</v>
      </c>
      <c r="Q2274" s="52">
        <f t="shared" si="804"/>
        <v>0</v>
      </c>
      <c r="R2274" s="37">
        <f t="shared" si="805"/>
        <v>0</v>
      </c>
      <c r="S2274" s="37">
        <f t="shared" si="806"/>
        <v>0</v>
      </c>
      <c r="T2274" s="37">
        <f t="shared" si="807"/>
        <v>0</v>
      </c>
      <c r="U2274" s="37">
        <f t="shared" si="808"/>
        <v>0</v>
      </c>
      <c r="V2274" s="37">
        <f t="shared" si="809"/>
        <v>0</v>
      </c>
      <c r="W2274" s="37">
        <f t="shared" si="810"/>
        <v>48700</v>
      </c>
    </row>
    <row r="2275" spans="1:23" x14ac:dyDescent="0.35">
      <c r="A2275" s="30">
        <v>46041</v>
      </c>
      <c r="B2275" s="31" t="s">
        <v>1209</v>
      </c>
      <c r="C2275" s="31" t="s">
        <v>644</v>
      </c>
      <c r="D2275" s="31">
        <v>9749.7900000000009</v>
      </c>
      <c r="E2275" s="31">
        <v>1559.97</v>
      </c>
      <c r="F2275" s="31">
        <v>11309.76</v>
      </c>
      <c r="G2275" s="31">
        <v>11309.76</v>
      </c>
      <c r="H2275" s="31">
        <f t="shared" si="812"/>
        <v>9749.7900000000009</v>
      </c>
      <c r="I2275" s="30">
        <v>46071</v>
      </c>
      <c r="J2275" s="30" t="s">
        <v>503</v>
      </c>
      <c r="K2275" s="31" t="s">
        <v>504</v>
      </c>
      <c r="L2275" s="31" t="s">
        <v>835</v>
      </c>
      <c r="M2275" s="31" t="s">
        <v>388</v>
      </c>
      <c r="N2275" s="7">
        <v>46053</v>
      </c>
      <c r="O2275" s="33">
        <f t="shared" si="802"/>
        <v>1</v>
      </c>
      <c r="P2275" s="33">
        <f t="shared" si="803"/>
        <v>5</v>
      </c>
      <c r="Q2275" s="52">
        <f t="shared" si="804"/>
        <v>0</v>
      </c>
      <c r="R2275" s="37">
        <f t="shared" si="805"/>
        <v>0</v>
      </c>
      <c r="S2275" s="37">
        <f t="shared" si="806"/>
        <v>0</v>
      </c>
      <c r="T2275" s="37">
        <f t="shared" si="807"/>
        <v>0</v>
      </c>
      <c r="U2275" s="37">
        <f t="shared" si="808"/>
        <v>0</v>
      </c>
      <c r="V2275" s="37">
        <f t="shared" si="809"/>
        <v>0</v>
      </c>
      <c r="W2275" s="37">
        <f t="shared" si="810"/>
        <v>9749.7900000000009</v>
      </c>
    </row>
    <row r="2276" spans="1:23" x14ac:dyDescent="0.35">
      <c r="A2276" s="30">
        <v>46039</v>
      </c>
      <c r="B2276" s="31" t="s">
        <v>1187</v>
      </c>
      <c r="C2276" s="31" t="s">
        <v>1166</v>
      </c>
      <c r="D2276" s="31">
        <v>9906.23</v>
      </c>
      <c r="E2276" s="31">
        <v>1585</v>
      </c>
      <c r="F2276" s="31">
        <v>11491.23</v>
      </c>
      <c r="G2276" s="31">
        <v>11491.23</v>
      </c>
      <c r="H2276" s="31">
        <f t="shared" si="812"/>
        <v>9906.23</v>
      </c>
      <c r="I2276" s="30">
        <v>46069</v>
      </c>
      <c r="J2276" s="30" t="s">
        <v>503</v>
      </c>
      <c r="K2276" s="31" t="s">
        <v>504</v>
      </c>
      <c r="L2276" s="31" t="s">
        <v>397</v>
      </c>
      <c r="M2276" s="31" t="s">
        <v>388</v>
      </c>
      <c r="N2276" s="7">
        <v>46053</v>
      </c>
      <c r="O2276" s="33">
        <f t="shared" si="802"/>
        <v>1</v>
      </c>
      <c r="P2276" s="33">
        <f t="shared" si="803"/>
        <v>5</v>
      </c>
      <c r="Q2276" s="52">
        <f t="shared" si="804"/>
        <v>0</v>
      </c>
      <c r="R2276" s="37">
        <f t="shared" si="805"/>
        <v>0</v>
      </c>
      <c r="S2276" s="37">
        <f t="shared" si="806"/>
        <v>0</v>
      </c>
      <c r="T2276" s="37">
        <f t="shared" si="807"/>
        <v>0</v>
      </c>
      <c r="U2276" s="37">
        <f t="shared" si="808"/>
        <v>0</v>
      </c>
      <c r="V2276" s="37">
        <f t="shared" si="809"/>
        <v>0</v>
      </c>
      <c r="W2276" s="37">
        <f t="shared" si="810"/>
        <v>9906.23</v>
      </c>
    </row>
    <row r="2277" spans="1:23" x14ac:dyDescent="0.35">
      <c r="A2277" s="30">
        <v>46038</v>
      </c>
      <c r="B2277" s="31" t="s">
        <v>1135</v>
      </c>
      <c r="C2277" s="31" t="s">
        <v>1136</v>
      </c>
      <c r="D2277" s="31">
        <v>1105.6099999999999</v>
      </c>
      <c r="E2277" s="31">
        <v>176.9</v>
      </c>
      <c r="F2277" s="31">
        <v>1282.51</v>
      </c>
      <c r="G2277" s="31">
        <v>1282.51</v>
      </c>
      <c r="H2277" s="31">
        <f t="shared" si="812"/>
        <v>1105.6099999999999</v>
      </c>
      <c r="I2277" s="30">
        <v>46068</v>
      </c>
      <c r="J2277" s="30" t="s">
        <v>503</v>
      </c>
      <c r="K2277" s="31" t="s">
        <v>504</v>
      </c>
      <c r="L2277" s="31" t="s">
        <v>397</v>
      </c>
      <c r="M2277" s="31" t="s">
        <v>388</v>
      </c>
      <c r="N2277" s="7">
        <v>46053</v>
      </c>
      <c r="O2277" s="33">
        <f t="shared" si="802"/>
        <v>1</v>
      </c>
      <c r="P2277" s="33">
        <f t="shared" si="803"/>
        <v>5</v>
      </c>
      <c r="Q2277" s="52">
        <f t="shared" si="804"/>
        <v>0</v>
      </c>
      <c r="R2277" s="37">
        <f t="shared" si="805"/>
        <v>0</v>
      </c>
      <c r="S2277" s="37">
        <f t="shared" si="806"/>
        <v>0</v>
      </c>
      <c r="T2277" s="37">
        <f t="shared" si="807"/>
        <v>0</v>
      </c>
      <c r="U2277" s="37">
        <f t="shared" si="808"/>
        <v>0</v>
      </c>
      <c r="V2277" s="37">
        <f t="shared" si="809"/>
        <v>0</v>
      </c>
      <c r="W2277" s="37">
        <f t="shared" si="810"/>
        <v>1105.6099999999999</v>
      </c>
    </row>
    <row r="2278" spans="1:23" x14ac:dyDescent="0.35">
      <c r="A2278" s="30">
        <v>46038</v>
      </c>
      <c r="B2278" s="31" t="s">
        <v>1137</v>
      </c>
      <c r="C2278" s="31" t="s">
        <v>1136</v>
      </c>
      <c r="D2278" s="31">
        <v>10083.129999999999</v>
      </c>
      <c r="E2278" s="31">
        <v>1613.3</v>
      </c>
      <c r="F2278" s="31">
        <v>11696.43</v>
      </c>
      <c r="G2278" s="31">
        <v>11696.43</v>
      </c>
      <c r="H2278" s="31">
        <f t="shared" si="812"/>
        <v>10083.129999999999</v>
      </c>
      <c r="I2278" s="30">
        <v>46068</v>
      </c>
      <c r="J2278" s="30" t="s">
        <v>503</v>
      </c>
      <c r="K2278" s="31" t="s">
        <v>504</v>
      </c>
      <c r="L2278" s="31" t="s">
        <v>397</v>
      </c>
      <c r="M2278" s="31" t="s">
        <v>388</v>
      </c>
      <c r="N2278" s="7">
        <v>46053</v>
      </c>
      <c r="O2278" s="33">
        <f t="shared" si="802"/>
        <v>1</v>
      </c>
      <c r="P2278" s="33">
        <f t="shared" si="803"/>
        <v>5</v>
      </c>
      <c r="Q2278" s="52">
        <f t="shared" si="804"/>
        <v>0</v>
      </c>
      <c r="R2278" s="37">
        <f t="shared" si="805"/>
        <v>0</v>
      </c>
      <c r="S2278" s="37">
        <f t="shared" si="806"/>
        <v>0</v>
      </c>
      <c r="T2278" s="37">
        <f t="shared" si="807"/>
        <v>0</v>
      </c>
      <c r="U2278" s="37">
        <f t="shared" si="808"/>
        <v>0</v>
      </c>
      <c r="V2278" s="37">
        <f t="shared" si="809"/>
        <v>0</v>
      </c>
      <c r="W2278" s="37">
        <f t="shared" si="810"/>
        <v>10083.129999999999</v>
      </c>
    </row>
    <row r="2279" spans="1:23" x14ac:dyDescent="0.35">
      <c r="A2279" s="30">
        <v>46038</v>
      </c>
      <c r="B2279" s="31" t="s">
        <v>1188</v>
      </c>
      <c r="C2279" s="31" t="s">
        <v>1189</v>
      </c>
      <c r="D2279" s="31">
        <v>44290.59</v>
      </c>
      <c r="E2279" s="31">
        <v>6498.49</v>
      </c>
      <c r="F2279" s="31">
        <v>50789.08</v>
      </c>
      <c r="G2279" s="31">
        <v>50789.08</v>
      </c>
      <c r="H2279" s="31">
        <f t="shared" si="812"/>
        <v>44290.59</v>
      </c>
      <c r="I2279" s="30">
        <v>46068</v>
      </c>
      <c r="J2279" s="30" t="s">
        <v>503</v>
      </c>
      <c r="K2279" s="31" t="s">
        <v>504</v>
      </c>
      <c r="L2279" s="31" t="s">
        <v>397</v>
      </c>
      <c r="M2279" s="31" t="s">
        <v>388</v>
      </c>
      <c r="N2279" s="7">
        <v>46053</v>
      </c>
      <c r="O2279" s="33">
        <f t="shared" si="802"/>
        <v>1</v>
      </c>
      <c r="P2279" s="33">
        <f t="shared" si="803"/>
        <v>5</v>
      </c>
      <c r="Q2279" s="52">
        <f t="shared" si="804"/>
        <v>0</v>
      </c>
      <c r="R2279" s="37">
        <f t="shared" si="805"/>
        <v>0</v>
      </c>
      <c r="S2279" s="37">
        <f t="shared" si="806"/>
        <v>0</v>
      </c>
      <c r="T2279" s="37">
        <f t="shared" si="807"/>
        <v>0</v>
      </c>
      <c r="U2279" s="37">
        <f t="shared" si="808"/>
        <v>0</v>
      </c>
      <c r="V2279" s="37">
        <f t="shared" si="809"/>
        <v>0</v>
      </c>
      <c r="W2279" s="37">
        <f t="shared" si="810"/>
        <v>44290.59</v>
      </c>
    </row>
    <row r="2280" spans="1:23" x14ac:dyDescent="0.35">
      <c r="A2280" s="30">
        <v>46038</v>
      </c>
      <c r="B2280" s="31" t="s">
        <v>1138</v>
      </c>
      <c r="C2280" s="31" t="s">
        <v>790</v>
      </c>
      <c r="D2280" s="31">
        <v>49750</v>
      </c>
      <c r="E2280" s="31">
        <v>7960</v>
      </c>
      <c r="F2280" s="31">
        <v>57710</v>
      </c>
      <c r="G2280" s="31">
        <v>57710</v>
      </c>
      <c r="H2280" s="31">
        <f t="shared" si="812"/>
        <v>49750</v>
      </c>
      <c r="I2280" s="30">
        <v>46068</v>
      </c>
      <c r="J2280" s="30" t="s">
        <v>503</v>
      </c>
      <c r="K2280" s="31" t="s">
        <v>504</v>
      </c>
      <c r="L2280" s="31" t="s">
        <v>397</v>
      </c>
      <c r="M2280" s="31" t="s">
        <v>388</v>
      </c>
      <c r="N2280" s="7">
        <v>46053</v>
      </c>
      <c r="O2280" s="33">
        <f t="shared" si="802"/>
        <v>1</v>
      </c>
      <c r="P2280" s="33">
        <f t="shared" si="803"/>
        <v>5</v>
      </c>
      <c r="Q2280" s="52">
        <f t="shared" si="804"/>
        <v>0</v>
      </c>
      <c r="R2280" s="37">
        <f t="shared" si="805"/>
        <v>0</v>
      </c>
      <c r="S2280" s="37">
        <f t="shared" si="806"/>
        <v>0</v>
      </c>
      <c r="T2280" s="37">
        <f t="shared" si="807"/>
        <v>0</v>
      </c>
      <c r="U2280" s="37">
        <f t="shared" si="808"/>
        <v>0</v>
      </c>
      <c r="V2280" s="37">
        <f t="shared" si="809"/>
        <v>0</v>
      </c>
      <c r="W2280" s="37">
        <f t="shared" si="810"/>
        <v>49750</v>
      </c>
    </row>
    <row r="2281" spans="1:23" x14ac:dyDescent="0.35">
      <c r="A2281" s="30">
        <v>46038</v>
      </c>
      <c r="B2281" s="31" t="s">
        <v>1139</v>
      </c>
      <c r="C2281" s="31" t="s">
        <v>745</v>
      </c>
      <c r="D2281" s="31">
        <v>30090.18</v>
      </c>
      <c r="E2281" s="31">
        <v>4814.43</v>
      </c>
      <c r="F2281" s="31">
        <v>34904.61</v>
      </c>
      <c r="G2281" s="31">
        <v>34904.61</v>
      </c>
      <c r="H2281" s="31">
        <f t="shared" si="812"/>
        <v>30090.18</v>
      </c>
      <c r="I2281" s="30">
        <v>46068</v>
      </c>
      <c r="J2281" s="30" t="s">
        <v>503</v>
      </c>
      <c r="K2281" s="31" t="s">
        <v>504</v>
      </c>
      <c r="L2281" s="31" t="s">
        <v>835</v>
      </c>
      <c r="M2281" s="31" t="s">
        <v>388</v>
      </c>
      <c r="N2281" s="7">
        <v>46053</v>
      </c>
      <c r="O2281" s="33">
        <f t="shared" si="802"/>
        <v>1</v>
      </c>
      <c r="P2281" s="33">
        <f t="shared" si="803"/>
        <v>5</v>
      </c>
      <c r="Q2281" s="52">
        <f t="shared" si="804"/>
        <v>0</v>
      </c>
      <c r="R2281" s="37">
        <f t="shared" si="805"/>
        <v>0</v>
      </c>
      <c r="S2281" s="37">
        <f t="shared" si="806"/>
        <v>0</v>
      </c>
      <c r="T2281" s="37">
        <f t="shared" si="807"/>
        <v>0</v>
      </c>
      <c r="U2281" s="37">
        <f t="shared" si="808"/>
        <v>0</v>
      </c>
      <c r="V2281" s="37">
        <f t="shared" si="809"/>
        <v>0</v>
      </c>
      <c r="W2281" s="37">
        <f t="shared" si="810"/>
        <v>30090.18</v>
      </c>
    </row>
    <row r="2282" spans="1:23" x14ac:dyDescent="0.35">
      <c r="A2282" s="30">
        <v>46037</v>
      </c>
      <c r="B2282" s="31" t="s">
        <v>1140</v>
      </c>
      <c r="C2282" s="31" t="s">
        <v>410</v>
      </c>
      <c r="D2282" s="31">
        <v>7200</v>
      </c>
      <c r="E2282" s="31">
        <v>1152</v>
      </c>
      <c r="F2282" s="31">
        <v>8352</v>
      </c>
      <c r="G2282" s="31">
        <v>8352</v>
      </c>
      <c r="H2282" s="31">
        <f t="shared" si="812"/>
        <v>7200</v>
      </c>
      <c r="I2282" s="30">
        <v>46067</v>
      </c>
      <c r="J2282" s="30" t="s">
        <v>503</v>
      </c>
      <c r="K2282" s="31" t="s">
        <v>504</v>
      </c>
      <c r="L2282" s="31" t="s">
        <v>397</v>
      </c>
      <c r="M2282" s="31" t="s">
        <v>388</v>
      </c>
      <c r="N2282" s="7">
        <v>46053</v>
      </c>
      <c r="O2282" s="33">
        <f t="shared" si="802"/>
        <v>1</v>
      </c>
      <c r="P2282" s="33">
        <f t="shared" si="803"/>
        <v>5</v>
      </c>
      <c r="Q2282" s="52">
        <f t="shared" si="804"/>
        <v>0</v>
      </c>
      <c r="R2282" s="37">
        <f t="shared" si="805"/>
        <v>0</v>
      </c>
      <c r="S2282" s="37">
        <f t="shared" si="806"/>
        <v>0</v>
      </c>
      <c r="T2282" s="37">
        <f t="shared" si="807"/>
        <v>0</v>
      </c>
      <c r="U2282" s="37">
        <f t="shared" si="808"/>
        <v>0</v>
      </c>
      <c r="V2282" s="37">
        <f t="shared" si="809"/>
        <v>0</v>
      </c>
      <c r="W2282" s="37">
        <f t="shared" si="810"/>
        <v>7200</v>
      </c>
    </row>
    <row r="2283" spans="1:23" x14ac:dyDescent="0.35">
      <c r="A2283" s="30">
        <v>46037</v>
      </c>
      <c r="B2283" s="31" t="s">
        <v>1141</v>
      </c>
      <c r="C2283" s="31" t="s">
        <v>407</v>
      </c>
      <c r="D2283" s="31">
        <v>19598.37</v>
      </c>
      <c r="E2283" s="31">
        <v>3135.74</v>
      </c>
      <c r="F2283" s="31">
        <v>22734.11</v>
      </c>
      <c r="G2283" s="31">
        <v>22734.11</v>
      </c>
      <c r="H2283" s="31">
        <f t="shared" si="812"/>
        <v>19598.37</v>
      </c>
      <c r="I2283" s="30">
        <v>46067</v>
      </c>
      <c r="J2283" s="30" t="s">
        <v>503</v>
      </c>
      <c r="K2283" s="31" t="s">
        <v>504</v>
      </c>
      <c r="L2283" s="31" t="s">
        <v>835</v>
      </c>
      <c r="M2283" s="31" t="s">
        <v>388</v>
      </c>
      <c r="N2283" s="7">
        <v>46053</v>
      </c>
      <c r="O2283" s="33">
        <f t="shared" si="802"/>
        <v>1</v>
      </c>
      <c r="P2283" s="33">
        <f t="shared" si="803"/>
        <v>5</v>
      </c>
      <c r="Q2283" s="52">
        <f t="shared" si="804"/>
        <v>0</v>
      </c>
      <c r="R2283" s="37">
        <f t="shared" si="805"/>
        <v>0</v>
      </c>
      <c r="S2283" s="37">
        <f t="shared" si="806"/>
        <v>0</v>
      </c>
      <c r="T2283" s="37">
        <f t="shared" si="807"/>
        <v>0</v>
      </c>
      <c r="U2283" s="37">
        <f t="shared" si="808"/>
        <v>0</v>
      </c>
      <c r="V2283" s="37">
        <f t="shared" si="809"/>
        <v>0</v>
      </c>
      <c r="W2283" s="37">
        <f t="shared" si="810"/>
        <v>19598.37</v>
      </c>
    </row>
    <row r="2284" spans="1:23" x14ac:dyDescent="0.35">
      <c r="A2284" s="30">
        <v>46037</v>
      </c>
      <c r="B2284" s="31" t="s">
        <v>1142</v>
      </c>
      <c r="C2284" s="31" t="s">
        <v>926</v>
      </c>
      <c r="D2284" s="31">
        <v>44390</v>
      </c>
      <c r="E2284" s="31">
        <v>7102.4</v>
      </c>
      <c r="F2284" s="31">
        <v>51492.4</v>
      </c>
      <c r="G2284" s="31">
        <v>51492.4</v>
      </c>
      <c r="H2284" s="31">
        <f t="shared" si="812"/>
        <v>44390</v>
      </c>
      <c r="I2284" s="30">
        <v>46067</v>
      </c>
      <c r="J2284" s="30" t="s">
        <v>503</v>
      </c>
      <c r="K2284" s="31" t="s">
        <v>504</v>
      </c>
      <c r="L2284" s="31" t="s">
        <v>835</v>
      </c>
      <c r="M2284" s="31" t="s">
        <v>388</v>
      </c>
      <c r="N2284" s="7">
        <v>46053</v>
      </c>
      <c r="O2284" s="33">
        <f t="shared" si="802"/>
        <v>1</v>
      </c>
      <c r="P2284" s="33">
        <f t="shared" si="803"/>
        <v>5</v>
      </c>
      <c r="Q2284" s="52">
        <f t="shared" si="804"/>
        <v>0</v>
      </c>
      <c r="R2284" s="37">
        <f t="shared" si="805"/>
        <v>0</v>
      </c>
      <c r="S2284" s="37">
        <f t="shared" si="806"/>
        <v>0</v>
      </c>
      <c r="T2284" s="37">
        <f t="shared" si="807"/>
        <v>0</v>
      </c>
      <c r="U2284" s="37">
        <f t="shared" si="808"/>
        <v>0</v>
      </c>
      <c r="V2284" s="37">
        <f t="shared" si="809"/>
        <v>0</v>
      </c>
      <c r="W2284" s="37">
        <f t="shared" si="810"/>
        <v>44390</v>
      </c>
    </row>
    <row r="2285" spans="1:23" x14ac:dyDescent="0.35">
      <c r="A2285" s="30">
        <v>46037</v>
      </c>
      <c r="B2285" s="31" t="s">
        <v>1143</v>
      </c>
      <c r="C2285" s="31" t="s">
        <v>920</v>
      </c>
      <c r="D2285" s="31">
        <v>17638.53</v>
      </c>
      <c r="E2285" s="31">
        <v>2822.16</v>
      </c>
      <c r="F2285" s="31">
        <v>20460.689999999999</v>
      </c>
      <c r="G2285" s="31">
        <v>20460.689999999999</v>
      </c>
      <c r="H2285" s="31">
        <f t="shared" si="812"/>
        <v>17638.53</v>
      </c>
      <c r="I2285" s="30">
        <v>46067</v>
      </c>
      <c r="J2285" s="30" t="s">
        <v>503</v>
      </c>
      <c r="K2285" s="31" t="s">
        <v>504</v>
      </c>
      <c r="L2285" s="31" t="s">
        <v>835</v>
      </c>
      <c r="M2285" s="31" t="s">
        <v>388</v>
      </c>
      <c r="N2285" s="7">
        <v>46053</v>
      </c>
      <c r="O2285" s="33">
        <f t="shared" si="802"/>
        <v>1</v>
      </c>
      <c r="P2285" s="33">
        <f t="shared" si="803"/>
        <v>5</v>
      </c>
      <c r="Q2285" s="52">
        <f t="shared" si="804"/>
        <v>0</v>
      </c>
      <c r="R2285" s="37">
        <f t="shared" si="805"/>
        <v>0</v>
      </c>
      <c r="S2285" s="37">
        <f t="shared" si="806"/>
        <v>0</v>
      </c>
      <c r="T2285" s="37">
        <f t="shared" si="807"/>
        <v>0</v>
      </c>
      <c r="U2285" s="37">
        <f t="shared" si="808"/>
        <v>0</v>
      </c>
      <c r="V2285" s="37">
        <f t="shared" si="809"/>
        <v>0</v>
      </c>
      <c r="W2285" s="37">
        <f t="shared" si="810"/>
        <v>17638.53</v>
      </c>
    </row>
    <row r="2286" spans="1:23" x14ac:dyDescent="0.35">
      <c r="A2286" s="30">
        <v>46036</v>
      </c>
      <c r="B2286" s="31" t="s">
        <v>1148</v>
      </c>
      <c r="C2286" s="31" t="s">
        <v>523</v>
      </c>
      <c r="D2286" s="31">
        <v>7480</v>
      </c>
      <c r="E2286" s="31">
        <v>1196.8</v>
      </c>
      <c r="F2286" s="31">
        <v>8676.7999999999993</v>
      </c>
      <c r="G2286" s="31">
        <v>8676.7999999999993</v>
      </c>
      <c r="H2286" s="31">
        <f t="shared" si="812"/>
        <v>7480</v>
      </c>
      <c r="I2286" s="30">
        <v>46066</v>
      </c>
      <c r="J2286" s="30" t="s">
        <v>503</v>
      </c>
      <c r="K2286" s="31" t="s">
        <v>504</v>
      </c>
      <c r="L2286" s="31" t="s">
        <v>397</v>
      </c>
      <c r="M2286" s="31" t="s">
        <v>388</v>
      </c>
      <c r="N2286" s="7">
        <v>46053</v>
      </c>
      <c r="O2286" s="33">
        <f t="shared" si="802"/>
        <v>1</v>
      </c>
      <c r="P2286" s="33">
        <f t="shared" si="803"/>
        <v>5</v>
      </c>
      <c r="Q2286" s="52">
        <f t="shared" si="804"/>
        <v>0</v>
      </c>
      <c r="R2286" s="37">
        <f t="shared" si="805"/>
        <v>0</v>
      </c>
      <c r="S2286" s="37">
        <f t="shared" si="806"/>
        <v>0</v>
      </c>
      <c r="T2286" s="37">
        <f t="shared" si="807"/>
        <v>0</v>
      </c>
      <c r="U2286" s="37">
        <f t="shared" si="808"/>
        <v>0</v>
      </c>
      <c r="V2286" s="37">
        <f t="shared" si="809"/>
        <v>0</v>
      </c>
      <c r="W2286" s="37">
        <f t="shared" si="810"/>
        <v>7480</v>
      </c>
    </row>
    <row r="2287" spans="1:23" x14ac:dyDescent="0.35">
      <c r="A2287" s="30">
        <v>46036</v>
      </c>
      <c r="B2287" s="31" t="s">
        <v>1151</v>
      </c>
      <c r="C2287" s="31" t="s">
        <v>674</v>
      </c>
      <c r="D2287" s="31">
        <v>109266.48</v>
      </c>
      <c r="E2287" s="31">
        <v>17482.64</v>
      </c>
      <c r="F2287" s="31">
        <v>126749.12</v>
      </c>
      <c r="G2287" s="31">
        <v>126749.12</v>
      </c>
      <c r="H2287" s="31">
        <f t="shared" si="812"/>
        <v>109266.48</v>
      </c>
      <c r="I2287" s="30">
        <v>46066</v>
      </c>
      <c r="J2287" s="30" t="s">
        <v>503</v>
      </c>
      <c r="K2287" s="31" t="s">
        <v>504</v>
      </c>
      <c r="L2287" s="31" t="s">
        <v>835</v>
      </c>
      <c r="M2287" s="31" t="s">
        <v>388</v>
      </c>
      <c r="N2287" s="7">
        <v>46053</v>
      </c>
      <c r="O2287" s="33">
        <f t="shared" si="802"/>
        <v>1</v>
      </c>
      <c r="P2287" s="33">
        <f t="shared" si="803"/>
        <v>5</v>
      </c>
      <c r="Q2287" s="52">
        <f t="shared" si="804"/>
        <v>0</v>
      </c>
      <c r="R2287" s="37">
        <f t="shared" si="805"/>
        <v>0</v>
      </c>
      <c r="S2287" s="37">
        <f t="shared" si="806"/>
        <v>0</v>
      </c>
      <c r="T2287" s="37">
        <f t="shared" si="807"/>
        <v>0</v>
      </c>
      <c r="U2287" s="37">
        <f t="shared" si="808"/>
        <v>0</v>
      </c>
      <c r="V2287" s="37">
        <f t="shared" si="809"/>
        <v>0</v>
      </c>
      <c r="W2287" s="37">
        <f t="shared" si="810"/>
        <v>109266.48</v>
      </c>
    </row>
    <row r="2288" spans="1:23" x14ac:dyDescent="0.35">
      <c r="A2288" s="30">
        <v>46036</v>
      </c>
      <c r="B2288" s="31" t="s">
        <v>1152</v>
      </c>
      <c r="C2288" s="31" t="s">
        <v>523</v>
      </c>
      <c r="D2288" s="31">
        <v>8400</v>
      </c>
      <c r="E2288" s="31">
        <v>1344</v>
      </c>
      <c r="F2288" s="31">
        <v>9744</v>
      </c>
      <c r="G2288" s="31">
        <v>9744</v>
      </c>
      <c r="H2288" s="31">
        <f t="shared" si="812"/>
        <v>8400</v>
      </c>
      <c r="I2288" s="30">
        <v>46066</v>
      </c>
      <c r="J2288" s="30" t="s">
        <v>503</v>
      </c>
      <c r="K2288" s="31" t="s">
        <v>504</v>
      </c>
      <c r="L2288" s="31" t="s">
        <v>397</v>
      </c>
      <c r="M2288" s="31" t="s">
        <v>388</v>
      </c>
      <c r="N2288" s="7">
        <v>46053</v>
      </c>
      <c r="O2288" s="33">
        <f t="shared" si="802"/>
        <v>1</v>
      </c>
      <c r="P2288" s="33">
        <f t="shared" si="803"/>
        <v>5</v>
      </c>
      <c r="Q2288" s="52">
        <f t="shared" si="804"/>
        <v>0</v>
      </c>
      <c r="R2288" s="37">
        <f t="shared" si="805"/>
        <v>0</v>
      </c>
      <c r="S2288" s="37">
        <f t="shared" si="806"/>
        <v>0</v>
      </c>
      <c r="T2288" s="37">
        <f t="shared" si="807"/>
        <v>0</v>
      </c>
      <c r="U2288" s="37">
        <f t="shared" si="808"/>
        <v>0</v>
      </c>
      <c r="V2288" s="37">
        <f t="shared" si="809"/>
        <v>0</v>
      </c>
      <c r="W2288" s="37">
        <f t="shared" si="810"/>
        <v>8400</v>
      </c>
    </row>
    <row r="2289" spans="1:23" x14ac:dyDescent="0.35">
      <c r="A2289" s="30">
        <v>46035</v>
      </c>
      <c r="B2289" s="31" t="s">
        <v>1157</v>
      </c>
      <c r="C2289" s="31" t="s">
        <v>966</v>
      </c>
      <c r="D2289" s="31">
        <v>18000</v>
      </c>
      <c r="E2289" s="31">
        <v>2880</v>
      </c>
      <c r="F2289" s="31">
        <v>20880</v>
      </c>
      <c r="G2289" s="31">
        <v>20880</v>
      </c>
      <c r="H2289" s="31">
        <f t="shared" si="812"/>
        <v>18000</v>
      </c>
      <c r="I2289" s="30">
        <v>46065</v>
      </c>
      <c r="J2289" s="30" t="s">
        <v>503</v>
      </c>
      <c r="K2289" s="31" t="s">
        <v>504</v>
      </c>
      <c r="L2289" s="31" t="s">
        <v>397</v>
      </c>
      <c r="M2289" s="31" t="s">
        <v>388</v>
      </c>
      <c r="N2289" s="7">
        <v>46053</v>
      </c>
      <c r="O2289" s="33">
        <f t="shared" si="802"/>
        <v>1</v>
      </c>
      <c r="P2289" s="33">
        <f t="shared" si="803"/>
        <v>5</v>
      </c>
      <c r="Q2289" s="52">
        <f t="shared" si="804"/>
        <v>0</v>
      </c>
      <c r="R2289" s="37">
        <f t="shared" si="805"/>
        <v>0</v>
      </c>
      <c r="S2289" s="37">
        <f t="shared" si="806"/>
        <v>0</v>
      </c>
      <c r="T2289" s="37">
        <f t="shared" si="807"/>
        <v>0</v>
      </c>
      <c r="U2289" s="37">
        <f t="shared" si="808"/>
        <v>0</v>
      </c>
      <c r="V2289" s="37">
        <f t="shared" si="809"/>
        <v>0</v>
      </c>
      <c r="W2289" s="37">
        <f t="shared" si="810"/>
        <v>18000</v>
      </c>
    </row>
    <row r="2290" spans="1:23" x14ac:dyDescent="0.35">
      <c r="A2290" s="30">
        <v>46035</v>
      </c>
      <c r="B2290" s="31" t="s">
        <v>1158</v>
      </c>
      <c r="C2290" s="31" t="s">
        <v>400</v>
      </c>
      <c r="D2290" s="31">
        <v>91381.97</v>
      </c>
      <c r="E2290" s="31">
        <v>14621.12</v>
      </c>
      <c r="F2290" s="31">
        <v>106003.09</v>
      </c>
      <c r="G2290" s="31">
        <v>106003.09</v>
      </c>
      <c r="H2290" s="31">
        <f t="shared" si="812"/>
        <v>91381.97</v>
      </c>
      <c r="I2290" s="30">
        <v>46065</v>
      </c>
      <c r="J2290" s="30" t="s">
        <v>503</v>
      </c>
      <c r="K2290" s="31" t="s">
        <v>504</v>
      </c>
      <c r="L2290" s="31" t="s">
        <v>397</v>
      </c>
      <c r="M2290" s="31" t="s">
        <v>388</v>
      </c>
      <c r="N2290" s="7">
        <v>46053</v>
      </c>
      <c r="O2290" s="33">
        <f t="shared" si="802"/>
        <v>1</v>
      </c>
      <c r="P2290" s="33">
        <f t="shared" si="803"/>
        <v>5</v>
      </c>
      <c r="Q2290" s="52">
        <f t="shared" si="804"/>
        <v>0</v>
      </c>
      <c r="R2290" s="37">
        <f t="shared" si="805"/>
        <v>0</v>
      </c>
      <c r="S2290" s="37">
        <f t="shared" si="806"/>
        <v>0</v>
      </c>
      <c r="T2290" s="37">
        <f t="shared" si="807"/>
        <v>0</v>
      </c>
      <c r="U2290" s="37">
        <f t="shared" si="808"/>
        <v>0</v>
      </c>
      <c r="V2290" s="37">
        <f t="shared" si="809"/>
        <v>0</v>
      </c>
      <c r="W2290" s="37">
        <f t="shared" si="810"/>
        <v>91381.97</v>
      </c>
    </row>
    <row r="2291" spans="1:23" x14ac:dyDescent="0.35">
      <c r="A2291" s="30">
        <v>46034</v>
      </c>
      <c r="B2291" s="31" t="s">
        <v>1165</v>
      </c>
      <c r="C2291" s="31" t="s">
        <v>1166</v>
      </c>
      <c r="D2291" s="31">
        <v>10071.15</v>
      </c>
      <c r="E2291" s="31">
        <v>1611.38</v>
      </c>
      <c r="F2291" s="31">
        <v>11682.53</v>
      </c>
      <c r="G2291" s="31">
        <v>11682.53</v>
      </c>
      <c r="H2291" s="31">
        <f t="shared" si="812"/>
        <v>10071.15</v>
      </c>
      <c r="I2291" s="30">
        <v>46064</v>
      </c>
      <c r="J2291" s="30" t="s">
        <v>503</v>
      </c>
      <c r="K2291" s="31" t="s">
        <v>504</v>
      </c>
      <c r="L2291" s="31" t="s">
        <v>397</v>
      </c>
      <c r="M2291" s="31" t="s">
        <v>388</v>
      </c>
      <c r="N2291" s="7">
        <v>46053</v>
      </c>
      <c r="O2291" s="33">
        <f t="shared" si="802"/>
        <v>1</v>
      </c>
      <c r="P2291" s="33">
        <f t="shared" si="803"/>
        <v>5</v>
      </c>
      <c r="Q2291" s="52">
        <f t="shared" si="804"/>
        <v>0</v>
      </c>
      <c r="R2291" s="37">
        <f t="shared" si="805"/>
        <v>0</v>
      </c>
      <c r="S2291" s="37">
        <f t="shared" si="806"/>
        <v>0</v>
      </c>
      <c r="T2291" s="37">
        <f t="shared" si="807"/>
        <v>0</v>
      </c>
      <c r="U2291" s="37">
        <f t="shared" si="808"/>
        <v>0</v>
      </c>
      <c r="V2291" s="37">
        <f t="shared" si="809"/>
        <v>0</v>
      </c>
      <c r="W2291" s="37">
        <f t="shared" si="810"/>
        <v>10071.15</v>
      </c>
    </row>
    <row r="2292" spans="1:23" x14ac:dyDescent="0.35">
      <c r="A2292" s="30">
        <v>46031</v>
      </c>
      <c r="B2292" s="31" t="s">
        <v>1083</v>
      </c>
      <c r="C2292" s="31" t="s">
        <v>674</v>
      </c>
      <c r="D2292" s="31">
        <v>34388.089999999997</v>
      </c>
      <c r="E2292" s="31">
        <v>5502.09</v>
      </c>
      <c r="F2292" s="31">
        <v>39890.18</v>
      </c>
      <c r="G2292" s="31">
        <v>39890.18</v>
      </c>
      <c r="H2292" s="31">
        <f t="shared" si="812"/>
        <v>34388.089999999997</v>
      </c>
      <c r="I2292" s="30">
        <v>46061</v>
      </c>
      <c r="J2292" s="30" t="s">
        <v>503</v>
      </c>
      <c r="K2292" s="31" t="s">
        <v>504</v>
      </c>
      <c r="L2292" s="31" t="s">
        <v>835</v>
      </c>
      <c r="M2292" s="31" t="s">
        <v>388</v>
      </c>
      <c r="N2292" s="7">
        <v>46053</v>
      </c>
      <c r="O2292" s="33">
        <f t="shared" si="802"/>
        <v>1</v>
      </c>
      <c r="P2292" s="33">
        <f t="shared" si="803"/>
        <v>5</v>
      </c>
      <c r="Q2292" s="52">
        <f t="shared" si="804"/>
        <v>0</v>
      </c>
      <c r="R2292" s="37">
        <f t="shared" si="805"/>
        <v>0</v>
      </c>
      <c r="S2292" s="37">
        <f t="shared" si="806"/>
        <v>0</v>
      </c>
      <c r="T2292" s="37">
        <f t="shared" si="807"/>
        <v>0</v>
      </c>
      <c r="U2292" s="37">
        <f t="shared" si="808"/>
        <v>0</v>
      </c>
      <c r="V2292" s="37">
        <f t="shared" si="809"/>
        <v>0</v>
      </c>
      <c r="W2292" s="37">
        <f t="shared" si="810"/>
        <v>34388.089999999997</v>
      </c>
    </row>
    <row r="2293" spans="1:23" x14ac:dyDescent="0.35">
      <c r="A2293" s="30">
        <v>46031</v>
      </c>
      <c r="B2293" s="31" t="s">
        <v>1084</v>
      </c>
      <c r="C2293" s="31" t="s">
        <v>408</v>
      </c>
      <c r="D2293" s="31">
        <v>12400</v>
      </c>
      <c r="E2293" s="31">
        <v>1984</v>
      </c>
      <c r="F2293" s="31">
        <v>14384</v>
      </c>
      <c r="G2293" s="31">
        <v>14384</v>
      </c>
      <c r="H2293" s="31">
        <f t="shared" si="812"/>
        <v>12400</v>
      </c>
      <c r="I2293" s="30">
        <v>46061</v>
      </c>
      <c r="J2293" s="30" t="s">
        <v>503</v>
      </c>
      <c r="K2293" s="31" t="s">
        <v>504</v>
      </c>
      <c r="L2293" s="31" t="s">
        <v>397</v>
      </c>
      <c r="M2293" s="31" t="s">
        <v>388</v>
      </c>
      <c r="N2293" s="7">
        <v>46053</v>
      </c>
      <c r="O2293" s="33">
        <f t="shared" si="802"/>
        <v>1</v>
      </c>
      <c r="P2293" s="33">
        <f t="shared" si="803"/>
        <v>5</v>
      </c>
      <c r="Q2293" s="52">
        <f t="shared" si="804"/>
        <v>0</v>
      </c>
      <c r="R2293" s="37">
        <f t="shared" si="805"/>
        <v>0</v>
      </c>
      <c r="S2293" s="37">
        <f t="shared" si="806"/>
        <v>0</v>
      </c>
      <c r="T2293" s="37">
        <f t="shared" si="807"/>
        <v>0</v>
      </c>
      <c r="U2293" s="37">
        <f t="shared" si="808"/>
        <v>0</v>
      </c>
      <c r="V2293" s="37">
        <f t="shared" si="809"/>
        <v>0</v>
      </c>
      <c r="W2293" s="37">
        <f t="shared" si="810"/>
        <v>12400</v>
      </c>
    </row>
    <row r="2294" spans="1:23" x14ac:dyDescent="0.35">
      <c r="A2294" s="30">
        <v>46031</v>
      </c>
      <c r="B2294" s="31" t="s">
        <v>1086</v>
      </c>
      <c r="C2294" s="31" t="s">
        <v>966</v>
      </c>
      <c r="D2294" s="31">
        <v>72000</v>
      </c>
      <c r="E2294" s="31">
        <v>11520</v>
      </c>
      <c r="F2294" s="31">
        <v>83520</v>
      </c>
      <c r="G2294" s="31">
        <v>83520</v>
      </c>
      <c r="H2294" s="31">
        <f t="shared" si="812"/>
        <v>72000</v>
      </c>
      <c r="I2294" s="30">
        <v>46061</v>
      </c>
      <c r="J2294" s="30" t="s">
        <v>503</v>
      </c>
      <c r="K2294" s="31" t="s">
        <v>504</v>
      </c>
      <c r="L2294" s="31" t="s">
        <v>397</v>
      </c>
      <c r="M2294" s="31" t="s">
        <v>388</v>
      </c>
      <c r="N2294" s="7">
        <v>46053</v>
      </c>
      <c r="O2294" s="33">
        <f t="shared" si="802"/>
        <v>1</v>
      </c>
      <c r="P2294" s="33">
        <f t="shared" si="803"/>
        <v>5</v>
      </c>
      <c r="Q2294" s="52">
        <f t="shared" si="804"/>
        <v>0</v>
      </c>
      <c r="R2294" s="37">
        <f t="shared" si="805"/>
        <v>0</v>
      </c>
      <c r="S2294" s="37">
        <f t="shared" si="806"/>
        <v>0</v>
      </c>
      <c r="T2294" s="37">
        <f t="shared" si="807"/>
        <v>0</v>
      </c>
      <c r="U2294" s="37">
        <f t="shared" si="808"/>
        <v>0</v>
      </c>
      <c r="V2294" s="37">
        <f t="shared" si="809"/>
        <v>0</v>
      </c>
      <c r="W2294" s="37">
        <f t="shared" si="810"/>
        <v>72000</v>
      </c>
    </row>
    <row r="2295" spans="1:23" x14ac:dyDescent="0.35">
      <c r="A2295" s="30">
        <v>46030</v>
      </c>
      <c r="B2295" s="31" t="s">
        <v>1091</v>
      </c>
      <c r="C2295" s="31" t="s">
        <v>831</v>
      </c>
      <c r="D2295" s="31">
        <v>45000</v>
      </c>
      <c r="E2295" s="31"/>
      <c r="F2295" s="31">
        <v>45000</v>
      </c>
      <c r="G2295" s="31">
        <v>45000</v>
      </c>
      <c r="H2295" s="31">
        <f t="shared" si="812"/>
        <v>45000</v>
      </c>
      <c r="I2295" s="30">
        <v>46060</v>
      </c>
      <c r="J2295" s="30" t="s">
        <v>503</v>
      </c>
      <c r="K2295" s="31" t="s">
        <v>504</v>
      </c>
      <c r="L2295" s="31" t="s">
        <v>397</v>
      </c>
      <c r="M2295" s="31" t="s">
        <v>388</v>
      </c>
      <c r="N2295" s="7">
        <v>46053</v>
      </c>
      <c r="O2295" s="33">
        <f t="shared" si="802"/>
        <v>1</v>
      </c>
      <c r="P2295" s="33">
        <f t="shared" si="803"/>
        <v>5</v>
      </c>
      <c r="Q2295" s="52">
        <f t="shared" si="804"/>
        <v>0</v>
      </c>
      <c r="R2295" s="37">
        <f t="shared" si="805"/>
        <v>0</v>
      </c>
      <c r="S2295" s="37">
        <f t="shared" si="806"/>
        <v>0</v>
      </c>
      <c r="T2295" s="37">
        <f t="shared" si="807"/>
        <v>0</v>
      </c>
      <c r="U2295" s="37">
        <f t="shared" si="808"/>
        <v>0</v>
      </c>
      <c r="V2295" s="37">
        <f t="shared" si="809"/>
        <v>0</v>
      </c>
      <c r="W2295" s="37">
        <f t="shared" si="810"/>
        <v>45000</v>
      </c>
    </row>
    <row r="2296" spans="1:23" x14ac:dyDescent="0.35">
      <c r="A2296" s="30">
        <v>46030</v>
      </c>
      <c r="B2296" s="31" t="s">
        <v>1092</v>
      </c>
      <c r="C2296" s="31" t="s">
        <v>562</v>
      </c>
      <c r="D2296" s="31">
        <v>410665.18</v>
      </c>
      <c r="E2296" s="31">
        <v>65706.429999999993</v>
      </c>
      <c r="F2296" s="31">
        <v>476371.61</v>
      </c>
      <c r="G2296" s="31">
        <v>476371.61</v>
      </c>
      <c r="H2296" s="31">
        <f t="shared" si="812"/>
        <v>410665.18</v>
      </c>
      <c r="I2296" s="30">
        <v>46060</v>
      </c>
      <c r="J2296" s="30" t="s">
        <v>503</v>
      </c>
      <c r="K2296" s="31" t="s">
        <v>504</v>
      </c>
      <c r="L2296" s="31" t="s">
        <v>835</v>
      </c>
      <c r="M2296" s="31" t="s">
        <v>388</v>
      </c>
      <c r="N2296" s="7">
        <v>46053</v>
      </c>
      <c r="O2296" s="33">
        <f t="shared" si="802"/>
        <v>1</v>
      </c>
      <c r="P2296" s="33">
        <f t="shared" si="803"/>
        <v>5</v>
      </c>
      <c r="Q2296" s="52">
        <f t="shared" si="804"/>
        <v>0</v>
      </c>
      <c r="R2296" s="37">
        <f t="shared" si="805"/>
        <v>0</v>
      </c>
      <c r="S2296" s="37">
        <f t="shared" si="806"/>
        <v>0</v>
      </c>
      <c r="T2296" s="37">
        <f t="shared" si="807"/>
        <v>0</v>
      </c>
      <c r="U2296" s="37">
        <f t="shared" si="808"/>
        <v>0</v>
      </c>
      <c r="V2296" s="37">
        <f t="shared" si="809"/>
        <v>0</v>
      </c>
      <c r="W2296" s="37">
        <f t="shared" si="810"/>
        <v>410665.18</v>
      </c>
    </row>
    <row r="2297" spans="1:23" x14ac:dyDescent="0.35">
      <c r="A2297" s="30">
        <v>46030</v>
      </c>
      <c r="B2297" s="31" t="s">
        <v>1093</v>
      </c>
      <c r="C2297" s="31" t="s">
        <v>402</v>
      </c>
      <c r="D2297" s="31">
        <v>63900</v>
      </c>
      <c r="E2297" s="31">
        <v>10224</v>
      </c>
      <c r="F2297" s="31">
        <v>74124</v>
      </c>
      <c r="G2297" s="31">
        <v>41000</v>
      </c>
      <c r="H2297" s="31">
        <f>G2297/1.16</f>
        <v>35344.827586206899</v>
      </c>
      <c r="I2297" s="30">
        <v>46060</v>
      </c>
      <c r="J2297" s="30" t="s">
        <v>503</v>
      </c>
      <c r="K2297" s="31" t="s">
        <v>510</v>
      </c>
      <c r="L2297" s="31" t="s">
        <v>397</v>
      </c>
      <c r="M2297" s="31" t="s">
        <v>388</v>
      </c>
      <c r="N2297" s="7">
        <v>46053</v>
      </c>
      <c r="O2297" s="33">
        <f t="shared" si="802"/>
        <v>1</v>
      </c>
      <c r="P2297" s="33">
        <f t="shared" si="803"/>
        <v>5</v>
      </c>
      <c r="Q2297" s="52">
        <f t="shared" si="804"/>
        <v>0</v>
      </c>
      <c r="R2297" s="37">
        <f t="shared" si="805"/>
        <v>0</v>
      </c>
      <c r="S2297" s="37">
        <f t="shared" si="806"/>
        <v>0</v>
      </c>
      <c r="T2297" s="37">
        <f t="shared" si="807"/>
        <v>0</v>
      </c>
      <c r="U2297" s="37">
        <f t="shared" si="808"/>
        <v>0</v>
      </c>
      <c r="V2297" s="37">
        <f t="shared" si="809"/>
        <v>0</v>
      </c>
      <c r="W2297" s="37">
        <f t="shared" si="810"/>
        <v>35344.827586206899</v>
      </c>
    </row>
    <row r="2298" spans="1:23" x14ac:dyDescent="0.35">
      <c r="A2298" s="30">
        <v>46029</v>
      </c>
      <c r="B2298" s="31" t="s">
        <v>1094</v>
      </c>
      <c r="C2298" s="31" t="s">
        <v>831</v>
      </c>
      <c r="D2298" s="31">
        <v>12399.09</v>
      </c>
      <c r="E2298" s="31">
        <v>1983.85</v>
      </c>
      <c r="F2298" s="31">
        <v>14382.94</v>
      </c>
      <c r="G2298" s="31">
        <v>14382.94</v>
      </c>
      <c r="H2298" s="31">
        <f t="shared" ref="H2298:H2312" si="813">D2298</f>
        <v>12399.09</v>
      </c>
      <c r="I2298" s="30">
        <v>46059</v>
      </c>
      <c r="J2298" s="30" t="s">
        <v>505</v>
      </c>
      <c r="K2298" s="31" t="s">
        <v>504</v>
      </c>
      <c r="L2298" s="31" t="s">
        <v>397</v>
      </c>
      <c r="M2298" s="31" t="s">
        <v>388</v>
      </c>
      <c r="N2298" s="7">
        <v>46053</v>
      </c>
      <c r="O2298" s="33">
        <f t="shared" si="802"/>
        <v>1</v>
      </c>
      <c r="P2298" s="33">
        <f t="shared" si="803"/>
        <v>5</v>
      </c>
      <c r="Q2298" s="52">
        <f t="shared" si="804"/>
        <v>0</v>
      </c>
      <c r="R2298" s="37">
        <f t="shared" si="805"/>
        <v>0</v>
      </c>
      <c r="S2298" s="37">
        <f t="shared" si="806"/>
        <v>0</v>
      </c>
      <c r="T2298" s="37">
        <f t="shared" si="807"/>
        <v>0</v>
      </c>
      <c r="U2298" s="37">
        <f t="shared" si="808"/>
        <v>0</v>
      </c>
      <c r="V2298" s="37">
        <f t="shared" si="809"/>
        <v>12399.09</v>
      </c>
      <c r="W2298" s="37">
        <f t="shared" si="810"/>
        <v>0</v>
      </c>
    </row>
    <row r="2299" spans="1:23" x14ac:dyDescent="0.35">
      <c r="A2299" s="30">
        <v>46029</v>
      </c>
      <c r="B2299" s="31" t="s">
        <v>1095</v>
      </c>
      <c r="C2299" s="31" t="s">
        <v>400</v>
      </c>
      <c r="D2299" s="31">
        <v>35957.370000000003</v>
      </c>
      <c r="E2299" s="31">
        <v>5753.18</v>
      </c>
      <c r="F2299" s="31">
        <v>41710.550000000003</v>
      </c>
      <c r="G2299" s="31">
        <v>41710.550000000003</v>
      </c>
      <c r="H2299" s="31">
        <f t="shared" si="813"/>
        <v>35957.370000000003</v>
      </c>
      <c r="I2299" s="30">
        <v>46059</v>
      </c>
      <c r="J2299" s="30" t="s">
        <v>505</v>
      </c>
      <c r="K2299" s="31" t="s">
        <v>504</v>
      </c>
      <c r="L2299" s="31" t="s">
        <v>397</v>
      </c>
      <c r="M2299" s="31" t="s">
        <v>388</v>
      </c>
      <c r="N2299" s="7">
        <v>46053</v>
      </c>
      <c r="O2299" s="33">
        <f t="shared" si="802"/>
        <v>1</v>
      </c>
      <c r="P2299" s="33">
        <f t="shared" si="803"/>
        <v>5</v>
      </c>
      <c r="Q2299" s="52">
        <f t="shared" si="804"/>
        <v>0</v>
      </c>
      <c r="R2299" s="37">
        <f t="shared" si="805"/>
        <v>0</v>
      </c>
      <c r="S2299" s="37">
        <f t="shared" si="806"/>
        <v>0</v>
      </c>
      <c r="T2299" s="37">
        <f t="shared" si="807"/>
        <v>0</v>
      </c>
      <c r="U2299" s="37">
        <f t="shared" si="808"/>
        <v>0</v>
      </c>
      <c r="V2299" s="37">
        <f t="shared" si="809"/>
        <v>35957.370000000003</v>
      </c>
      <c r="W2299" s="37">
        <f t="shared" si="810"/>
        <v>0</v>
      </c>
    </row>
    <row r="2300" spans="1:23" x14ac:dyDescent="0.35">
      <c r="A2300" s="30">
        <v>46029</v>
      </c>
      <c r="B2300" s="31" t="s">
        <v>1097</v>
      </c>
      <c r="C2300" s="31" t="s">
        <v>484</v>
      </c>
      <c r="D2300" s="31">
        <v>10800</v>
      </c>
      <c r="E2300" s="31">
        <v>1728</v>
      </c>
      <c r="F2300" s="31">
        <v>12528</v>
      </c>
      <c r="G2300" s="31">
        <v>12528</v>
      </c>
      <c r="H2300" s="31">
        <f t="shared" si="813"/>
        <v>10800</v>
      </c>
      <c r="I2300" s="30">
        <v>46059</v>
      </c>
      <c r="J2300" s="30" t="s">
        <v>505</v>
      </c>
      <c r="K2300" s="31" t="s">
        <v>504</v>
      </c>
      <c r="L2300" s="31" t="s">
        <v>397</v>
      </c>
      <c r="M2300" s="31" t="s">
        <v>388</v>
      </c>
      <c r="N2300" s="7">
        <v>46053</v>
      </c>
      <c r="O2300" s="33">
        <f t="shared" si="802"/>
        <v>1</v>
      </c>
      <c r="P2300" s="33">
        <f t="shared" si="803"/>
        <v>5</v>
      </c>
      <c r="Q2300" s="52">
        <f t="shared" si="804"/>
        <v>0</v>
      </c>
      <c r="R2300" s="37">
        <f t="shared" si="805"/>
        <v>0</v>
      </c>
      <c r="S2300" s="37">
        <f t="shared" si="806"/>
        <v>0</v>
      </c>
      <c r="T2300" s="37">
        <f t="shared" si="807"/>
        <v>0</v>
      </c>
      <c r="U2300" s="37">
        <f t="shared" si="808"/>
        <v>0</v>
      </c>
      <c r="V2300" s="37">
        <f t="shared" si="809"/>
        <v>10800</v>
      </c>
      <c r="W2300" s="37">
        <f t="shared" si="810"/>
        <v>0</v>
      </c>
    </row>
    <row r="2301" spans="1:23" x14ac:dyDescent="0.35">
      <c r="A2301" s="30">
        <v>46029</v>
      </c>
      <c r="B2301" s="31" t="s">
        <v>1098</v>
      </c>
      <c r="C2301" s="31" t="s">
        <v>794</v>
      </c>
      <c r="D2301" s="31">
        <v>7277.73</v>
      </c>
      <c r="E2301" s="31">
        <v>1164.44</v>
      </c>
      <c r="F2301" s="31">
        <v>8442.17</v>
      </c>
      <c r="G2301" s="31">
        <v>8442.17</v>
      </c>
      <c r="H2301" s="31">
        <f t="shared" si="813"/>
        <v>7277.73</v>
      </c>
      <c r="I2301" s="30">
        <v>46059</v>
      </c>
      <c r="J2301" s="30" t="s">
        <v>505</v>
      </c>
      <c r="K2301" s="31" t="s">
        <v>504</v>
      </c>
      <c r="L2301" s="31" t="s">
        <v>397</v>
      </c>
      <c r="M2301" s="31" t="s">
        <v>388</v>
      </c>
      <c r="N2301" s="7">
        <v>46053</v>
      </c>
      <c r="O2301" s="33">
        <f t="shared" si="802"/>
        <v>1</v>
      </c>
      <c r="P2301" s="33">
        <f t="shared" si="803"/>
        <v>5</v>
      </c>
      <c r="Q2301" s="52">
        <f t="shared" si="804"/>
        <v>0</v>
      </c>
      <c r="R2301" s="37">
        <f t="shared" si="805"/>
        <v>0</v>
      </c>
      <c r="S2301" s="37">
        <f t="shared" si="806"/>
        <v>0</v>
      </c>
      <c r="T2301" s="37">
        <f t="shared" si="807"/>
        <v>0</v>
      </c>
      <c r="U2301" s="37">
        <f t="shared" si="808"/>
        <v>0</v>
      </c>
      <c r="V2301" s="37">
        <f t="shared" si="809"/>
        <v>7277.73</v>
      </c>
      <c r="W2301" s="37">
        <f t="shared" si="810"/>
        <v>0</v>
      </c>
    </row>
    <row r="2302" spans="1:23" x14ac:dyDescent="0.35">
      <c r="A2302" s="30">
        <v>46029</v>
      </c>
      <c r="B2302" s="31" t="s">
        <v>1099</v>
      </c>
      <c r="C2302" s="31" t="s">
        <v>745</v>
      </c>
      <c r="D2302" s="31">
        <v>54000</v>
      </c>
      <c r="E2302" s="31">
        <v>8640</v>
      </c>
      <c r="F2302" s="31">
        <v>62640</v>
      </c>
      <c r="G2302" s="31">
        <v>62640</v>
      </c>
      <c r="H2302" s="31">
        <f t="shared" si="813"/>
        <v>54000</v>
      </c>
      <c r="I2302" s="30">
        <v>46059</v>
      </c>
      <c r="J2302" s="30" t="s">
        <v>505</v>
      </c>
      <c r="K2302" s="31" t="s">
        <v>504</v>
      </c>
      <c r="L2302" s="31" t="s">
        <v>835</v>
      </c>
      <c r="M2302" s="31" t="s">
        <v>388</v>
      </c>
      <c r="N2302" s="7">
        <v>46053</v>
      </c>
      <c r="O2302" s="33">
        <f t="shared" si="802"/>
        <v>1</v>
      </c>
      <c r="P2302" s="33">
        <f t="shared" si="803"/>
        <v>5</v>
      </c>
      <c r="Q2302" s="52">
        <f t="shared" si="804"/>
        <v>0</v>
      </c>
      <c r="R2302" s="37">
        <f t="shared" si="805"/>
        <v>0</v>
      </c>
      <c r="S2302" s="37">
        <f t="shared" si="806"/>
        <v>0</v>
      </c>
      <c r="T2302" s="37">
        <f t="shared" si="807"/>
        <v>0</v>
      </c>
      <c r="U2302" s="37">
        <f t="shared" si="808"/>
        <v>0</v>
      </c>
      <c r="V2302" s="37">
        <f t="shared" si="809"/>
        <v>54000</v>
      </c>
      <c r="W2302" s="37">
        <f t="shared" si="810"/>
        <v>0</v>
      </c>
    </row>
    <row r="2303" spans="1:23" x14ac:dyDescent="0.35">
      <c r="A2303" s="30">
        <v>46027</v>
      </c>
      <c r="B2303" s="31" t="s">
        <v>1100</v>
      </c>
      <c r="C2303" s="31" t="s">
        <v>674</v>
      </c>
      <c r="D2303" s="31">
        <v>34196.07</v>
      </c>
      <c r="E2303" s="31">
        <v>5471.37</v>
      </c>
      <c r="F2303" s="31">
        <v>39667.440000000002</v>
      </c>
      <c r="G2303" s="31">
        <v>39667.440000000002</v>
      </c>
      <c r="H2303" s="31">
        <f t="shared" si="813"/>
        <v>34196.07</v>
      </c>
      <c r="I2303" s="30">
        <v>46057</v>
      </c>
      <c r="J2303" s="30" t="s">
        <v>505</v>
      </c>
      <c r="K2303" s="31" t="s">
        <v>504</v>
      </c>
      <c r="L2303" s="31" t="s">
        <v>835</v>
      </c>
      <c r="M2303" s="31" t="s">
        <v>388</v>
      </c>
      <c r="N2303" s="7">
        <v>46053</v>
      </c>
      <c r="O2303" s="33">
        <f t="shared" si="802"/>
        <v>1</v>
      </c>
      <c r="P2303" s="33">
        <f t="shared" si="803"/>
        <v>5</v>
      </c>
      <c r="Q2303" s="52">
        <f t="shared" si="804"/>
        <v>0</v>
      </c>
      <c r="R2303" s="37">
        <f t="shared" si="805"/>
        <v>0</v>
      </c>
      <c r="S2303" s="37">
        <f t="shared" si="806"/>
        <v>0</v>
      </c>
      <c r="T2303" s="37">
        <f t="shared" si="807"/>
        <v>0</v>
      </c>
      <c r="U2303" s="37">
        <f t="shared" si="808"/>
        <v>0</v>
      </c>
      <c r="V2303" s="37">
        <f t="shared" si="809"/>
        <v>34196.07</v>
      </c>
      <c r="W2303" s="37">
        <f t="shared" si="810"/>
        <v>0</v>
      </c>
    </row>
    <row r="2304" spans="1:23" x14ac:dyDescent="0.35">
      <c r="A2304" s="30">
        <v>46024</v>
      </c>
      <c r="B2304" s="31" t="s">
        <v>1101</v>
      </c>
      <c r="C2304" s="31" t="s">
        <v>792</v>
      </c>
      <c r="D2304" s="31">
        <v>26350</v>
      </c>
      <c r="E2304" s="31">
        <v>4216</v>
      </c>
      <c r="F2304" s="31">
        <v>30566</v>
      </c>
      <c r="G2304" s="31">
        <v>30566</v>
      </c>
      <c r="H2304" s="31">
        <f t="shared" si="813"/>
        <v>26350</v>
      </c>
      <c r="I2304" s="30">
        <v>46054</v>
      </c>
      <c r="J2304" s="30" t="s">
        <v>505</v>
      </c>
      <c r="K2304" s="31" t="s">
        <v>504</v>
      </c>
      <c r="L2304" s="31" t="s">
        <v>397</v>
      </c>
      <c r="M2304" s="31" t="s">
        <v>388</v>
      </c>
      <c r="N2304" s="7">
        <v>46053</v>
      </c>
      <c r="O2304" s="33">
        <f t="shared" si="802"/>
        <v>1</v>
      </c>
      <c r="P2304" s="33">
        <f t="shared" si="803"/>
        <v>5</v>
      </c>
      <c r="Q2304" s="52">
        <f t="shared" si="804"/>
        <v>0</v>
      </c>
      <c r="R2304" s="37">
        <f t="shared" si="805"/>
        <v>0</v>
      </c>
      <c r="S2304" s="37">
        <f t="shared" si="806"/>
        <v>0</v>
      </c>
      <c r="T2304" s="37">
        <f t="shared" si="807"/>
        <v>0</v>
      </c>
      <c r="U2304" s="37">
        <f t="shared" si="808"/>
        <v>0</v>
      </c>
      <c r="V2304" s="37">
        <f t="shared" si="809"/>
        <v>26350</v>
      </c>
      <c r="W2304" s="37">
        <f t="shared" si="810"/>
        <v>0</v>
      </c>
    </row>
    <row r="2305" spans="1:23" x14ac:dyDescent="0.35">
      <c r="A2305" s="30">
        <v>46022</v>
      </c>
      <c r="B2305" s="31" t="s">
        <v>1070</v>
      </c>
      <c r="C2305" s="31" t="s">
        <v>523</v>
      </c>
      <c r="D2305" s="31">
        <v>21700</v>
      </c>
      <c r="E2305" s="31">
        <v>3472</v>
      </c>
      <c r="F2305" s="31">
        <v>25172</v>
      </c>
      <c r="G2305" s="31">
        <v>25172</v>
      </c>
      <c r="H2305" s="31">
        <f t="shared" si="813"/>
        <v>21700</v>
      </c>
      <c r="I2305" s="30">
        <v>46052</v>
      </c>
      <c r="J2305" s="30" t="s">
        <v>506</v>
      </c>
      <c r="K2305" s="31" t="s">
        <v>504</v>
      </c>
      <c r="L2305" s="31" t="s">
        <v>397</v>
      </c>
      <c r="M2305" s="31" t="s">
        <v>388</v>
      </c>
      <c r="N2305" s="7">
        <v>46053</v>
      </c>
      <c r="O2305" s="33">
        <f t="shared" si="802"/>
        <v>1</v>
      </c>
      <c r="P2305" s="33">
        <f t="shared" si="803"/>
        <v>5</v>
      </c>
      <c r="Q2305" s="52">
        <f t="shared" si="804"/>
        <v>2</v>
      </c>
      <c r="R2305" s="37">
        <f t="shared" si="805"/>
        <v>21700</v>
      </c>
      <c r="S2305" s="37">
        <f t="shared" si="806"/>
        <v>0</v>
      </c>
      <c r="T2305" s="37">
        <f t="shared" si="807"/>
        <v>0</v>
      </c>
      <c r="U2305" s="37">
        <f t="shared" si="808"/>
        <v>0</v>
      </c>
      <c r="V2305" s="37">
        <f t="shared" si="809"/>
        <v>0</v>
      </c>
      <c r="W2305" s="37">
        <f t="shared" si="810"/>
        <v>0</v>
      </c>
    </row>
    <row r="2306" spans="1:23" x14ac:dyDescent="0.35">
      <c r="A2306" s="30">
        <v>46022</v>
      </c>
      <c r="B2306" s="31" t="s">
        <v>1071</v>
      </c>
      <c r="C2306" s="31" t="s">
        <v>523</v>
      </c>
      <c r="D2306" s="31">
        <v>9000</v>
      </c>
      <c r="E2306" s="31">
        <v>1440</v>
      </c>
      <c r="F2306" s="31">
        <v>10440</v>
      </c>
      <c r="G2306" s="31">
        <v>10440</v>
      </c>
      <c r="H2306" s="31">
        <f t="shared" si="813"/>
        <v>9000</v>
      </c>
      <c r="I2306" s="30">
        <v>46052</v>
      </c>
      <c r="J2306" s="30" t="s">
        <v>506</v>
      </c>
      <c r="K2306" s="31" t="s">
        <v>504</v>
      </c>
      <c r="L2306" s="31" t="s">
        <v>397</v>
      </c>
      <c r="M2306" s="31" t="s">
        <v>388</v>
      </c>
      <c r="N2306" s="7">
        <v>46053</v>
      </c>
      <c r="O2306" s="33">
        <f t="shared" si="802"/>
        <v>1</v>
      </c>
      <c r="P2306" s="33">
        <f t="shared" si="803"/>
        <v>5</v>
      </c>
      <c r="Q2306" s="52">
        <f t="shared" si="804"/>
        <v>2</v>
      </c>
      <c r="R2306" s="37">
        <f t="shared" si="805"/>
        <v>9000</v>
      </c>
      <c r="S2306" s="37">
        <f t="shared" si="806"/>
        <v>0</v>
      </c>
      <c r="T2306" s="37">
        <f t="shared" si="807"/>
        <v>0</v>
      </c>
      <c r="U2306" s="37">
        <f t="shared" si="808"/>
        <v>0</v>
      </c>
      <c r="V2306" s="37">
        <f t="shared" si="809"/>
        <v>0</v>
      </c>
      <c r="W2306" s="37">
        <f t="shared" si="810"/>
        <v>0</v>
      </c>
    </row>
    <row r="2307" spans="1:23" x14ac:dyDescent="0.35">
      <c r="A2307" s="30">
        <v>46021</v>
      </c>
      <c r="B2307" s="31" t="s">
        <v>1072</v>
      </c>
      <c r="C2307" s="31" t="s">
        <v>831</v>
      </c>
      <c r="D2307" s="31">
        <v>10744.09</v>
      </c>
      <c r="E2307" s="31">
        <v>1719.05</v>
      </c>
      <c r="F2307" s="31">
        <v>12463.14</v>
      </c>
      <c r="G2307" s="31">
        <v>12463.14</v>
      </c>
      <c r="H2307" s="31">
        <f t="shared" si="813"/>
        <v>10744.09</v>
      </c>
      <c r="I2307" s="30">
        <v>46051</v>
      </c>
      <c r="J2307" s="30" t="s">
        <v>506</v>
      </c>
      <c r="K2307" s="31" t="s">
        <v>504</v>
      </c>
      <c r="L2307" s="31" t="s">
        <v>397</v>
      </c>
      <c r="M2307" s="31" t="s">
        <v>388</v>
      </c>
      <c r="N2307" s="7">
        <v>46053</v>
      </c>
      <c r="O2307" s="33">
        <f t="shared" si="802"/>
        <v>1</v>
      </c>
      <c r="P2307" s="33">
        <f t="shared" si="803"/>
        <v>5</v>
      </c>
      <c r="Q2307" s="52">
        <f t="shared" si="804"/>
        <v>3</v>
      </c>
      <c r="R2307" s="37">
        <f t="shared" si="805"/>
        <v>10744.09</v>
      </c>
      <c r="S2307" s="37">
        <f t="shared" si="806"/>
        <v>0</v>
      </c>
      <c r="T2307" s="37">
        <f t="shared" si="807"/>
        <v>0</v>
      </c>
      <c r="U2307" s="37">
        <f t="shared" si="808"/>
        <v>0</v>
      </c>
      <c r="V2307" s="37">
        <f t="shared" si="809"/>
        <v>0</v>
      </c>
      <c r="W2307" s="37">
        <f t="shared" si="810"/>
        <v>0</v>
      </c>
    </row>
    <row r="2308" spans="1:23" x14ac:dyDescent="0.35">
      <c r="A2308" s="30">
        <v>46021</v>
      </c>
      <c r="B2308" s="31" t="s">
        <v>1074</v>
      </c>
      <c r="C2308" s="31" t="s">
        <v>415</v>
      </c>
      <c r="D2308" s="31">
        <v>17981.07</v>
      </c>
      <c r="E2308" s="31">
        <v>2876.97</v>
      </c>
      <c r="F2308" s="31">
        <v>20858.04</v>
      </c>
      <c r="G2308" s="31">
        <v>20858.04</v>
      </c>
      <c r="H2308" s="31">
        <f t="shared" si="813"/>
        <v>17981.07</v>
      </c>
      <c r="I2308" s="30">
        <v>46051</v>
      </c>
      <c r="J2308" s="30" t="s">
        <v>506</v>
      </c>
      <c r="K2308" s="31" t="s">
        <v>504</v>
      </c>
      <c r="L2308" s="31" t="s">
        <v>397</v>
      </c>
      <c r="M2308" s="31" t="s">
        <v>388</v>
      </c>
      <c r="N2308" s="7">
        <v>46053</v>
      </c>
      <c r="O2308" s="33">
        <f t="shared" si="802"/>
        <v>1</v>
      </c>
      <c r="P2308" s="33">
        <f t="shared" si="803"/>
        <v>5</v>
      </c>
      <c r="Q2308" s="52">
        <f t="shared" si="804"/>
        <v>3</v>
      </c>
      <c r="R2308" s="37">
        <f t="shared" si="805"/>
        <v>17981.07</v>
      </c>
      <c r="S2308" s="37">
        <f t="shared" si="806"/>
        <v>0</v>
      </c>
      <c r="T2308" s="37">
        <f t="shared" si="807"/>
        <v>0</v>
      </c>
      <c r="U2308" s="37">
        <f t="shared" si="808"/>
        <v>0</v>
      </c>
      <c r="V2308" s="37">
        <f t="shared" si="809"/>
        <v>0</v>
      </c>
      <c r="W2308" s="37">
        <f t="shared" si="810"/>
        <v>0</v>
      </c>
    </row>
    <row r="2309" spans="1:23" x14ac:dyDescent="0.35">
      <c r="A2309" s="30">
        <v>46021</v>
      </c>
      <c r="B2309" s="31" t="s">
        <v>1075</v>
      </c>
      <c r="C2309" s="31" t="s">
        <v>415</v>
      </c>
      <c r="D2309" s="31">
        <v>10488.96</v>
      </c>
      <c r="E2309" s="31">
        <v>1678.23</v>
      </c>
      <c r="F2309" s="31">
        <v>12167.19</v>
      </c>
      <c r="G2309" s="31">
        <v>12167.19</v>
      </c>
      <c r="H2309" s="31">
        <f t="shared" si="813"/>
        <v>10488.96</v>
      </c>
      <c r="I2309" s="30">
        <v>46051</v>
      </c>
      <c r="J2309" s="30" t="s">
        <v>506</v>
      </c>
      <c r="K2309" s="31" t="s">
        <v>504</v>
      </c>
      <c r="L2309" s="31" t="s">
        <v>397</v>
      </c>
      <c r="M2309" s="31" t="s">
        <v>388</v>
      </c>
      <c r="N2309" s="7">
        <v>46053</v>
      </c>
      <c r="O2309" s="33">
        <f t="shared" si="802"/>
        <v>1</v>
      </c>
      <c r="P2309" s="33">
        <f t="shared" si="803"/>
        <v>5</v>
      </c>
      <c r="Q2309" s="52">
        <f t="shared" si="804"/>
        <v>3</v>
      </c>
      <c r="R2309" s="37">
        <f t="shared" si="805"/>
        <v>10488.96</v>
      </c>
      <c r="S2309" s="37">
        <f t="shared" si="806"/>
        <v>0</v>
      </c>
      <c r="T2309" s="37">
        <f t="shared" si="807"/>
        <v>0</v>
      </c>
      <c r="U2309" s="37">
        <f t="shared" si="808"/>
        <v>0</v>
      </c>
      <c r="V2309" s="37">
        <f t="shared" si="809"/>
        <v>0</v>
      </c>
      <c r="W2309" s="37">
        <f t="shared" si="810"/>
        <v>0</v>
      </c>
    </row>
    <row r="2310" spans="1:23" x14ac:dyDescent="0.35">
      <c r="A2310" s="30">
        <v>46020</v>
      </c>
      <c r="B2310" s="31" t="s">
        <v>1076</v>
      </c>
      <c r="C2310" s="31" t="s">
        <v>523</v>
      </c>
      <c r="D2310" s="31">
        <v>54384.01</v>
      </c>
      <c r="E2310" s="31">
        <v>8701.44</v>
      </c>
      <c r="F2310" s="31">
        <v>63085.45</v>
      </c>
      <c r="G2310" s="31">
        <v>63085.45</v>
      </c>
      <c r="H2310" s="31">
        <f t="shared" si="813"/>
        <v>54384.01</v>
      </c>
      <c r="I2310" s="30">
        <v>46050</v>
      </c>
      <c r="J2310" s="30" t="s">
        <v>506</v>
      </c>
      <c r="K2310" s="31" t="s">
        <v>504</v>
      </c>
      <c r="L2310" s="31" t="s">
        <v>397</v>
      </c>
      <c r="M2310" s="31" t="s">
        <v>388</v>
      </c>
      <c r="N2310" s="7">
        <v>46053</v>
      </c>
      <c r="O2310" s="33">
        <f t="shared" si="802"/>
        <v>1</v>
      </c>
      <c r="P2310" s="33">
        <f t="shared" si="803"/>
        <v>5</v>
      </c>
      <c r="Q2310" s="52">
        <f t="shared" si="804"/>
        <v>4</v>
      </c>
      <c r="R2310" s="37">
        <f t="shared" si="805"/>
        <v>54384.01</v>
      </c>
      <c r="S2310" s="37">
        <f t="shared" si="806"/>
        <v>0</v>
      </c>
      <c r="T2310" s="37">
        <f t="shared" si="807"/>
        <v>0</v>
      </c>
      <c r="U2310" s="37">
        <f t="shared" si="808"/>
        <v>0</v>
      </c>
      <c r="V2310" s="37">
        <f t="shared" si="809"/>
        <v>0</v>
      </c>
      <c r="W2310" s="37">
        <f t="shared" si="810"/>
        <v>0</v>
      </c>
    </row>
    <row r="2311" spans="1:23" x14ac:dyDescent="0.35">
      <c r="A2311" s="30">
        <v>46017</v>
      </c>
      <c r="B2311" s="31" t="s">
        <v>1061</v>
      </c>
      <c r="C2311" s="31" t="s">
        <v>926</v>
      </c>
      <c r="D2311" s="31">
        <v>42000</v>
      </c>
      <c r="E2311" s="31">
        <v>6720</v>
      </c>
      <c r="F2311" s="31">
        <v>48720</v>
      </c>
      <c r="G2311" s="31">
        <v>48720</v>
      </c>
      <c r="H2311" s="31">
        <f t="shared" si="813"/>
        <v>42000</v>
      </c>
      <c r="I2311" s="30">
        <v>46047</v>
      </c>
      <c r="J2311" s="30" t="s">
        <v>506</v>
      </c>
      <c r="K2311" s="31" t="s">
        <v>504</v>
      </c>
      <c r="L2311" s="31" t="s">
        <v>835</v>
      </c>
      <c r="M2311" s="31" t="s">
        <v>388</v>
      </c>
      <c r="N2311" s="7">
        <v>46053</v>
      </c>
      <c r="O2311" s="33">
        <f t="shared" si="802"/>
        <v>1</v>
      </c>
      <c r="P2311" s="33">
        <f t="shared" si="803"/>
        <v>5</v>
      </c>
      <c r="Q2311" s="52">
        <f t="shared" si="804"/>
        <v>7</v>
      </c>
      <c r="R2311" s="37">
        <f t="shared" si="805"/>
        <v>42000</v>
      </c>
      <c r="S2311" s="37">
        <f t="shared" si="806"/>
        <v>0</v>
      </c>
      <c r="T2311" s="37">
        <f t="shared" si="807"/>
        <v>0</v>
      </c>
      <c r="U2311" s="37">
        <f t="shared" si="808"/>
        <v>0</v>
      </c>
      <c r="V2311" s="37">
        <f t="shared" si="809"/>
        <v>0</v>
      </c>
      <c r="W2311" s="37">
        <f t="shared" si="810"/>
        <v>0</v>
      </c>
    </row>
    <row r="2312" spans="1:23" x14ac:dyDescent="0.35">
      <c r="A2312" s="30">
        <v>46013</v>
      </c>
      <c r="B2312" s="31" t="s">
        <v>1064</v>
      </c>
      <c r="C2312" s="31" t="s">
        <v>831</v>
      </c>
      <c r="D2312" s="31">
        <v>10767.89</v>
      </c>
      <c r="E2312" s="31">
        <v>1722.86</v>
      </c>
      <c r="F2312" s="31">
        <v>12490.75</v>
      </c>
      <c r="G2312" s="31">
        <v>12490.75</v>
      </c>
      <c r="H2312" s="31">
        <f t="shared" si="813"/>
        <v>10767.89</v>
      </c>
      <c r="I2312" s="30">
        <v>46043</v>
      </c>
      <c r="J2312" s="30" t="s">
        <v>506</v>
      </c>
      <c r="K2312" s="31" t="s">
        <v>504</v>
      </c>
      <c r="L2312" s="31" t="s">
        <v>397</v>
      </c>
      <c r="M2312" s="31" t="s">
        <v>388</v>
      </c>
      <c r="N2312" s="7">
        <v>46053</v>
      </c>
      <c r="O2312" s="33">
        <f t="shared" si="802"/>
        <v>1</v>
      </c>
      <c r="P2312" s="33">
        <f t="shared" si="803"/>
        <v>5</v>
      </c>
      <c r="Q2312" s="52">
        <f t="shared" si="804"/>
        <v>11</v>
      </c>
      <c r="R2312" s="37">
        <f t="shared" si="805"/>
        <v>10767.89</v>
      </c>
      <c r="S2312" s="37">
        <f t="shared" si="806"/>
        <v>0</v>
      </c>
      <c r="T2312" s="37">
        <f t="shared" si="807"/>
        <v>0</v>
      </c>
      <c r="U2312" s="37">
        <f t="shared" si="808"/>
        <v>0</v>
      </c>
      <c r="V2312" s="37">
        <f t="shared" si="809"/>
        <v>0</v>
      </c>
      <c r="W2312" s="37">
        <f t="shared" si="810"/>
        <v>0</v>
      </c>
    </row>
    <row r="2313" spans="1:23" x14ac:dyDescent="0.35">
      <c r="A2313" s="30">
        <v>46010</v>
      </c>
      <c r="B2313" s="31" t="s">
        <v>1036</v>
      </c>
      <c r="C2313" s="31" t="s">
        <v>926</v>
      </c>
      <c r="D2313" s="31">
        <v>42000</v>
      </c>
      <c r="E2313" s="31">
        <v>6720</v>
      </c>
      <c r="F2313" s="31">
        <v>48720</v>
      </c>
      <c r="G2313" s="31">
        <v>35000</v>
      </c>
      <c r="H2313" s="31">
        <f>G2313/1.16</f>
        <v>30172.413793103449</v>
      </c>
      <c r="I2313" s="30">
        <v>46040</v>
      </c>
      <c r="J2313" s="30" t="s">
        <v>506</v>
      </c>
      <c r="K2313" s="31" t="s">
        <v>510</v>
      </c>
      <c r="L2313" s="31" t="s">
        <v>835</v>
      </c>
      <c r="M2313" s="31" t="s">
        <v>388</v>
      </c>
      <c r="N2313" s="7">
        <v>46053</v>
      </c>
      <c r="O2313" s="33">
        <f t="shared" si="802"/>
        <v>1</v>
      </c>
      <c r="P2313" s="33">
        <f t="shared" si="803"/>
        <v>5</v>
      </c>
      <c r="Q2313" s="52">
        <f t="shared" si="804"/>
        <v>14</v>
      </c>
      <c r="R2313" s="37">
        <f t="shared" si="805"/>
        <v>30172.413793103449</v>
      </c>
      <c r="S2313" s="37">
        <f t="shared" si="806"/>
        <v>0</v>
      </c>
      <c r="T2313" s="37">
        <f t="shared" si="807"/>
        <v>0</v>
      </c>
      <c r="U2313" s="37">
        <f t="shared" si="808"/>
        <v>0</v>
      </c>
      <c r="V2313" s="37">
        <f t="shared" si="809"/>
        <v>0</v>
      </c>
      <c r="W2313" s="37">
        <f t="shared" si="810"/>
        <v>0</v>
      </c>
    </row>
    <row r="2314" spans="1:23" x14ac:dyDescent="0.35">
      <c r="A2314" s="30">
        <v>46009</v>
      </c>
      <c r="B2314" s="31" t="s">
        <v>1038</v>
      </c>
      <c r="C2314" s="31" t="s">
        <v>522</v>
      </c>
      <c r="D2314" s="31">
        <v>98000</v>
      </c>
      <c r="E2314" s="31">
        <v>15680</v>
      </c>
      <c r="F2314" s="31">
        <v>113680</v>
      </c>
      <c r="G2314" s="31">
        <v>113680</v>
      </c>
      <c r="H2314" s="31">
        <f t="shared" ref="H2314:H2316" si="814">D2314</f>
        <v>98000</v>
      </c>
      <c r="I2314" s="30">
        <v>46039</v>
      </c>
      <c r="J2314" s="30" t="s">
        <v>506</v>
      </c>
      <c r="K2314" s="31" t="s">
        <v>504</v>
      </c>
      <c r="L2314" s="31" t="s">
        <v>397</v>
      </c>
      <c r="M2314" s="31" t="s">
        <v>388</v>
      </c>
      <c r="N2314" s="7">
        <v>46053</v>
      </c>
      <c r="O2314" s="33">
        <f t="shared" si="802"/>
        <v>1</v>
      </c>
      <c r="P2314" s="33">
        <f t="shared" si="803"/>
        <v>5</v>
      </c>
      <c r="Q2314" s="52">
        <f t="shared" si="804"/>
        <v>15</v>
      </c>
      <c r="R2314" s="37">
        <f t="shared" si="805"/>
        <v>98000</v>
      </c>
      <c r="S2314" s="37">
        <f t="shared" si="806"/>
        <v>0</v>
      </c>
      <c r="T2314" s="37">
        <f t="shared" si="807"/>
        <v>0</v>
      </c>
      <c r="U2314" s="37">
        <f t="shared" si="808"/>
        <v>0</v>
      </c>
      <c r="V2314" s="37">
        <f t="shared" si="809"/>
        <v>0</v>
      </c>
      <c r="W2314" s="37">
        <f t="shared" si="810"/>
        <v>0</v>
      </c>
    </row>
    <row r="2315" spans="1:23" x14ac:dyDescent="0.35">
      <c r="A2315" s="30">
        <v>46008</v>
      </c>
      <c r="B2315" s="31" t="s">
        <v>1041</v>
      </c>
      <c r="C2315" s="31" t="s">
        <v>792</v>
      </c>
      <c r="D2315" s="31">
        <v>82000</v>
      </c>
      <c r="E2315" s="31">
        <v>13120</v>
      </c>
      <c r="F2315" s="31">
        <v>95120</v>
      </c>
      <c r="G2315" s="31">
        <v>95120</v>
      </c>
      <c r="H2315" s="31">
        <f t="shared" si="814"/>
        <v>82000</v>
      </c>
      <c r="I2315" s="30">
        <v>46038</v>
      </c>
      <c r="J2315" s="30" t="s">
        <v>506</v>
      </c>
      <c r="K2315" s="31" t="s">
        <v>504</v>
      </c>
      <c r="L2315" s="31" t="s">
        <v>397</v>
      </c>
      <c r="M2315" s="31" t="s">
        <v>388</v>
      </c>
      <c r="N2315" s="7">
        <v>46053</v>
      </c>
      <c r="O2315" s="33">
        <f t="shared" si="802"/>
        <v>1</v>
      </c>
      <c r="P2315" s="33">
        <f t="shared" si="803"/>
        <v>5</v>
      </c>
      <c r="Q2315" s="52">
        <f t="shared" si="804"/>
        <v>16</v>
      </c>
      <c r="R2315" s="37">
        <f t="shared" si="805"/>
        <v>82000</v>
      </c>
      <c r="S2315" s="37">
        <f t="shared" si="806"/>
        <v>0</v>
      </c>
      <c r="T2315" s="37">
        <f t="shared" si="807"/>
        <v>0</v>
      </c>
      <c r="U2315" s="37">
        <f t="shared" si="808"/>
        <v>0</v>
      </c>
      <c r="V2315" s="37">
        <f t="shared" si="809"/>
        <v>0</v>
      </c>
      <c r="W2315" s="37">
        <f t="shared" si="810"/>
        <v>0</v>
      </c>
    </row>
    <row r="2316" spans="1:23" x14ac:dyDescent="0.35">
      <c r="A2316" s="30">
        <v>46001</v>
      </c>
      <c r="B2316" s="31" t="s">
        <v>986</v>
      </c>
      <c r="C2316" s="31" t="s">
        <v>512</v>
      </c>
      <c r="D2316" s="31">
        <v>6880</v>
      </c>
      <c r="E2316" s="31">
        <v>1100.8</v>
      </c>
      <c r="F2316" s="31">
        <v>7980.8</v>
      </c>
      <c r="G2316" s="31">
        <v>7980.8</v>
      </c>
      <c r="H2316" s="31">
        <f t="shared" si="814"/>
        <v>6880</v>
      </c>
      <c r="I2316" s="30">
        <v>46031</v>
      </c>
      <c r="J2316" s="30" t="s">
        <v>506</v>
      </c>
      <c r="K2316" s="31" t="s">
        <v>504</v>
      </c>
      <c r="L2316" s="31" t="s">
        <v>835</v>
      </c>
      <c r="M2316" s="31" t="s">
        <v>388</v>
      </c>
      <c r="N2316" s="7">
        <v>46053</v>
      </c>
      <c r="O2316" s="33">
        <f t="shared" si="802"/>
        <v>1</v>
      </c>
      <c r="P2316" s="33">
        <f t="shared" si="803"/>
        <v>5</v>
      </c>
      <c r="Q2316" s="52">
        <f t="shared" si="804"/>
        <v>23</v>
      </c>
      <c r="R2316" s="37">
        <f t="shared" si="805"/>
        <v>6880</v>
      </c>
      <c r="S2316" s="37">
        <f t="shared" si="806"/>
        <v>0</v>
      </c>
      <c r="T2316" s="37">
        <f t="shared" si="807"/>
        <v>0</v>
      </c>
      <c r="U2316" s="37">
        <f t="shared" si="808"/>
        <v>0</v>
      </c>
      <c r="V2316" s="37">
        <f t="shared" si="809"/>
        <v>0</v>
      </c>
      <c r="W2316" s="37">
        <f t="shared" si="810"/>
        <v>0</v>
      </c>
    </row>
    <row r="2317" spans="1:23" x14ac:dyDescent="0.35">
      <c r="A2317" s="30">
        <v>45953</v>
      </c>
      <c r="B2317" s="31" t="s">
        <v>960</v>
      </c>
      <c r="C2317" s="31" t="s">
        <v>858</v>
      </c>
      <c r="D2317" s="31">
        <v>19694.400000000001</v>
      </c>
      <c r="E2317" s="31">
        <v>3151.1</v>
      </c>
      <c r="F2317" s="31">
        <v>22845.5</v>
      </c>
      <c r="G2317" s="31">
        <v>2429.5</v>
      </c>
      <c r="H2317" s="31">
        <f>G2317/1.16</f>
        <v>2094.3965517241381</v>
      </c>
      <c r="I2317" s="30">
        <v>45968</v>
      </c>
      <c r="J2317" s="30" t="s">
        <v>506</v>
      </c>
      <c r="K2317" s="31" t="s">
        <v>510</v>
      </c>
      <c r="L2317" s="31" t="s">
        <v>835</v>
      </c>
      <c r="M2317" s="31" t="s">
        <v>388</v>
      </c>
      <c r="N2317" s="7">
        <v>46053</v>
      </c>
      <c r="O2317" s="33">
        <f t="shared" si="802"/>
        <v>1</v>
      </c>
      <c r="P2317" s="33">
        <f t="shared" si="803"/>
        <v>5</v>
      </c>
      <c r="Q2317" s="52">
        <f t="shared" si="804"/>
        <v>86</v>
      </c>
      <c r="R2317" s="37">
        <f t="shared" si="805"/>
        <v>0</v>
      </c>
      <c r="S2317" s="37">
        <f t="shared" si="806"/>
        <v>0</v>
      </c>
      <c r="T2317" s="37">
        <f t="shared" si="807"/>
        <v>2094.3965517241381</v>
      </c>
      <c r="U2317" s="37">
        <f t="shared" si="808"/>
        <v>0</v>
      </c>
      <c r="V2317" s="37">
        <f t="shared" si="809"/>
        <v>0</v>
      </c>
      <c r="W2317" s="37">
        <f t="shared" si="810"/>
        <v>0</v>
      </c>
    </row>
    <row r="2318" spans="1:23" x14ac:dyDescent="0.35">
      <c r="A2318" s="30">
        <v>45944</v>
      </c>
      <c r="B2318" s="31" t="s">
        <v>959</v>
      </c>
      <c r="C2318" s="31" t="s">
        <v>920</v>
      </c>
      <c r="D2318" s="31">
        <v>14295.42</v>
      </c>
      <c r="E2318" s="31">
        <v>2287.27</v>
      </c>
      <c r="F2318" s="31">
        <v>16582.689999999999</v>
      </c>
      <c r="G2318" s="31">
        <v>16582.689999999999</v>
      </c>
      <c r="H2318" s="31">
        <f t="shared" ref="H2318:H2320" si="815">D2318</f>
        <v>14295.42</v>
      </c>
      <c r="I2318" s="30">
        <v>45974</v>
      </c>
      <c r="J2318" s="30" t="s">
        <v>506</v>
      </c>
      <c r="K2318" s="31" t="s">
        <v>504</v>
      </c>
      <c r="L2318" s="31" t="s">
        <v>835</v>
      </c>
      <c r="M2318" s="31" t="s">
        <v>388</v>
      </c>
      <c r="N2318" s="7">
        <v>46053</v>
      </c>
      <c r="O2318" s="33">
        <f t="shared" ref="O2318:O2381" si="816">MONTH(N2318)</f>
        <v>1</v>
      </c>
      <c r="P2318" s="33">
        <f t="shared" ref="P2318:P2381" si="817">WEEKNUM(N2318)</f>
        <v>5</v>
      </c>
      <c r="Q2318" s="52">
        <f t="shared" ref="Q2318:Q2381" si="818">IF(J2318="Vencido",N2318-I2318+1,0)</f>
        <v>80</v>
      </c>
      <c r="R2318" s="37">
        <f t="shared" ref="R2318:R2381" si="819">IF(Q2318&gt;0,IF(Q2318&lt;31,H2318,0),0)</f>
        <v>0</v>
      </c>
      <c r="S2318" s="37">
        <f t="shared" ref="S2318:S2381" si="820">IF(Q2318&gt;30,IF(Q2318&lt;61,H2318,0),0)</f>
        <v>0</v>
      </c>
      <c r="T2318" s="37">
        <f t="shared" ref="T2318:T2381" si="821">IF(Q2318&gt;60,IF(Q2318&lt;91,H2318,0),0)</f>
        <v>14295.42</v>
      </c>
      <c r="U2318" s="37">
        <f t="shared" ref="U2318:U2381" si="822">IF(Q2318&gt;90,H2318,0)</f>
        <v>0</v>
      </c>
      <c r="V2318" s="37">
        <f t="shared" ref="V2318:V2381" si="823">IF(J2318="Por vencer",H2318,0)</f>
        <v>0</v>
      </c>
      <c r="W2318" s="37">
        <f t="shared" ref="W2318:W2381" si="824">IF(J2318="Vigente",H2318,0)</f>
        <v>0</v>
      </c>
    </row>
    <row r="2319" spans="1:23" x14ac:dyDescent="0.35">
      <c r="A2319" s="30">
        <v>45933</v>
      </c>
      <c r="B2319" s="31" t="s">
        <v>953</v>
      </c>
      <c r="C2319" s="31" t="s">
        <v>920</v>
      </c>
      <c r="D2319" s="31">
        <v>24043.32</v>
      </c>
      <c r="E2319" s="31">
        <v>3846.93</v>
      </c>
      <c r="F2319" s="31">
        <v>27890.25</v>
      </c>
      <c r="G2319" s="31">
        <v>27890.25</v>
      </c>
      <c r="H2319" s="31">
        <f t="shared" si="815"/>
        <v>24043.32</v>
      </c>
      <c r="I2319" s="30">
        <v>45963</v>
      </c>
      <c r="J2319" s="30" t="s">
        <v>506</v>
      </c>
      <c r="K2319" s="31" t="s">
        <v>504</v>
      </c>
      <c r="L2319" s="31" t="s">
        <v>835</v>
      </c>
      <c r="M2319" s="31" t="s">
        <v>388</v>
      </c>
      <c r="N2319" s="7">
        <v>46053</v>
      </c>
      <c r="O2319" s="33">
        <f t="shared" si="816"/>
        <v>1</v>
      </c>
      <c r="P2319" s="33">
        <f t="shared" si="817"/>
        <v>5</v>
      </c>
      <c r="Q2319" s="52">
        <f t="shared" si="818"/>
        <v>91</v>
      </c>
      <c r="R2319" s="37">
        <f t="shared" si="819"/>
        <v>0</v>
      </c>
      <c r="S2319" s="37">
        <f t="shared" si="820"/>
        <v>0</v>
      </c>
      <c r="T2319" s="37">
        <f t="shared" si="821"/>
        <v>0</v>
      </c>
      <c r="U2319" s="37">
        <f t="shared" si="822"/>
        <v>24043.32</v>
      </c>
      <c r="V2319" s="37">
        <f t="shared" si="823"/>
        <v>0</v>
      </c>
      <c r="W2319" s="37">
        <f t="shared" si="824"/>
        <v>0</v>
      </c>
    </row>
    <row r="2320" spans="1:23" x14ac:dyDescent="0.35">
      <c r="A2320" s="30">
        <v>45931</v>
      </c>
      <c r="B2320" s="31" t="s">
        <v>954</v>
      </c>
      <c r="C2320" s="31" t="s">
        <v>768</v>
      </c>
      <c r="D2320" s="31">
        <v>21675</v>
      </c>
      <c r="E2320" s="31">
        <v>3468</v>
      </c>
      <c r="F2320" s="31">
        <v>25143</v>
      </c>
      <c r="G2320" s="31">
        <v>25143</v>
      </c>
      <c r="H2320" s="31">
        <f t="shared" si="815"/>
        <v>21675</v>
      </c>
      <c r="I2320" s="30">
        <v>45961</v>
      </c>
      <c r="J2320" s="30" t="s">
        <v>506</v>
      </c>
      <c r="K2320" s="31" t="s">
        <v>504</v>
      </c>
      <c r="L2320" s="31" t="s">
        <v>405</v>
      </c>
      <c r="M2320" s="31" t="s">
        <v>388</v>
      </c>
      <c r="N2320" s="7">
        <v>46053</v>
      </c>
      <c r="O2320" s="33">
        <f t="shared" si="816"/>
        <v>1</v>
      </c>
      <c r="P2320" s="33">
        <f t="shared" si="817"/>
        <v>5</v>
      </c>
      <c r="Q2320" s="52">
        <f t="shared" si="818"/>
        <v>93</v>
      </c>
      <c r="R2320" s="37">
        <f t="shared" si="819"/>
        <v>0</v>
      </c>
      <c r="S2320" s="37">
        <f t="shared" si="820"/>
        <v>0</v>
      </c>
      <c r="T2320" s="37">
        <f t="shared" si="821"/>
        <v>0</v>
      </c>
      <c r="U2320" s="37">
        <f t="shared" si="822"/>
        <v>21675</v>
      </c>
      <c r="V2320" s="37">
        <f t="shared" si="823"/>
        <v>0</v>
      </c>
      <c r="W2320" s="37">
        <f t="shared" si="824"/>
        <v>0</v>
      </c>
    </row>
    <row r="2321" spans="1:23" x14ac:dyDescent="0.35">
      <c r="A2321" s="30">
        <v>45930</v>
      </c>
      <c r="B2321" s="31" t="s">
        <v>944</v>
      </c>
      <c r="C2321" s="31" t="s">
        <v>920</v>
      </c>
      <c r="D2321" s="31">
        <v>115800</v>
      </c>
      <c r="E2321" s="31">
        <v>18528</v>
      </c>
      <c r="F2321" s="31">
        <v>134328</v>
      </c>
      <c r="G2321" s="31">
        <v>129467.08</v>
      </c>
      <c r="H2321" s="31">
        <f>G2321/1.16</f>
        <v>111609.55172413794</v>
      </c>
      <c r="I2321" s="30">
        <v>45960</v>
      </c>
      <c r="J2321" s="30" t="s">
        <v>506</v>
      </c>
      <c r="K2321" s="31" t="s">
        <v>510</v>
      </c>
      <c r="L2321" s="31" t="s">
        <v>835</v>
      </c>
      <c r="M2321" s="31" t="s">
        <v>388</v>
      </c>
      <c r="N2321" s="7">
        <v>46053</v>
      </c>
      <c r="O2321" s="33">
        <f t="shared" si="816"/>
        <v>1</v>
      </c>
      <c r="P2321" s="33">
        <f t="shared" si="817"/>
        <v>5</v>
      </c>
      <c r="Q2321" s="52">
        <f t="shared" si="818"/>
        <v>94</v>
      </c>
      <c r="R2321" s="37">
        <f t="shared" si="819"/>
        <v>0</v>
      </c>
      <c r="S2321" s="37">
        <f t="shared" si="820"/>
        <v>0</v>
      </c>
      <c r="T2321" s="37">
        <f t="shared" si="821"/>
        <v>0</v>
      </c>
      <c r="U2321" s="37">
        <f t="shared" si="822"/>
        <v>111609.55172413794</v>
      </c>
      <c r="V2321" s="37">
        <f t="shared" si="823"/>
        <v>0</v>
      </c>
      <c r="W2321" s="37">
        <f t="shared" si="824"/>
        <v>0</v>
      </c>
    </row>
    <row r="2322" spans="1:23" x14ac:dyDescent="0.35">
      <c r="A2322" s="30">
        <v>45915</v>
      </c>
      <c r="B2322" s="31" t="s">
        <v>935</v>
      </c>
      <c r="C2322" s="31" t="s">
        <v>514</v>
      </c>
      <c r="D2322" s="31">
        <v>7125</v>
      </c>
      <c r="E2322" s="31">
        <v>1140</v>
      </c>
      <c r="F2322" s="31">
        <v>8265</v>
      </c>
      <c r="G2322" s="31">
        <v>8265</v>
      </c>
      <c r="H2322" s="31">
        <f t="shared" ref="H2322:H2325" si="825">D2322</f>
        <v>7125</v>
      </c>
      <c r="I2322" s="30">
        <v>45945</v>
      </c>
      <c r="J2322" s="30" t="s">
        <v>506</v>
      </c>
      <c r="K2322" s="31" t="s">
        <v>504</v>
      </c>
      <c r="L2322" s="31" t="s">
        <v>397</v>
      </c>
      <c r="M2322" s="31" t="s">
        <v>388</v>
      </c>
      <c r="N2322" s="7">
        <v>46053</v>
      </c>
      <c r="O2322" s="33">
        <f t="shared" si="816"/>
        <v>1</v>
      </c>
      <c r="P2322" s="33">
        <f t="shared" si="817"/>
        <v>5</v>
      </c>
      <c r="Q2322" s="52">
        <f t="shared" si="818"/>
        <v>109</v>
      </c>
      <c r="R2322" s="37">
        <f t="shared" si="819"/>
        <v>0</v>
      </c>
      <c r="S2322" s="37">
        <f t="shared" si="820"/>
        <v>0</v>
      </c>
      <c r="T2322" s="37">
        <f t="shared" si="821"/>
        <v>0</v>
      </c>
      <c r="U2322" s="37">
        <f t="shared" si="822"/>
        <v>7125</v>
      </c>
      <c r="V2322" s="37">
        <f t="shared" si="823"/>
        <v>0</v>
      </c>
      <c r="W2322" s="37">
        <f t="shared" si="824"/>
        <v>0</v>
      </c>
    </row>
    <row r="2323" spans="1:23" x14ac:dyDescent="0.35">
      <c r="A2323" s="30">
        <v>45896</v>
      </c>
      <c r="B2323" s="31" t="s">
        <v>921</v>
      </c>
      <c r="C2323" s="31" t="s">
        <v>514</v>
      </c>
      <c r="D2323" s="31">
        <v>4375</v>
      </c>
      <c r="E2323" s="31">
        <v>700</v>
      </c>
      <c r="F2323" s="31">
        <v>5075</v>
      </c>
      <c r="G2323" s="31">
        <v>5075</v>
      </c>
      <c r="H2323" s="31">
        <f t="shared" si="825"/>
        <v>4375</v>
      </c>
      <c r="I2323" s="30">
        <v>45926</v>
      </c>
      <c r="J2323" s="30" t="s">
        <v>506</v>
      </c>
      <c r="K2323" s="31" t="s">
        <v>504</v>
      </c>
      <c r="L2323" s="31" t="s">
        <v>397</v>
      </c>
      <c r="M2323" s="31" t="s">
        <v>388</v>
      </c>
      <c r="N2323" s="7">
        <v>46053</v>
      </c>
      <c r="O2323" s="33">
        <f t="shared" si="816"/>
        <v>1</v>
      </c>
      <c r="P2323" s="33">
        <f t="shared" si="817"/>
        <v>5</v>
      </c>
      <c r="Q2323" s="52">
        <f t="shared" si="818"/>
        <v>128</v>
      </c>
      <c r="R2323" s="37">
        <f t="shared" si="819"/>
        <v>0</v>
      </c>
      <c r="S2323" s="37">
        <f t="shared" si="820"/>
        <v>0</v>
      </c>
      <c r="T2323" s="37">
        <f t="shared" si="821"/>
        <v>0</v>
      </c>
      <c r="U2323" s="37">
        <f t="shared" si="822"/>
        <v>4375</v>
      </c>
      <c r="V2323" s="37">
        <f t="shared" si="823"/>
        <v>0</v>
      </c>
      <c r="W2323" s="37">
        <f t="shared" si="824"/>
        <v>0</v>
      </c>
    </row>
    <row r="2324" spans="1:23" x14ac:dyDescent="0.35">
      <c r="A2324" s="30">
        <v>45895</v>
      </c>
      <c r="B2324" s="31" t="s">
        <v>922</v>
      </c>
      <c r="C2324" s="31" t="s">
        <v>545</v>
      </c>
      <c r="D2324" s="31">
        <v>22364.16</v>
      </c>
      <c r="E2324" s="31"/>
      <c r="F2324" s="31">
        <v>22364.16</v>
      </c>
      <c r="G2324" s="31">
        <v>22364.16</v>
      </c>
      <c r="H2324" s="31">
        <f t="shared" si="825"/>
        <v>22364.16</v>
      </c>
      <c r="I2324" s="30">
        <v>45925</v>
      </c>
      <c r="J2324" s="30" t="s">
        <v>506</v>
      </c>
      <c r="K2324" s="31" t="s">
        <v>504</v>
      </c>
      <c r="L2324" s="31" t="s">
        <v>405</v>
      </c>
      <c r="M2324" s="31" t="s">
        <v>388</v>
      </c>
      <c r="N2324" s="7">
        <v>46053</v>
      </c>
      <c r="O2324" s="33">
        <f t="shared" si="816"/>
        <v>1</v>
      </c>
      <c r="P2324" s="33">
        <f t="shared" si="817"/>
        <v>5</v>
      </c>
      <c r="Q2324" s="52">
        <f t="shared" si="818"/>
        <v>129</v>
      </c>
      <c r="R2324" s="37">
        <f t="shared" si="819"/>
        <v>0</v>
      </c>
      <c r="S2324" s="37">
        <f t="shared" si="820"/>
        <v>0</v>
      </c>
      <c r="T2324" s="37">
        <f t="shared" si="821"/>
        <v>0</v>
      </c>
      <c r="U2324" s="37">
        <f t="shared" si="822"/>
        <v>22364.16</v>
      </c>
      <c r="V2324" s="37">
        <f t="shared" si="823"/>
        <v>0</v>
      </c>
      <c r="W2324" s="37">
        <f t="shared" si="824"/>
        <v>0</v>
      </c>
    </row>
    <row r="2325" spans="1:23" x14ac:dyDescent="0.35">
      <c r="A2325" s="30">
        <v>45876</v>
      </c>
      <c r="B2325" s="31" t="s">
        <v>886</v>
      </c>
      <c r="C2325" s="31" t="s">
        <v>545</v>
      </c>
      <c r="D2325" s="31">
        <v>22343.040000000001</v>
      </c>
      <c r="E2325" s="31"/>
      <c r="F2325" s="31">
        <v>22343.040000000001</v>
      </c>
      <c r="G2325" s="31">
        <v>22343.040000000001</v>
      </c>
      <c r="H2325" s="31">
        <f t="shared" si="825"/>
        <v>22343.040000000001</v>
      </c>
      <c r="I2325" s="30">
        <v>45906</v>
      </c>
      <c r="J2325" s="30" t="s">
        <v>506</v>
      </c>
      <c r="K2325" s="31" t="s">
        <v>504</v>
      </c>
      <c r="L2325" s="31" t="s">
        <v>405</v>
      </c>
      <c r="M2325" s="31" t="s">
        <v>388</v>
      </c>
      <c r="N2325" s="7">
        <v>46053</v>
      </c>
      <c r="O2325" s="33">
        <f t="shared" si="816"/>
        <v>1</v>
      </c>
      <c r="P2325" s="33">
        <f t="shared" si="817"/>
        <v>5</v>
      </c>
      <c r="Q2325" s="52">
        <f t="shared" si="818"/>
        <v>148</v>
      </c>
      <c r="R2325" s="37">
        <f t="shared" si="819"/>
        <v>0</v>
      </c>
      <c r="S2325" s="37">
        <f t="shared" si="820"/>
        <v>0</v>
      </c>
      <c r="T2325" s="37">
        <f t="shared" si="821"/>
        <v>0</v>
      </c>
      <c r="U2325" s="37">
        <f t="shared" si="822"/>
        <v>22343.040000000001</v>
      </c>
      <c r="V2325" s="37">
        <f t="shared" si="823"/>
        <v>0</v>
      </c>
      <c r="W2325" s="37">
        <f t="shared" si="824"/>
        <v>0</v>
      </c>
    </row>
    <row r="2326" spans="1:23" x14ac:dyDescent="0.35">
      <c r="A2326" s="30">
        <v>45869</v>
      </c>
      <c r="B2326" s="31" t="s">
        <v>884</v>
      </c>
      <c r="C2326" s="31" t="s">
        <v>480</v>
      </c>
      <c r="D2326" s="31">
        <v>761801.88</v>
      </c>
      <c r="E2326" s="31">
        <v>121888.3</v>
      </c>
      <c r="F2326" s="31">
        <v>883690.18</v>
      </c>
      <c r="G2326" s="31">
        <v>232979.43</v>
      </c>
      <c r="H2326" s="31">
        <f>G2326/1.16</f>
        <v>200844.33620689655</v>
      </c>
      <c r="I2326" s="30">
        <v>45884</v>
      </c>
      <c r="J2326" s="30" t="s">
        <v>506</v>
      </c>
      <c r="K2326" s="31" t="s">
        <v>510</v>
      </c>
      <c r="L2326" s="31" t="s">
        <v>835</v>
      </c>
      <c r="M2326" s="31" t="s">
        <v>388</v>
      </c>
      <c r="N2326" s="7">
        <v>46053</v>
      </c>
      <c r="O2326" s="33">
        <f t="shared" si="816"/>
        <v>1</v>
      </c>
      <c r="P2326" s="33">
        <f t="shared" si="817"/>
        <v>5</v>
      </c>
      <c r="Q2326" s="52">
        <f t="shared" si="818"/>
        <v>170</v>
      </c>
      <c r="R2326" s="37">
        <f t="shared" si="819"/>
        <v>0</v>
      </c>
      <c r="S2326" s="37">
        <f t="shared" si="820"/>
        <v>0</v>
      </c>
      <c r="T2326" s="37">
        <f t="shared" si="821"/>
        <v>0</v>
      </c>
      <c r="U2326" s="37">
        <f t="shared" si="822"/>
        <v>200844.33620689655</v>
      </c>
      <c r="V2326" s="37">
        <f t="shared" si="823"/>
        <v>0</v>
      </c>
      <c r="W2326" s="37">
        <f t="shared" si="824"/>
        <v>0</v>
      </c>
    </row>
    <row r="2327" spans="1:23" x14ac:dyDescent="0.35">
      <c r="A2327" s="30">
        <v>45840</v>
      </c>
      <c r="B2327" s="31" t="s">
        <v>863</v>
      </c>
      <c r="C2327" s="31" t="s">
        <v>406</v>
      </c>
      <c r="D2327" s="31">
        <v>14940</v>
      </c>
      <c r="E2327" s="31">
        <v>2390.4</v>
      </c>
      <c r="F2327" s="31">
        <v>17330.400000000001</v>
      </c>
      <c r="G2327" s="31">
        <v>17330.400000000001</v>
      </c>
      <c r="H2327" s="31">
        <f t="shared" ref="H2327:H2332" si="826">D2327</f>
        <v>14940</v>
      </c>
      <c r="I2327" s="30">
        <v>45870</v>
      </c>
      <c r="J2327" s="30" t="s">
        <v>506</v>
      </c>
      <c r="K2327" s="31" t="s">
        <v>504</v>
      </c>
      <c r="L2327" s="31" t="s">
        <v>405</v>
      </c>
      <c r="M2327" s="31" t="s">
        <v>388</v>
      </c>
      <c r="N2327" s="7">
        <v>46053</v>
      </c>
      <c r="O2327" s="33">
        <f t="shared" si="816"/>
        <v>1</v>
      </c>
      <c r="P2327" s="33">
        <f t="shared" si="817"/>
        <v>5</v>
      </c>
      <c r="Q2327" s="52">
        <f t="shared" si="818"/>
        <v>184</v>
      </c>
      <c r="R2327" s="37">
        <f t="shared" si="819"/>
        <v>0</v>
      </c>
      <c r="S2327" s="37">
        <f t="shared" si="820"/>
        <v>0</v>
      </c>
      <c r="T2327" s="37">
        <f t="shared" si="821"/>
        <v>0</v>
      </c>
      <c r="U2327" s="37">
        <f t="shared" si="822"/>
        <v>14940</v>
      </c>
      <c r="V2327" s="37">
        <f t="shared" si="823"/>
        <v>0</v>
      </c>
      <c r="W2327" s="37">
        <f t="shared" si="824"/>
        <v>0</v>
      </c>
    </row>
    <row r="2328" spans="1:23" x14ac:dyDescent="0.35">
      <c r="A2328" s="30">
        <v>45827</v>
      </c>
      <c r="B2328" s="31" t="s">
        <v>854</v>
      </c>
      <c r="C2328" s="31" t="s">
        <v>406</v>
      </c>
      <c r="D2328" s="31">
        <v>22410</v>
      </c>
      <c r="E2328" s="31">
        <v>3585.6</v>
      </c>
      <c r="F2328" s="31">
        <v>25995.599999999999</v>
      </c>
      <c r="G2328" s="31">
        <v>25995.599999999999</v>
      </c>
      <c r="H2328" s="31">
        <f t="shared" si="826"/>
        <v>22410</v>
      </c>
      <c r="I2328" s="30">
        <v>45857</v>
      </c>
      <c r="J2328" s="30" t="s">
        <v>506</v>
      </c>
      <c r="K2328" s="31" t="s">
        <v>504</v>
      </c>
      <c r="L2328" s="31" t="s">
        <v>405</v>
      </c>
      <c r="M2328" s="31" t="s">
        <v>388</v>
      </c>
      <c r="N2328" s="7">
        <v>46053</v>
      </c>
      <c r="O2328" s="33">
        <f t="shared" si="816"/>
        <v>1</v>
      </c>
      <c r="P2328" s="33">
        <f t="shared" si="817"/>
        <v>5</v>
      </c>
      <c r="Q2328" s="52">
        <f t="shared" si="818"/>
        <v>197</v>
      </c>
      <c r="R2328" s="37">
        <f t="shared" si="819"/>
        <v>0</v>
      </c>
      <c r="S2328" s="37">
        <f t="shared" si="820"/>
        <v>0</v>
      </c>
      <c r="T2328" s="37">
        <f t="shared" si="821"/>
        <v>0</v>
      </c>
      <c r="U2328" s="37">
        <f t="shared" si="822"/>
        <v>22410</v>
      </c>
      <c r="V2328" s="37">
        <f t="shared" si="823"/>
        <v>0</v>
      </c>
      <c r="W2328" s="37">
        <f t="shared" si="824"/>
        <v>0</v>
      </c>
    </row>
    <row r="2329" spans="1:23" x14ac:dyDescent="0.35">
      <c r="A2329" s="30">
        <v>45814</v>
      </c>
      <c r="B2329" s="31" t="s">
        <v>845</v>
      </c>
      <c r="C2329" s="31" t="s">
        <v>406</v>
      </c>
      <c r="D2329" s="31">
        <v>19012.5</v>
      </c>
      <c r="E2329" s="31">
        <v>3042</v>
      </c>
      <c r="F2329" s="31">
        <v>22054.5</v>
      </c>
      <c r="G2329" s="31">
        <v>22054.5</v>
      </c>
      <c r="H2329" s="31">
        <f t="shared" si="826"/>
        <v>19012.5</v>
      </c>
      <c r="I2329" s="30">
        <v>45844</v>
      </c>
      <c r="J2329" s="30" t="s">
        <v>506</v>
      </c>
      <c r="K2329" s="31" t="s">
        <v>504</v>
      </c>
      <c r="L2329" s="31" t="s">
        <v>405</v>
      </c>
      <c r="M2329" s="31" t="s">
        <v>388</v>
      </c>
      <c r="N2329" s="7">
        <v>46053</v>
      </c>
      <c r="O2329" s="33">
        <f t="shared" si="816"/>
        <v>1</v>
      </c>
      <c r="P2329" s="33">
        <f t="shared" si="817"/>
        <v>5</v>
      </c>
      <c r="Q2329" s="52">
        <f t="shared" si="818"/>
        <v>210</v>
      </c>
      <c r="R2329" s="37">
        <f t="shared" si="819"/>
        <v>0</v>
      </c>
      <c r="S2329" s="37">
        <f t="shared" si="820"/>
        <v>0</v>
      </c>
      <c r="T2329" s="37">
        <f t="shared" si="821"/>
        <v>0</v>
      </c>
      <c r="U2329" s="37">
        <f t="shared" si="822"/>
        <v>19012.5</v>
      </c>
      <c r="V2329" s="37">
        <f t="shared" si="823"/>
        <v>0</v>
      </c>
      <c r="W2329" s="37">
        <f t="shared" si="824"/>
        <v>0</v>
      </c>
    </row>
    <row r="2330" spans="1:23" x14ac:dyDescent="0.35">
      <c r="A2330" s="30">
        <v>45799</v>
      </c>
      <c r="B2330" s="31" t="s">
        <v>844</v>
      </c>
      <c r="C2330" s="31" t="s">
        <v>798</v>
      </c>
      <c r="D2330" s="31">
        <v>3477.15</v>
      </c>
      <c r="E2330" s="31">
        <v>556.34</v>
      </c>
      <c r="F2330" s="31">
        <v>4033.49</v>
      </c>
      <c r="G2330" s="31">
        <v>4033.49</v>
      </c>
      <c r="H2330" s="31">
        <f t="shared" si="826"/>
        <v>3477.15</v>
      </c>
      <c r="I2330" s="30">
        <v>45829</v>
      </c>
      <c r="J2330" s="30" t="s">
        <v>506</v>
      </c>
      <c r="K2330" s="31" t="s">
        <v>504</v>
      </c>
      <c r="L2330" s="31" t="s">
        <v>405</v>
      </c>
      <c r="M2330" s="31" t="s">
        <v>388</v>
      </c>
      <c r="N2330" s="7">
        <v>46053</v>
      </c>
      <c r="O2330" s="33">
        <f t="shared" si="816"/>
        <v>1</v>
      </c>
      <c r="P2330" s="33">
        <f t="shared" si="817"/>
        <v>5</v>
      </c>
      <c r="Q2330" s="52">
        <f t="shared" si="818"/>
        <v>225</v>
      </c>
      <c r="R2330" s="37">
        <f t="shared" si="819"/>
        <v>0</v>
      </c>
      <c r="S2330" s="37">
        <f t="shared" si="820"/>
        <v>0</v>
      </c>
      <c r="T2330" s="37">
        <f t="shared" si="821"/>
        <v>0</v>
      </c>
      <c r="U2330" s="37">
        <f t="shared" si="822"/>
        <v>3477.15</v>
      </c>
      <c r="V2330" s="37">
        <f t="shared" si="823"/>
        <v>0</v>
      </c>
      <c r="W2330" s="37">
        <f t="shared" si="824"/>
        <v>0</v>
      </c>
    </row>
    <row r="2331" spans="1:23" x14ac:dyDescent="0.35">
      <c r="A2331" s="30">
        <v>45792</v>
      </c>
      <c r="B2331" s="31" t="s">
        <v>840</v>
      </c>
      <c r="C2331" s="31" t="s">
        <v>798</v>
      </c>
      <c r="D2331" s="31">
        <v>162680</v>
      </c>
      <c r="E2331" s="31">
        <v>26028.799999999999</v>
      </c>
      <c r="F2331" s="31">
        <v>188708.8</v>
      </c>
      <c r="G2331" s="31">
        <v>188708.8</v>
      </c>
      <c r="H2331" s="31">
        <f t="shared" si="826"/>
        <v>162680</v>
      </c>
      <c r="I2331" s="30">
        <v>45822</v>
      </c>
      <c r="J2331" s="30" t="s">
        <v>506</v>
      </c>
      <c r="K2331" s="31" t="s">
        <v>504</v>
      </c>
      <c r="L2331" s="31" t="s">
        <v>405</v>
      </c>
      <c r="M2331" s="31" t="s">
        <v>388</v>
      </c>
      <c r="N2331" s="7">
        <v>46053</v>
      </c>
      <c r="O2331" s="33">
        <f t="shared" si="816"/>
        <v>1</v>
      </c>
      <c r="P2331" s="33">
        <f t="shared" si="817"/>
        <v>5</v>
      </c>
      <c r="Q2331" s="52">
        <f t="shared" si="818"/>
        <v>232</v>
      </c>
      <c r="R2331" s="37">
        <f t="shared" si="819"/>
        <v>0</v>
      </c>
      <c r="S2331" s="37">
        <f t="shared" si="820"/>
        <v>0</v>
      </c>
      <c r="T2331" s="37">
        <f t="shared" si="821"/>
        <v>0</v>
      </c>
      <c r="U2331" s="37">
        <f t="shared" si="822"/>
        <v>162680</v>
      </c>
      <c r="V2331" s="37">
        <f t="shared" si="823"/>
        <v>0</v>
      </c>
      <c r="W2331" s="37">
        <f t="shared" si="824"/>
        <v>0</v>
      </c>
    </row>
    <row r="2332" spans="1:23" x14ac:dyDescent="0.35">
      <c r="A2332" s="30">
        <v>45792</v>
      </c>
      <c r="B2332" s="31" t="s">
        <v>841</v>
      </c>
      <c r="C2332" s="31" t="s">
        <v>798</v>
      </c>
      <c r="D2332" s="31">
        <v>6970.68</v>
      </c>
      <c r="E2332" s="31">
        <v>1115.31</v>
      </c>
      <c r="F2332" s="31">
        <v>8085.99</v>
      </c>
      <c r="G2332" s="31">
        <v>8085.99</v>
      </c>
      <c r="H2332" s="31">
        <f t="shared" si="826"/>
        <v>6970.68</v>
      </c>
      <c r="I2332" s="30">
        <v>45822</v>
      </c>
      <c r="J2332" s="30" t="s">
        <v>506</v>
      </c>
      <c r="K2332" s="31" t="s">
        <v>504</v>
      </c>
      <c r="L2332" s="31" t="s">
        <v>405</v>
      </c>
      <c r="M2332" s="31" t="s">
        <v>388</v>
      </c>
      <c r="N2332" s="7">
        <v>46053</v>
      </c>
      <c r="O2332" s="33">
        <f t="shared" si="816"/>
        <v>1</v>
      </c>
      <c r="P2332" s="33">
        <f t="shared" si="817"/>
        <v>5</v>
      </c>
      <c r="Q2332" s="52">
        <f t="shared" si="818"/>
        <v>232</v>
      </c>
      <c r="R2332" s="37">
        <f t="shared" si="819"/>
        <v>0</v>
      </c>
      <c r="S2332" s="37">
        <f t="shared" si="820"/>
        <v>0</v>
      </c>
      <c r="T2332" s="37">
        <f t="shared" si="821"/>
        <v>0</v>
      </c>
      <c r="U2332" s="37">
        <f t="shared" si="822"/>
        <v>6970.68</v>
      </c>
      <c r="V2332" s="37">
        <f t="shared" si="823"/>
        <v>0</v>
      </c>
      <c r="W2332" s="37">
        <f t="shared" si="824"/>
        <v>0</v>
      </c>
    </row>
    <row r="2333" spans="1:23" x14ac:dyDescent="0.35">
      <c r="A2333" s="30">
        <v>45792</v>
      </c>
      <c r="B2333" s="31" t="s">
        <v>842</v>
      </c>
      <c r="C2333" s="31" t="s">
        <v>406</v>
      </c>
      <c r="D2333" s="31">
        <v>31024.799999999999</v>
      </c>
      <c r="E2333" s="31">
        <v>4963.97</v>
      </c>
      <c r="F2333" s="31">
        <v>35988.769999999997</v>
      </c>
      <c r="G2333" s="31">
        <v>15542.87</v>
      </c>
      <c r="H2333" s="31">
        <f>G2333/1.16</f>
        <v>13399.025862068967</v>
      </c>
      <c r="I2333" s="30">
        <v>45822</v>
      </c>
      <c r="J2333" s="30" t="s">
        <v>506</v>
      </c>
      <c r="K2333" s="31" t="s">
        <v>510</v>
      </c>
      <c r="L2333" s="31" t="s">
        <v>405</v>
      </c>
      <c r="M2333" s="31" t="s">
        <v>388</v>
      </c>
      <c r="N2333" s="7">
        <v>46053</v>
      </c>
      <c r="O2333" s="33">
        <f t="shared" si="816"/>
        <v>1</v>
      </c>
      <c r="P2333" s="33">
        <f t="shared" si="817"/>
        <v>5</v>
      </c>
      <c r="Q2333" s="52">
        <f t="shared" si="818"/>
        <v>232</v>
      </c>
      <c r="R2333" s="37">
        <f t="shared" si="819"/>
        <v>0</v>
      </c>
      <c r="S2333" s="37">
        <f t="shared" si="820"/>
        <v>0</v>
      </c>
      <c r="T2333" s="37">
        <f t="shared" si="821"/>
        <v>0</v>
      </c>
      <c r="U2333" s="37">
        <f t="shared" si="822"/>
        <v>13399.025862068967</v>
      </c>
      <c r="V2333" s="37">
        <f t="shared" si="823"/>
        <v>0</v>
      </c>
      <c r="W2333" s="37">
        <f t="shared" si="824"/>
        <v>0</v>
      </c>
    </row>
    <row r="2334" spans="1:23" x14ac:dyDescent="0.35">
      <c r="A2334" s="30">
        <v>45790</v>
      </c>
      <c r="B2334" s="31" t="s">
        <v>843</v>
      </c>
      <c r="C2334" s="31" t="s">
        <v>798</v>
      </c>
      <c r="D2334" s="31">
        <v>20992.5</v>
      </c>
      <c r="E2334" s="31">
        <v>3358.8</v>
      </c>
      <c r="F2334" s="31">
        <v>24351.3</v>
      </c>
      <c r="G2334" s="31">
        <v>24351.3</v>
      </c>
      <c r="H2334" s="31">
        <f t="shared" ref="H2334:H2336" si="827">D2334</f>
        <v>20992.5</v>
      </c>
      <c r="I2334" s="30">
        <v>45820</v>
      </c>
      <c r="J2334" s="30" t="s">
        <v>506</v>
      </c>
      <c r="K2334" s="31" t="s">
        <v>504</v>
      </c>
      <c r="L2334" s="31" t="s">
        <v>405</v>
      </c>
      <c r="M2334" s="31" t="s">
        <v>388</v>
      </c>
      <c r="N2334" s="7">
        <v>46053</v>
      </c>
      <c r="O2334" s="33">
        <f t="shared" si="816"/>
        <v>1</v>
      </c>
      <c r="P2334" s="33">
        <f t="shared" si="817"/>
        <v>5</v>
      </c>
      <c r="Q2334" s="52">
        <f t="shared" si="818"/>
        <v>234</v>
      </c>
      <c r="R2334" s="37">
        <f t="shared" si="819"/>
        <v>0</v>
      </c>
      <c r="S2334" s="37">
        <f t="shared" si="820"/>
        <v>0</v>
      </c>
      <c r="T2334" s="37">
        <f t="shared" si="821"/>
        <v>0</v>
      </c>
      <c r="U2334" s="37">
        <f t="shared" si="822"/>
        <v>20992.5</v>
      </c>
      <c r="V2334" s="37">
        <f t="shared" si="823"/>
        <v>0</v>
      </c>
      <c r="W2334" s="37">
        <f t="shared" si="824"/>
        <v>0</v>
      </c>
    </row>
    <row r="2335" spans="1:23" x14ac:dyDescent="0.35">
      <c r="A2335" s="30">
        <v>45784</v>
      </c>
      <c r="B2335" s="31" t="s">
        <v>838</v>
      </c>
      <c r="C2335" s="31" t="s">
        <v>798</v>
      </c>
      <c r="D2335" s="31">
        <v>5250</v>
      </c>
      <c r="E2335" s="31">
        <v>840</v>
      </c>
      <c r="F2335" s="31">
        <v>6090</v>
      </c>
      <c r="G2335" s="31">
        <v>6090</v>
      </c>
      <c r="H2335" s="31">
        <f t="shared" si="827"/>
        <v>5250</v>
      </c>
      <c r="I2335" s="30">
        <v>45814</v>
      </c>
      <c r="J2335" s="30" t="s">
        <v>506</v>
      </c>
      <c r="K2335" s="31" t="s">
        <v>504</v>
      </c>
      <c r="L2335" s="31" t="s">
        <v>405</v>
      </c>
      <c r="M2335" s="31" t="s">
        <v>388</v>
      </c>
      <c r="N2335" s="7">
        <v>46053</v>
      </c>
      <c r="O2335" s="33">
        <f t="shared" si="816"/>
        <v>1</v>
      </c>
      <c r="P2335" s="33">
        <f t="shared" si="817"/>
        <v>5</v>
      </c>
      <c r="Q2335" s="52">
        <f t="shared" si="818"/>
        <v>240</v>
      </c>
      <c r="R2335" s="37">
        <f t="shared" si="819"/>
        <v>0</v>
      </c>
      <c r="S2335" s="37">
        <f t="shared" si="820"/>
        <v>0</v>
      </c>
      <c r="T2335" s="37">
        <f t="shared" si="821"/>
        <v>0</v>
      </c>
      <c r="U2335" s="37">
        <f t="shared" si="822"/>
        <v>5250</v>
      </c>
      <c r="V2335" s="37">
        <f t="shared" si="823"/>
        <v>0</v>
      </c>
      <c r="W2335" s="37">
        <f t="shared" si="824"/>
        <v>0</v>
      </c>
    </row>
    <row r="2336" spans="1:23" x14ac:dyDescent="0.35">
      <c r="A2336" s="30">
        <v>45772</v>
      </c>
      <c r="B2336" s="31" t="s">
        <v>836</v>
      </c>
      <c r="C2336" s="31" t="s">
        <v>798</v>
      </c>
      <c r="D2336" s="31">
        <v>45500</v>
      </c>
      <c r="E2336" s="31">
        <v>7280</v>
      </c>
      <c r="F2336" s="31">
        <v>52780</v>
      </c>
      <c r="G2336" s="31">
        <v>52780</v>
      </c>
      <c r="H2336" s="31">
        <f t="shared" si="827"/>
        <v>45500</v>
      </c>
      <c r="I2336" s="30">
        <v>45802</v>
      </c>
      <c r="J2336" s="30" t="s">
        <v>506</v>
      </c>
      <c r="K2336" s="31" t="s">
        <v>504</v>
      </c>
      <c r="L2336" s="31" t="s">
        <v>405</v>
      </c>
      <c r="M2336" s="31" t="s">
        <v>388</v>
      </c>
      <c r="N2336" s="7">
        <v>46053</v>
      </c>
      <c r="O2336" s="33">
        <f t="shared" si="816"/>
        <v>1</v>
      </c>
      <c r="P2336" s="33">
        <f t="shared" si="817"/>
        <v>5</v>
      </c>
      <c r="Q2336" s="52">
        <f t="shared" si="818"/>
        <v>252</v>
      </c>
      <c r="R2336" s="37">
        <f t="shared" si="819"/>
        <v>0</v>
      </c>
      <c r="S2336" s="37">
        <f t="shared" si="820"/>
        <v>0</v>
      </c>
      <c r="T2336" s="37">
        <f t="shared" si="821"/>
        <v>0</v>
      </c>
      <c r="U2336" s="37">
        <f t="shared" si="822"/>
        <v>45500</v>
      </c>
      <c r="V2336" s="37">
        <f t="shared" si="823"/>
        <v>0</v>
      </c>
      <c r="W2336" s="37">
        <f t="shared" si="824"/>
        <v>0</v>
      </c>
    </row>
    <row r="2337" spans="1:23" x14ac:dyDescent="0.35">
      <c r="A2337" s="30">
        <v>45720</v>
      </c>
      <c r="B2337" s="31" t="s">
        <v>806</v>
      </c>
      <c r="C2337" s="31" t="s">
        <v>798</v>
      </c>
      <c r="D2337" s="31">
        <v>31483.63</v>
      </c>
      <c r="E2337" s="31">
        <v>5037.38</v>
      </c>
      <c r="F2337" s="31">
        <v>36521.01</v>
      </c>
      <c r="G2337" s="31">
        <v>5816.12</v>
      </c>
      <c r="H2337" s="31">
        <f>G2337/1.16</f>
        <v>5013.8965517241386</v>
      </c>
      <c r="I2337" s="30">
        <v>45750</v>
      </c>
      <c r="J2337" s="30" t="s">
        <v>506</v>
      </c>
      <c r="K2337" s="31" t="s">
        <v>510</v>
      </c>
      <c r="L2337" s="31" t="s">
        <v>405</v>
      </c>
      <c r="M2337" s="31" t="s">
        <v>388</v>
      </c>
      <c r="N2337" s="7">
        <v>46053</v>
      </c>
      <c r="O2337" s="33">
        <f t="shared" si="816"/>
        <v>1</v>
      </c>
      <c r="P2337" s="33">
        <f t="shared" si="817"/>
        <v>5</v>
      </c>
      <c r="Q2337" s="52">
        <f t="shared" si="818"/>
        <v>304</v>
      </c>
      <c r="R2337" s="37">
        <f t="shared" si="819"/>
        <v>0</v>
      </c>
      <c r="S2337" s="37">
        <f t="shared" si="820"/>
        <v>0</v>
      </c>
      <c r="T2337" s="37">
        <f t="shared" si="821"/>
        <v>0</v>
      </c>
      <c r="U2337" s="37">
        <f t="shared" si="822"/>
        <v>5013.8965517241386</v>
      </c>
      <c r="V2337" s="37">
        <f t="shared" si="823"/>
        <v>0</v>
      </c>
      <c r="W2337" s="37">
        <f t="shared" si="824"/>
        <v>0</v>
      </c>
    </row>
    <row r="2338" spans="1:23" x14ac:dyDescent="0.35">
      <c r="A2338" s="30">
        <v>45709</v>
      </c>
      <c r="B2338" s="31" t="s">
        <v>804</v>
      </c>
      <c r="C2338" s="31" t="s">
        <v>798</v>
      </c>
      <c r="D2338" s="31">
        <v>23609.5</v>
      </c>
      <c r="E2338" s="31">
        <v>2595.6</v>
      </c>
      <c r="F2338" s="31">
        <v>26205.1</v>
      </c>
      <c r="G2338" s="31">
        <v>26205.1</v>
      </c>
      <c r="H2338" s="31">
        <f t="shared" ref="H2338:H2340" si="828">D2338</f>
        <v>23609.5</v>
      </c>
      <c r="I2338" s="30">
        <v>45784</v>
      </c>
      <c r="J2338" s="30" t="s">
        <v>506</v>
      </c>
      <c r="K2338" s="31" t="s">
        <v>504</v>
      </c>
      <c r="L2338" s="31" t="s">
        <v>405</v>
      </c>
      <c r="M2338" s="31" t="s">
        <v>388</v>
      </c>
      <c r="N2338" s="7">
        <v>46053</v>
      </c>
      <c r="O2338" s="33">
        <f t="shared" si="816"/>
        <v>1</v>
      </c>
      <c r="P2338" s="33">
        <f t="shared" si="817"/>
        <v>5</v>
      </c>
      <c r="Q2338" s="52">
        <f t="shared" si="818"/>
        <v>270</v>
      </c>
      <c r="R2338" s="37">
        <f t="shared" si="819"/>
        <v>0</v>
      </c>
      <c r="S2338" s="37">
        <f t="shared" si="820"/>
        <v>0</v>
      </c>
      <c r="T2338" s="37">
        <f t="shared" si="821"/>
        <v>0</v>
      </c>
      <c r="U2338" s="37">
        <f t="shared" si="822"/>
        <v>23609.5</v>
      </c>
      <c r="V2338" s="37">
        <f t="shared" si="823"/>
        <v>0</v>
      </c>
      <c r="W2338" s="37">
        <f t="shared" si="824"/>
        <v>0</v>
      </c>
    </row>
    <row r="2339" spans="1:23" x14ac:dyDescent="0.35">
      <c r="A2339" s="30">
        <v>45699</v>
      </c>
      <c r="B2339" s="31" t="s">
        <v>799</v>
      </c>
      <c r="C2339" s="31" t="s">
        <v>782</v>
      </c>
      <c r="D2339" s="31">
        <v>1230</v>
      </c>
      <c r="E2339" s="31"/>
      <c r="F2339" s="31">
        <v>1230</v>
      </c>
      <c r="G2339" s="31">
        <v>1230</v>
      </c>
      <c r="H2339" s="31">
        <f t="shared" si="828"/>
        <v>1230</v>
      </c>
      <c r="I2339" s="30">
        <v>45714</v>
      </c>
      <c r="J2339" s="30" t="s">
        <v>506</v>
      </c>
      <c r="K2339" s="31" t="s">
        <v>504</v>
      </c>
      <c r="L2339" s="31" t="s">
        <v>405</v>
      </c>
      <c r="M2339" s="31" t="s">
        <v>388</v>
      </c>
      <c r="N2339" s="7">
        <v>46053</v>
      </c>
      <c r="O2339" s="33">
        <f t="shared" si="816"/>
        <v>1</v>
      </c>
      <c r="P2339" s="33">
        <f t="shared" si="817"/>
        <v>5</v>
      </c>
      <c r="Q2339" s="52">
        <f t="shared" si="818"/>
        <v>340</v>
      </c>
      <c r="R2339" s="37">
        <f t="shared" si="819"/>
        <v>0</v>
      </c>
      <c r="S2339" s="37">
        <f t="shared" si="820"/>
        <v>0</v>
      </c>
      <c r="T2339" s="37">
        <f t="shared" si="821"/>
        <v>0</v>
      </c>
      <c r="U2339" s="37">
        <f t="shared" si="822"/>
        <v>1230</v>
      </c>
      <c r="V2339" s="37">
        <f t="shared" si="823"/>
        <v>0</v>
      </c>
      <c r="W2339" s="37">
        <f t="shared" si="824"/>
        <v>0</v>
      </c>
    </row>
    <row r="2340" spans="1:23" x14ac:dyDescent="0.35">
      <c r="A2340" s="30">
        <v>45610</v>
      </c>
      <c r="B2340" s="31" t="s">
        <v>760</v>
      </c>
      <c r="C2340" s="31" t="s">
        <v>413</v>
      </c>
      <c r="D2340" s="31">
        <v>2369.29</v>
      </c>
      <c r="E2340" s="31">
        <v>379.09</v>
      </c>
      <c r="F2340" s="31">
        <v>2748.38</v>
      </c>
      <c r="G2340" s="31">
        <v>2748.38</v>
      </c>
      <c r="H2340" s="31">
        <f t="shared" si="828"/>
        <v>2369.29</v>
      </c>
      <c r="I2340" s="30">
        <v>45640</v>
      </c>
      <c r="J2340" s="30" t="s">
        <v>506</v>
      </c>
      <c r="K2340" s="31" t="s">
        <v>504</v>
      </c>
      <c r="L2340" s="31" t="s">
        <v>393</v>
      </c>
      <c r="M2340" s="31" t="s">
        <v>388</v>
      </c>
      <c r="N2340" s="7">
        <v>46053</v>
      </c>
      <c r="O2340" s="33">
        <f t="shared" si="816"/>
        <v>1</v>
      </c>
      <c r="P2340" s="33">
        <f t="shared" si="817"/>
        <v>5</v>
      </c>
      <c r="Q2340" s="52">
        <f t="shared" si="818"/>
        <v>414</v>
      </c>
      <c r="R2340" s="37">
        <f t="shared" si="819"/>
        <v>0</v>
      </c>
      <c r="S2340" s="37">
        <f t="shared" si="820"/>
        <v>0</v>
      </c>
      <c r="T2340" s="37">
        <f t="shared" si="821"/>
        <v>0</v>
      </c>
      <c r="U2340" s="37">
        <f t="shared" si="822"/>
        <v>2369.29</v>
      </c>
      <c r="V2340" s="37">
        <f t="shared" si="823"/>
        <v>0</v>
      </c>
      <c r="W2340" s="37">
        <f t="shared" si="824"/>
        <v>0</v>
      </c>
    </row>
    <row r="2341" spans="1:23" x14ac:dyDescent="0.35">
      <c r="A2341" s="30">
        <v>45596</v>
      </c>
      <c r="B2341" s="31" t="s">
        <v>747</v>
      </c>
      <c r="C2341" s="31" t="s">
        <v>413</v>
      </c>
      <c r="D2341" s="31">
        <v>3719.83</v>
      </c>
      <c r="E2341" s="31">
        <v>595.16999999999996</v>
      </c>
      <c r="F2341" s="31">
        <v>4315</v>
      </c>
      <c r="G2341" s="31">
        <v>2593.19</v>
      </c>
      <c r="H2341" s="31">
        <f>G2341/1.16</f>
        <v>2235.5086206896553</v>
      </c>
      <c r="I2341" s="30">
        <v>45626</v>
      </c>
      <c r="J2341" s="30" t="s">
        <v>506</v>
      </c>
      <c r="K2341" s="31" t="s">
        <v>510</v>
      </c>
      <c r="L2341" s="31" t="s">
        <v>393</v>
      </c>
      <c r="M2341" s="31" t="s">
        <v>388</v>
      </c>
      <c r="N2341" s="7">
        <v>46053</v>
      </c>
      <c r="O2341" s="33">
        <f t="shared" si="816"/>
        <v>1</v>
      </c>
      <c r="P2341" s="33">
        <f t="shared" si="817"/>
        <v>5</v>
      </c>
      <c r="Q2341" s="52">
        <f t="shared" si="818"/>
        <v>428</v>
      </c>
      <c r="R2341" s="37">
        <f t="shared" si="819"/>
        <v>0</v>
      </c>
      <c r="S2341" s="37">
        <f t="shared" si="820"/>
        <v>0</v>
      </c>
      <c r="T2341" s="37">
        <f t="shared" si="821"/>
        <v>0</v>
      </c>
      <c r="U2341" s="37">
        <f t="shared" si="822"/>
        <v>2235.5086206896553</v>
      </c>
      <c r="V2341" s="37">
        <f t="shared" si="823"/>
        <v>0</v>
      </c>
      <c r="W2341" s="37">
        <f t="shared" si="824"/>
        <v>0</v>
      </c>
    </row>
    <row r="2342" spans="1:23" x14ac:dyDescent="0.35">
      <c r="A2342" s="30">
        <v>45582</v>
      </c>
      <c r="B2342" s="31" t="s">
        <v>741</v>
      </c>
      <c r="C2342" s="31" t="s">
        <v>413</v>
      </c>
      <c r="D2342" s="31">
        <v>21120</v>
      </c>
      <c r="E2342" s="31">
        <v>3379.2</v>
      </c>
      <c r="F2342" s="31">
        <v>24499.200000000001</v>
      </c>
      <c r="G2342" s="31">
        <v>24499.200000000001</v>
      </c>
      <c r="H2342" s="31">
        <f t="shared" ref="H2342:H2343" si="829">D2342</f>
        <v>21120</v>
      </c>
      <c r="I2342" s="30">
        <v>45612</v>
      </c>
      <c r="J2342" s="30" t="s">
        <v>506</v>
      </c>
      <c r="K2342" s="31" t="s">
        <v>504</v>
      </c>
      <c r="L2342" s="31" t="s">
        <v>393</v>
      </c>
      <c r="M2342" s="31" t="s">
        <v>388</v>
      </c>
      <c r="N2342" s="7">
        <v>46053</v>
      </c>
      <c r="O2342" s="33">
        <f t="shared" si="816"/>
        <v>1</v>
      </c>
      <c r="P2342" s="33">
        <f t="shared" si="817"/>
        <v>5</v>
      </c>
      <c r="Q2342" s="52">
        <f t="shared" si="818"/>
        <v>442</v>
      </c>
      <c r="R2342" s="37">
        <f t="shared" si="819"/>
        <v>0</v>
      </c>
      <c r="S2342" s="37">
        <f t="shared" si="820"/>
        <v>0</v>
      </c>
      <c r="T2342" s="37">
        <f t="shared" si="821"/>
        <v>0</v>
      </c>
      <c r="U2342" s="37">
        <f t="shared" si="822"/>
        <v>21120</v>
      </c>
      <c r="V2342" s="37">
        <f t="shared" si="823"/>
        <v>0</v>
      </c>
      <c r="W2342" s="37">
        <f t="shared" si="824"/>
        <v>0</v>
      </c>
    </row>
    <row r="2343" spans="1:23" x14ac:dyDescent="0.35">
      <c r="A2343" s="30">
        <v>45519</v>
      </c>
      <c r="B2343" s="31" t="s">
        <v>675</v>
      </c>
      <c r="C2343" s="31" t="s">
        <v>513</v>
      </c>
      <c r="D2343" s="31">
        <v>2475</v>
      </c>
      <c r="E2343" s="31">
        <v>396</v>
      </c>
      <c r="F2343" s="31">
        <v>2871</v>
      </c>
      <c r="G2343" s="31">
        <v>2871</v>
      </c>
      <c r="H2343" s="31">
        <f t="shared" si="829"/>
        <v>2475</v>
      </c>
      <c r="I2343" s="30">
        <v>45549</v>
      </c>
      <c r="J2343" s="30" t="s">
        <v>506</v>
      </c>
      <c r="K2343" s="31" t="s">
        <v>504</v>
      </c>
      <c r="L2343" s="31" t="s">
        <v>399</v>
      </c>
      <c r="M2343" s="31" t="s">
        <v>388</v>
      </c>
      <c r="N2343" s="7">
        <v>46053</v>
      </c>
      <c r="O2343" s="33">
        <f t="shared" si="816"/>
        <v>1</v>
      </c>
      <c r="P2343" s="33">
        <f t="shared" si="817"/>
        <v>5</v>
      </c>
      <c r="Q2343" s="52">
        <f t="shared" si="818"/>
        <v>505</v>
      </c>
      <c r="R2343" s="37">
        <f t="shared" si="819"/>
        <v>0</v>
      </c>
      <c r="S2343" s="37">
        <f t="shared" si="820"/>
        <v>0</v>
      </c>
      <c r="T2343" s="37">
        <f t="shared" si="821"/>
        <v>0</v>
      </c>
      <c r="U2343" s="37">
        <f t="shared" si="822"/>
        <v>2475</v>
      </c>
      <c r="V2343" s="37">
        <f t="shared" si="823"/>
        <v>0</v>
      </c>
      <c r="W2343" s="37">
        <f t="shared" si="824"/>
        <v>0</v>
      </c>
    </row>
    <row r="2344" spans="1:23" x14ac:dyDescent="0.35">
      <c r="A2344" s="30">
        <v>45498</v>
      </c>
      <c r="B2344" s="31" t="s">
        <v>661</v>
      </c>
      <c r="C2344" s="31" t="s">
        <v>513</v>
      </c>
      <c r="D2344" s="31">
        <v>2475</v>
      </c>
      <c r="E2344" s="31">
        <v>396</v>
      </c>
      <c r="F2344" s="31">
        <v>2871</v>
      </c>
      <c r="G2344" s="31">
        <v>2378</v>
      </c>
      <c r="H2344" s="31">
        <f>G2344/1.16</f>
        <v>2050</v>
      </c>
      <c r="I2344" s="30">
        <v>45528</v>
      </c>
      <c r="J2344" s="30" t="s">
        <v>506</v>
      </c>
      <c r="K2344" s="31" t="s">
        <v>510</v>
      </c>
      <c r="L2344" s="31" t="s">
        <v>399</v>
      </c>
      <c r="M2344" s="31" t="s">
        <v>388</v>
      </c>
      <c r="N2344" s="7">
        <v>46053</v>
      </c>
      <c r="O2344" s="33">
        <f t="shared" si="816"/>
        <v>1</v>
      </c>
      <c r="P2344" s="33">
        <f t="shared" si="817"/>
        <v>5</v>
      </c>
      <c r="Q2344" s="52">
        <f t="shared" si="818"/>
        <v>526</v>
      </c>
      <c r="R2344" s="37">
        <f t="shared" si="819"/>
        <v>0</v>
      </c>
      <c r="S2344" s="37">
        <f t="shared" si="820"/>
        <v>0</v>
      </c>
      <c r="T2344" s="37">
        <f t="shared" si="821"/>
        <v>0</v>
      </c>
      <c r="U2344" s="37">
        <f t="shared" si="822"/>
        <v>2050</v>
      </c>
      <c r="V2344" s="37">
        <f t="shared" si="823"/>
        <v>0</v>
      </c>
      <c r="W2344" s="37">
        <f t="shared" si="824"/>
        <v>0</v>
      </c>
    </row>
    <row r="2345" spans="1:23" x14ac:dyDescent="0.35">
      <c r="A2345" s="30">
        <v>45491</v>
      </c>
      <c r="B2345" s="31" t="s">
        <v>643</v>
      </c>
      <c r="C2345" s="31" t="s">
        <v>396</v>
      </c>
      <c r="D2345" s="31">
        <v>16588</v>
      </c>
      <c r="E2345" s="31">
        <v>2654.08</v>
      </c>
      <c r="F2345" s="31">
        <v>19242.080000000002</v>
      </c>
      <c r="G2345" s="31">
        <v>19242.080000000002</v>
      </c>
      <c r="H2345" s="31">
        <f t="shared" ref="H2345:H2346" si="830">D2345</f>
        <v>16588</v>
      </c>
      <c r="I2345" s="30">
        <v>45521</v>
      </c>
      <c r="J2345" s="30" t="s">
        <v>506</v>
      </c>
      <c r="K2345" s="31" t="s">
        <v>504</v>
      </c>
      <c r="L2345" s="31" t="s">
        <v>397</v>
      </c>
      <c r="M2345" s="31" t="s">
        <v>388</v>
      </c>
      <c r="N2345" s="7">
        <v>46053</v>
      </c>
      <c r="O2345" s="33">
        <f t="shared" si="816"/>
        <v>1</v>
      </c>
      <c r="P2345" s="33">
        <f t="shared" si="817"/>
        <v>5</v>
      </c>
      <c r="Q2345" s="52">
        <f t="shared" si="818"/>
        <v>533</v>
      </c>
      <c r="R2345" s="37">
        <f t="shared" si="819"/>
        <v>0</v>
      </c>
      <c r="S2345" s="37">
        <f t="shared" si="820"/>
        <v>0</v>
      </c>
      <c r="T2345" s="37">
        <f t="shared" si="821"/>
        <v>0</v>
      </c>
      <c r="U2345" s="37">
        <f t="shared" si="822"/>
        <v>16588</v>
      </c>
      <c r="V2345" s="37">
        <f t="shared" si="823"/>
        <v>0</v>
      </c>
      <c r="W2345" s="37">
        <f t="shared" si="824"/>
        <v>0</v>
      </c>
    </row>
    <row r="2346" spans="1:23" x14ac:dyDescent="0.35">
      <c r="A2346" s="30">
        <v>45352</v>
      </c>
      <c r="B2346" s="31" t="s">
        <v>515</v>
      </c>
      <c r="C2346" s="31" t="s">
        <v>509</v>
      </c>
      <c r="D2346" s="31">
        <v>8800</v>
      </c>
      <c r="E2346" s="31">
        <v>1408</v>
      </c>
      <c r="F2346" s="31">
        <v>10208</v>
      </c>
      <c r="G2346" s="31">
        <v>10208</v>
      </c>
      <c r="H2346" s="31">
        <f t="shared" si="830"/>
        <v>8800</v>
      </c>
      <c r="I2346" s="30">
        <v>45382</v>
      </c>
      <c r="J2346" s="30" t="s">
        <v>506</v>
      </c>
      <c r="K2346" s="31" t="s">
        <v>504</v>
      </c>
      <c r="L2346" s="31" t="s">
        <v>404</v>
      </c>
      <c r="M2346" s="31" t="s">
        <v>388</v>
      </c>
      <c r="N2346" s="7">
        <v>46053</v>
      </c>
      <c r="O2346" s="33">
        <f t="shared" si="816"/>
        <v>1</v>
      </c>
      <c r="P2346" s="33">
        <f t="shared" si="817"/>
        <v>5</v>
      </c>
      <c r="Q2346" s="52">
        <f t="shared" si="818"/>
        <v>672</v>
      </c>
      <c r="R2346" s="37">
        <f t="shared" si="819"/>
        <v>0</v>
      </c>
      <c r="S2346" s="37">
        <f t="shared" si="820"/>
        <v>0</v>
      </c>
      <c r="T2346" s="37">
        <f t="shared" si="821"/>
        <v>0</v>
      </c>
      <c r="U2346" s="37">
        <f t="shared" si="822"/>
        <v>8800</v>
      </c>
      <c r="V2346" s="37">
        <f t="shared" si="823"/>
        <v>0</v>
      </c>
      <c r="W2346" s="37">
        <f t="shared" si="824"/>
        <v>0</v>
      </c>
    </row>
    <row r="2347" spans="1:23" x14ac:dyDescent="0.35">
      <c r="A2347" s="30">
        <v>46044</v>
      </c>
      <c r="B2347" s="31" t="s">
        <v>1191</v>
      </c>
      <c r="C2347" s="31" t="s">
        <v>1136</v>
      </c>
      <c r="D2347" s="31">
        <v>20942.400000000001</v>
      </c>
      <c r="E2347" s="31">
        <v>3350.78</v>
      </c>
      <c r="F2347" s="31">
        <v>24293.18</v>
      </c>
      <c r="G2347" s="31">
        <v>24293.18</v>
      </c>
      <c r="H2347" s="31">
        <f t="shared" ref="H2347:H2354" si="831">D2347</f>
        <v>20942.400000000001</v>
      </c>
      <c r="I2347" s="30">
        <v>46074</v>
      </c>
      <c r="J2347" s="30" t="s">
        <v>503</v>
      </c>
      <c r="K2347" s="31" t="s">
        <v>504</v>
      </c>
      <c r="L2347" s="31" t="s">
        <v>397</v>
      </c>
      <c r="M2347" s="31" t="s">
        <v>388</v>
      </c>
      <c r="N2347" s="7">
        <v>46045</v>
      </c>
      <c r="O2347" s="33">
        <f t="shared" si="816"/>
        <v>1</v>
      </c>
      <c r="P2347" s="33">
        <f t="shared" si="817"/>
        <v>4</v>
      </c>
      <c r="Q2347" s="52">
        <f t="shared" si="818"/>
        <v>0</v>
      </c>
      <c r="R2347" s="37">
        <f t="shared" si="819"/>
        <v>0</v>
      </c>
      <c r="S2347" s="37">
        <f t="shared" si="820"/>
        <v>0</v>
      </c>
      <c r="T2347" s="37">
        <f t="shared" si="821"/>
        <v>0</v>
      </c>
      <c r="U2347" s="37">
        <f t="shared" si="822"/>
        <v>0</v>
      </c>
      <c r="V2347" s="37">
        <f t="shared" si="823"/>
        <v>0</v>
      </c>
      <c r="W2347" s="37">
        <f t="shared" si="824"/>
        <v>20942.400000000001</v>
      </c>
    </row>
    <row r="2348" spans="1:23" x14ac:dyDescent="0.35">
      <c r="A2348" s="30">
        <v>46044</v>
      </c>
      <c r="B2348" s="31" t="s">
        <v>1192</v>
      </c>
      <c r="C2348" s="31" t="s">
        <v>1193</v>
      </c>
      <c r="D2348" s="31">
        <v>17000</v>
      </c>
      <c r="E2348" s="31">
        <v>2720</v>
      </c>
      <c r="F2348" s="31">
        <v>19720</v>
      </c>
      <c r="G2348" s="31">
        <v>19720</v>
      </c>
      <c r="H2348" s="31">
        <f t="shared" si="831"/>
        <v>17000</v>
      </c>
      <c r="I2348" s="30">
        <v>46044</v>
      </c>
      <c r="J2348" s="30" t="s">
        <v>506</v>
      </c>
      <c r="K2348" s="31" t="s">
        <v>504</v>
      </c>
      <c r="L2348" s="31" t="s">
        <v>397</v>
      </c>
      <c r="M2348" s="31" t="s">
        <v>511</v>
      </c>
      <c r="N2348" s="7">
        <v>46045</v>
      </c>
      <c r="O2348" s="33">
        <f t="shared" si="816"/>
        <v>1</v>
      </c>
      <c r="P2348" s="33">
        <f t="shared" si="817"/>
        <v>4</v>
      </c>
      <c r="Q2348" s="52">
        <f t="shared" si="818"/>
        <v>2</v>
      </c>
      <c r="R2348" s="37">
        <f t="shared" si="819"/>
        <v>17000</v>
      </c>
      <c r="S2348" s="37">
        <f t="shared" si="820"/>
        <v>0</v>
      </c>
      <c r="T2348" s="37">
        <f t="shared" si="821"/>
        <v>0</v>
      </c>
      <c r="U2348" s="37">
        <f t="shared" si="822"/>
        <v>0</v>
      </c>
      <c r="V2348" s="37">
        <f t="shared" si="823"/>
        <v>0</v>
      </c>
      <c r="W2348" s="37">
        <f t="shared" si="824"/>
        <v>0</v>
      </c>
    </row>
    <row r="2349" spans="1:23" x14ac:dyDescent="0.35">
      <c r="A2349" s="30">
        <v>46044</v>
      </c>
      <c r="B2349" s="31" t="s">
        <v>1194</v>
      </c>
      <c r="C2349" s="31" t="s">
        <v>563</v>
      </c>
      <c r="D2349" s="31">
        <v>42750</v>
      </c>
      <c r="E2349" s="31">
        <v>6840</v>
      </c>
      <c r="F2349" s="31">
        <v>49590</v>
      </c>
      <c r="G2349" s="31">
        <v>49590</v>
      </c>
      <c r="H2349" s="31">
        <f t="shared" si="831"/>
        <v>42750</v>
      </c>
      <c r="I2349" s="30">
        <v>46074</v>
      </c>
      <c r="J2349" s="30" t="s">
        <v>503</v>
      </c>
      <c r="K2349" s="31" t="s">
        <v>504</v>
      </c>
      <c r="L2349" s="31" t="s">
        <v>397</v>
      </c>
      <c r="M2349" s="31" t="s">
        <v>388</v>
      </c>
      <c r="N2349" s="7">
        <v>46045</v>
      </c>
      <c r="O2349" s="33">
        <f t="shared" si="816"/>
        <v>1</v>
      </c>
      <c r="P2349" s="33">
        <f t="shared" si="817"/>
        <v>4</v>
      </c>
      <c r="Q2349" s="52">
        <f t="shared" si="818"/>
        <v>0</v>
      </c>
      <c r="R2349" s="37">
        <f t="shared" si="819"/>
        <v>0</v>
      </c>
      <c r="S2349" s="37">
        <f t="shared" si="820"/>
        <v>0</v>
      </c>
      <c r="T2349" s="37">
        <f t="shared" si="821"/>
        <v>0</v>
      </c>
      <c r="U2349" s="37">
        <f t="shared" si="822"/>
        <v>0</v>
      </c>
      <c r="V2349" s="37">
        <f t="shared" si="823"/>
        <v>0</v>
      </c>
      <c r="W2349" s="37">
        <f t="shared" si="824"/>
        <v>42750</v>
      </c>
    </row>
    <row r="2350" spans="1:23" x14ac:dyDescent="0.35">
      <c r="A2350" s="30">
        <v>46044</v>
      </c>
      <c r="B2350" s="31" t="s">
        <v>1195</v>
      </c>
      <c r="C2350" s="31" t="s">
        <v>1145</v>
      </c>
      <c r="D2350" s="31">
        <v>41085</v>
      </c>
      <c r="E2350" s="31">
        <v>6573.6</v>
      </c>
      <c r="F2350" s="31">
        <v>47658.6</v>
      </c>
      <c r="G2350" s="31">
        <v>47658.6</v>
      </c>
      <c r="H2350" s="31">
        <f t="shared" si="831"/>
        <v>41085</v>
      </c>
      <c r="I2350" s="30">
        <v>46059</v>
      </c>
      <c r="J2350" s="30" t="s">
        <v>503</v>
      </c>
      <c r="K2350" s="31" t="s">
        <v>504</v>
      </c>
      <c r="L2350" s="31" t="s">
        <v>1146</v>
      </c>
      <c r="M2350" s="31" t="s">
        <v>388</v>
      </c>
      <c r="N2350" s="7">
        <v>46045</v>
      </c>
      <c r="O2350" s="33">
        <f t="shared" si="816"/>
        <v>1</v>
      </c>
      <c r="P2350" s="33">
        <f t="shared" si="817"/>
        <v>4</v>
      </c>
      <c r="Q2350" s="52">
        <f t="shared" si="818"/>
        <v>0</v>
      </c>
      <c r="R2350" s="37">
        <f t="shared" si="819"/>
        <v>0</v>
      </c>
      <c r="S2350" s="37">
        <f t="shared" si="820"/>
        <v>0</v>
      </c>
      <c r="T2350" s="37">
        <f t="shared" si="821"/>
        <v>0</v>
      </c>
      <c r="U2350" s="37">
        <f t="shared" si="822"/>
        <v>0</v>
      </c>
      <c r="V2350" s="37">
        <f t="shared" si="823"/>
        <v>0</v>
      </c>
      <c r="W2350" s="37">
        <f t="shared" si="824"/>
        <v>41085</v>
      </c>
    </row>
    <row r="2351" spans="1:23" x14ac:dyDescent="0.35">
      <c r="A2351" s="30">
        <v>46042</v>
      </c>
      <c r="B2351" s="31" t="s">
        <v>1196</v>
      </c>
      <c r="C2351" s="31" t="s">
        <v>792</v>
      </c>
      <c r="D2351" s="31">
        <v>4650</v>
      </c>
      <c r="E2351" s="31">
        <v>744</v>
      </c>
      <c r="F2351" s="31">
        <v>5394</v>
      </c>
      <c r="G2351" s="31">
        <v>5394</v>
      </c>
      <c r="H2351" s="31">
        <f t="shared" si="831"/>
        <v>4650</v>
      </c>
      <c r="I2351" s="30">
        <v>46072</v>
      </c>
      <c r="J2351" s="30" t="s">
        <v>503</v>
      </c>
      <c r="K2351" s="31" t="s">
        <v>504</v>
      </c>
      <c r="L2351" s="31" t="s">
        <v>397</v>
      </c>
      <c r="M2351" s="31" t="s">
        <v>388</v>
      </c>
      <c r="N2351" s="7">
        <v>46045</v>
      </c>
      <c r="O2351" s="33">
        <f t="shared" si="816"/>
        <v>1</v>
      </c>
      <c r="P2351" s="33">
        <f t="shared" si="817"/>
        <v>4</v>
      </c>
      <c r="Q2351" s="52">
        <f t="shared" si="818"/>
        <v>0</v>
      </c>
      <c r="R2351" s="37">
        <f t="shared" si="819"/>
        <v>0</v>
      </c>
      <c r="S2351" s="37">
        <f t="shared" si="820"/>
        <v>0</v>
      </c>
      <c r="T2351" s="37">
        <f t="shared" si="821"/>
        <v>0</v>
      </c>
      <c r="U2351" s="37">
        <f t="shared" si="822"/>
        <v>0</v>
      </c>
      <c r="V2351" s="37">
        <f t="shared" si="823"/>
        <v>0</v>
      </c>
      <c r="W2351" s="37">
        <f t="shared" si="824"/>
        <v>4650</v>
      </c>
    </row>
    <row r="2352" spans="1:23" x14ac:dyDescent="0.35">
      <c r="A2352" s="30">
        <v>46042</v>
      </c>
      <c r="B2352" s="31" t="s">
        <v>1197</v>
      </c>
      <c r="C2352" s="31" t="s">
        <v>792</v>
      </c>
      <c r="D2352" s="31">
        <v>82000</v>
      </c>
      <c r="E2352" s="31">
        <v>13120</v>
      </c>
      <c r="F2352" s="31">
        <v>95120</v>
      </c>
      <c r="G2352" s="31">
        <v>95120</v>
      </c>
      <c r="H2352" s="31">
        <f t="shared" si="831"/>
        <v>82000</v>
      </c>
      <c r="I2352" s="30">
        <v>46072</v>
      </c>
      <c r="J2352" s="30" t="s">
        <v>503</v>
      </c>
      <c r="K2352" s="31" t="s">
        <v>504</v>
      </c>
      <c r="L2352" s="31" t="s">
        <v>397</v>
      </c>
      <c r="M2352" s="31" t="s">
        <v>388</v>
      </c>
      <c r="N2352" s="7">
        <v>46045</v>
      </c>
      <c r="O2352" s="33">
        <f t="shared" si="816"/>
        <v>1</v>
      </c>
      <c r="P2352" s="33">
        <f t="shared" si="817"/>
        <v>4</v>
      </c>
      <c r="Q2352" s="52">
        <f t="shared" si="818"/>
        <v>0</v>
      </c>
      <c r="R2352" s="37">
        <f t="shared" si="819"/>
        <v>0</v>
      </c>
      <c r="S2352" s="37">
        <f t="shared" si="820"/>
        <v>0</v>
      </c>
      <c r="T2352" s="37">
        <f t="shared" si="821"/>
        <v>0</v>
      </c>
      <c r="U2352" s="37">
        <f t="shared" si="822"/>
        <v>0</v>
      </c>
      <c r="V2352" s="37">
        <f t="shared" si="823"/>
        <v>0</v>
      </c>
      <c r="W2352" s="37">
        <f t="shared" si="824"/>
        <v>82000</v>
      </c>
    </row>
    <row r="2353" spans="1:23" x14ac:dyDescent="0.35">
      <c r="A2353" s="30">
        <v>46042</v>
      </c>
      <c r="B2353" s="31" t="s">
        <v>1201</v>
      </c>
      <c r="C2353" s="31" t="s">
        <v>523</v>
      </c>
      <c r="D2353" s="31">
        <v>13000</v>
      </c>
      <c r="E2353" s="31">
        <v>2080</v>
      </c>
      <c r="F2353" s="31">
        <v>15080</v>
      </c>
      <c r="G2353" s="31">
        <v>15080</v>
      </c>
      <c r="H2353" s="31">
        <f t="shared" si="831"/>
        <v>13000</v>
      </c>
      <c r="I2353" s="30">
        <v>46072</v>
      </c>
      <c r="J2353" s="30" t="s">
        <v>503</v>
      </c>
      <c r="K2353" s="31" t="s">
        <v>504</v>
      </c>
      <c r="L2353" s="31" t="s">
        <v>397</v>
      </c>
      <c r="M2353" s="31" t="s">
        <v>388</v>
      </c>
      <c r="N2353" s="7">
        <v>46045</v>
      </c>
      <c r="O2353" s="33">
        <f t="shared" si="816"/>
        <v>1</v>
      </c>
      <c r="P2353" s="33">
        <f t="shared" si="817"/>
        <v>4</v>
      </c>
      <c r="Q2353" s="52">
        <f t="shared" si="818"/>
        <v>0</v>
      </c>
      <c r="R2353" s="37">
        <f t="shared" si="819"/>
        <v>0</v>
      </c>
      <c r="S2353" s="37">
        <f t="shared" si="820"/>
        <v>0</v>
      </c>
      <c r="T2353" s="37">
        <f t="shared" si="821"/>
        <v>0</v>
      </c>
      <c r="U2353" s="37">
        <f t="shared" si="822"/>
        <v>0</v>
      </c>
      <c r="V2353" s="37">
        <f t="shared" si="823"/>
        <v>0</v>
      </c>
      <c r="W2353" s="37">
        <f t="shared" si="824"/>
        <v>13000</v>
      </c>
    </row>
    <row r="2354" spans="1:23" x14ac:dyDescent="0.35">
      <c r="A2354" s="30">
        <v>46042</v>
      </c>
      <c r="B2354" s="31" t="s">
        <v>1202</v>
      </c>
      <c r="C2354" s="31" t="s">
        <v>790</v>
      </c>
      <c r="D2354" s="31">
        <v>43500</v>
      </c>
      <c r="E2354" s="31">
        <v>6960</v>
      </c>
      <c r="F2354" s="31">
        <v>50460</v>
      </c>
      <c r="G2354" s="31">
        <v>50460</v>
      </c>
      <c r="H2354" s="31">
        <f t="shared" si="831"/>
        <v>43500</v>
      </c>
      <c r="I2354" s="30">
        <v>46072</v>
      </c>
      <c r="J2354" s="30" t="s">
        <v>503</v>
      </c>
      <c r="K2354" s="31" t="s">
        <v>504</v>
      </c>
      <c r="L2354" s="31" t="s">
        <v>397</v>
      </c>
      <c r="M2354" s="31" t="s">
        <v>388</v>
      </c>
      <c r="N2354" s="7">
        <v>46045</v>
      </c>
      <c r="O2354" s="33">
        <f t="shared" si="816"/>
        <v>1</v>
      </c>
      <c r="P2354" s="33">
        <f t="shared" si="817"/>
        <v>4</v>
      </c>
      <c r="Q2354" s="52">
        <f t="shared" si="818"/>
        <v>0</v>
      </c>
      <c r="R2354" s="37">
        <f t="shared" si="819"/>
        <v>0</v>
      </c>
      <c r="S2354" s="37">
        <f t="shared" si="820"/>
        <v>0</v>
      </c>
      <c r="T2354" s="37">
        <f t="shared" si="821"/>
        <v>0</v>
      </c>
      <c r="U2354" s="37">
        <f t="shared" si="822"/>
        <v>0</v>
      </c>
      <c r="V2354" s="37">
        <f t="shared" si="823"/>
        <v>0</v>
      </c>
      <c r="W2354" s="37">
        <f t="shared" si="824"/>
        <v>43500</v>
      </c>
    </row>
    <row r="2355" spans="1:23" x14ac:dyDescent="0.35">
      <c r="A2355" s="30">
        <v>46042</v>
      </c>
      <c r="B2355" s="31" t="s">
        <v>1203</v>
      </c>
      <c r="C2355" s="31" t="s">
        <v>1204</v>
      </c>
      <c r="D2355" s="31">
        <v>7740</v>
      </c>
      <c r="E2355" s="31">
        <v>1238.4000000000001</v>
      </c>
      <c r="F2355" s="31">
        <v>8978.4</v>
      </c>
      <c r="G2355" s="31">
        <v>4489.2</v>
      </c>
      <c r="H2355" s="31">
        <f>G2355/1.16</f>
        <v>3870</v>
      </c>
      <c r="I2355" s="30">
        <v>46072</v>
      </c>
      <c r="J2355" s="30" t="s">
        <v>503</v>
      </c>
      <c r="K2355" s="31" t="s">
        <v>510</v>
      </c>
      <c r="L2355" s="31" t="s">
        <v>397</v>
      </c>
      <c r="M2355" s="31" t="s">
        <v>388</v>
      </c>
      <c r="N2355" s="7">
        <v>46045</v>
      </c>
      <c r="O2355" s="33">
        <f t="shared" si="816"/>
        <v>1</v>
      </c>
      <c r="P2355" s="33">
        <f t="shared" si="817"/>
        <v>4</v>
      </c>
      <c r="Q2355" s="52">
        <f t="shared" si="818"/>
        <v>0</v>
      </c>
      <c r="R2355" s="37">
        <f t="shared" si="819"/>
        <v>0</v>
      </c>
      <c r="S2355" s="37">
        <f t="shared" si="820"/>
        <v>0</v>
      </c>
      <c r="T2355" s="37">
        <f t="shared" si="821"/>
        <v>0</v>
      </c>
      <c r="U2355" s="37">
        <f t="shared" si="822"/>
        <v>0</v>
      </c>
      <c r="V2355" s="37">
        <f t="shared" si="823"/>
        <v>0</v>
      </c>
      <c r="W2355" s="37">
        <f t="shared" si="824"/>
        <v>3870</v>
      </c>
    </row>
    <row r="2356" spans="1:23" x14ac:dyDescent="0.35">
      <c r="A2356" s="30">
        <v>46041</v>
      </c>
      <c r="B2356" s="31" t="s">
        <v>1205</v>
      </c>
      <c r="C2356" s="31" t="s">
        <v>402</v>
      </c>
      <c r="D2356" s="31">
        <v>48700</v>
      </c>
      <c r="E2356" s="31">
        <v>7792</v>
      </c>
      <c r="F2356" s="31">
        <v>56492</v>
      </c>
      <c r="G2356" s="31">
        <v>56492</v>
      </c>
      <c r="H2356" s="31">
        <f t="shared" ref="H2356:H2357" si="832">D2356</f>
        <v>48700</v>
      </c>
      <c r="I2356" s="30">
        <v>46071</v>
      </c>
      <c r="J2356" s="30" t="s">
        <v>503</v>
      </c>
      <c r="K2356" s="31" t="s">
        <v>504</v>
      </c>
      <c r="L2356" s="31" t="s">
        <v>397</v>
      </c>
      <c r="M2356" s="31" t="s">
        <v>388</v>
      </c>
      <c r="N2356" s="7">
        <v>46045</v>
      </c>
      <c r="O2356" s="33">
        <f t="shared" si="816"/>
        <v>1</v>
      </c>
      <c r="P2356" s="33">
        <f t="shared" si="817"/>
        <v>4</v>
      </c>
      <c r="Q2356" s="52">
        <f t="shared" si="818"/>
        <v>0</v>
      </c>
      <c r="R2356" s="37">
        <f t="shared" si="819"/>
        <v>0</v>
      </c>
      <c r="S2356" s="37">
        <f t="shared" si="820"/>
        <v>0</v>
      </c>
      <c r="T2356" s="37">
        <f t="shared" si="821"/>
        <v>0</v>
      </c>
      <c r="U2356" s="37">
        <f t="shared" si="822"/>
        <v>0</v>
      </c>
      <c r="V2356" s="37">
        <f t="shared" si="823"/>
        <v>0</v>
      </c>
      <c r="W2356" s="37">
        <f t="shared" si="824"/>
        <v>48700</v>
      </c>
    </row>
    <row r="2357" spans="1:23" x14ac:dyDescent="0.35">
      <c r="A2357" s="30">
        <v>46041</v>
      </c>
      <c r="B2357" s="31" t="s">
        <v>1206</v>
      </c>
      <c r="C2357" s="31" t="s">
        <v>1193</v>
      </c>
      <c r="D2357" s="31">
        <v>8500</v>
      </c>
      <c r="E2357" s="31">
        <v>1360</v>
      </c>
      <c r="F2357" s="31">
        <v>9860</v>
      </c>
      <c r="G2357" s="31">
        <v>9860</v>
      </c>
      <c r="H2357" s="31">
        <f t="shared" si="832"/>
        <v>8500</v>
      </c>
      <c r="I2357" s="30">
        <v>46041</v>
      </c>
      <c r="J2357" s="30" t="s">
        <v>506</v>
      </c>
      <c r="K2357" s="31" t="s">
        <v>504</v>
      </c>
      <c r="L2357" s="31" t="s">
        <v>397</v>
      </c>
      <c r="M2357" s="31" t="s">
        <v>511</v>
      </c>
      <c r="N2357" s="7">
        <v>46045</v>
      </c>
      <c r="O2357" s="33">
        <f t="shared" si="816"/>
        <v>1</v>
      </c>
      <c r="P2357" s="33">
        <f t="shared" si="817"/>
        <v>4</v>
      </c>
      <c r="Q2357" s="52">
        <f t="shared" si="818"/>
        <v>5</v>
      </c>
      <c r="R2357" s="37">
        <f t="shared" si="819"/>
        <v>8500</v>
      </c>
      <c r="S2357" s="37">
        <f t="shared" si="820"/>
        <v>0</v>
      </c>
      <c r="T2357" s="37">
        <f t="shared" si="821"/>
        <v>0</v>
      </c>
      <c r="U2357" s="37">
        <f t="shared" si="822"/>
        <v>0</v>
      </c>
      <c r="V2357" s="37">
        <f t="shared" si="823"/>
        <v>0</v>
      </c>
      <c r="W2357" s="37">
        <f t="shared" si="824"/>
        <v>0</v>
      </c>
    </row>
    <row r="2358" spans="1:23" x14ac:dyDescent="0.35">
      <c r="A2358" s="30">
        <v>46041</v>
      </c>
      <c r="B2358" s="31" t="s">
        <v>1208</v>
      </c>
      <c r="C2358" s="31" t="s">
        <v>1193</v>
      </c>
      <c r="D2358" s="31">
        <v>34850</v>
      </c>
      <c r="E2358" s="31">
        <v>5576</v>
      </c>
      <c r="F2358" s="31">
        <v>40426</v>
      </c>
      <c r="G2358" s="31">
        <v>2316.4</v>
      </c>
      <c r="H2358" s="31">
        <f>G2358/1.16</f>
        <v>1996.8965517241381</v>
      </c>
      <c r="I2358" s="30">
        <v>46041</v>
      </c>
      <c r="J2358" s="30" t="s">
        <v>506</v>
      </c>
      <c r="K2358" s="31" t="s">
        <v>510</v>
      </c>
      <c r="L2358" s="31" t="s">
        <v>397</v>
      </c>
      <c r="M2358" s="31" t="s">
        <v>511</v>
      </c>
      <c r="N2358" s="7">
        <v>46045</v>
      </c>
      <c r="O2358" s="33">
        <f t="shared" si="816"/>
        <v>1</v>
      </c>
      <c r="P2358" s="33">
        <f t="shared" si="817"/>
        <v>4</v>
      </c>
      <c r="Q2358" s="52">
        <f t="shared" si="818"/>
        <v>5</v>
      </c>
      <c r="R2358" s="37">
        <f t="shared" si="819"/>
        <v>1996.8965517241381</v>
      </c>
      <c r="S2358" s="37">
        <f t="shared" si="820"/>
        <v>0</v>
      </c>
      <c r="T2358" s="37">
        <f t="shared" si="821"/>
        <v>0</v>
      </c>
      <c r="U2358" s="37">
        <f t="shared" si="822"/>
        <v>0</v>
      </c>
      <c r="V2358" s="37">
        <f t="shared" si="823"/>
        <v>0</v>
      </c>
      <c r="W2358" s="37">
        <f t="shared" si="824"/>
        <v>0</v>
      </c>
    </row>
    <row r="2359" spans="1:23" x14ac:dyDescent="0.35">
      <c r="A2359" s="30">
        <v>46041</v>
      </c>
      <c r="B2359" s="31" t="s">
        <v>1209</v>
      </c>
      <c r="C2359" s="31" t="s">
        <v>644</v>
      </c>
      <c r="D2359" s="31">
        <v>9749.7900000000009</v>
      </c>
      <c r="E2359" s="31">
        <v>1559.97</v>
      </c>
      <c r="F2359" s="31">
        <v>11309.76</v>
      </c>
      <c r="G2359" s="31">
        <v>11309.76</v>
      </c>
      <c r="H2359" s="31">
        <f t="shared" ref="H2359:H2421" si="833">D2359</f>
        <v>9749.7900000000009</v>
      </c>
      <c r="I2359" s="30">
        <v>46071</v>
      </c>
      <c r="J2359" s="30" t="s">
        <v>503</v>
      </c>
      <c r="K2359" s="31" t="s">
        <v>504</v>
      </c>
      <c r="L2359" s="31" t="s">
        <v>835</v>
      </c>
      <c r="M2359" s="31" t="s">
        <v>388</v>
      </c>
      <c r="N2359" s="7">
        <v>46045</v>
      </c>
      <c r="O2359" s="33">
        <f t="shared" si="816"/>
        <v>1</v>
      </c>
      <c r="P2359" s="33">
        <f t="shared" si="817"/>
        <v>4</v>
      </c>
      <c r="Q2359" s="52">
        <f t="shared" si="818"/>
        <v>0</v>
      </c>
      <c r="R2359" s="37">
        <f t="shared" si="819"/>
        <v>0</v>
      </c>
      <c r="S2359" s="37">
        <f t="shared" si="820"/>
        <v>0</v>
      </c>
      <c r="T2359" s="37">
        <f t="shared" si="821"/>
        <v>0</v>
      </c>
      <c r="U2359" s="37">
        <f t="shared" si="822"/>
        <v>0</v>
      </c>
      <c r="V2359" s="37">
        <f t="shared" si="823"/>
        <v>0</v>
      </c>
      <c r="W2359" s="37">
        <f t="shared" si="824"/>
        <v>9749.7900000000009</v>
      </c>
    </row>
    <row r="2360" spans="1:23" x14ac:dyDescent="0.35">
      <c r="A2360" s="30">
        <v>46039</v>
      </c>
      <c r="B2360" s="31" t="s">
        <v>1187</v>
      </c>
      <c r="C2360" s="31" t="s">
        <v>1166</v>
      </c>
      <c r="D2360" s="31">
        <v>9906.23</v>
      </c>
      <c r="E2360" s="31">
        <v>1585</v>
      </c>
      <c r="F2360" s="31">
        <v>11491.23</v>
      </c>
      <c r="G2360" s="31">
        <v>11491.23</v>
      </c>
      <c r="H2360" s="31">
        <f t="shared" si="833"/>
        <v>9906.23</v>
      </c>
      <c r="I2360" s="30">
        <v>46069</v>
      </c>
      <c r="J2360" s="30" t="s">
        <v>503</v>
      </c>
      <c r="K2360" s="31" t="s">
        <v>504</v>
      </c>
      <c r="L2360" s="31" t="s">
        <v>397</v>
      </c>
      <c r="M2360" s="31" t="s">
        <v>388</v>
      </c>
      <c r="N2360" s="7">
        <v>46045</v>
      </c>
      <c r="O2360" s="33">
        <f t="shared" si="816"/>
        <v>1</v>
      </c>
      <c r="P2360" s="33">
        <f t="shared" si="817"/>
        <v>4</v>
      </c>
      <c r="Q2360" s="52">
        <f t="shared" si="818"/>
        <v>0</v>
      </c>
      <c r="R2360" s="37">
        <f t="shared" si="819"/>
        <v>0</v>
      </c>
      <c r="S2360" s="37">
        <f t="shared" si="820"/>
        <v>0</v>
      </c>
      <c r="T2360" s="37">
        <f t="shared" si="821"/>
        <v>0</v>
      </c>
      <c r="U2360" s="37">
        <f t="shared" si="822"/>
        <v>0</v>
      </c>
      <c r="V2360" s="37">
        <f t="shared" si="823"/>
        <v>0</v>
      </c>
      <c r="W2360" s="37">
        <f t="shared" si="824"/>
        <v>9906.23</v>
      </c>
    </row>
    <row r="2361" spans="1:23" x14ac:dyDescent="0.35">
      <c r="A2361" s="30">
        <v>46038</v>
      </c>
      <c r="B2361" s="31" t="s">
        <v>1135</v>
      </c>
      <c r="C2361" s="31" t="s">
        <v>1136</v>
      </c>
      <c r="D2361" s="31">
        <v>1105.6099999999999</v>
      </c>
      <c r="E2361" s="31">
        <v>176.9</v>
      </c>
      <c r="F2361" s="31">
        <v>1282.51</v>
      </c>
      <c r="G2361" s="31">
        <v>1282.51</v>
      </c>
      <c r="H2361" s="31">
        <f t="shared" si="833"/>
        <v>1105.6099999999999</v>
      </c>
      <c r="I2361" s="30">
        <v>46068</v>
      </c>
      <c r="J2361" s="30" t="s">
        <v>503</v>
      </c>
      <c r="K2361" s="31" t="s">
        <v>504</v>
      </c>
      <c r="L2361" s="31" t="s">
        <v>397</v>
      </c>
      <c r="M2361" s="31" t="s">
        <v>388</v>
      </c>
      <c r="N2361" s="7">
        <v>46045</v>
      </c>
      <c r="O2361" s="33">
        <f t="shared" si="816"/>
        <v>1</v>
      </c>
      <c r="P2361" s="33">
        <f t="shared" si="817"/>
        <v>4</v>
      </c>
      <c r="Q2361" s="52">
        <f t="shared" si="818"/>
        <v>0</v>
      </c>
      <c r="R2361" s="37">
        <f t="shared" si="819"/>
        <v>0</v>
      </c>
      <c r="S2361" s="37">
        <f t="shared" si="820"/>
        <v>0</v>
      </c>
      <c r="T2361" s="37">
        <f t="shared" si="821"/>
        <v>0</v>
      </c>
      <c r="U2361" s="37">
        <f t="shared" si="822"/>
        <v>0</v>
      </c>
      <c r="V2361" s="37">
        <f t="shared" si="823"/>
        <v>0</v>
      </c>
      <c r="W2361" s="37">
        <f t="shared" si="824"/>
        <v>1105.6099999999999</v>
      </c>
    </row>
    <row r="2362" spans="1:23" x14ac:dyDescent="0.35">
      <c r="A2362" s="30">
        <v>46038</v>
      </c>
      <c r="B2362" s="31" t="s">
        <v>1137</v>
      </c>
      <c r="C2362" s="31" t="s">
        <v>1136</v>
      </c>
      <c r="D2362" s="31">
        <v>10083.129999999999</v>
      </c>
      <c r="E2362" s="31">
        <v>1613.3</v>
      </c>
      <c r="F2362" s="31">
        <v>11696.43</v>
      </c>
      <c r="G2362" s="31">
        <v>11696.43</v>
      </c>
      <c r="H2362" s="31">
        <f t="shared" si="833"/>
        <v>10083.129999999999</v>
      </c>
      <c r="I2362" s="30">
        <v>46068</v>
      </c>
      <c r="J2362" s="30" t="s">
        <v>503</v>
      </c>
      <c r="K2362" s="31" t="s">
        <v>504</v>
      </c>
      <c r="L2362" s="31" t="s">
        <v>397</v>
      </c>
      <c r="M2362" s="31" t="s">
        <v>388</v>
      </c>
      <c r="N2362" s="7">
        <v>46045</v>
      </c>
      <c r="O2362" s="33">
        <f t="shared" si="816"/>
        <v>1</v>
      </c>
      <c r="P2362" s="33">
        <f t="shared" si="817"/>
        <v>4</v>
      </c>
      <c r="Q2362" s="52">
        <f t="shared" si="818"/>
        <v>0</v>
      </c>
      <c r="R2362" s="37">
        <f t="shared" si="819"/>
        <v>0</v>
      </c>
      <c r="S2362" s="37">
        <f t="shared" si="820"/>
        <v>0</v>
      </c>
      <c r="T2362" s="37">
        <f t="shared" si="821"/>
        <v>0</v>
      </c>
      <c r="U2362" s="37">
        <f t="shared" si="822"/>
        <v>0</v>
      </c>
      <c r="V2362" s="37">
        <f t="shared" si="823"/>
        <v>0</v>
      </c>
      <c r="W2362" s="37">
        <f t="shared" si="824"/>
        <v>10083.129999999999</v>
      </c>
    </row>
    <row r="2363" spans="1:23" x14ac:dyDescent="0.35">
      <c r="A2363" s="30">
        <v>46038</v>
      </c>
      <c r="B2363" s="31" t="s">
        <v>1188</v>
      </c>
      <c r="C2363" s="31" t="s">
        <v>1189</v>
      </c>
      <c r="D2363" s="31">
        <v>44290.59</v>
      </c>
      <c r="E2363" s="31">
        <v>6498.49</v>
      </c>
      <c r="F2363" s="31">
        <v>50789.08</v>
      </c>
      <c r="G2363" s="31">
        <v>50789.08</v>
      </c>
      <c r="H2363" s="31">
        <f t="shared" si="833"/>
        <v>44290.59</v>
      </c>
      <c r="I2363" s="30">
        <v>46068</v>
      </c>
      <c r="J2363" s="30" t="s">
        <v>503</v>
      </c>
      <c r="K2363" s="31" t="s">
        <v>504</v>
      </c>
      <c r="L2363" s="31" t="s">
        <v>397</v>
      </c>
      <c r="M2363" s="31" t="s">
        <v>388</v>
      </c>
      <c r="N2363" s="7">
        <v>46045</v>
      </c>
      <c r="O2363" s="33">
        <f t="shared" si="816"/>
        <v>1</v>
      </c>
      <c r="P2363" s="33">
        <f t="shared" si="817"/>
        <v>4</v>
      </c>
      <c r="Q2363" s="52">
        <f t="shared" si="818"/>
        <v>0</v>
      </c>
      <c r="R2363" s="37">
        <f t="shared" si="819"/>
        <v>0</v>
      </c>
      <c r="S2363" s="37">
        <f t="shared" si="820"/>
        <v>0</v>
      </c>
      <c r="T2363" s="37">
        <f t="shared" si="821"/>
        <v>0</v>
      </c>
      <c r="U2363" s="37">
        <f t="shared" si="822"/>
        <v>0</v>
      </c>
      <c r="V2363" s="37">
        <f t="shared" si="823"/>
        <v>0</v>
      </c>
      <c r="W2363" s="37">
        <f t="shared" si="824"/>
        <v>44290.59</v>
      </c>
    </row>
    <row r="2364" spans="1:23" x14ac:dyDescent="0.35">
      <c r="A2364" s="30">
        <v>46038</v>
      </c>
      <c r="B2364" s="31" t="s">
        <v>1138</v>
      </c>
      <c r="C2364" s="31" t="s">
        <v>790</v>
      </c>
      <c r="D2364" s="31">
        <v>49750</v>
      </c>
      <c r="E2364" s="31">
        <v>7960</v>
      </c>
      <c r="F2364" s="31">
        <v>57710</v>
      </c>
      <c r="G2364" s="31">
        <v>57710</v>
      </c>
      <c r="H2364" s="31">
        <f t="shared" si="833"/>
        <v>49750</v>
      </c>
      <c r="I2364" s="30">
        <v>46068</v>
      </c>
      <c r="J2364" s="30" t="s">
        <v>503</v>
      </c>
      <c r="K2364" s="31" t="s">
        <v>504</v>
      </c>
      <c r="L2364" s="31" t="s">
        <v>397</v>
      </c>
      <c r="M2364" s="31" t="s">
        <v>388</v>
      </c>
      <c r="N2364" s="7">
        <v>46045</v>
      </c>
      <c r="O2364" s="33">
        <f t="shared" si="816"/>
        <v>1</v>
      </c>
      <c r="P2364" s="33">
        <f t="shared" si="817"/>
        <v>4</v>
      </c>
      <c r="Q2364" s="52">
        <f t="shared" si="818"/>
        <v>0</v>
      </c>
      <c r="R2364" s="37">
        <f t="shared" si="819"/>
        <v>0</v>
      </c>
      <c r="S2364" s="37">
        <f t="shared" si="820"/>
        <v>0</v>
      </c>
      <c r="T2364" s="37">
        <f t="shared" si="821"/>
        <v>0</v>
      </c>
      <c r="U2364" s="37">
        <f t="shared" si="822"/>
        <v>0</v>
      </c>
      <c r="V2364" s="37">
        <f t="shared" si="823"/>
        <v>0</v>
      </c>
      <c r="W2364" s="37">
        <f t="shared" si="824"/>
        <v>49750</v>
      </c>
    </row>
    <row r="2365" spans="1:23" x14ac:dyDescent="0.35">
      <c r="A2365" s="30">
        <v>46038</v>
      </c>
      <c r="B2365" s="31" t="s">
        <v>1139</v>
      </c>
      <c r="C2365" s="31" t="s">
        <v>745</v>
      </c>
      <c r="D2365" s="31">
        <v>30090.18</v>
      </c>
      <c r="E2365" s="31">
        <v>4814.43</v>
      </c>
      <c r="F2365" s="31">
        <v>34904.61</v>
      </c>
      <c r="G2365" s="31">
        <v>34904.61</v>
      </c>
      <c r="H2365" s="31">
        <f t="shared" si="833"/>
        <v>30090.18</v>
      </c>
      <c r="I2365" s="30">
        <v>46068</v>
      </c>
      <c r="J2365" s="30" t="s">
        <v>503</v>
      </c>
      <c r="K2365" s="31" t="s">
        <v>504</v>
      </c>
      <c r="L2365" s="31" t="s">
        <v>835</v>
      </c>
      <c r="M2365" s="31" t="s">
        <v>388</v>
      </c>
      <c r="N2365" s="7">
        <v>46045</v>
      </c>
      <c r="O2365" s="33">
        <f t="shared" si="816"/>
        <v>1</v>
      </c>
      <c r="P2365" s="33">
        <f t="shared" si="817"/>
        <v>4</v>
      </c>
      <c r="Q2365" s="52">
        <f t="shared" si="818"/>
        <v>0</v>
      </c>
      <c r="R2365" s="37">
        <f t="shared" si="819"/>
        <v>0</v>
      </c>
      <c r="S2365" s="37">
        <f t="shared" si="820"/>
        <v>0</v>
      </c>
      <c r="T2365" s="37">
        <f t="shared" si="821"/>
        <v>0</v>
      </c>
      <c r="U2365" s="37">
        <f t="shared" si="822"/>
        <v>0</v>
      </c>
      <c r="V2365" s="37">
        <f t="shared" si="823"/>
        <v>0</v>
      </c>
      <c r="W2365" s="37">
        <f t="shared" si="824"/>
        <v>30090.18</v>
      </c>
    </row>
    <row r="2366" spans="1:23" x14ac:dyDescent="0.35">
      <c r="A2366" s="30">
        <v>46037</v>
      </c>
      <c r="B2366" s="31" t="s">
        <v>1140</v>
      </c>
      <c r="C2366" s="31" t="s">
        <v>410</v>
      </c>
      <c r="D2366" s="31">
        <v>7200</v>
      </c>
      <c r="E2366" s="31">
        <v>1152</v>
      </c>
      <c r="F2366" s="31">
        <v>8352</v>
      </c>
      <c r="G2366" s="31">
        <v>8352</v>
      </c>
      <c r="H2366" s="31">
        <f t="shared" si="833"/>
        <v>7200</v>
      </c>
      <c r="I2366" s="30">
        <v>46067</v>
      </c>
      <c r="J2366" s="30" t="s">
        <v>503</v>
      </c>
      <c r="K2366" s="31" t="s">
        <v>504</v>
      </c>
      <c r="L2366" s="31" t="s">
        <v>397</v>
      </c>
      <c r="M2366" s="31" t="s">
        <v>388</v>
      </c>
      <c r="N2366" s="7">
        <v>46045</v>
      </c>
      <c r="O2366" s="33">
        <f t="shared" si="816"/>
        <v>1</v>
      </c>
      <c r="P2366" s="33">
        <f t="shared" si="817"/>
        <v>4</v>
      </c>
      <c r="Q2366" s="52">
        <f t="shared" si="818"/>
        <v>0</v>
      </c>
      <c r="R2366" s="37">
        <f t="shared" si="819"/>
        <v>0</v>
      </c>
      <c r="S2366" s="37">
        <f t="shared" si="820"/>
        <v>0</v>
      </c>
      <c r="T2366" s="37">
        <f t="shared" si="821"/>
        <v>0</v>
      </c>
      <c r="U2366" s="37">
        <f t="shared" si="822"/>
        <v>0</v>
      </c>
      <c r="V2366" s="37">
        <f t="shared" si="823"/>
        <v>0</v>
      </c>
      <c r="W2366" s="37">
        <f t="shared" si="824"/>
        <v>7200</v>
      </c>
    </row>
    <row r="2367" spans="1:23" x14ac:dyDescent="0.35">
      <c r="A2367" s="30">
        <v>46037</v>
      </c>
      <c r="B2367" s="31" t="s">
        <v>1141</v>
      </c>
      <c r="C2367" s="31" t="s">
        <v>407</v>
      </c>
      <c r="D2367" s="31">
        <v>19598.37</v>
      </c>
      <c r="E2367" s="31">
        <v>3135.74</v>
      </c>
      <c r="F2367" s="31">
        <v>22734.11</v>
      </c>
      <c r="G2367" s="31">
        <v>22734.11</v>
      </c>
      <c r="H2367" s="31">
        <f t="shared" si="833"/>
        <v>19598.37</v>
      </c>
      <c r="I2367" s="30">
        <v>46067</v>
      </c>
      <c r="J2367" s="30" t="s">
        <v>503</v>
      </c>
      <c r="K2367" s="31" t="s">
        <v>504</v>
      </c>
      <c r="L2367" s="31" t="s">
        <v>835</v>
      </c>
      <c r="M2367" s="31" t="s">
        <v>388</v>
      </c>
      <c r="N2367" s="7">
        <v>46045</v>
      </c>
      <c r="O2367" s="33">
        <f t="shared" si="816"/>
        <v>1</v>
      </c>
      <c r="P2367" s="33">
        <f t="shared" si="817"/>
        <v>4</v>
      </c>
      <c r="Q2367" s="52">
        <f t="shared" si="818"/>
        <v>0</v>
      </c>
      <c r="R2367" s="37">
        <f t="shared" si="819"/>
        <v>0</v>
      </c>
      <c r="S2367" s="37">
        <f t="shared" si="820"/>
        <v>0</v>
      </c>
      <c r="T2367" s="37">
        <f t="shared" si="821"/>
        <v>0</v>
      </c>
      <c r="U2367" s="37">
        <f t="shared" si="822"/>
        <v>0</v>
      </c>
      <c r="V2367" s="37">
        <f t="shared" si="823"/>
        <v>0</v>
      </c>
      <c r="W2367" s="37">
        <f t="shared" si="824"/>
        <v>19598.37</v>
      </c>
    </row>
    <row r="2368" spans="1:23" x14ac:dyDescent="0.35">
      <c r="A2368" s="30">
        <v>46037</v>
      </c>
      <c r="B2368" s="31" t="s">
        <v>1142</v>
      </c>
      <c r="C2368" s="31" t="s">
        <v>926</v>
      </c>
      <c r="D2368" s="31">
        <v>44390</v>
      </c>
      <c r="E2368" s="31">
        <v>7102.4</v>
      </c>
      <c r="F2368" s="31">
        <v>51492.4</v>
      </c>
      <c r="G2368" s="31">
        <v>51492.4</v>
      </c>
      <c r="H2368" s="31">
        <f t="shared" si="833"/>
        <v>44390</v>
      </c>
      <c r="I2368" s="30">
        <v>46067</v>
      </c>
      <c r="J2368" s="30" t="s">
        <v>503</v>
      </c>
      <c r="K2368" s="31" t="s">
        <v>504</v>
      </c>
      <c r="L2368" s="31" t="s">
        <v>835</v>
      </c>
      <c r="M2368" s="31" t="s">
        <v>388</v>
      </c>
      <c r="N2368" s="7">
        <v>46045</v>
      </c>
      <c r="O2368" s="33">
        <f t="shared" si="816"/>
        <v>1</v>
      </c>
      <c r="P2368" s="33">
        <f t="shared" si="817"/>
        <v>4</v>
      </c>
      <c r="Q2368" s="52">
        <f t="shared" si="818"/>
        <v>0</v>
      </c>
      <c r="R2368" s="37">
        <f t="shared" si="819"/>
        <v>0</v>
      </c>
      <c r="S2368" s="37">
        <f t="shared" si="820"/>
        <v>0</v>
      </c>
      <c r="T2368" s="37">
        <f t="shared" si="821"/>
        <v>0</v>
      </c>
      <c r="U2368" s="37">
        <f t="shared" si="822"/>
        <v>0</v>
      </c>
      <c r="V2368" s="37">
        <f t="shared" si="823"/>
        <v>0</v>
      </c>
      <c r="W2368" s="37">
        <f t="shared" si="824"/>
        <v>44390</v>
      </c>
    </row>
    <row r="2369" spans="1:23" x14ac:dyDescent="0.35">
      <c r="A2369" s="30">
        <v>46037</v>
      </c>
      <c r="B2369" s="31" t="s">
        <v>1143</v>
      </c>
      <c r="C2369" s="31" t="s">
        <v>920</v>
      </c>
      <c r="D2369" s="31">
        <v>17638.53</v>
      </c>
      <c r="E2369" s="31">
        <v>2822.16</v>
      </c>
      <c r="F2369" s="31">
        <v>20460.689999999999</v>
      </c>
      <c r="G2369" s="31">
        <v>20460.689999999999</v>
      </c>
      <c r="H2369" s="31">
        <f t="shared" si="833"/>
        <v>17638.53</v>
      </c>
      <c r="I2369" s="30">
        <v>46067</v>
      </c>
      <c r="J2369" s="30" t="s">
        <v>503</v>
      </c>
      <c r="K2369" s="31" t="s">
        <v>504</v>
      </c>
      <c r="L2369" s="31" t="s">
        <v>835</v>
      </c>
      <c r="M2369" s="31" t="s">
        <v>388</v>
      </c>
      <c r="N2369" s="7">
        <v>46045</v>
      </c>
      <c r="O2369" s="33">
        <f t="shared" si="816"/>
        <v>1</v>
      </c>
      <c r="P2369" s="33">
        <f t="shared" si="817"/>
        <v>4</v>
      </c>
      <c r="Q2369" s="52">
        <f t="shared" si="818"/>
        <v>0</v>
      </c>
      <c r="R2369" s="37">
        <f t="shared" si="819"/>
        <v>0</v>
      </c>
      <c r="S2369" s="37">
        <f t="shared" si="820"/>
        <v>0</v>
      </c>
      <c r="T2369" s="37">
        <f t="shared" si="821"/>
        <v>0</v>
      </c>
      <c r="U2369" s="37">
        <f t="shared" si="822"/>
        <v>0</v>
      </c>
      <c r="V2369" s="37">
        <f t="shared" si="823"/>
        <v>0</v>
      </c>
      <c r="W2369" s="37">
        <f t="shared" si="824"/>
        <v>17638.53</v>
      </c>
    </row>
    <row r="2370" spans="1:23" x14ac:dyDescent="0.35">
      <c r="A2370" s="30">
        <v>46036</v>
      </c>
      <c r="B2370" s="31" t="s">
        <v>1148</v>
      </c>
      <c r="C2370" s="31" t="s">
        <v>523</v>
      </c>
      <c r="D2370" s="31">
        <v>7480</v>
      </c>
      <c r="E2370" s="31">
        <v>1196.8</v>
      </c>
      <c r="F2370" s="31">
        <v>8676.7999999999993</v>
      </c>
      <c r="G2370" s="31">
        <v>8676.7999999999993</v>
      </c>
      <c r="H2370" s="31">
        <f t="shared" si="833"/>
        <v>7480</v>
      </c>
      <c r="I2370" s="30">
        <v>46066</v>
      </c>
      <c r="J2370" s="30" t="s">
        <v>503</v>
      </c>
      <c r="K2370" s="31" t="s">
        <v>504</v>
      </c>
      <c r="L2370" s="31" t="s">
        <v>397</v>
      </c>
      <c r="M2370" s="31" t="s">
        <v>388</v>
      </c>
      <c r="N2370" s="7">
        <v>46045</v>
      </c>
      <c r="O2370" s="33">
        <f t="shared" si="816"/>
        <v>1</v>
      </c>
      <c r="P2370" s="33">
        <f t="shared" si="817"/>
        <v>4</v>
      </c>
      <c r="Q2370" s="52">
        <f t="shared" si="818"/>
        <v>0</v>
      </c>
      <c r="R2370" s="37">
        <f t="shared" si="819"/>
        <v>0</v>
      </c>
      <c r="S2370" s="37">
        <f t="shared" si="820"/>
        <v>0</v>
      </c>
      <c r="T2370" s="37">
        <f t="shared" si="821"/>
        <v>0</v>
      </c>
      <c r="U2370" s="37">
        <f t="shared" si="822"/>
        <v>0</v>
      </c>
      <c r="V2370" s="37">
        <f t="shared" si="823"/>
        <v>0</v>
      </c>
      <c r="W2370" s="37">
        <f t="shared" si="824"/>
        <v>7480</v>
      </c>
    </row>
    <row r="2371" spans="1:23" x14ac:dyDescent="0.35">
      <c r="A2371" s="30">
        <v>46036</v>
      </c>
      <c r="B2371" s="31" t="s">
        <v>1151</v>
      </c>
      <c r="C2371" s="31" t="s">
        <v>674</v>
      </c>
      <c r="D2371" s="31">
        <v>109266.48</v>
      </c>
      <c r="E2371" s="31">
        <v>17482.64</v>
      </c>
      <c r="F2371" s="31">
        <v>126749.12</v>
      </c>
      <c r="G2371" s="31">
        <v>126749.12</v>
      </c>
      <c r="H2371" s="31">
        <f t="shared" si="833"/>
        <v>109266.48</v>
      </c>
      <c r="I2371" s="30">
        <v>46066</v>
      </c>
      <c r="J2371" s="30" t="s">
        <v>503</v>
      </c>
      <c r="K2371" s="31" t="s">
        <v>504</v>
      </c>
      <c r="L2371" s="31" t="s">
        <v>835</v>
      </c>
      <c r="M2371" s="31" t="s">
        <v>388</v>
      </c>
      <c r="N2371" s="7">
        <v>46045</v>
      </c>
      <c r="O2371" s="33">
        <f t="shared" si="816"/>
        <v>1</v>
      </c>
      <c r="P2371" s="33">
        <f t="shared" si="817"/>
        <v>4</v>
      </c>
      <c r="Q2371" s="52">
        <f t="shared" si="818"/>
        <v>0</v>
      </c>
      <c r="R2371" s="37">
        <f t="shared" si="819"/>
        <v>0</v>
      </c>
      <c r="S2371" s="37">
        <f t="shared" si="820"/>
        <v>0</v>
      </c>
      <c r="T2371" s="37">
        <f t="shared" si="821"/>
        <v>0</v>
      </c>
      <c r="U2371" s="37">
        <f t="shared" si="822"/>
        <v>0</v>
      </c>
      <c r="V2371" s="37">
        <f t="shared" si="823"/>
        <v>0</v>
      </c>
      <c r="W2371" s="37">
        <f t="shared" si="824"/>
        <v>109266.48</v>
      </c>
    </row>
    <row r="2372" spans="1:23" x14ac:dyDescent="0.35">
      <c r="A2372" s="30">
        <v>46036</v>
      </c>
      <c r="B2372" s="31" t="s">
        <v>1152</v>
      </c>
      <c r="C2372" s="31" t="s">
        <v>523</v>
      </c>
      <c r="D2372" s="31">
        <v>8400</v>
      </c>
      <c r="E2372" s="31">
        <v>1344</v>
      </c>
      <c r="F2372" s="31">
        <v>9744</v>
      </c>
      <c r="G2372" s="31">
        <v>9744</v>
      </c>
      <c r="H2372" s="31">
        <f t="shared" si="833"/>
        <v>8400</v>
      </c>
      <c r="I2372" s="30">
        <v>46066</v>
      </c>
      <c r="J2372" s="30" t="s">
        <v>503</v>
      </c>
      <c r="K2372" s="31" t="s">
        <v>504</v>
      </c>
      <c r="L2372" s="31" t="s">
        <v>397</v>
      </c>
      <c r="M2372" s="31" t="s">
        <v>388</v>
      </c>
      <c r="N2372" s="7">
        <v>46045</v>
      </c>
      <c r="O2372" s="33">
        <f t="shared" si="816"/>
        <v>1</v>
      </c>
      <c r="P2372" s="33">
        <f t="shared" si="817"/>
        <v>4</v>
      </c>
      <c r="Q2372" s="52">
        <f t="shared" si="818"/>
        <v>0</v>
      </c>
      <c r="R2372" s="37">
        <f t="shared" si="819"/>
        <v>0</v>
      </c>
      <c r="S2372" s="37">
        <f t="shared" si="820"/>
        <v>0</v>
      </c>
      <c r="T2372" s="37">
        <f t="shared" si="821"/>
        <v>0</v>
      </c>
      <c r="U2372" s="37">
        <f t="shared" si="822"/>
        <v>0</v>
      </c>
      <c r="V2372" s="37">
        <f t="shared" si="823"/>
        <v>0</v>
      </c>
      <c r="W2372" s="37">
        <f t="shared" si="824"/>
        <v>8400</v>
      </c>
    </row>
    <row r="2373" spans="1:23" x14ac:dyDescent="0.35">
      <c r="A2373" s="30">
        <v>46035</v>
      </c>
      <c r="B2373" s="31" t="s">
        <v>1157</v>
      </c>
      <c r="C2373" s="31" t="s">
        <v>966</v>
      </c>
      <c r="D2373" s="31">
        <v>18000</v>
      </c>
      <c r="E2373" s="31">
        <v>2880</v>
      </c>
      <c r="F2373" s="31">
        <v>20880</v>
      </c>
      <c r="G2373" s="31">
        <v>20880</v>
      </c>
      <c r="H2373" s="31">
        <f t="shared" si="833"/>
        <v>18000</v>
      </c>
      <c r="I2373" s="30">
        <v>46065</v>
      </c>
      <c r="J2373" s="30" t="s">
        <v>503</v>
      </c>
      <c r="K2373" s="31" t="s">
        <v>504</v>
      </c>
      <c r="L2373" s="31" t="s">
        <v>397</v>
      </c>
      <c r="M2373" s="31" t="s">
        <v>388</v>
      </c>
      <c r="N2373" s="7">
        <v>46045</v>
      </c>
      <c r="O2373" s="33">
        <f t="shared" si="816"/>
        <v>1</v>
      </c>
      <c r="P2373" s="33">
        <f t="shared" si="817"/>
        <v>4</v>
      </c>
      <c r="Q2373" s="52">
        <f t="shared" si="818"/>
        <v>0</v>
      </c>
      <c r="R2373" s="37">
        <f t="shared" si="819"/>
        <v>0</v>
      </c>
      <c r="S2373" s="37">
        <f t="shared" si="820"/>
        <v>0</v>
      </c>
      <c r="T2373" s="37">
        <f t="shared" si="821"/>
        <v>0</v>
      </c>
      <c r="U2373" s="37">
        <f t="shared" si="822"/>
        <v>0</v>
      </c>
      <c r="V2373" s="37">
        <f t="shared" si="823"/>
        <v>0</v>
      </c>
      <c r="W2373" s="37">
        <f t="shared" si="824"/>
        <v>18000</v>
      </c>
    </row>
    <row r="2374" spans="1:23" x14ac:dyDescent="0.35">
      <c r="A2374" s="30">
        <v>46035</v>
      </c>
      <c r="B2374" s="31" t="s">
        <v>1158</v>
      </c>
      <c r="C2374" s="31" t="s">
        <v>400</v>
      </c>
      <c r="D2374" s="31">
        <v>91381.97</v>
      </c>
      <c r="E2374" s="31">
        <v>14621.12</v>
      </c>
      <c r="F2374" s="31">
        <v>106003.09</v>
      </c>
      <c r="G2374" s="31">
        <v>106003.09</v>
      </c>
      <c r="H2374" s="31">
        <f t="shared" si="833"/>
        <v>91381.97</v>
      </c>
      <c r="I2374" s="30">
        <v>46065</v>
      </c>
      <c r="J2374" s="30" t="s">
        <v>503</v>
      </c>
      <c r="K2374" s="31" t="s">
        <v>504</v>
      </c>
      <c r="L2374" s="31" t="s">
        <v>397</v>
      </c>
      <c r="M2374" s="31" t="s">
        <v>388</v>
      </c>
      <c r="N2374" s="7">
        <v>46045</v>
      </c>
      <c r="O2374" s="33">
        <f t="shared" si="816"/>
        <v>1</v>
      </c>
      <c r="P2374" s="33">
        <f t="shared" si="817"/>
        <v>4</v>
      </c>
      <c r="Q2374" s="52">
        <f t="shared" si="818"/>
        <v>0</v>
      </c>
      <c r="R2374" s="37">
        <f t="shared" si="819"/>
        <v>0</v>
      </c>
      <c r="S2374" s="37">
        <f t="shared" si="820"/>
        <v>0</v>
      </c>
      <c r="T2374" s="37">
        <f t="shared" si="821"/>
        <v>0</v>
      </c>
      <c r="U2374" s="37">
        <f t="shared" si="822"/>
        <v>0</v>
      </c>
      <c r="V2374" s="37">
        <f t="shared" si="823"/>
        <v>0</v>
      </c>
      <c r="W2374" s="37">
        <f t="shared" si="824"/>
        <v>91381.97</v>
      </c>
    </row>
    <row r="2375" spans="1:23" x14ac:dyDescent="0.35">
      <c r="A2375" s="30">
        <v>46035</v>
      </c>
      <c r="B2375" s="31" t="s">
        <v>1159</v>
      </c>
      <c r="C2375" s="31" t="s">
        <v>414</v>
      </c>
      <c r="D2375" s="31">
        <v>117047.9</v>
      </c>
      <c r="E2375" s="31">
        <v>18727.66</v>
      </c>
      <c r="F2375" s="31">
        <v>135775.56</v>
      </c>
      <c r="G2375" s="31">
        <v>135775.56</v>
      </c>
      <c r="H2375" s="31">
        <f t="shared" si="833"/>
        <v>117047.9</v>
      </c>
      <c r="I2375" s="30">
        <v>46065</v>
      </c>
      <c r="J2375" s="30" t="s">
        <v>503</v>
      </c>
      <c r="K2375" s="31" t="s">
        <v>504</v>
      </c>
      <c r="L2375" s="31" t="s">
        <v>835</v>
      </c>
      <c r="M2375" s="31" t="s">
        <v>388</v>
      </c>
      <c r="N2375" s="7">
        <v>46045</v>
      </c>
      <c r="O2375" s="33">
        <f t="shared" si="816"/>
        <v>1</v>
      </c>
      <c r="P2375" s="33">
        <f t="shared" si="817"/>
        <v>4</v>
      </c>
      <c r="Q2375" s="52">
        <f t="shared" si="818"/>
        <v>0</v>
      </c>
      <c r="R2375" s="37">
        <f t="shared" si="819"/>
        <v>0</v>
      </c>
      <c r="S2375" s="37">
        <f t="shared" si="820"/>
        <v>0</v>
      </c>
      <c r="T2375" s="37">
        <f t="shared" si="821"/>
        <v>0</v>
      </c>
      <c r="U2375" s="37">
        <f t="shared" si="822"/>
        <v>0</v>
      </c>
      <c r="V2375" s="37">
        <f t="shared" si="823"/>
        <v>0</v>
      </c>
      <c r="W2375" s="37">
        <f t="shared" si="824"/>
        <v>117047.9</v>
      </c>
    </row>
    <row r="2376" spans="1:23" x14ac:dyDescent="0.35">
      <c r="A2376" s="30">
        <v>46034</v>
      </c>
      <c r="B2376" s="31" t="s">
        <v>1160</v>
      </c>
      <c r="C2376" s="31" t="s">
        <v>1161</v>
      </c>
      <c r="D2376" s="31">
        <v>58680</v>
      </c>
      <c r="E2376" s="31">
        <v>9388.7999999999993</v>
      </c>
      <c r="F2376" s="31">
        <v>68068.800000000003</v>
      </c>
      <c r="G2376" s="31">
        <v>68068.800000000003</v>
      </c>
      <c r="H2376" s="31">
        <f t="shared" si="833"/>
        <v>58680</v>
      </c>
      <c r="I2376" s="30">
        <v>46049</v>
      </c>
      <c r="J2376" s="30" t="s">
        <v>505</v>
      </c>
      <c r="K2376" s="31" t="s">
        <v>504</v>
      </c>
      <c r="L2376" s="31" t="s">
        <v>835</v>
      </c>
      <c r="M2376" s="31" t="s">
        <v>388</v>
      </c>
      <c r="N2376" s="7">
        <v>46045</v>
      </c>
      <c r="O2376" s="33">
        <f t="shared" si="816"/>
        <v>1</v>
      </c>
      <c r="P2376" s="33">
        <f t="shared" si="817"/>
        <v>4</v>
      </c>
      <c r="Q2376" s="52">
        <f t="shared" si="818"/>
        <v>0</v>
      </c>
      <c r="R2376" s="37">
        <f t="shared" si="819"/>
        <v>0</v>
      </c>
      <c r="S2376" s="37">
        <f t="shared" si="820"/>
        <v>0</v>
      </c>
      <c r="T2376" s="37">
        <f t="shared" si="821"/>
        <v>0</v>
      </c>
      <c r="U2376" s="37">
        <f t="shared" si="822"/>
        <v>0</v>
      </c>
      <c r="V2376" s="37">
        <f t="shared" si="823"/>
        <v>58680</v>
      </c>
      <c r="W2376" s="37">
        <f t="shared" si="824"/>
        <v>0</v>
      </c>
    </row>
    <row r="2377" spans="1:23" x14ac:dyDescent="0.35">
      <c r="A2377" s="30">
        <v>46034</v>
      </c>
      <c r="B2377" s="31" t="s">
        <v>1165</v>
      </c>
      <c r="C2377" s="31" t="s">
        <v>1166</v>
      </c>
      <c r="D2377" s="31">
        <v>10071.15</v>
      </c>
      <c r="E2377" s="31">
        <v>1611.38</v>
      </c>
      <c r="F2377" s="31">
        <v>11682.53</v>
      </c>
      <c r="G2377" s="31">
        <v>11682.53</v>
      </c>
      <c r="H2377" s="31">
        <f t="shared" si="833"/>
        <v>10071.15</v>
      </c>
      <c r="I2377" s="30">
        <v>46064</v>
      </c>
      <c r="J2377" s="30" t="s">
        <v>503</v>
      </c>
      <c r="K2377" s="31" t="s">
        <v>504</v>
      </c>
      <c r="L2377" s="31" t="s">
        <v>397</v>
      </c>
      <c r="M2377" s="31" t="s">
        <v>388</v>
      </c>
      <c r="N2377" s="7">
        <v>46045</v>
      </c>
      <c r="O2377" s="33">
        <f t="shared" si="816"/>
        <v>1</v>
      </c>
      <c r="P2377" s="33">
        <f t="shared" si="817"/>
        <v>4</v>
      </c>
      <c r="Q2377" s="52">
        <f t="shared" si="818"/>
        <v>0</v>
      </c>
      <c r="R2377" s="37">
        <f t="shared" si="819"/>
        <v>0</v>
      </c>
      <c r="S2377" s="37">
        <f t="shared" si="820"/>
        <v>0</v>
      </c>
      <c r="T2377" s="37">
        <f t="shared" si="821"/>
        <v>0</v>
      </c>
      <c r="U2377" s="37">
        <f t="shared" si="822"/>
        <v>0</v>
      </c>
      <c r="V2377" s="37">
        <f t="shared" si="823"/>
        <v>0</v>
      </c>
      <c r="W2377" s="37">
        <f t="shared" si="824"/>
        <v>10071.15</v>
      </c>
    </row>
    <row r="2378" spans="1:23" x14ac:dyDescent="0.35">
      <c r="A2378" s="30">
        <v>46031</v>
      </c>
      <c r="B2378" s="31" t="s">
        <v>1083</v>
      </c>
      <c r="C2378" s="31" t="s">
        <v>674</v>
      </c>
      <c r="D2378" s="31">
        <v>34388.089999999997</v>
      </c>
      <c r="E2378" s="31">
        <v>5502.09</v>
      </c>
      <c r="F2378" s="31">
        <v>39890.18</v>
      </c>
      <c r="G2378" s="31">
        <v>39890.18</v>
      </c>
      <c r="H2378" s="31">
        <f t="shared" si="833"/>
        <v>34388.089999999997</v>
      </c>
      <c r="I2378" s="30">
        <v>46061</v>
      </c>
      <c r="J2378" s="30" t="s">
        <v>503</v>
      </c>
      <c r="K2378" s="31" t="s">
        <v>504</v>
      </c>
      <c r="L2378" s="31" t="s">
        <v>835</v>
      </c>
      <c r="M2378" s="31" t="s">
        <v>388</v>
      </c>
      <c r="N2378" s="7">
        <v>46045</v>
      </c>
      <c r="O2378" s="33">
        <f t="shared" si="816"/>
        <v>1</v>
      </c>
      <c r="P2378" s="33">
        <f t="shared" si="817"/>
        <v>4</v>
      </c>
      <c r="Q2378" s="52">
        <f t="shared" si="818"/>
        <v>0</v>
      </c>
      <c r="R2378" s="37">
        <f t="shared" si="819"/>
        <v>0</v>
      </c>
      <c r="S2378" s="37">
        <f t="shared" si="820"/>
        <v>0</v>
      </c>
      <c r="T2378" s="37">
        <f t="shared" si="821"/>
        <v>0</v>
      </c>
      <c r="U2378" s="37">
        <f t="shared" si="822"/>
        <v>0</v>
      </c>
      <c r="V2378" s="37">
        <f t="shared" si="823"/>
        <v>0</v>
      </c>
      <c r="W2378" s="37">
        <f t="shared" si="824"/>
        <v>34388.089999999997</v>
      </c>
    </row>
    <row r="2379" spans="1:23" x14ac:dyDescent="0.35">
      <c r="A2379" s="30">
        <v>46031</v>
      </c>
      <c r="B2379" s="31" t="s">
        <v>1084</v>
      </c>
      <c r="C2379" s="31" t="s">
        <v>408</v>
      </c>
      <c r="D2379" s="31">
        <v>12400</v>
      </c>
      <c r="E2379" s="31">
        <v>1984</v>
      </c>
      <c r="F2379" s="31">
        <v>14384</v>
      </c>
      <c r="G2379" s="31">
        <v>14384</v>
      </c>
      <c r="H2379" s="31">
        <f t="shared" si="833"/>
        <v>12400</v>
      </c>
      <c r="I2379" s="30">
        <v>46061</v>
      </c>
      <c r="J2379" s="30" t="s">
        <v>503</v>
      </c>
      <c r="K2379" s="31" t="s">
        <v>504</v>
      </c>
      <c r="L2379" s="31" t="s">
        <v>397</v>
      </c>
      <c r="M2379" s="31" t="s">
        <v>388</v>
      </c>
      <c r="N2379" s="7">
        <v>46045</v>
      </c>
      <c r="O2379" s="33">
        <f t="shared" si="816"/>
        <v>1</v>
      </c>
      <c r="P2379" s="33">
        <f t="shared" si="817"/>
        <v>4</v>
      </c>
      <c r="Q2379" s="52">
        <f t="shared" si="818"/>
        <v>0</v>
      </c>
      <c r="R2379" s="37">
        <f t="shared" si="819"/>
        <v>0</v>
      </c>
      <c r="S2379" s="37">
        <f t="shared" si="820"/>
        <v>0</v>
      </c>
      <c r="T2379" s="37">
        <f t="shared" si="821"/>
        <v>0</v>
      </c>
      <c r="U2379" s="37">
        <f t="shared" si="822"/>
        <v>0</v>
      </c>
      <c r="V2379" s="37">
        <f t="shared" si="823"/>
        <v>0</v>
      </c>
      <c r="W2379" s="37">
        <f t="shared" si="824"/>
        <v>12400</v>
      </c>
    </row>
    <row r="2380" spans="1:23" x14ac:dyDescent="0.35">
      <c r="A2380" s="30">
        <v>46031</v>
      </c>
      <c r="B2380" s="31" t="s">
        <v>1085</v>
      </c>
      <c r="C2380" s="31" t="s">
        <v>409</v>
      </c>
      <c r="D2380" s="31">
        <v>15930.9</v>
      </c>
      <c r="E2380" s="31">
        <v>2548.94</v>
      </c>
      <c r="F2380" s="31">
        <v>18479.84</v>
      </c>
      <c r="G2380" s="31">
        <v>18479.84</v>
      </c>
      <c r="H2380" s="31">
        <f t="shared" si="833"/>
        <v>15930.9</v>
      </c>
      <c r="I2380" s="30">
        <v>46061</v>
      </c>
      <c r="J2380" s="30" t="s">
        <v>503</v>
      </c>
      <c r="K2380" s="31" t="s">
        <v>504</v>
      </c>
      <c r="L2380" s="31" t="s">
        <v>397</v>
      </c>
      <c r="M2380" s="31" t="s">
        <v>388</v>
      </c>
      <c r="N2380" s="7">
        <v>46045</v>
      </c>
      <c r="O2380" s="33">
        <f t="shared" si="816"/>
        <v>1</v>
      </c>
      <c r="P2380" s="33">
        <f t="shared" si="817"/>
        <v>4</v>
      </c>
      <c r="Q2380" s="52">
        <f t="shared" si="818"/>
        <v>0</v>
      </c>
      <c r="R2380" s="37">
        <f t="shared" si="819"/>
        <v>0</v>
      </c>
      <c r="S2380" s="37">
        <f t="shared" si="820"/>
        <v>0</v>
      </c>
      <c r="T2380" s="37">
        <f t="shared" si="821"/>
        <v>0</v>
      </c>
      <c r="U2380" s="37">
        <f t="shared" si="822"/>
        <v>0</v>
      </c>
      <c r="V2380" s="37">
        <f t="shared" si="823"/>
        <v>0</v>
      </c>
      <c r="W2380" s="37">
        <f t="shared" si="824"/>
        <v>15930.9</v>
      </c>
    </row>
    <row r="2381" spans="1:23" x14ac:dyDescent="0.35">
      <c r="A2381" s="30">
        <v>46031</v>
      </c>
      <c r="B2381" s="31" t="s">
        <v>1086</v>
      </c>
      <c r="C2381" s="31" t="s">
        <v>966</v>
      </c>
      <c r="D2381" s="31">
        <v>72000</v>
      </c>
      <c r="E2381" s="31">
        <v>11520</v>
      </c>
      <c r="F2381" s="31">
        <v>83520</v>
      </c>
      <c r="G2381" s="31">
        <v>83520</v>
      </c>
      <c r="H2381" s="31">
        <f t="shared" si="833"/>
        <v>72000</v>
      </c>
      <c r="I2381" s="30">
        <v>46061</v>
      </c>
      <c r="J2381" s="30" t="s">
        <v>503</v>
      </c>
      <c r="K2381" s="31" t="s">
        <v>504</v>
      </c>
      <c r="L2381" s="31" t="s">
        <v>397</v>
      </c>
      <c r="M2381" s="31" t="s">
        <v>388</v>
      </c>
      <c r="N2381" s="7">
        <v>46045</v>
      </c>
      <c r="O2381" s="33">
        <f t="shared" si="816"/>
        <v>1</v>
      </c>
      <c r="P2381" s="33">
        <f t="shared" si="817"/>
        <v>4</v>
      </c>
      <c r="Q2381" s="52">
        <f t="shared" si="818"/>
        <v>0</v>
      </c>
      <c r="R2381" s="37">
        <f t="shared" si="819"/>
        <v>0</v>
      </c>
      <c r="S2381" s="37">
        <f t="shared" si="820"/>
        <v>0</v>
      </c>
      <c r="T2381" s="37">
        <f t="shared" si="821"/>
        <v>0</v>
      </c>
      <c r="U2381" s="37">
        <f t="shared" si="822"/>
        <v>0</v>
      </c>
      <c r="V2381" s="37">
        <f t="shared" si="823"/>
        <v>0</v>
      </c>
      <c r="W2381" s="37">
        <f t="shared" si="824"/>
        <v>72000</v>
      </c>
    </row>
    <row r="2382" spans="1:23" x14ac:dyDescent="0.35">
      <c r="A2382" s="30">
        <v>46030</v>
      </c>
      <c r="B2382" s="31" t="s">
        <v>1087</v>
      </c>
      <c r="C2382" s="31" t="s">
        <v>790</v>
      </c>
      <c r="D2382" s="31">
        <v>48700</v>
      </c>
      <c r="E2382" s="31">
        <v>7792</v>
      </c>
      <c r="F2382" s="31">
        <v>56492</v>
      </c>
      <c r="G2382" s="31">
        <v>56492</v>
      </c>
      <c r="H2382" s="31">
        <f t="shared" si="833"/>
        <v>48700</v>
      </c>
      <c r="I2382" s="30">
        <v>46060</v>
      </c>
      <c r="J2382" s="30" t="s">
        <v>503</v>
      </c>
      <c r="K2382" s="31" t="s">
        <v>504</v>
      </c>
      <c r="L2382" s="31" t="s">
        <v>397</v>
      </c>
      <c r="M2382" s="31" t="s">
        <v>388</v>
      </c>
      <c r="N2382" s="7">
        <v>46045</v>
      </c>
      <c r="O2382" s="33">
        <f t="shared" ref="O2382:O2445" si="834">MONTH(N2382)</f>
        <v>1</v>
      </c>
      <c r="P2382" s="33">
        <f t="shared" ref="P2382:P2445" si="835">WEEKNUM(N2382)</f>
        <v>4</v>
      </c>
      <c r="Q2382" s="52">
        <f t="shared" ref="Q2382:Q2445" si="836">IF(J2382="Vencido",N2382-I2382+1,0)</f>
        <v>0</v>
      </c>
      <c r="R2382" s="37">
        <f t="shared" ref="R2382:R2445" si="837">IF(Q2382&gt;0,IF(Q2382&lt;31,H2382,0),0)</f>
        <v>0</v>
      </c>
      <c r="S2382" s="37">
        <f t="shared" ref="S2382:S2445" si="838">IF(Q2382&gt;30,IF(Q2382&lt;61,H2382,0),0)</f>
        <v>0</v>
      </c>
      <c r="T2382" s="37">
        <f t="shared" ref="T2382:T2445" si="839">IF(Q2382&gt;60,IF(Q2382&lt;91,H2382,0),0)</f>
        <v>0</v>
      </c>
      <c r="U2382" s="37">
        <f t="shared" ref="U2382:U2445" si="840">IF(Q2382&gt;90,H2382,0)</f>
        <v>0</v>
      </c>
      <c r="V2382" s="37">
        <f t="shared" ref="V2382:V2445" si="841">IF(J2382="Por vencer",H2382,0)</f>
        <v>0</v>
      </c>
      <c r="W2382" s="37">
        <f t="shared" ref="W2382:W2445" si="842">IF(J2382="Vigente",H2382,0)</f>
        <v>48700</v>
      </c>
    </row>
    <row r="2383" spans="1:23" x14ac:dyDescent="0.35">
      <c r="A2383" s="30">
        <v>46030</v>
      </c>
      <c r="B2383" s="31" t="s">
        <v>1088</v>
      </c>
      <c r="C2383" s="31" t="s">
        <v>790</v>
      </c>
      <c r="D2383" s="31">
        <v>48700</v>
      </c>
      <c r="E2383" s="31">
        <v>7792</v>
      </c>
      <c r="F2383" s="31">
        <v>56492</v>
      </c>
      <c r="G2383" s="31">
        <v>56492</v>
      </c>
      <c r="H2383" s="31">
        <f t="shared" si="833"/>
        <v>48700</v>
      </c>
      <c r="I2383" s="30">
        <v>46060</v>
      </c>
      <c r="J2383" s="30" t="s">
        <v>503</v>
      </c>
      <c r="K2383" s="31" t="s">
        <v>504</v>
      </c>
      <c r="L2383" s="31" t="s">
        <v>397</v>
      </c>
      <c r="M2383" s="31" t="s">
        <v>388</v>
      </c>
      <c r="N2383" s="7">
        <v>46045</v>
      </c>
      <c r="O2383" s="33">
        <f t="shared" si="834"/>
        <v>1</v>
      </c>
      <c r="P2383" s="33">
        <f t="shared" si="835"/>
        <v>4</v>
      </c>
      <c r="Q2383" s="52">
        <f t="shared" si="836"/>
        <v>0</v>
      </c>
      <c r="R2383" s="37">
        <f t="shared" si="837"/>
        <v>0</v>
      </c>
      <c r="S2383" s="37">
        <f t="shared" si="838"/>
        <v>0</v>
      </c>
      <c r="T2383" s="37">
        <f t="shared" si="839"/>
        <v>0</v>
      </c>
      <c r="U2383" s="37">
        <f t="shared" si="840"/>
        <v>0</v>
      </c>
      <c r="V2383" s="37">
        <f t="shared" si="841"/>
        <v>0</v>
      </c>
      <c r="W2383" s="37">
        <f t="shared" si="842"/>
        <v>48700</v>
      </c>
    </row>
    <row r="2384" spans="1:23" x14ac:dyDescent="0.35">
      <c r="A2384" s="30">
        <v>46030</v>
      </c>
      <c r="B2384" s="31" t="s">
        <v>1091</v>
      </c>
      <c r="C2384" s="31" t="s">
        <v>831</v>
      </c>
      <c r="D2384" s="31">
        <v>45000</v>
      </c>
      <c r="E2384" s="31"/>
      <c r="F2384" s="31">
        <v>45000</v>
      </c>
      <c r="G2384" s="31">
        <v>45000</v>
      </c>
      <c r="H2384" s="31">
        <f t="shared" si="833"/>
        <v>45000</v>
      </c>
      <c r="I2384" s="30">
        <v>46060</v>
      </c>
      <c r="J2384" s="30" t="s">
        <v>503</v>
      </c>
      <c r="K2384" s="31" t="s">
        <v>504</v>
      </c>
      <c r="L2384" s="31" t="s">
        <v>397</v>
      </c>
      <c r="M2384" s="31" t="s">
        <v>388</v>
      </c>
      <c r="N2384" s="7">
        <v>46045</v>
      </c>
      <c r="O2384" s="33">
        <f t="shared" si="834"/>
        <v>1</v>
      </c>
      <c r="P2384" s="33">
        <f t="shared" si="835"/>
        <v>4</v>
      </c>
      <c r="Q2384" s="52">
        <f t="shared" si="836"/>
        <v>0</v>
      </c>
      <c r="R2384" s="37">
        <f t="shared" si="837"/>
        <v>0</v>
      </c>
      <c r="S2384" s="37">
        <f t="shared" si="838"/>
        <v>0</v>
      </c>
      <c r="T2384" s="37">
        <f t="shared" si="839"/>
        <v>0</v>
      </c>
      <c r="U2384" s="37">
        <f t="shared" si="840"/>
        <v>0</v>
      </c>
      <c r="V2384" s="37">
        <f t="shared" si="841"/>
        <v>0</v>
      </c>
      <c r="W2384" s="37">
        <f t="shared" si="842"/>
        <v>45000</v>
      </c>
    </row>
    <row r="2385" spans="1:23" x14ac:dyDescent="0.35">
      <c r="A2385" s="30">
        <v>46030</v>
      </c>
      <c r="B2385" s="31" t="s">
        <v>1092</v>
      </c>
      <c r="C2385" s="31" t="s">
        <v>562</v>
      </c>
      <c r="D2385" s="31">
        <v>410665.18</v>
      </c>
      <c r="E2385" s="31">
        <v>65706.429999999993</v>
      </c>
      <c r="F2385" s="31">
        <v>476371.61</v>
      </c>
      <c r="G2385" s="31">
        <v>476371.61</v>
      </c>
      <c r="H2385" s="31">
        <f t="shared" si="833"/>
        <v>410665.18</v>
      </c>
      <c r="I2385" s="30">
        <v>46060</v>
      </c>
      <c r="J2385" s="30" t="s">
        <v>503</v>
      </c>
      <c r="K2385" s="31" t="s">
        <v>504</v>
      </c>
      <c r="L2385" s="31" t="s">
        <v>835</v>
      </c>
      <c r="M2385" s="31" t="s">
        <v>388</v>
      </c>
      <c r="N2385" s="7">
        <v>46045</v>
      </c>
      <c r="O2385" s="33">
        <f t="shared" si="834"/>
        <v>1</v>
      </c>
      <c r="P2385" s="33">
        <f t="shared" si="835"/>
        <v>4</v>
      </c>
      <c r="Q2385" s="52">
        <f t="shared" si="836"/>
        <v>0</v>
      </c>
      <c r="R2385" s="37">
        <f t="shared" si="837"/>
        <v>0</v>
      </c>
      <c r="S2385" s="37">
        <f t="shared" si="838"/>
        <v>0</v>
      </c>
      <c r="T2385" s="37">
        <f t="shared" si="839"/>
        <v>0</v>
      </c>
      <c r="U2385" s="37">
        <f t="shared" si="840"/>
        <v>0</v>
      </c>
      <c r="V2385" s="37">
        <f t="shared" si="841"/>
        <v>0</v>
      </c>
      <c r="W2385" s="37">
        <f t="shared" si="842"/>
        <v>410665.18</v>
      </c>
    </row>
    <row r="2386" spans="1:23" x14ac:dyDescent="0.35">
      <c r="A2386" s="30">
        <v>46030</v>
      </c>
      <c r="B2386" s="31" t="s">
        <v>1093</v>
      </c>
      <c r="C2386" s="31" t="s">
        <v>402</v>
      </c>
      <c r="D2386" s="31">
        <v>63900</v>
      </c>
      <c r="E2386" s="31">
        <v>10224</v>
      </c>
      <c r="F2386" s="31">
        <v>74124</v>
      </c>
      <c r="G2386" s="31">
        <v>74124</v>
      </c>
      <c r="H2386" s="31">
        <f t="shared" si="833"/>
        <v>63900</v>
      </c>
      <c r="I2386" s="30">
        <v>46060</v>
      </c>
      <c r="J2386" s="30" t="s">
        <v>503</v>
      </c>
      <c r="K2386" s="31" t="s">
        <v>504</v>
      </c>
      <c r="L2386" s="31" t="s">
        <v>397</v>
      </c>
      <c r="M2386" s="31" t="s">
        <v>388</v>
      </c>
      <c r="N2386" s="7">
        <v>46045</v>
      </c>
      <c r="O2386" s="33">
        <f t="shared" si="834"/>
        <v>1</v>
      </c>
      <c r="P2386" s="33">
        <f t="shared" si="835"/>
        <v>4</v>
      </c>
      <c r="Q2386" s="52">
        <f t="shared" si="836"/>
        <v>0</v>
      </c>
      <c r="R2386" s="37">
        <f t="shared" si="837"/>
        <v>0</v>
      </c>
      <c r="S2386" s="37">
        <f t="shared" si="838"/>
        <v>0</v>
      </c>
      <c r="T2386" s="37">
        <f t="shared" si="839"/>
        <v>0</v>
      </c>
      <c r="U2386" s="37">
        <f t="shared" si="840"/>
        <v>0</v>
      </c>
      <c r="V2386" s="37">
        <f t="shared" si="841"/>
        <v>0</v>
      </c>
      <c r="W2386" s="37">
        <f t="shared" si="842"/>
        <v>63900</v>
      </c>
    </row>
    <row r="2387" spans="1:23" x14ac:dyDescent="0.35">
      <c r="A2387" s="30">
        <v>46029</v>
      </c>
      <c r="B2387" s="31" t="s">
        <v>1094</v>
      </c>
      <c r="C2387" s="31" t="s">
        <v>831</v>
      </c>
      <c r="D2387" s="31">
        <v>12399.09</v>
      </c>
      <c r="E2387" s="31">
        <v>1983.85</v>
      </c>
      <c r="F2387" s="31">
        <v>14382.94</v>
      </c>
      <c r="G2387" s="31">
        <v>14382.94</v>
      </c>
      <c r="H2387" s="31">
        <f t="shared" si="833"/>
        <v>12399.09</v>
      </c>
      <c r="I2387" s="30">
        <v>46059</v>
      </c>
      <c r="J2387" s="30" t="s">
        <v>503</v>
      </c>
      <c r="K2387" s="31" t="s">
        <v>504</v>
      </c>
      <c r="L2387" s="31" t="s">
        <v>397</v>
      </c>
      <c r="M2387" s="31" t="s">
        <v>388</v>
      </c>
      <c r="N2387" s="7">
        <v>46045</v>
      </c>
      <c r="O2387" s="33">
        <f t="shared" si="834"/>
        <v>1</v>
      </c>
      <c r="P2387" s="33">
        <f t="shared" si="835"/>
        <v>4</v>
      </c>
      <c r="Q2387" s="52">
        <f t="shared" si="836"/>
        <v>0</v>
      </c>
      <c r="R2387" s="37">
        <f t="shared" si="837"/>
        <v>0</v>
      </c>
      <c r="S2387" s="37">
        <f t="shared" si="838"/>
        <v>0</v>
      </c>
      <c r="T2387" s="37">
        <f t="shared" si="839"/>
        <v>0</v>
      </c>
      <c r="U2387" s="37">
        <f t="shared" si="840"/>
        <v>0</v>
      </c>
      <c r="V2387" s="37">
        <f t="shared" si="841"/>
        <v>0</v>
      </c>
      <c r="W2387" s="37">
        <f t="shared" si="842"/>
        <v>12399.09</v>
      </c>
    </row>
    <row r="2388" spans="1:23" x14ac:dyDescent="0.35">
      <c r="A2388" s="30">
        <v>46029</v>
      </c>
      <c r="B2388" s="31" t="s">
        <v>1095</v>
      </c>
      <c r="C2388" s="31" t="s">
        <v>400</v>
      </c>
      <c r="D2388" s="31">
        <v>35957.370000000003</v>
      </c>
      <c r="E2388" s="31">
        <v>5753.18</v>
      </c>
      <c r="F2388" s="31">
        <v>41710.550000000003</v>
      </c>
      <c r="G2388" s="31">
        <v>41710.550000000003</v>
      </c>
      <c r="H2388" s="31">
        <f t="shared" si="833"/>
        <v>35957.370000000003</v>
      </c>
      <c r="I2388" s="30">
        <v>46059</v>
      </c>
      <c r="J2388" s="30" t="s">
        <v>503</v>
      </c>
      <c r="K2388" s="31" t="s">
        <v>504</v>
      </c>
      <c r="L2388" s="31" t="s">
        <v>397</v>
      </c>
      <c r="M2388" s="31" t="s">
        <v>388</v>
      </c>
      <c r="N2388" s="7">
        <v>46045</v>
      </c>
      <c r="O2388" s="33">
        <f t="shared" si="834"/>
        <v>1</v>
      </c>
      <c r="P2388" s="33">
        <f t="shared" si="835"/>
        <v>4</v>
      </c>
      <c r="Q2388" s="52">
        <f t="shared" si="836"/>
        <v>0</v>
      </c>
      <c r="R2388" s="37">
        <f t="shared" si="837"/>
        <v>0</v>
      </c>
      <c r="S2388" s="37">
        <f t="shared" si="838"/>
        <v>0</v>
      </c>
      <c r="T2388" s="37">
        <f t="shared" si="839"/>
        <v>0</v>
      </c>
      <c r="U2388" s="37">
        <f t="shared" si="840"/>
        <v>0</v>
      </c>
      <c r="V2388" s="37">
        <f t="shared" si="841"/>
        <v>0</v>
      </c>
      <c r="W2388" s="37">
        <f t="shared" si="842"/>
        <v>35957.370000000003</v>
      </c>
    </row>
    <row r="2389" spans="1:23" x14ac:dyDescent="0.35">
      <c r="A2389" s="30">
        <v>46029</v>
      </c>
      <c r="B2389" s="31" t="s">
        <v>1097</v>
      </c>
      <c r="C2389" s="31" t="s">
        <v>484</v>
      </c>
      <c r="D2389" s="31">
        <v>10800</v>
      </c>
      <c r="E2389" s="31">
        <v>1728</v>
      </c>
      <c r="F2389" s="31">
        <v>12528</v>
      </c>
      <c r="G2389" s="31">
        <v>12528</v>
      </c>
      <c r="H2389" s="31">
        <f t="shared" si="833"/>
        <v>10800</v>
      </c>
      <c r="I2389" s="30">
        <v>46059</v>
      </c>
      <c r="J2389" s="30" t="s">
        <v>503</v>
      </c>
      <c r="K2389" s="31" t="s">
        <v>504</v>
      </c>
      <c r="L2389" s="31" t="s">
        <v>397</v>
      </c>
      <c r="M2389" s="31" t="s">
        <v>388</v>
      </c>
      <c r="N2389" s="7">
        <v>46045</v>
      </c>
      <c r="O2389" s="33">
        <f t="shared" si="834"/>
        <v>1</v>
      </c>
      <c r="P2389" s="33">
        <f t="shared" si="835"/>
        <v>4</v>
      </c>
      <c r="Q2389" s="52">
        <f t="shared" si="836"/>
        <v>0</v>
      </c>
      <c r="R2389" s="37">
        <f t="shared" si="837"/>
        <v>0</v>
      </c>
      <c r="S2389" s="37">
        <f t="shared" si="838"/>
        <v>0</v>
      </c>
      <c r="T2389" s="37">
        <f t="shared" si="839"/>
        <v>0</v>
      </c>
      <c r="U2389" s="37">
        <f t="shared" si="840"/>
        <v>0</v>
      </c>
      <c r="V2389" s="37">
        <f t="shared" si="841"/>
        <v>0</v>
      </c>
      <c r="W2389" s="37">
        <f t="shared" si="842"/>
        <v>10800</v>
      </c>
    </row>
    <row r="2390" spans="1:23" x14ac:dyDescent="0.35">
      <c r="A2390" s="30">
        <v>46029</v>
      </c>
      <c r="B2390" s="31" t="s">
        <v>1098</v>
      </c>
      <c r="C2390" s="31" t="s">
        <v>794</v>
      </c>
      <c r="D2390" s="31">
        <v>7277.73</v>
      </c>
      <c r="E2390" s="31">
        <v>1164.44</v>
      </c>
      <c r="F2390" s="31">
        <v>8442.17</v>
      </c>
      <c r="G2390" s="31">
        <v>8442.17</v>
      </c>
      <c r="H2390" s="31">
        <f t="shared" si="833"/>
        <v>7277.73</v>
      </c>
      <c r="I2390" s="30">
        <v>46059</v>
      </c>
      <c r="J2390" s="30" t="s">
        <v>503</v>
      </c>
      <c r="K2390" s="31" t="s">
        <v>504</v>
      </c>
      <c r="L2390" s="31" t="s">
        <v>397</v>
      </c>
      <c r="M2390" s="31" t="s">
        <v>388</v>
      </c>
      <c r="N2390" s="7">
        <v>46045</v>
      </c>
      <c r="O2390" s="33">
        <f t="shared" si="834"/>
        <v>1</v>
      </c>
      <c r="P2390" s="33">
        <f t="shared" si="835"/>
        <v>4</v>
      </c>
      <c r="Q2390" s="52">
        <f t="shared" si="836"/>
        <v>0</v>
      </c>
      <c r="R2390" s="37">
        <f t="shared" si="837"/>
        <v>0</v>
      </c>
      <c r="S2390" s="37">
        <f t="shared" si="838"/>
        <v>0</v>
      </c>
      <c r="T2390" s="37">
        <f t="shared" si="839"/>
        <v>0</v>
      </c>
      <c r="U2390" s="37">
        <f t="shared" si="840"/>
        <v>0</v>
      </c>
      <c r="V2390" s="37">
        <f t="shared" si="841"/>
        <v>0</v>
      </c>
      <c r="W2390" s="37">
        <f t="shared" si="842"/>
        <v>7277.73</v>
      </c>
    </row>
    <row r="2391" spans="1:23" x14ac:dyDescent="0.35">
      <c r="A2391" s="30">
        <v>46029</v>
      </c>
      <c r="B2391" s="31" t="s">
        <v>1099</v>
      </c>
      <c r="C2391" s="31" t="s">
        <v>745</v>
      </c>
      <c r="D2391" s="31">
        <v>54000</v>
      </c>
      <c r="E2391" s="31">
        <v>8640</v>
      </c>
      <c r="F2391" s="31">
        <v>62640</v>
      </c>
      <c r="G2391" s="31">
        <v>62640</v>
      </c>
      <c r="H2391" s="31">
        <f t="shared" si="833"/>
        <v>54000</v>
      </c>
      <c r="I2391" s="30">
        <v>46059</v>
      </c>
      <c r="J2391" s="30" t="s">
        <v>503</v>
      </c>
      <c r="K2391" s="31" t="s">
        <v>504</v>
      </c>
      <c r="L2391" s="31" t="s">
        <v>835</v>
      </c>
      <c r="M2391" s="31" t="s">
        <v>388</v>
      </c>
      <c r="N2391" s="7">
        <v>46045</v>
      </c>
      <c r="O2391" s="33">
        <f t="shared" si="834"/>
        <v>1</v>
      </c>
      <c r="P2391" s="33">
        <f t="shared" si="835"/>
        <v>4</v>
      </c>
      <c r="Q2391" s="52">
        <f t="shared" si="836"/>
        <v>0</v>
      </c>
      <c r="R2391" s="37">
        <f t="shared" si="837"/>
        <v>0</v>
      </c>
      <c r="S2391" s="37">
        <f t="shared" si="838"/>
        <v>0</v>
      </c>
      <c r="T2391" s="37">
        <f t="shared" si="839"/>
        <v>0</v>
      </c>
      <c r="U2391" s="37">
        <f t="shared" si="840"/>
        <v>0</v>
      </c>
      <c r="V2391" s="37">
        <f t="shared" si="841"/>
        <v>0</v>
      </c>
      <c r="W2391" s="37">
        <f t="shared" si="842"/>
        <v>54000</v>
      </c>
    </row>
    <row r="2392" spans="1:23" x14ac:dyDescent="0.35">
      <c r="A2392" s="30">
        <v>46027</v>
      </c>
      <c r="B2392" s="31" t="s">
        <v>1100</v>
      </c>
      <c r="C2392" s="31" t="s">
        <v>674</v>
      </c>
      <c r="D2392" s="31">
        <v>34196.07</v>
      </c>
      <c r="E2392" s="31">
        <v>5471.37</v>
      </c>
      <c r="F2392" s="31">
        <v>39667.440000000002</v>
      </c>
      <c r="G2392" s="31">
        <v>39667.440000000002</v>
      </c>
      <c r="H2392" s="31">
        <f t="shared" si="833"/>
        <v>34196.07</v>
      </c>
      <c r="I2392" s="30">
        <v>46057</v>
      </c>
      <c r="J2392" s="30" t="s">
        <v>503</v>
      </c>
      <c r="K2392" s="31" t="s">
        <v>504</v>
      </c>
      <c r="L2392" s="31" t="s">
        <v>835</v>
      </c>
      <c r="M2392" s="31" t="s">
        <v>388</v>
      </c>
      <c r="N2392" s="7">
        <v>46045</v>
      </c>
      <c r="O2392" s="33">
        <f t="shared" si="834"/>
        <v>1</v>
      </c>
      <c r="P2392" s="33">
        <f t="shared" si="835"/>
        <v>4</v>
      </c>
      <c r="Q2392" s="52">
        <f t="shared" si="836"/>
        <v>0</v>
      </c>
      <c r="R2392" s="37">
        <f t="shared" si="837"/>
        <v>0</v>
      </c>
      <c r="S2392" s="37">
        <f t="shared" si="838"/>
        <v>0</v>
      </c>
      <c r="T2392" s="37">
        <f t="shared" si="839"/>
        <v>0</v>
      </c>
      <c r="U2392" s="37">
        <f t="shared" si="840"/>
        <v>0</v>
      </c>
      <c r="V2392" s="37">
        <f t="shared" si="841"/>
        <v>0</v>
      </c>
      <c r="W2392" s="37">
        <f t="shared" si="842"/>
        <v>34196.07</v>
      </c>
    </row>
    <row r="2393" spans="1:23" x14ac:dyDescent="0.35">
      <c r="A2393" s="30">
        <v>46024</v>
      </c>
      <c r="B2393" s="31" t="s">
        <v>1101</v>
      </c>
      <c r="C2393" s="31" t="s">
        <v>792</v>
      </c>
      <c r="D2393" s="31">
        <v>26350</v>
      </c>
      <c r="E2393" s="31">
        <v>4216</v>
      </c>
      <c r="F2393" s="31">
        <v>30566</v>
      </c>
      <c r="G2393" s="31">
        <v>30566</v>
      </c>
      <c r="H2393" s="31">
        <f t="shared" si="833"/>
        <v>26350</v>
      </c>
      <c r="I2393" s="30">
        <v>46054</v>
      </c>
      <c r="J2393" s="30" t="s">
        <v>503</v>
      </c>
      <c r="K2393" s="31" t="s">
        <v>504</v>
      </c>
      <c r="L2393" s="31" t="s">
        <v>397</v>
      </c>
      <c r="M2393" s="31" t="s">
        <v>388</v>
      </c>
      <c r="N2393" s="7">
        <v>46045</v>
      </c>
      <c r="O2393" s="33">
        <f t="shared" si="834"/>
        <v>1</v>
      </c>
      <c r="P2393" s="33">
        <f t="shared" si="835"/>
        <v>4</v>
      </c>
      <c r="Q2393" s="52">
        <f t="shared" si="836"/>
        <v>0</v>
      </c>
      <c r="R2393" s="37">
        <f t="shared" si="837"/>
        <v>0</v>
      </c>
      <c r="S2393" s="37">
        <f t="shared" si="838"/>
        <v>0</v>
      </c>
      <c r="T2393" s="37">
        <f t="shared" si="839"/>
        <v>0</v>
      </c>
      <c r="U2393" s="37">
        <f t="shared" si="840"/>
        <v>0</v>
      </c>
      <c r="V2393" s="37">
        <f t="shared" si="841"/>
        <v>0</v>
      </c>
      <c r="W2393" s="37">
        <f t="shared" si="842"/>
        <v>26350</v>
      </c>
    </row>
    <row r="2394" spans="1:23" x14ac:dyDescent="0.35">
      <c r="A2394" s="30">
        <v>46024</v>
      </c>
      <c r="B2394" s="31" t="s">
        <v>1102</v>
      </c>
      <c r="C2394" s="31" t="s">
        <v>674</v>
      </c>
      <c r="D2394" s="31">
        <v>102066.8</v>
      </c>
      <c r="E2394" s="31">
        <v>16330.69</v>
      </c>
      <c r="F2394" s="31">
        <v>118397.49</v>
      </c>
      <c r="G2394" s="31">
        <v>118397.49</v>
      </c>
      <c r="H2394" s="31">
        <f t="shared" si="833"/>
        <v>102066.8</v>
      </c>
      <c r="I2394" s="30">
        <v>46054</v>
      </c>
      <c r="J2394" s="30" t="s">
        <v>503</v>
      </c>
      <c r="K2394" s="31" t="s">
        <v>504</v>
      </c>
      <c r="L2394" s="31" t="s">
        <v>835</v>
      </c>
      <c r="M2394" s="31" t="s">
        <v>388</v>
      </c>
      <c r="N2394" s="7">
        <v>46045</v>
      </c>
      <c r="O2394" s="33">
        <f t="shared" si="834"/>
        <v>1</v>
      </c>
      <c r="P2394" s="33">
        <f t="shared" si="835"/>
        <v>4</v>
      </c>
      <c r="Q2394" s="52">
        <f t="shared" si="836"/>
        <v>0</v>
      </c>
      <c r="R2394" s="37">
        <f t="shared" si="837"/>
        <v>0</v>
      </c>
      <c r="S2394" s="37">
        <f t="shared" si="838"/>
        <v>0</v>
      </c>
      <c r="T2394" s="37">
        <f t="shared" si="839"/>
        <v>0</v>
      </c>
      <c r="U2394" s="37">
        <f t="shared" si="840"/>
        <v>0</v>
      </c>
      <c r="V2394" s="37">
        <f t="shared" si="841"/>
        <v>0</v>
      </c>
      <c r="W2394" s="37">
        <f t="shared" si="842"/>
        <v>102066.8</v>
      </c>
    </row>
    <row r="2395" spans="1:23" x14ac:dyDescent="0.35">
      <c r="A2395" s="30">
        <v>46022</v>
      </c>
      <c r="B2395" s="31" t="s">
        <v>1070</v>
      </c>
      <c r="C2395" s="31" t="s">
        <v>523</v>
      </c>
      <c r="D2395" s="31">
        <v>21700</v>
      </c>
      <c r="E2395" s="31">
        <v>3472</v>
      </c>
      <c r="F2395" s="31">
        <v>25172</v>
      </c>
      <c r="G2395" s="31">
        <v>25172</v>
      </c>
      <c r="H2395" s="31">
        <f t="shared" si="833"/>
        <v>21700</v>
      </c>
      <c r="I2395" s="30">
        <v>46052</v>
      </c>
      <c r="J2395" s="30" t="s">
        <v>505</v>
      </c>
      <c r="K2395" s="31" t="s">
        <v>504</v>
      </c>
      <c r="L2395" s="31" t="s">
        <v>397</v>
      </c>
      <c r="M2395" s="31" t="s">
        <v>388</v>
      </c>
      <c r="N2395" s="7">
        <v>46045</v>
      </c>
      <c r="O2395" s="33">
        <f t="shared" si="834"/>
        <v>1</v>
      </c>
      <c r="P2395" s="33">
        <f t="shared" si="835"/>
        <v>4</v>
      </c>
      <c r="Q2395" s="52">
        <f t="shared" si="836"/>
        <v>0</v>
      </c>
      <c r="R2395" s="37">
        <f t="shared" si="837"/>
        <v>0</v>
      </c>
      <c r="S2395" s="37">
        <f t="shared" si="838"/>
        <v>0</v>
      </c>
      <c r="T2395" s="37">
        <f t="shared" si="839"/>
        <v>0</v>
      </c>
      <c r="U2395" s="37">
        <f t="shared" si="840"/>
        <v>0</v>
      </c>
      <c r="V2395" s="37">
        <f t="shared" si="841"/>
        <v>21700</v>
      </c>
      <c r="W2395" s="37">
        <f t="shared" si="842"/>
        <v>0</v>
      </c>
    </row>
    <row r="2396" spans="1:23" x14ac:dyDescent="0.35">
      <c r="A2396" s="30">
        <v>46022</v>
      </c>
      <c r="B2396" s="31" t="s">
        <v>1071</v>
      </c>
      <c r="C2396" s="31" t="s">
        <v>523</v>
      </c>
      <c r="D2396" s="31">
        <v>9000</v>
      </c>
      <c r="E2396" s="31">
        <v>1440</v>
      </c>
      <c r="F2396" s="31">
        <v>10440</v>
      </c>
      <c r="G2396" s="31">
        <v>10440</v>
      </c>
      <c r="H2396" s="31">
        <f t="shared" si="833"/>
        <v>9000</v>
      </c>
      <c r="I2396" s="30">
        <v>46052</v>
      </c>
      <c r="J2396" s="30" t="s">
        <v>505</v>
      </c>
      <c r="K2396" s="31" t="s">
        <v>504</v>
      </c>
      <c r="L2396" s="31" t="s">
        <v>397</v>
      </c>
      <c r="M2396" s="31" t="s">
        <v>388</v>
      </c>
      <c r="N2396" s="7">
        <v>46045</v>
      </c>
      <c r="O2396" s="33">
        <f t="shared" si="834"/>
        <v>1</v>
      </c>
      <c r="P2396" s="33">
        <f t="shared" si="835"/>
        <v>4</v>
      </c>
      <c r="Q2396" s="52">
        <f t="shared" si="836"/>
        <v>0</v>
      </c>
      <c r="R2396" s="37">
        <f t="shared" si="837"/>
        <v>0</v>
      </c>
      <c r="S2396" s="37">
        <f t="shared" si="838"/>
        <v>0</v>
      </c>
      <c r="T2396" s="37">
        <f t="shared" si="839"/>
        <v>0</v>
      </c>
      <c r="U2396" s="37">
        <f t="shared" si="840"/>
        <v>0</v>
      </c>
      <c r="V2396" s="37">
        <f t="shared" si="841"/>
        <v>9000</v>
      </c>
      <c r="W2396" s="37">
        <f t="shared" si="842"/>
        <v>0</v>
      </c>
    </row>
    <row r="2397" spans="1:23" x14ac:dyDescent="0.35">
      <c r="A2397" s="30">
        <v>46021</v>
      </c>
      <c r="B2397" s="31" t="s">
        <v>1072</v>
      </c>
      <c r="C2397" s="31" t="s">
        <v>831</v>
      </c>
      <c r="D2397" s="31">
        <v>10744.09</v>
      </c>
      <c r="E2397" s="31">
        <v>1719.05</v>
      </c>
      <c r="F2397" s="31">
        <v>12463.14</v>
      </c>
      <c r="G2397" s="31">
        <v>12463.14</v>
      </c>
      <c r="H2397" s="31">
        <f t="shared" si="833"/>
        <v>10744.09</v>
      </c>
      <c r="I2397" s="30">
        <v>46051</v>
      </c>
      <c r="J2397" s="30" t="s">
        <v>505</v>
      </c>
      <c r="K2397" s="31" t="s">
        <v>504</v>
      </c>
      <c r="L2397" s="31" t="s">
        <v>397</v>
      </c>
      <c r="M2397" s="31" t="s">
        <v>388</v>
      </c>
      <c r="N2397" s="7">
        <v>46045</v>
      </c>
      <c r="O2397" s="33">
        <f t="shared" si="834"/>
        <v>1</v>
      </c>
      <c r="P2397" s="33">
        <f t="shared" si="835"/>
        <v>4</v>
      </c>
      <c r="Q2397" s="52">
        <f t="shared" si="836"/>
        <v>0</v>
      </c>
      <c r="R2397" s="37">
        <f t="shared" si="837"/>
        <v>0</v>
      </c>
      <c r="S2397" s="37">
        <f t="shared" si="838"/>
        <v>0</v>
      </c>
      <c r="T2397" s="37">
        <f t="shared" si="839"/>
        <v>0</v>
      </c>
      <c r="U2397" s="37">
        <f t="shared" si="840"/>
        <v>0</v>
      </c>
      <c r="V2397" s="37">
        <f t="shared" si="841"/>
        <v>10744.09</v>
      </c>
      <c r="W2397" s="37">
        <f t="shared" si="842"/>
        <v>0</v>
      </c>
    </row>
    <row r="2398" spans="1:23" x14ac:dyDescent="0.35">
      <c r="A2398" s="30">
        <v>46021</v>
      </c>
      <c r="B2398" s="31" t="s">
        <v>1073</v>
      </c>
      <c r="C2398" s="31" t="s">
        <v>831</v>
      </c>
      <c r="D2398" s="31">
        <v>7500</v>
      </c>
      <c r="E2398" s="31"/>
      <c r="F2398" s="31">
        <v>7500</v>
      </c>
      <c r="G2398" s="31">
        <v>7500</v>
      </c>
      <c r="H2398" s="31">
        <f t="shared" si="833"/>
        <v>7500</v>
      </c>
      <c r="I2398" s="30">
        <v>46051</v>
      </c>
      <c r="J2398" s="30" t="s">
        <v>505</v>
      </c>
      <c r="K2398" s="31" t="s">
        <v>504</v>
      </c>
      <c r="L2398" s="31" t="s">
        <v>397</v>
      </c>
      <c r="M2398" s="31" t="s">
        <v>388</v>
      </c>
      <c r="N2398" s="7">
        <v>46045</v>
      </c>
      <c r="O2398" s="33">
        <f t="shared" si="834"/>
        <v>1</v>
      </c>
      <c r="P2398" s="33">
        <f t="shared" si="835"/>
        <v>4</v>
      </c>
      <c r="Q2398" s="52">
        <f t="shared" si="836"/>
        <v>0</v>
      </c>
      <c r="R2398" s="37">
        <f t="shared" si="837"/>
        <v>0</v>
      </c>
      <c r="S2398" s="37">
        <f t="shared" si="838"/>
        <v>0</v>
      </c>
      <c r="T2398" s="37">
        <f t="shared" si="839"/>
        <v>0</v>
      </c>
      <c r="U2398" s="37">
        <f t="shared" si="840"/>
        <v>0</v>
      </c>
      <c r="V2398" s="37">
        <f t="shared" si="841"/>
        <v>7500</v>
      </c>
      <c r="W2398" s="37">
        <f t="shared" si="842"/>
        <v>0</v>
      </c>
    </row>
    <row r="2399" spans="1:23" x14ac:dyDescent="0.35">
      <c r="A2399" s="30">
        <v>46021</v>
      </c>
      <c r="B2399" s="31" t="s">
        <v>1074</v>
      </c>
      <c r="C2399" s="31" t="s">
        <v>415</v>
      </c>
      <c r="D2399" s="31">
        <v>17981.07</v>
      </c>
      <c r="E2399" s="31">
        <v>2876.97</v>
      </c>
      <c r="F2399" s="31">
        <v>20858.04</v>
      </c>
      <c r="G2399" s="31">
        <v>20858.04</v>
      </c>
      <c r="H2399" s="31">
        <f t="shared" si="833"/>
        <v>17981.07</v>
      </c>
      <c r="I2399" s="30">
        <v>46051</v>
      </c>
      <c r="J2399" s="30" t="s">
        <v>505</v>
      </c>
      <c r="K2399" s="31" t="s">
        <v>504</v>
      </c>
      <c r="L2399" s="31" t="s">
        <v>397</v>
      </c>
      <c r="M2399" s="31" t="s">
        <v>388</v>
      </c>
      <c r="N2399" s="7">
        <v>46045</v>
      </c>
      <c r="O2399" s="33">
        <f t="shared" si="834"/>
        <v>1</v>
      </c>
      <c r="P2399" s="33">
        <f t="shared" si="835"/>
        <v>4</v>
      </c>
      <c r="Q2399" s="52">
        <f t="shared" si="836"/>
        <v>0</v>
      </c>
      <c r="R2399" s="37">
        <f t="shared" si="837"/>
        <v>0</v>
      </c>
      <c r="S2399" s="37">
        <f t="shared" si="838"/>
        <v>0</v>
      </c>
      <c r="T2399" s="37">
        <f t="shared" si="839"/>
        <v>0</v>
      </c>
      <c r="U2399" s="37">
        <f t="shared" si="840"/>
        <v>0</v>
      </c>
      <c r="V2399" s="37">
        <f t="shared" si="841"/>
        <v>17981.07</v>
      </c>
      <c r="W2399" s="37">
        <f t="shared" si="842"/>
        <v>0</v>
      </c>
    </row>
    <row r="2400" spans="1:23" x14ac:dyDescent="0.35">
      <c r="A2400" s="30">
        <v>46021</v>
      </c>
      <c r="B2400" s="31" t="s">
        <v>1075</v>
      </c>
      <c r="C2400" s="31" t="s">
        <v>415</v>
      </c>
      <c r="D2400" s="31">
        <v>10488.96</v>
      </c>
      <c r="E2400" s="31">
        <v>1678.23</v>
      </c>
      <c r="F2400" s="31">
        <v>12167.19</v>
      </c>
      <c r="G2400" s="31">
        <v>12167.19</v>
      </c>
      <c r="H2400" s="31">
        <f t="shared" si="833"/>
        <v>10488.96</v>
      </c>
      <c r="I2400" s="30">
        <v>46051</v>
      </c>
      <c r="J2400" s="30" t="s">
        <v>505</v>
      </c>
      <c r="K2400" s="31" t="s">
        <v>504</v>
      </c>
      <c r="L2400" s="31" t="s">
        <v>397</v>
      </c>
      <c r="M2400" s="31" t="s">
        <v>388</v>
      </c>
      <c r="N2400" s="7">
        <v>46045</v>
      </c>
      <c r="O2400" s="33">
        <f t="shared" si="834"/>
        <v>1</v>
      </c>
      <c r="P2400" s="33">
        <f t="shared" si="835"/>
        <v>4</v>
      </c>
      <c r="Q2400" s="52">
        <f t="shared" si="836"/>
        <v>0</v>
      </c>
      <c r="R2400" s="37">
        <f t="shared" si="837"/>
        <v>0</v>
      </c>
      <c r="S2400" s="37">
        <f t="shared" si="838"/>
        <v>0</v>
      </c>
      <c r="T2400" s="37">
        <f t="shared" si="839"/>
        <v>0</v>
      </c>
      <c r="U2400" s="37">
        <f t="shared" si="840"/>
        <v>0</v>
      </c>
      <c r="V2400" s="37">
        <f t="shared" si="841"/>
        <v>10488.96</v>
      </c>
      <c r="W2400" s="37">
        <f t="shared" si="842"/>
        <v>0</v>
      </c>
    </row>
    <row r="2401" spans="1:23" x14ac:dyDescent="0.35">
      <c r="A2401" s="30">
        <v>46020</v>
      </c>
      <c r="B2401" s="31" t="s">
        <v>1076</v>
      </c>
      <c r="C2401" s="31" t="s">
        <v>523</v>
      </c>
      <c r="D2401" s="31">
        <v>54384.01</v>
      </c>
      <c r="E2401" s="31">
        <v>8701.44</v>
      </c>
      <c r="F2401" s="31">
        <v>63085.45</v>
      </c>
      <c r="G2401" s="31">
        <v>63085.45</v>
      </c>
      <c r="H2401" s="31">
        <f t="shared" si="833"/>
        <v>54384.01</v>
      </c>
      <c r="I2401" s="30">
        <v>46050</v>
      </c>
      <c r="J2401" s="30" t="s">
        <v>505</v>
      </c>
      <c r="K2401" s="31" t="s">
        <v>504</v>
      </c>
      <c r="L2401" s="31" t="s">
        <v>397</v>
      </c>
      <c r="M2401" s="31" t="s">
        <v>388</v>
      </c>
      <c r="N2401" s="7">
        <v>46045</v>
      </c>
      <c r="O2401" s="33">
        <f t="shared" si="834"/>
        <v>1</v>
      </c>
      <c r="P2401" s="33">
        <f t="shared" si="835"/>
        <v>4</v>
      </c>
      <c r="Q2401" s="52">
        <f t="shared" si="836"/>
        <v>0</v>
      </c>
      <c r="R2401" s="37">
        <f t="shared" si="837"/>
        <v>0</v>
      </c>
      <c r="S2401" s="37">
        <f t="shared" si="838"/>
        <v>0</v>
      </c>
      <c r="T2401" s="37">
        <f t="shared" si="839"/>
        <v>0</v>
      </c>
      <c r="U2401" s="37">
        <f t="shared" si="840"/>
        <v>0</v>
      </c>
      <c r="V2401" s="37">
        <f t="shared" si="841"/>
        <v>54384.01</v>
      </c>
      <c r="W2401" s="37">
        <f t="shared" si="842"/>
        <v>0</v>
      </c>
    </row>
    <row r="2402" spans="1:23" x14ac:dyDescent="0.35">
      <c r="A2402" s="30">
        <v>46017</v>
      </c>
      <c r="B2402" s="31" t="s">
        <v>1060</v>
      </c>
      <c r="C2402" s="31" t="s">
        <v>407</v>
      </c>
      <c r="D2402" s="31">
        <v>75950.960000000006</v>
      </c>
      <c r="E2402" s="31">
        <v>12152.15</v>
      </c>
      <c r="F2402" s="31">
        <v>88103.11</v>
      </c>
      <c r="G2402" s="31">
        <v>88103.11</v>
      </c>
      <c r="H2402" s="31">
        <f t="shared" si="833"/>
        <v>75950.960000000006</v>
      </c>
      <c r="I2402" s="30">
        <v>46047</v>
      </c>
      <c r="J2402" s="30" t="s">
        <v>505</v>
      </c>
      <c r="K2402" s="31" t="s">
        <v>504</v>
      </c>
      <c r="L2402" s="31" t="s">
        <v>835</v>
      </c>
      <c r="M2402" s="31" t="s">
        <v>388</v>
      </c>
      <c r="N2402" s="7">
        <v>46045</v>
      </c>
      <c r="O2402" s="33">
        <f t="shared" si="834"/>
        <v>1</v>
      </c>
      <c r="P2402" s="33">
        <f t="shared" si="835"/>
        <v>4</v>
      </c>
      <c r="Q2402" s="52">
        <f t="shared" si="836"/>
        <v>0</v>
      </c>
      <c r="R2402" s="37">
        <f t="shared" si="837"/>
        <v>0</v>
      </c>
      <c r="S2402" s="37">
        <f t="shared" si="838"/>
        <v>0</v>
      </c>
      <c r="T2402" s="37">
        <f t="shared" si="839"/>
        <v>0</v>
      </c>
      <c r="U2402" s="37">
        <f t="shared" si="840"/>
        <v>0</v>
      </c>
      <c r="V2402" s="37">
        <f t="shared" si="841"/>
        <v>75950.960000000006</v>
      </c>
      <c r="W2402" s="37">
        <f t="shared" si="842"/>
        <v>0</v>
      </c>
    </row>
    <row r="2403" spans="1:23" x14ac:dyDescent="0.35">
      <c r="A2403" s="30">
        <v>46017</v>
      </c>
      <c r="B2403" s="31" t="s">
        <v>1061</v>
      </c>
      <c r="C2403" s="31" t="s">
        <v>926</v>
      </c>
      <c r="D2403" s="31">
        <v>42000</v>
      </c>
      <c r="E2403" s="31">
        <v>6720</v>
      </c>
      <c r="F2403" s="31">
        <v>48720</v>
      </c>
      <c r="G2403" s="31">
        <v>48720</v>
      </c>
      <c r="H2403" s="31">
        <f t="shared" si="833"/>
        <v>42000</v>
      </c>
      <c r="I2403" s="30">
        <v>46047</v>
      </c>
      <c r="J2403" s="30" t="s">
        <v>505</v>
      </c>
      <c r="K2403" s="31" t="s">
        <v>504</v>
      </c>
      <c r="L2403" s="31" t="s">
        <v>835</v>
      </c>
      <c r="M2403" s="31" t="s">
        <v>388</v>
      </c>
      <c r="N2403" s="7">
        <v>46045</v>
      </c>
      <c r="O2403" s="33">
        <f t="shared" si="834"/>
        <v>1</v>
      </c>
      <c r="P2403" s="33">
        <f t="shared" si="835"/>
        <v>4</v>
      </c>
      <c r="Q2403" s="52">
        <f t="shared" si="836"/>
        <v>0</v>
      </c>
      <c r="R2403" s="37">
        <f t="shared" si="837"/>
        <v>0</v>
      </c>
      <c r="S2403" s="37">
        <f t="shared" si="838"/>
        <v>0</v>
      </c>
      <c r="T2403" s="37">
        <f t="shared" si="839"/>
        <v>0</v>
      </c>
      <c r="U2403" s="37">
        <f t="shared" si="840"/>
        <v>0</v>
      </c>
      <c r="V2403" s="37">
        <f t="shared" si="841"/>
        <v>42000</v>
      </c>
      <c r="W2403" s="37">
        <f t="shared" si="842"/>
        <v>0</v>
      </c>
    </row>
    <row r="2404" spans="1:23" x14ac:dyDescent="0.35">
      <c r="A2404" s="30">
        <v>46013</v>
      </c>
      <c r="B2404" s="31" t="s">
        <v>1063</v>
      </c>
      <c r="C2404" s="31" t="s">
        <v>831</v>
      </c>
      <c r="D2404" s="31">
        <v>12500</v>
      </c>
      <c r="E2404" s="31"/>
      <c r="F2404" s="31">
        <v>12500</v>
      </c>
      <c r="G2404" s="31">
        <v>12500</v>
      </c>
      <c r="H2404" s="31">
        <f t="shared" si="833"/>
        <v>12500</v>
      </c>
      <c r="I2404" s="30">
        <v>46043</v>
      </c>
      <c r="J2404" s="30" t="s">
        <v>506</v>
      </c>
      <c r="K2404" s="31" t="s">
        <v>504</v>
      </c>
      <c r="L2404" s="31" t="s">
        <v>397</v>
      </c>
      <c r="M2404" s="31" t="s">
        <v>388</v>
      </c>
      <c r="N2404" s="7">
        <v>46045</v>
      </c>
      <c r="O2404" s="33">
        <f t="shared" si="834"/>
        <v>1</v>
      </c>
      <c r="P2404" s="33">
        <f t="shared" si="835"/>
        <v>4</v>
      </c>
      <c r="Q2404" s="52">
        <f t="shared" si="836"/>
        <v>3</v>
      </c>
      <c r="R2404" s="37">
        <f t="shared" si="837"/>
        <v>12500</v>
      </c>
      <c r="S2404" s="37">
        <f t="shared" si="838"/>
        <v>0</v>
      </c>
      <c r="T2404" s="37">
        <f t="shared" si="839"/>
        <v>0</v>
      </c>
      <c r="U2404" s="37">
        <f t="shared" si="840"/>
        <v>0</v>
      </c>
      <c r="V2404" s="37">
        <f t="shared" si="841"/>
        <v>0</v>
      </c>
      <c r="W2404" s="37">
        <f t="shared" si="842"/>
        <v>0</v>
      </c>
    </row>
    <row r="2405" spans="1:23" x14ac:dyDescent="0.35">
      <c r="A2405" s="30">
        <v>46013</v>
      </c>
      <c r="B2405" s="31" t="s">
        <v>1064</v>
      </c>
      <c r="C2405" s="31" t="s">
        <v>831</v>
      </c>
      <c r="D2405" s="31">
        <v>10767.89</v>
      </c>
      <c r="E2405" s="31">
        <v>1722.86</v>
      </c>
      <c r="F2405" s="31">
        <v>12490.75</v>
      </c>
      <c r="G2405" s="31">
        <v>12490.75</v>
      </c>
      <c r="H2405" s="31">
        <f t="shared" si="833"/>
        <v>10767.89</v>
      </c>
      <c r="I2405" s="30">
        <v>46043</v>
      </c>
      <c r="J2405" s="30" t="s">
        <v>506</v>
      </c>
      <c r="K2405" s="31" t="s">
        <v>504</v>
      </c>
      <c r="L2405" s="31" t="s">
        <v>397</v>
      </c>
      <c r="M2405" s="31" t="s">
        <v>388</v>
      </c>
      <c r="N2405" s="7">
        <v>46045</v>
      </c>
      <c r="O2405" s="33">
        <f t="shared" si="834"/>
        <v>1</v>
      </c>
      <c r="P2405" s="33">
        <f t="shared" si="835"/>
        <v>4</v>
      </c>
      <c r="Q2405" s="52">
        <f t="shared" si="836"/>
        <v>3</v>
      </c>
      <c r="R2405" s="37">
        <f t="shared" si="837"/>
        <v>10767.89</v>
      </c>
      <c r="S2405" s="37">
        <f t="shared" si="838"/>
        <v>0</v>
      </c>
      <c r="T2405" s="37">
        <f t="shared" si="839"/>
        <v>0</v>
      </c>
      <c r="U2405" s="37">
        <f t="shared" si="840"/>
        <v>0</v>
      </c>
      <c r="V2405" s="37">
        <f t="shared" si="841"/>
        <v>0</v>
      </c>
      <c r="W2405" s="37">
        <f t="shared" si="842"/>
        <v>0</v>
      </c>
    </row>
    <row r="2406" spans="1:23" x14ac:dyDescent="0.35">
      <c r="A2406" s="30">
        <v>46013</v>
      </c>
      <c r="B2406" s="31" t="s">
        <v>1065</v>
      </c>
      <c r="C2406" s="31" t="s">
        <v>745</v>
      </c>
      <c r="D2406" s="31">
        <v>18000</v>
      </c>
      <c r="E2406" s="31">
        <v>2880</v>
      </c>
      <c r="F2406" s="31">
        <v>20880</v>
      </c>
      <c r="G2406" s="31">
        <v>20880</v>
      </c>
      <c r="H2406" s="31">
        <f t="shared" si="833"/>
        <v>18000</v>
      </c>
      <c r="I2406" s="30">
        <v>46043</v>
      </c>
      <c r="J2406" s="30" t="s">
        <v>506</v>
      </c>
      <c r="K2406" s="31" t="s">
        <v>504</v>
      </c>
      <c r="L2406" s="31" t="s">
        <v>835</v>
      </c>
      <c r="M2406" s="31" t="s">
        <v>388</v>
      </c>
      <c r="N2406" s="7">
        <v>46045</v>
      </c>
      <c r="O2406" s="33">
        <f t="shared" si="834"/>
        <v>1</v>
      </c>
      <c r="P2406" s="33">
        <f t="shared" si="835"/>
        <v>4</v>
      </c>
      <c r="Q2406" s="52">
        <f t="shared" si="836"/>
        <v>3</v>
      </c>
      <c r="R2406" s="37">
        <f t="shared" si="837"/>
        <v>18000</v>
      </c>
      <c r="S2406" s="37">
        <f t="shared" si="838"/>
        <v>0</v>
      </c>
      <c r="T2406" s="37">
        <f t="shared" si="839"/>
        <v>0</v>
      </c>
      <c r="U2406" s="37">
        <f t="shared" si="840"/>
        <v>0</v>
      </c>
      <c r="V2406" s="37">
        <f t="shared" si="841"/>
        <v>0</v>
      </c>
      <c r="W2406" s="37">
        <f t="shared" si="842"/>
        <v>0</v>
      </c>
    </row>
    <row r="2407" spans="1:23" x14ac:dyDescent="0.35">
      <c r="A2407" s="30">
        <v>46013</v>
      </c>
      <c r="B2407" s="31" t="s">
        <v>1067</v>
      </c>
      <c r="C2407" s="31" t="s">
        <v>407</v>
      </c>
      <c r="D2407" s="31">
        <v>31212.47</v>
      </c>
      <c r="E2407" s="31">
        <v>4994</v>
      </c>
      <c r="F2407" s="31">
        <v>36206.47</v>
      </c>
      <c r="G2407" s="31">
        <v>36206.47</v>
      </c>
      <c r="H2407" s="31">
        <f t="shared" si="833"/>
        <v>31212.47</v>
      </c>
      <c r="I2407" s="30">
        <v>46043</v>
      </c>
      <c r="J2407" s="30" t="s">
        <v>506</v>
      </c>
      <c r="K2407" s="31" t="s">
        <v>504</v>
      </c>
      <c r="L2407" s="31" t="s">
        <v>835</v>
      </c>
      <c r="M2407" s="31" t="s">
        <v>388</v>
      </c>
      <c r="N2407" s="7">
        <v>46045</v>
      </c>
      <c r="O2407" s="33">
        <f t="shared" si="834"/>
        <v>1</v>
      </c>
      <c r="P2407" s="33">
        <f t="shared" si="835"/>
        <v>4</v>
      </c>
      <c r="Q2407" s="52">
        <f t="shared" si="836"/>
        <v>3</v>
      </c>
      <c r="R2407" s="37">
        <f t="shared" si="837"/>
        <v>31212.47</v>
      </c>
      <c r="S2407" s="37">
        <f t="shared" si="838"/>
        <v>0</v>
      </c>
      <c r="T2407" s="37">
        <f t="shared" si="839"/>
        <v>0</v>
      </c>
      <c r="U2407" s="37">
        <f t="shared" si="840"/>
        <v>0</v>
      </c>
      <c r="V2407" s="37">
        <f t="shared" si="841"/>
        <v>0</v>
      </c>
      <c r="W2407" s="37">
        <f t="shared" si="842"/>
        <v>0</v>
      </c>
    </row>
    <row r="2408" spans="1:23" x14ac:dyDescent="0.35">
      <c r="A2408" s="30">
        <v>46010</v>
      </c>
      <c r="B2408" s="31" t="s">
        <v>1032</v>
      </c>
      <c r="C2408" s="31" t="s">
        <v>563</v>
      </c>
      <c r="D2408" s="31">
        <v>27360</v>
      </c>
      <c r="E2408" s="31">
        <v>4377.6000000000004</v>
      </c>
      <c r="F2408" s="31">
        <v>31737.599999999999</v>
      </c>
      <c r="G2408" s="31">
        <v>31737.599999999999</v>
      </c>
      <c r="H2408" s="31">
        <f t="shared" si="833"/>
        <v>27360</v>
      </c>
      <c r="I2408" s="30">
        <v>46040</v>
      </c>
      <c r="J2408" s="30" t="s">
        <v>506</v>
      </c>
      <c r="K2408" s="31" t="s">
        <v>504</v>
      </c>
      <c r="L2408" s="31" t="s">
        <v>397</v>
      </c>
      <c r="M2408" s="31" t="s">
        <v>388</v>
      </c>
      <c r="N2408" s="7">
        <v>46045</v>
      </c>
      <c r="O2408" s="33">
        <f t="shared" si="834"/>
        <v>1</v>
      </c>
      <c r="P2408" s="33">
        <f t="shared" si="835"/>
        <v>4</v>
      </c>
      <c r="Q2408" s="52">
        <f t="shared" si="836"/>
        <v>6</v>
      </c>
      <c r="R2408" s="37">
        <f t="shared" si="837"/>
        <v>27360</v>
      </c>
      <c r="S2408" s="37">
        <f t="shared" si="838"/>
        <v>0</v>
      </c>
      <c r="T2408" s="37">
        <f t="shared" si="839"/>
        <v>0</v>
      </c>
      <c r="U2408" s="37">
        <f t="shared" si="840"/>
        <v>0</v>
      </c>
      <c r="V2408" s="37">
        <f t="shared" si="841"/>
        <v>0</v>
      </c>
      <c r="W2408" s="37">
        <f t="shared" si="842"/>
        <v>0</v>
      </c>
    </row>
    <row r="2409" spans="1:23" x14ac:dyDescent="0.35">
      <c r="A2409" s="30">
        <v>46010</v>
      </c>
      <c r="B2409" s="31" t="s">
        <v>1034</v>
      </c>
      <c r="C2409" s="31" t="s">
        <v>803</v>
      </c>
      <c r="D2409" s="31">
        <v>9000</v>
      </c>
      <c r="E2409" s="31">
        <v>1440</v>
      </c>
      <c r="F2409" s="31">
        <v>10440</v>
      </c>
      <c r="G2409" s="31">
        <v>10440</v>
      </c>
      <c r="H2409" s="31">
        <f t="shared" si="833"/>
        <v>9000</v>
      </c>
      <c r="I2409" s="30">
        <v>46040</v>
      </c>
      <c r="J2409" s="30" t="s">
        <v>506</v>
      </c>
      <c r="K2409" s="31" t="s">
        <v>504</v>
      </c>
      <c r="L2409" s="31" t="s">
        <v>397</v>
      </c>
      <c r="M2409" s="31" t="s">
        <v>388</v>
      </c>
      <c r="N2409" s="7">
        <v>46045</v>
      </c>
      <c r="O2409" s="33">
        <f t="shared" si="834"/>
        <v>1</v>
      </c>
      <c r="P2409" s="33">
        <f t="shared" si="835"/>
        <v>4</v>
      </c>
      <c r="Q2409" s="52">
        <f t="shared" si="836"/>
        <v>6</v>
      </c>
      <c r="R2409" s="37">
        <f t="shared" si="837"/>
        <v>9000</v>
      </c>
      <c r="S2409" s="37">
        <f t="shared" si="838"/>
        <v>0</v>
      </c>
      <c r="T2409" s="37">
        <f t="shared" si="839"/>
        <v>0</v>
      </c>
      <c r="U2409" s="37">
        <f t="shared" si="840"/>
        <v>0</v>
      </c>
      <c r="V2409" s="37">
        <f t="shared" si="841"/>
        <v>0</v>
      </c>
      <c r="W2409" s="37">
        <f t="shared" si="842"/>
        <v>0</v>
      </c>
    </row>
    <row r="2410" spans="1:23" x14ac:dyDescent="0.35">
      <c r="A2410" s="30">
        <v>46010</v>
      </c>
      <c r="B2410" s="31" t="s">
        <v>1036</v>
      </c>
      <c r="C2410" s="31" t="s">
        <v>926</v>
      </c>
      <c r="D2410" s="31">
        <v>42000</v>
      </c>
      <c r="E2410" s="31">
        <v>6720</v>
      </c>
      <c r="F2410" s="31">
        <v>48720</v>
      </c>
      <c r="G2410" s="31">
        <v>48720</v>
      </c>
      <c r="H2410" s="31">
        <f t="shared" si="833"/>
        <v>42000</v>
      </c>
      <c r="I2410" s="30">
        <v>46040</v>
      </c>
      <c r="J2410" s="30" t="s">
        <v>506</v>
      </c>
      <c r="K2410" s="31" t="s">
        <v>504</v>
      </c>
      <c r="L2410" s="31" t="s">
        <v>835</v>
      </c>
      <c r="M2410" s="31" t="s">
        <v>388</v>
      </c>
      <c r="N2410" s="7">
        <v>46045</v>
      </c>
      <c r="O2410" s="33">
        <f t="shared" si="834"/>
        <v>1</v>
      </c>
      <c r="P2410" s="33">
        <f t="shared" si="835"/>
        <v>4</v>
      </c>
      <c r="Q2410" s="52">
        <f t="shared" si="836"/>
        <v>6</v>
      </c>
      <c r="R2410" s="37">
        <f t="shared" si="837"/>
        <v>42000</v>
      </c>
      <c r="S2410" s="37">
        <f t="shared" si="838"/>
        <v>0</v>
      </c>
      <c r="T2410" s="37">
        <f t="shared" si="839"/>
        <v>0</v>
      </c>
      <c r="U2410" s="37">
        <f t="shared" si="840"/>
        <v>0</v>
      </c>
      <c r="V2410" s="37">
        <f t="shared" si="841"/>
        <v>0</v>
      </c>
      <c r="W2410" s="37">
        <f t="shared" si="842"/>
        <v>0</v>
      </c>
    </row>
    <row r="2411" spans="1:23" x14ac:dyDescent="0.35">
      <c r="A2411" s="30">
        <v>46010</v>
      </c>
      <c r="B2411" s="31" t="s">
        <v>1037</v>
      </c>
      <c r="C2411" s="31" t="s">
        <v>411</v>
      </c>
      <c r="D2411" s="31">
        <v>15300</v>
      </c>
      <c r="E2411" s="31">
        <v>2448</v>
      </c>
      <c r="F2411" s="31">
        <v>17748</v>
      </c>
      <c r="G2411" s="31">
        <v>17748</v>
      </c>
      <c r="H2411" s="31">
        <f t="shared" si="833"/>
        <v>15300</v>
      </c>
      <c r="I2411" s="30">
        <v>46040</v>
      </c>
      <c r="J2411" s="30" t="s">
        <v>506</v>
      </c>
      <c r="K2411" s="31" t="s">
        <v>504</v>
      </c>
      <c r="L2411" s="31" t="s">
        <v>835</v>
      </c>
      <c r="M2411" s="31" t="s">
        <v>388</v>
      </c>
      <c r="N2411" s="7">
        <v>46045</v>
      </c>
      <c r="O2411" s="33">
        <f t="shared" si="834"/>
        <v>1</v>
      </c>
      <c r="P2411" s="33">
        <f t="shared" si="835"/>
        <v>4</v>
      </c>
      <c r="Q2411" s="52">
        <f t="shared" si="836"/>
        <v>6</v>
      </c>
      <c r="R2411" s="37">
        <f t="shared" si="837"/>
        <v>15300</v>
      </c>
      <c r="S2411" s="37">
        <f t="shared" si="838"/>
        <v>0</v>
      </c>
      <c r="T2411" s="37">
        <f t="shared" si="839"/>
        <v>0</v>
      </c>
      <c r="U2411" s="37">
        <f t="shared" si="840"/>
        <v>0</v>
      </c>
      <c r="V2411" s="37">
        <f t="shared" si="841"/>
        <v>0</v>
      </c>
      <c r="W2411" s="37">
        <f t="shared" si="842"/>
        <v>0</v>
      </c>
    </row>
    <row r="2412" spans="1:23" x14ac:dyDescent="0.35">
      <c r="A2412" s="30">
        <v>46009</v>
      </c>
      <c r="B2412" s="31" t="s">
        <v>1038</v>
      </c>
      <c r="C2412" s="31" t="s">
        <v>522</v>
      </c>
      <c r="D2412" s="31">
        <v>98000</v>
      </c>
      <c r="E2412" s="31">
        <v>15680</v>
      </c>
      <c r="F2412" s="31">
        <v>113680</v>
      </c>
      <c r="G2412" s="31">
        <v>113680</v>
      </c>
      <c r="H2412" s="31">
        <f t="shared" si="833"/>
        <v>98000</v>
      </c>
      <c r="I2412" s="30">
        <v>46039</v>
      </c>
      <c r="J2412" s="30" t="s">
        <v>506</v>
      </c>
      <c r="K2412" s="31" t="s">
        <v>504</v>
      </c>
      <c r="L2412" s="31" t="s">
        <v>397</v>
      </c>
      <c r="M2412" s="31" t="s">
        <v>388</v>
      </c>
      <c r="N2412" s="7">
        <v>46045</v>
      </c>
      <c r="O2412" s="33">
        <f t="shared" si="834"/>
        <v>1</v>
      </c>
      <c r="P2412" s="33">
        <f t="shared" si="835"/>
        <v>4</v>
      </c>
      <c r="Q2412" s="52">
        <f t="shared" si="836"/>
        <v>7</v>
      </c>
      <c r="R2412" s="37">
        <f t="shared" si="837"/>
        <v>98000</v>
      </c>
      <c r="S2412" s="37">
        <f t="shared" si="838"/>
        <v>0</v>
      </c>
      <c r="T2412" s="37">
        <f t="shared" si="839"/>
        <v>0</v>
      </c>
      <c r="U2412" s="37">
        <f t="shared" si="840"/>
        <v>0</v>
      </c>
      <c r="V2412" s="37">
        <f t="shared" si="841"/>
        <v>0</v>
      </c>
      <c r="W2412" s="37">
        <f t="shared" si="842"/>
        <v>0</v>
      </c>
    </row>
    <row r="2413" spans="1:23" x14ac:dyDescent="0.35">
      <c r="A2413" s="30">
        <v>46008</v>
      </c>
      <c r="B2413" s="31" t="s">
        <v>1041</v>
      </c>
      <c r="C2413" s="31" t="s">
        <v>792</v>
      </c>
      <c r="D2413" s="31">
        <v>82000</v>
      </c>
      <c r="E2413" s="31">
        <v>13120</v>
      </c>
      <c r="F2413" s="31">
        <v>95120</v>
      </c>
      <c r="G2413" s="31">
        <v>95120</v>
      </c>
      <c r="H2413" s="31">
        <f t="shared" si="833"/>
        <v>82000</v>
      </c>
      <c r="I2413" s="30">
        <v>46038</v>
      </c>
      <c r="J2413" s="30" t="s">
        <v>506</v>
      </c>
      <c r="K2413" s="31" t="s">
        <v>504</v>
      </c>
      <c r="L2413" s="31" t="s">
        <v>397</v>
      </c>
      <c r="M2413" s="31" t="s">
        <v>388</v>
      </c>
      <c r="N2413" s="7">
        <v>46045</v>
      </c>
      <c r="O2413" s="33">
        <f t="shared" si="834"/>
        <v>1</v>
      </c>
      <c r="P2413" s="33">
        <f t="shared" si="835"/>
        <v>4</v>
      </c>
      <c r="Q2413" s="52">
        <f t="shared" si="836"/>
        <v>8</v>
      </c>
      <c r="R2413" s="37">
        <f t="shared" si="837"/>
        <v>82000</v>
      </c>
      <c r="S2413" s="37">
        <f t="shared" si="838"/>
        <v>0</v>
      </c>
      <c r="T2413" s="37">
        <f t="shared" si="839"/>
        <v>0</v>
      </c>
      <c r="U2413" s="37">
        <f t="shared" si="840"/>
        <v>0</v>
      </c>
      <c r="V2413" s="37">
        <f t="shared" si="841"/>
        <v>0</v>
      </c>
      <c r="W2413" s="37">
        <f t="shared" si="842"/>
        <v>0</v>
      </c>
    </row>
    <row r="2414" spans="1:23" x14ac:dyDescent="0.35">
      <c r="A2414" s="30">
        <v>46008</v>
      </c>
      <c r="B2414" s="31" t="s">
        <v>1043</v>
      </c>
      <c r="C2414" s="31" t="s">
        <v>400</v>
      </c>
      <c r="D2414" s="31">
        <v>111485.03</v>
      </c>
      <c r="E2414" s="31">
        <v>17837.599999999999</v>
      </c>
      <c r="F2414" s="31">
        <v>129322.63</v>
      </c>
      <c r="G2414" s="31">
        <v>129322.63</v>
      </c>
      <c r="H2414" s="31">
        <f t="shared" si="833"/>
        <v>111485.03</v>
      </c>
      <c r="I2414" s="30">
        <v>46038</v>
      </c>
      <c r="J2414" s="30" t="s">
        <v>506</v>
      </c>
      <c r="K2414" s="31" t="s">
        <v>504</v>
      </c>
      <c r="L2414" s="31" t="s">
        <v>397</v>
      </c>
      <c r="M2414" s="31" t="s">
        <v>388</v>
      </c>
      <c r="N2414" s="7">
        <v>46045</v>
      </c>
      <c r="O2414" s="33">
        <f t="shared" si="834"/>
        <v>1</v>
      </c>
      <c r="P2414" s="33">
        <f t="shared" si="835"/>
        <v>4</v>
      </c>
      <c r="Q2414" s="52">
        <f t="shared" si="836"/>
        <v>8</v>
      </c>
      <c r="R2414" s="37">
        <f t="shared" si="837"/>
        <v>111485.03</v>
      </c>
      <c r="S2414" s="37">
        <f t="shared" si="838"/>
        <v>0</v>
      </c>
      <c r="T2414" s="37">
        <f t="shared" si="839"/>
        <v>0</v>
      </c>
      <c r="U2414" s="37">
        <f t="shared" si="840"/>
        <v>0</v>
      </c>
      <c r="V2414" s="37">
        <f t="shared" si="841"/>
        <v>0</v>
      </c>
      <c r="W2414" s="37">
        <f t="shared" si="842"/>
        <v>0</v>
      </c>
    </row>
    <row r="2415" spans="1:23" x14ac:dyDescent="0.35">
      <c r="A2415" s="30">
        <v>46007</v>
      </c>
      <c r="B2415" s="31" t="s">
        <v>1046</v>
      </c>
      <c r="C2415" s="31" t="s">
        <v>644</v>
      </c>
      <c r="D2415" s="31">
        <v>12962</v>
      </c>
      <c r="E2415" s="31">
        <v>2073.92</v>
      </c>
      <c r="F2415" s="31">
        <v>15035.92</v>
      </c>
      <c r="G2415" s="31">
        <v>15035.92</v>
      </c>
      <c r="H2415" s="31">
        <f t="shared" si="833"/>
        <v>12962</v>
      </c>
      <c r="I2415" s="30">
        <v>46037</v>
      </c>
      <c r="J2415" s="30" t="s">
        <v>506</v>
      </c>
      <c r="K2415" s="31" t="s">
        <v>504</v>
      </c>
      <c r="L2415" s="31" t="s">
        <v>835</v>
      </c>
      <c r="M2415" s="31" t="s">
        <v>388</v>
      </c>
      <c r="N2415" s="7">
        <v>46045</v>
      </c>
      <c r="O2415" s="33">
        <f t="shared" si="834"/>
        <v>1</v>
      </c>
      <c r="P2415" s="33">
        <f t="shared" si="835"/>
        <v>4</v>
      </c>
      <c r="Q2415" s="52">
        <f t="shared" si="836"/>
        <v>9</v>
      </c>
      <c r="R2415" s="37">
        <f t="shared" si="837"/>
        <v>12962</v>
      </c>
      <c r="S2415" s="37">
        <f t="shared" si="838"/>
        <v>0</v>
      </c>
      <c r="T2415" s="37">
        <f t="shared" si="839"/>
        <v>0</v>
      </c>
      <c r="U2415" s="37">
        <f t="shared" si="840"/>
        <v>0</v>
      </c>
      <c r="V2415" s="37">
        <f t="shared" si="841"/>
        <v>0</v>
      </c>
      <c r="W2415" s="37">
        <f t="shared" si="842"/>
        <v>0</v>
      </c>
    </row>
    <row r="2416" spans="1:23" x14ac:dyDescent="0.35">
      <c r="A2416" s="30">
        <v>46006</v>
      </c>
      <c r="B2416" s="31" t="s">
        <v>1047</v>
      </c>
      <c r="C2416" s="31" t="s">
        <v>586</v>
      </c>
      <c r="D2416" s="31">
        <v>39000</v>
      </c>
      <c r="E2416" s="31"/>
      <c r="F2416" s="31">
        <v>39000</v>
      </c>
      <c r="G2416" s="31">
        <v>39000</v>
      </c>
      <c r="H2416" s="31">
        <f t="shared" si="833"/>
        <v>39000</v>
      </c>
      <c r="I2416" s="30">
        <v>46036</v>
      </c>
      <c r="J2416" s="30" t="s">
        <v>506</v>
      </c>
      <c r="K2416" s="31" t="s">
        <v>504</v>
      </c>
      <c r="L2416" s="31" t="s">
        <v>397</v>
      </c>
      <c r="M2416" s="31" t="s">
        <v>388</v>
      </c>
      <c r="N2416" s="7">
        <v>46045</v>
      </c>
      <c r="O2416" s="33">
        <f t="shared" si="834"/>
        <v>1</v>
      </c>
      <c r="P2416" s="33">
        <f t="shared" si="835"/>
        <v>4</v>
      </c>
      <c r="Q2416" s="52">
        <f t="shared" si="836"/>
        <v>10</v>
      </c>
      <c r="R2416" s="37">
        <f t="shared" si="837"/>
        <v>39000</v>
      </c>
      <c r="S2416" s="37">
        <f t="shared" si="838"/>
        <v>0</v>
      </c>
      <c r="T2416" s="37">
        <f t="shared" si="839"/>
        <v>0</v>
      </c>
      <c r="U2416" s="37">
        <f t="shared" si="840"/>
        <v>0</v>
      </c>
      <c r="V2416" s="37">
        <f t="shared" si="841"/>
        <v>0</v>
      </c>
      <c r="W2416" s="37">
        <f t="shared" si="842"/>
        <v>0</v>
      </c>
    </row>
    <row r="2417" spans="1:23" x14ac:dyDescent="0.35">
      <c r="A2417" s="30">
        <v>46001</v>
      </c>
      <c r="B2417" s="31" t="s">
        <v>986</v>
      </c>
      <c r="C2417" s="31" t="s">
        <v>512</v>
      </c>
      <c r="D2417" s="31">
        <v>6880</v>
      </c>
      <c r="E2417" s="31">
        <v>1100.8</v>
      </c>
      <c r="F2417" s="31">
        <v>7980.8</v>
      </c>
      <c r="G2417" s="31">
        <v>7980.8</v>
      </c>
      <c r="H2417" s="31">
        <f t="shared" si="833"/>
        <v>6880</v>
      </c>
      <c r="I2417" s="30">
        <v>46031</v>
      </c>
      <c r="J2417" s="30" t="s">
        <v>506</v>
      </c>
      <c r="K2417" s="31" t="s">
        <v>504</v>
      </c>
      <c r="L2417" s="31" t="s">
        <v>835</v>
      </c>
      <c r="M2417" s="31" t="s">
        <v>388</v>
      </c>
      <c r="N2417" s="7">
        <v>46045</v>
      </c>
      <c r="O2417" s="33">
        <f t="shared" si="834"/>
        <v>1</v>
      </c>
      <c r="P2417" s="33">
        <f t="shared" si="835"/>
        <v>4</v>
      </c>
      <c r="Q2417" s="52">
        <f t="shared" si="836"/>
        <v>15</v>
      </c>
      <c r="R2417" s="37">
        <f t="shared" si="837"/>
        <v>6880</v>
      </c>
      <c r="S2417" s="37">
        <f t="shared" si="838"/>
        <v>0</v>
      </c>
      <c r="T2417" s="37">
        <f t="shared" si="839"/>
        <v>0</v>
      </c>
      <c r="U2417" s="37">
        <f t="shared" si="840"/>
        <v>0</v>
      </c>
      <c r="V2417" s="37">
        <f t="shared" si="841"/>
        <v>0</v>
      </c>
      <c r="W2417" s="37">
        <f t="shared" si="842"/>
        <v>0</v>
      </c>
    </row>
    <row r="2418" spans="1:23" x14ac:dyDescent="0.35">
      <c r="A2418" s="30">
        <v>45994</v>
      </c>
      <c r="B2418" s="31" t="s">
        <v>978</v>
      </c>
      <c r="C2418" s="31" t="s">
        <v>644</v>
      </c>
      <c r="D2418" s="31">
        <v>16202.5</v>
      </c>
      <c r="E2418" s="31">
        <v>2592.4</v>
      </c>
      <c r="F2418" s="31">
        <v>18794.900000000001</v>
      </c>
      <c r="G2418" s="31">
        <v>18794.900000000001</v>
      </c>
      <c r="H2418" s="31">
        <f t="shared" si="833"/>
        <v>16202.5</v>
      </c>
      <c r="I2418" s="30">
        <v>46024</v>
      </c>
      <c r="J2418" s="30" t="s">
        <v>506</v>
      </c>
      <c r="K2418" s="31" t="s">
        <v>504</v>
      </c>
      <c r="L2418" s="31" t="s">
        <v>835</v>
      </c>
      <c r="M2418" s="31" t="s">
        <v>388</v>
      </c>
      <c r="N2418" s="7">
        <v>46045</v>
      </c>
      <c r="O2418" s="33">
        <f t="shared" si="834"/>
        <v>1</v>
      </c>
      <c r="P2418" s="33">
        <f t="shared" si="835"/>
        <v>4</v>
      </c>
      <c r="Q2418" s="52">
        <f t="shared" si="836"/>
        <v>22</v>
      </c>
      <c r="R2418" s="37">
        <f t="shared" si="837"/>
        <v>16202.5</v>
      </c>
      <c r="S2418" s="37">
        <f t="shared" si="838"/>
        <v>0</v>
      </c>
      <c r="T2418" s="37">
        <f t="shared" si="839"/>
        <v>0</v>
      </c>
      <c r="U2418" s="37">
        <f t="shared" si="840"/>
        <v>0</v>
      </c>
      <c r="V2418" s="37">
        <f t="shared" si="841"/>
        <v>0</v>
      </c>
      <c r="W2418" s="37">
        <f t="shared" si="842"/>
        <v>0</v>
      </c>
    </row>
    <row r="2419" spans="1:23" x14ac:dyDescent="0.35">
      <c r="A2419" s="30">
        <v>45993</v>
      </c>
      <c r="B2419" s="31" t="s">
        <v>982</v>
      </c>
      <c r="C2419" s="31" t="s">
        <v>800</v>
      </c>
      <c r="D2419" s="31">
        <v>8370</v>
      </c>
      <c r="E2419" s="31">
        <v>1339.2</v>
      </c>
      <c r="F2419" s="31">
        <v>9709.2000000000007</v>
      </c>
      <c r="G2419" s="31">
        <v>9709.2000000000007</v>
      </c>
      <c r="H2419" s="31">
        <f t="shared" si="833"/>
        <v>8370</v>
      </c>
      <c r="I2419" s="30">
        <v>46023</v>
      </c>
      <c r="J2419" s="30" t="s">
        <v>506</v>
      </c>
      <c r="K2419" s="31" t="s">
        <v>504</v>
      </c>
      <c r="L2419" s="31" t="s">
        <v>835</v>
      </c>
      <c r="M2419" s="31" t="s">
        <v>388</v>
      </c>
      <c r="N2419" s="7">
        <v>46045</v>
      </c>
      <c r="O2419" s="33">
        <f t="shared" si="834"/>
        <v>1</v>
      </c>
      <c r="P2419" s="33">
        <f t="shared" si="835"/>
        <v>4</v>
      </c>
      <c r="Q2419" s="52">
        <f t="shared" si="836"/>
        <v>23</v>
      </c>
      <c r="R2419" s="37">
        <f t="shared" si="837"/>
        <v>8370</v>
      </c>
      <c r="S2419" s="37">
        <f t="shared" si="838"/>
        <v>0</v>
      </c>
      <c r="T2419" s="37">
        <f t="shared" si="839"/>
        <v>0</v>
      </c>
      <c r="U2419" s="37">
        <f t="shared" si="840"/>
        <v>0</v>
      </c>
      <c r="V2419" s="37">
        <f t="shared" si="841"/>
        <v>0</v>
      </c>
      <c r="W2419" s="37">
        <f t="shared" si="842"/>
        <v>0</v>
      </c>
    </row>
    <row r="2420" spans="1:23" x14ac:dyDescent="0.35">
      <c r="A2420" s="30">
        <v>45989</v>
      </c>
      <c r="B2420" s="31" t="s">
        <v>970</v>
      </c>
      <c r="C2420" s="31" t="s">
        <v>644</v>
      </c>
      <c r="D2420" s="31">
        <v>9632.02</v>
      </c>
      <c r="E2420" s="31">
        <v>1541.12</v>
      </c>
      <c r="F2420" s="31">
        <v>11173.14</v>
      </c>
      <c r="G2420" s="31">
        <v>11173.14</v>
      </c>
      <c r="H2420" s="31">
        <f t="shared" si="833"/>
        <v>9632.02</v>
      </c>
      <c r="I2420" s="30">
        <v>46019</v>
      </c>
      <c r="J2420" s="30" t="s">
        <v>506</v>
      </c>
      <c r="K2420" s="31" t="s">
        <v>504</v>
      </c>
      <c r="L2420" s="31" t="s">
        <v>835</v>
      </c>
      <c r="M2420" s="31" t="s">
        <v>388</v>
      </c>
      <c r="N2420" s="7">
        <v>46045</v>
      </c>
      <c r="O2420" s="33">
        <f t="shared" si="834"/>
        <v>1</v>
      </c>
      <c r="P2420" s="33">
        <f t="shared" si="835"/>
        <v>4</v>
      </c>
      <c r="Q2420" s="52">
        <f t="shared" si="836"/>
        <v>27</v>
      </c>
      <c r="R2420" s="37">
        <f t="shared" si="837"/>
        <v>9632.02</v>
      </c>
      <c r="S2420" s="37">
        <f t="shared" si="838"/>
        <v>0</v>
      </c>
      <c r="T2420" s="37">
        <f t="shared" si="839"/>
        <v>0</v>
      </c>
      <c r="U2420" s="37">
        <f t="shared" si="840"/>
        <v>0</v>
      </c>
      <c r="V2420" s="37">
        <f t="shared" si="841"/>
        <v>0</v>
      </c>
      <c r="W2420" s="37">
        <f t="shared" si="842"/>
        <v>0</v>
      </c>
    </row>
    <row r="2421" spans="1:23" x14ac:dyDescent="0.35">
      <c r="A2421" s="30">
        <v>45989</v>
      </c>
      <c r="B2421" s="31" t="s">
        <v>971</v>
      </c>
      <c r="C2421" s="31" t="s">
        <v>512</v>
      </c>
      <c r="D2421" s="31">
        <v>16450</v>
      </c>
      <c r="E2421" s="31">
        <v>2632</v>
      </c>
      <c r="F2421" s="31">
        <v>19082</v>
      </c>
      <c r="G2421" s="31">
        <v>19082</v>
      </c>
      <c r="H2421" s="31">
        <f t="shared" si="833"/>
        <v>16450</v>
      </c>
      <c r="I2421" s="30">
        <v>46019</v>
      </c>
      <c r="J2421" s="30" t="s">
        <v>506</v>
      </c>
      <c r="K2421" s="31" t="s">
        <v>504</v>
      </c>
      <c r="L2421" s="31" t="s">
        <v>835</v>
      </c>
      <c r="M2421" s="31" t="s">
        <v>388</v>
      </c>
      <c r="N2421" s="7">
        <v>46045</v>
      </c>
      <c r="O2421" s="33">
        <f t="shared" si="834"/>
        <v>1</v>
      </c>
      <c r="P2421" s="33">
        <f t="shared" si="835"/>
        <v>4</v>
      </c>
      <c r="Q2421" s="52">
        <f t="shared" si="836"/>
        <v>27</v>
      </c>
      <c r="R2421" s="37">
        <f t="shared" si="837"/>
        <v>16450</v>
      </c>
      <c r="S2421" s="37">
        <f t="shared" si="838"/>
        <v>0</v>
      </c>
      <c r="T2421" s="37">
        <f t="shared" si="839"/>
        <v>0</v>
      </c>
      <c r="U2421" s="37">
        <f t="shared" si="840"/>
        <v>0</v>
      </c>
      <c r="V2421" s="37">
        <f t="shared" si="841"/>
        <v>0</v>
      </c>
      <c r="W2421" s="37">
        <f t="shared" si="842"/>
        <v>0</v>
      </c>
    </row>
    <row r="2422" spans="1:23" x14ac:dyDescent="0.35">
      <c r="A2422" s="30">
        <v>45953</v>
      </c>
      <c r="B2422" s="31" t="s">
        <v>960</v>
      </c>
      <c r="C2422" s="31" t="s">
        <v>858</v>
      </c>
      <c r="D2422" s="31">
        <v>19694.400000000001</v>
      </c>
      <c r="E2422" s="31">
        <v>3151.1</v>
      </c>
      <c r="F2422" s="31">
        <v>22845.5</v>
      </c>
      <c r="G2422" s="31">
        <v>2429.5</v>
      </c>
      <c r="H2422" s="31">
        <f>G2422/1.16</f>
        <v>2094.3965517241381</v>
      </c>
      <c r="I2422" s="30">
        <v>45968</v>
      </c>
      <c r="J2422" s="30" t="s">
        <v>506</v>
      </c>
      <c r="K2422" s="31" t="s">
        <v>510</v>
      </c>
      <c r="L2422" s="31" t="s">
        <v>835</v>
      </c>
      <c r="M2422" s="31" t="s">
        <v>388</v>
      </c>
      <c r="N2422" s="7">
        <v>46045</v>
      </c>
      <c r="O2422" s="33">
        <f t="shared" si="834"/>
        <v>1</v>
      </c>
      <c r="P2422" s="33">
        <f t="shared" si="835"/>
        <v>4</v>
      </c>
      <c r="Q2422" s="52">
        <f t="shared" si="836"/>
        <v>78</v>
      </c>
      <c r="R2422" s="37">
        <f t="shared" si="837"/>
        <v>0</v>
      </c>
      <c r="S2422" s="37">
        <f t="shared" si="838"/>
        <v>0</v>
      </c>
      <c r="T2422" s="37">
        <f t="shared" si="839"/>
        <v>2094.3965517241381</v>
      </c>
      <c r="U2422" s="37">
        <f t="shared" si="840"/>
        <v>0</v>
      </c>
      <c r="V2422" s="37">
        <f t="shared" si="841"/>
        <v>0</v>
      </c>
      <c r="W2422" s="37">
        <f t="shared" si="842"/>
        <v>0</v>
      </c>
    </row>
    <row r="2423" spans="1:23" x14ac:dyDescent="0.35">
      <c r="A2423" s="30">
        <v>45944</v>
      </c>
      <c r="B2423" s="31" t="s">
        <v>959</v>
      </c>
      <c r="C2423" s="31" t="s">
        <v>920</v>
      </c>
      <c r="D2423" s="31">
        <v>14295.42</v>
      </c>
      <c r="E2423" s="31">
        <v>2287.27</v>
      </c>
      <c r="F2423" s="31">
        <v>16582.689999999999</v>
      </c>
      <c r="G2423" s="31">
        <v>16582.689999999999</v>
      </c>
      <c r="H2423" s="31">
        <f t="shared" ref="H2423:H2426" si="843">D2423</f>
        <v>14295.42</v>
      </c>
      <c r="I2423" s="30">
        <v>45974</v>
      </c>
      <c r="J2423" s="30" t="s">
        <v>506</v>
      </c>
      <c r="K2423" s="31" t="s">
        <v>504</v>
      </c>
      <c r="L2423" s="31" t="s">
        <v>835</v>
      </c>
      <c r="M2423" s="31" t="s">
        <v>388</v>
      </c>
      <c r="N2423" s="7">
        <v>46045</v>
      </c>
      <c r="O2423" s="33">
        <f t="shared" si="834"/>
        <v>1</v>
      </c>
      <c r="P2423" s="33">
        <f t="shared" si="835"/>
        <v>4</v>
      </c>
      <c r="Q2423" s="52">
        <f t="shared" si="836"/>
        <v>72</v>
      </c>
      <c r="R2423" s="37">
        <f t="shared" si="837"/>
        <v>0</v>
      </c>
      <c r="S2423" s="37">
        <f t="shared" si="838"/>
        <v>0</v>
      </c>
      <c r="T2423" s="37">
        <f t="shared" si="839"/>
        <v>14295.42</v>
      </c>
      <c r="U2423" s="37">
        <f t="shared" si="840"/>
        <v>0</v>
      </c>
      <c r="V2423" s="37">
        <f t="shared" si="841"/>
        <v>0</v>
      </c>
      <c r="W2423" s="37">
        <f t="shared" si="842"/>
        <v>0</v>
      </c>
    </row>
    <row r="2424" spans="1:23" x14ac:dyDescent="0.35">
      <c r="A2424" s="30">
        <v>45933</v>
      </c>
      <c r="B2424" s="31" t="s">
        <v>953</v>
      </c>
      <c r="C2424" s="31" t="s">
        <v>920</v>
      </c>
      <c r="D2424" s="31">
        <v>24043.32</v>
      </c>
      <c r="E2424" s="31">
        <v>3846.93</v>
      </c>
      <c r="F2424" s="31">
        <v>27890.25</v>
      </c>
      <c r="G2424" s="31">
        <v>27890.25</v>
      </c>
      <c r="H2424" s="31">
        <f t="shared" si="843"/>
        <v>24043.32</v>
      </c>
      <c r="I2424" s="30">
        <v>45963</v>
      </c>
      <c r="J2424" s="30" t="s">
        <v>506</v>
      </c>
      <c r="K2424" s="31" t="s">
        <v>504</v>
      </c>
      <c r="L2424" s="31" t="s">
        <v>835</v>
      </c>
      <c r="M2424" s="31" t="s">
        <v>388</v>
      </c>
      <c r="N2424" s="7">
        <v>46045</v>
      </c>
      <c r="O2424" s="33">
        <f t="shared" si="834"/>
        <v>1</v>
      </c>
      <c r="P2424" s="33">
        <f t="shared" si="835"/>
        <v>4</v>
      </c>
      <c r="Q2424" s="52">
        <f t="shared" si="836"/>
        <v>83</v>
      </c>
      <c r="R2424" s="37">
        <f t="shared" si="837"/>
        <v>0</v>
      </c>
      <c r="S2424" s="37">
        <f t="shared" si="838"/>
        <v>0</v>
      </c>
      <c r="T2424" s="37">
        <f t="shared" si="839"/>
        <v>24043.32</v>
      </c>
      <c r="U2424" s="37">
        <f t="shared" si="840"/>
        <v>0</v>
      </c>
      <c r="V2424" s="37">
        <f t="shared" si="841"/>
        <v>0</v>
      </c>
      <c r="W2424" s="37">
        <f t="shared" si="842"/>
        <v>0</v>
      </c>
    </row>
    <row r="2425" spans="1:23" x14ac:dyDescent="0.35">
      <c r="A2425" s="30">
        <v>45931</v>
      </c>
      <c r="B2425" s="31" t="s">
        <v>954</v>
      </c>
      <c r="C2425" s="31" t="s">
        <v>768</v>
      </c>
      <c r="D2425" s="31">
        <v>21675</v>
      </c>
      <c r="E2425" s="31">
        <v>3468</v>
      </c>
      <c r="F2425" s="31">
        <v>25143</v>
      </c>
      <c r="G2425" s="31">
        <v>25143</v>
      </c>
      <c r="H2425" s="31">
        <f t="shared" si="843"/>
        <v>21675</v>
      </c>
      <c r="I2425" s="30">
        <v>45961</v>
      </c>
      <c r="J2425" s="30" t="s">
        <v>506</v>
      </c>
      <c r="K2425" s="31" t="s">
        <v>504</v>
      </c>
      <c r="L2425" s="31" t="s">
        <v>405</v>
      </c>
      <c r="M2425" s="31" t="s">
        <v>388</v>
      </c>
      <c r="N2425" s="7">
        <v>46045</v>
      </c>
      <c r="O2425" s="33">
        <f t="shared" si="834"/>
        <v>1</v>
      </c>
      <c r="P2425" s="33">
        <f t="shared" si="835"/>
        <v>4</v>
      </c>
      <c r="Q2425" s="52">
        <f t="shared" si="836"/>
        <v>85</v>
      </c>
      <c r="R2425" s="37">
        <f t="shared" si="837"/>
        <v>0</v>
      </c>
      <c r="S2425" s="37">
        <f t="shared" si="838"/>
        <v>0</v>
      </c>
      <c r="T2425" s="37">
        <f t="shared" si="839"/>
        <v>21675</v>
      </c>
      <c r="U2425" s="37">
        <f t="shared" si="840"/>
        <v>0</v>
      </c>
      <c r="V2425" s="37">
        <f t="shared" si="841"/>
        <v>0</v>
      </c>
      <c r="W2425" s="37">
        <f t="shared" si="842"/>
        <v>0</v>
      </c>
    </row>
    <row r="2426" spans="1:23" x14ac:dyDescent="0.35">
      <c r="A2426" s="30">
        <v>45930</v>
      </c>
      <c r="B2426" s="31" t="s">
        <v>944</v>
      </c>
      <c r="C2426" s="31" t="s">
        <v>920</v>
      </c>
      <c r="D2426" s="31">
        <v>115800</v>
      </c>
      <c r="E2426" s="31">
        <v>18528</v>
      </c>
      <c r="F2426" s="31">
        <v>134328</v>
      </c>
      <c r="G2426" s="31">
        <v>134328</v>
      </c>
      <c r="H2426" s="31">
        <f t="shared" si="843"/>
        <v>115800</v>
      </c>
      <c r="I2426" s="30">
        <v>45960</v>
      </c>
      <c r="J2426" s="30" t="s">
        <v>506</v>
      </c>
      <c r="K2426" s="31" t="s">
        <v>504</v>
      </c>
      <c r="L2426" s="31" t="s">
        <v>835</v>
      </c>
      <c r="M2426" s="31" t="s">
        <v>388</v>
      </c>
      <c r="N2426" s="7">
        <v>46045</v>
      </c>
      <c r="O2426" s="33">
        <f t="shared" si="834"/>
        <v>1</v>
      </c>
      <c r="P2426" s="33">
        <f t="shared" si="835"/>
        <v>4</v>
      </c>
      <c r="Q2426" s="52">
        <f t="shared" si="836"/>
        <v>86</v>
      </c>
      <c r="R2426" s="37">
        <f t="shared" si="837"/>
        <v>0</v>
      </c>
      <c r="S2426" s="37">
        <f t="shared" si="838"/>
        <v>0</v>
      </c>
      <c r="T2426" s="37">
        <f t="shared" si="839"/>
        <v>115800</v>
      </c>
      <c r="U2426" s="37">
        <f t="shared" si="840"/>
        <v>0</v>
      </c>
      <c r="V2426" s="37">
        <f t="shared" si="841"/>
        <v>0</v>
      </c>
      <c r="W2426" s="37">
        <f t="shared" si="842"/>
        <v>0</v>
      </c>
    </row>
    <row r="2427" spans="1:23" x14ac:dyDescent="0.35">
      <c r="A2427" s="30">
        <v>45920</v>
      </c>
      <c r="B2427" s="31" t="s">
        <v>941</v>
      </c>
      <c r="C2427" s="31" t="s">
        <v>920</v>
      </c>
      <c r="D2427" s="31">
        <v>28965.32</v>
      </c>
      <c r="E2427" s="31">
        <v>4634.45</v>
      </c>
      <c r="F2427" s="31">
        <v>33599.769999999997</v>
      </c>
      <c r="G2427" s="31">
        <v>13139.08</v>
      </c>
      <c r="H2427" s="31">
        <f>G2427/1.16</f>
        <v>11326.793103448277</v>
      </c>
      <c r="I2427" s="30">
        <v>45950</v>
      </c>
      <c r="J2427" s="30" t="s">
        <v>506</v>
      </c>
      <c r="K2427" s="31" t="s">
        <v>510</v>
      </c>
      <c r="L2427" s="31" t="s">
        <v>835</v>
      </c>
      <c r="M2427" s="31" t="s">
        <v>388</v>
      </c>
      <c r="N2427" s="7">
        <v>46045</v>
      </c>
      <c r="O2427" s="33">
        <f t="shared" si="834"/>
        <v>1</v>
      </c>
      <c r="P2427" s="33">
        <f t="shared" si="835"/>
        <v>4</v>
      </c>
      <c r="Q2427" s="52">
        <f t="shared" si="836"/>
        <v>96</v>
      </c>
      <c r="R2427" s="37">
        <f t="shared" si="837"/>
        <v>0</v>
      </c>
      <c r="S2427" s="37">
        <f t="shared" si="838"/>
        <v>0</v>
      </c>
      <c r="T2427" s="37">
        <f t="shared" si="839"/>
        <v>0</v>
      </c>
      <c r="U2427" s="37">
        <f t="shared" si="840"/>
        <v>11326.793103448277</v>
      </c>
      <c r="V2427" s="37">
        <f t="shared" si="841"/>
        <v>0</v>
      </c>
      <c r="W2427" s="37">
        <f t="shared" si="842"/>
        <v>0</v>
      </c>
    </row>
    <row r="2428" spans="1:23" x14ac:dyDescent="0.35">
      <c r="A2428" s="30">
        <v>45915</v>
      </c>
      <c r="B2428" s="31" t="s">
        <v>935</v>
      </c>
      <c r="C2428" s="31" t="s">
        <v>514</v>
      </c>
      <c r="D2428" s="31">
        <v>7125</v>
      </c>
      <c r="E2428" s="31">
        <v>1140</v>
      </c>
      <c r="F2428" s="31">
        <v>8265</v>
      </c>
      <c r="G2428" s="31">
        <v>8265</v>
      </c>
      <c r="H2428" s="31">
        <f t="shared" ref="H2428:H2431" si="844">D2428</f>
        <v>7125</v>
      </c>
      <c r="I2428" s="30">
        <v>45945</v>
      </c>
      <c r="J2428" s="30" t="s">
        <v>506</v>
      </c>
      <c r="K2428" s="31" t="s">
        <v>504</v>
      </c>
      <c r="L2428" s="31" t="s">
        <v>397</v>
      </c>
      <c r="M2428" s="31" t="s">
        <v>388</v>
      </c>
      <c r="N2428" s="7">
        <v>46045</v>
      </c>
      <c r="O2428" s="33">
        <f t="shared" si="834"/>
        <v>1</v>
      </c>
      <c r="P2428" s="33">
        <f t="shared" si="835"/>
        <v>4</v>
      </c>
      <c r="Q2428" s="52">
        <f t="shared" si="836"/>
        <v>101</v>
      </c>
      <c r="R2428" s="37">
        <f t="shared" si="837"/>
        <v>0</v>
      </c>
      <c r="S2428" s="37">
        <f t="shared" si="838"/>
        <v>0</v>
      </c>
      <c r="T2428" s="37">
        <f t="shared" si="839"/>
        <v>0</v>
      </c>
      <c r="U2428" s="37">
        <f t="shared" si="840"/>
        <v>7125</v>
      </c>
      <c r="V2428" s="37">
        <f t="shared" si="841"/>
        <v>0</v>
      </c>
      <c r="W2428" s="37">
        <f t="shared" si="842"/>
        <v>0</v>
      </c>
    </row>
    <row r="2429" spans="1:23" x14ac:dyDescent="0.35">
      <c r="A2429" s="30">
        <v>45896</v>
      </c>
      <c r="B2429" s="31" t="s">
        <v>921</v>
      </c>
      <c r="C2429" s="31" t="s">
        <v>514</v>
      </c>
      <c r="D2429" s="31">
        <v>4375</v>
      </c>
      <c r="E2429" s="31">
        <v>700</v>
      </c>
      <c r="F2429" s="31">
        <v>5075</v>
      </c>
      <c r="G2429" s="31">
        <v>5075</v>
      </c>
      <c r="H2429" s="31">
        <f t="shared" si="844"/>
        <v>4375</v>
      </c>
      <c r="I2429" s="30">
        <v>45926</v>
      </c>
      <c r="J2429" s="30" t="s">
        <v>506</v>
      </c>
      <c r="K2429" s="31" t="s">
        <v>504</v>
      </c>
      <c r="L2429" s="31" t="s">
        <v>397</v>
      </c>
      <c r="M2429" s="31" t="s">
        <v>388</v>
      </c>
      <c r="N2429" s="7">
        <v>46045</v>
      </c>
      <c r="O2429" s="33">
        <f t="shared" si="834"/>
        <v>1</v>
      </c>
      <c r="P2429" s="33">
        <f t="shared" si="835"/>
        <v>4</v>
      </c>
      <c r="Q2429" s="52">
        <f t="shared" si="836"/>
        <v>120</v>
      </c>
      <c r="R2429" s="37">
        <f t="shared" si="837"/>
        <v>0</v>
      </c>
      <c r="S2429" s="37">
        <f t="shared" si="838"/>
        <v>0</v>
      </c>
      <c r="T2429" s="37">
        <f t="shared" si="839"/>
        <v>0</v>
      </c>
      <c r="U2429" s="37">
        <f t="shared" si="840"/>
        <v>4375</v>
      </c>
      <c r="V2429" s="37">
        <f t="shared" si="841"/>
        <v>0</v>
      </c>
      <c r="W2429" s="37">
        <f t="shared" si="842"/>
        <v>0</v>
      </c>
    </row>
    <row r="2430" spans="1:23" x14ac:dyDescent="0.35">
      <c r="A2430" s="30">
        <v>45895</v>
      </c>
      <c r="B2430" s="31" t="s">
        <v>922</v>
      </c>
      <c r="C2430" s="31" t="s">
        <v>545</v>
      </c>
      <c r="D2430" s="31">
        <v>22364.16</v>
      </c>
      <c r="E2430" s="31"/>
      <c r="F2430" s="31">
        <v>22364.16</v>
      </c>
      <c r="G2430" s="31">
        <v>22364.16</v>
      </c>
      <c r="H2430" s="31">
        <f t="shared" si="844"/>
        <v>22364.16</v>
      </c>
      <c r="I2430" s="30">
        <v>45925</v>
      </c>
      <c r="J2430" s="30" t="s">
        <v>506</v>
      </c>
      <c r="K2430" s="31" t="s">
        <v>504</v>
      </c>
      <c r="L2430" s="31" t="s">
        <v>405</v>
      </c>
      <c r="M2430" s="31" t="s">
        <v>388</v>
      </c>
      <c r="N2430" s="7">
        <v>46045</v>
      </c>
      <c r="O2430" s="33">
        <f t="shared" si="834"/>
        <v>1</v>
      </c>
      <c r="P2430" s="33">
        <f t="shared" si="835"/>
        <v>4</v>
      </c>
      <c r="Q2430" s="52">
        <f t="shared" si="836"/>
        <v>121</v>
      </c>
      <c r="R2430" s="37">
        <f t="shared" si="837"/>
        <v>0</v>
      </c>
      <c r="S2430" s="37">
        <f t="shared" si="838"/>
        <v>0</v>
      </c>
      <c r="T2430" s="37">
        <f t="shared" si="839"/>
        <v>0</v>
      </c>
      <c r="U2430" s="37">
        <f t="shared" si="840"/>
        <v>22364.16</v>
      </c>
      <c r="V2430" s="37">
        <f t="shared" si="841"/>
        <v>0</v>
      </c>
      <c r="W2430" s="37">
        <f t="shared" si="842"/>
        <v>0</v>
      </c>
    </row>
    <row r="2431" spans="1:23" x14ac:dyDescent="0.35">
      <c r="A2431" s="30">
        <v>45876</v>
      </c>
      <c r="B2431" s="31" t="s">
        <v>886</v>
      </c>
      <c r="C2431" s="31" t="s">
        <v>545</v>
      </c>
      <c r="D2431" s="31">
        <v>22343.040000000001</v>
      </c>
      <c r="E2431" s="31"/>
      <c r="F2431" s="31">
        <v>22343.040000000001</v>
      </c>
      <c r="G2431" s="31">
        <v>22343.040000000001</v>
      </c>
      <c r="H2431" s="31">
        <f t="shared" si="844"/>
        <v>22343.040000000001</v>
      </c>
      <c r="I2431" s="30">
        <v>45906</v>
      </c>
      <c r="J2431" s="30" t="s">
        <v>506</v>
      </c>
      <c r="K2431" s="31" t="s">
        <v>504</v>
      </c>
      <c r="L2431" s="31" t="s">
        <v>405</v>
      </c>
      <c r="M2431" s="31" t="s">
        <v>388</v>
      </c>
      <c r="N2431" s="7">
        <v>46045</v>
      </c>
      <c r="O2431" s="33">
        <f t="shared" si="834"/>
        <v>1</v>
      </c>
      <c r="P2431" s="33">
        <f t="shared" si="835"/>
        <v>4</v>
      </c>
      <c r="Q2431" s="52">
        <f t="shared" si="836"/>
        <v>140</v>
      </c>
      <c r="R2431" s="37">
        <f t="shared" si="837"/>
        <v>0</v>
      </c>
      <c r="S2431" s="37">
        <f t="shared" si="838"/>
        <v>0</v>
      </c>
      <c r="T2431" s="37">
        <f t="shared" si="839"/>
        <v>0</v>
      </c>
      <c r="U2431" s="37">
        <f t="shared" si="840"/>
        <v>22343.040000000001</v>
      </c>
      <c r="V2431" s="37">
        <f t="shared" si="841"/>
        <v>0</v>
      </c>
      <c r="W2431" s="37">
        <f t="shared" si="842"/>
        <v>0</v>
      </c>
    </row>
    <row r="2432" spans="1:23" x14ac:dyDescent="0.35">
      <c r="A2432" s="30">
        <v>45869</v>
      </c>
      <c r="B2432" s="31" t="s">
        <v>884</v>
      </c>
      <c r="C2432" s="31" t="s">
        <v>480</v>
      </c>
      <c r="D2432" s="31">
        <v>761801.88</v>
      </c>
      <c r="E2432" s="31">
        <v>121888.3</v>
      </c>
      <c r="F2432" s="31">
        <v>883690.18</v>
      </c>
      <c r="G2432" s="31">
        <v>232979.43</v>
      </c>
      <c r="H2432" s="31">
        <f>G2432/1.16</f>
        <v>200844.33620689655</v>
      </c>
      <c r="I2432" s="30">
        <v>45884</v>
      </c>
      <c r="J2432" s="30" t="s">
        <v>506</v>
      </c>
      <c r="K2432" s="31" t="s">
        <v>510</v>
      </c>
      <c r="L2432" s="31" t="s">
        <v>835</v>
      </c>
      <c r="M2432" s="31" t="s">
        <v>388</v>
      </c>
      <c r="N2432" s="7">
        <v>46045</v>
      </c>
      <c r="O2432" s="33">
        <f t="shared" si="834"/>
        <v>1</v>
      </c>
      <c r="P2432" s="33">
        <f t="shared" si="835"/>
        <v>4</v>
      </c>
      <c r="Q2432" s="52">
        <f t="shared" si="836"/>
        <v>162</v>
      </c>
      <c r="R2432" s="37">
        <f t="shared" si="837"/>
        <v>0</v>
      </c>
      <c r="S2432" s="37">
        <f t="shared" si="838"/>
        <v>0</v>
      </c>
      <c r="T2432" s="37">
        <f t="shared" si="839"/>
        <v>0</v>
      </c>
      <c r="U2432" s="37">
        <f t="shared" si="840"/>
        <v>200844.33620689655</v>
      </c>
      <c r="V2432" s="37">
        <f t="shared" si="841"/>
        <v>0</v>
      </c>
      <c r="W2432" s="37">
        <f t="shared" si="842"/>
        <v>0</v>
      </c>
    </row>
    <row r="2433" spans="1:23" x14ac:dyDescent="0.35">
      <c r="A2433" s="30">
        <v>45840</v>
      </c>
      <c r="B2433" s="31" t="s">
        <v>863</v>
      </c>
      <c r="C2433" s="31" t="s">
        <v>406</v>
      </c>
      <c r="D2433" s="31">
        <v>14940</v>
      </c>
      <c r="E2433" s="31">
        <v>2390.4</v>
      </c>
      <c r="F2433" s="31">
        <v>17330.400000000001</v>
      </c>
      <c r="G2433" s="31">
        <v>17330.400000000001</v>
      </c>
      <c r="H2433" s="31">
        <f t="shared" ref="H2433:H2438" si="845">D2433</f>
        <v>14940</v>
      </c>
      <c r="I2433" s="30">
        <v>45870</v>
      </c>
      <c r="J2433" s="30" t="s">
        <v>506</v>
      </c>
      <c r="K2433" s="31" t="s">
        <v>504</v>
      </c>
      <c r="L2433" s="31" t="s">
        <v>405</v>
      </c>
      <c r="M2433" s="31" t="s">
        <v>388</v>
      </c>
      <c r="N2433" s="7">
        <v>46045</v>
      </c>
      <c r="O2433" s="33">
        <f t="shared" si="834"/>
        <v>1</v>
      </c>
      <c r="P2433" s="33">
        <f t="shared" si="835"/>
        <v>4</v>
      </c>
      <c r="Q2433" s="52">
        <f t="shared" si="836"/>
        <v>176</v>
      </c>
      <c r="R2433" s="37">
        <f t="shared" si="837"/>
        <v>0</v>
      </c>
      <c r="S2433" s="37">
        <f t="shared" si="838"/>
        <v>0</v>
      </c>
      <c r="T2433" s="37">
        <f t="shared" si="839"/>
        <v>0</v>
      </c>
      <c r="U2433" s="37">
        <f t="shared" si="840"/>
        <v>14940</v>
      </c>
      <c r="V2433" s="37">
        <f t="shared" si="841"/>
        <v>0</v>
      </c>
      <c r="W2433" s="37">
        <f t="shared" si="842"/>
        <v>0</v>
      </c>
    </row>
    <row r="2434" spans="1:23" x14ac:dyDescent="0.35">
      <c r="A2434" s="30">
        <v>45827</v>
      </c>
      <c r="B2434" s="31" t="s">
        <v>854</v>
      </c>
      <c r="C2434" s="31" t="s">
        <v>406</v>
      </c>
      <c r="D2434" s="31">
        <v>22410</v>
      </c>
      <c r="E2434" s="31">
        <v>3585.6</v>
      </c>
      <c r="F2434" s="31">
        <v>25995.599999999999</v>
      </c>
      <c r="G2434" s="31">
        <v>25995.599999999999</v>
      </c>
      <c r="H2434" s="31">
        <f t="shared" si="845"/>
        <v>22410</v>
      </c>
      <c r="I2434" s="30">
        <v>45857</v>
      </c>
      <c r="J2434" s="30" t="s">
        <v>506</v>
      </c>
      <c r="K2434" s="31" t="s">
        <v>504</v>
      </c>
      <c r="L2434" s="31" t="s">
        <v>405</v>
      </c>
      <c r="M2434" s="31" t="s">
        <v>388</v>
      </c>
      <c r="N2434" s="7">
        <v>46045</v>
      </c>
      <c r="O2434" s="33">
        <f t="shared" si="834"/>
        <v>1</v>
      </c>
      <c r="P2434" s="33">
        <f t="shared" si="835"/>
        <v>4</v>
      </c>
      <c r="Q2434" s="52">
        <f t="shared" si="836"/>
        <v>189</v>
      </c>
      <c r="R2434" s="37">
        <f t="shared" si="837"/>
        <v>0</v>
      </c>
      <c r="S2434" s="37">
        <f t="shared" si="838"/>
        <v>0</v>
      </c>
      <c r="T2434" s="37">
        <f t="shared" si="839"/>
        <v>0</v>
      </c>
      <c r="U2434" s="37">
        <f t="shared" si="840"/>
        <v>22410</v>
      </c>
      <c r="V2434" s="37">
        <f t="shared" si="841"/>
        <v>0</v>
      </c>
      <c r="W2434" s="37">
        <f t="shared" si="842"/>
        <v>0</v>
      </c>
    </row>
    <row r="2435" spans="1:23" x14ac:dyDescent="0.35">
      <c r="A2435" s="30">
        <v>45814</v>
      </c>
      <c r="B2435" s="31" t="s">
        <v>845</v>
      </c>
      <c r="C2435" s="31" t="s">
        <v>406</v>
      </c>
      <c r="D2435" s="31">
        <v>19012.5</v>
      </c>
      <c r="E2435" s="31">
        <v>3042</v>
      </c>
      <c r="F2435" s="31">
        <v>22054.5</v>
      </c>
      <c r="G2435" s="31">
        <v>22054.5</v>
      </c>
      <c r="H2435" s="31">
        <f t="shared" si="845"/>
        <v>19012.5</v>
      </c>
      <c r="I2435" s="30">
        <v>45844</v>
      </c>
      <c r="J2435" s="30" t="s">
        <v>506</v>
      </c>
      <c r="K2435" s="31" t="s">
        <v>504</v>
      </c>
      <c r="L2435" s="31" t="s">
        <v>405</v>
      </c>
      <c r="M2435" s="31" t="s">
        <v>388</v>
      </c>
      <c r="N2435" s="7">
        <v>46045</v>
      </c>
      <c r="O2435" s="33">
        <f t="shared" si="834"/>
        <v>1</v>
      </c>
      <c r="P2435" s="33">
        <f t="shared" si="835"/>
        <v>4</v>
      </c>
      <c r="Q2435" s="52">
        <f t="shared" si="836"/>
        <v>202</v>
      </c>
      <c r="R2435" s="37">
        <f t="shared" si="837"/>
        <v>0</v>
      </c>
      <c r="S2435" s="37">
        <f t="shared" si="838"/>
        <v>0</v>
      </c>
      <c r="T2435" s="37">
        <f t="shared" si="839"/>
        <v>0</v>
      </c>
      <c r="U2435" s="37">
        <f t="shared" si="840"/>
        <v>19012.5</v>
      </c>
      <c r="V2435" s="37">
        <f t="shared" si="841"/>
        <v>0</v>
      </c>
      <c r="W2435" s="37">
        <f t="shared" si="842"/>
        <v>0</v>
      </c>
    </row>
    <row r="2436" spans="1:23" x14ac:dyDescent="0.35">
      <c r="A2436" s="30">
        <v>45799</v>
      </c>
      <c r="B2436" s="31" t="s">
        <v>844</v>
      </c>
      <c r="C2436" s="31" t="s">
        <v>798</v>
      </c>
      <c r="D2436" s="31">
        <v>3477.15</v>
      </c>
      <c r="E2436" s="31">
        <v>556.34</v>
      </c>
      <c r="F2436" s="31">
        <v>4033.49</v>
      </c>
      <c r="G2436" s="31">
        <v>4033.49</v>
      </c>
      <c r="H2436" s="31">
        <f t="shared" si="845"/>
        <v>3477.15</v>
      </c>
      <c r="I2436" s="30">
        <v>45829</v>
      </c>
      <c r="J2436" s="30" t="s">
        <v>506</v>
      </c>
      <c r="K2436" s="31" t="s">
        <v>504</v>
      </c>
      <c r="L2436" s="31" t="s">
        <v>405</v>
      </c>
      <c r="M2436" s="31" t="s">
        <v>388</v>
      </c>
      <c r="N2436" s="7">
        <v>46045</v>
      </c>
      <c r="O2436" s="33">
        <f t="shared" si="834"/>
        <v>1</v>
      </c>
      <c r="P2436" s="33">
        <f t="shared" si="835"/>
        <v>4</v>
      </c>
      <c r="Q2436" s="52">
        <f t="shared" si="836"/>
        <v>217</v>
      </c>
      <c r="R2436" s="37">
        <f t="shared" si="837"/>
        <v>0</v>
      </c>
      <c r="S2436" s="37">
        <f t="shared" si="838"/>
        <v>0</v>
      </c>
      <c r="T2436" s="37">
        <f t="shared" si="839"/>
        <v>0</v>
      </c>
      <c r="U2436" s="37">
        <f t="shared" si="840"/>
        <v>3477.15</v>
      </c>
      <c r="V2436" s="37">
        <f t="shared" si="841"/>
        <v>0</v>
      </c>
      <c r="W2436" s="37">
        <f t="shared" si="842"/>
        <v>0</v>
      </c>
    </row>
    <row r="2437" spans="1:23" x14ac:dyDescent="0.35">
      <c r="A2437" s="30">
        <v>45792</v>
      </c>
      <c r="B2437" s="31" t="s">
        <v>840</v>
      </c>
      <c r="C2437" s="31" t="s">
        <v>798</v>
      </c>
      <c r="D2437" s="31">
        <v>162680</v>
      </c>
      <c r="E2437" s="31">
        <v>26028.799999999999</v>
      </c>
      <c r="F2437" s="31">
        <v>188708.8</v>
      </c>
      <c r="G2437" s="31">
        <v>188708.8</v>
      </c>
      <c r="H2437" s="31">
        <f t="shared" si="845"/>
        <v>162680</v>
      </c>
      <c r="I2437" s="30">
        <v>45822</v>
      </c>
      <c r="J2437" s="30" t="s">
        <v>506</v>
      </c>
      <c r="K2437" s="31" t="s">
        <v>504</v>
      </c>
      <c r="L2437" s="31" t="s">
        <v>405</v>
      </c>
      <c r="M2437" s="31" t="s">
        <v>388</v>
      </c>
      <c r="N2437" s="7">
        <v>46045</v>
      </c>
      <c r="O2437" s="33">
        <f t="shared" si="834"/>
        <v>1</v>
      </c>
      <c r="P2437" s="33">
        <f t="shared" si="835"/>
        <v>4</v>
      </c>
      <c r="Q2437" s="52">
        <f t="shared" si="836"/>
        <v>224</v>
      </c>
      <c r="R2437" s="37">
        <f t="shared" si="837"/>
        <v>0</v>
      </c>
      <c r="S2437" s="37">
        <f t="shared" si="838"/>
        <v>0</v>
      </c>
      <c r="T2437" s="37">
        <f t="shared" si="839"/>
        <v>0</v>
      </c>
      <c r="U2437" s="37">
        <f t="shared" si="840"/>
        <v>162680</v>
      </c>
      <c r="V2437" s="37">
        <f t="shared" si="841"/>
        <v>0</v>
      </c>
      <c r="W2437" s="37">
        <f t="shared" si="842"/>
        <v>0</v>
      </c>
    </row>
    <row r="2438" spans="1:23" x14ac:dyDescent="0.35">
      <c r="A2438" s="30">
        <v>45792</v>
      </c>
      <c r="B2438" s="31" t="s">
        <v>841</v>
      </c>
      <c r="C2438" s="31" t="s">
        <v>798</v>
      </c>
      <c r="D2438" s="31">
        <v>6970.68</v>
      </c>
      <c r="E2438" s="31">
        <v>1115.31</v>
      </c>
      <c r="F2438" s="31">
        <v>8085.99</v>
      </c>
      <c r="G2438" s="31">
        <v>8085.99</v>
      </c>
      <c r="H2438" s="31">
        <f t="shared" si="845"/>
        <v>6970.68</v>
      </c>
      <c r="I2438" s="30">
        <v>45822</v>
      </c>
      <c r="J2438" s="30" t="s">
        <v>506</v>
      </c>
      <c r="K2438" s="31" t="s">
        <v>504</v>
      </c>
      <c r="L2438" s="31" t="s">
        <v>405</v>
      </c>
      <c r="M2438" s="31" t="s">
        <v>388</v>
      </c>
      <c r="N2438" s="7">
        <v>46045</v>
      </c>
      <c r="O2438" s="33">
        <f t="shared" si="834"/>
        <v>1</v>
      </c>
      <c r="P2438" s="33">
        <f t="shared" si="835"/>
        <v>4</v>
      </c>
      <c r="Q2438" s="52">
        <f t="shared" si="836"/>
        <v>224</v>
      </c>
      <c r="R2438" s="37">
        <f t="shared" si="837"/>
        <v>0</v>
      </c>
      <c r="S2438" s="37">
        <f t="shared" si="838"/>
        <v>0</v>
      </c>
      <c r="T2438" s="37">
        <f t="shared" si="839"/>
        <v>0</v>
      </c>
      <c r="U2438" s="37">
        <f t="shared" si="840"/>
        <v>6970.68</v>
      </c>
      <c r="V2438" s="37">
        <f t="shared" si="841"/>
        <v>0</v>
      </c>
      <c r="W2438" s="37">
        <f t="shared" si="842"/>
        <v>0</v>
      </c>
    </row>
    <row r="2439" spans="1:23" x14ac:dyDescent="0.35">
      <c r="A2439" s="30">
        <v>45792</v>
      </c>
      <c r="B2439" s="31" t="s">
        <v>842</v>
      </c>
      <c r="C2439" s="31" t="s">
        <v>406</v>
      </c>
      <c r="D2439" s="31">
        <v>31024.799999999999</v>
      </c>
      <c r="E2439" s="31">
        <v>4963.97</v>
      </c>
      <c r="F2439" s="31">
        <v>35988.769999999997</v>
      </c>
      <c r="G2439" s="31">
        <v>15542.87</v>
      </c>
      <c r="H2439" s="31">
        <f>G2439/1.16</f>
        <v>13399.025862068967</v>
      </c>
      <c r="I2439" s="30">
        <v>45822</v>
      </c>
      <c r="J2439" s="30" t="s">
        <v>506</v>
      </c>
      <c r="K2439" s="31" t="s">
        <v>510</v>
      </c>
      <c r="L2439" s="31" t="s">
        <v>405</v>
      </c>
      <c r="M2439" s="31" t="s">
        <v>388</v>
      </c>
      <c r="N2439" s="7">
        <v>46045</v>
      </c>
      <c r="O2439" s="33">
        <f t="shared" si="834"/>
        <v>1</v>
      </c>
      <c r="P2439" s="33">
        <f t="shared" si="835"/>
        <v>4</v>
      </c>
      <c r="Q2439" s="52">
        <f t="shared" si="836"/>
        <v>224</v>
      </c>
      <c r="R2439" s="37">
        <f t="shared" si="837"/>
        <v>0</v>
      </c>
      <c r="S2439" s="37">
        <f t="shared" si="838"/>
        <v>0</v>
      </c>
      <c r="T2439" s="37">
        <f t="shared" si="839"/>
        <v>0</v>
      </c>
      <c r="U2439" s="37">
        <f t="shared" si="840"/>
        <v>13399.025862068967</v>
      </c>
      <c r="V2439" s="37">
        <f t="shared" si="841"/>
        <v>0</v>
      </c>
      <c r="W2439" s="37">
        <f t="shared" si="842"/>
        <v>0</v>
      </c>
    </row>
    <row r="2440" spans="1:23" x14ac:dyDescent="0.35">
      <c r="A2440" s="30">
        <v>45790</v>
      </c>
      <c r="B2440" s="31" t="s">
        <v>843</v>
      </c>
      <c r="C2440" s="31" t="s">
        <v>798</v>
      </c>
      <c r="D2440" s="31">
        <v>20992.5</v>
      </c>
      <c r="E2440" s="31">
        <v>3358.8</v>
      </c>
      <c r="F2440" s="31">
        <v>24351.3</v>
      </c>
      <c r="G2440" s="31">
        <v>24351.3</v>
      </c>
      <c r="H2440" s="31">
        <f t="shared" ref="H2440:H2444" si="846">D2440</f>
        <v>20992.5</v>
      </c>
      <c r="I2440" s="30">
        <v>45820</v>
      </c>
      <c r="J2440" s="30" t="s">
        <v>506</v>
      </c>
      <c r="K2440" s="31" t="s">
        <v>504</v>
      </c>
      <c r="L2440" s="31" t="s">
        <v>405</v>
      </c>
      <c r="M2440" s="31" t="s">
        <v>388</v>
      </c>
      <c r="N2440" s="7">
        <v>46045</v>
      </c>
      <c r="O2440" s="33">
        <f t="shared" si="834"/>
        <v>1</v>
      </c>
      <c r="P2440" s="33">
        <f t="shared" si="835"/>
        <v>4</v>
      </c>
      <c r="Q2440" s="52">
        <f t="shared" si="836"/>
        <v>226</v>
      </c>
      <c r="R2440" s="37">
        <f t="shared" si="837"/>
        <v>0</v>
      </c>
      <c r="S2440" s="37">
        <f t="shared" si="838"/>
        <v>0</v>
      </c>
      <c r="T2440" s="37">
        <f t="shared" si="839"/>
        <v>0</v>
      </c>
      <c r="U2440" s="37">
        <f t="shared" si="840"/>
        <v>20992.5</v>
      </c>
      <c r="V2440" s="37">
        <f t="shared" si="841"/>
        <v>0</v>
      </c>
      <c r="W2440" s="37">
        <f t="shared" si="842"/>
        <v>0</v>
      </c>
    </row>
    <row r="2441" spans="1:23" x14ac:dyDescent="0.35">
      <c r="A2441" s="30">
        <v>45784</v>
      </c>
      <c r="B2441" s="31" t="s">
        <v>838</v>
      </c>
      <c r="C2441" s="31" t="s">
        <v>798</v>
      </c>
      <c r="D2441" s="31">
        <v>5250</v>
      </c>
      <c r="E2441" s="31">
        <v>840</v>
      </c>
      <c r="F2441" s="31">
        <v>6090</v>
      </c>
      <c r="G2441" s="31">
        <v>6090</v>
      </c>
      <c r="H2441" s="31">
        <f t="shared" si="846"/>
        <v>5250</v>
      </c>
      <c r="I2441" s="30">
        <v>45814</v>
      </c>
      <c r="J2441" s="30" t="s">
        <v>506</v>
      </c>
      <c r="K2441" s="31" t="s">
        <v>504</v>
      </c>
      <c r="L2441" s="31" t="s">
        <v>405</v>
      </c>
      <c r="M2441" s="31" t="s">
        <v>388</v>
      </c>
      <c r="N2441" s="7">
        <v>46045</v>
      </c>
      <c r="O2441" s="33">
        <f t="shared" si="834"/>
        <v>1</v>
      </c>
      <c r="P2441" s="33">
        <f t="shared" si="835"/>
        <v>4</v>
      </c>
      <c r="Q2441" s="52">
        <f t="shared" si="836"/>
        <v>232</v>
      </c>
      <c r="R2441" s="37">
        <f t="shared" si="837"/>
        <v>0</v>
      </c>
      <c r="S2441" s="37">
        <f t="shared" si="838"/>
        <v>0</v>
      </c>
      <c r="T2441" s="37">
        <f t="shared" si="839"/>
        <v>0</v>
      </c>
      <c r="U2441" s="37">
        <f t="shared" si="840"/>
        <v>5250</v>
      </c>
      <c r="V2441" s="37">
        <f t="shared" si="841"/>
        <v>0</v>
      </c>
      <c r="W2441" s="37">
        <f t="shared" si="842"/>
        <v>0</v>
      </c>
    </row>
    <row r="2442" spans="1:23" x14ac:dyDescent="0.35">
      <c r="A2442" s="30">
        <v>45772</v>
      </c>
      <c r="B2442" s="31" t="s">
        <v>836</v>
      </c>
      <c r="C2442" s="31" t="s">
        <v>798</v>
      </c>
      <c r="D2442" s="31">
        <v>45500</v>
      </c>
      <c r="E2442" s="31">
        <v>7280</v>
      </c>
      <c r="F2442" s="31">
        <v>52780</v>
      </c>
      <c r="G2442" s="31">
        <v>52780</v>
      </c>
      <c r="H2442" s="31">
        <f t="shared" si="846"/>
        <v>45500</v>
      </c>
      <c r="I2442" s="30">
        <v>45802</v>
      </c>
      <c r="J2442" s="30" t="s">
        <v>506</v>
      </c>
      <c r="K2442" s="31" t="s">
        <v>504</v>
      </c>
      <c r="L2442" s="31" t="s">
        <v>405</v>
      </c>
      <c r="M2442" s="31" t="s">
        <v>388</v>
      </c>
      <c r="N2442" s="7">
        <v>46045</v>
      </c>
      <c r="O2442" s="33">
        <f t="shared" si="834"/>
        <v>1</v>
      </c>
      <c r="P2442" s="33">
        <f t="shared" si="835"/>
        <v>4</v>
      </c>
      <c r="Q2442" s="52">
        <f t="shared" si="836"/>
        <v>244</v>
      </c>
      <c r="R2442" s="37">
        <f t="shared" si="837"/>
        <v>0</v>
      </c>
      <c r="S2442" s="37">
        <f t="shared" si="838"/>
        <v>0</v>
      </c>
      <c r="T2442" s="37">
        <f t="shared" si="839"/>
        <v>0</v>
      </c>
      <c r="U2442" s="37">
        <f t="shared" si="840"/>
        <v>45500</v>
      </c>
      <c r="V2442" s="37">
        <f t="shared" si="841"/>
        <v>0</v>
      </c>
      <c r="W2442" s="37">
        <f t="shared" si="842"/>
        <v>0</v>
      </c>
    </row>
    <row r="2443" spans="1:23" x14ac:dyDescent="0.35">
      <c r="A2443" s="30">
        <v>45757</v>
      </c>
      <c r="B2443" s="31" t="s">
        <v>832</v>
      </c>
      <c r="C2443" s="31" t="s">
        <v>508</v>
      </c>
      <c r="D2443" s="31">
        <v>62545.08</v>
      </c>
      <c r="E2443" s="31">
        <v>10007.209999999999</v>
      </c>
      <c r="F2443" s="31">
        <v>72552.289999999994</v>
      </c>
      <c r="G2443" s="31">
        <v>72552.289999999994</v>
      </c>
      <c r="H2443" s="31">
        <f t="shared" si="846"/>
        <v>62545.08</v>
      </c>
      <c r="I2443" s="30">
        <v>45787</v>
      </c>
      <c r="J2443" s="30" t="s">
        <v>506</v>
      </c>
      <c r="K2443" s="31" t="s">
        <v>504</v>
      </c>
      <c r="L2443" s="31" t="s">
        <v>397</v>
      </c>
      <c r="M2443" s="31" t="s">
        <v>388</v>
      </c>
      <c r="N2443" s="7">
        <v>46045</v>
      </c>
      <c r="O2443" s="33">
        <f t="shared" si="834"/>
        <v>1</v>
      </c>
      <c r="P2443" s="33">
        <f t="shared" si="835"/>
        <v>4</v>
      </c>
      <c r="Q2443" s="52">
        <f t="shared" si="836"/>
        <v>259</v>
      </c>
      <c r="R2443" s="37">
        <f t="shared" si="837"/>
        <v>0</v>
      </c>
      <c r="S2443" s="37">
        <f t="shared" si="838"/>
        <v>0</v>
      </c>
      <c r="T2443" s="37">
        <f t="shared" si="839"/>
        <v>0</v>
      </c>
      <c r="U2443" s="37">
        <f t="shared" si="840"/>
        <v>62545.08</v>
      </c>
      <c r="V2443" s="37">
        <f t="shared" si="841"/>
        <v>0</v>
      </c>
      <c r="W2443" s="37">
        <f t="shared" si="842"/>
        <v>0</v>
      </c>
    </row>
    <row r="2444" spans="1:23" x14ac:dyDescent="0.35">
      <c r="A2444" s="30">
        <v>45747</v>
      </c>
      <c r="B2444" s="31" t="s">
        <v>825</v>
      </c>
      <c r="C2444" s="31" t="s">
        <v>508</v>
      </c>
      <c r="D2444" s="31">
        <v>11327.06</v>
      </c>
      <c r="E2444" s="31">
        <v>1812.33</v>
      </c>
      <c r="F2444" s="31">
        <v>13139.39</v>
      </c>
      <c r="G2444" s="31">
        <v>13139.39</v>
      </c>
      <c r="H2444" s="31">
        <f t="shared" si="846"/>
        <v>11327.06</v>
      </c>
      <c r="I2444" s="30">
        <v>45777</v>
      </c>
      <c r="J2444" s="30" t="s">
        <v>506</v>
      </c>
      <c r="K2444" s="31" t="s">
        <v>504</v>
      </c>
      <c r="L2444" s="31" t="s">
        <v>397</v>
      </c>
      <c r="M2444" s="31" t="s">
        <v>388</v>
      </c>
      <c r="N2444" s="7">
        <v>46045</v>
      </c>
      <c r="O2444" s="33">
        <f t="shared" si="834"/>
        <v>1</v>
      </c>
      <c r="P2444" s="33">
        <f t="shared" si="835"/>
        <v>4</v>
      </c>
      <c r="Q2444" s="52">
        <f t="shared" si="836"/>
        <v>269</v>
      </c>
      <c r="R2444" s="37">
        <f t="shared" si="837"/>
        <v>0</v>
      </c>
      <c r="S2444" s="37">
        <f t="shared" si="838"/>
        <v>0</v>
      </c>
      <c r="T2444" s="37">
        <f t="shared" si="839"/>
        <v>0</v>
      </c>
      <c r="U2444" s="37">
        <f t="shared" si="840"/>
        <v>11327.06</v>
      </c>
      <c r="V2444" s="37">
        <f t="shared" si="841"/>
        <v>0</v>
      </c>
      <c r="W2444" s="37">
        <f t="shared" si="842"/>
        <v>0</v>
      </c>
    </row>
    <row r="2445" spans="1:23" x14ac:dyDescent="0.35">
      <c r="A2445" s="30">
        <v>45747</v>
      </c>
      <c r="B2445" s="31" t="s">
        <v>827</v>
      </c>
      <c r="C2445" s="31" t="s">
        <v>508</v>
      </c>
      <c r="D2445" s="31">
        <v>51204.75</v>
      </c>
      <c r="E2445" s="31">
        <v>8192.76</v>
      </c>
      <c r="F2445" s="31">
        <v>59397.51</v>
      </c>
      <c r="G2445" s="31">
        <v>59397.1</v>
      </c>
      <c r="H2445" s="31">
        <f t="shared" ref="H2445:H2446" si="847">G2445/1.16</f>
        <v>51204.396551724138</v>
      </c>
      <c r="I2445" s="30">
        <v>45777</v>
      </c>
      <c r="J2445" s="30" t="s">
        <v>506</v>
      </c>
      <c r="K2445" s="31" t="s">
        <v>510</v>
      </c>
      <c r="L2445" s="31" t="s">
        <v>397</v>
      </c>
      <c r="M2445" s="31" t="s">
        <v>388</v>
      </c>
      <c r="N2445" s="7">
        <v>46045</v>
      </c>
      <c r="O2445" s="33">
        <f t="shared" si="834"/>
        <v>1</v>
      </c>
      <c r="P2445" s="33">
        <f t="shared" si="835"/>
        <v>4</v>
      </c>
      <c r="Q2445" s="52">
        <f t="shared" si="836"/>
        <v>269</v>
      </c>
      <c r="R2445" s="37">
        <f t="shared" si="837"/>
        <v>0</v>
      </c>
      <c r="S2445" s="37">
        <f t="shared" si="838"/>
        <v>0</v>
      </c>
      <c r="T2445" s="37">
        <f t="shared" si="839"/>
        <v>0</v>
      </c>
      <c r="U2445" s="37">
        <f t="shared" si="840"/>
        <v>51204.396551724138</v>
      </c>
      <c r="V2445" s="37">
        <f t="shared" si="841"/>
        <v>0</v>
      </c>
      <c r="W2445" s="37">
        <f t="shared" si="842"/>
        <v>0</v>
      </c>
    </row>
    <row r="2446" spans="1:23" x14ac:dyDescent="0.35">
      <c r="A2446" s="30">
        <v>45720</v>
      </c>
      <c r="B2446" s="31" t="s">
        <v>806</v>
      </c>
      <c r="C2446" s="31" t="s">
        <v>798</v>
      </c>
      <c r="D2446" s="31">
        <v>31483.63</v>
      </c>
      <c r="E2446" s="31">
        <v>5037.38</v>
      </c>
      <c r="F2446" s="31">
        <v>36521.01</v>
      </c>
      <c r="G2446" s="31">
        <v>5816.12</v>
      </c>
      <c r="H2446" s="31">
        <f t="shared" si="847"/>
        <v>5013.8965517241386</v>
      </c>
      <c r="I2446" s="30">
        <v>45750</v>
      </c>
      <c r="J2446" s="30" t="s">
        <v>506</v>
      </c>
      <c r="K2446" s="31" t="s">
        <v>510</v>
      </c>
      <c r="L2446" s="31" t="s">
        <v>405</v>
      </c>
      <c r="M2446" s="31" t="s">
        <v>388</v>
      </c>
      <c r="N2446" s="7">
        <v>46045</v>
      </c>
      <c r="O2446" s="33">
        <f t="shared" ref="O2446:O2509" si="848">MONTH(N2446)</f>
        <v>1</v>
      </c>
      <c r="P2446" s="33">
        <f t="shared" ref="P2446:P2509" si="849">WEEKNUM(N2446)</f>
        <v>4</v>
      </c>
      <c r="Q2446" s="52">
        <f t="shared" ref="Q2446:Q2509" si="850">IF(J2446="Vencido",N2446-I2446+1,0)</f>
        <v>296</v>
      </c>
      <c r="R2446" s="37">
        <f t="shared" ref="R2446:R2509" si="851">IF(Q2446&gt;0,IF(Q2446&lt;31,H2446,0),0)</f>
        <v>0</v>
      </c>
      <c r="S2446" s="37">
        <f t="shared" ref="S2446:S2509" si="852">IF(Q2446&gt;30,IF(Q2446&lt;61,H2446,0),0)</f>
        <v>0</v>
      </c>
      <c r="T2446" s="37">
        <f t="shared" ref="T2446:T2509" si="853">IF(Q2446&gt;60,IF(Q2446&lt;91,H2446,0),0)</f>
        <v>0</v>
      </c>
      <c r="U2446" s="37">
        <f t="shared" ref="U2446:U2509" si="854">IF(Q2446&gt;90,H2446,0)</f>
        <v>5013.8965517241386</v>
      </c>
      <c r="V2446" s="37">
        <f t="shared" ref="V2446:V2509" si="855">IF(J2446="Por vencer",H2446,0)</f>
        <v>0</v>
      </c>
      <c r="W2446" s="37">
        <f t="shared" ref="W2446:W2509" si="856">IF(J2446="Vigente",H2446,0)</f>
        <v>0</v>
      </c>
    </row>
    <row r="2447" spans="1:23" x14ac:dyDescent="0.35">
      <c r="A2447" s="30">
        <v>45709</v>
      </c>
      <c r="B2447" s="31" t="s">
        <v>804</v>
      </c>
      <c r="C2447" s="31" t="s">
        <v>798</v>
      </c>
      <c r="D2447" s="31">
        <v>23609.5</v>
      </c>
      <c r="E2447" s="31">
        <v>2595.6</v>
      </c>
      <c r="F2447" s="31">
        <v>26205.1</v>
      </c>
      <c r="G2447" s="31">
        <v>26205.1</v>
      </c>
      <c r="H2447" s="31">
        <f t="shared" ref="H2447:H2449" si="857">D2447</f>
        <v>23609.5</v>
      </c>
      <c r="I2447" s="30">
        <v>45784</v>
      </c>
      <c r="J2447" s="30" t="s">
        <v>506</v>
      </c>
      <c r="K2447" s="31" t="s">
        <v>504</v>
      </c>
      <c r="L2447" s="31" t="s">
        <v>405</v>
      </c>
      <c r="M2447" s="31" t="s">
        <v>388</v>
      </c>
      <c r="N2447" s="7">
        <v>46045</v>
      </c>
      <c r="O2447" s="33">
        <f t="shared" si="848"/>
        <v>1</v>
      </c>
      <c r="P2447" s="33">
        <f t="shared" si="849"/>
        <v>4</v>
      </c>
      <c r="Q2447" s="52">
        <f t="shared" si="850"/>
        <v>262</v>
      </c>
      <c r="R2447" s="37">
        <f t="shared" si="851"/>
        <v>0</v>
      </c>
      <c r="S2447" s="37">
        <f t="shared" si="852"/>
        <v>0</v>
      </c>
      <c r="T2447" s="37">
        <f t="shared" si="853"/>
        <v>0</v>
      </c>
      <c r="U2447" s="37">
        <f t="shared" si="854"/>
        <v>23609.5</v>
      </c>
      <c r="V2447" s="37">
        <f t="shared" si="855"/>
        <v>0</v>
      </c>
      <c r="W2447" s="37">
        <f t="shared" si="856"/>
        <v>0</v>
      </c>
    </row>
    <row r="2448" spans="1:23" x14ac:dyDescent="0.35">
      <c r="A2448" s="30">
        <v>45699</v>
      </c>
      <c r="B2448" s="31" t="s">
        <v>799</v>
      </c>
      <c r="C2448" s="31" t="s">
        <v>782</v>
      </c>
      <c r="D2448" s="31">
        <v>1230</v>
      </c>
      <c r="E2448" s="31"/>
      <c r="F2448" s="31">
        <v>1230</v>
      </c>
      <c r="G2448" s="31">
        <v>1230</v>
      </c>
      <c r="H2448" s="31">
        <f t="shared" si="857"/>
        <v>1230</v>
      </c>
      <c r="I2448" s="30">
        <v>45714</v>
      </c>
      <c r="J2448" s="30" t="s">
        <v>506</v>
      </c>
      <c r="K2448" s="31" t="s">
        <v>504</v>
      </c>
      <c r="L2448" s="31" t="s">
        <v>405</v>
      </c>
      <c r="M2448" s="31" t="s">
        <v>388</v>
      </c>
      <c r="N2448" s="7">
        <v>46045</v>
      </c>
      <c r="O2448" s="33">
        <f t="shared" si="848"/>
        <v>1</v>
      </c>
      <c r="P2448" s="33">
        <f t="shared" si="849"/>
        <v>4</v>
      </c>
      <c r="Q2448" s="52">
        <f t="shared" si="850"/>
        <v>332</v>
      </c>
      <c r="R2448" s="37">
        <f t="shared" si="851"/>
        <v>0</v>
      </c>
      <c r="S2448" s="37">
        <f t="shared" si="852"/>
        <v>0</v>
      </c>
      <c r="T2448" s="37">
        <f t="shared" si="853"/>
        <v>0</v>
      </c>
      <c r="U2448" s="37">
        <f t="shared" si="854"/>
        <v>1230</v>
      </c>
      <c r="V2448" s="37">
        <f t="shared" si="855"/>
        <v>0</v>
      </c>
      <c r="W2448" s="37">
        <f t="shared" si="856"/>
        <v>0</v>
      </c>
    </row>
    <row r="2449" spans="1:23" x14ac:dyDescent="0.35">
      <c r="A2449" s="30">
        <v>45610</v>
      </c>
      <c r="B2449" s="31" t="s">
        <v>760</v>
      </c>
      <c r="C2449" s="31" t="s">
        <v>413</v>
      </c>
      <c r="D2449" s="31">
        <v>2369.29</v>
      </c>
      <c r="E2449" s="31">
        <v>379.09</v>
      </c>
      <c r="F2449" s="31">
        <v>2748.38</v>
      </c>
      <c r="G2449" s="31">
        <v>2748.38</v>
      </c>
      <c r="H2449" s="31">
        <f t="shared" si="857"/>
        <v>2369.29</v>
      </c>
      <c r="I2449" s="30">
        <v>45640</v>
      </c>
      <c r="J2449" s="30" t="s">
        <v>506</v>
      </c>
      <c r="K2449" s="31" t="s">
        <v>504</v>
      </c>
      <c r="L2449" s="31" t="s">
        <v>393</v>
      </c>
      <c r="M2449" s="31" t="s">
        <v>388</v>
      </c>
      <c r="N2449" s="7">
        <v>46045</v>
      </c>
      <c r="O2449" s="33">
        <f t="shared" si="848"/>
        <v>1</v>
      </c>
      <c r="P2449" s="33">
        <f t="shared" si="849"/>
        <v>4</v>
      </c>
      <c r="Q2449" s="52">
        <f t="shared" si="850"/>
        <v>406</v>
      </c>
      <c r="R2449" s="37">
        <f t="shared" si="851"/>
        <v>0</v>
      </c>
      <c r="S2449" s="37">
        <f t="shared" si="852"/>
        <v>0</v>
      </c>
      <c r="T2449" s="37">
        <f t="shared" si="853"/>
        <v>0</v>
      </c>
      <c r="U2449" s="37">
        <f t="shared" si="854"/>
        <v>2369.29</v>
      </c>
      <c r="V2449" s="37">
        <f t="shared" si="855"/>
        <v>0</v>
      </c>
      <c r="W2449" s="37">
        <f t="shared" si="856"/>
        <v>0</v>
      </c>
    </row>
    <row r="2450" spans="1:23" x14ac:dyDescent="0.35">
      <c r="A2450" s="30">
        <v>45596</v>
      </c>
      <c r="B2450" s="31" t="s">
        <v>747</v>
      </c>
      <c r="C2450" s="31" t="s">
        <v>413</v>
      </c>
      <c r="D2450" s="31">
        <v>3719.83</v>
      </c>
      <c r="E2450" s="31">
        <v>595.16999999999996</v>
      </c>
      <c r="F2450" s="31">
        <v>4315</v>
      </c>
      <c r="G2450" s="31">
        <v>2593.19</v>
      </c>
      <c r="H2450" s="31">
        <f>G2450/1.16</f>
        <v>2235.5086206896553</v>
      </c>
      <c r="I2450" s="30">
        <v>45626</v>
      </c>
      <c r="J2450" s="30" t="s">
        <v>506</v>
      </c>
      <c r="K2450" s="31" t="s">
        <v>510</v>
      </c>
      <c r="L2450" s="31" t="s">
        <v>393</v>
      </c>
      <c r="M2450" s="31" t="s">
        <v>388</v>
      </c>
      <c r="N2450" s="7">
        <v>46045</v>
      </c>
      <c r="O2450" s="33">
        <f t="shared" si="848"/>
        <v>1</v>
      </c>
      <c r="P2450" s="33">
        <f t="shared" si="849"/>
        <v>4</v>
      </c>
      <c r="Q2450" s="52">
        <f t="shared" si="850"/>
        <v>420</v>
      </c>
      <c r="R2450" s="37">
        <f t="shared" si="851"/>
        <v>0</v>
      </c>
      <c r="S2450" s="37">
        <f t="shared" si="852"/>
        <v>0</v>
      </c>
      <c r="T2450" s="37">
        <f t="shared" si="853"/>
        <v>0</v>
      </c>
      <c r="U2450" s="37">
        <f t="shared" si="854"/>
        <v>2235.5086206896553</v>
      </c>
      <c r="V2450" s="37">
        <f t="shared" si="855"/>
        <v>0</v>
      </c>
      <c r="W2450" s="37">
        <f t="shared" si="856"/>
        <v>0</v>
      </c>
    </row>
    <row r="2451" spans="1:23" x14ac:dyDescent="0.35">
      <c r="A2451" s="30">
        <v>45582</v>
      </c>
      <c r="B2451" s="31" t="s">
        <v>741</v>
      </c>
      <c r="C2451" s="31" t="s">
        <v>413</v>
      </c>
      <c r="D2451" s="31">
        <v>21120</v>
      </c>
      <c r="E2451" s="31">
        <v>3379.2</v>
      </c>
      <c r="F2451" s="31">
        <v>24499.200000000001</v>
      </c>
      <c r="G2451" s="31">
        <v>24499.200000000001</v>
      </c>
      <c r="H2451" s="31">
        <f t="shared" ref="H2451:H2452" si="858">D2451</f>
        <v>21120</v>
      </c>
      <c r="I2451" s="30">
        <v>45612</v>
      </c>
      <c r="J2451" s="30" t="s">
        <v>506</v>
      </c>
      <c r="K2451" s="31" t="s">
        <v>504</v>
      </c>
      <c r="L2451" s="31" t="s">
        <v>393</v>
      </c>
      <c r="M2451" s="31" t="s">
        <v>388</v>
      </c>
      <c r="N2451" s="7">
        <v>46045</v>
      </c>
      <c r="O2451" s="33">
        <f t="shared" si="848"/>
        <v>1</v>
      </c>
      <c r="P2451" s="33">
        <f t="shared" si="849"/>
        <v>4</v>
      </c>
      <c r="Q2451" s="52">
        <f t="shared" si="850"/>
        <v>434</v>
      </c>
      <c r="R2451" s="37">
        <f t="shared" si="851"/>
        <v>0</v>
      </c>
      <c r="S2451" s="37">
        <f t="shared" si="852"/>
        <v>0</v>
      </c>
      <c r="T2451" s="37">
        <f t="shared" si="853"/>
        <v>0</v>
      </c>
      <c r="U2451" s="37">
        <f t="shared" si="854"/>
        <v>21120</v>
      </c>
      <c r="V2451" s="37">
        <f t="shared" si="855"/>
        <v>0</v>
      </c>
      <c r="W2451" s="37">
        <f t="shared" si="856"/>
        <v>0</v>
      </c>
    </row>
    <row r="2452" spans="1:23" x14ac:dyDescent="0.35">
      <c r="A2452" s="30">
        <v>45519</v>
      </c>
      <c r="B2452" s="31" t="s">
        <v>675</v>
      </c>
      <c r="C2452" s="31" t="s">
        <v>513</v>
      </c>
      <c r="D2452" s="31">
        <v>2475</v>
      </c>
      <c r="E2452" s="31">
        <v>396</v>
      </c>
      <c r="F2452" s="31">
        <v>2871</v>
      </c>
      <c r="G2452" s="31">
        <v>2871</v>
      </c>
      <c r="H2452" s="31">
        <f t="shared" si="858"/>
        <v>2475</v>
      </c>
      <c r="I2452" s="30">
        <v>45549</v>
      </c>
      <c r="J2452" s="30" t="s">
        <v>506</v>
      </c>
      <c r="K2452" s="31" t="s">
        <v>504</v>
      </c>
      <c r="L2452" s="31" t="s">
        <v>399</v>
      </c>
      <c r="M2452" s="31" t="s">
        <v>388</v>
      </c>
      <c r="N2452" s="7">
        <v>46045</v>
      </c>
      <c r="O2452" s="33">
        <f t="shared" si="848"/>
        <v>1</v>
      </c>
      <c r="P2452" s="33">
        <f t="shared" si="849"/>
        <v>4</v>
      </c>
      <c r="Q2452" s="52">
        <f t="shared" si="850"/>
        <v>497</v>
      </c>
      <c r="R2452" s="37">
        <f t="shared" si="851"/>
        <v>0</v>
      </c>
      <c r="S2452" s="37">
        <f t="shared" si="852"/>
        <v>0</v>
      </c>
      <c r="T2452" s="37">
        <f t="shared" si="853"/>
        <v>0</v>
      </c>
      <c r="U2452" s="37">
        <f t="shared" si="854"/>
        <v>2475</v>
      </c>
      <c r="V2452" s="37">
        <f t="shared" si="855"/>
        <v>0</v>
      </c>
      <c r="W2452" s="37">
        <f t="shared" si="856"/>
        <v>0</v>
      </c>
    </row>
    <row r="2453" spans="1:23" x14ac:dyDescent="0.35">
      <c r="A2453" s="30">
        <v>45498</v>
      </c>
      <c r="B2453" s="31" t="s">
        <v>661</v>
      </c>
      <c r="C2453" s="31" t="s">
        <v>513</v>
      </c>
      <c r="D2453" s="31">
        <v>2475</v>
      </c>
      <c r="E2453" s="31">
        <v>396</v>
      </c>
      <c r="F2453" s="31">
        <v>2871</v>
      </c>
      <c r="G2453" s="31">
        <v>2378</v>
      </c>
      <c r="H2453" s="31">
        <f>G2453/1.16</f>
        <v>2050</v>
      </c>
      <c r="I2453" s="30">
        <v>45528</v>
      </c>
      <c r="J2453" s="30" t="s">
        <v>506</v>
      </c>
      <c r="K2453" s="31" t="s">
        <v>510</v>
      </c>
      <c r="L2453" s="31" t="s">
        <v>399</v>
      </c>
      <c r="M2453" s="31" t="s">
        <v>388</v>
      </c>
      <c r="N2453" s="7">
        <v>46045</v>
      </c>
      <c r="O2453" s="33">
        <f t="shared" si="848"/>
        <v>1</v>
      </c>
      <c r="P2453" s="33">
        <f t="shared" si="849"/>
        <v>4</v>
      </c>
      <c r="Q2453" s="52">
        <f t="shared" si="850"/>
        <v>518</v>
      </c>
      <c r="R2453" s="37">
        <f t="shared" si="851"/>
        <v>0</v>
      </c>
      <c r="S2453" s="37">
        <f t="shared" si="852"/>
        <v>0</v>
      </c>
      <c r="T2453" s="37">
        <f t="shared" si="853"/>
        <v>0</v>
      </c>
      <c r="U2453" s="37">
        <f t="shared" si="854"/>
        <v>2050</v>
      </c>
      <c r="V2453" s="37">
        <f t="shared" si="855"/>
        <v>0</v>
      </c>
      <c r="W2453" s="37">
        <f t="shared" si="856"/>
        <v>0</v>
      </c>
    </row>
    <row r="2454" spans="1:23" x14ac:dyDescent="0.35">
      <c r="A2454" s="30">
        <v>45491</v>
      </c>
      <c r="B2454" s="31" t="s">
        <v>643</v>
      </c>
      <c r="C2454" s="31" t="s">
        <v>396</v>
      </c>
      <c r="D2454" s="31">
        <v>16588</v>
      </c>
      <c r="E2454" s="31">
        <v>2654.08</v>
      </c>
      <c r="F2454" s="31">
        <v>19242.080000000002</v>
      </c>
      <c r="G2454" s="31">
        <v>19242.080000000002</v>
      </c>
      <c r="H2454" s="31">
        <f t="shared" ref="H2454:H2455" si="859">D2454</f>
        <v>16588</v>
      </c>
      <c r="I2454" s="30">
        <v>45521</v>
      </c>
      <c r="J2454" s="30" t="s">
        <v>506</v>
      </c>
      <c r="K2454" s="31" t="s">
        <v>504</v>
      </c>
      <c r="L2454" s="31" t="s">
        <v>397</v>
      </c>
      <c r="M2454" s="31" t="s">
        <v>388</v>
      </c>
      <c r="N2454" s="7">
        <v>46045</v>
      </c>
      <c r="O2454" s="33">
        <f t="shared" si="848"/>
        <v>1</v>
      </c>
      <c r="P2454" s="33">
        <f t="shared" si="849"/>
        <v>4</v>
      </c>
      <c r="Q2454" s="52">
        <f t="shared" si="850"/>
        <v>525</v>
      </c>
      <c r="R2454" s="37">
        <f t="shared" si="851"/>
        <v>0</v>
      </c>
      <c r="S2454" s="37">
        <f t="shared" si="852"/>
        <v>0</v>
      </c>
      <c r="T2454" s="37">
        <f t="shared" si="853"/>
        <v>0</v>
      </c>
      <c r="U2454" s="37">
        <f t="shared" si="854"/>
        <v>16588</v>
      </c>
      <c r="V2454" s="37">
        <f t="shared" si="855"/>
        <v>0</v>
      </c>
      <c r="W2454" s="37">
        <f t="shared" si="856"/>
        <v>0</v>
      </c>
    </row>
    <row r="2455" spans="1:23" x14ac:dyDescent="0.35">
      <c r="A2455" s="30">
        <v>45352</v>
      </c>
      <c r="B2455" s="31" t="s">
        <v>515</v>
      </c>
      <c r="C2455" s="31" t="s">
        <v>509</v>
      </c>
      <c r="D2455" s="31">
        <v>8800</v>
      </c>
      <c r="E2455" s="31">
        <v>1408</v>
      </c>
      <c r="F2455" s="31">
        <v>10208</v>
      </c>
      <c r="G2455" s="31">
        <v>10208</v>
      </c>
      <c r="H2455" s="31">
        <f t="shared" si="859"/>
        <v>8800</v>
      </c>
      <c r="I2455" s="30">
        <v>45382</v>
      </c>
      <c r="J2455" s="30" t="s">
        <v>506</v>
      </c>
      <c r="K2455" s="31" t="s">
        <v>504</v>
      </c>
      <c r="L2455" s="31" t="s">
        <v>404</v>
      </c>
      <c r="M2455" s="31" t="s">
        <v>388</v>
      </c>
      <c r="N2455" s="7">
        <v>46045</v>
      </c>
      <c r="O2455" s="33">
        <f t="shared" si="848"/>
        <v>1</v>
      </c>
      <c r="P2455" s="33">
        <f t="shared" si="849"/>
        <v>4</v>
      </c>
      <c r="Q2455" s="52">
        <f t="shared" si="850"/>
        <v>664</v>
      </c>
      <c r="R2455" s="37">
        <f t="shared" si="851"/>
        <v>0</v>
      </c>
      <c r="S2455" s="37">
        <f t="shared" si="852"/>
        <v>0</v>
      </c>
      <c r="T2455" s="37">
        <f t="shared" si="853"/>
        <v>0</v>
      </c>
      <c r="U2455" s="37">
        <f t="shared" si="854"/>
        <v>8800</v>
      </c>
      <c r="V2455" s="37">
        <f t="shared" si="855"/>
        <v>0</v>
      </c>
      <c r="W2455" s="37">
        <f t="shared" si="856"/>
        <v>0</v>
      </c>
    </row>
    <row r="2456" spans="1:23" x14ac:dyDescent="0.35">
      <c r="A2456" s="30">
        <v>46039</v>
      </c>
      <c r="B2456" s="31" t="s">
        <v>1187</v>
      </c>
      <c r="C2456" s="31" t="s">
        <v>1166</v>
      </c>
      <c r="D2456" s="31">
        <v>9906.23</v>
      </c>
      <c r="E2456" s="31">
        <v>1585</v>
      </c>
      <c r="F2456" s="31">
        <v>11491.23</v>
      </c>
      <c r="G2456" s="31">
        <v>11491.23</v>
      </c>
      <c r="H2456" s="31">
        <f>D2456</f>
        <v>9906.23</v>
      </c>
      <c r="I2456" s="30">
        <v>46069</v>
      </c>
      <c r="J2456" s="30" t="s">
        <v>503</v>
      </c>
      <c r="K2456" s="31" t="s">
        <v>504</v>
      </c>
      <c r="L2456" s="31" t="s">
        <v>397</v>
      </c>
      <c r="M2456" s="31" t="s">
        <v>388</v>
      </c>
      <c r="N2456" s="7">
        <v>46038</v>
      </c>
      <c r="O2456" s="33">
        <f t="shared" si="848"/>
        <v>1</v>
      </c>
      <c r="P2456" s="33">
        <f t="shared" si="849"/>
        <v>3</v>
      </c>
      <c r="Q2456" s="52">
        <f t="shared" si="850"/>
        <v>0</v>
      </c>
      <c r="R2456" s="37">
        <f t="shared" si="851"/>
        <v>0</v>
      </c>
      <c r="S2456" s="37">
        <f t="shared" si="852"/>
        <v>0</v>
      </c>
      <c r="T2456" s="37">
        <f t="shared" si="853"/>
        <v>0</v>
      </c>
      <c r="U2456" s="37">
        <f t="shared" si="854"/>
        <v>0</v>
      </c>
      <c r="V2456" s="37">
        <f t="shared" si="855"/>
        <v>0</v>
      </c>
      <c r="W2456" s="37">
        <f t="shared" si="856"/>
        <v>9906.23</v>
      </c>
    </row>
    <row r="2457" spans="1:23" x14ac:dyDescent="0.35">
      <c r="A2457" s="30">
        <v>46038</v>
      </c>
      <c r="B2457" s="31" t="s">
        <v>1135</v>
      </c>
      <c r="C2457" s="31" t="s">
        <v>1136</v>
      </c>
      <c r="D2457" s="31">
        <v>1105.6099999999999</v>
      </c>
      <c r="E2457" s="31">
        <v>176.9</v>
      </c>
      <c r="F2457" s="31">
        <v>1282.51</v>
      </c>
      <c r="G2457" s="31">
        <v>1282.51</v>
      </c>
      <c r="H2457" s="31">
        <f t="shared" ref="H2457:H2465" si="860">D2457</f>
        <v>1105.6099999999999</v>
      </c>
      <c r="I2457" s="30">
        <v>46068</v>
      </c>
      <c r="J2457" s="30" t="s">
        <v>503</v>
      </c>
      <c r="K2457" s="31" t="s">
        <v>504</v>
      </c>
      <c r="L2457" s="31" t="s">
        <v>397</v>
      </c>
      <c r="M2457" s="31" t="s">
        <v>388</v>
      </c>
      <c r="N2457" s="7">
        <v>46038</v>
      </c>
      <c r="O2457" s="33">
        <f t="shared" si="848"/>
        <v>1</v>
      </c>
      <c r="P2457" s="33">
        <f t="shared" si="849"/>
        <v>3</v>
      </c>
      <c r="Q2457" s="52">
        <f t="shared" si="850"/>
        <v>0</v>
      </c>
      <c r="R2457" s="37">
        <f t="shared" si="851"/>
        <v>0</v>
      </c>
      <c r="S2457" s="37">
        <f t="shared" si="852"/>
        <v>0</v>
      </c>
      <c r="T2457" s="37">
        <f t="shared" si="853"/>
        <v>0</v>
      </c>
      <c r="U2457" s="37">
        <f t="shared" si="854"/>
        <v>0</v>
      </c>
      <c r="V2457" s="37">
        <f t="shared" si="855"/>
        <v>0</v>
      </c>
      <c r="W2457" s="37">
        <f t="shared" si="856"/>
        <v>1105.6099999999999</v>
      </c>
    </row>
    <row r="2458" spans="1:23" x14ac:dyDescent="0.35">
      <c r="A2458" s="30">
        <v>46038</v>
      </c>
      <c r="B2458" s="31" t="s">
        <v>1137</v>
      </c>
      <c r="C2458" s="31" t="s">
        <v>1136</v>
      </c>
      <c r="D2458" s="31">
        <v>10083.129999999999</v>
      </c>
      <c r="E2458" s="31">
        <v>1613.3</v>
      </c>
      <c r="F2458" s="31">
        <v>11696.43</v>
      </c>
      <c r="G2458" s="31">
        <v>11696.43</v>
      </c>
      <c r="H2458" s="31">
        <f t="shared" si="860"/>
        <v>10083.129999999999</v>
      </c>
      <c r="I2458" s="30">
        <v>46068</v>
      </c>
      <c r="J2458" s="30" t="s">
        <v>503</v>
      </c>
      <c r="K2458" s="31" t="s">
        <v>504</v>
      </c>
      <c r="L2458" s="31" t="s">
        <v>397</v>
      </c>
      <c r="M2458" s="31" t="s">
        <v>388</v>
      </c>
      <c r="N2458" s="7">
        <v>46038</v>
      </c>
      <c r="O2458" s="33">
        <f t="shared" si="848"/>
        <v>1</v>
      </c>
      <c r="P2458" s="33">
        <f t="shared" si="849"/>
        <v>3</v>
      </c>
      <c r="Q2458" s="52">
        <f t="shared" si="850"/>
        <v>0</v>
      </c>
      <c r="R2458" s="37">
        <f t="shared" si="851"/>
        <v>0</v>
      </c>
      <c r="S2458" s="37">
        <f t="shared" si="852"/>
        <v>0</v>
      </c>
      <c r="T2458" s="37">
        <f t="shared" si="853"/>
        <v>0</v>
      </c>
      <c r="U2458" s="37">
        <f t="shared" si="854"/>
        <v>0</v>
      </c>
      <c r="V2458" s="37">
        <f t="shared" si="855"/>
        <v>0</v>
      </c>
      <c r="W2458" s="37">
        <f t="shared" si="856"/>
        <v>10083.129999999999</v>
      </c>
    </row>
    <row r="2459" spans="1:23" x14ac:dyDescent="0.35">
      <c r="A2459" s="30">
        <v>46038</v>
      </c>
      <c r="B2459" s="31" t="s">
        <v>1188</v>
      </c>
      <c r="C2459" s="31" t="s">
        <v>1189</v>
      </c>
      <c r="D2459" s="31">
        <v>44290.59</v>
      </c>
      <c r="E2459" s="31">
        <v>6498.49</v>
      </c>
      <c r="F2459" s="31">
        <v>50789.08</v>
      </c>
      <c r="G2459" s="31">
        <v>50789.08</v>
      </c>
      <c r="H2459" s="31">
        <f t="shared" si="860"/>
        <v>44290.59</v>
      </c>
      <c r="I2459" s="30">
        <v>46068</v>
      </c>
      <c r="J2459" s="30" t="s">
        <v>503</v>
      </c>
      <c r="K2459" s="31" t="s">
        <v>504</v>
      </c>
      <c r="L2459" s="31" t="s">
        <v>397</v>
      </c>
      <c r="M2459" s="31" t="s">
        <v>388</v>
      </c>
      <c r="N2459" s="7">
        <v>46038</v>
      </c>
      <c r="O2459" s="33">
        <f t="shared" si="848"/>
        <v>1</v>
      </c>
      <c r="P2459" s="33">
        <f t="shared" si="849"/>
        <v>3</v>
      </c>
      <c r="Q2459" s="52">
        <f t="shared" si="850"/>
        <v>0</v>
      </c>
      <c r="R2459" s="37">
        <f t="shared" si="851"/>
        <v>0</v>
      </c>
      <c r="S2459" s="37">
        <f t="shared" si="852"/>
        <v>0</v>
      </c>
      <c r="T2459" s="37">
        <f t="shared" si="853"/>
        <v>0</v>
      </c>
      <c r="U2459" s="37">
        <f t="shared" si="854"/>
        <v>0</v>
      </c>
      <c r="V2459" s="37">
        <f t="shared" si="855"/>
        <v>0</v>
      </c>
      <c r="W2459" s="37">
        <f t="shared" si="856"/>
        <v>44290.59</v>
      </c>
    </row>
    <row r="2460" spans="1:23" x14ac:dyDescent="0.35">
      <c r="A2460" s="30">
        <v>46038</v>
      </c>
      <c r="B2460" s="31" t="s">
        <v>1138</v>
      </c>
      <c r="C2460" s="31" t="s">
        <v>790</v>
      </c>
      <c r="D2460" s="31">
        <v>49750</v>
      </c>
      <c r="E2460" s="31">
        <v>7960</v>
      </c>
      <c r="F2460" s="31">
        <v>57710</v>
      </c>
      <c r="G2460" s="31">
        <v>57710</v>
      </c>
      <c r="H2460" s="31">
        <f t="shared" si="860"/>
        <v>49750</v>
      </c>
      <c r="I2460" s="30">
        <v>46068</v>
      </c>
      <c r="J2460" s="30" t="s">
        <v>503</v>
      </c>
      <c r="K2460" s="31" t="s">
        <v>504</v>
      </c>
      <c r="L2460" s="31" t="s">
        <v>397</v>
      </c>
      <c r="M2460" s="31" t="s">
        <v>388</v>
      </c>
      <c r="N2460" s="7">
        <v>46038</v>
      </c>
      <c r="O2460" s="33">
        <f t="shared" si="848"/>
        <v>1</v>
      </c>
      <c r="P2460" s="33">
        <f t="shared" si="849"/>
        <v>3</v>
      </c>
      <c r="Q2460" s="52">
        <f t="shared" si="850"/>
        <v>0</v>
      </c>
      <c r="R2460" s="37">
        <f t="shared" si="851"/>
        <v>0</v>
      </c>
      <c r="S2460" s="37">
        <f t="shared" si="852"/>
        <v>0</v>
      </c>
      <c r="T2460" s="37">
        <f t="shared" si="853"/>
        <v>0</v>
      </c>
      <c r="U2460" s="37">
        <f t="shared" si="854"/>
        <v>0</v>
      </c>
      <c r="V2460" s="37">
        <f t="shared" si="855"/>
        <v>0</v>
      </c>
      <c r="W2460" s="37">
        <f t="shared" si="856"/>
        <v>49750</v>
      </c>
    </row>
    <row r="2461" spans="1:23" x14ac:dyDescent="0.35">
      <c r="A2461" s="30">
        <v>46038</v>
      </c>
      <c r="B2461" s="31" t="s">
        <v>1139</v>
      </c>
      <c r="C2461" s="31" t="s">
        <v>745</v>
      </c>
      <c r="D2461" s="31">
        <v>30090.18</v>
      </c>
      <c r="E2461" s="31">
        <v>4814.43</v>
      </c>
      <c r="F2461" s="31">
        <v>34904.61</v>
      </c>
      <c r="G2461" s="31">
        <v>34904.61</v>
      </c>
      <c r="H2461" s="31">
        <f t="shared" si="860"/>
        <v>30090.18</v>
      </c>
      <c r="I2461" s="30">
        <v>46068</v>
      </c>
      <c r="J2461" s="30" t="s">
        <v>503</v>
      </c>
      <c r="K2461" s="31" t="s">
        <v>504</v>
      </c>
      <c r="L2461" s="31" t="s">
        <v>835</v>
      </c>
      <c r="M2461" s="31" t="s">
        <v>388</v>
      </c>
      <c r="N2461" s="7">
        <v>46038</v>
      </c>
      <c r="O2461" s="33">
        <f t="shared" si="848"/>
        <v>1</v>
      </c>
      <c r="P2461" s="33">
        <f t="shared" si="849"/>
        <v>3</v>
      </c>
      <c r="Q2461" s="52">
        <f t="shared" si="850"/>
        <v>0</v>
      </c>
      <c r="R2461" s="37">
        <f t="shared" si="851"/>
        <v>0</v>
      </c>
      <c r="S2461" s="37">
        <f t="shared" si="852"/>
        <v>0</v>
      </c>
      <c r="T2461" s="37">
        <f t="shared" si="853"/>
        <v>0</v>
      </c>
      <c r="U2461" s="37">
        <f t="shared" si="854"/>
        <v>0</v>
      </c>
      <c r="V2461" s="37">
        <f t="shared" si="855"/>
        <v>0</v>
      </c>
      <c r="W2461" s="37">
        <f t="shared" si="856"/>
        <v>30090.18</v>
      </c>
    </row>
    <row r="2462" spans="1:23" x14ac:dyDescent="0.35">
      <c r="A2462" s="30">
        <v>46037</v>
      </c>
      <c r="B2462" s="31" t="s">
        <v>1140</v>
      </c>
      <c r="C2462" s="31" t="s">
        <v>410</v>
      </c>
      <c r="D2462" s="31">
        <v>7200</v>
      </c>
      <c r="E2462" s="31">
        <v>1152</v>
      </c>
      <c r="F2462" s="31">
        <v>8352</v>
      </c>
      <c r="G2462" s="31">
        <v>8352</v>
      </c>
      <c r="H2462" s="31">
        <f t="shared" si="860"/>
        <v>7200</v>
      </c>
      <c r="I2462" s="30">
        <v>46067</v>
      </c>
      <c r="J2462" s="30" t="s">
        <v>503</v>
      </c>
      <c r="K2462" s="31" t="s">
        <v>504</v>
      </c>
      <c r="L2462" s="31" t="s">
        <v>397</v>
      </c>
      <c r="M2462" s="31" t="s">
        <v>388</v>
      </c>
      <c r="N2462" s="7">
        <v>46038</v>
      </c>
      <c r="O2462" s="33">
        <f t="shared" si="848"/>
        <v>1</v>
      </c>
      <c r="P2462" s="33">
        <f t="shared" si="849"/>
        <v>3</v>
      </c>
      <c r="Q2462" s="52">
        <f t="shared" si="850"/>
        <v>0</v>
      </c>
      <c r="R2462" s="37">
        <f t="shared" si="851"/>
        <v>0</v>
      </c>
      <c r="S2462" s="37">
        <f t="shared" si="852"/>
        <v>0</v>
      </c>
      <c r="T2462" s="37">
        <f t="shared" si="853"/>
        <v>0</v>
      </c>
      <c r="U2462" s="37">
        <f t="shared" si="854"/>
        <v>0</v>
      </c>
      <c r="V2462" s="37">
        <f t="shared" si="855"/>
        <v>0</v>
      </c>
      <c r="W2462" s="37">
        <f t="shared" si="856"/>
        <v>7200</v>
      </c>
    </row>
    <row r="2463" spans="1:23" x14ac:dyDescent="0.35">
      <c r="A2463" s="30">
        <v>46037</v>
      </c>
      <c r="B2463" s="31" t="s">
        <v>1141</v>
      </c>
      <c r="C2463" s="31" t="s">
        <v>407</v>
      </c>
      <c r="D2463" s="31">
        <v>19598.37</v>
      </c>
      <c r="E2463" s="31">
        <v>3135.74</v>
      </c>
      <c r="F2463" s="31">
        <v>22734.11</v>
      </c>
      <c r="G2463" s="31">
        <v>22734.11</v>
      </c>
      <c r="H2463" s="31">
        <f t="shared" si="860"/>
        <v>19598.37</v>
      </c>
      <c r="I2463" s="30">
        <v>46067</v>
      </c>
      <c r="J2463" s="30" t="s">
        <v>503</v>
      </c>
      <c r="K2463" s="31" t="s">
        <v>504</v>
      </c>
      <c r="L2463" s="31" t="s">
        <v>835</v>
      </c>
      <c r="M2463" s="31" t="s">
        <v>388</v>
      </c>
      <c r="N2463" s="7">
        <v>46038</v>
      </c>
      <c r="O2463" s="33">
        <f t="shared" si="848"/>
        <v>1</v>
      </c>
      <c r="P2463" s="33">
        <f t="shared" si="849"/>
        <v>3</v>
      </c>
      <c r="Q2463" s="52">
        <f t="shared" si="850"/>
        <v>0</v>
      </c>
      <c r="R2463" s="37">
        <f t="shared" si="851"/>
        <v>0</v>
      </c>
      <c r="S2463" s="37">
        <f t="shared" si="852"/>
        <v>0</v>
      </c>
      <c r="T2463" s="37">
        <f t="shared" si="853"/>
        <v>0</v>
      </c>
      <c r="U2463" s="37">
        <f t="shared" si="854"/>
        <v>0</v>
      </c>
      <c r="V2463" s="37">
        <f t="shared" si="855"/>
        <v>0</v>
      </c>
      <c r="W2463" s="37">
        <f t="shared" si="856"/>
        <v>19598.37</v>
      </c>
    </row>
    <row r="2464" spans="1:23" x14ac:dyDescent="0.35">
      <c r="A2464" s="30">
        <v>46037</v>
      </c>
      <c r="B2464" s="31" t="s">
        <v>1142</v>
      </c>
      <c r="C2464" s="31" t="s">
        <v>926</v>
      </c>
      <c r="D2464" s="31">
        <v>44390</v>
      </c>
      <c r="E2464" s="31">
        <v>7102.4</v>
      </c>
      <c r="F2464" s="31">
        <v>51492.4</v>
      </c>
      <c r="G2464" s="31">
        <v>51492.4</v>
      </c>
      <c r="H2464" s="31">
        <f t="shared" si="860"/>
        <v>44390</v>
      </c>
      <c r="I2464" s="30">
        <v>46067</v>
      </c>
      <c r="J2464" s="30" t="s">
        <v>503</v>
      </c>
      <c r="K2464" s="31" t="s">
        <v>504</v>
      </c>
      <c r="L2464" s="31" t="s">
        <v>835</v>
      </c>
      <c r="M2464" s="31" t="s">
        <v>388</v>
      </c>
      <c r="N2464" s="7">
        <v>46038</v>
      </c>
      <c r="O2464" s="33">
        <f t="shared" si="848"/>
        <v>1</v>
      </c>
      <c r="P2464" s="33">
        <f t="shared" si="849"/>
        <v>3</v>
      </c>
      <c r="Q2464" s="52">
        <f t="shared" si="850"/>
        <v>0</v>
      </c>
      <c r="R2464" s="37">
        <f t="shared" si="851"/>
        <v>0</v>
      </c>
      <c r="S2464" s="37">
        <f t="shared" si="852"/>
        <v>0</v>
      </c>
      <c r="T2464" s="37">
        <f t="shared" si="853"/>
        <v>0</v>
      </c>
      <c r="U2464" s="37">
        <f t="shared" si="854"/>
        <v>0</v>
      </c>
      <c r="V2464" s="37">
        <f t="shared" si="855"/>
        <v>0</v>
      </c>
      <c r="W2464" s="37">
        <f t="shared" si="856"/>
        <v>44390</v>
      </c>
    </row>
    <row r="2465" spans="1:23" x14ac:dyDescent="0.35">
      <c r="A2465" s="30">
        <v>46037</v>
      </c>
      <c r="B2465" s="31" t="s">
        <v>1143</v>
      </c>
      <c r="C2465" s="31" t="s">
        <v>920</v>
      </c>
      <c r="D2465" s="31">
        <v>17638.53</v>
      </c>
      <c r="E2465" s="31">
        <v>2822.16</v>
      </c>
      <c r="F2465" s="31">
        <v>20460.689999999999</v>
      </c>
      <c r="G2465" s="31">
        <v>20460.689999999999</v>
      </c>
      <c r="H2465" s="31">
        <f t="shared" si="860"/>
        <v>17638.53</v>
      </c>
      <c r="I2465" s="30">
        <v>46067</v>
      </c>
      <c r="J2465" s="30" t="s">
        <v>503</v>
      </c>
      <c r="K2465" s="31" t="s">
        <v>504</v>
      </c>
      <c r="L2465" s="31" t="s">
        <v>835</v>
      </c>
      <c r="M2465" s="31" t="s">
        <v>388</v>
      </c>
      <c r="N2465" s="7">
        <v>46038</v>
      </c>
      <c r="O2465" s="33">
        <f t="shared" si="848"/>
        <v>1</v>
      </c>
      <c r="P2465" s="33">
        <f t="shared" si="849"/>
        <v>3</v>
      </c>
      <c r="Q2465" s="52">
        <f t="shared" si="850"/>
        <v>0</v>
      </c>
      <c r="R2465" s="37">
        <f t="shared" si="851"/>
        <v>0</v>
      </c>
      <c r="S2465" s="37">
        <f t="shared" si="852"/>
        <v>0</v>
      </c>
      <c r="T2465" s="37">
        <f t="shared" si="853"/>
        <v>0</v>
      </c>
      <c r="U2465" s="37">
        <f t="shared" si="854"/>
        <v>0</v>
      </c>
      <c r="V2465" s="37">
        <f t="shared" si="855"/>
        <v>0</v>
      </c>
      <c r="W2465" s="37">
        <f t="shared" si="856"/>
        <v>17638.53</v>
      </c>
    </row>
    <row r="2466" spans="1:23" x14ac:dyDescent="0.35">
      <c r="A2466" s="30">
        <v>46037</v>
      </c>
      <c r="B2466" s="31" t="s">
        <v>1144</v>
      </c>
      <c r="C2466" s="31" t="s">
        <v>1145</v>
      </c>
      <c r="D2466" s="31">
        <v>36000</v>
      </c>
      <c r="E2466" s="31">
        <v>5760</v>
      </c>
      <c r="F2466" s="31">
        <v>41760</v>
      </c>
      <c r="G2466" s="31">
        <v>20880</v>
      </c>
      <c r="H2466" s="31">
        <f>G2466/1.16</f>
        <v>18000</v>
      </c>
      <c r="I2466" s="30">
        <v>46052</v>
      </c>
      <c r="J2466" s="30" t="s">
        <v>503</v>
      </c>
      <c r="K2466" s="31" t="s">
        <v>510</v>
      </c>
      <c r="L2466" s="31" t="s">
        <v>1146</v>
      </c>
      <c r="M2466" s="31" t="s">
        <v>388</v>
      </c>
      <c r="N2466" s="7">
        <v>46038</v>
      </c>
      <c r="O2466" s="33">
        <f t="shared" si="848"/>
        <v>1</v>
      </c>
      <c r="P2466" s="33">
        <f t="shared" si="849"/>
        <v>3</v>
      </c>
      <c r="Q2466" s="52">
        <f t="shared" si="850"/>
        <v>0</v>
      </c>
      <c r="R2466" s="37">
        <f t="shared" si="851"/>
        <v>0</v>
      </c>
      <c r="S2466" s="37">
        <f t="shared" si="852"/>
        <v>0</v>
      </c>
      <c r="T2466" s="37">
        <f t="shared" si="853"/>
        <v>0</v>
      </c>
      <c r="U2466" s="37">
        <f t="shared" si="854"/>
        <v>0</v>
      </c>
      <c r="V2466" s="37">
        <f t="shared" si="855"/>
        <v>0</v>
      </c>
      <c r="W2466" s="37">
        <f t="shared" si="856"/>
        <v>18000</v>
      </c>
    </row>
    <row r="2467" spans="1:23" x14ac:dyDescent="0.35">
      <c r="A2467" s="30">
        <v>46036</v>
      </c>
      <c r="B2467" s="31" t="s">
        <v>1148</v>
      </c>
      <c r="C2467" s="31" t="s">
        <v>523</v>
      </c>
      <c r="D2467" s="31">
        <v>7480</v>
      </c>
      <c r="E2467" s="31">
        <v>1196.8</v>
      </c>
      <c r="F2467" s="31">
        <v>8676.7999999999993</v>
      </c>
      <c r="G2467" s="31">
        <v>8676.7999999999993</v>
      </c>
      <c r="H2467" s="31">
        <f t="shared" ref="H2467:H2525" si="861">D2467</f>
        <v>7480</v>
      </c>
      <c r="I2467" s="30">
        <v>46066</v>
      </c>
      <c r="J2467" s="30" t="s">
        <v>503</v>
      </c>
      <c r="K2467" s="31" t="s">
        <v>504</v>
      </c>
      <c r="L2467" s="31" t="s">
        <v>397</v>
      </c>
      <c r="M2467" s="31" t="s">
        <v>388</v>
      </c>
      <c r="N2467" s="7">
        <v>46038</v>
      </c>
      <c r="O2467" s="33">
        <f t="shared" si="848"/>
        <v>1</v>
      </c>
      <c r="P2467" s="33">
        <f t="shared" si="849"/>
        <v>3</v>
      </c>
      <c r="Q2467" s="52">
        <f t="shared" si="850"/>
        <v>0</v>
      </c>
      <c r="R2467" s="37">
        <f t="shared" si="851"/>
        <v>0</v>
      </c>
      <c r="S2467" s="37">
        <f t="shared" si="852"/>
        <v>0</v>
      </c>
      <c r="T2467" s="37">
        <f t="shared" si="853"/>
        <v>0</v>
      </c>
      <c r="U2467" s="37">
        <f t="shared" si="854"/>
        <v>0</v>
      </c>
      <c r="V2467" s="37">
        <f t="shared" si="855"/>
        <v>0</v>
      </c>
      <c r="W2467" s="37">
        <f t="shared" si="856"/>
        <v>7480</v>
      </c>
    </row>
    <row r="2468" spans="1:23" x14ac:dyDescent="0.35">
      <c r="A2468" s="30">
        <v>46036</v>
      </c>
      <c r="B2468" s="31" t="s">
        <v>1151</v>
      </c>
      <c r="C2468" s="31" t="s">
        <v>674</v>
      </c>
      <c r="D2468" s="31">
        <v>109266.48</v>
      </c>
      <c r="E2468" s="31">
        <v>17482.64</v>
      </c>
      <c r="F2468" s="31">
        <v>126749.12</v>
      </c>
      <c r="G2468" s="31">
        <v>126749.12</v>
      </c>
      <c r="H2468" s="31">
        <f t="shared" si="861"/>
        <v>109266.48</v>
      </c>
      <c r="I2468" s="30">
        <v>46066</v>
      </c>
      <c r="J2468" s="30" t="s">
        <v>503</v>
      </c>
      <c r="K2468" s="31" t="s">
        <v>504</v>
      </c>
      <c r="L2468" s="31" t="s">
        <v>835</v>
      </c>
      <c r="M2468" s="31" t="s">
        <v>388</v>
      </c>
      <c r="N2468" s="7">
        <v>46038</v>
      </c>
      <c r="O2468" s="33">
        <f t="shared" si="848"/>
        <v>1</v>
      </c>
      <c r="P2468" s="33">
        <f t="shared" si="849"/>
        <v>3</v>
      </c>
      <c r="Q2468" s="52">
        <f t="shared" si="850"/>
        <v>0</v>
      </c>
      <c r="R2468" s="37">
        <f t="shared" si="851"/>
        <v>0</v>
      </c>
      <c r="S2468" s="37">
        <f t="shared" si="852"/>
        <v>0</v>
      </c>
      <c r="T2468" s="37">
        <f t="shared" si="853"/>
        <v>0</v>
      </c>
      <c r="U2468" s="37">
        <f t="shared" si="854"/>
        <v>0</v>
      </c>
      <c r="V2468" s="37">
        <f t="shared" si="855"/>
        <v>0</v>
      </c>
      <c r="W2468" s="37">
        <f t="shared" si="856"/>
        <v>109266.48</v>
      </c>
    </row>
    <row r="2469" spans="1:23" x14ac:dyDescent="0.35">
      <c r="A2469" s="30">
        <v>46036</v>
      </c>
      <c r="B2469" s="31" t="s">
        <v>1152</v>
      </c>
      <c r="C2469" s="31" t="s">
        <v>523</v>
      </c>
      <c r="D2469" s="31">
        <v>8400</v>
      </c>
      <c r="E2469" s="31">
        <v>1344</v>
      </c>
      <c r="F2469" s="31">
        <v>9744</v>
      </c>
      <c r="G2469" s="31">
        <v>9744</v>
      </c>
      <c r="H2469" s="31">
        <f t="shared" si="861"/>
        <v>8400</v>
      </c>
      <c r="I2469" s="30">
        <v>46066</v>
      </c>
      <c r="J2469" s="30" t="s">
        <v>503</v>
      </c>
      <c r="K2469" s="31" t="s">
        <v>504</v>
      </c>
      <c r="L2469" s="31" t="s">
        <v>397</v>
      </c>
      <c r="M2469" s="31" t="s">
        <v>388</v>
      </c>
      <c r="N2469" s="7">
        <v>46038</v>
      </c>
      <c r="O2469" s="33">
        <f t="shared" si="848"/>
        <v>1</v>
      </c>
      <c r="P2469" s="33">
        <f t="shared" si="849"/>
        <v>3</v>
      </c>
      <c r="Q2469" s="52">
        <f t="shared" si="850"/>
        <v>0</v>
      </c>
      <c r="R2469" s="37">
        <f t="shared" si="851"/>
        <v>0</v>
      </c>
      <c r="S2469" s="37">
        <f t="shared" si="852"/>
        <v>0</v>
      </c>
      <c r="T2469" s="37">
        <f t="shared" si="853"/>
        <v>0</v>
      </c>
      <c r="U2469" s="37">
        <f t="shared" si="854"/>
        <v>0</v>
      </c>
      <c r="V2469" s="37">
        <f t="shared" si="855"/>
        <v>0</v>
      </c>
      <c r="W2469" s="37">
        <f t="shared" si="856"/>
        <v>8400</v>
      </c>
    </row>
    <row r="2470" spans="1:23" x14ac:dyDescent="0.35">
      <c r="A2470" s="30">
        <v>46035</v>
      </c>
      <c r="B2470" s="31" t="s">
        <v>1157</v>
      </c>
      <c r="C2470" s="31" t="s">
        <v>966</v>
      </c>
      <c r="D2470" s="31">
        <v>18000</v>
      </c>
      <c r="E2470" s="31">
        <v>2880</v>
      </c>
      <c r="F2470" s="31">
        <v>20880</v>
      </c>
      <c r="G2470" s="31">
        <v>20880</v>
      </c>
      <c r="H2470" s="31">
        <f t="shared" si="861"/>
        <v>18000</v>
      </c>
      <c r="I2470" s="30">
        <v>46065</v>
      </c>
      <c r="J2470" s="30" t="s">
        <v>503</v>
      </c>
      <c r="K2470" s="31" t="s">
        <v>504</v>
      </c>
      <c r="L2470" s="31" t="s">
        <v>397</v>
      </c>
      <c r="M2470" s="31" t="s">
        <v>388</v>
      </c>
      <c r="N2470" s="7">
        <v>46038</v>
      </c>
      <c r="O2470" s="33">
        <f t="shared" si="848"/>
        <v>1</v>
      </c>
      <c r="P2470" s="33">
        <f t="shared" si="849"/>
        <v>3</v>
      </c>
      <c r="Q2470" s="52">
        <f t="shared" si="850"/>
        <v>0</v>
      </c>
      <c r="R2470" s="37">
        <f t="shared" si="851"/>
        <v>0</v>
      </c>
      <c r="S2470" s="37">
        <f t="shared" si="852"/>
        <v>0</v>
      </c>
      <c r="T2470" s="37">
        <f t="shared" si="853"/>
        <v>0</v>
      </c>
      <c r="U2470" s="37">
        <f t="shared" si="854"/>
        <v>0</v>
      </c>
      <c r="V2470" s="37">
        <f t="shared" si="855"/>
        <v>0</v>
      </c>
      <c r="W2470" s="37">
        <f t="shared" si="856"/>
        <v>18000</v>
      </c>
    </row>
    <row r="2471" spans="1:23" x14ac:dyDescent="0.35">
      <c r="A2471" s="30">
        <v>46035</v>
      </c>
      <c r="B2471" s="31" t="s">
        <v>1158</v>
      </c>
      <c r="C2471" s="31" t="s">
        <v>400</v>
      </c>
      <c r="D2471" s="31">
        <v>91381.97</v>
      </c>
      <c r="E2471" s="31">
        <v>14621.12</v>
      </c>
      <c r="F2471" s="31">
        <v>106003.09</v>
      </c>
      <c r="G2471" s="31">
        <v>106003.09</v>
      </c>
      <c r="H2471" s="31">
        <f t="shared" si="861"/>
        <v>91381.97</v>
      </c>
      <c r="I2471" s="30">
        <v>46065</v>
      </c>
      <c r="J2471" s="30" t="s">
        <v>503</v>
      </c>
      <c r="K2471" s="31" t="s">
        <v>504</v>
      </c>
      <c r="L2471" s="31" t="s">
        <v>397</v>
      </c>
      <c r="M2471" s="31" t="s">
        <v>388</v>
      </c>
      <c r="N2471" s="7">
        <v>46038</v>
      </c>
      <c r="O2471" s="33">
        <f t="shared" si="848"/>
        <v>1</v>
      </c>
      <c r="P2471" s="33">
        <f t="shared" si="849"/>
        <v>3</v>
      </c>
      <c r="Q2471" s="52">
        <f t="shared" si="850"/>
        <v>0</v>
      </c>
      <c r="R2471" s="37">
        <f t="shared" si="851"/>
        <v>0</v>
      </c>
      <c r="S2471" s="37">
        <f t="shared" si="852"/>
        <v>0</v>
      </c>
      <c r="T2471" s="37">
        <f t="shared" si="853"/>
        <v>0</v>
      </c>
      <c r="U2471" s="37">
        <f t="shared" si="854"/>
        <v>0</v>
      </c>
      <c r="V2471" s="37">
        <f t="shared" si="855"/>
        <v>0</v>
      </c>
      <c r="W2471" s="37">
        <f t="shared" si="856"/>
        <v>91381.97</v>
      </c>
    </row>
    <row r="2472" spans="1:23" x14ac:dyDescent="0.35">
      <c r="A2472" s="30">
        <v>46035</v>
      </c>
      <c r="B2472" s="31" t="s">
        <v>1159</v>
      </c>
      <c r="C2472" s="31" t="s">
        <v>414</v>
      </c>
      <c r="D2472" s="31">
        <v>117047.9</v>
      </c>
      <c r="E2472" s="31">
        <v>18727.66</v>
      </c>
      <c r="F2472" s="31">
        <v>135775.56</v>
      </c>
      <c r="G2472" s="31">
        <v>135775.56</v>
      </c>
      <c r="H2472" s="31">
        <f t="shared" si="861"/>
        <v>117047.9</v>
      </c>
      <c r="I2472" s="30">
        <v>46065</v>
      </c>
      <c r="J2472" s="30" t="s">
        <v>503</v>
      </c>
      <c r="K2472" s="31" t="s">
        <v>504</v>
      </c>
      <c r="L2472" s="31" t="s">
        <v>835</v>
      </c>
      <c r="M2472" s="31" t="s">
        <v>388</v>
      </c>
      <c r="N2472" s="7">
        <v>46038</v>
      </c>
      <c r="O2472" s="33">
        <f t="shared" si="848"/>
        <v>1</v>
      </c>
      <c r="P2472" s="33">
        <f t="shared" si="849"/>
        <v>3</v>
      </c>
      <c r="Q2472" s="52">
        <f t="shared" si="850"/>
        <v>0</v>
      </c>
      <c r="R2472" s="37">
        <f t="shared" si="851"/>
        <v>0</v>
      </c>
      <c r="S2472" s="37">
        <f t="shared" si="852"/>
        <v>0</v>
      </c>
      <c r="T2472" s="37">
        <f t="shared" si="853"/>
        <v>0</v>
      </c>
      <c r="U2472" s="37">
        <f t="shared" si="854"/>
        <v>0</v>
      </c>
      <c r="V2472" s="37">
        <f t="shared" si="855"/>
        <v>0</v>
      </c>
      <c r="W2472" s="37">
        <f t="shared" si="856"/>
        <v>117047.9</v>
      </c>
    </row>
    <row r="2473" spans="1:23" x14ac:dyDescent="0.35">
      <c r="A2473" s="30">
        <v>46034</v>
      </c>
      <c r="B2473" s="31" t="s">
        <v>1160</v>
      </c>
      <c r="C2473" s="31" t="s">
        <v>1161</v>
      </c>
      <c r="D2473" s="31">
        <v>58680</v>
      </c>
      <c r="E2473" s="31">
        <v>9388.7999999999993</v>
      </c>
      <c r="F2473" s="31">
        <v>68068.800000000003</v>
      </c>
      <c r="G2473" s="31">
        <v>68068.800000000003</v>
      </c>
      <c r="H2473" s="31">
        <f t="shared" si="861"/>
        <v>58680</v>
      </c>
      <c r="I2473" s="30">
        <v>46049</v>
      </c>
      <c r="J2473" s="30" t="s">
        <v>503</v>
      </c>
      <c r="K2473" s="31" t="s">
        <v>504</v>
      </c>
      <c r="L2473" s="31" t="s">
        <v>835</v>
      </c>
      <c r="M2473" s="31" t="s">
        <v>388</v>
      </c>
      <c r="N2473" s="7">
        <v>46038</v>
      </c>
      <c r="O2473" s="33">
        <f t="shared" si="848"/>
        <v>1</v>
      </c>
      <c r="P2473" s="33">
        <f t="shared" si="849"/>
        <v>3</v>
      </c>
      <c r="Q2473" s="52">
        <f t="shared" si="850"/>
        <v>0</v>
      </c>
      <c r="R2473" s="37">
        <f t="shared" si="851"/>
        <v>0</v>
      </c>
      <c r="S2473" s="37">
        <f t="shared" si="852"/>
        <v>0</v>
      </c>
      <c r="T2473" s="37">
        <f t="shared" si="853"/>
        <v>0</v>
      </c>
      <c r="U2473" s="37">
        <f t="shared" si="854"/>
        <v>0</v>
      </c>
      <c r="V2473" s="37">
        <f t="shared" si="855"/>
        <v>0</v>
      </c>
      <c r="W2473" s="37">
        <f t="shared" si="856"/>
        <v>58680</v>
      </c>
    </row>
    <row r="2474" spans="1:23" x14ac:dyDescent="0.35">
      <c r="A2474" s="30">
        <v>46034</v>
      </c>
      <c r="B2474" s="31" t="s">
        <v>1165</v>
      </c>
      <c r="C2474" s="31" t="s">
        <v>1166</v>
      </c>
      <c r="D2474" s="31">
        <v>10071.15</v>
      </c>
      <c r="E2474" s="31">
        <v>1611.38</v>
      </c>
      <c r="F2474" s="31">
        <v>11682.53</v>
      </c>
      <c r="G2474" s="31">
        <v>11682.53</v>
      </c>
      <c r="H2474" s="31">
        <f t="shared" si="861"/>
        <v>10071.15</v>
      </c>
      <c r="I2474" s="30">
        <v>46064</v>
      </c>
      <c r="J2474" s="30" t="s">
        <v>503</v>
      </c>
      <c r="K2474" s="31" t="s">
        <v>504</v>
      </c>
      <c r="L2474" s="31" t="s">
        <v>397</v>
      </c>
      <c r="M2474" s="31" t="s">
        <v>388</v>
      </c>
      <c r="N2474" s="7">
        <v>46038</v>
      </c>
      <c r="O2474" s="33">
        <f t="shared" si="848"/>
        <v>1</v>
      </c>
      <c r="P2474" s="33">
        <f t="shared" si="849"/>
        <v>3</v>
      </c>
      <c r="Q2474" s="52">
        <f t="shared" si="850"/>
        <v>0</v>
      </c>
      <c r="R2474" s="37">
        <f t="shared" si="851"/>
        <v>0</v>
      </c>
      <c r="S2474" s="37">
        <f t="shared" si="852"/>
        <v>0</v>
      </c>
      <c r="T2474" s="37">
        <f t="shared" si="853"/>
        <v>0</v>
      </c>
      <c r="U2474" s="37">
        <f t="shared" si="854"/>
        <v>0</v>
      </c>
      <c r="V2474" s="37">
        <f t="shared" si="855"/>
        <v>0</v>
      </c>
      <c r="W2474" s="37">
        <f t="shared" si="856"/>
        <v>10071.15</v>
      </c>
    </row>
    <row r="2475" spans="1:23" x14ac:dyDescent="0.35">
      <c r="A2475" s="30">
        <v>46031</v>
      </c>
      <c r="B2475" s="31" t="s">
        <v>1083</v>
      </c>
      <c r="C2475" s="31" t="s">
        <v>674</v>
      </c>
      <c r="D2475" s="31">
        <v>34388.089999999997</v>
      </c>
      <c r="E2475" s="31">
        <v>5502.09</v>
      </c>
      <c r="F2475" s="31">
        <v>39890.18</v>
      </c>
      <c r="G2475" s="31">
        <v>39890.18</v>
      </c>
      <c r="H2475" s="31">
        <f t="shared" si="861"/>
        <v>34388.089999999997</v>
      </c>
      <c r="I2475" s="30">
        <v>46061</v>
      </c>
      <c r="J2475" s="30" t="s">
        <v>503</v>
      </c>
      <c r="K2475" s="31" t="s">
        <v>504</v>
      </c>
      <c r="L2475" s="31" t="s">
        <v>835</v>
      </c>
      <c r="M2475" s="31" t="s">
        <v>388</v>
      </c>
      <c r="N2475" s="7">
        <v>46038</v>
      </c>
      <c r="O2475" s="33">
        <f t="shared" si="848"/>
        <v>1</v>
      </c>
      <c r="P2475" s="33">
        <f t="shared" si="849"/>
        <v>3</v>
      </c>
      <c r="Q2475" s="52">
        <f t="shared" si="850"/>
        <v>0</v>
      </c>
      <c r="R2475" s="37">
        <f t="shared" si="851"/>
        <v>0</v>
      </c>
      <c r="S2475" s="37">
        <f t="shared" si="852"/>
        <v>0</v>
      </c>
      <c r="T2475" s="37">
        <f t="shared" si="853"/>
        <v>0</v>
      </c>
      <c r="U2475" s="37">
        <f t="shared" si="854"/>
        <v>0</v>
      </c>
      <c r="V2475" s="37">
        <f t="shared" si="855"/>
        <v>0</v>
      </c>
      <c r="W2475" s="37">
        <f t="shared" si="856"/>
        <v>34388.089999999997</v>
      </c>
    </row>
    <row r="2476" spans="1:23" x14ac:dyDescent="0.35">
      <c r="A2476" s="30">
        <v>46031</v>
      </c>
      <c r="B2476" s="31" t="s">
        <v>1084</v>
      </c>
      <c r="C2476" s="31" t="s">
        <v>408</v>
      </c>
      <c r="D2476" s="31">
        <v>12400</v>
      </c>
      <c r="E2476" s="31">
        <v>1984</v>
      </c>
      <c r="F2476" s="31">
        <v>14384</v>
      </c>
      <c r="G2476" s="31">
        <v>14384</v>
      </c>
      <c r="H2476" s="31">
        <f t="shared" si="861"/>
        <v>12400</v>
      </c>
      <c r="I2476" s="30">
        <v>46061</v>
      </c>
      <c r="J2476" s="30" t="s">
        <v>503</v>
      </c>
      <c r="K2476" s="31" t="s">
        <v>504</v>
      </c>
      <c r="L2476" s="31" t="s">
        <v>397</v>
      </c>
      <c r="M2476" s="31" t="s">
        <v>388</v>
      </c>
      <c r="N2476" s="7">
        <v>46038</v>
      </c>
      <c r="O2476" s="33">
        <f t="shared" si="848"/>
        <v>1</v>
      </c>
      <c r="P2476" s="33">
        <f t="shared" si="849"/>
        <v>3</v>
      </c>
      <c r="Q2476" s="52">
        <f t="shared" si="850"/>
        <v>0</v>
      </c>
      <c r="R2476" s="37">
        <f t="shared" si="851"/>
        <v>0</v>
      </c>
      <c r="S2476" s="37">
        <f t="shared" si="852"/>
        <v>0</v>
      </c>
      <c r="T2476" s="37">
        <f t="shared" si="853"/>
        <v>0</v>
      </c>
      <c r="U2476" s="37">
        <f t="shared" si="854"/>
        <v>0</v>
      </c>
      <c r="V2476" s="37">
        <f t="shared" si="855"/>
        <v>0</v>
      </c>
      <c r="W2476" s="37">
        <f t="shared" si="856"/>
        <v>12400</v>
      </c>
    </row>
    <row r="2477" spans="1:23" x14ac:dyDescent="0.35">
      <c r="A2477" s="30">
        <v>46031</v>
      </c>
      <c r="B2477" s="31" t="s">
        <v>1085</v>
      </c>
      <c r="C2477" s="31" t="s">
        <v>409</v>
      </c>
      <c r="D2477" s="31">
        <v>15930.9</v>
      </c>
      <c r="E2477" s="31">
        <v>2548.94</v>
      </c>
      <c r="F2477" s="31">
        <v>18479.84</v>
      </c>
      <c r="G2477" s="31">
        <v>18479.84</v>
      </c>
      <c r="H2477" s="31">
        <f t="shared" si="861"/>
        <v>15930.9</v>
      </c>
      <c r="I2477" s="30">
        <v>46061</v>
      </c>
      <c r="J2477" s="30" t="s">
        <v>503</v>
      </c>
      <c r="K2477" s="31" t="s">
        <v>504</v>
      </c>
      <c r="L2477" s="31" t="s">
        <v>397</v>
      </c>
      <c r="M2477" s="31" t="s">
        <v>388</v>
      </c>
      <c r="N2477" s="7">
        <v>46038</v>
      </c>
      <c r="O2477" s="33">
        <f t="shared" si="848"/>
        <v>1</v>
      </c>
      <c r="P2477" s="33">
        <f t="shared" si="849"/>
        <v>3</v>
      </c>
      <c r="Q2477" s="52">
        <f t="shared" si="850"/>
        <v>0</v>
      </c>
      <c r="R2477" s="37">
        <f t="shared" si="851"/>
        <v>0</v>
      </c>
      <c r="S2477" s="37">
        <f t="shared" si="852"/>
        <v>0</v>
      </c>
      <c r="T2477" s="37">
        <f t="shared" si="853"/>
        <v>0</v>
      </c>
      <c r="U2477" s="37">
        <f t="shared" si="854"/>
        <v>0</v>
      </c>
      <c r="V2477" s="37">
        <f t="shared" si="855"/>
        <v>0</v>
      </c>
      <c r="W2477" s="37">
        <f t="shared" si="856"/>
        <v>15930.9</v>
      </c>
    </row>
    <row r="2478" spans="1:23" x14ac:dyDescent="0.35">
      <c r="A2478" s="30">
        <v>46031</v>
      </c>
      <c r="B2478" s="31" t="s">
        <v>1086</v>
      </c>
      <c r="C2478" s="31" t="s">
        <v>966</v>
      </c>
      <c r="D2478" s="31">
        <v>72000</v>
      </c>
      <c r="E2478" s="31">
        <v>11520</v>
      </c>
      <c r="F2478" s="31">
        <v>83520</v>
      </c>
      <c r="G2478" s="31">
        <v>83520</v>
      </c>
      <c r="H2478" s="31">
        <f t="shared" si="861"/>
        <v>72000</v>
      </c>
      <c r="I2478" s="30">
        <v>46061</v>
      </c>
      <c r="J2478" s="30" t="s">
        <v>503</v>
      </c>
      <c r="K2478" s="31" t="s">
        <v>504</v>
      </c>
      <c r="L2478" s="31" t="s">
        <v>397</v>
      </c>
      <c r="M2478" s="31" t="s">
        <v>388</v>
      </c>
      <c r="N2478" s="7">
        <v>46038</v>
      </c>
      <c r="O2478" s="33">
        <f t="shared" si="848"/>
        <v>1</v>
      </c>
      <c r="P2478" s="33">
        <f t="shared" si="849"/>
        <v>3</v>
      </c>
      <c r="Q2478" s="52">
        <f t="shared" si="850"/>
        <v>0</v>
      </c>
      <c r="R2478" s="37">
        <f t="shared" si="851"/>
        <v>0</v>
      </c>
      <c r="S2478" s="37">
        <f t="shared" si="852"/>
        <v>0</v>
      </c>
      <c r="T2478" s="37">
        <f t="shared" si="853"/>
        <v>0</v>
      </c>
      <c r="U2478" s="37">
        <f t="shared" si="854"/>
        <v>0</v>
      </c>
      <c r="V2478" s="37">
        <f t="shared" si="855"/>
        <v>0</v>
      </c>
      <c r="W2478" s="37">
        <f t="shared" si="856"/>
        <v>72000</v>
      </c>
    </row>
    <row r="2479" spans="1:23" x14ac:dyDescent="0.35">
      <c r="A2479" s="30">
        <v>46030</v>
      </c>
      <c r="B2479" s="31" t="s">
        <v>1087</v>
      </c>
      <c r="C2479" s="31" t="s">
        <v>790</v>
      </c>
      <c r="D2479" s="31">
        <v>48700</v>
      </c>
      <c r="E2479" s="31">
        <v>7792</v>
      </c>
      <c r="F2479" s="31">
        <v>56492</v>
      </c>
      <c r="G2479" s="31">
        <v>56492</v>
      </c>
      <c r="H2479" s="31">
        <f t="shared" si="861"/>
        <v>48700</v>
      </c>
      <c r="I2479" s="30">
        <v>46060</v>
      </c>
      <c r="J2479" s="30" t="s">
        <v>503</v>
      </c>
      <c r="K2479" s="31" t="s">
        <v>504</v>
      </c>
      <c r="L2479" s="31" t="s">
        <v>397</v>
      </c>
      <c r="M2479" s="31" t="s">
        <v>388</v>
      </c>
      <c r="N2479" s="7">
        <v>46038</v>
      </c>
      <c r="O2479" s="33">
        <f t="shared" si="848"/>
        <v>1</v>
      </c>
      <c r="P2479" s="33">
        <f t="shared" si="849"/>
        <v>3</v>
      </c>
      <c r="Q2479" s="52">
        <f t="shared" si="850"/>
        <v>0</v>
      </c>
      <c r="R2479" s="37">
        <f t="shared" si="851"/>
        <v>0</v>
      </c>
      <c r="S2479" s="37">
        <f t="shared" si="852"/>
        <v>0</v>
      </c>
      <c r="T2479" s="37">
        <f t="shared" si="853"/>
        <v>0</v>
      </c>
      <c r="U2479" s="37">
        <f t="shared" si="854"/>
        <v>0</v>
      </c>
      <c r="V2479" s="37">
        <f t="shared" si="855"/>
        <v>0</v>
      </c>
      <c r="W2479" s="37">
        <f t="shared" si="856"/>
        <v>48700</v>
      </c>
    </row>
    <row r="2480" spans="1:23" x14ac:dyDescent="0.35">
      <c r="A2480" s="30">
        <v>46030</v>
      </c>
      <c r="B2480" s="31" t="s">
        <v>1088</v>
      </c>
      <c r="C2480" s="31" t="s">
        <v>790</v>
      </c>
      <c r="D2480" s="31">
        <v>48700</v>
      </c>
      <c r="E2480" s="31">
        <v>7792</v>
      </c>
      <c r="F2480" s="31">
        <v>56492</v>
      </c>
      <c r="G2480" s="31">
        <v>56492</v>
      </c>
      <c r="H2480" s="31">
        <f t="shared" si="861"/>
        <v>48700</v>
      </c>
      <c r="I2480" s="30">
        <v>46060</v>
      </c>
      <c r="J2480" s="30" t="s">
        <v>503</v>
      </c>
      <c r="K2480" s="31" t="s">
        <v>504</v>
      </c>
      <c r="L2480" s="31" t="s">
        <v>397</v>
      </c>
      <c r="M2480" s="31" t="s">
        <v>388</v>
      </c>
      <c r="N2480" s="7">
        <v>46038</v>
      </c>
      <c r="O2480" s="33">
        <f t="shared" si="848"/>
        <v>1</v>
      </c>
      <c r="P2480" s="33">
        <f t="shared" si="849"/>
        <v>3</v>
      </c>
      <c r="Q2480" s="52">
        <f t="shared" si="850"/>
        <v>0</v>
      </c>
      <c r="R2480" s="37">
        <f t="shared" si="851"/>
        <v>0</v>
      </c>
      <c r="S2480" s="37">
        <f t="shared" si="852"/>
        <v>0</v>
      </c>
      <c r="T2480" s="37">
        <f t="shared" si="853"/>
        <v>0</v>
      </c>
      <c r="U2480" s="37">
        <f t="shared" si="854"/>
        <v>0</v>
      </c>
      <c r="V2480" s="37">
        <f t="shared" si="855"/>
        <v>0</v>
      </c>
      <c r="W2480" s="37">
        <f t="shared" si="856"/>
        <v>48700</v>
      </c>
    </row>
    <row r="2481" spans="1:23" x14ac:dyDescent="0.35">
      <c r="A2481" s="30">
        <v>46030</v>
      </c>
      <c r="B2481" s="31" t="s">
        <v>1091</v>
      </c>
      <c r="C2481" s="31" t="s">
        <v>831</v>
      </c>
      <c r="D2481" s="31">
        <v>45000</v>
      </c>
      <c r="E2481" s="31"/>
      <c r="F2481" s="31">
        <v>45000</v>
      </c>
      <c r="G2481" s="31">
        <v>45000</v>
      </c>
      <c r="H2481" s="31">
        <f t="shared" si="861"/>
        <v>45000</v>
      </c>
      <c r="I2481" s="30">
        <v>46060</v>
      </c>
      <c r="J2481" s="30" t="s">
        <v>503</v>
      </c>
      <c r="K2481" s="31" t="s">
        <v>504</v>
      </c>
      <c r="L2481" s="31" t="s">
        <v>397</v>
      </c>
      <c r="M2481" s="31" t="s">
        <v>388</v>
      </c>
      <c r="N2481" s="7">
        <v>46038</v>
      </c>
      <c r="O2481" s="33">
        <f t="shared" si="848"/>
        <v>1</v>
      </c>
      <c r="P2481" s="33">
        <f t="shared" si="849"/>
        <v>3</v>
      </c>
      <c r="Q2481" s="52">
        <f t="shared" si="850"/>
        <v>0</v>
      </c>
      <c r="R2481" s="37">
        <f t="shared" si="851"/>
        <v>0</v>
      </c>
      <c r="S2481" s="37">
        <f t="shared" si="852"/>
        <v>0</v>
      </c>
      <c r="T2481" s="37">
        <f t="shared" si="853"/>
        <v>0</v>
      </c>
      <c r="U2481" s="37">
        <f t="shared" si="854"/>
        <v>0</v>
      </c>
      <c r="V2481" s="37">
        <f t="shared" si="855"/>
        <v>0</v>
      </c>
      <c r="W2481" s="37">
        <f t="shared" si="856"/>
        <v>45000</v>
      </c>
    </row>
    <row r="2482" spans="1:23" x14ac:dyDescent="0.35">
      <c r="A2482" s="30">
        <v>46030</v>
      </c>
      <c r="B2482" s="31" t="s">
        <v>1092</v>
      </c>
      <c r="C2482" s="31" t="s">
        <v>562</v>
      </c>
      <c r="D2482" s="31">
        <v>410665.18</v>
      </c>
      <c r="E2482" s="31">
        <v>65706.429999999993</v>
      </c>
      <c r="F2482" s="31">
        <v>476371.61</v>
      </c>
      <c r="G2482" s="31">
        <v>476371.61</v>
      </c>
      <c r="H2482" s="31">
        <f t="shared" si="861"/>
        <v>410665.18</v>
      </c>
      <c r="I2482" s="30">
        <v>46060</v>
      </c>
      <c r="J2482" s="30" t="s">
        <v>503</v>
      </c>
      <c r="K2482" s="31" t="s">
        <v>504</v>
      </c>
      <c r="L2482" s="31" t="s">
        <v>835</v>
      </c>
      <c r="M2482" s="31" t="s">
        <v>388</v>
      </c>
      <c r="N2482" s="7">
        <v>46038</v>
      </c>
      <c r="O2482" s="33">
        <f t="shared" si="848"/>
        <v>1</v>
      </c>
      <c r="P2482" s="33">
        <f t="shared" si="849"/>
        <v>3</v>
      </c>
      <c r="Q2482" s="52">
        <f t="shared" si="850"/>
        <v>0</v>
      </c>
      <c r="R2482" s="37">
        <f t="shared" si="851"/>
        <v>0</v>
      </c>
      <c r="S2482" s="37">
        <f t="shared" si="852"/>
        <v>0</v>
      </c>
      <c r="T2482" s="37">
        <f t="shared" si="853"/>
        <v>0</v>
      </c>
      <c r="U2482" s="37">
        <f t="shared" si="854"/>
        <v>0</v>
      </c>
      <c r="V2482" s="37">
        <f t="shared" si="855"/>
        <v>0</v>
      </c>
      <c r="W2482" s="37">
        <f t="shared" si="856"/>
        <v>410665.18</v>
      </c>
    </row>
    <row r="2483" spans="1:23" x14ac:dyDescent="0.35">
      <c r="A2483" s="30">
        <v>46030</v>
      </c>
      <c r="B2483" s="31" t="s">
        <v>1093</v>
      </c>
      <c r="C2483" s="31" t="s">
        <v>402</v>
      </c>
      <c r="D2483" s="31">
        <v>63900</v>
      </c>
      <c r="E2483" s="31">
        <v>10224</v>
      </c>
      <c r="F2483" s="31">
        <v>74124</v>
      </c>
      <c r="G2483" s="31">
        <v>74124</v>
      </c>
      <c r="H2483" s="31">
        <f t="shared" si="861"/>
        <v>63900</v>
      </c>
      <c r="I2483" s="30">
        <v>46060</v>
      </c>
      <c r="J2483" s="30" t="s">
        <v>503</v>
      </c>
      <c r="K2483" s="31" t="s">
        <v>504</v>
      </c>
      <c r="L2483" s="31" t="s">
        <v>397</v>
      </c>
      <c r="M2483" s="31" t="s">
        <v>388</v>
      </c>
      <c r="N2483" s="7">
        <v>46038</v>
      </c>
      <c r="O2483" s="33">
        <f t="shared" si="848"/>
        <v>1</v>
      </c>
      <c r="P2483" s="33">
        <f t="shared" si="849"/>
        <v>3</v>
      </c>
      <c r="Q2483" s="52">
        <f t="shared" si="850"/>
        <v>0</v>
      </c>
      <c r="R2483" s="37">
        <f t="shared" si="851"/>
        <v>0</v>
      </c>
      <c r="S2483" s="37">
        <f t="shared" si="852"/>
        <v>0</v>
      </c>
      <c r="T2483" s="37">
        <f t="shared" si="853"/>
        <v>0</v>
      </c>
      <c r="U2483" s="37">
        <f t="shared" si="854"/>
        <v>0</v>
      </c>
      <c r="V2483" s="37">
        <f t="shared" si="855"/>
        <v>0</v>
      </c>
      <c r="W2483" s="37">
        <f t="shared" si="856"/>
        <v>63900</v>
      </c>
    </row>
    <row r="2484" spans="1:23" x14ac:dyDescent="0.35">
      <c r="A2484" s="30">
        <v>46029</v>
      </c>
      <c r="B2484" s="31" t="s">
        <v>1094</v>
      </c>
      <c r="C2484" s="31" t="s">
        <v>831</v>
      </c>
      <c r="D2484" s="31">
        <v>12399.09</v>
      </c>
      <c r="E2484" s="31">
        <v>1983.85</v>
      </c>
      <c r="F2484" s="31">
        <v>14382.94</v>
      </c>
      <c r="G2484" s="31">
        <v>14382.94</v>
      </c>
      <c r="H2484" s="31">
        <f t="shared" si="861"/>
        <v>12399.09</v>
      </c>
      <c r="I2484" s="30">
        <v>46059</v>
      </c>
      <c r="J2484" s="30" t="s">
        <v>503</v>
      </c>
      <c r="K2484" s="31" t="s">
        <v>504</v>
      </c>
      <c r="L2484" s="31" t="s">
        <v>397</v>
      </c>
      <c r="M2484" s="31" t="s">
        <v>388</v>
      </c>
      <c r="N2484" s="7">
        <v>46038</v>
      </c>
      <c r="O2484" s="33">
        <f t="shared" si="848"/>
        <v>1</v>
      </c>
      <c r="P2484" s="33">
        <f t="shared" si="849"/>
        <v>3</v>
      </c>
      <c r="Q2484" s="52">
        <f t="shared" si="850"/>
        <v>0</v>
      </c>
      <c r="R2484" s="37">
        <f t="shared" si="851"/>
        <v>0</v>
      </c>
      <c r="S2484" s="37">
        <f t="shared" si="852"/>
        <v>0</v>
      </c>
      <c r="T2484" s="37">
        <f t="shared" si="853"/>
        <v>0</v>
      </c>
      <c r="U2484" s="37">
        <f t="shared" si="854"/>
        <v>0</v>
      </c>
      <c r="V2484" s="37">
        <f t="shared" si="855"/>
        <v>0</v>
      </c>
      <c r="W2484" s="37">
        <f t="shared" si="856"/>
        <v>12399.09</v>
      </c>
    </row>
    <row r="2485" spans="1:23" x14ac:dyDescent="0.35">
      <c r="A2485" s="30">
        <v>46029</v>
      </c>
      <c r="B2485" s="31" t="s">
        <v>1095</v>
      </c>
      <c r="C2485" s="31" t="s">
        <v>400</v>
      </c>
      <c r="D2485" s="31">
        <v>35957.370000000003</v>
      </c>
      <c r="E2485" s="31">
        <v>5753.18</v>
      </c>
      <c r="F2485" s="31">
        <v>41710.550000000003</v>
      </c>
      <c r="G2485" s="31">
        <v>41710.550000000003</v>
      </c>
      <c r="H2485" s="31">
        <f t="shared" si="861"/>
        <v>35957.370000000003</v>
      </c>
      <c r="I2485" s="30">
        <v>46059</v>
      </c>
      <c r="J2485" s="30" t="s">
        <v>503</v>
      </c>
      <c r="K2485" s="31" t="s">
        <v>504</v>
      </c>
      <c r="L2485" s="31" t="s">
        <v>397</v>
      </c>
      <c r="M2485" s="31" t="s">
        <v>388</v>
      </c>
      <c r="N2485" s="7">
        <v>46038</v>
      </c>
      <c r="O2485" s="33">
        <f t="shared" si="848"/>
        <v>1</v>
      </c>
      <c r="P2485" s="33">
        <f t="shared" si="849"/>
        <v>3</v>
      </c>
      <c r="Q2485" s="52">
        <f t="shared" si="850"/>
        <v>0</v>
      </c>
      <c r="R2485" s="37">
        <f t="shared" si="851"/>
        <v>0</v>
      </c>
      <c r="S2485" s="37">
        <f t="shared" si="852"/>
        <v>0</v>
      </c>
      <c r="T2485" s="37">
        <f t="shared" si="853"/>
        <v>0</v>
      </c>
      <c r="U2485" s="37">
        <f t="shared" si="854"/>
        <v>0</v>
      </c>
      <c r="V2485" s="37">
        <f t="shared" si="855"/>
        <v>0</v>
      </c>
      <c r="W2485" s="37">
        <f t="shared" si="856"/>
        <v>35957.370000000003</v>
      </c>
    </row>
    <row r="2486" spans="1:23" x14ac:dyDescent="0.35">
      <c r="A2486" s="30">
        <v>46029</v>
      </c>
      <c r="B2486" s="31" t="s">
        <v>1097</v>
      </c>
      <c r="C2486" s="31" t="s">
        <v>484</v>
      </c>
      <c r="D2486" s="31">
        <v>10800</v>
      </c>
      <c r="E2486" s="31">
        <v>1728</v>
      </c>
      <c r="F2486" s="31">
        <v>12528</v>
      </c>
      <c r="G2486" s="31">
        <v>12528</v>
      </c>
      <c r="H2486" s="31">
        <f t="shared" si="861"/>
        <v>10800</v>
      </c>
      <c r="I2486" s="30">
        <v>46059</v>
      </c>
      <c r="J2486" s="30" t="s">
        <v>503</v>
      </c>
      <c r="K2486" s="31" t="s">
        <v>504</v>
      </c>
      <c r="L2486" s="31" t="s">
        <v>397</v>
      </c>
      <c r="M2486" s="31" t="s">
        <v>388</v>
      </c>
      <c r="N2486" s="7">
        <v>46038</v>
      </c>
      <c r="O2486" s="33">
        <f t="shared" si="848"/>
        <v>1</v>
      </c>
      <c r="P2486" s="33">
        <f t="shared" si="849"/>
        <v>3</v>
      </c>
      <c r="Q2486" s="52">
        <f t="shared" si="850"/>
        <v>0</v>
      </c>
      <c r="R2486" s="37">
        <f t="shared" si="851"/>
        <v>0</v>
      </c>
      <c r="S2486" s="37">
        <f t="shared" si="852"/>
        <v>0</v>
      </c>
      <c r="T2486" s="37">
        <f t="shared" si="853"/>
        <v>0</v>
      </c>
      <c r="U2486" s="37">
        <f t="shared" si="854"/>
        <v>0</v>
      </c>
      <c r="V2486" s="37">
        <f t="shared" si="855"/>
        <v>0</v>
      </c>
      <c r="W2486" s="37">
        <f t="shared" si="856"/>
        <v>10800</v>
      </c>
    </row>
    <row r="2487" spans="1:23" x14ac:dyDescent="0.35">
      <c r="A2487" s="30">
        <v>46029</v>
      </c>
      <c r="B2487" s="31" t="s">
        <v>1098</v>
      </c>
      <c r="C2487" s="31" t="s">
        <v>794</v>
      </c>
      <c r="D2487" s="31">
        <v>7277.73</v>
      </c>
      <c r="E2487" s="31">
        <v>1164.44</v>
      </c>
      <c r="F2487" s="31">
        <v>8442.17</v>
      </c>
      <c r="G2487" s="31">
        <v>8442.17</v>
      </c>
      <c r="H2487" s="31">
        <f t="shared" si="861"/>
        <v>7277.73</v>
      </c>
      <c r="I2487" s="30">
        <v>46059</v>
      </c>
      <c r="J2487" s="30" t="s">
        <v>503</v>
      </c>
      <c r="K2487" s="31" t="s">
        <v>504</v>
      </c>
      <c r="L2487" s="31" t="s">
        <v>397</v>
      </c>
      <c r="M2487" s="31" t="s">
        <v>388</v>
      </c>
      <c r="N2487" s="7">
        <v>46038</v>
      </c>
      <c r="O2487" s="33">
        <f t="shared" si="848"/>
        <v>1</v>
      </c>
      <c r="P2487" s="33">
        <f t="shared" si="849"/>
        <v>3</v>
      </c>
      <c r="Q2487" s="52">
        <f t="shared" si="850"/>
        <v>0</v>
      </c>
      <c r="R2487" s="37">
        <f t="shared" si="851"/>
        <v>0</v>
      </c>
      <c r="S2487" s="37">
        <f t="shared" si="852"/>
        <v>0</v>
      </c>
      <c r="T2487" s="37">
        <f t="shared" si="853"/>
        <v>0</v>
      </c>
      <c r="U2487" s="37">
        <f t="shared" si="854"/>
        <v>0</v>
      </c>
      <c r="V2487" s="37">
        <f t="shared" si="855"/>
        <v>0</v>
      </c>
      <c r="W2487" s="37">
        <f t="shared" si="856"/>
        <v>7277.73</v>
      </c>
    </row>
    <row r="2488" spans="1:23" x14ac:dyDescent="0.35">
      <c r="A2488" s="30">
        <v>46029</v>
      </c>
      <c r="B2488" s="31" t="s">
        <v>1099</v>
      </c>
      <c r="C2488" s="31" t="s">
        <v>745</v>
      </c>
      <c r="D2488" s="31">
        <v>54000</v>
      </c>
      <c r="E2488" s="31">
        <v>8640</v>
      </c>
      <c r="F2488" s="31">
        <v>62640</v>
      </c>
      <c r="G2488" s="31">
        <v>62640</v>
      </c>
      <c r="H2488" s="31">
        <f t="shared" si="861"/>
        <v>54000</v>
      </c>
      <c r="I2488" s="30">
        <v>46059</v>
      </c>
      <c r="J2488" s="30" t="s">
        <v>503</v>
      </c>
      <c r="K2488" s="31" t="s">
        <v>504</v>
      </c>
      <c r="L2488" s="31" t="s">
        <v>835</v>
      </c>
      <c r="M2488" s="31" t="s">
        <v>388</v>
      </c>
      <c r="N2488" s="7">
        <v>46038</v>
      </c>
      <c r="O2488" s="33">
        <f t="shared" si="848"/>
        <v>1</v>
      </c>
      <c r="P2488" s="33">
        <f t="shared" si="849"/>
        <v>3</v>
      </c>
      <c r="Q2488" s="52">
        <f t="shared" si="850"/>
        <v>0</v>
      </c>
      <c r="R2488" s="37">
        <f t="shared" si="851"/>
        <v>0</v>
      </c>
      <c r="S2488" s="37">
        <f t="shared" si="852"/>
        <v>0</v>
      </c>
      <c r="T2488" s="37">
        <f t="shared" si="853"/>
        <v>0</v>
      </c>
      <c r="U2488" s="37">
        <f t="shared" si="854"/>
        <v>0</v>
      </c>
      <c r="V2488" s="37">
        <f t="shared" si="855"/>
        <v>0</v>
      </c>
      <c r="W2488" s="37">
        <f t="shared" si="856"/>
        <v>54000</v>
      </c>
    </row>
    <row r="2489" spans="1:23" x14ac:dyDescent="0.35">
      <c r="A2489" s="30">
        <v>46027</v>
      </c>
      <c r="B2489" s="31" t="s">
        <v>1100</v>
      </c>
      <c r="C2489" s="31" t="s">
        <v>674</v>
      </c>
      <c r="D2489" s="31">
        <v>34196.07</v>
      </c>
      <c r="E2489" s="31">
        <v>5471.37</v>
      </c>
      <c r="F2489" s="31">
        <v>39667.440000000002</v>
      </c>
      <c r="G2489" s="31">
        <v>39667.440000000002</v>
      </c>
      <c r="H2489" s="31">
        <f t="shared" si="861"/>
        <v>34196.07</v>
      </c>
      <c r="I2489" s="30">
        <v>46057</v>
      </c>
      <c r="J2489" s="30" t="s">
        <v>503</v>
      </c>
      <c r="K2489" s="31" t="s">
        <v>504</v>
      </c>
      <c r="L2489" s="31" t="s">
        <v>835</v>
      </c>
      <c r="M2489" s="31" t="s">
        <v>388</v>
      </c>
      <c r="N2489" s="7">
        <v>46038</v>
      </c>
      <c r="O2489" s="33">
        <f t="shared" si="848"/>
        <v>1</v>
      </c>
      <c r="P2489" s="33">
        <f t="shared" si="849"/>
        <v>3</v>
      </c>
      <c r="Q2489" s="52">
        <f t="shared" si="850"/>
        <v>0</v>
      </c>
      <c r="R2489" s="37">
        <f t="shared" si="851"/>
        <v>0</v>
      </c>
      <c r="S2489" s="37">
        <f t="shared" si="852"/>
        <v>0</v>
      </c>
      <c r="T2489" s="37">
        <f t="shared" si="853"/>
        <v>0</v>
      </c>
      <c r="U2489" s="37">
        <f t="shared" si="854"/>
        <v>0</v>
      </c>
      <c r="V2489" s="37">
        <f t="shared" si="855"/>
        <v>0</v>
      </c>
      <c r="W2489" s="37">
        <f t="shared" si="856"/>
        <v>34196.07</v>
      </c>
    </row>
    <row r="2490" spans="1:23" x14ac:dyDescent="0.35">
      <c r="A2490" s="30">
        <v>46024</v>
      </c>
      <c r="B2490" s="31" t="s">
        <v>1101</v>
      </c>
      <c r="C2490" s="31" t="s">
        <v>792</v>
      </c>
      <c r="D2490" s="31">
        <v>26350</v>
      </c>
      <c r="E2490" s="31">
        <v>4216</v>
      </c>
      <c r="F2490" s="31">
        <v>30566</v>
      </c>
      <c r="G2490" s="31">
        <v>30566</v>
      </c>
      <c r="H2490" s="31">
        <f t="shared" si="861"/>
        <v>26350</v>
      </c>
      <c r="I2490" s="30">
        <v>46054</v>
      </c>
      <c r="J2490" s="30" t="s">
        <v>503</v>
      </c>
      <c r="K2490" s="31" t="s">
        <v>504</v>
      </c>
      <c r="L2490" s="31" t="s">
        <v>397</v>
      </c>
      <c r="M2490" s="31" t="s">
        <v>388</v>
      </c>
      <c r="N2490" s="7">
        <v>46038</v>
      </c>
      <c r="O2490" s="33">
        <f t="shared" si="848"/>
        <v>1</v>
      </c>
      <c r="P2490" s="33">
        <f t="shared" si="849"/>
        <v>3</v>
      </c>
      <c r="Q2490" s="52">
        <f t="shared" si="850"/>
        <v>0</v>
      </c>
      <c r="R2490" s="37">
        <f t="shared" si="851"/>
        <v>0</v>
      </c>
      <c r="S2490" s="37">
        <f t="shared" si="852"/>
        <v>0</v>
      </c>
      <c r="T2490" s="37">
        <f t="shared" si="853"/>
        <v>0</v>
      </c>
      <c r="U2490" s="37">
        <f t="shared" si="854"/>
        <v>0</v>
      </c>
      <c r="V2490" s="37">
        <f t="shared" si="855"/>
        <v>0</v>
      </c>
      <c r="W2490" s="37">
        <f t="shared" si="856"/>
        <v>26350</v>
      </c>
    </row>
    <row r="2491" spans="1:23" x14ac:dyDescent="0.35">
      <c r="A2491" s="30">
        <v>46024</v>
      </c>
      <c r="B2491" s="31" t="s">
        <v>1102</v>
      </c>
      <c r="C2491" s="31" t="s">
        <v>674</v>
      </c>
      <c r="D2491" s="31">
        <v>102066.8</v>
      </c>
      <c r="E2491" s="31">
        <v>16330.69</v>
      </c>
      <c r="F2491" s="31">
        <v>118397.49</v>
      </c>
      <c r="G2491" s="31">
        <v>118397.49</v>
      </c>
      <c r="H2491" s="31">
        <f t="shared" si="861"/>
        <v>102066.8</v>
      </c>
      <c r="I2491" s="30">
        <v>46054</v>
      </c>
      <c r="J2491" s="30" t="s">
        <v>503</v>
      </c>
      <c r="K2491" s="31" t="s">
        <v>504</v>
      </c>
      <c r="L2491" s="31" t="s">
        <v>835</v>
      </c>
      <c r="M2491" s="31" t="s">
        <v>388</v>
      </c>
      <c r="N2491" s="7">
        <v>46038</v>
      </c>
      <c r="O2491" s="33">
        <f t="shared" si="848"/>
        <v>1</v>
      </c>
      <c r="P2491" s="33">
        <f t="shared" si="849"/>
        <v>3</v>
      </c>
      <c r="Q2491" s="52">
        <f t="shared" si="850"/>
        <v>0</v>
      </c>
      <c r="R2491" s="37">
        <f t="shared" si="851"/>
        <v>0</v>
      </c>
      <c r="S2491" s="37">
        <f t="shared" si="852"/>
        <v>0</v>
      </c>
      <c r="T2491" s="37">
        <f t="shared" si="853"/>
        <v>0</v>
      </c>
      <c r="U2491" s="37">
        <f t="shared" si="854"/>
        <v>0</v>
      </c>
      <c r="V2491" s="37">
        <f t="shared" si="855"/>
        <v>0</v>
      </c>
      <c r="W2491" s="37">
        <f t="shared" si="856"/>
        <v>102066.8</v>
      </c>
    </row>
    <row r="2492" spans="1:23" x14ac:dyDescent="0.35">
      <c r="A2492" s="30">
        <v>46022</v>
      </c>
      <c r="B2492" s="31" t="s">
        <v>1070</v>
      </c>
      <c r="C2492" s="31" t="s">
        <v>523</v>
      </c>
      <c r="D2492" s="31">
        <v>21700</v>
      </c>
      <c r="E2492" s="31">
        <v>3472</v>
      </c>
      <c r="F2492" s="31">
        <v>25172</v>
      </c>
      <c r="G2492" s="31">
        <v>25172</v>
      </c>
      <c r="H2492" s="31">
        <f t="shared" si="861"/>
        <v>21700</v>
      </c>
      <c r="I2492" s="30">
        <v>46052</v>
      </c>
      <c r="J2492" s="30" t="s">
        <v>503</v>
      </c>
      <c r="K2492" s="31" t="s">
        <v>504</v>
      </c>
      <c r="L2492" s="31" t="s">
        <v>397</v>
      </c>
      <c r="M2492" s="31" t="s">
        <v>388</v>
      </c>
      <c r="N2492" s="7">
        <v>46038</v>
      </c>
      <c r="O2492" s="33">
        <f t="shared" si="848"/>
        <v>1</v>
      </c>
      <c r="P2492" s="33">
        <f t="shared" si="849"/>
        <v>3</v>
      </c>
      <c r="Q2492" s="52">
        <f t="shared" si="850"/>
        <v>0</v>
      </c>
      <c r="R2492" s="37">
        <f t="shared" si="851"/>
        <v>0</v>
      </c>
      <c r="S2492" s="37">
        <f t="shared" si="852"/>
        <v>0</v>
      </c>
      <c r="T2492" s="37">
        <f t="shared" si="853"/>
        <v>0</v>
      </c>
      <c r="U2492" s="37">
        <f t="shared" si="854"/>
        <v>0</v>
      </c>
      <c r="V2492" s="37">
        <f t="shared" si="855"/>
        <v>0</v>
      </c>
      <c r="W2492" s="37">
        <f t="shared" si="856"/>
        <v>21700</v>
      </c>
    </row>
    <row r="2493" spans="1:23" x14ac:dyDescent="0.35">
      <c r="A2493" s="30">
        <v>46022</v>
      </c>
      <c r="B2493" s="31" t="s">
        <v>1071</v>
      </c>
      <c r="C2493" s="31" t="s">
        <v>523</v>
      </c>
      <c r="D2493" s="31">
        <v>9000</v>
      </c>
      <c r="E2493" s="31">
        <v>1440</v>
      </c>
      <c r="F2493" s="31">
        <v>10440</v>
      </c>
      <c r="G2493" s="31">
        <v>10440</v>
      </c>
      <c r="H2493" s="31">
        <f t="shared" si="861"/>
        <v>9000</v>
      </c>
      <c r="I2493" s="30">
        <v>46052</v>
      </c>
      <c r="J2493" s="30" t="s">
        <v>503</v>
      </c>
      <c r="K2493" s="31" t="s">
        <v>504</v>
      </c>
      <c r="L2493" s="31" t="s">
        <v>397</v>
      </c>
      <c r="M2493" s="31" t="s">
        <v>388</v>
      </c>
      <c r="N2493" s="7">
        <v>46038</v>
      </c>
      <c r="O2493" s="33">
        <f t="shared" si="848"/>
        <v>1</v>
      </c>
      <c r="P2493" s="33">
        <f t="shared" si="849"/>
        <v>3</v>
      </c>
      <c r="Q2493" s="52">
        <f t="shared" si="850"/>
        <v>0</v>
      </c>
      <c r="R2493" s="37">
        <f t="shared" si="851"/>
        <v>0</v>
      </c>
      <c r="S2493" s="37">
        <f t="shared" si="852"/>
        <v>0</v>
      </c>
      <c r="T2493" s="37">
        <f t="shared" si="853"/>
        <v>0</v>
      </c>
      <c r="U2493" s="37">
        <f t="shared" si="854"/>
        <v>0</v>
      </c>
      <c r="V2493" s="37">
        <f t="shared" si="855"/>
        <v>0</v>
      </c>
      <c r="W2493" s="37">
        <f t="shared" si="856"/>
        <v>9000</v>
      </c>
    </row>
    <row r="2494" spans="1:23" x14ac:dyDescent="0.35">
      <c r="A2494" s="30">
        <v>46021</v>
      </c>
      <c r="B2494" s="31" t="s">
        <v>1072</v>
      </c>
      <c r="C2494" s="31" t="s">
        <v>831</v>
      </c>
      <c r="D2494" s="31">
        <v>10744.09</v>
      </c>
      <c r="E2494" s="31">
        <v>1719.05</v>
      </c>
      <c r="F2494" s="31">
        <v>12463.14</v>
      </c>
      <c r="G2494" s="31">
        <v>12463.14</v>
      </c>
      <c r="H2494" s="31">
        <f t="shared" si="861"/>
        <v>10744.09</v>
      </c>
      <c r="I2494" s="30">
        <v>46051</v>
      </c>
      <c r="J2494" s="30" t="s">
        <v>503</v>
      </c>
      <c r="K2494" s="31" t="s">
        <v>504</v>
      </c>
      <c r="L2494" s="31" t="s">
        <v>397</v>
      </c>
      <c r="M2494" s="31" t="s">
        <v>388</v>
      </c>
      <c r="N2494" s="7">
        <v>46038</v>
      </c>
      <c r="O2494" s="33">
        <f t="shared" si="848"/>
        <v>1</v>
      </c>
      <c r="P2494" s="33">
        <f t="shared" si="849"/>
        <v>3</v>
      </c>
      <c r="Q2494" s="52">
        <f t="shared" si="850"/>
        <v>0</v>
      </c>
      <c r="R2494" s="37">
        <f t="shared" si="851"/>
        <v>0</v>
      </c>
      <c r="S2494" s="37">
        <f t="shared" si="852"/>
        <v>0</v>
      </c>
      <c r="T2494" s="37">
        <f t="shared" si="853"/>
        <v>0</v>
      </c>
      <c r="U2494" s="37">
        <f t="shared" si="854"/>
        <v>0</v>
      </c>
      <c r="V2494" s="37">
        <f t="shared" si="855"/>
        <v>0</v>
      </c>
      <c r="W2494" s="37">
        <f t="shared" si="856"/>
        <v>10744.09</v>
      </c>
    </row>
    <row r="2495" spans="1:23" x14ac:dyDescent="0.35">
      <c r="A2495" s="30">
        <v>46021</v>
      </c>
      <c r="B2495" s="31" t="s">
        <v>1073</v>
      </c>
      <c r="C2495" s="31" t="s">
        <v>831</v>
      </c>
      <c r="D2495" s="31">
        <v>7500</v>
      </c>
      <c r="E2495" s="31"/>
      <c r="F2495" s="31">
        <v>7500</v>
      </c>
      <c r="G2495" s="31">
        <v>7500</v>
      </c>
      <c r="H2495" s="31">
        <f t="shared" si="861"/>
        <v>7500</v>
      </c>
      <c r="I2495" s="30">
        <v>46051</v>
      </c>
      <c r="J2495" s="30" t="s">
        <v>503</v>
      </c>
      <c r="K2495" s="31" t="s">
        <v>504</v>
      </c>
      <c r="L2495" s="31" t="s">
        <v>397</v>
      </c>
      <c r="M2495" s="31" t="s">
        <v>388</v>
      </c>
      <c r="N2495" s="7">
        <v>46038</v>
      </c>
      <c r="O2495" s="33">
        <f t="shared" si="848"/>
        <v>1</v>
      </c>
      <c r="P2495" s="33">
        <f t="shared" si="849"/>
        <v>3</v>
      </c>
      <c r="Q2495" s="52">
        <f t="shared" si="850"/>
        <v>0</v>
      </c>
      <c r="R2495" s="37">
        <f t="shared" si="851"/>
        <v>0</v>
      </c>
      <c r="S2495" s="37">
        <f t="shared" si="852"/>
        <v>0</v>
      </c>
      <c r="T2495" s="37">
        <f t="shared" si="853"/>
        <v>0</v>
      </c>
      <c r="U2495" s="37">
        <f t="shared" si="854"/>
        <v>0</v>
      </c>
      <c r="V2495" s="37">
        <f t="shared" si="855"/>
        <v>0</v>
      </c>
      <c r="W2495" s="37">
        <f t="shared" si="856"/>
        <v>7500</v>
      </c>
    </row>
    <row r="2496" spans="1:23" x14ac:dyDescent="0.35">
      <c r="A2496" s="30">
        <v>46021</v>
      </c>
      <c r="B2496" s="31" t="s">
        <v>1074</v>
      </c>
      <c r="C2496" s="31" t="s">
        <v>415</v>
      </c>
      <c r="D2496" s="31">
        <v>17981.07</v>
      </c>
      <c r="E2496" s="31">
        <v>2876.97</v>
      </c>
      <c r="F2496" s="31">
        <v>20858.04</v>
      </c>
      <c r="G2496" s="31">
        <v>20858.04</v>
      </c>
      <c r="H2496" s="31">
        <f t="shared" si="861"/>
        <v>17981.07</v>
      </c>
      <c r="I2496" s="30">
        <v>46051</v>
      </c>
      <c r="J2496" s="30" t="s">
        <v>503</v>
      </c>
      <c r="K2496" s="31" t="s">
        <v>504</v>
      </c>
      <c r="L2496" s="31" t="s">
        <v>397</v>
      </c>
      <c r="M2496" s="31" t="s">
        <v>388</v>
      </c>
      <c r="N2496" s="7">
        <v>46038</v>
      </c>
      <c r="O2496" s="33">
        <f t="shared" si="848"/>
        <v>1</v>
      </c>
      <c r="P2496" s="33">
        <f t="shared" si="849"/>
        <v>3</v>
      </c>
      <c r="Q2496" s="52">
        <f t="shared" si="850"/>
        <v>0</v>
      </c>
      <c r="R2496" s="37">
        <f t="shared" si="851"/>
        <v>0</v>
      </c>
      <c r="S2496" s="37">
        <f t="shared" si="852"/>
        <v>0</v>
      </c>
      <c r="T2496" s="37">
        <f t="shared" si="853"/>
        <v>0</v>
      </c>
      <c r="U2496" s="37">
        <f t="shared" si="854"/>
        <v>0</v>
      </c>
      <c r="V2496" s="37">
        <f t="shared" si="855"/>
        <v>0</v>
      </c>
      <c r="W2496" s="37">
        <f t="shared" si="856"/>
        <v>17981.07</v>
      </c>
    </row>
    <row r="2497" spans="1:23" x14ac:dyDescent="0.35">
      <c r="A2497" s="30">
        <v>46021</v>
      </c>
      <c r="B2497" s="31" t="s">
        <v>1075</v>
      </c>
      <c r="C2497" s="31" t="s">
        <v>415</v>
      </c>
      <c r="D2497" s="31">
        <v>10488.96</v>
      </c>
      <c r="E2497" s="31">
        <v>1678.23</v>
      </c>
      <c r="F2497" s="31">
        <v>12167.19</v>
      </c>
      <c r="G2497" s="31">
        <v>12167.19</v>
      </c>
      <c r="H2497" s="31">
        <f t="shared" si="861"/>
        <v>10488.96</v>
      </c>
      <c r="I2497" s="30">
        <v>46051</v>
      </c>
      <c r="J2497" s="30" t="s">
        <v>503</v>
      </c>
      <c r="K2497" s="31" t="s">
        <v>504</v>
      </c>
      <c r="L2497" s="31" t="s">
        <v>397</v>
      </c>
      <c r="M2497" s="31" t="s">
        <v>388</v>
      </c>
      <c r="N2497" s="7">
        <v>46038</v>
      </c>
      <c r="O2497" s="33">
        <f t="shared" si="848"/>
        <v>1</v>
      </c>
      <c r="P2497" s="33">
        <f t="shared" si="849"/>
        <v>3</v>
      </c>
      <c r="Q2497" s="52">
        <f t="shared" si="850"/>
        <v>0</v>
      </c>
      <c r="R2497" s="37">
        <f t="shared" si="851"/>
        <v>0</v>
      </c>
      <c r="S2497" s="37">
        <f t="shared" si="852"/>
        <v>0</v>
      </c>
      <c r="T2497" s="37">
        <f t="shared" si="853"/>
        <v>0</v>
      </c>
      <c r="U2497" s="37">
        <f t="shared" si="854"/>
        <v>0</v>
      </c>
      <c r="V2497" s="37">
        <f t="shared" si="855"/>
        <v>0</v>
      </c>
      <c r="W2497" s="37">
        <f t="shared" si="856"/>
        <v>10488.96</v>
      </c>
    </row>
    <row r="2498" spans="1:23" x14ac:dyDescent="0.35">
      <c r="A2498" s="30">
        <v>46020</v>
      </c>
      <c r="B2498" s="31" t="s">
        <v>1076</v>
      </c>
      <c r="C2498" s="31" t="s">
        <v>523</v>
      </c>
      <c r="D2498" s="31">
        <v>54384.01</v>
      </c>
      <c r="E2498" s="31">
        <v>8701.44</v>
      </c>
      <c r="F2498" s="31">
        <v>63085.45</v>
      </c>
      <c r="G2498" s="31">
        <v>63085.45</v>
      </c>
      <c r="H2498" s="31">
        <f t="shared" si="861"/>
        <v>54384.01</v>
      </c>
      <c r="I2498" s="30">
        <v>46050</v>
      </c>
      <c r="J2498" s="30" t="s">
        <v>503</v>
      </c>
      <c r="K2498" s="31" t="s">
        <v>504</v>
      </c>
      <c r="L2498" s="31" t="s">
        <v>397</v>
      </c>
      <c r="M2498" s="31" t="s">
        <v>388</v>
      </c>
      <c r="N2498" s="7">
        <v>46038</v>
      </c>
      <c r="O2498" s="33">
        <f t="shared" si="848"/>
        <v>1</v>
      </c>
      <c r="P2498" s="33">
        <f t="shared" si="849"/>
        <v>3</v>
      </c>
      <c r="Q2498" s="52">
        <f t="shared" si="850"/>
        <v>0</v>
      </c>
      <c r="R2498" s="37">
        <f t="shared" si="851"/>
        <v>0</v>
      </c>
      <c r="S2498" s="37">
        <f t="shared" si="852"/>
        <v>0</v>
      </c>
      <c r="T2498" s="37">
        <f t="shared" si="853"/>
        <v>0</v>
      </c>
      <c r="U2498" s="37">
        <f t="shared" si="854"/>
        <v>0</v>
      </c>
      <c r="V2498" s="37">
        <f t="shared" si="855"/>
        <v>0</v>
      </c>
      <c r="W2498" s="37">
        <f t="shared" si="856"/>
        <v>54384.01</v>
      </c>
    </row>
    <row r="2499" spans="1:23" x14ac:dyDescent="0.35">
      <c r="A2499" s="30">
        <v>46017</v>
      </c>
      <c r="B2499" s="31" t="s">
        <v>1060</v>
      </c>
      <c r="C2499" s="31" t="s">
        <v>407</v>
      </c>
      <c r="D2499" s="31">
        <v>75950.960000000006</v>
      </c>
      <c r="E2499" s="31">
        <v>12152.15</v>
      </c>
      <c r="F2499" s="31">
        <v>88103.11</v>
      </c>
      <c r="G2499" s="31">
        <v>88103.11</v>
      </c>
      <c r="H2499" s="31">
        <f t="shared" si="861"/>
        <v>75950.960000000006</v>
      </c>
      <c r="I2499" s="30">
        <v>46047</v>
      </c>
      <c r="J2499" s="30" t="s">
        <v>503</v>
      </c>
      <c r="K2499" s="31" t="s">
        <v>504</v>
      </c>
      <c r="L2499" s="31" t="s">
        <v>835</v>
      </c>
      <c r="M2499" s="31" t="s">
        <v>388</v>
      </c>
      <c r="N2499" s="7">
        <v>46038</v>
      </c>
      <c r="O2499" s="33">
        <f t="shared" si="848"/>
        <v>1</v>
      </c>
      <c r="P2499" s="33">
        <f t="shared" si="849"/>
        <v>3</v>
      </c>
      <c r="Q2499" s="52">
        <f t="shared" si="850"/>
        <v>0</v>
      </c>
      <c r="R2499" s="37">
        <f t="shared" si="851"/>
        <v>0</v>
      </c>
      <c r="S2499" s="37">
        <f t="shared" si="852"/>
        <v>0</v>
      </c>
      <c r="T2499" s="37">
        <f t="shared" si="853"/>
        <v>0</v>
      </c>
      <c r="U2499" s="37">
        <f t="shared" si="854"/>
        <v>0</v>
      </c>
      <c r="V2499" s="37">
        <f t="shared" si="855"/>
        <v>0</v>
      </c>
      <c r="W2499" s="37">
        <f t="shared" si="856"/>
        <v>75950.960000000006</v>
      </c>
    </row>
    <row r="2500" spans="1:23" x14ac:dyDescent="0.35">
      <c r="A2500" s="30">
        <v>46017</v>
      </c>
      <c r="B2500" s="31" t="s">
        <v>1061</v>
      </c>
      <c r="C2500" s="31" t="s">
        <v>926</v>
      </c>
      <c r="D2500" s="31">
        <v>42000</v>
      </c>
      <c r="E2500" s="31">
        <v>6720</v>
      </c>
      <c r="F2500" s="31">
        <v>48720</v>
      </c>
      <c r="G2500" s="31">
        <v>48720</v>
      </c>
      <c r="H2500" s="31">
        <f t="shared" si="861"/>
        <v>42000</v>
      </c>
      <c r="I2500" s="30">
        <v>46047</v>
      </c>
      <c r="J2500" s="30" t="s">
        <v>503</v>
      </c>
      <c r="K2500" s="31" t="s">
        <v>504</v>
      </c>
      <c r="L2500" s="31" t="s">
        <v>835</v>
      </c>
      <c r="M2500" s="31" t="s">
        <v>388</v>
      </c>
      <c r="N2500" s="7">
        <v>46038</v>
      </c>
      <c r="O2500" s="33">
        <f t="shared" si="848"/>
        <v>1</v>
      </c>
      <c r="P2500" s="33">
        <f t="shared" si="849"/>
        <v>3</v>
      </c>
      <c r="Q2500" s="52">
        <f t="shared" si="850"/>
        <v>0</v>
      </c>
      <c r="R2500" s="37">
        <f t="shared" si="851"/>
        <v>0</v>
      </c>
      <c r="S2500" s="37">
        <f t="shared" si="852"/>
        <v>0</v>
      </c>
      <c r="T2500" s="37">
        <f t="shared" si="853"/>
        <v>0</v>
      </c>
      <c r="U2500" s="37">
        <f t="shared" si="854"/>
        <v>0</v>
      </c>
      <c r="V2500" s="37">
        <f t="shared" si="855"/>
        <v>0</v>
      </c>
      <c r="W2500" s="37">
        <f t="shared" si="856"/>
        <v>42000</v>
      </c>
    </row>
    <row r="2501" spans="1:23" x14ac:dyDescent="0.35">
      <c r="A2501" s="30">
        <v>46014</v>
      </c>
      <c r="B2501" s="31" t="s">
        <v>1062</v>
      </c>
      <c r="C2501" s="31" t="s">
        <v>767</v>
      </c>
      <c r="D2501" s="31">
        <v>24900</v>
      </c>
      <c r="E2501" s="31">
        <v>3984</v>
      </c>
      <c r="F2501" s="31">
        <v>28884</v>
      </c>
      <c r="G2501" s="31">
        <v>28884</v>
      </c>
      <c r="H2501" s="31">
        <f t="shared" si="861"/>
        <v>24900</v>
      </c>
      <c r="I2501" s="30">
        <v>46044</v>
      </c>
      <c r="J2501" s="30" t="s">
        <v>505</v>
      </c>
      <c r="K2501" s="31" t="s">
        <v>504</v>
      </c>
      <c r="L2501" s="31" t="s">
        <v>397</v>
      </c>
      <c r="M2501" s="31" t="s">
        <v>388</v>
      </c>
      <c r="N2501" s="7">
        <v>46038</v>
      </c>
      <c r="O2501" s="33">
        <f t="shared" si="848"/>
        <v>1</v>
      </c>
      <c r="P2501" s="33">
        <f t="shared" si="849"/>
        <v>3</v>
      </c>
      <c r="Q2501" s="52">
        <f t="shared" si="850"/>
        <v>0</v>
      </c>
      <c r="R2501" s="37">
        <f t="shared" si="851"/>
        <v>0</v>
      </c>
      <c r="S2501" s="37">
        <f t="shared" si="852"/>
        <v>0</v>
      </c>
      <c r="T2501" s="37">
        <f t="shared" si="853"/>
        <v>0</v>
      </c>
      <c r="U2501" s="37">
        <f t="shared" si="854"/>
        <v>0</v>
      </c>
      <c r="V2501" s="37">
        <f t="shared" si="855"/>
        <v>24900</v>
      </c>
      <c r="W2501" s="37">
        <f t="shared" si="856"/>
        <v>0</v>
      </c>
    </row>
    <row r="2502" spans="1:23" x14ac:dyDescent="0.35">
      <c r="A2502" s="30">
        <v>46013</v>
      </c>
      <c r="B2502" s="31" t="s">
        <v>1063</v>
      </c>
      <c r="C2502" s="31" t="s">
        <v>831</v>
      </c>
      <c r="D2502" s="31">
        <v>12500</v>
      </c>
      <c r="E2502" s="31"/>
      <c r="F2502" s="31">
        <v>12500</v>
      </c>
      <c r="G2502" s="31">
        <v>12500</v>
      </c>
      <c r="H2502" s="31">
        <f t="shared" si="861"/>
        <v>12500</v>
      </c>
      <c r="I2502" s="30">
        <v>46043</v>
      </c>
      <c r="J2502" s="30" t="s">
        <v>505</v>
      </c>
      <c r="K2502" s="31" t="s">
        <v>504</v>
      </c>
      <c r="L2502" s="31" t="s">
        <v>397</v>
      </c>
      <c r="M2502" s="31" t="s">
        <v>388</v>
      </c>
      <c r="N2502" s="7">
        <v>46038</v>
      </c>
      <c r="O2502" s="33">
        <f t="shared" si="848"/>
        <v>1</v>
      </c>
      <c r="P2502" s="33">
        <f t="shared" si="849"/>
        <v>3</v>
      </c>
      <c r="Q2502" s="52">
        <f t="shared" si="850"/>
        <v>0</v>
      </c>
      <c r="R2502" s="37">
        <f t="shared" si="851"/>
        <v>0</v>
      </c>
      <c r="S2502" s="37">
        <f t="shared" si="852"/>
        <v>0</v>
      </c>
      <c r="T2502" s="37">
        <f t="shared" si="853"/>
        <v>0</v>
      </c>
      <c r="U2502" s="37">
        <f t="shared" si="854"/>
        <v>0</v>
      </c>
      <c r="V2502" s="37">
        <f t="shared" si="855"/>
        <v>12500</v>
      </c>
      <c r="W2502" s="37">
        <f t="shared" si="856"/>
        <v>0</v>
      </c>
    </row>
    <row r="2503" spans="1:23" x14ac:dyDescent="0.35">
      <c r="A2503" s="30">
        <v>46013</v>
      </c>
      <c r="B2503" s="31" t="s">
        <v>1064</v>
      </c>
      <c r="C2503" s="31" t="s">
        <v>831</v>
      </c>
      <c r="D2503" s="31">
        <v>10767.89</v>
      </c>
      <c r="E2503" s="31">
        <v>1722.86</v>
      </c>
      <c r="F2503" s="31">
        <v>12490.75</v>
      </c>
      <c r="G2503" s="31">
        <v>12490.75</v>
      </c>
      <c r="H2503" s="31">
        <f t="shared" si="861"/>
        <v>10767.89</v>
      </c>
      <c r="I2503" s="30">
        <v>46043</v>
      </c>
      <c r="J2503" s="30" t="s">
        <v>505</v>
      </c>
      <c r="K2503" s="31" t="s">
        <v>504</v>
      </c>
      <c r="L2503" s="31" t="s">
        <v>397</v>
      </c>
      <c r="M2503" s="31" t="s">
        <v>388</v>
      </c>
      <c r="N2503" s="7">
        <v>46038</v>
      </c>
      <c r="O2503" s="33">
        <f t="shared" si="848"/>
        <v>1</v>
      </c>
      <c r="P2503" s="33">
        <f t="shared" si="849"/>
        <v>3</v>
      </c>
      <c r="Q2503" s="52">
        <f t="shared" si="850"/>
        <v>0</v>
      </c>
      <c r="R2503" s="37">
        <f t="shared" si="851"/>
        <v>0</v>
      </c>
      <c r="S2503" s="37">
        <f t="shared" si="852"/>
        <v>0</v>
      </c>
      <c r="T2503" s="37">
        <f t="shared" si="853"/>
        <v>0</v>
      </c>
      <c r="U2503" s="37">
        <f t="shared" si="854"/>
        <v>0</v>
      </c>
      <c r="V2503" s="37">
        <f t="shared" si="855"/>
        <v>10767.89</v>
      </c>
      <c r="W2503" s="37">
        <f t="shared" si="856"/>
        <v>0</v>
      </c>
    </row>
    <row r="2504" spans="1:23" x14ac:dyDescent="0.35">
      <c r="A2504" s="30">
        <v>46013</v>
      </c>
      <c r="B2504" s="31" t="s">
        <v>1065</v>
      </c>
      <c r="C2504" s="31" t="s">
        <v>745</v>
      </c>
      <c r="D2504" s="31">
        <v>18000</v>
      </c>
      <c r="E2504" s="31">
        <v>2880</v>
      </c>
      <c r="F2504" s="31">
        <v>20880</v>
      </c>
      <c r="G2504" s="31">
        <v>20880</v>
      </c>
      <c r="H2504" s="31">
        <f t="shared" si="861"/>
        <v>18000</v>
      </c>
      <c r="I2504" s="30">
        <v>46043</v>
      </c>
      <c r="J2504" s="30" t="s">
        <v>505</v>
      </c>
      <c r="K2504" s="31" t="s">
        <v>504</v>
      </c>
      <c r="L2504" s="31" t="s">
        <v>835</v>
      </c>
      <c r="M2504" s="31" t="s">
        <v>388</v>
      </c>
      <c r="N2504" s="7">
        <v>46038</v>
      </c>
      <c r="O2504" s="33">
        <f t="shared" si="848"/>
        <v>1</v>
      </c>
      <c r="P2504" s="33">
        <f t="shared" si="849"/>
        <v>3</v>
      </c>
      <c r="Q2504" s="52">
        <f t="shared" si="850"/>
        <v>0</v>
      </c>
      <c r="R2504" s="37">
        <f t="shared" si="851"/>
        <v>0</v>
      </c>
      <c r="S2504" s="37">
        <f t="shared" si="852"/>
        <v>0</v>
      </c>
      <c r="T2504" s="37">
        <f t="shared" si="853"/>
        <v>0</v>
      </c>
      <c r="U2504" s="37">
        <f t="shared" si="854"/>
        <v>0</v>
      </c>
      <c r="V2504" s="37">
        <f t="shared" si="855"/>
        <v>18000</v>
      </c>
      <c r="W2504" s="37">
        <f t="shared" si="856"/>
        <v>0</v>
      </c>
    </row>
    <row r="2505" spans="1:23" x14ac:dyDescent="0.35">
      <c r="A2505" s="30">
        <v>46013</v>
      </c>
      <c r="B2505" s="31" t="s">
        <v>1067</v>
      </c>
      <c r="C2505" s="31" t="s">
        <v>407</v>
      </c>
      <c r="D2505" s="31">
        <v>31212.47</v>
      </c>
      <c r="E2505" s="31">
        <v>4994</v>
      </c>
      <c r="F2505" s="31">
        <v>36206.47</v>
      </c>
      <c r="G2505" s="31">
        <v>36206.47</v>
      </c>
      <c r="H2505" s="31">
        <f t="shared" si="861"/>
        <v>31212.47</v>
      </c>
      <c r="I2505" s="30">
        <v>46043</v>
      </c>
      <c r="J2505" s="30" t="s">
        <v>505</v>
      </c>
      <c r="K2505" s="31" t="s">
        <v>504</v>
      </c>
      <c r="L2505" s="31" t="s">
        <v>835</v>
      </c>
      <c r="M2505" s="31" t="s">
        <v>388</v>
      </c>
      <c r="N2505" s="7">
        <v>46038</v>
      </c>
      <c r="O2505" s="33">
        <f t="shared" si="848"/>
        <v>1</v>
      </c>
      <c r="P2505" s="33">
        <f t="shared" si="849"/>
        <v>3</v>
      </c>
      <c r="Q2505" s="52">
        <f t="shared" si="850"/>
        <v>0</v>
      </c>
      <c r="R2505" s="37">
        <f t="shared" si="851"/>
        <v>0</v>
      </c>
      <c r="S2505" s="37">
        <f t="shared" si="852"/>
        <v>0</v>
      </c>
      <c r="T2505" s="37">
        <f t="shared" si="853"/>
        <v>0</v>
      </c>
      <c r="U2505" s="37">
        <f t="shared" si="854"/>
        <v>0</v>
      </c>
      <c r="V2505" s="37">
        <f t="shared" si="855"/>
        <v>31212.47</v>
      </c>
      <c r="W2505" s="37">
        <f t="shared" si="856"/>
        <v>0</v>
      </c>
    </row>
    <row r="2506" spans="1:23" x14ac:dyDescent="0.35">
      <c r="A2506" s="30">
        <v>46010</v>
      </c>
      <c r="B2506" s="31" t="s">
        <v>1032</v>
      </c>
      <c r="C2506" s="31" t="s">
        <v>563</v>
      </c>
      <c r="D2506" s="31">
        <v>27360</v>
      </c>
      <c r="E2506" s="31">
        <v>4377.6000000000004</v>
      </c>
      <c r="F2506" s="31">
        <v>31737.599999999999</v>
      </c>
      <c r="G2506" s="31">
        <v>31737.599999999999</v>
      </c>
      <c r="H2506" s="31">
        <f t="shared" si="861"/>
        <v>27360</v>
      </c>
      <c r="I2506" s="30">
        <v>46040</v>
      </c>
      <c r="J2506" s="30" t="s">
        <v>505</v>
      </c>
      <c r="K2506" s="31" t="s">
        <v>504</v>
      </c>
      <c r="L2506" s="31" t="s">
        <v>397</v>
      </c>
      <c r="M2506" s="31" t="s">
        <v>388</v>
      </c>
      <c r="N2506" s="7">
        <v>46038</v>
      </c>
      <c r="O2506" s="33">
        <f t="shared" si="848"/>
        <v>1</v>
      </c>
      <c r="P2506" s="33">
        <f t="shared" si="849"/>
        <v>3</v>
      </c>
      <c r="Q2506" s="52">
        <f t="shared" si="850"/>
        <v>0</v>
      </c>
      <c r="R2506" s="37">
        <f t="shared" si="851"/>
        <v>0</v>
      </c>
      <c r="S2506" s="37">
        <f t="shared" si="852"/>
        <v>0</v>
      </c>
      <c r="T2506" s="37">
        <f t="shared" si="853"/>
        <v>0</v>
      </c>
      <c r="U2506" s="37">
        <f t="shared" si="854"/>
        <v>0</v>
      </c>
      <c r="V2506" s="37">
        <f t="shared" si="855"/>
        <v>27360</v>
      </c>
      <c r="W2506" s="37">
        <f t="shared" si="856"/>
        <v>0</v>
      </c>
    </row>
    <row r="2507" spans="1:23" x14ac:dyDescent="0.35">
      <c r="A2507" s="30">
        <v>46010</v>
      </c>
      <c r="B2507" s="31" t="s">
        <v>1033</v>
      </c>
      <c r="C2507" s="31" t="s">
        <v>402</v>
      </c>
      <c r="D2507" s="31">
        <v>43500</v>
      </c>
      <c r="E2507" s="31">
        <v>6960</v>
      </c>
      <c r="F2507" s="31">
        <v>50460</v>
      </c>
      <c r="G2507" s="31">
        <v>50460</v>
      </c>
      <c r="H2507" s="31">
        <f t="shared" si="861"/>
        <v>43500</v>
      </c>
      <c r="I2507" s="30">
        <v>46040</v>
      </c>
      <c r="J2507" s="30" t="s">
        <v>505</v>
      </c>
      <c r="K2507" s="31" t="s">
        <v>504</v>
      </c>
      <c r="L2507" s="31" t="s">
        <v>397</v>
      </c>
      <c r="M2507" s="31" t="s">
        <v>388</v>
      </c>
      <c r="N2507" s="7">
        <v>46038</v>
      </c>
      <c r="O2507" s="33">
        <f t="shared" si="848"/>
        <v>1</v>
      </c>
      <c r="P2507" s="33">
        <f t="shared" si="849"/>
        <v>3</v>
      </c>
      <c r="Q2507" s="52">
        <f t="shared" si="850"/>
        <v>0</v>
      </c>
      <c r="R2507" s="37">
        <f t="shared" si="851"/>
        <v>0</v>
      </c>
      <c r="S2507" s="37">
        <f t="shared" si="852"/>
        <v>0</v>
      </c>
      <c r="T2507" s="37">
        <f t="shared" si="853"/>
        <v>0</v>
      </c>
      <c r="U2507" s="37">
        <f t="shared" si="854"/>
        <v>0</v>
      </c>
      <c r="V2507" s="37">
        <f t="shared" si="855"/>
        <v>43500</v>
      </c>
      <c r="W2507" s="37">
        <f t="shared" si="856"/>
        <v>0</v>
      </c>
    </row>
    <row r="2508" spans="1:23" x14ac:dyDescent="0.35">
      <c r="A2508" s="30">
        <v>46010</v>
      </c>
      <c r="B2508" s="31" t="s">
        <v>1034</v>
      </c>
      <c r="C2508" s="31" t="s">
        <v>803</v>
      </c>
      <c r="D2508" s="31">
        <v>9000</v>
      </c>
      <c r="E2508" s="31">
        <v>1440</v>
      </c>
      <c r="F2508" s="31">
        <v>10440</v>
      </c>
      <c r="G2508" s="31">
        <v>10440</v>
      </c>
      <c r="H2508" s="31">
        <f t="shared" si="861"/>
        <v>9000</v>
      </c>
      <c r="I2508" s="30">
        <v>46040</v>
      </c>
      <c r="J2508" s="30" t="s">
        <v>505</v>
      </c>
      <c r="K2508" s="31" t="s">
        <v>504</v>
      </c>
      <c r="L2508" s="31" t="s">
        <v>397</v>
      </c>
      <c r="M2508" s="31" t="s">
        <v>388</v>
      </c>
      <c r="N2508" s="7">
        <v>46038</v>
      </c>
      <c r="O2508" s="33">
        <f t="shared" si="848"/>
        <v>1</v>
      </c>
      <c r="P2508" s="33">
        <f t="shared" si="849"/>
        <v>3</v>
      </c>
      <c r="Q2508" s="52">
        <f t="shared" si="850"/>
        <v>0</v>
      </c>
      <c r="R2508" s="37">
        <f t="shared" si="851"/>
        <v>0</v>
      </c>
      <c r="S2508" s="37">
        <f t="shared" si="852"/>
        <v>0</v>
      </c>
      <c r="T2508" s="37">
        <f t="shared" si="853"/>
        <v>0</v>
      </c>
      <c r="U2508" s="37">
        <f t="shared" si="854"/>
        <v>0</v>
      </c>
      <c r="V2508" s="37">
        <f t="shared" si="855"/>
        <v>9000</v>
      </c>
      <c r="W2508" s="37">
        <f t="shared" si="856"/>
        <v>0</v>
      </c>
    </row>
    <row r="2509" spans="1:23" x14ac:dyDescent="0.35">
      <c r="A2509" s="30">
        <v>46010</v>
      </c>
      <c r="B2509" s="31" t="s">
        <v>1035</v>
      </c>
      <c r="C2509" s="31" t="s">
        <v>792</v>
      </c>
      <c r="D2509" s="31">
        <v>41000</v>
      </c>
      <c r="E2509" s="31">
        <v>6560</v>
      </c>
      <c r="F2509" s="31">
        <v>47560</v>
      </c>
      <c r="G2509" s="31">
        <v>47560</v>
      </c>
      <c r="H2509" s="31">
        <f t="shared" si="861"/>
        <v>41000</v>
      </c>
      <c r="I2509" s="30">
        <v>46040</v>
      </c>
      <c r="J2509" s="30" t="s">
        <v>505</v>
      </c>
      <c r="K2509" s="31" t="s">
        <v>504</v>
      </c>
      <c r="L2509" s="31" t="s">
        <v>397</v>
      </c>
      <c r="M2509" s="31" t="s">
        <v>388</v>
      </c>
      <c r="N2509" s="7">
        <v>46038</v>
      </c>
      <c r="O2509" s="33">
        <f t="shared" si="848"/>
        <v>1</v>
      </c>
      <c r="P2509" s="33">
        <f t="shared" si="849"/>
        <v>3</v>
      </c>
      <c r="Q2509" s="52">
        <f t="shared" si="850"/>
        <v>0</v>
      </c>
      <c r="R2509" s="37">
        <f t="shared" si="851"/>
        <v>0</v>
      </c>
      <c r="S2509" s="37">
        <f t="shared" si="852"/>
        <v>0</v>
      </c>
      <c r="T2509" s="37">
        <f t="shared" si="853"/>
        <v>0</v>
      </c>
      <c r="U2509" s="37">
        <f t="shared" si="854"/>
        <v>0</v>
      </c>
      <c r="V2509" s="37">
        <f t="shared" si="855"/>
        <v>41000</v>
      </c>
      <c r="W2509" s="37">
        <f t="shared" si="856"/>
        <v>0</v>
      </c>
    </row>
    <row r="2510" spans="1:23" x14ac:dyDescent="0.35">
      <c r="A2510" s="30">
        <v>46010</v>
      </c>
      <c r="B2510" s="31" t="s">
        <v>1036</v>
      </c>
      <c r="C2510" s="31" t="s">
        <v>926</v>
      </c>
      <c r="D2510" s="31">
        <v>42000</v>
      </c>
      <c r="E2510" s="31">
        <v>6720</v>
      </c>
      <c r="F2510" s="31">
        <v>48720</v>
      </c>
      <c r="G2510" s="31">
        <v>48720</v>
      </c>
      <c r="H2510" s="31">
        <f t="shared" si="861"/>
        <v>42000</v>
      </c>
      <c r="I2510" s="30">
        <v>46040</v>
      </c>
      <c r="J2510" s="30" t="s">
        <v>505</v>
      </c>
      <c r="K2510" s="31" t="s">
        <v>504</v>
      </c>
      <c r="L2510" s="31" t="s">
        <v>835</v>
      </c>
      <c r="M2510" s="31" t="s">
        <v>388</v>
      </c>
      <c r="N2510" s="7">
        <v>46038</v>
      </c>
      <c r="O2510" s="33">
        <f t="shared" ref="O2510:O2573" si="862">MONTH(N2510)</f>
        <v>1</v>
      </c>
      <c r="P2510" s="33">
        <f t="shared" ref="P2510:P2573" si="863">WEEKNUM(N2510)</f>
        <v>3</v>
      </c>
      <c r="Q2510" s="52">
        <f t="shared" ref="Q2510:Q2573" si="864">IF(J2510="Vencido",N2510-I2510+1,0)</f>
        <v>0</v>
      </c>
      <c r="R2510" s="37">
        <f t="shared" ref="R2510:R2573" si="865">IF(Q2510&gt;0,IF(Q2510&lt;31,H2510,0),0)</f>
        <v>0</v>
      </c>
      <c r="S2510" s="37">
        <f t="shared" ref="S2510:S2573" si="866">IF(Q2510&gt;30,IF(Q2510&lt;61,H2510,0),0)</f>
        <v>0</v>
      </c>
      <c r="T2510" s="37">
        <f t="shared" ref="T2510:T2573" si="867">IF(Q2510&gt;60,IF(Q2510&lt;91,H2510,0),0)</f>
        <v>0</v>
      </c>
      <c r="U2510" s="37">
        <f t="shared" ref="U2510:U2573" si="868">IF(Q2510&gt;90,H2510,0)</f>
        <v>0</v>
      </c>
      <c r="V2510" s="37">
        <f t="shared" ref="V2510:V2573" si="869">IF(J2510="Por vencer",H2510,0)</f>
        <v>42000</v>
      </c>
      <c r="W2510" s="37">
        <f t="shared" ref="W2510:W2573" si="870">IF(J2510="Vigente",H2510,0)</f>
        <v>0</v>
      </c>
    </row>
    <row r="2511" spans="1:23" x14ac:dyDescent="0.35">
      <c r="A2511" s="30">
        <v>46010</v>
      </c>
      <c r="B2511" s="31" t="s">
        <v>1037</v>
      </c>
      <c r="C2511" s="31" t="s">
        <v>411</v>
      </c>
      <c r="D2511" s="31">
        <v>15300</v>
      </c>
      <c r="E2511" s="31">
        <v>2448</v>
      </c>
      <c r="F2511" s="31">
        <v>17748</v>
      </c>
      <c r="G2511" s="31">
        <v>17748</v>
      </c>
      <c r="H2511" s="31">
        <f t="shared" si="861"/>
        <v>15300</v>
      </c>
      <c r="I2511" s="30">
        <v>46040</v>
      </c>
      <c r="J2511" s="30" t="s">
        <v>505</v>
      </c>
      <c r="K2511" s="31" t="s">
        <v>504</v>
      </c>
      <c r="L2511" s="31" t="s">
        <v>835</v>
      </c>
      <c r="M2511" s="31" t="s">
        <v>388</v>
      </c>
      <c r="N2511" s="7">
        <v>46038</v>
      </c>
      <c r="O2511" s="33">
        <f t="shared" si="862"/>
        <v>1</v>
      </c>
      <c r="P2511" s="33">
        <f t="shared" si="863"/>
        <v>3</v>
      </c>
      <c r="Q2511" s="52">
        <f t="shared" si="864"/>
        <v>0</v>
      </c>
      <c r="R2511" s="37">
        <f t="shared" si="865"/>
        <v>0</v>
      </c>
      <c r="S2511" s="37">
        <f t="shared" si="866"/>
        <v>0</v>
      </c>
      <c r="T2511" s="37">
        <f t="shared" si="867"/>
        <v>0</v>
      </c>
      <c r="U2511" s="37">
        <f t="shared" si="868"/>
        <v>0</v>
      </c>
      <c r="V2511" s="37">
        <f t="shared" si="869"/>
        <v>15300</v>
      </c>
      <c r="W2511" s="37">
        <f t="shared" si="870"/>
        <v>0</v>
      </c>
    </row>
    <row r="2512" spans="1:23" x14ac:dyDescent="0.35">
      <c r="A2512" s="30">
        <v>46009</v>
      </c>
      <c r="B2512" s="31" t="s">
        <v>1038</v>
      </c>
      <c r="C2512" s="31" t="s">
        <v>522</v>
      </c>
      <c r="D2512" s="31">
        <v>98000</v>
      </c>
      <c r="E2512" s="31">
        <v>15680</v>
      </c>
      <c r="F2512" s="31">
        <v>113680</v>
      </c>
      <c r="G2512" s="31">
        <v>113680</v>
      </c>
      <c r="H2512" s="31">
        <f t="shared" si="861"/>
        <v>98000</v>
      </c>
      <c r="I2512" s="30">
        <v>46039</v>
      </c>
      <c r="J2512" s="30" t="s">
        <v>505</v>
      </c>
      <c r="K2512" s="31" t="s">
        <v>504</v>
      </c>
      <c r="L2512" s="31" t="s">
        <v>397</v>
      </c>
      <c r="M2512" s="31" t="s">
        <v>388</v>
      </c>
      <c r="N2512" s="7">
        <v>46038</v>
      </c>
      <c r="O2512" s="33">
        <f t="shared" si="862"/>
        <v>1</v>
      </c>
      <c r="P2512" s="33">
        <f t="shared" si="863"/>
        <v>3</v>
      </c>
      <c r="Q2512" s="52">
        <f t="shared" si="864"/>
        <v>0</v>
      </c>
      <c r="R2512" s="37">
        <f t="shared" si="865"/>
        <v>0</v>
      </c>
      <c r="S2512" s="37">
        <f t="shared" si="866"/>
        <v>0</v>
      </c>
      <c r="T2512" s="37">
        <f t="shared" si="867"/>
        <v>0</v>
      </c>
      <c r="U2512" s="37">
        <f t="shared" si="868"/>
        <v>0</v>
      </c>
      <c r="V2512" s="37">
        <f t="shared" si="869"/>
        <v>98000</v>
      </c>
      <c r="W2512" s="37">
        <f t="shared" si="870"/>
        <v>0</v>
      </c>
    </row>
    <row r="2513" spans="1:23" x14ac:dyDescent="0.35">
      <c r="A2513" s="30">
        <v>46009</v>
      </c>
      <c r="B2513" s="31" t="s">
        <v>1039</v>
      </c>
      <c r="C2513" s="31" t="s">
        <v>522</v>
      </c>
      <c r="D2513" s="31">
        <v>112000</v>
      </c>
      <c r="E2513" s="31">
        <v>17920</v>
      </c>
      <c r="F2513" s="31">
        <v>129920</v>
      </c>
      <c r="G2513" s="31">
        <v>129920</v>
      </c>
      <c r="H2513" s="31">
        <f t="shared" si="861"/>
        <v>112000</v>
      </c>
      <c r="I2513" s="30">
        <v>46039</v>
      </c>
      <c r="J2513" s="30" t="s">
        <v>505</v>
      </c>
      <c r="K2513" s="31" t="s">
        <v>504</v>
      </c>
      <c r="L2513" s="31" t="s">
        <v>397</v>
      </c>
      <c r="M2513" s="31" t="s">
        <v>388</v>
      </c>
      <c r="N2513" s="7">
        <v>46038</v>
      </c>
      <c r="O2513" s="33">
        <f t="shared" si="862"/>
        <v>1</v>
      </c>
      <c r="P2513" s="33">
        <f t="shared" si="863"/>
        <v>3</v>
      </c>
      <c r="Q2513" s="52">
        <f t="shared" si="864"/>
        <v>0</v>
      </c>
      <c r="R2513" s="37">
        <f t="shared" si="865"/>
        <v>0</v>
      </c>
      <c r="S2513" s="37">
        <f t="shared" si="866"/>
        <v>0</v>
      </c>
      <c r="T2513" s="37">
        <f t="shared" si="867"/>
        <v>0</v>
      </c>
      <c r="U2513" s="37">
        <f t="shared" si="868"/>
        <v>0</v>
      </c>
      <c r="V2513" s="37">
        <f t="shared" si="869"/>
        <v>112000</v>
      </c>
      <c r="W2513" s="37">
        <f t="shared" si="870"/>
        <v>0</v>
      </c>
    </row>
    <row r="2514" spans="1:23" x14ac:dyDescent="0.35">
      <c r="A2514" s="30">
        <v>46008</v>
      </c>
      <c r="B2514" s="31" t="s">
        <v>1041</v>
      </c>
      <c r="C2514" s="31" t="s">
        <v>792</v>
      </c>
      <c r="D2514" s="31">
        <v>82000</v>
      </c>
      <c r="E2514" s="31">
        <v>13120</v>
      </c>
      <c r="F2514" s="31">
        <v>95120</v>
      </c>
      <c r="G2514" s="31">
        <v>95120</v>
      </c>
      <c r="H2514" s="31">
        <f t="shared" si="861"/>
        <v>82000</v>
      </c>
      <c r="I2514" s="30">
        <v>46038</v>
      </c>
      <c r="J2514" s="30" t="s">
        <v>506</v>
      </c>
      <c r="K2514" s="31" t="s">
        <v>504</v>
      </c>
      <c r="L2514" s="31" t="s">
        <v>397</v>
      </c>
      <c r="M2514" s="31" t="s">
        <v>388</v>
      </c>
      <c r="N2514" s="7">
        <v>46038</v>
      </c>
      <c r="O2514" s="33">
        <f t="shared" si="862"/>
        <v>1</v>
      </c>
      <c r="P2514" s="33">
        <f t="shared" si="863"/>
        <v>3</v>
      </c>
      <c r="Q2514" s="52">
        <f t="shared" si="864"/>
        <v>1</v>
      </c>
      <c r="R2514" s="37">
        <f t="shared" si="865"/>
        <v>82000</v>
      </c>
      <c r="S2514" s="37">
        <f t="shared" si="866"/>
        <v>0</v>
      </c>
      <c r="T2514" s="37">
        <f t="shared" si="867"/>
        <v>0</v>
      </c>
      <c r="U2514" s="37">
        <f t="shared" si="868"/>
        <v>0</v>
      </c>
      <c r="V2514" s="37">
        <f t="shared" si="869"/>
        <v>0</v>
      </c>
      <c r="W2514" s="37">
        <f t="shared" si="870"/>
        <v>0</v>
      </c>
    </row>
    <row r="2515" spans="1:23" x14ac:dyDescent="0.35">
      <c r="A2515" s="30">
        <v>46008</v>
      </c>
      <c r="B2515" s="31" t="s">
        <v>1042</v>
      </c>
      <c r="C2515" s="31" t="s">
        <v>410</v>
      </c>
      <c r="D2515" s="31">
        <v>43200</v>
      </c>
      <c r="E2515" s="31">
        <v>6912</v>
      </c>
      <c r="F2515" s="31">
        <v>50112</v>
      </c>
      <c r="G2515" s="31">
        <v>50112</v>
      </c>
      <c r="H2515" s="31">
        <f t="shared" si="861"/>
        <v>43200</v>
      </c>
      <c r="I2515" s="30">
        <v>46038</v>
      </c>
      <c r="J2515" s="30" t="s">
        <v>506</v>
      </c>
      <c r="K2515" s="31" t="s">
        <v>504</v>
      </c>
      <c r="L2515" s="31" t="s">
        <v>397</v>
      </c>
      <c r="M2515" s="31" t="s">
        <v>388</v>
      </c>
      <c r="N2515" s="7">
        <v>46038</v>
      </c>
      <c r="O2515" s="33">
        <f t="shared" si="862"/>
        <v>1</v>
      </c>
      <c r="P2515" s="33">
        <f t="shared" si="863"/>
        <v>3</v>
      </c>
      <c r="Q2515" s="52">
        <f t="shared" si="864"/>
        <v>1</v>
      </c>
      <c r="R2515" s="37">
        <f t="shared" si="865"/>
        <v>43200</v>
      </c>
      <c r="S2515" s="37">
        <f t="shared" si="866"/>
        <v>0</v>
      </c>
      <c r="T2515" s="37">
        <f t="shared" si="867"/>
        <v>0</v>
      </c>
      <c r="U2515" s="37">
        <f t="shared" si="868"/>
        <v>0</v>
      </c>
      <c r="V2515" s="37">
        <f t="shared" si="869"/>
        <v>0</v>
      </c>
      <c r="W2515" s="37">
        <f t="shared" si="870"/>
        <v>0</v>
      </c>
    </row>
    <row r="2516" spans="1:23" x14ac:dyDescent="0.35">
      <c r="A2516" s="30">
        <v>46008</v>
      </c>
      <c r="B2516" s="31" t="s">
        <v>1043</v>
      </c>
      <c r="C2516" s="31" t="s">
        <v>400</v>
      </c>
      <c r="D2516" s="31">
        <v>111485.03</v>
      </c>
      <c r="E2516" s="31">
        <v>17837.599999999999</v>
      </c>
      <c r="F2516" s="31">
        <v>129322.63</v>
      </c>
      <c r="G2516" s="31">
        <v>129322.63</v>
      </c>
      <c r="H2516" s="31">
        <f t="shared" si="861"/>
        <v>111485.03</v>
      </c>
      <c r="I2516" s="30">
        <v>46038</v>
      </c>
      <c r="J2516" s="30" t="s">
        <v>506</v>
      </c>
      <c r="K2516" s="31" t="s">
        <v>504</v>
      </c>
      <c r="L2516" s="31" t="s">
        <v>397</v>
      </c>
      <c r="M2516" s="31" t="s">
        <v>388</v>
      </c>
      <c r="N2516" s="7">
        <v>46038</v>
      </c>
      <c r="O2516" s="33">
        <f t="shared" si="862"/>
        <v>1</v>
      </c>
      <c r="P2516" s="33">
        <f t="shared" si="863"/>
        <v>3</v>
      </c>
      <c r="Q2516" s="52">
        <f t="shared" si="864"/>
        <v>1</v>
      </c>
      <c r="R2516" s="37">
        <f t="shared" si="865"/>
        <v>111485.03</v>
      </c>
      <c r="S2516" s="37">
        <f t="shared" si="866"/>
        <v>0</v>
      </c>
      <c r="T2516" s="37">
        <f t="shared" si="867"/>
        <v>0</v>
      </c>
      <c r="U2516" s="37">
        <f t="shared" si="868"/>
        <v>0</v>
      </c>
      <c r="V2516" s="37">
        <f t="shared" si="869"/>
        <v>0</v>
      </c>
      <c r="W2516" s="37">
        <f t="shared" si="870"/>
        <v>0</v>
      </c>
    </row>
    <row r="2517" spans="1:23" x14ac:dyDescent="0.35">
      <c r="A2517" s="30">
        <v>46007</v>
      </c>
      <c r="B2517" s="31" t="s">
        <v>1045</v>
      </c>
      <c r="C2517" s="31" t="s">
        <v>410</v>
      </c>
      <c r="D2517" s="31">
        <v>14400</v>
      </c>
      <c r="E2517" s="31">
        <v>2304</v>
      </c>
      <c r="F2517" s="31">
        <v>16704</v>
      </c>
      <c r="G2517" s="31">
        <v>16704</v>
      </c>
      <c r="H2517" s="31">
        <f t="shared" si="861"/>
        <v>14400</v>
      </c>
      <c r="I2517" s="30">
        <v>46037</v>
      </c>
      <c r="J2517" s="30" t="s">
        <v>506</v>
      </c>
      <c r="K2517" s="31" t="s">
        <v>504</v>
      </c>
      <c r="L2517" s="31" t="s">
        <v>397</v>
      </c>
      <c r="M2517" s="31" t="s">
        <v>388</v>
      </c>
      <c r="N2517" s="7">
        <v>46038</v>
      </c>
      <c r="O2517" s="33">
        <f t="shared" si="862"/>
        <v>1</v>
      </c>
      <c r="P2517" s="33">
        <f t="shared" si="863"/>
        <v>3</v>
      </c>
      <c r="Q2517" s="52">
        <f t="shared" si="864"/>
        <v>2</v>
      </c>
      <c r="R2517" s="37">
        <f t="shared" si="865"/>
        <v>14400</v>
      </c>
      <c r="S2517" s="37">
        <f t="shared" si="866"/>
        <v>0</v>
      </c>
      <c r="T2517" s="37">
        <f t="shared" si="867"/>
        <v>0</v>
      </c>
      <c r="U2517" s="37">
        <f t="shared" si="868"/>
        <v>0</v>
      </c>
      <c r="V2517" s="37">
        <f t="shared" si="869"/>
        <v>0</v>
      </c>
      <c r="W2517" s="37">
        <f t="shared" si="870"/>
        <v>0</v>
      </c>
    </row>
    <row r="2518" spans="1:23" x14ac:dyDescent="0.35">
      <c r="A2518" s="30">
        <v>46007</v>
      </c>
      <c r="B2518" s="31" t="s">
        <v>1046</v>
      </c>
      <c r="C2518" s="31" t="s">
        <v>644</v>
      </c>
      <c r="D2518" s="31">
        <v>12962</v>
      </c>
      <c r="E2518" s="31">
        <v>2073.92</v>
      </c>
      <c r="F2518" s="31">
        <v>15035.92</v>
      </c>
      <c r="G2518" s="31">
        <v>15035.92</v>
      </c>
      <c r="H2518" s="31">
        <f t="shared" si="861"/>
        <v>12962</v>
      </c>
      <c r="I2518" s="30">
        <v>46037</v>
      </c>
      <c r="J2518" s="30" t="s">
        <v>506</v>
      </c>
      <c r="K2518" s="31" t="s">
        <v>504</v>
      </c>
      <c r="L2518" s="31" t="s">
        <v>835</v>
      </c>
      <c r="M2518" s="31" t="s">
        <v>388</v>
      </c>
      <c r="N2518" s="7">
        <v>46038</v>
      </c>
      <c r="O2518" s="33">
        <f t="shared" si="862"/>
        <v>1</v>
      </c>
      <c r="P2518" s="33">
        <f t="shared" si="863"/>
        <v>3</v>
      </c>
      <c r="Q2518" s="52">
        <f t="shared" si="864"/>
        <v>2</v>
      </c>
      <c r="R2518" s="37">
        <f t="shared" si="865"/>
        <v>12962</v>
      </c>
      <c r="S2518" s="37">
        <f t="shared" si="866"/>
        <v>0</v>
      </c>
      <c r="T2518" s="37">
        <f t="shared" si="867"/>
        <v>0</v>
      </c>
      <c r="U2518" s="37">
        <f t="shared" si="868"/>
        <v>0</v>
      </c>
      <c r="V2518" s="37">
        <f t="shared" si="869"/>
        <v>0</v>
      </c>
      <c r="W2518" s="37">
        <f t="shared" si="870"/>
        <v>0</v>
      </c>
    </row>
    <row r="2519" spans="1:23" x14ac:dyDescent="0.35">
      <c r="A2519" s="30">
        <v>46006</v>
      </c>
      <c r="B2519" s="31" t="s">
        <v>1047</v>
      </c>
      <c r="C2519" s="31" t="s">
        <v>586</v>
      </c>
      <c r="D2519" s="31">
        <v>39000</v>
      </c>
      <c r="E2519" s="31"/>
      <c r="F2519" s="31">
        <v>39000</v>
      </c>
      <c r="G2519" s="31">
        <v>39000</v>
      </c>
      <c r="H2519" s="31">
        <f t="shared" si="861"/>
        <v>39000</v>
      </c>
      <c r="I2519" s="30">
        <v>46036</v>
      </c>
      <c r="J2519" s="30" t="s">
        <v>506</v>
      </c>
      <c r="K2519" s="31" t="s">
        <v>504</v>
      </c>
      <c r="L2519" s="31" t="s">
        <v>397</v>
      </c>
      <c r="M2519" s="31" t="s">
        <v>388</v>
      </c>
      <c r="N2519" s="7">
        <v>46038</v>
      </c>
      <c r="O2519" s="33">
        <f t="shared" si="862"/>
        <v>1</v>
      </c>
      <c r="P2519" s="33">
        <f t="shared" si="863"/>
        <v>3</v>
      </c>
      <c r="Q2519" s="52">
        <f t="shared" si="864"/>
        <v>3</v>
      </c>
      <c r="R2519" s="37">
        <f t="shared" si="865"/>
        <v>39000</v>
      </c>
      <c r="S2519" s="37">
        <f t="shared" si="866"/>
        <v>0</v>
      </c>
      <c r="T2519" s="37">
        <f t="shared" si="867"/>
        <v>0</v>
      </c>
      <c r="U2519" s="37">
        <f t="shared" si="868"/>
        <v>0</v>
      </c>
      <c r="V2519" s="37">
        <f t="shared" si="869"/>
        <v>0</v>
      </c>
      <c r="W2519" s="37">
        <f t="shared" si="870"/>
        <v>0</v>
      </c>
    </row>
    <row r="2520" spans="1:23" x14ac:dyDescent="0.35">
      <c r="A2520" s="30">
        <v>46001</v>
      </c>
      <c r="B2520" s="31" t="s">
        <v>986</v>
      </c>
      <c r="C2520" s="31" t="s">
        <v>512</v>
      </c>
      <c r="D2520" s="31">
        <v>6880</v>
      </c>
      <c r="E2520" s="31">
        <v>1100.8</v>
      </c>
      <c r="F2520" s="31">
        <v>7980.8</v>
      </c>
      <c r="G2520" s="31">
        <v>7980.8</v>
      </c>
      <c r="H2520" s="31">
        <f t="shared" si="861"/>
        <v>6880</v>
      </c>
      <c r="I2520" s="30">
        <v>46031</v>
      </c>
      <c r="J2520" s="30" t="s">
        <v>506</v>
      </c>
      <c r="K2520" s="31" t="s">
        <v>504</v>
      </c>
      <c r="L2520" s="31" t="s">
        <v>835</v>
      </c>
      <c r="M2520" s="31" t="s">
        <v>388</v>
      </c>
      <c r="N2520" s="7">
        <v>46038</v>
      </c>
      <c r="O2520" s="33">
        <f t="shared" si="862"/>
        <v>1</v>
      </c>
      <c r="P2520" s="33">
        <f t="shared" si="863"/>
        <v>3</v>
      </c>
      <c r="Q2520" s="52">
        <f t="shared" si="864"/>
        <v>8</v>
      </c>
      <c r="R2520" s="37">
        <f t="shared" si="865"/>
        <v>6880</v>
      </c>
      <c r="S2520" s="37">
        <f t="shared" si="866"/>
        <v>0</v>
      </c>
      <c r="T2520" s="37">
        <f t="shared" si="867"/>
        <v>0</v>
      </c>
      <c r="U2520" s="37">
        <f t="shared" si="868"/>
        <v>0</v>
      </c>
      <c r="V2520" s="37">
        <f t="shared" si="869"/>
        <v>0</v>
      </c>
      <c r="W2520" s="37">
        <f t="shared" si="870"/>
        <v>0</v>
      </c>
    </row>
    <row r="2521" spans="1:23" x14ac:dyDescent="0.35">
      <c r="A2521" s="30">
        <v>45994</v>
      </c>
      <c r="B2521" s="31" t="s">
        <v>978</v>
      </c>
      <c r="C2521" s="31" t="s">
        <v>644</v>
      </c>
      <c r="D2521" s="31">
        <v>16202.5</v>
      </c>
      <c r="E2521" s="31">
        <v>2592.4</v>
      </c>
      <c r="F2521" s="31">
        <v>18794.900000000001</v>
      </c>
      <c r="G2521" s="31">
        <v>18794.900000000001</v>
      </c>
      <c r="H2521" s="31">
        <f t="shared" si="861"/>
        <v>16202.5</v>
      </c>
      <c r="I2521" s="30">
        <v>46024</v>
      </c>
      <c r="J2521" s="30" t="s">
        <v>506</v>
      </c>
      <c r="K2521" s="31" t="s">
        <v>504</v>
      </c>
      <c r="L2521" s="31" t="s">
        <v>835</v>
      </c>
      <c r="M2521" s="31" t="s">
        <v>388</v>
      </c>
      <c r="N2521" s="7">
        <v>46038</v>
      </c>
      <c r="O2521" s="33">
        <f t="shared" si="862"/>
        <v>1</v>
      </c>
      <c r="P2521" s="33">
        <f t="shared" si="863"/>
        <v>3</v>
      </c>
      <c r="Q2521" s="52">
        <f t="shared" si="864"/>
        <v>15</v>
      </c>
      <c r="R2521" s="37">
        <f t="shared" si="865"/>
        <v>16202.5</v>
      </c>
      <c r="S2521" s="37">
        <f t="shared" si="866"/>
        <v>0</v>
      </c>
      <c r="T2521" s="37">
        <f t="shared" si="867"/>
        <v>0</v>
      </c>
      <c r="U2521" s="37">
        <f t="shared" si="868"/>
        <v>0</v>
      </c>
      <c r="V2521" s="37">
        <f t="shared" si="869"/>
        <v>0</v>
      </c>
      <c r="W2521" s="37">
        <f t="shared" si="870"/>
        <v>0</v>
      </c>
    </row>
    <row r="2522" spans="1:23" x14ac:dyDescent="0.35">
      <c r="A2522" s="30">
        <v>45993</v>
      </c>
      <c r="B2522" s="31" t="s">
        <v>981</v>
      </c>
      <c r="C2522" s="31" t="s">
        <v>926</v>
      </c>
      <c r="D2522" s="31">
        <v>42000</v>
      </c>
      <c r="E2522" s="31">
        <v>6720</v>
      </c>
      <c r="F2522" s="31">
        <v>48720</v>
      </c>
      <c r="G2522" s="31">
        <v>48720</v>
      </c>
      <c r="H2522" s="31">
        <f t="shared" si="861"/>
        <v>42000</v>
      </c>
      <c r="I2522" s="30">
        <v>46023</v>
      </c>
      <c r="J2522" s="30" t="s">
        <v>506</v>
      </c>
      <c r="K2522" s="31" t="s">
        <v>504</v>
      </c>
      <c r="L2522" s="31" t="s">
        <v>835</v>
      </c>
      <c r="M2522" s="31" t="s">
        <v>388</v>
      </c>
      <c r="N2522" s="7">
        <v>46038</v>
      </c>
      <c r="O2522" s="33">
        <f t="shared" si="862"/>
        <v>1</v>
      </c>
      <c r="P2522" s="33">
        <f t="shared" si="863"/>
        <v>3</v>
      </c>
      <c r="Q2522" s="52">
        <f t="shared" si="864"/>
        <v>16</v>
      </c>
      <c r="R2522" s="37">
        <f t="shared" si="865"/>
        <v>42000</v>
      </c>
      <c r="S2522" s="37">
        <f t="shared" si="866"/>
        <v>0</v>
      </c>
      <c r="T2522" s="37">
        <f t="shared" si="867"/>
        <v>0</v>
      </c>
      <c r="U2522" s="37">
        <f t="shared" si="868"/>
        <v>0</v>
      </c>
      <c r="V2522" s="37">
        <f t="shared" si="869"/>
        <v>0</v>
      </c>
      <c r="W2522" s="37">
        <f t="shared" si="870"/>
        <v>0</v>
      </c>
    </row>
    <row r="2523" spans="1:23" x14ac:dyDescent="0.35">
      <c r="A2523" s="30">
        <v>45993</v>
      </c>
      <c r="B2523" s="31" t="s">
        <v>982</v>
      </c>
      <c r="C2523" s="31" t="s">
        <v>800</v>
      </c>
      <c r="D2523" s="31">
        <v>8370</v>
      </c>
      <c r="E2523" s="31">
        <v>1339.2</v>
      </c>
      <c r="F2523" s="31">
        <v>9709.2000000000007</v>
      </c>
      <c r="G2523" s="31">
        <v>9709.2000000000007</v>
      </c>
      <c r="H2523" s="31">
        <f t="shared" si="861"/>
        <v>8370</v>
      </c>
      <c r="I2523" s="30">
        <v>46023</v>
      </c>
      <c r="J2523" s="30" t="s">
        <v>506</v>
      </c>
      <c r="K2523" s="31" t="s">
        <v>504</v>
      </c>
      <c r="L2523" s="31" t="s">
        <v>835</v>
      </c>
      <c r="M2523" s="31" t="s">
        <v>388</v>
      </c>
      <c r="N2523" s="7">
        <v>46038</v>
      </c>
      <c r="O2523" s="33">
        <f t="shared" si="862"/>
        <v>1</v>
      </c>
      <c r="P2523" s="33">
        <f t="shared" si="863"/>
        <v>3</v>
      </c>
      <c r="Q2523" s="52">
        <f t="shared" si="864"/>
        <v>16</v>
      </c>
      <c r="R2523" s="37">
        <f t="shared" si="865"/>
        <v>8370</v>
      </c>
      <c r="S2523" s="37">
        <f t="shared" si="866"/>
        <v>0</v>
      </c>
      <c r="T2523" s="37">
        <f t="shared" si="867"/>
        <v>0</v>
      </c>
      <c r="U2523" s="37">
        <f t="shared" si="868"/>
        <v>0</v>
      </c>
      <c r="V2523" s="37">
        <f t="shared" si="869"/>
        <v>0</v>
      </c>
      <c r="W2523" s="37">
        <f t="shared" si="870"/>
        <v>0</v>
      </c>
    </row>
    <row r="2524" spans="1:23" x14ac:dyDescent="0.35">
      <c r="A2524" s="30">
        <v>45989</v>
      </c>
      <c r="B2524" s="31" t="s">
        <v>970</v>
      </c>
      <c r="C2524" s="31" t="s">
        <v>644</v>
      </c>
      <c r="D2524" s="31">
        <v>9632.02</v>
      </c>
      <c r="E2524" s="31">
        <v>1541.12</v>
      </c>
      <c r="F2524" s="31">
        <v>11173.14</v>
      </c>
      <c r="G2524" s="31">
        <v>11173.14</v>
      </c>
      <c r="H2524" s="31">
        <f t="shared" si="861"/>
        <v>9632.02</v>
      </c>
      <c r="I2524" s="30">
        <v>46019</v>
      </c>
      <c r="J2524" s="30" t="s">
        <v>506</v>
      </c>
      <c r="K2524" s="31" t="s">
        <v>504</v>
      </c>
      <c r="L2524" s="31" t="s">
        <v>835</v>
      </c>
      <c r="M2524" s="31" t="s">
        <v>388</v>
      </c>
      <c r="N2524" s="7">
        <v>46038</v>
      </c>
      <c r="O2524" s="33">
        <f t="shared" si="862"/>
        <v>1</v>
      </c>
      <c r="P2524" s="33">
        <f t="shared" si="863"/>
        <v>3</v>
      </c>
      <c r="Q2524" s="52">
        <f t="shared" si="864"/>
        <v>20</v>
      </c>
      <c r="R2524" s="37">
        <f t="shared" si="865"/>
        <v>9632.02</v>
      </c>
      <c r="S2524" s="37">
        <f t="shared" si="866"/>
        <v>0</v>
      </c>
      <c r="T2524" s="37">
        <f t="shared" si="867"/>
        <v>0</v>
      </c>
      <c r="U2524" s="37">
        <f t="shared" si="868"/>
        <v>0</v>
      </c>
      <c r="V2524" s="37">
        <f t="shared" si="869"/>
        <v>0</v>
      </c>
      <c r="W2524" s="37">
        <f t="shared" si="870"/>
        <v>0</v>
      </c>
    </row>
    <row r="2525" spans="1:23" x14ac:dyDescent="0.35">
      <c r="A2525" s="30">
        <v>45989</v>
      </c>
      <c r="B2525" s="31" t="s">
        <v>971</v>
      </c>
      <c r="C2525" s="31" t="s">
        <v>512</v>
      </c>
      <c r="D2525" s="31">
        <v>16450</v>
      </c>
      <c r="E2525" s="31">
        <v>2632</v>
      </c>
      <c r="F2525" s="31">
        <v>19082</v>
      </c>
      <c r="G2525" s="31">
        <v>19082</v>
      </c>
      <c r="H2525" s="31">
        <f t="shared" si="861"/>
        <v>16450</v>
      </c>
      <c r="I2525" s="30">
        <v>46019</v>
      </c>
      <c r="J2525" s="30" t="s">
        <v>506</v>
      </c>
      <c r="K2525" s="31" t="s">
        <v>504</v>
      </c>
      <c r="L2525" s="31" t="s">
        <v>835</v>
      </c>
      <c r="M2525" s="31" t="s">
        <v>388</v>
      </c>
      <c r="N2525" s="7">
        <v>46038</v>
      </c>
      <c r="O2525" s="33">
        <f t="shared" si="862"/>
        <v>1</v>
      </c>
      <c r="P2525" s="33">
        <f t="shared" si="863"/>
        <v>3</v>
      </c>
      <c r="Q2525" s="52">
        <f t="shared" si="864"/>
        <v>20</v>
      </c>
      <c r="R2525" s="37">
        <f t="shared" si="865"/>
        <v>16450</v>
      </c>
      <c r="S2525" s="37">
        <f t="shared" si="866"/>
        <v>0</v>
      </c>
      <c r="T2525" s="37">
        <f t="shared" si="867"/>
        <v>0</v>
      </c>
      <c r="U2525" s="37">
        <f t="shared" si="868"/>
        <v>0</v>
      </c>
      <c r="V2525" s="37">
        <f t="shared" si="869"/>
        <v>0</v>
      </c>
      <c r="W2525" s="37">
        <f t="shared" si="870"/>
        <v>0</v>
      </c>
    </row>
    <row r="2526" spans="1:23" x14ac:dyDescent="0.35">
      <c r="A2526" s="30">
        <v>45953</v>
      </c>
      <c r="B2526" s="31" t="s">
        <v>960</v>
      </c>
      <c r="C2526" s="31" t="s">
        <v>858</v>
      </c>
      <c r="D2526" s="31">
        <v>19694.400000000001</v>
      </c>
      <c r="E2526" s="31">
        <v>3151.1</v>
      </c>
      <c r="F2526" s="31">
        <v>22845.5</v>
      </c>
      <c r="G2526" s="31">
        <v>2429.5</v>
      </c>
      <c r="H2526" s="31">
        <f>G2526/1.16</f>
        <v>2094.3965517241381</v>
      </c>
      <c r="I2526" s="30">
        <v>45968</v>
      </c>
      <c r="J2526" s="30" t="s">
        <v>506</v>
      </c>
      <c r="K2526" s="31" t="s">
        <v>510</v>
      </c>
      <c r="L2526" s="31" t="s">
        <v>835</v>
      </c>
      <c r="M2526" s="31" t="s">
        <v>388</v>
      </c>
      <c r="N2526" s="7">
        <v>46038</v>
      </c>
      <c r="O2526" s="33">
        <f t="shared" si="862"/>
        <v>1</v>
      </c>
      <c r="P2526" s="33">
        <f t="shared" si="863"/>
        <v>3</v>
      </c>
      <c r="Q2526" s="52">
        <f t="shared" si="864"/>
        <v>71</v>
      </c>
      <c r="R2526" s="37">
        <f t="shared" si="865"/>
        <v>0</v>
      </c>
      <c r="S2526" s="37">
        <f t="shared" si="866"/>
        <v>0</v>
      </c>
      <c r="T2526" s="37">
        <f t="shared" si="867"/>
        <v>2094.3965517241381</v>
      </c>
      <c r="U2526" s="37">
        <f t="shared" si="868"/>
        <v>0</v>
      </c>
      <c r="V2526" s="37">
        <f t="shared" si="869"/>
        <v>0</v>
      </c>
      <c r="W2526" s="37">
        <f t="shared" si="870"/>
        <v>0</v>
      </c>
    </row>
    <row r="2527" spans="1:23" x14ac:dyDescent="0.35">
      <c r="A2527" s="30">
        <v>45944</v>
      </c>
      <c r="B2527" s="31" t="s">
        <v>959</v>
      </c>
      <c r="C2527" s="31" t="s">
        <v>920</v>
      </c>
      <c r="D2527" s="31">
        <v>14295.42</v>
      </c>
      <c r="E2527" s="31">
        <v>2287.27</v>
      </c>
      <c r="F2527" s="31">
        <v>16582.689999999999</v>
      </c>
      <c r="G2527" s="31">
        <v>16582.689999999999</v>
      </c>
      <c r="H2527" s="31">
        <f t="shared" ref="H2527:H2530" si="871">D2527</f>
        <v>14295.42</v>
      </c>
      <c r="I2527" s="30">
        <v>45974</v>
      </c>
      <c r="J2527" s="30" t="s">
        <v>506</v>
      </c>
      <c r="K2527" s="31" t="s">
        <v>504</v>
      </c>
      <c r="L2527" s="31" t="s">
        <v>835</v>
      </c>
      <c r="M2527" s="31" t="s">
        <v>388</v>
      </c>
      <c r="N2527" s="7">
        <v>46038</v>
      </c>
      <c r="O2527" s="33">
        <f t="shared" si="862"/>
        <v>1</v>
      </c>
      <c r="P2527" s="33">
        <f t="shared" si="863"/>
        <v>3</v>
      </c>
      <c r="Q2527" s="52">
        <f t="shared" si="864"/>
        <v>65</v>
      </c>
      <c r="R2527" s="37">
        <f t="shared" si="865"/>
        <v>0</v>
      </c>
      <c r="S2527" s="37">
        <f t="shared" si="866"/>
        <v>0</v>
      </c>
      <c r="T2527" s="37">
        <f t="shared" si="867"/>
        <v>14295.42</v>
      </c>
      <c r="U2527" s="37">
        <f t="shared" si="868"/>
        <v>0</v>
      </c>
      <c r="V2527" s="37">
        <f t="shared" si="869"/>
        <v>0</v>
      </c>
      <c r="W2527" s="37">
        <f t="shared" si="870"/>
        <v>0</v>
      </c>
    </row>
    <row r="2528" spans="1:23" x14ac:dyDescent="0.35">
      <c r="A2528" s="30">
        <v>45933</v>
      </c>
      <c r="B2528" s="31" t="s">
        <v>953</v>
      </c>
      <c r="C2528" s="31" t="s">
        <v>920</v>
      </c>
      <c r="D2528" s="31">
        <v>24043.32</v>
      </c>
      <c r="E2528" s="31">
        <v>3846.93</v>
      </c>
      <c r="F2528" s="31">
        <v>27890.25</v>
      </c>
      <c r="G2528" s="31">
        <v>27890.25</v>
      </c>
      <c r="H2528" s="31">
        <f t="shared" si="871"/>
        <v>24043.32</v>
      </c>
      <c r="I2528" s="30">
        <v>45963</v>
      </c>
      <c r="J2528" s="30" t="s">
        <v>506</v>
      </c>
      <c r="K2528" s="31" t="s">
        <v>504</v>
      </c>
      <c r="L2528" s="31" t="s">
        <v>835</v>
      </c>
      <c r="M2528" s="31" t="s">
        <v>388</v>
      </c>
      <c r="N2528" s="7">
        <v>46038</v>
      </c>
      <c r="O2528" s="33">
        <f t="shared" si="862"/>
        <v>1</v>
      </c>
      <c r="P2528" s="33">
        <f t="shared" si="863"/>
        <v>3</v>
      </c>
      <c r="Q2528" s="52">
        <f t="shared" si="864"/>
        <v>76</v>
      </c>
      <c r="R2528" s="37">
        <f t="shared" si="865"/>
        <v>0</v>
      </c>
      <c r="S2528" s="37">
        <f t="shared" si="866"/>
        <v>0</v>
      </c>
      <c r="T2528" s="37">
        <f t="shared" si="867"/>
        <v>24043.32</v>
      </c>
      <c r="U2528" s="37">
        <f t="shared" si="868"/>
        <v>0</v>
      </c>
      <c r="V2528" s="37">
        <f t="shared" si="869"/>
        <v>0</v>
      </c>
      <c r="W2528" s="37">
        <f t="shared" si="870"/>
        <v>0</v>
      </c>
    </row>
    <row r="2529" spans="1:23" x14ac:dyDescent="0.35">
      <c r="A2529" s="30">
        <v>45931</v>
      </c>
      <c r="B2529" s="31" t="s">
        <v>954</v>
      </c>
      <c r="C2529" s="31" t="s">
        <v>768</v>
      </c>
      <c r="D2529" s="31">
        <v>21675</v>
      </c>
      <c r="E2529" s="31">
        <v>3468</v>
      </c>
      <c r="F2529" s="31">
        <v>25143</v>
      </c>
      <c r="G2529" s="31">
        <v>25143</v>
      </c>
      <c r="H2529" s="31">
        <f t="shared" si="871"/>
        <v>21675</v>
      </c>
      <c r="I2529" s="30">
        <v>45961</v>
      </c>
      <c r="J2529" s="30" t="s">
        <v>506</v>
      </c>
      <c r="K2529" s="31" t="s">
        <v>504</v>
      </c>
      <c r="L2529" s="31" t="s">
        <v>405</v>
      </c>
      <c r="M2529" s="31" t="s">
        <v>388</v>
      </c>
      <c r="N2529" s="7">
        <v>46038</v>
      </c>
      <c r="O2529" s="33">
        <f t="shared" si="862"/>
        <v>1</v>
      </c>
      <c r="P2529" s="33">
        <f t="shared" si="863"/>
        <v>3</v>
      </c>
      <c r="Q2529" s="52">
        <f t="shared" si="864"/>
        <v>78</v>
      </c>
      <c r="R2529" s="37">
        <f t="shared" si="865"/>
        <v>0</v>
      </c>
      <c r="S2529" s="37">
        <f t="shared" si="866"/>
        <v>0</v>
      </c>
      <c r="T2529" s="37">
        <f t="shared" si="867"/>
        <v>21675</v>
      </c>
      <c r="U2529" s="37">
        <f t="shared" si="868"/>
        <v>0</v>
      </c>
      <c r="V2529" s="37">
        <f t="shared" si="869"/>
        <v>0</v>
      </c>
      <c r="W2529" s="37">
        <f t="shared" si="870"/>
        <v>0</v>
      </c>
    </row>
    <row r="2530" spans="1:23" x14ac:dyDescent="0.35">
      <c r="A2530" s="30">
        <v>45930</v>
      </c>
      <c r="B2530" s="31" t="s">
        <v>944</v>
      </c>
      <c r="C2530" s="31" t="s">
        <v>920</v>
      </c>
      <c r="D2530" s="31">
        <v>115800</v>
      </c>
      <c r="E2530" s="31">
        <v>18528</v>
      </c>
      <c r="F2530" s="31">
        <v>134328</v>
      </c>
      <c r="G2530" s="31">
        <v>134328</v>
      </c>
      <c r="H2530" s="31">
        <f t="shared" si="871"/>
        <v>115800</v>
      </c>
      <c r="I2530" s="30">
        <v>45960</v>
      </c>
      <c r="J2530" s="30" t="s">
        <v>506</v>
      </c>
      <c r="K2530" s="31" t="s">
        <v>504</v>
      </c>
      <c r="L2530" s="31" t="s">
        <v>835</v>
      </c>
      <c r="M2530" s="31" t="s">
        <v>388</v>
      </c>
      <c r="N2530" s="7">
        <v>46038</v>
      </c>
      <c r="O2530" s="33">
        <f t="shared" si="862"/>
        <v>1</v>
      </c>
      <c r="P2530" s="33">
        <f t="shared" si="863"/>
        <v>3</v>
      </c>
      <c r="Q2530" s="52">
        <f t="shared" si="864"/>
        <v>79</v>
      </c>
      <c r="R2530" s="37">
        <f t="shared" si="865"/>
        <v>0</v>
      </c>
      <c r="S2530" s="37">
        <f t="shared" si="866"/>
        <v>0</v>
      </c>
      <c r="T2530" s="37">
        <f t="shared" si="867"/>
        <v>115800</v>
      </c>
      <c r="U2530" s="37">
        <f t="shared" si="868"/>
        <v>0</v>
      </c>
      <c r="V2530" s="37">
        <f t="shared" si="869"/>
        <v>0</v>
      </c>
      <c r="W2530" s="37">
        <f t="shared" si="870"/>
        <v>0</v>
      </c>
    </row>
    <row r="2531" spans="1:23" x14ac:dyDescent="0.35">
      <c r="A2531" s="30">
        <v>45920</v>
      </c>
      <c r="B2531" s="31" t="s">
        <v>941</v>
      </c>
      <c r="C2531" s="31" t="s">
        <v>920</v>
      </c>
      <c r="D2531" s="31">
        <v>28965.32</v>
      </c>
      <c r="E2531" s="31">
        <v>4634.45</v>
      </c>
      <c r="F2531" s="31">
        <v>33599.769999999997</v>
      </c>
      <c r="G2531" s="31">
        <v>13139.08</v>
      </c>
      <c r="H2531" s="31">
        <f>G2531/1.16</f>
        <v>11326.793103448277</v>
      </c>
      <c r="I2531" s="30">
        <v>45950</v>
      </c>
      <c r="J2531" s="30" t="s">
        <v>506</v>
      </c>
      <c r="K2531" s="31" t="s">
        <v>510</v>
      </c>
      <c r="L2531" s="31" t="s">
        <v>835</v>
      </c>
      <c r="M2531" s="31" t="s">
        <v>388</v>
      </c>
      <c r="N2531" s="7">
        <v>46038</v>
      </c>
      <c r="O2531" s="33">
        <f t="shared" si="862"/>
        <v>1</v>
      </c>
      <c r="P2531" s="33">
        <f t="shared" si="863"/>
        <v>3</v>
      </c>
      <c r="Q2531" s="52">
        <f t="shared" si="864"/>
        <v>89</v>
      </c>
      <c r="R2531" s="37">
        <f t="shared" si="865"/>
        <v>0</v>
      </c>
      <c r="S2531" s="37">
        <f t="shared" si="866"/>
        <v>0</v>
      </c>
      <c r="T2531" s="37">
        <f t="shared" si="867"/>
        <v>11326.793103448277</v>
      </c>
      <c r="U2531" s="37">
        <f t="shared" si="868"/>
        <v>0</v>
      </c>
      <c r="V2531" s="37">
        <f t="shared" si="869"/>
        <v>0</v>
      </c>
      <c r="W2531" s="37">
        <f t="shared" si="870"/>
        <v>0</v>
      </c>
    </row>
    <row r="2532" spans="1:23" x14ac:dyDescent="0.35">
      <c r="A2532" s="30">
        <v>45915</v>
      </c>
      <c r="B2532" s="31" t="s">
        <v>935</v>
      </c>
      <c r="C2532" s="31" t="s">
        <v>514</v>
      </c>
      <c r="D2532" s="31">
        <v>7125</v>
      </c>
      <c r="E2532" s="31">
        <v>1140</v>
      </c>
      <c r="F2532" s="31">
        <v>8265</v>
      </c>
      <c r="G2532" s="31">
        <v>8265</v>
      </c>
      <c r="H2532" s="31">
        <f t="shared" ref="H2532:H2535" si="872">D2532</f>
        <v>7125</v>
      </c>
      <c r="I2532" s="30">
        <v>45945</v>
      </c>
      <c r="J2532" s="30" t="s">
        <v>506</v>
      </c>
      <c r="K2532" s="31" t="s">
        <v>504</v>
      </c>
      <c r="L2532" s="31" t="s">
        <v>397</v>
      </c>
      <c r="M2532" s="31" t="s">
        <v>388</v>
      </c>
      <c r="N2532" s="7">
        <v>46038</v>
      </c>
      <c r="O2532" s="33">
        <f t="shared" si="862"/>
        <v>1</v>
      </c>
      <c r="P2532" s="33">
        <f t="shared" si="863"/>
        <v>3</v>
      </c>
      <c r="Q2532" s="52">
        <f t="shared" si="864"/>
        <v>94</v>
      </c>
      <c r="R2532" s="37">
        <f t="shared" si="865"/>
        <v>0</v>
      </c>
      <c r="S2532" s="37">
        <f t="shared" si="866"/>
        <v>0</v>
      </c>
      <c r="T2532" s="37">
        <f t="shared" si="867"/>
        <v>0</v>
      </c>
      <c r="U2532" s="37">
        <f t="shared" si="868"/>
        <v>7125</v>
      </c>
      <c r="V2532" s="37">
        <f t="shared" si="869"/>
        <v>0</v>
      </c>
      <c r="W2532" s="37">
        <f t="shared" si="870"/>
        <v>0</v>
      </c>
    </row>
    <row r="2533" spans="1:23" x14ac:dyDescent="0.35">
      <c r="A2533" s="30">
        <v>45896</v>
      </c>
      <c r="B2533" s="31" t="s">
        <v>921</v>
      </c>
      <c r="C2533" s="31" t="s">
        <v>514</v>
      </c>
      <c r="D2533" s="31">
        <v>4375</v>
      </c>
      <c r="E2533" s="31">
        <v>700</v>
      </c>
      <c r="F2533" s="31">
        <v>5075</v>
      </c>
      <c r="G2533" s="31">
        <v>5075</v>
      </c>
      <c r="H2533" s="31">
        <f t="shared" si="872"/>
        <v>4375</v>
      </c>
      <c r="I2533" s="30">
        <v>45926</v>
      </c>
      <c r="J2533" s="30" t="s">
        <v>506</v>
      </c>
      <c r="K2533" s="31" t="s">
        <v>504</v>
      </c>
      <c r="L2533" s="31" t="s">
        <v>397</v>
      </c>
      <c r="M2533" s="31" t="s">
        <v>388</v>
      </c>
      <c r="N2533" s="7">
        <v>46038</v>
      </c>
      <c r="O2533" s="33">
        <f t="shared" si="862"/>
        <v>1</v>
      </c>
      <c r="P2533" s="33">
        <f t="shared" si="863"/>
        <v>3</v>
      </c>
      <c r="Q2533" s="52">
        <f t="shared" si="864"/>
        <v>113</v>
      </c>
      <c r="R2533" s="37">
        <f t="shared" si="865"/>
        <v>0</v>
      </c>
      <c r="S2533" s="37">
        <f t="shared" si="866"/>
        <v>0</v>
      </c>
      <c r="T2533" s="37">
        <f t="shared" si="867"/>
        <v>0</v>
      </c>
      <c r="U2533" s="37">
        <f t="shared" si="868"/>
        <v>4375</v>
      </c>
      <c r="V2533" s="37">
        <f t="shared" si="869"/>
        <v>0</v>
      </c>
      <c r="W2533" s="37">
        <f t="shared" si="870"/>
        <v>0</v>
      </c>
    </row>
    <row r="2534" spans="1:23" x14ac:dyDescent="0.35">
      <c r="A2534" s="30">
        <v>45895</v>
      </c>
      <c r="B2534" s="31" t="s">
        <v>922</v>
      </c>
      <c r="C2534" s="31" t="s">
        <v>545</v>
      </c>
      <c r="D2534" s="31">
        <v>22364.16</v>
      </c>
      <c r="E2534" s="31"/>
      <c r="F2534" s="31">
        <v>22364.16</v>
      </c>
      <c r="G2534" s="31">
        <v>22364.16</v>
      </c>
      <c r="H2534" s="31">
        <f t="shared" si="872"/>
        <v>22364.16</v>
      </c>
      <c r="I2534" s="30">
        <v>45925</v>
      </c>
      <c r="J2534" s="30" t="s">
        <v>506</v>
      </c>
      <c r="K2534" s="31" t="s">
        <v>504</v>
      </c>
      <c r="L2534" s="31" t="s">
        <v>405</v>
      </c>
      <c r="M2534" s="31" t="s">
        <v>388</v>
      </c>
      <c r="N2534" s="7">
        <v>46038</v>
      </c>
      <c r="O2534" s="33">
        <f t="shared" si="862"/>
        <v>1</v>
      </c>
      <c r="P2534" s="33">
        <f t="shared" si="863"/>
        <v>3</v>
      </c>
      <c r="Q2534" s="52">
        <f t="shared" si="864"/>
        <v>114</v>
      </c>
      <c r="R2534" s="37">
        <f t="shared" si="865"/>
        <v>0</v>
      </c>
      <c r="S2534" s="37">
        <f t="shared" si="866"/>
        <v>0</v>
      </c>
      <c r="T2534" s="37">
        <f t="shared" si="867"/>
        <v>0</v>
      </c>
      <c r="U2534" s="37">
        <f t="shared" si="868"/>
        <v>22364.16</v>
      </c>
      <c r="V2534" s="37">
        <f t="shared" si="869"/>
        <v>0</v>
      </c>
      <c r="W2534" s="37">
        <f t="shared" si="870"/>
        <v>0</v>
      </c>
    </row>
    <row r="2535" spans="1:23" x14ac:dyDescent="0.35">
      <c r="A2535" s="30">
        <v>45876</v>
      </c>
      <c r="B2535" s="31" t="s">
        <v>886</v>
      </c>
      <c r="C2535" s="31" t="s">
        <v>545</v>
      </c>
      <c r="D2535" s="31">
        <v>22343.040000000001</v>
      </c>
      <c r="E2535" s="31"/>
      <c r="F2535" s="31">
        <v>22343.040000000001</v>
      </c>
      <c r="G2535" s="31">
        <v>22343.040000000001</v>
      </c>
      <c r="H2535" s="31">
        <f t="shared" si="872"/>
        <v>22343.040000000001</v>
      </c>
      <c r="I2535" s="30">
        <v>45906</v>
      </c>
      <c r="J2535" s="30" t="s">
        <v>506</v>
      </c>
      <c r="K2535" s="31" t="s">
        <v>504</v>
      </c>
      <c r="L2535" s="31" t="s">
        <v>405</v>
      </c>
      <c r="M2535" s="31" t="s">
        <v>388</v>
      </c>
      <c r="N2535" s="7">
        <v>46038</v>
      </c>
      <c r="O2535" s="33">
        <f t="shared" si="862"/>
        <v>1</v>
      </c>
      <c r="P2535" s="33">
        <f t="shared" si="863"/>
        <v>3</v>
      </c>
      <c r="Q2535" s="52">
        <f t="shared" si="864"/>
        <v>133</v>
      </c>
      <c r="R2535" s="37">
        <f t="shared" si="865"/>
        <v>0</v>
      </c>
      <c r="S2535" s="37">
        <f t="shared" si="866"/>
        <v>0</v>
      </c>
      <c r="T2535" s="37">
        <f t="shared" si="867"/>
        <v>0</v>
      </c>
      <c r="U2535" s="37">
        <f t="shared" si="868"/>
        <v>22343.040000000001</v>
      </c>
      <c r="V2535" s="37">
        <f t="shared" si="869"/>
        <v>0</v>
      </c>
      <c r="W2535" s="37">
        <f t="shared" si="870"/>
        <v>0</v>
      </c>
    </row>
    <row r="2536" spans="1:23" x14ac:dyDescent="0.35">
      <c r="A2536" s="30">
        <v>45869</v>
      </c>
      <c r="B2536" s="31" t="s">
        <v>884</v>
      </c>
      <c r="C2536" s="31" t="s">
        <v>480</v>
      </c>
      <c r="D2536" s="31">
        <v>761801.88</v>
      </c>
      <c r="E2536" s="31">
        <v>121888.3</v>
      </c>
      <c r="F2536" s="31">
        <v>883690.18</v>
      </c>
      <c r="G2536" s="31">
        <v>232979.43</v>
      </c>
      <c r="H2536" s="31">
        <f>G2536/1.16</f>
        <v>200844.33620689655</v>
      </c>
      <c r="I2536" s="30">
        <v>45884</v>
      </c>
      <c r="J2536" s="30" t="s">
        <v>506</v>
      </c>
      <c r="K2536" s="31" t="s">
        <v>510</v>
      </c>
      <c r="L2536" s="31" t="s">
        <v>835</v>
      </c>
      <c r="M2536" s="31" t="s">
        <v>388</v>
      </c>
      <c r="N2536" s="7">
        <v>46038</v>
      </c>
      <c r="O2536" s="33">
        <f t="shared" si="862"/>
        <v>1</v>
      </c>
      <c r="P2536" s="33">
        <f t="shared" si="863"/>
        <v>3</v>
      </c>
      <c r="Q2536" s="52">
        <f t="shared" si="864"/>
        <v>155</v>
      </c>
      <c r="R2536" s="37">
        <f t="shared" si="865"/>
        <v>0</v>
      </c>
      <c r="S2536" s="37">
        <f t="shared" si="866"/>
        <v>0</v>
      </c>
      <c r="T2536" s="37">
        <f t="shared" si="867"/>
        <v>0</v>
      </c>
      <c r="U2536" s="37">
        <f t="shared" si="868"/>
        <v>200844.33620689655</v>
      </c>
      <c r="V2536" s="37">
        <f t="shared" si="869"/>
        <v>0</v>
      </c>
      <c r="W2536" s="37">
        <f t="shared" si="870"/>
        <v>0</v>
      </c>
    </row>
    <row r="2537" spans="1:23" x14ac:dyDescent="0.35">
      <c r="A2537" s="30">
        <v>45840</v>
      </c>
      <c r="B2537" s="31" t="s">
        <v>863</v>
      </c>
      <c r="C2537" s="31" t="s">
        <v>406</v>
      </c>
      <c r="D2537" s="31">
        <v>14940</v>
      </c>
      <c r="E2537" s="31">
        <v>2390.4</v>
      </c>
      <c r="F2537" s="31">
        <v>17330.400000000001</v>
      </c>
      <c r="G2537" s="31">
        <v>17330.400000000001</v>
      </c>
      <c r="H2537" s="31">
        <f t="shared" ref="H2537:H2542" si="873">D2537</f>
        <v>14940</v>
      </c>
      <c r="I2537" s="30">
        <v>45870</v>
      </c>
      <c r="J2537" s="30" t="s">
        <v>506</v>
      </c>
      <c r="K2537" s="31" t="s">
        <v>504</v>
      </c>
      <c r="L2537" s="31" t="s">
        <v>405</v>
      </c>
      <c r="M2537" s="31" t="s">
        <v>388</v>
      </c>
      <c r="N2537" s="7">
        <v>46038</v>
      </c>
      <c r="O2537" s="33">
        <f t="shared" si="862"/>
        <v>1</v>
      </c>
      <c r="P2537" s="33">
        <f t="shared" si="863"/>
        <v>3</v>
      </c>
      <c r="Q2537" s="52">
        <f t="shared" si="864"/>
        <v>169</v>
      </c>
      <c r="R2537" s="37">
        <f t="shared" si="865"/>
        <v>0</v>
      </c>
      <c r="S2537" s="37">
        <f t="shared" si="866"/>
        <v>0</v>
      </c>
      <c r="T2537" s="37">
        <f t="shared" si="867"/>
        <v>0</v>
      </c>
      <c r="U2537" s="37">
        <f t="shared" si="868"/>
        <v>14940</v>
      </c>
      <c r="V2537" s="37">
        <f t="shared" si="869"/>
        <v>0</v>
      </c>
      <c r="W2537" s="37">
        <f t="shared" si="870"/>
        <v>0</v>
      </c>
    </row>
    <row r="2538" spans="1:23" x14ac:dyDescent="0.35">
      <c r="A2538" s="30">
        <v>45827</v>
      </c>
      <c r="B2538" s="31" t="s">
        <v>854</v>
      </c>
      <c r="C2538" s="31" t="s">
        <v>406</v>
      </c>
      <c r="D2538" s="31">
        <v>22410</v>
      </c>
      <c r="E2538" s="31">
        <v>3585.6</v>
      </c>
      <c r="F2538" s="31">
        <v>25995.599999999999</v>
      </c>
      <c r="G2538" s="31">
        <v>25995.599999999999</v>
      </c>
      <c r="H2538" s="31">
        <f t="shared" si="873"/>
        <v>22410</v>
      </c>
      <c r="I2538" s="30">
        <v>45857</v>
      </c>
      <c r="J2538" s="30" t="s">
        <v>506</v>
      </c>
      <c r="K2538" s="31" t="s">
        <v>504</v>
      </c>
      <c r="L2538" s="31" t="s">
        <v>405</v>
      </c>
      <c r="M2538" s="31" t="s">
        <v>388</v>
      </c>
      <c r="N2538" s="7">
        <v>46038</v>
      </c>
      <c r="O2538" s="33">
        <f t="shared" si="862"/>
        <v>1</v>
      </c>
      <c r="P2538" s="33">
        <f t="shared" si="863"/>
        <v>3</v>
      </c>
      <c r="Q2538" s="52">
        <f t="shared" si="864"/>
        <v>182</v>
      </c>
      <c r="R2538" s="37">
        <f t="shared" si="865"/>
        <v>0</v>
      </c>
      <c r="S2538" s="37">
        <f t="shared" si="866"/>
        <v>0</v>
      </c>
      <c r="T2538" s="37">
        <f t="shared" si="867"/>
        <v>0</v>
      </c>
      <c r="U2538" s="37">
        <f t="shared" si="868"/>
        <v>22410</v>
      </c>
      <c r="V2538" s="37">
        <f t="shared" si="869"/>
        <v>0</v>
      </c>
      <c r="W2538" s="37">
        <f t="shared" si="870"/>
        <v>0</v>
      </c>
    </row>
    <row r="2539" spans="1:23" x14ac:dyDescent="0.35">
      <c r="A2539" s="30">
        <v>45814</v>
      </c>
      <c r="B2539" s="31" t="s">
        <v>845</v>
      </c>
      <c r="C2539" s="31" t="s">
        <v>406</v>
      </c>
      <c r="D2539" s="31">
        <v>19012.5</v>
      </c>
      <c r="E2539" s="31">
        <v>3042</v>
      </c>
      <c r="F2539" s="31">
        <v>22054.5</v>
      </c>
      <c r="G2539" s="31">
        <v>22054.5</v>
      </c>
      <c r="H2539" s="31">
        <f t="shared" si="873"/>
        <v>19012.5</v>
      </c>
      <c r="I2539" s="30">
        <v>45844</v>
      </c>
      <c r="J2539" s="30" t="s">
        <v>506</v>
      </c>
      <c r="K2539" s="31" t="s">
        <v>504</v>
      </c>
      <c r="L2539" s="31" t="s">
        <v>405</v>
      </c>
      <c r="M2539" s="31" t="s">
        <v>388</v>
      </c>
      <c r="N2539" s="7">
        <v>46038</v>
      </c>
      <c r="O2539" s="33">
        <f t="shared" si="862"/>
        <v>1</v>
      </c>
      <c r="P2539" s="33">
        <f t="shared" si="863"/>
        <v>3</v>
      </c>
      <c r="Q2539" s="52">
        <f t="shared" si="864"/>
        <v>195</v>
      </c>
      <c r="R2539" s="37">
        <f t="shared" si="865"/>
        <v>0</v>
      </c>
      <c r="S2539" s="37">
        <f t="shared" si="866"/>
        <v>0</v>
      </c>
      <c r="T2539" s="37">
        <f t="shared" si="867"/>
        <v>0</v>
      </c>
      <c r="U2539" s="37">
        <f t="shared" si="868"/>
        <v>19012.5</v>
      </c>
      <c r="V2539" s="37">
        <f t="shared" si="869"/>
        <v>0</v>
      </c>
      <c r="W2539" s="37">
        <f t="shared" si="870"/>
        <v>0</v>
      </c>
    </row>
    <row r="2540" spans="1:23" x14ac:dyDescent="0.35">
      <c r="A2540" s="30">
        <v>45799</v>
      </c>
      <c r="B2540" s="31" t="s">
        <v>844</v>
      </c>
      <c r="C2540" s="31" t="s">
        <v>798</v>
      </c>
      <c r="D2540" s="31">
        <v>3477.15</v>
      </c>
      <c r="E2540" s="31">
        <v>556.34</v>
      </c>
      <c r="F2540" s="31">
        <v>4033.49</v>
      </c>
      <c r="G2540" s="31">
        <v>4033.49</v>
      </c>
      <c r="H2540" s="31">
        <f t="shared" si="873"/>
        <v>3477.15</v>
      </c>
      <c r="I2540" s="30">
        <v>45829</v>
      </c>
      <c r="J2540" s="30" t="s">
        <v>506</v>
      </c>
      <c r="K2540" s="31" t="s">
        <v>504</v>
      </c>
      <c r="L2540" s="31" t="s">
        <v>405</v>
      </c>
      <c r="M2540" s="31" t="s">
        <v>388</v>
      </c>
      <c r="N2540" s="7">
        <v>46038</v>
      </c>
      <c r="O2540" s="33">
        <f t="shared" si="862"/>
        <v>1</v>
      </c>
      <c r="P2540" s="33">
        <f t="shared" si="863"/>
        <v>3</v>
      </c>
      <c r="Q2540" s="52">
        <f t="shared" si="864"/>
        <v>210</v>
      </c>
      <c r="R2540" s="37">
        <f t="shared" si="865"/>
        <v>0</v>
      </c>
      <c r="S2540" s="37">
        <f t="shared" si="866"/>
        <v>0</v>
      </c>
      <c r="T2540" s="37">
        <f t="shared" si="867"/>
        <v>0</v>
      </c>
      <c r="U2540" s="37">
        <f t="shared" si="868"/>
        <v>3477.15</v>
      </c>
      <c r="V2540" s="37">
        <f t="shared" si="869"/>
        <v>0</v>
      </c>
      <c r="W2540" s="37">
        <f t="shared" si="870"/>
        <v>0</v>
      </c>
    </row>
    <row r="2541" spans="1:23" x14ac:dyDescent="0.35">
      <c r="A2541" s="30">
        <v>45792</v>
      </c>
      <c r="B2541" s="31" t="s">
        <v>840</v>
      </c>
      <c r="C2541" s="31" t="s">
        <v>798</v>
      </c>
      <c r="D2541" s="31">
        <v>162680</v>
      </c>
      <c r="E2541" s="31">
        <v>26028.799999999999</v>
      </c>
      <c r="F2541" s="31">
        <v>188708.8</v>
      </c>
      <c r="G2541" s="31">
        <v>188708.8</v>
      </c>
      <c r="H2541" s="31">
        <f t="shared" si="873"/>
        <v>162680</v>
      </c>
      <c r="I2541" s="30">
        <v>45822</v>
      </c>
      <c r="J2541" s="30" t="s">
        <v>506</v>
      </c>
      <c r="K2541" s="31" t="s">
        <v>504</v>
      </c>
      <c r="L2541" s="31" t="s">
        <v>405</v>
      </c>
      <c r="M2541" s="31" t="s">
        <v>388</v>
      </c>
      <c r="N2541" s="7">
        <v>46038</v>
      </c>
      <c r="O2541" s="33">
        <f t="shared" si="862"/>
        <v>1</v>
      </c>
      <c r="P2541" s="33">
        <f t="shared" si="863"/>
        <v>3</v>
      </c>
      <c r="Q2541" s="52">
        <f t="shared" si="864"/>
        <v>217</v>
      </c>
      <c r="R2541" s="37">
        <f t="shared" si="865"/>
        <v>0</v>
      </c>
      <c r="S2541" s="37">
        <f t="shared" si="866"/>
        <v>0</v>
      </c>
      <c r="T2541" s="37">
        <f t="shared" si="867"/>
        <v>0</v>
      </c>
      <c r="U2541" s="37">
        <f t="shared" si="868"/>
        <v>162680</v>
      </c>
      <c r="V2541" s="37">
        <f t="shared" si="869"/>
        <v>0</v>
      </c>
      <c r="W2541" s="37">
        <f t="shared" si="870"/>
        <v>0</v>
      </c>
    </row>
    <row r="2542" spans="1:23" x14ac:dyDescent="0.35">
      <c r="A2542" s="30">
        <v>45792</v>
      </c>
      <c r="B2542" s="31" t="s">
        <v>841</v>
      </c>
      <c r="C2542" s="31" t="s">
        <v>798</v>
      </c>
      <c r="D2542" s="31">
        <v>6970.68</v>
      </c>
      <c r="E2542" s="31">
        <v>1115.31</v>
      </c>
      <c r="F2542" s="31">
        <v>8085.99</v>
      </c>
      <c r="G2542" s="31">
        <v>8085.99</v>
      </c>
      <c r="H2542" s="31">
        <f t="shared" si="873"/>
        <v>6970.68</v>
      </c>
      <c r="I2542" s="30">
        <v>45822</v>
      </c>
      <c r="J2542" s="30" t="s">
        <v>506</v>
      </c>
      <c r="K2542" s="31" t="s">
        <v>504</v>
      </c>
      <c r="L2542" s="31" t="s">
        <v>405</v>
      </c>
      <c r="M2542" s="31" t="s">
        <v>388</v>
      </c>
      <c r="N2542" s="7">
        <v>46038</v>
      </c>
      <c r="O2542" s="33">
        <f t="shared" si="862"/>
        <v>1</v>
      </c>
      <c r="P2542" s="33">
        <f t="shared" si="863"/>
        <v>3</v>
      </c>
      <c r="Q2542" s="52">
        <f t="shared" si="864"/>
        <v>217</v>
      </c>
      <c r="R2542" s="37">
        <f t="shared" si="865"/>
        <v>0</v>
      </c>
      <c r="S2542" s="37">
        <f t="shared" si="866"/>
        <v>0</v>
      </c>
      <c r="T2542" s="37">
        <f t="shared" si="867"/>
        <v>0</v>
      </c>
      <c r="U2542" s="37">
        <f t="shared" si="868"/>
        <v>6970.68</v>
      </c>
      <c r="V2542" s="37">
        <f t="shared" si="869"/>
        <v>0</v>
      </c>
      <c r="W2542" s="37">
        <f t="shared" si="870"/>
        <v>0</v>
      </c>
    </row>
    <row r="2543" spans="1:23" x14ac:dyDescent="0.35">
      <c r="A2543" s="30">
        <v>45792</v>
      </c>
      <c r="B2543" s="31" t="s">
        <v>842</v>
      </c>
      <c r="C2543" s="31" t="s">
        <v>406</v>
      </c>
      <c r="D2543" s="31">
        <v>31024.799999999999</v>
      </c>
      <c r="E2543" s="31">
        <v>4963.97</v>
      </c>
      <c r="F2543" s="31">
        <v>35988.769999999997</v>
      </c>
      <c r="G2543" s="31">
        <v>15542.87</v>
      </c>
      <c r="H2543" s="31">
        <f>G2543/1.16</f>
        <v>13399.025862068967</v>
      </c>
      <c r="I2543" s="30">
        <v>45822</v>
      </c>
      <c r="J2543" s="30" t="s">
        <v>506</v>
      </c>
      <c r="K2543" s="31" t="s">
        <v>510</v>
      </c>
      <c r="L2543" s="31" t="s">
        <v>405</v>
      </c>
      <c r="M2543" s="31" t="s">
        <v>388</v>
      </c>
      <c r="N2543" s="7">
        <v>46038</v>
      </c>
      <c r="O2543" s="33">
        <f t="shared" si="862"/>
        <v>1</v>
      </c>
      <c r="P2543" s="33">
        <f t="shared" si="863"/>
        <v>3</v>
      </c>
      <c r="Q2543" s="52">
        <f t="shared" si="864"/>
        <v>217</v>
      </c>
      <c r="R2543" s="37">
        <f t="shared" si="865"/>
        <v>0</v>
      </c>
      <c r="S2543" s="37">
        <f t="shared" si="866"/>
        <v>0</v>
      </c>
      <c r="T2543" s="37">
        <f t="shared" si="867"/>
        <v>0</v>
      </c>
      <c r="U2543" s="37">
        <f t="shared" si="868"/>
        <v>13399.025862068967</v>
      </c>
      <c r="V2543" s="37">
        <f t="shared" si="869"/>
        <v>0</v>
      </c>
      <c r="W2543" s="37">
        <f t="shared" si="870"/>
        <v>0</v>
      </c>
    </row>
    <row r="2544" spans="1:23" x14ac:dyDescent="0.35">
      <c r="A2544" s="30">
        <v>45790</v>
      </c>
      <c r="B2544" s="31" t="s">
        <v>843</v>
      </c>
      <c r="C2544" s="31" t="s">
        <v>798</v>
      </c>
      <c r="D2544" s="31">
        <v>20992.5</v>
      </c>
      <c r="E2544" s="31">
        <v>3358.8</v>
      </c>
      <c r="F2544" s="31">
        <v>24351.3</v>
      </c>
      <c r="G2544" s="31">
        <v>24351.3</v>
      </c>
      <c r="H2544" s="31">
        <f t="shared" ref="H2544:H2548" si="874">D2544</f>
        <v>20992.5</v>
      </c>
      <c r="I2544" s="30">
        <v>45820</v>
      </c>
      <c r="J2544" s="30" t="s">
        <v>506</v>
      </c>
      <c r="K2544" s="31" t="s">
        <v>504</v>
      </c>
      <c r="L2544" s="31" t="s">
        <v>405</v>
      </c>
      <c r="M2544" s="31" t="s">
        <v>388</v>
      </c>
      <c r="N2544" s="7">
        <v>46038</v>
      </c>
      <c r="O2544" s="33">
        <f t="shared" si="862"/>
        <v>1</v>
      </c>
      <c r="P2544" s="33">
        <f t="shared" si="863"/>
        <v>3</v>
      </c>
      <c r="Q2544" s="52">
        <f t="shared" si="864"/>
        <v>219</v>
      </c>
      <c r="R2544" s="37">
        <f t="shared" si="865"/>
        <v>0</v>
      </c>
      <c r="S2544" s="37">
        <f t="shared" si="866"/>
        <v>0</v>
      </c>
      <c r="T2544" s="37">
        <f t="shared" si="867"/>
        <v>0</v>
      </c>
      <c r="U2544" s="37">
        <f t="shared" si="868"/>
        <v>20992.5</v>
      </c>
      <c r="V2544" s="37">
        <f t="shared" si="869"/>
        <v>0</v>
      </c>
      <c r="W2544" s="37">
        <f t="shared" si="870"/>
        <v>0</v>
      </c>
    </row>
    <row r="2545" spans="1:23" x14ac:dyDescent="0.35">
      <c r="A2545" s="30">
        <v>45784</v>
      </c>
      <c r="B2545" s="31" t="s">
        <v>838</v>
      </c>
      <c r="C2545" s="31" t="s">
        <v>798</v>
      </c>
      <c r="D2545" s="31">
        <v>5250</v>
      </c>
      <c r="E2545" s="31">
        <v>840</v>
      </c>
      <c r="F2545" s="31">
        <v>6090</v>
      </c>
      <c r="G2545" s="31">
        <v>6090</v>
      </c>
      <c r="H2545" s="31">
        <f t="shared" si="874"/>
        <v>5250</v>
      </c>
      <c r="I2545" s="30">
        <v>45814</v>
      </c>
      <c r="J2545" s="30" t="s">
        <v>506</v>
      </c>
      <c r="K2545" s="31" t="s">
        <v>504</v>
      </c>
      <c r="L2545" s="31" t="s">
        <v>405</v>
      </c>
      <c r="M2545" s="31" t="s">
        <v>388</v>
      </c>
      <c r="N2545" s="7">
        <v>46038</v>
      </c>
      <c r="O2545" s="33">
        <f t="shared" si="862"/>
        <v>1</v>
      </c>
      <c r="P2545" s="33">
        <f t="shared" si="863"/>
        <v>3</v>
      </c>
      <c r="Q2545" s="52">
        <f t="shared" si="864"/>
        <v>225</v>
      </c>
      <c r="R2545" s="37">
        <f t="shared" si="865"/>
        <v>0</v>
      </c>
      <c r="S2545" s="37">
        <f t="shared" si="866"/>
        <v>0</v>
      </c>
      <c r="T2545" s="37">
        <f t="shared" si="867"/>
        <v>0</v>
      </c>
      <c r="U2545" s="37">
        <f t="shared" si="868"/>
        <v>5250</v>
      </c>
      <c r="V2545" s="37">
        <f t="shared" si="869"/>
        <v>0</v>
      </c>
      <c r="W2545" s="37">
        <f t="shared" si="870"/>
        <v>0</v>
      </c>
    </row>
    <row r="2546" spans="1:23" x14ac:dyDescent="0.35">
      <c r="A2546" s="30">
        <v>45772</v>
      </c>
      <c r="B2546" s="31" t="s">
        <v>836</v>
      </c>
      <c r="C2546" s="31" t="s">
        <v>798</v>
      </c>
      <c r="D2546" s="31">
        <v>45500</v>
      </c>
      <c r="E2546" s="31">
        <v>7280</v>
      </c>
      <c r="F2546" s="31">
        <v>52780</v>
      </c>
      <c r="G2546" s="31">
        <v>52780</v>
      </c>
      <c r="H2546" s="31">
        <f t="shared" si="874"/>
        <v>45500</v>
      </c>
      <c r="I2546" s="30">
        <v>45802</v>
      </c>
      <c r="J2546" s="30" t="s">
        <v>506</v>
      </c>
      <c r="K2546" s="31" t="s">
        <v>504</v>
      </c>
      <c r="L2546" s="31" t="s">
        <v>405</v>
      </c>
      <c r="M2546" s="31" t="s">
        <v>388</v>
      </c>
      <c r="N2546" s="7">
        <v>46038</v>
      </c>
      <c r="O2546" s="33">
        <f t="shared" si="862"/>
        <v>1</v>
      </c>
      <c r="P2546" s="33">
        <f t="shared" si="863"/>
        <v>3</v>
      </c>
      <c r="Q2546" s="52">
        <f t="shared" si="864"/>
        <v>237</v>
      </c>
      <c r="R2546" s="37">
        <f t="shared" si="865"/>
        <v>0</v>
      </c>
      <c r="S2546" s="37">
        <f t="shared" si="866"/>
        <v>0</v>
      </c>
      <c r="T2546" s="37">
        <f t="shared" si="867"/>
        <v>0</v>
      </c>
      <c r="U2546" s="37">
        <f t="shared" si="868"/>
        <v>45500</v>
      </c>
      <c r="V2546" s="37">
        <f t="shared" si="869"/>
        <v>0</v>
      </c>
      <c r="W2546" s="37">
        <f t="shared" si="870"/>
        <v>0</v>
      </c>
    </row>
    <row r="2547" spans="1:23" x14ac:dyDescent="0.35">
      <c r="A2547" s="30">
        <v>45757</v>
      </c>
      <c r="B2547" s="31" t="s">
        <v>832</v>
      </c>
      <c r="C2547" s="31" t="s">
        <v>508</v>
      </c>
      <c r="D2547" s="31">
        <v>62545.08</v>
      </c>
      <c r="E2547" s="31">
        <v>10007.209999999999</v>
      </c>
      <c r="F2547" s="31">
        <v>72552.289999999994</v>
      </c>
      <c r="G2547" s="31">
        <v>72552.289999999994</v>
      </c>
      <c r="H2547" s="31">
        <f t="shared" si="874"/>
        <v>62545.08</v>
      </c>
      <c r="I2547" s="30">
        <v>45787</v>
      </c>
      <c r="J2547" s="30" t="s">
        <v>506</v>
      </c>
      <c r="K2547" s="31" t="s">
        <v>504</v>
      </c>
      <c r="L2547" s="31" t="s">
        <v>397</v>
      </c>
      <c r="M2547" s="31" t="s">
        <v>388</v>
      </c>
      <c r="N2547" s="7">
        <v>46038</v>
      </c>
      <c r="O2547" s="33">
        <f t="shared" si="862"/>
        <v>1</v>
      </c>
      <c r="P2547" s="33">
        <f t="shared" si="863"/>
        <v>3</v>
      </c>
      <c r="Q2547" s="52">
        <f t="shared" si="864"/>
        <v>252</v>
      </c>
      <c r="R2547" s="37">
        <f t="shared" si="865"/>
        <v>0</v>
      </c>
      <c r="S2547" s="37">
        <f t="shared" si="866"/>
        <v>0</v>
      </c>
      <c r="T2547" s="37">
        <f t="shared" si="867"/>
        <v>0</v>
      </c>
      <c r="U2547" s="37">
        <f t="shared" si="868"/>
        <v>62545.08</v>
      </c>
      <c r="V2547" s="37">
        <f t="shared" si="869"/>
        <v>0</v>
      </c>
      <c r="W2547" s="37">
        <f t="shared" si="870"/>
        <v>0</v>
      </c>
    </row>
    <row r="2548" spans="1:23" x14ac:dyDescent="0.35">
      <c r="A2548" s="30">
        <v>45747</v>
      </c>
      <c r="B2548" s="31" t="s">
        <v>825</v>
      </c>
      <c r="C2548" s="31" t="s">
        <v>508</v>
      </c>
      <c r="D2548" s="31">
        <v>11327.06</v>
      </c>
      <c r="E2548" s="31">
        <v>1812.33</v>
      </c>
      <c r="F2548" s="31">
        <v>13139.39</v>
      </c>
      <c r="G2548" s="31">
        <v>13139.39</v>
      </c>
      <c r="H2548" s="31">
        <f t="shared" si="874"/>
        <v>11327.06</v>
      </c>
      <c r="I2548" s="30">
        <v>45777</v>
      </c>
      <c r="J2548" s="30" t="s">
        <v>506</v>
      </c>
      <c r="K2548" s="31" t="s">
        <v>504</v>
      </c>
      <c r="L2548" s="31" t="s">
        <v>397</v>
      </c>
      <c r="M2548" s="31" t="s">
        <v>388</v>
      </c>
      <c r="N2548" s="7">
        <v>46038</v>
      </c>
      <c r="O2548" s="33">
        <f t="shared" si="862"/>
        <v>1</v>
      </c>
      <c r="P2548" s="33">
        <f t="shared" si="863"/>
        <v>3</v>
      </c>
      <c r="Q2548" s="52">
        <f t="shared" si="864"/>
        <v>262</v>
      </c>
      <c r="R2548" s="37">
        <f t="shared" si="865"/>
        <v>0</v>
      </c>
      <c r="S2548" s="37">
        <f t="shared" si="866"/>
        <v>0</v>
      </c>
      <c r="T2548" s="37">
        <f t="shared" si="867"/>
        <v>0</v>
      </c>
      <c r="U2548" s="37">
        <f t="shared" si="868"/>
        <v>11327.06</v>
      </c>
      <c r="V2548" s="37">
        <f t="shared" si="869"/>
        <v>0</v>
      </c>
      <c r="W2548" s="37">
        <f t="shared" si="870"/>
        <v>0</v>
      </c>
    </row>
    <row r="2549" spans="1:23" x14ac:dyDescent="0.35">
      <c r="A2549" s="30">
        <v>45747</v>
      </c>
      <c r="B2549" s="31" t="s">
        <v>827</v>
      </c>
      <c r="C2549" s="31" t="s">
        <v>508</v>
      </c>
      <c r="D2549" s="31">
        <v>51204.75</v>
      </c>
      <c r="E2549" s="31">
        <v>8192.76</v>
      </c>
      <c r="F2549" s="31">
        <v>59397.51</v>
      </c>
      <c r="G2549" s="31">
        <v>59397.1</v>
      </c>
      <c r="H2549" s="31">
        <f t="shared" ref="H2549:H2550" si="875">G2549/1.16</f>
        <v>51204.396551724138</v>
      </c>
      <c r="I2549" s="30">
        <v>45777</v>
      </c>
      <c r="J2549" s="30" t="s">
        <v>506</v>
      </c>
      <c r="K2549" s="31" t="s">
        <v>510</v>
      </c>
      <c r="L2549" s="31" t="s">
        <v>397</v>
      </c>
      <c r="M2549" s="31" t="s">
        <v>388</v>
      </c>
      <c r="N2549" s="7">
        <v>46038</v>
      </c>
      <c r="O2549" s="33">
        <f t="shared" si="862"/>
        <v>1</v>
      </c>
      <c r="P2549" s="33">
        <f t="shared" si="863"/>
        <v>3</v>
      </c>
      <c r="Q2549" s="52">
        <f t="shared" si="864"/>
        <v>262</v>
      </c>
      <c r="R2549" s="37">
        <f t="shared" si="865"/>
        <v>0</v>
      </c>
      <c r="S2549" s="37">
        <f t="shared" si="866"/>
        <v>0</v>
      </c>
      <c r="T2549" s="37">
        <f t="shared" si="867"/>
        <v>0</v>
      </c>
      <c r="U2549" s="37">
        <f t="shared" si="868"/>
        <v>51204.396551724138</v>
      </c>
      <c r="V2549" s="37">
        <f t="shared" si="869"/>
        <v>0</v>
      </c>
      <c r="W2549" s="37">
        <f t="shared" si="870"/>
        <v>0</v>
      </c>
    </row>
    <row r="2550" spans="1:23" x14ac:dyDescent="0.35">
      <c r="A2550" s="30">
        <v>45720</v>
      </c>
      <c r="B2550" s="31" t="s">
        <v>806</v>
      </c>
      <c r="C2550" s="31" t="s">
        <v>798</v>
      </c>
      <c r="D2550" s="31">
        <v>31483.63</v>
      </c>
      <c r="E2550" s="31">
        <v>5037.38</v>
      </c>
      <c r="F2550" s="31">
        <v>36521.01</v>
      </c>
      <c r="G2550" s="31">
        <v>5816.12</v>
      </c>
      <c r="H2550" s="31">
        <f t="shared" si="875"/>
        <v>5013.8965517241386</v>
      </c>
      <c r="I2550" s="30">
        <v>45750</v>
      </c>
      <c r="J2550" s="30" t="s">
        <v>506</v>
      </c>
      <c r="K2550" s="31" t="s">
        <v>510</v>
      </c>
      <c r="L2550" s="31" t="s">
        <v>405</v>
      </c>
      <c r="M2550" s="31" t="s">
        <v>388</v>
      </c>
      <c r="N2550" s="7">
        <v>46038</v>
      </c>
      <c r="O2550" s="33">
        <f t="shared" si="862"/>
        <v>1</v>
      </c>
      <c r="P2550" s="33">
        <f t="shared" si="863"/>
        <v>3</v>
      </c>
      <c r="Q2550" s="52">
        <f t="shared" si="864"/>
        <v>289</v>
      </c>
      <c r="R2550" s="37">
        <f t="shared" si="865"/>
        <v>0</v>
      </c>
      <c r="S2550" s="37">
        <f t="shared" si="866"/>
        <v>0</v>
      </c>
      <c r="T2550" s="37">
        <f t="shared" si="867"/>
        <v>0</v>
      </c>
      <c r="U2550" s="37">
        <f t="shared" si="868"/>
        <v>5013.8965517241386</v>
      </c>
      <c r="V2550" s="37">
        <f t="shared" si="869"/>
        <v>0</v>
      </c>
      <c r="W2550" s="37">
        <f t="shared" si="870"/>
        <v>0</v>
      </c>
    </row>
    <row r="2551" spans="1:23" x14ac:dyDescent="0.35">
      <c r="A2551" s="30">
        <v>45709</v>
      </c>
      <c r="B2551" s="31" t="s">
        <v>804</v>
      </c>
      <c r="C2551" s="31" t="s">
        <v>798</v>
      </c>
      <c r="D2551" s="31">
        <v>23609.5</v>
      </c>
      <c r="E2551" s="31">
        <v>2595.6</v>
      </c>
      <c r="F2551" s="31">
        <v>26205.1</v>
      </c>
      <c r="G2551" s="31">
        <v>26205.1</v>
      </c>
      <c r="H2551" s="31">
        <f t="shared" ref="H2551:H2553" si="876">D2551</f>
        <v>23609.5</v>
      </c>
      <c r="I2551" s="30">
        <v>45784</v>
      </c>
      <c r="J2551" s="30" t="s">
        <v>506</v>
      </c>
      <c r="K2551" s="31" t="s">
        <v>504</v>
      </c>
      <c r="L2551" s="31" t="s">
        <v>405</v>
      </c>
      <c r="M2551" s="31" t="s">
        <v>388</v>
      </c>
      <c r="N2551" s="7">
        <v>46038</v>
      </c>
      <c r="O2551" s="33">
        <f t="shared" si="862"/>
        <v>1</v>
      </c>
      <c r="P2551" s="33">
        <f t="shared" si="863"/>
        <v>3</v>
      </c>
      <c r="Q2551" s="52">
        <f t="shared" si="864"/>
        <v>255</v>
      </c>
      <c r="R2551" s="37">
        <f t="shared" si="865"/>
        <v>0</v>
      </c>
      <c r="S2551" s="37">
        <f t="shared" si="866"/>
        <v>0</v>
      </c>
      <c r="T2551" s="37">
        <f t="shared" si="867"/>
        <v>0</v>
      </c>
      <c r="U2551" s="37">
        <f t="shared" si="868"/>
        <v>23609.5</v>
      </c>
      <c r="V2551" s="37">
        <f t="shared" si="869"/>
        <v>0</v>
      </c>
      <c r="W2551" s="37">
        <f t="shared" si="870"/>
        <v>0</v>
      </c>
    </row>
    <row r="2552" spans="1:23" x14ac:dyDescent="0.35">
      <c r="A2552" s="30">
        <v>45699</v>
      </c>
      <c r="B2552" s="31" t="s">
        <v>799</v>
      </c>
      <c r="C2552" s="31" t="s">
        <v>782</v>
      </c>
      <c r="D2552" s="31">
        <v>1230</v>
      </c>
      <c r="E2552" s="31"/>
      <c r="F2552" s="31">
        <v>1230</v>
      </c>
      <c r="G2552" s="31">
        <v>1230</v>
      </c>
      <c r="H2552" s="31">
        <f t="shared" si="876"/>
        <v>1230</v>
      </c>
      <c r="I2552" s="30">
        <v>45714</v>
      </c>
      <c r="J2552" s="30" t="s">
        <v>506</v>
      </c>
      <c r="K2552" s="31" t="s">
        <v>504</v>
      </c>
      <c r="L2552" s="31" t="s">
        <v>405</v>
      </c>
      <c r="M2552" s="31" t="s">
        <v>388</v>
      </c>
      <c r="N2552" s="7">
        <v>46038</v>
      </c>
      <c r="O2552" s="33">
        <f t="shared" si="862"/>
        <v>1</v>
      </c>
      <c r="P2552" s="33">
        <f t="shared" si="863"/>
        <v>3</v>
      </c>
      <c r="Q2552" s="52">
        <f t="shared" si="864"/>
        <v>325</v>
      </c>
      <c r="R2552" s="37">
        <f t="shared" si="865"/>
        <v>0</v>
      </c>
      <c r="S2552" s="37">
        <f t="shared" si="866"/>
        <v>0</v>
      </c>
      <c r="T2552" s="37">
        <f t="shared" si="867"/>
        <v>0</v>
      </c>
      <c r="U2552" s="37">
        <f t="shared" si="868"/>
        <v>1230</v>
      </c>
      <c r="V2552" s="37">
        <f t="shared" si="869"/>
        <v>0</v>
      </c>
      <c r="W2552" s="37">
        <f t="shared" si="870"/>
        <v>0</v>
      </c>
    </row>
    <row r="2553" spans="1:23" x14ac:dyDescent="0.35">
      <c r="A2553" s="30">
        <v>45610</v>
      </c>
      <c r="B2553" s="31" t="s">
        <v>760</v>
      </c>
      <c r="C2553" s="31" t="s">
        <v>413</v>
      </c>
      <c r="D2553" s="31">
        <v>2369.29</v>
      </c>
      <c r="E2553" s="31">
        <v>379.09</v>
      </c>
      <c r="F2553" s="31">
        <v>2748.38</v>
      </c>
      <c r="G2553" s="31">
        <v>2748.38</v>
      </c>
      <c r="H2553" s="31">
        <f t="shared" si="876"/>
        <v>2369.29</v>
      </c>
      <c r="I2553" s="30">
        <v>45640</v>
      </c>
      <c r="J2553" s="30" t="s">
        <v>506</v>
      </c>
      <c r="K2553" s="31" t="s">
        <v>504</v>
      </c>
      <c r="L2553" s="31" t="s">
        <v>393</v>
      </c>
      <c r="M2553" s="31" t="s">
        <v>388</v>
      </c>
      <c r="N2553" s="7">
        <v>46038</v>
      </c>
      <c r="O2553" s="33">
        <f t="shared" si="862"/>
        <v>1</v>
      </c>
      <c r="P2553" s="33">
        <f t="shared" si="863"/>
        <v>3</v>
      </c>
      <c r="Q2553" s="52">
        <f t="shared" si="864"/>
        <v>399</v>
      </c>
      <c r="R2553" s="37">
        <f t="shared" si="865"/>
        <v>0</v>
      </c>
      <c r="S2553" s="37">
        <f t="shared" si="866"/>
        <v>0</v>
      </c>
      <c r="T2553" s="37">
        <f t="shared" si="867"/>
        <v>0</v>
      </c>
      <c r="U2553" s="37">
        <f t="shared" si="868"/>
        <v>2369.29</v>
      </c>
      <c r="V2553" s="37">
        <f t="shared" si="869"/>
        <v>0</v>
      </c>
      <c r="W2553" s="37">
        <f t="shared" si="870"/>
        <v>0</v>
      </c>
    </row>
    <row r="2554" spans="1:23" x14ac:dyDescent="0.35">
      <c r="A2554" s="30">
        <v>45596</v>
      </c>
      <c r="B2554" s="31" t="s">
        <v>747</v>
      </c>
      <c r="C2554" s="31" t="s">
        <v>413</v>
      </c>
      <c r="D2554" s="31">
        <v>3719.83</v>
      </c>
      <c r="E2554" s="31">
        <v>595.16999999999996</v>
      </c>
      <c r="F2554" s="31">
        <v>4315</v>
      </c>
      <c r="G2554" s="31">
        <v>3165.98</v>
      </c>
      <c r="H2554" s="31">
        <f>G2554/1.16</f>
        <v>2729.2931034482763</v>
      </c>
      <c r="I2554" s="30">
        <v>45626</v>
      </c>
      <c r="J2554" s="30" t="s">
        <v>506</v>
      </c>
      <c r="K2554" s="31" t="s">
        <v>510</v>
      </c>
      <c r="L2554" s="31" t="s">
        <v>393</v>
      </c>
      <c r="M2554" s="31" t="s">
        <v>388</v>
      </c>
      <c r="N2554" s="7">
        <v>46038</v>
      </c>
      <c r="O2554" s="33">
        <f t="shared" si="862"/>
        <v>1</v>
      </c>
      <c r="P2554" s="33">
        <f t="shared" si="863"/>
        <v>3</v>
      </c>
      <c r="Q2554" s="52">
        <f t="shared" si="864"/>
        <v>413</v>
      </c>
      <c r="R2554" s="37">
        <f t="shared" si="865"/>
        <v>0</v>
      </c>
      <c r="S2554" s="37">
        <f t="shared" si="866"/>
        <v>0</v>
      </c>
      <c r="T2554" s="37">
        <f t="shared" si="867"/>
        <v>0</v>
      </c>
      <c r="U2554" s="37">
        <f t="shared" si="868"/>
        <v>2729.2931034482763</v>
      </c>
      <c r="V2554" s="37">
        <f t="shared" si="869"/>
        <v>0</v>
      </c>
      <c r="W2554" s="37">
        <f t="shared" si="870"/>
        <v>0</v>
      </c>
    </row>
    <row r="2555" spans="1:23" x14ac:dyDescent="0.35">
      <c r="A2555" s="30">
        <v>45582</v>
      </c>
      <c r="B2555" s="31" t="s">
        <v>741</v>
      </c>
      <c r="C2555" s="31" t="s">
        <v>413</v>
      </c>
      <c r="D2555" s="31">
        <v>21120</v>
      </c>
      <c r="E2555" s="31">
        <v>3379.2</v>
      </c>
      <c r="F2555" s="31">
        <v>24499.200000000001</v>
      </c>
      <c r="G2555" s="31">
        <v>24499.200000000001</v>
      </c>
      <c r="H2555" s="31">
        <f t="shared" ref="H2555:H2556" si="877">D2555</f>
        <v>21120</v>
      </c>
      <c r="I2555" s="30">
        <v>45612</v>
      </c>
      <c r="J2555" s="30" t="s">
        <v>506</v>
      </c>
      <c r="K2555" s="31" t="s">
        <v>504</v>
      </c>
      <c r="L2555" s="31" t="s">
        <v>393</v>
      </c>
      <c r="M2555" s="31" t="s">
        <v>388</v>
      </c>
      <c r="N2555" s="7">
        <v>46038</v>
      </c>
      <c r="O2555" s="33">
        <f t="shared" si="862"/>
        <v>1</v>
      </c>
      <c r="P2555" s="33">
        <f t="shared" si="863"/>
        <v>3</v>
      </c>
      <c r="Q2555" s="52">
        <f t="shared" si="864"/>
        <v>427</v>
      </c>
      <c r="R2555" s="37">
        <f t="shared" si="865"/>
        <v>0</v>
      </c>
      <c r="S2555" s="37">
        <f t="shared" si="866"/>
        <v>0</v>
      </c>
      <c r="T2555" s="37">
        <f t="shared" si="867"/>
        <v>0</v>
      </c>
      <c r="U2555" s="37">
        <f t="shared" si="868"/>
        <v>21120</v>
      </c>
      <c r="V2555" s="37">
        <f t="shared" si="869"/>
        <v>0</v>
      </c>
      <c r="W2555" s="37">
        <f t="shared" si="870"/>
        <v>0</v>
      </c>
    </row>
    <row r="2556" spans="1:23" x14ac:dyDescent="0.35">
      <c r="A2556" s="30">
        <v>45519</v>
      </c>
      <c r="B2556" s="31" t="s">
        <v>675</v>
      </c>
      <c r="C2556" s="31" t="s">
        <v>513</v>
      </c>
      <c r="D2556" s="31">
        <v>2475</v>
      </c>
      <c r="E2556" s="31">
        <v>396</v>
      </c>
      <c r="F2556" s="31">
        <v>2871</v>
      </c>
      <c r="G2556" s="31">
        <v>2871</v>
      </c>
      <c r="H2556" s="31">
        <f t="shared" si="877"/>
        <v>2475</v>
      </c>
      <c r="I2556" s="30">
        <v>45549</v>
      </c>
      <c r="J2556" s="30" t="s">
        <v>506</v>
      </c>
      <c r="K2556" s="31" t="s">
        <v>504</v>
      </c>
      <c r="L2556" s="31" t="s">
        <v>399</v>
      </c>
      <c r="M2556" s="31" t="s">
        <v>388</v>
      </c>
      <c r="N2556" s="7">
        <v>46038</v>
      </c>
      <c r="O2556" s="33">
        <f t="shared" si="862"/>
        <v>1</v>
      </c>
      <c r="P2556" s="33">
        <f t="shared" si="863"/>
        <v>3</v>
      </c>
      <c r="Q2556" s="52">
        <f t="shared" si="864"/>
        <v>490</v>
      </c>
      <c r="R2556" s="37">
        <f t="shared" si="865"/>
        <v>0</v>
      </c>
      <c r="S2556" s="37">
        <f t="shared" si="866"/>
        <v>0</v>
      </c>
      <c r="T2556" s="37">
        <f t="shared" si="867"/>
        <v>0</v>
      </c>
      <c r="U2556" s="37">
        <f t="shared" si="868"/>
        <v>2475</v>
      </c>
      <c r="V2556" s="37">
        <f t="shared" si="869"/>
        <v>0</v>
      </c>
      <c r="W2556" s="37">
        <f t="shared" si="870"/>
        <v>0</v>
      </c>
    </row>
    <row r="2557" spans="1:23" x14ac:dyDescent="0.35">
      <c r="A2557" s="30">
        <v>45498</v>
      </c>
      <c r="B2557" s="31" t="s">
        <v>661</v>
      </c>
      <c r="C2557" s="31" t="s">
        <v>513</v>
      </c>
      <c r="D2557" s="31">
        <v>2475</v>
      </c>
      <c r="E2557" s="31">
        <v>396</v>
      </c>
      <c r="F2557" s="31">
        <v>2871</v>
      </c>
      <c r="G2557" s="31">
        <v>2378</v>
      </c>
      <c r="H2557" s="31">
        <f>G2557/1.16</f>
        <v>2050</v>
      </c>
      <c r="I2557" s="30">
        <v>45528</v>
      </c>
      <c r="J2557" s="30" t="s">
        <v>506</v>
      </c>
      <c r="K2557" s="31" t="s">
        <v>510</v>
      </c>
      <c r="L2557" s="31" t="s">
        <v>399</v>
      </c>
      <c r="M2557" s="31" t="s">
        <v>388</v>
      </c>
      <c r="N2557" s="7">
        <v>46038</v>
      </c>
      <c r="O2557" s="33">
        <f t="shared" si="862"/>
        <v>1</v>
      </c>
      <c r="P2557" s="33">
        <f t="shared" si="863"/>
        <v>3</v>
      </c>
      <c r="Q2557" s="52">
        <f t="shared" si="864"/>
        <v>511</v>
      </c>
      <c r="R2557" s="37">
        <f t="shared" si="865"/>
        <v>0</v>
      </c>
      <c r="S2557" s="37">
        <f t="shared" si="866"/>
        <v>0</v>
      </c>
      <c r="T2557" s="37">
        <f t="shared" si="867"/>
        <v>0</v>
      </c>
      <c r="U2557" s="37">
        <f t="shared" si="868"/>
        <v>2050</v>
      </c>
      <c r="V2557" s="37">
        <f t="shared" si="869"/>
        <v>0</v>
      </c>
      <c r="W2557" s="37">
        <f t="shared" si="870"/>
        <v>0</v>
      </c>
    </row>
    <row r="2558" spans="1:23" x14ac:dyDescent="0.35">
      <c r="A2558" s="30">
        <v>45491</v>
      </c>
      <c r="B2558" s="31" t="s">
        <v>643</v>
      </c>
      <c r="C2558" s="31" t="s">
        <v>396</v>
      </c>
      <c r="D2558" s="31">
        <v>16588</v>
      </c>
      <c r="E2558" s="31">
        <v>2654.08</v>
      </c>
      <c r="F2558" s="31">
        <v>19242.080000000002</v>
      </c>
      <c r="G2558" s="31">
        <v>19242.080000000002</v>
      </c>
      <c r="H2558" s="31">
        <f t="shared" ref="H2558:H2559" si="878">D2558</f>
        <v>16588</v>
      </c>
      <c r="I2558" s="30">
        <v>45521</v>
      </c>
      <c r="J2558" s="30" t="s">
        <v>506</v>
      </c>
      <c r="K2558" s="31" t="s">
        <v>504</v>
      </c>
      <c r="L2558" s="31" t="s">
        <v>397</v>
      </c>
      <c r="M2558" s="31" t="s">
        <v>388</v>
      </c>
      <c r="N2558" s="7">
        <v>46038</v>
      </c>
      <c r="O2558" s="33">
        <f t="shared" si="862"/>
        <v>1</v>
      </c>
      <c r="P2558" s="33">
        <f t="shared" si="863"/>
        <v>3</v>
      </c>
      <c r="Q2558" s="52">
        <f t="shared" si="864"/>
        <v>518</v>
      </c>
      <c r="R2558" s="37">
        <f t="shared" si="865"/>
        <v>0</v>
      </c>
      <c r="S2558" s="37">
        <f t="shared" si="866"/>
        <v>0</v>
      </c>
      <c r="T2558" s="37">
        <f t="shared" si="867"/>
        <v>0</v>
      </c>
      <c r="U2558" s="37">
        <f t="shared" si="868"/>
        <v>16588</v>
      </c>
      <c r="V2558" s="37">
        <f t="shared" si="869"/>
        <v>0</v>
      </c>
      <c r="W2558" s="37">
        <f t="shared" si="870"/>
        <v>0</v>
      </c>
    </row>
    <row r="2559" spans="1:23" x14ac:dyDescent="0.35">
      <c r="A2559" s="30">
        <v>45352</v>
      </c>
      <c r="B2559" s="31" t="s">
        <v>515</v>
      </c>
      <c r="C2559" s="31" t="s">
        <v>509</v>
      </c>
      <c r="D2559" s="31">
        <v>8800</v>
      </c>
      <c r="E2559" s="31">
        <v>1408</v>
      </c>
      <c r="F2559" s="31">
        <v>10208</v>
      </c>
      <c r="G2559" s="31">
        <v>10208</v>
      </c>
      <c r="H2559" s="31">
        <f t="shared" si="878"/>
        <v>8800</v>
      </c>
      <c r="I2559" s="30">
        <v>45382</v>
      </c>
      <c r="J2559" s="30" t="s">
        <v>506</v>
      </c>
      <c r="K2559" s="31" t="s">
        <v>504</v>
      </c>
      <c r="L2559" s="31" t="s">
        <v>404</v>
      </c>
      <c r="M2559" s="31" t="s">
        <v>388</v>
      </c>
      <c r="N2559" s="7">
        <v>46038</v>
      </c>
      <c r="O2559" s="33">
        <f t="shared" si="862"/>
        <v>1</v>
      </c>
      <c r="P2559" s="33">
        <f t="shared" si="863"/>
        <v>3</v>
      </c>
      <c r="Q2559" s="52">
        <f t="shared" si="864"/>
        <v>657</v>
      </c>
      <c r="R2559" s="37">
        <f t="shared" si="865"/>
        <v>0</v>
      </c>
      <c r="S2559" s="37">
        <f t="shared" si="866"/>
        <v>0</v>
      </c>
      <c r="T2559" s="37">
        <f t="shared" si="867"/>
        <v>0</v>
      </c>
      <c r="U2559" s="37">
        <f t="shared" si="868"/>
        <v>8800</v>
      </c>
      <c r="V2559" s="37">
        <f t="shared" si="869"/>
        <v>0</v>
      </c>
      <c r="W2559" s="37">
        <f t="shared" si="870"/>
        <v>0</v>
      </c>
    </row>
    <row r="2560" spans="1:23" x14ac:dyDescent="0.35">
      <c r="A2560" s="30">
        <v>46031</v>
      </c>
      <c r="B2560" s="31" t="s">
        <v>1083</v>
      </c>
      <c r="C2560" s="31" t="s">
        <v>674</v>
      </c>
      <c r="D2560" s="31">
        <v>34388.089999999997</v>
      </c>
      <c r="E2560" s="31">
        <v>5502.09</v>
      </c>
      <c r="F2560" s="31">
        <v>39890.18</v>
      </c>
      <c r="G2560" s="31">
        <v>39890.18</v>
      </c>
      <c r="H2560" s="31">
        <f>D2560</f>
        <v>34388.089999999997</v>
      </c>
      <c r="I2560" s="30">
        <v>46061</v>
      </c>
      <c r="J2560" s="30" t="s">
        <v>503</v>
      </c>
      <c r="K2560" s="31" t="s">
        <v>504</v>
      </c>
      <c r="L2560" s="31" t="s">
        <v>835</v>
      </c>
      <c r="M2560" s="31" t="s">
        <v>388</v>
      </c>
      <c r="N2560" s="7">
        <v>46031</v>
      </c>
      <c r="O2560" s="33">
        <f t="shared" si="862"/>
        <v>1</v>
      </c>
      <c r="P2560" s="33">
        <f t="shared" si="863"/>
        <v>2</v>
      </c>
      <c r="Q2560" s="52">
        <f t="shared" si="864"/>
        <v>0</v>
      </c>
      <c r="R2560" s="37">
        <f t="shared" si="865"/>
        <v>0</v>
      </c>
      <c r="S2560" s="37">
        <f t="shared" si="866"/>
        <v>0</v>
      </c>
      <c r="T2560" s="37">
        <f t="shared" si="867"/>
        <v>0</v>
      </c>
      <c r="U2560" s="37">
        <f t="shared" si="868"/>
        <v>0</v>
      </c>
      <c r="V2560" s="37">
        <f t="shared" si="869"/>
        <v>0</v>
      </c>
      <c r="W2560" s="37">
        <f t="shared" si="870"/>
        <v>34388.089999999997</v>
      </c>
    </row>
    <row r="2561" spans="1:23" x14ac:dyDescent="0.35">
      <c r="A2561" s="30">
        <v>46031</v>
      </c>
      <c r="B2561" s="31" t="s">
        <v>1084</v>
      </c>
      <c r="C2561" s="31" t="s">
        <v>408</v>
      </c>
      <c r="D2561" s="31">
        <v>12400</v>
      </c>
      <c r="E2561" s="31">
        <v>1984</v>
      </c>
      <c r="F2561" s="31">
        <v>14384</v>
      </c>
      <c r="G2561" s="31">
        <v>14384</v>
      </c>
      <c r="H2561" s="31">
        <f t="shared" ref="H2561:H2601" si="879">D2561</f>
        <v>12400</v>
      </c>
      <c r="I2561" s="30">
        <v>46061</v>
      </c>
      <c r="J2561" s="30" t="s">
        <v>503</v>
      </c>
      <c r="K2561" s="31" t="s">
        <v>504</v>
      </c>
      <c r="L2561" s="31" t="s">
        <v>397</v>
      </c>
      <c r="M2561" s="31" t="s">
        <v>388</v>
      </c>
      <c r="N2561" s="7">
        <v>46031</v>
      </c>
      <c r="O2561" s="33">
        <f t="shared" si="862"/>
        <v>1</v>
      </c>
      <c r="P2561" s="33">
        <f t="shared" si="863"/>
        <v>2</v>
      </c>
      <c r="Q2561" s="52">
        <f t="shared" si="864"/>
        <v>0</v>
      </c>
      <c r="R2561" s="37">
        <f t="shared" si="865"/>
        <v>0</v>
      </c>
      <c r="S2561" s="37">
        <f t="shared" si="866"/>
        <v>0</v>
      </c>
      <c r="T2561" s="37">
        <f t="shared" si="867"/>
        <v>0</v>
      </c>
      <c r="U2561" s="37">
        <f t="shared" si="868"/>
        <v>0</v>
      </c>
      <c r="V2561" s="37">
        <f t="shared" si="869"/>
        <v>0</v>
      </c>
      <c r="W2561" s="37">
        <f t="shared" si="870"/>
        <v>12400</v>
      </c>
    </row>
    <row r="2562" spans="1:23" x14ac:dyDescent="0.35">
      <c r="A2562" s="30">
        <v>46031</v>
      </c>
      <c r="B2562" s="31" t="s">
        <v>1085</v>
      </c>
      <c r="C2562" s="31" t="s">
        <v>409</v>
      </c>
      <c r="D2562" s="31">
        <v>15930.9</v>
      </c>
      <c r="E2562" s="31">
        <v>2548.94</v>
      </c>
      <c r="F2562" s="31">
        <v>18479.84</v>
      </c>
      <c r="G2562" s="31">
        <v>18479.84</v>
      </c>
      <c r="H2562" s="31">
        <f t="shared" si="879"/>
        <v>15930.9</v>
      </c>
      <c r="I2562" s="30">
        <v>46061</v>
      </c>
      <c r="J2562" s="30" t="s">
        <v>503</v>
      </c>
      <c r="K2562" s="31" t="s">
        <v>504</v>
      </c>
      <c r="L2562" s="31" t="s">
        <v>397</v>
      </c>
      <c r="M2562" s="31" t="s">
        <v>388</v>
      </c>
      <c r="N2562" s="7">
        <v>46031</v>
      </c>
      <c r="O2562" s="33">
        <f t="shared" si="862"/>
        <v>1</v>
      </c>
      <c r="P2562" s="33">
        <f t="shared" si="863"/>
        <v>2</v>
      </c>
      <c r="Q2562" s="52">
        <f t="shared" si="864"/>
        <v>0</v>
      </c>
      <c r="R2562" s="37">
        <f t="shared" si="865"/>
        <v>0</v>
      </c>
      <c r="S2562" s="37">
        <f t="shared" si="866"/>
        <v>0</v>
      </c>
      <c r="T2562" s="37">
        <f t="shared" si="867"/>
        <v>0</v>
      </c>
      <c r="U2562" s="37">
        <f t="shared" si="868"/>
        <v>0</v>
      </c>
      <c r="V2562" s="37">
        <f t="shared" si="869"/>
        <v>0</v>
      </c>
      <c r="W2562" s="37">
        <f t="shared" si="870"/>
        <v>15930.9</v>
      </c>
    </row>
    <row r="2563" spans="1:23" x14ac:dyDescent="0.35">
      <c r="A2563" s="30">
        <v>46031</v>
      </c>
      <c r="B2563" s="31" t="s">
        <v>1086</v>
      </c>
      <c r="C2563" s="31" t="s">
        <v>966</v>
      </c>
      <c r="D2563" s="31">
        <v>72000</v>
      </c>
      <c r="E2563" s="31">
        <v>11520</v>
      </c>
      <c r="F2563" s="31">
        <v>83520</v>
      </c>
      <c r="G2563" s="31">
        <v>83520</v>
      </c>
      <c r="H2563" s="31">
        <f t="shared" si="879"/>
        <v>72000</v>
      </c>
      <c r="I2563" s="30">
        <v>46061</v>
      </c>
      <c r="J2563" s="30" t="s">
        <v>503</v>
      </c>
      <c r="K2563" s="31" t="s">
        <v>504</v>
      </c>
      <c r="L2563" s="31" t="s">
        <v>397</v>
      </c>
      <c r="M2563" s="31" t="s">
        <v>388</v>
      </c>
      <c r="N2563" s="7">
        <v>46031</v>
      </c>
      <c r="O2563" s="33">
        <f t="shared" si="862"/>
        <v>1</v>
      </c>
      <c r="P2563" s="33">
        <f t="shared" si="863"/>
        <v>2</v>
      </c>
      <c r="Q2563" s="52">
        <f t="shared" si="864"/>
        <v>0</v>
      </c>
      <c r="R2563" s="37">
        <f t="shared" si="865"/>
        <v>0</v>
      </c>
      <c r="S2563" s="37">
        <f t="shared" si="866"/>
        <v>0</v>
      </c>
      <c r="T2563" s="37">
        <f t="shared" si="867"/>
        <v>0</v>
      </c>
      <c r="U2563" s="37">
        <f t="shared" si="868"/>
        <v>0</v>
      </c>
      <c r="V2563" s="37">
        <f t="shared" si="869"/>
        <v>0</v>
      </c>
      <c r="W2563" s="37">
        <f t="shared" si="870"/>
        <v>72000</v>
      </c>
    </row>
    <row r="2564" spans="1:23" x14ac:dyDescent="0.35">
      <c r="A2564" s="30">
        <v>46030</v>
      </c>
      <c r="B2564" s="31" t="s">
        <v>1087</v>
      </c>
      <c r="C2564" s="31" t="s">
        <v>790</v>
      </c>
      <c r="D2564" s="31">
        <v>48700</v>
      </c>
      <c r="E2564" s="31">
        <v>7792</v>
      </c>
      <c r="F2564" s="31">
        <v>56492</v>
      </c>
      <c r="G2564" s="31">
        <v>56492</v>
      </c>
      <c r="H2564" s="31">
        <f t="shared" si="879"/>
        <v>48700</v>
      </c>
      <c r="I2564" s="30">
        <v>46060</v>
      </c>
      <c r="J2564" s="30" t="s">
        <v>503</v>
      </c>
      <c r="K2564" s="31" t="s">
        <v>504</v>
      </c>
      <c r="L2564" s="31" t="s">
        <v>397</v>
      </c>
      <c r="M2564" s="31" t="s">
        <v>388</v>
      </c>
      <c r="N2564" s="7">
        <v>46031</v>
      </c>
      <c r="O2564" s="33">
        <f t="shared" si="862"/>
        <v>1</v>
      </c>
      <c r="P2564" s="33">
        <f t="shared" si="863"/>
        <v>2</v>
      </c>
      <c r="Q2564" s="52">
        <f t="shared" si="864"/>
        <v>0</v>
      </c>
      <c r="R2564" s="37">
        <f t="shared" si="865"/>
        <v>0</v>
      </c>
      <c r="S2564" s="37">
        <f t="shared" si="866"/>
        <v>0</v>
      </c>
      <c r="T2564" s="37">
        <f t="shared" si="867"/>
        <v>0</v>
      </c>
      <c r="U2564" s="37">
        <f t="shared" si="868"/>
        <v>0</v>
      </c>
      <c r="V2564" s="37">
        <f t="shared" si="869"/>
        <v>0</v>
      </c>
      <c r="W2564" s="37">
        <f t="shared" si="870"/>
        <v>48700</v>
      </c>
    </row>
    <row r="2565" spans="1:23" x14ac:dyDescent="0.35">
      <c r="A2565" s="30">
        <v>46030</v>
      </c>
      <c r="B2565" s="31" t="s">
        <v>1088</v>
      </c>
      <c r="C2565" s="31" t="s">
        <v>790</v>
      </c>
      <c r="D2565" s="31">
        <v>48700</v>
      </c>
      <c r="E2565" s="31">
        <v>7792</v>
      </c>
      <c r="F2565" s="31">
        <v>56492</v>
      </c>
      <c r="G2565" s="31">
        <v>56492</v>
      </c>
      <c r="H2565" s="31">
        <f t="shared" si="879"/>
        <v>48700</v>
      </c>
      <c r="I2565" s="30">
        <v>46060</v>
      </c>
      <c r="J2565" s="30" t="s">
        <v>503</v>
      </c>
      <c r="K2565" s="31" t="s">
        <v>504</v>
      </c>
      <c r="L2565" s="31" t="s">
        <v>397</v>
      </c>
      <c r="M2565" s="31" t="s">
        <v>388</v>
      </c>
      <c r="N2565" s="7">
        <v>46031</v>
      </c>
      <c r="O2565" s="33">
        <f t="shared" si="862"/>
        <v>1</v>
      </c>
      <c r="P2565" s="33">
        <f t="shared" si="863"/>
        <v>2</v>
      </c>
      <c r="Q2565" s="52">
        <f t="shared" si="864"/>
        <v>0</v>
      </c>
      <c r="R2565" s="37">
        <f t="shared" si="865"/>
        <v>0</v>
      </c>
      <c r="S2565" s="37">
        <f t="shared" si="866"/>
        <v>0</v>
      </c>
      <c r="T2565" s="37">
        <f t="shared" si="867"/>
        <v>0</v>
      </c>
      <c r="U2565" s="37">
        <f t="shared" si="868"/>
        <v>0</v>
      </c>
      <c r="V2565" s="37">
        <f t="shared" si="869"/>
        <v>0</v>
      </c>
      <c r="W2565" s="37">
        <f t="shared" si="870"/>
        <v>48700</v>
      </c>
    </row>
    <row r="2566" spans="1:23" x14ac:dyDescent="0.35">
      <c r="A2566" s="30">
        <v>46030</v>
      </c>
      <c r="B2566" s="31" t="s">
        <v>1089</v>
      </c>
      <c r="C2566" s="31" t="s">
        <v>790</v>
      </c>
      <c r="D2566" s="31">
        <v>25324</v>
      </c>
      <c r="E2566" s="31">
        <v>4051.84</v>
      </c>
      <c r="F2566" s="31">
        <v>29375.84</v>
      </c>
      <c r="G2566" s="31">
        <v>29375.84</v>
      </c>
      <c r="H2566" s="31">
        <f t="shared" si="879"/>
        <v>25324</v>
      </c>
      <c r="I2566" s="30">
        <v>46060</v>
      </c>
      <c r="J2566" s="30" t="s">
        <v>503</v>
      </c>
      <c r="K2566" s="31" t="s">
        <v>504</v>
      </c>
      <c r="L2566" s="31" t="s">
        <v>397</v>
      </c>
      <c r="M2566" s="31" t="s">
        <v>388</v>
      </c>
      <c r="N2566" s="7">
        <v>46031</v>
      </c>
      <c r="O2566" s="33">
        <f t="shared" si="862"/>
        <v>1</v>
      </c>
      <c r="P2566" s="33">
        <f t="shared" si="863"/>
        <v>2</v>
      </c>
      <c r="Q2566" s="52">
        <f t="shared" si="864"/>
        <v>0</v>
      </c>
      <c r="R2566" s="37">
        <f t="shared" si="865"/>
        <v>0</v>
      </c>
      <c r="S2566" s="37">
        <f t="shared" si="866"/>
        <v>0</v>
      </c>
      <c r="T2566" s="37">
        <f t="shared" si="867"/>
        <v>0</v>
      </c>
      <c r="U2566" s="37">
        <f t="shared" si="868"/>
        <v>0</v>
      </c>
      <c r="V2566" s="37">
        <f t="shared" si="869"/>
        <v>0</v>
      </c>
      <c r="W2566" s="37">
        <f t="shared" si="870"/>
        <v>25324</v>
      </c>
    </row>
    <row r="2567" spans="1:23" x14ac:dyDescent="0.35">
      <c r="A2567" s="30">
        <v>46030</v>
      </c>
      <c r="B2567" s="31" t="s">
        <v>1090</v>
      </c>
      <c r="C2567" s="31" t="s">
        <v>790</v>
      </c>
      <c r="D2567" s="31">
        <v>2922</v>
      </c>
      <c r="E2567" s="31">
        <v>467.52</v>
      </c>
      <c r="F2567" s="31">
        <v>3389.52</v>
      </c>
      <c r="G2567" s="31">
        <v>3389.52</v>
      </c>
      <c r="H2567" s="31">
        <f t="shared" si="879"/>
        <v>2922</v>
      </c>
      <c r="I2567" s="30">
        <v>46060</v>
      </c>
      <c r="J2567" s="30" t="s">
        <v>503</v>
      </c>
      <c r="K2567" s="31" t="s">
        <v>504</v>
      </c>
      <c r="L2567" s="31" t="s">
        <v>397</v>
      </c>
      <c r="M2567" s="31" t="s">
        <v>388</v>
      </c>
      <c r="N2567" s="7">
        <v>46031</v>
      </c>
      <c r="O2567" s="33">
        <f t="shared" si="862"/>
        <v>1</v>
      </c>
      <c r="P2567" s="33">
        <f t="shared" si="863"/>
        <v>2</v>
      </c>
      <c r="Q2567" s="52">
        <f t="shared" si="864"/>
        <v>0</v>
      </c>
      <c r="R2567" s="37">
        <f t="shared" si="865"/>
        <v>0</v>
      </c>
      <c r="S2567" s="37">
        <f t="shared" si="866"/>
        <v>0</v>
      </c>
      <c r="T2567" s="37">
        <f t="shared" si="867"/>
        <v>0</v>
      </c>
      <c r="U2567" s="37">
        <f t="shared" si="868"/>
        <v>0</v>
      </c>
      <c r="V2567" s="37">
        <f t="shared" si="869"/>
        <v>0</v>
      </c>
      <c r="W2567" s="37">
        <f t="shared" si="870"/>
        <v>2922</v>
      </c>
    </row>
    <row r="2568" spans="1:23" x14ac:dyDescent="0.35">
      <c r="A2568" s="30">
        <v>46030</v>
      </c>
      <c r="B2568" s="31" t="s">
        <v>1091</v>
      </c>
      <c r="C2568" s="31" t="s">
        <v>831</v>
      </c>
      <c r="D2568" s="31">
        <v>45000</v>
      </c>
      <c r="E2568" s="31"/>
      <c r="F2568" s="31">
        <v>45000</v>
      </c>
      <c r="G2568" s="31">
        <v>45000</v>
      </c>
      <c r="H2568" s="31">
        <f t="shared" si="879"/>
        <v>45000</v>
      </c>
      <c r="I2568" s="30">
        <v>46060</v>
      </c>
      <c r="J2568" s="30" t="s">
        <v>503</v>
      </c>
      <c r="K2568" s="31" t="s">
        <v>504</v>
      </c>
      <c r="L2568" s="31" t="s">
        <v>397</v>
      </c>
      <c r="M2568" s="31" t="s">
        <v>388</v>
      </c>
      <c r="N2568" s="7">
        <v>46031</v>
      </c>
      <c r="O2568" s="33">
        <f t="shared" si="862"/>
        <v>1</v>
      </c>
      <c r="P2568" s="33">
        <f t="shared" si="863"/>
        <v>2</v>
      </c>
      <c r="Q2568" s="52">
        <f t="shared" si="864"/>
        <v>0</v>
      </c>
      <c r="R2568" s="37">
        <f t="shared" si="865"/>
        <v>0</v>
      </c>
      <c r="S2568" s="37">
        <f t="shared" si="866"/>
        <v>0</v>
      </c>
      <c r="T2568" s="37">
        <f t="shared" si="867"/>
        <v>0</v>
      </c>
      <c r="U2568" s="37">
        <f t="shared" si="868"/>
        <v>0</v>
      </c>
      <c r="V2568" s="37">
        <f t="shared" si="869"/>
        <v>0</v>
      </c>
      <c r="W2568" s="37">
        <f t="shared" si="870"/>
        <v>45000</v>
      </c>
    </row>
    <row r="2569" spans="1:23" x14ac:dyDescent="0.35">
      <c r="A2569" s="30">
        <v>46030</v>
      </c>
      <c r="B2569" s="31" t="s">
        <v>1092</v>
      </c>
      <c r="C2569" s="31" t="s">
        <v>562</v>
      </c>
      <c r="D2569" s="31">
        <v>410665.18</v>
      </c>
      <c r="E2569" s="31">
        <v>65706.429999999993</v>
      </c>
      <c r="F2569" s="31">
        <v>476371.61</v>
      </c>
      <c r="G2569" s="31">
        <v>476371.61</v>
      </c>
      <c r="H2569" s="31">
        <f t="shared" si="879"/>
        <v>410665.18</v>
      </c>
      <c r="I2569" s="30">
        <v>46060</v>
      </c>
      <c r="J2569" s="30" t="s">
        <v>503</v>
      </c>
      <c r="K2569" s="31" t="s">
        <v>504</v>
      </c>
      <c r="L2569" s="31" t="s">
        <v>835</v>
      </c>
      <c r="M2569" s="31" t="s">
        <v>388</v>
      </c>
      <c r="N2569" s="7">
        <v>46031</v>
      </c>
      <c r="O2569" s="33">
        <f t="shared" si="862"/>
        <v>1</v>
      </c>
      <c r="P2569" s="33">
        <f t="shared" si="863"/>
        <v>2</v>
      </c>
      <c r="Q2569" s="52">
        <f t="shared" si="864"/>
        <v>0</v>
      </c>
      <c r="R2569" s="37">
        <f t="shared" si="865"/>
        <v>0</v>
      </c>
      <c r="S2569" s="37">
        <f t="shared" si="866"/>
        <v>0</v>
      </c>
      <c r="T2569" s="37">
        <f t="shared" si="867"/>
        <v>0</v>
      </c>
      <c r="U2569" s="37">
        <f t="shared" si="868"/>
        <v>0</v>
      </c>
      <c r="V2569" s="37">
        <f t="shared" si="869"/>
        <v>0</v>
      </c>
      <c r="W2569" s="37">
        <f t="shared" si="870"/>
        <v>410665.18</v>
      </c>
    </row>
    <row r="2570" spans="1:23" x14ac:dyDescent="0.35">
      <c r="A2570" s="30">
        <v>46030</v>
      </c>
      <c r="B2570" s="31" t="s">
        <v>1093</v>
      </c>
      <c r="C2570" s="31" t="s">
        <v>402</v>
      </c>
      <c r="D2570" s="31">
        <v>63900</v>
      </c>
      <c r="E2570" s="31">
        <v>10224</v>
      </c>
      <c r="F2570" s="31">
        <v>74124</v>
      </c>
      <c r="G2570" s="31">
        <v>74124</v>
      </c>
      <c r="H2570" s="31">
        <f t="shared" si="879"/>
        <v>63900</v>
      </c>
      <c r="I2570" s="30">
        <v>46060</v>
      </c>
      <c r="J2570" s="30" t="s">
        <v>503</v>
      </c>
      <c r="K2570" s="31" t="s">
        <v>504</v>
      </c>
      <c r="L2570" s="31" t="s">
        <v>397</v>
      </c>
      <c r="M2570" s="31" t="s">
        <v>388</v>
      </c>
      <c r="N2570" s="7">
        <v>46031</v>
      </c>
      <c r="O2570" s="33">
        <f t="shared" si="862"/>
        <v>1</v>
      </c>
      <c r="P2570" s="33">
        <f t="shared" si="863"/>
        <v>2</v>
      </c>
      <c r="Q2570" s="52">
        <f t="shared" si="864"/>
        <v>0</v>
      </c>
      <c r="R2570" s="37">
        <f t="shared" si="865"/>
        <v>0</v>
      </c>
      <c r="S2570" s="37">
        <f t="shared" si="866"/>
        <v>0</v>
      </c>
      <c r="T2570" s="37">
        <f t="shared" si="867"/>
        <v>0</v>
      </c>
      <c r="U2570" s="37">
        <f t="shared" si="868"/>
        <v>0</v>
      </c>
      <c r="V2570" s="37">
        <f t="shared" si="869"/>
        <v>0</v>
      </c>
      <c r="W2570" s="37">
        <f t="shared" si="870"/>
        <v>63900</v>
      </c>
    </row>
    <row r="2571" spans="1:23" x14ac:dyDescent="0.35">
      <c r="A2571" s="30">
        <v>46029</v>
      </c>
      <c r="B2571" s="31" t="s">
        <v>1094</v>
      </c>
      <c r="C2571" s="31" t="s">
        <v>831</v>
      </c>
      <c r="D2571" s="31">
        <v>12399.09</v>
      </c>
      <c r="E2571" s="31">
        <v>1983.85</v>
      </c>
      <c r="F2571" s="31">
        <v>14382.94</v>
      </c>
      <c r="G2571" s="31">
        <v>14382.94</v>
      </c>
      <c r="H2571" s="31">
        <f t="shared" si="879"/>
        <v>12399.09</v>
      </c>
      <c r="I2571" s="30">
        <v>46059</v>
      </c>
      <c r="J2571" s="30" t="s">
        <v>503</v>
      </c>
      <c r="K2571" s="31" t="s">
        <v>504</v>
      </c>
      <c r="L2571" s="31" t="s">
        <v>397</v>
      </c>
      <c r="M2571" s="31" t="s">
        <v>388</v>
      </c>
      <c r="N2571" s="7">
        <v>46031</v>
      </c>
      <c r="O2571" s="33">
        <f t="shared" si="862"/>
        <v>1</v>
      </c>
      <c r="P2571" s="33">
        <f t="shared" si="863"/>
        <v>2</v>
      </c>
      <c r="Q2571" s="52">
        <f t="shared" si="864"/>
        <v>0</v>
      </c>
      <c r="R2571" s="37">
        <f t="shared" si="865"/>
        <v>0</v>
      </c>
      <c r="S2571" s="37">
        <f t="shared" si="866"/>
        <v>0</v>
      </c>
      <c r="T2571" s="37">
        <f t="shared" si="867"/>
        <v>0</v>
      </c>
      <c r="U2571" s="37">
        <f t="shared" si="868"/>
        <v>0</v>
      </c>
      <c r="V2571" s="37">
        <f t="shared" si="869"/>
        <v>0</v>
      </c>
      <c r="W2571" s="37">
        <f t="shared" si="870"/>
        <v>12399.09</v>
      </c>
    </row>
    <row r="2572" spans="1:23" x14ac:dyDescent="0.35">
      <c r="A2572" s="30">
        <v>46029</v>
      </c>
      <c r="B2572" s="31" t="s">
        <v>1095</v>
      </c>
      <c r="C2572" s="31" t="s">
        <v>400</v>
      </c>
      <c r="D2572" s="31">
        <v>35957.370000000003</v>
      </c>
      <c r="E2572" s="31">
        <v>5753.18</v>
      </c>
      <c r="F2572" s="31">
        <v>41710.550000000003</v>
      </c>
      <c r="G2572" s="31">
        <v>41710.550000000003</v>
      </c>
      <c r="H2572" s="31">
        <f t="shared" si="879"/>
        <v>35957.370000000003</v>
      </c>
      <c r="I2572" s="30">
        <v>46059</v>
      </c>
      <c r="J2572" s="30" t="s">
        <v>503</v>
      </c>
      <c r="K2572" s="31" t="s">
        <v>504</v>
      </c>
      <c r="L2572" s="31" t="s">
        <v>397</v>
      </c>
      <c r="M2572" s="31" t="s">
        <v>388</v>
      </c>
      <c r="N2572" s="7">
        <v>46031</v>
      </c>
      <c r="O2572" s="33">
        <f t="shared" si="862"/>
        <v>1</v>
      </c>
      <c r="P2572" s="33">
        <f t="shared" si="863"/>
        <v>2</v>
      </c>
      <c r="Q2572" s="52">
        <f t="shared" si="864"/>
        <v>0</v>
      </c>
      <c r="R2572" s="37">
        <f t="shared" si="865"/>
        <v>0</v>
      </c>
      <c r="S2572" s="37">
        <f t="shared" si="866"/>
        <v>0</v>
      </c>
      <c r="T2572" s="37">
        <f t="shared" si="867"/>
        <v>0</v>
      </c>
      <c r="U2572" s="37">
        <f t="shared" si="868"/>
        <v>0</v>
      </c>
      <c r="V2572" s="37">
        <f t="shared" si="869"/>
        <v>0</v>
      </c>
      <c r="W2572" s="37">
        <f t="shared" si="870"/>
        <v>35957.370000000003</v>
      </c>
    </row>
    <row r="2573" spans="1:23" x14ac:dyDescent="0.35">
      <c r="A2573" s="30">
        <v>46029</v>
      </c>
      <c r="B2573" s="31" t="s">
        <v>1096</v>
      </c>
      <c r="C2573" s="31" t="s">
        <v>761</v>
      </c>
      <c r="D2573" s="31">
        <v>23149</v>
      </c>
      <c r="E2573" s="31">
        <v>3703.84</v>
      </c>
      <c r="F2573" s="31">
        <v>26852.84</v>
      </c>
      <c r="G2573" s="31">
        <v>26852.84</v>
      </c>
      <c r="H2573" s="31">
        <f t="shared" si="879"/>
        <v>23149</v>
      </c>
      <c r="I2573" s="30">
        <v>46029</v>
      </c>
      <c r="J2573" s="30" t="s">
        <v>506</v>
      </c>
      <c r="K2573" s="31" t="s">
        <v>504</v>
      </c>
      <c r="L2573" s="31" t="s">
        <v>835</v>
      </c>
      <c r="M2573" s="31" t="s">
        <v>511</v>
      </c>
      <c r="N2573" s="7">
        <v>46031</v>
      </c>
      <c r="O2573" s="33">
        <f t="shared" si="862"/>
        <v>1</v>
      </c>
      <c r="P2573" s="33">
        <f t="shared" si="863"/>
        <v>2</v>
      </c>
      <c r="Q2573" s="52">
        <f t="shared" si="864"/>
        <v>3</v>
      </c>
      <c r="R2573" s="37">
        <f t="shared" si="865"/>
        <v>23149</v>
      </c>
      <c r="S2573" s="37">
        <f t="shared" si="866"/>
        <v>0</v>
      </c>
      <c r="T2573" s="37">
        <f t="shared" si="867"/>
        <v>0</v>
      </c>
      <c r="U2573" s="37">
        <f t="shared" si="868"/>
        <v>0</v>
      </c>
      <c r="V2573" s="37">
        <f t="shared" si="869"/>
        <v>0</v>
      </c>
      <c r="W2573" s="37">
        <f t="shared" si="870"/>
        <v>0</v>
      </c>
    </row>
    <row r="2574" spans="1:23" x14ac:dyDescent="0.35">
      <c r="A2574" s="30">
        <v>46029</v>
      </c>
      <c r="B2574" s="31" t="s">
        <v>1097</v>
      </c>
      <c r="C2574" s="31" t="s">
        <v>484</v>
      </c>
      <c r="D2574" s="31">
        <v>10800</v>
      </c>
      <c r="E2574" s="31">
        <v>1728</v>
      </c>
      <c r="F2574" s="31">
        <v>12528</v>
      </c>
      <c r="G2574" s="31">
        <v>12528</v>
      </c>
      <c r="H2574" s="31">
        <f t="shared" si="879"/>
        <v>10800</v>
      </c>
      <c r="I2574" s="30">
        <v>46059</v>
      </c>
      <c r="J2574" s="30" t="s">
        <v>503</v>
      </c>
      <c r="K2574" s="31" t="s">
        <v>504</v>
      </c>
      <c r="L2574" s="31" t="s">
        <v>397</v>
      </c>
      <c r="M2574" s="31" t="s">
        <v>388</v>
      </c>
      <c r="N2574" s="7">
        <v>46031</v>
      </c>
      <c r="O2574" s="33">
        <f t="shared" ref="O2574:O2637" si="880">MONTH(N2574)</f>
        <v>1</v>
      </c>
      <c r="P2574" s="33">
        <f t="shared" ref="P2574:P2637" si="881">WEEKNUM(N2574)</f>
        <v>2</v>
      </c>
      <c r="Q2574" s="52">
        <f t="shared" ref="Q2574:Q2637" si="882">IF(J2574="Vencido",N2574-I2574+1,0)</f>
        <v>0</v>
      </c>
      <c r="R2574" s="37">
        <f t="shared" ref="R2574:R2637" si="883">IF(Q2574&gt;0,IF(Q2574&lt;31,H2574,0),0)</f>
        <v>0</v>
      </c>
      <c r="S2574" s="37">
        <f t="shared" ref="S2574:S2637" si="884">IF(Q2574&gt;30,IF(Q2574&lt;61,H2574,0),0)</f>
        <v>0</v>
      </c>
      <c r="T2574" s="37">
        <f t="shared" ref="T2574:T2637" si="885">IF(Q2574&gt;60,IF(Q2574&lt;91,H2574,0),0)</f>
        <v>0</v>
      </c>
      <c r="U2574" s="37">
        <f t="shared" ref="U2574:U2637" si="886">IF(Q2574&gt;90,H2574,0)</f>
        <v>0</v>
      </c>
      <c r="V2574" s="37">
        <f t="shared" ref="V2574:V2637" si="887">IF(J2574="Por vencer",H2574,0)</f>
        <v>0</v>
      </c>
      <c r="W2574" s="37">
        <f t="shared" ref="W2574:W2637" si="888">IF(J2574="Vigente",H2574,0)</f>
        <v>10800</v>
      </c>
    </row>
    <row r="2575" spans="1:23" x14ac:dyDescent="0.35">
      <c r="A2575" s="30">
        <v>46029</v>
      </c>
      <c r="B2575" s="31" t="s">
        <v>1098</v>
      </c>
      <c r="C2575" s="31" t="s">
        <v>794</v>
      </c>
      <c r="D2575" s="31">
        <v>7277.73</v>
      </c>
      <c r="E2575" s="31">
        <v>1164.44</v>
      </c>
      <c r="F2575" s="31">
        <v>8442.17</v>
      </c>
      <c r="G2575" s="31">
        <v>8442.17</v>
      </c>
      <c r="H2575" s="31">
        <f t="shared" si="879"/>
        <v>7277.73</v>
      </c>
      <c r="I2575" s="30">
        <v>46059</v>
      </c>
      <c r="J2575" s="30" t="s">
        <v>503</v>
      </c>
      <c r="K2575" s="31" t="s">
        <v>504</v>
      </c>
      <c r="L2575" s="31" t="s">
        <v>397</v>
      </c>
      <c r="M2575" s="31" t="s">
        <v>388</v>
      </c>
      <c r="N2575" s="7">
        <v>46031</v>
      </c>
      <c r="O2575" s="33">
        <f t="shared" si="880"/>
        <v>1</v>
      </c>
      <c r="P2575" s="33">
        <f t="shared" si="881"/>
        <v>2</v>
      </c>
      <c r="Q2575" s="52">
        <f t="shared" si="882"/>
        <v>0</v>
      </c>
      <c r="R2575" s="37">
        <f t="shared" si="883"/>
        <v>0</v>
      </c>
      <c r="S2575" s="37">
        <f t="shared" si="884"/>
        <v>0</v>
      </c>
      <c r="T2575" s="37">
        <f t="shared" si="885"/>
        <v>0</v>
      </c>
      <c r="U2575" s="37">
        <f t="shared" si="886"/>
        <v>0</v>
      </c>
      <c r="V2575" s="37">
        <f t="shared" si="887"/>
        <v>0</v>
      </c>
      <c r="W2575" s="37">
        <f t="shared" si="888"/>
        <v>7277.73</v>
      </c>
    </row>
    <row r="2576" spans="1:23" x14ac:dyDescent="0.35">
      <c r="A2576" s="30">
        <v>46029</v>
      </c>
      <c r="B2576" s="31" t="s">
        <v>1099</v>
      </c>
      <c r="C2576" s="31" t="s">
        <v>745</v>
      </c>
      <c r="D2576" s="31">
        <v>54000</v>
      </c>
      <c r="E2576" s="31">
        <v>8640</v>
      </c>
      <c r="F2576" s="31">
        <v>62640</v>
      </c>
      <c r="G2576" s="31">
        <v>62640</v>
      </c>
      <c r="H2576" s="31">
        <f t="shared" si="879"/>
        <v>54000</v>
      </c>
      <c r="I2576" s="30">
        <v>46059</v>
      </c>
      <c r="J2576" s="30" t="s">
        <v>503</v>
      </c>
      <c r="K2576" s="31" t="s">
        <v>504</v>
      </c>
      <c r="L2576" s="31" t="s">
        <v>835</v>
      </c>
      <c r="M2576" s="31" t="s">
        <v>388</v>
      </c>
      <c r="N2576" s="7">
        <v>46031</v>
      </c>
      <c r="O2576" s="33">
        <f t="shared" si="880"/>
        <v>1</v>
      </c>
      <c r="P2576" s="33">
        <f t="shared" si="881"/>
        <v>2</v>
      </c>
      <c r="Q2576" s="52">
        <f t="shared" si="882"/>
        <v>0</v>
      </c>
      <c r="R2576" s="37">
        <f t="shared" si="883"/>
        <v>0</v>
      </c>
      <c r="S2576" s="37">
        <f t="shared" si="884"/>
        <v>0</v>
      </c>
      <c r="T2576" s="37">
        <f t="shared" si="885"/>
        <v>0</v>
      </c>
      <c r="U2576" s="37">
        <f t="shared" si="886"/>
        <v>0</v>
      </c>
      <c r="V2576" s="37">
        <f t="shared" si="887"/>
        <v>0</v>
      </c>
      <c r="W2576" s="37">
        <f t="shared" si="888"/>
        <v>54000</v>
      </c>
    </row>
    <row r="2577" spans="1:23" x14ac:dyDescent="0.35">
      <c r="A2577" s="30">
        <v>46027</v>
      </c>
      <c r="B2577" s="31" t="s">
        <v>1100</v>
      </c>
      <c r="C2577" s="31" t="s">
        <v>674</v>
      </c>
      <c r="D2577" s="31">
        <v>34196.07</v>
      </c>
      <c r="E2577" s="31">
        <v>5471.37</v>
      </c>
      <c r="F2577" s="31">
        <v>39667.440000000002</v>
      </c>
      <c r="G2577" s="31">
        <v>39667.440000000002</v>
      </c>
      <c r="H2577" s="31">
        <f t="shared" si="879"/>
        <v>34196.07</v>
      </c>
      <c r="I2577" s="30">
        <v>46057</v>
      </c>
      <c r="J2577" s="30" t="s">
        <v>503</v>
      </c>
      <c r="K2577" s="31" t="s">
        <v>504</v>
      </c>
      <c r="L2577" s="31" t="s">
        <v>835</v>
      </c>
      <c r="M2577" s="31" t="s">
        <v>388</v>
      </c>
      <c r="N2577" s="7">
        <v>46031</v>
      </c>
      <c r="O2577" s="33">
        <f t="shared" si="880"/>
        <v>1</v>
      </c>
      <c r="P2577" s="33">
        <f t="shared" si="881"/>
        <v>2</v>
      </c>
      <c r="Q2577" s="52">
        <f t="shared" si="882"/>
        <v>0</v>
      </c>
      <c r="R2577" s="37">
        <f t="shared" si="883"/>
        <v>0</v>
      </c>
      <c r="S2577" s="37">
        <f t="shared" si="884"/>
        <v>0</v>
      </c>
      <c r="T2577" s="37">
        <f t="shared" si="885"/>
        <v>0</v>
      </c>
      <c r="U2577" s="37">
        <f t="shared" si="886"/>
        <v>0</v>
      </c>
      <c r="V2577" s="37">
        <f t="shared" si="887"/>
        <v>0</v>
      </c>
      <c r="W2577" s="37">
        <f t="shared" si="888"/>
        <v>34196.07</v>
      </c>
    </row>
    <row r="2578" spans="1:23" x14ac:dyDescent="0.35">
      <c r="A2578" s="30">
        <v>46024</v>
      </c>
      <c r="B2578" s="31" t="s">
        <v>1101</v>
      </c>
      <c r="C2578" s="31" t="s">
        <v>792</v>
      </c>
      <c r="D2578" s="31">
        <v>26350</v>
      </c>
      <c r="E2578" s="31">
        <v>4216</v>
      </c>
      <c r="F2578" s="31">
        <v>30566</v>
      </c>
      <c r="G2578" s="31">
        <v>30566</v>
      </c>
      <c r="H2578" s="31">
        <f t="shared" si="879"/>
        <v>26350</v>
      </c>
      <c r="I2578" s="30">
        <v>46054</v>
      </c>
      <c r="J2578" s="30" t="s">
        <v>503</v>
      </c>
      <c r="K2578" s="31" t="s">
        <v>504</v>
      </c>
      <c r="L2578" s="31" t="s">
        <v>397</v>
      </c>
      <c r="M2578" s="31" t="s">
        <v>388</v>
      </c>
      <c r="N2578" s="7">
        <v>46031</v>
      </c>
      <c r="O2578" s="33">
        <f t="shared" si="880"/>
        <v>1</v>
      </c>
      <c r="P2578" s="33">
        <f t="shared" si="881"/>
        <v>2</v>
      </c>
      <c r="Q2578" s="52">
        <f t="shared" si="882"/>
        <v>0</v>
      </c>
      <c r="R2578" s="37">
        <f t="shared" si="883"/>
        <v>0</v>
      </c>
      <c r="S2578" s="37">
        <f t="shared" si="884"/>
        <v>0</v>
      </c>
      <c r="T2578" s="37">
        <f t="shared" si="885"/>
        <v>0</v>
      </c>
      <c r="U2578" s="37">
        <f t="shared" si="886"/>
        <v>0</v>
      </c>
      <c r="V2578" s="37">
        <f t="shared" si="887"/>
        <v>0</v>
      </c>
      <c r="W2578" s="37">
        <f t="shared" si="888"/>
        <v>26350</v>
      </c>
    </row>
    <row r="2579" spans="1:23" x14ac:dyDescent="0.35">
      <c r="A2579" s="30">
        <v>46024</v>
      </c>
      <c r="B2579" s="31" t="s">
        <v>1102</v>
      </c>
      <c r="C2579" s="31" t="s">
        <v>674</v>
      </c>
      <c r="D2579" s="31">
        <v>102066.8</v>
      </c>
      <c r="E2579" s="31">
        <v>16330.69</v>
      </c>
      <c r="F2579" s="31">
        <v>118397.49</v>
      </c>
      <c r="G2579" s="31">
        <v>118397.49</v>
      </c>
      <c r="H2579" s="31">
        <f t="shared" si="879"/>
        <v>102066.8</v>
      </c>
      <c r="I2579" s="30">
        <v>46054</v>
      </c>
      <c r="J2579" s="30" t="s">
        <v>503</v>
      </c>
      <c r="K2579" s="31" t="s">
        <v>504</v>
      </c>
      <c r="L2579" s="31" t="s">
        <v>835</v>
      </c>
      <c r="M2579" s="31" t="s">
        <v>388</v>
      </c>
      <c r="N2579" s="7">
        <v>46031</v>
      </c>
      <c r="O2579" s="33">
        <f t="shared" si="880"/>
        <v>1</v>
      </c>
      <c r="P2579" s="33">
        <f t="shared" si="881"/>
        <v>2</v>
      </c>
      <c r="Q2579" s="52">
        <f t="shared" si="882"/>
        <v>0</v>
      </c>
      <c r="R2579" s="37">
        <f t="shared" si="883"/>
        <v>0</v>
      </c>
      <c r="S2579" s="37">
        <f t="shared" si="884"/>
        <v>0</v>
      </c>
      <c r="T2579" s="37">
        <f t="shared" si="885"/>
        <v>0</v>
      </c>
      <c r="U2579" s="37">
        <f t="shared" si="886"/>
        <v>0</v>
      </c>
      <c r="V2579" s="37">
        <f t="shared" si="887"/>
        <v>0</v>
      </c>
      <c r="W2579" s="37">
        <f t="shared" si="888"/>
        <v>102066.8</v>
      </c>
    </row>
    <row r="2580" spans="1:23" x14ac:dyDescent="0.35">
      <c r="A2580" s="30">
        <v>46022</v>
      </c>
      <c r="B2580" s="31" t="s">
        <v>1070</v>
      </c>
      <c r="C2580" s="31" t="s">
        <v>523</v>
      </c>
      <c r="D2580" s="31">
        <v>21700</v>
      </c>
      <c r="E2580" s="31">
        <v>3472</v>
      </c>
      <c r="F2580" s="31">
        <v>25172</v>
      </c>
      <c r="G2580" s="31">
        <v>25172</v>
      </c>
      <c r="H2580" s="31">
        <f t="shared" si="879"/>
        <v>21700</v>
      </c>
      <c r="I2580" s="30">
        <v>46052</v>
      </c>
      <c r="J2580" s="30" t="s">
        <v>503</v>
      </c>
      <c r="K2580" s="31" t="s">
        <v>504</v>
      </c>
      <c r="L2580" s="31" t="s">
        <v>397</v>
      </c>
      <c r="M2580" s="31" t="s">
        <v>388</v>
      </c>
      <c r="N2580" s="7">
        <v>46031</v>
      </c>
      <c r="O2580" s="33">
        <f t="shared" si="880"/>
        <v>1</v>
      </c>
      <c r="P2580" s="33">
        <f t="shared" si="881"/>
        <v>2</v>
      </c>
      <c r="Q2580" s="52">
        <f t="shared" si="882"/>
        <v>0</v>
      </c>
      <c r="R2580" s="37">
        <f t="shared" si="883"/>
        <v>0</v>
      </c>
      <c r="S2580" s="37">
        <f t="shared" si="884"/>
        <v>0</v>
      </c>
      <c r="T2580" s="37">
        <f t="shared" si="885"/>
        <v>0</v>
      </c>
      <c r="U2580" s="37">
        <f t="shared" si="886"/>
        <v>0</v>
      </c>
      <c r="V2580" s="37">
        <f t="shared" si="887"/>
        <v>0</v>
      </c>
      <c r="W2580" s="37">
        <f t="shared" si="888"/>
        <v>21700</v>
      </c>
    </row>
    <row r="2581" spans="1:23" x14ac:dyDescent="0.35">
      <c r="A2581" s="30">
        <v>46022</v>
      </c>
      <c r="B2581" s="31" t="s">
        <v>1071</v>
      </c>
      <c r="C2581" s="31" t="s">
        <v>523</v>
      </c>
      <c r="D2581" s="31">
        <v>9000</v>
      </c>
      <c r="E2581" s="31">
        <v>1440</v>
      </c>
      <c r="F2581" s="31">
        <v>10440</v>
      </c>
      <c r="G2581" s="31">
        <v>10440</v>
      </c>
      <c r="H2581" s="31">
        <f t="shared" si="879"/>
        <v>9000</v>
      </c>
      <c r="I2581" s="30">
        <v>46052</v>
      </c>
      <c r="J2581" s="30" t="s">
        <v>503</v>
      </c>
      <c r="K2581" s="31" t="s">
        <v>504</v>
      </c>
      <c r="L2581" s="31" t="s">
        <v>397</v>
      </c>
      <c r="M2581" s="31" t="s">
        <v>388</v>
      </c>
      <c r="N2581" s="7">
        <v>46031</v>
      </c>
      <c r="O2581" s="33">
        <f t="shared" si="880"/>
        <v>1</v>
      </c>
      <c r="P2581" s="33">
        <f t="shared" si="881"/>
        <v>2</v>
      </c>
      <c r="Q2581" s="52">
        <f t="shared" si="882"/>
        <v>0</v>
      </c>
      <c r="R2581" s="37">
        <f t="shared" si="883"/>
        <v>0</v>
      </c>
      <c r="S2581" s="37">
        <f t="shared" si="884"/>
        <v>0</v>
      </c>
      <c r="T2581" s="37">
        <f t="shared" si="885"/>
        <v>0</v>
      </c>
      <c r="U2581" s="37">
        <f t="shared" si="886"/>
        <v>0</v>
      </c>
      <c r="V2581" s="37">
        <f t="shared" si="887"/>
        <v>0</v>
      </c>
      <c r="W2581" s="37">
        <f t="shared" si="888"/>
        <v>9000</v>
      </c>
    </row>
    <row r="2582" spans="1:23" x14ac:dyDescent="0.35">
      <c r="A2582" s="30">
        <v>46021</v>
      </c>
      <c r="B2582" s="31" t="s">
        <v>1072</v>
      </c>
      <c r="C2582" s="31" t="s">
        <v>831</v>
      </c>
      <c r="D2582" s="31">
        <v>10744.09</v>
      </c>
      <c r="E2582" s="31">
        <v>1719.05</v>
      </c>
      <c r="F2582" s="31">
        <v>12463.14</v>
      </c>
      <c r="G2582" s="31">
        <v>12463.14</v>
      </c>
      <c r="H2582" s="31">
        <f t="shared" si="879"/>
        <v>10744.09</v>
      </c>
      <c r="I2582" s="30">
        <v>46051</v>
      </c>
      <c r="J2582" s="30" t="s">
        <v>503</v>
      </c>
      <c r="K2582" s="31" t="s">
        <v>504</v>
      </c>
      <c r="L2582" s="31" t="s">
        <v>397</v>
      </c>
      <c r="M2582" s="31" t="s">
        <v>388</v>
      </c>
      <c r="N2582" s="7">
        <v>46031</v>
      </c>
      <c r="O2582" s="33">
        <f t="shared" si="880"/>
        <v>1</v>
      </c>
      <c r="P2582" s="33">
        <f t="shared" si="881"/>
        <v>2</v>
      </c>
      <c r="Q2582" s="52">
        <f t="shared" si="882"/>
        <v>0</v>
      </c>
      <c r="R2582" s="37">
        <f t="shared" si="883"/>
        <v>0</v>
      </c>
      <c r="S2582" s="37">
        <f t="shared" si="884"/>
        <v>0</v>
      </c>
      <c r="T2582" s="37">
        <f t="shared" si="885"/>
        <v>0</v>
      </c>
      <c r="U2582" s="37">
        <f t="shared" si="886"/>
        <v>0</v>
      </c>
      <c r="V2582" s="37">
        <f t="shared" si="887"/>
        <v>0</v>
      </c>
      <c r="W2582" s="37">
        <f t="shared" si="888"/>
        <v>10744.09</v>
      </c>
    </row>
    <row r="2583" spans="1:23" x14ac:dyDescent="0.35">
      <c r="A2583" s="30">
        <v>46021</v>
      </c>
      <c r="B2583" s="31" t="s">
        <v>1073</v>
      </c>
      <c r="C2583" s="31" t="s">
        <v>831</v>
      </c>
      <c r="D2583" s="31">
        <v>7500</v>
      </c>
      <c r="E2583" s="31"/>
      <c r="F2583" s="31">
        <v>7500</v>
      </c>
      <c r="G2583" s="31">
        <v>7500</v>
      </c>
      <c r="H2583" s="31">
        <f t="shared" si="879"/>
        <v>7500</v>
      </c>
      <c r="I2583" s="30">
        <v>46051</v>
      </c>
      <c r="J2583" s="30" t="s">
        <v>503</v>
      </c>
      <c r="K2583" s="31" t="s">
        <v>504</v>
      </c>
      <c r="L2583" s="31" t="s">
        <v>397</v>
      </c>
      <c r="M2583" s="31" t="s">
        <v>388</v>
      </c>
      <c r="N2583" s="7">
        <v>46031</v>
      </c>
      <c r="O2583" s="33">
        <f t="shared" si="880"/>
        <v>1</v>
      </c>
      <c r="P2583" s="33">
        <f t="shared" si="881"/>
        <v>2</v>
      </c>
      <c r="Q2583" s="52">
        <f t="shared" si="882"/>
        <v>0</v>
      </c>
      <c r="R2583" s="37">
        <f t="shared" si="883"/>
        <v>0</v>
      </c>
      <c r="S2583" s="37">
        <f t="shared" si="884"/>
        <v>0</v>
      </c>
      <c r="T2583" s="37">
        <f t="shared" si="885"/>
        <v>0</v>
      </c>
      <c r="U2583" s="37">
        <f t="shared" si="886"/>
        <v>0</v>
      </c>
      <c r="V2583" s="37">
        <f t="shared" si="887"/>
        <v>0</v>
      </c>
      <c r="W2583" s="37">
        <f t="shared" si="888"/>
        <v>7500</v>
      </c>
    </row>
    <row r="2584" spans="1:23" x14ac:dyDescent="0.35">
      <c r="A2584" s="30">
        <v>46021</v>
      </c>
      <c r="B2584" s="31" t="s">
        <v>1074</v>
      </c>
      <c r="C2584" s="31" t="s">
        <v>415</v>
      </c>
      <c r="D2584" s="31">
        <v>17981.07</v>
      </c>
      <c r="E2584" s="31">
        <v>2876.97</v>
      </c>
      <c r="F2584" s="31">
        <v>20858.04</v>
      </c>
      <c r="G2584" s="31">
        <v>20858.04</v>
      </c>
      <c r="H2584" s="31">
        <f t="shared" si="879"/>
        <v>17981.07</v>
      </c>
      <c r="I2584" s="30">
        <v>46051</v>
      </c>
      <c r="J2584" s="30" t="s">
        <v>503</v>
      </c>
      <c r="K2584" s="31" t="s">
        <v>504</v>
      </c>
      <c r="L2584" s="31" t="s">
        <v>397</v>
      </c>
      <c r="M2584" s="31" t="s">
        <v>388</v>
      </c>
      <c r="N2584" s="7">
        <v>46031</v>
      </c>
      <c r="O2584" s="33">
        <f t="shared" si="880"/>
        <v>1</v>
      </c>
      <c r="P2584" s="33">
        <f t="shared" si="881"/>
        <v>2</v>
      </c>
      <c r="Q2584" s="52">
        <f t="shared" si="882"/>
        <v>0</v>
      </c>
      <c r="R2584" s="37">
        <f t="shared" si="883"/>
        <v>0</v>
      </c>
      <c r="S2584" s="37">
        <f t="shared" si="884"/>
        <v>0</v>
      </c>
      <c r="T2584" s="37">
        <f t="shared" si="885"/>
        <v>0</v>
      </c>
      <c r="U2584" s="37">
        <f t="shared" si="886"/>
        <v>0</v>
      </c>
      <c r="V2584" s="37">
        <f t="shared" si="887"/>
        <v>0</v>
      </c>
      <c r="W2584" s="37">
        <f t="shared" si="888"/>
        <v>17981.07</v>
      </c>
    </row>
    <row r="2585" spans="1:23" x14ac:dyDescent="0.35">
      <c r="A2585" s="30">
        <v>46021</v>
      </c>
      <c r="B2585" s="31" t="s">
        <v>1075</v>
      </c>
      <c r="C2585" s="31" t="s">
        <v>415</v>
      </c>
      <c r="D2585" s="31">
        <v>10488.96</v>
      </c>
      <c r="E2585" s="31">
        <v>1678.23</v>
      </c>
      <c r="F2585" s="31">
        <v>12167.19</v>
      </c>
      <c r="G2585" s="31">
        <v>12167.19</v>
      </c>
      <c r="H2585" s="31">
        <f t="shared" si="879"/>
        <v>10488.96</v>
      </c>
      <c r="I2585" s="30">
        <v>46051</v>
      </c>
      <c r="J2585" s="30" t="s">
        <v>503</v>
      </c>
      <c r="K2585" s="31" t="s">
        <v>504</v>
      </c>
      <c r="L2585" s="31" t="s">
        <v>397</v>
      </c>
      <c r="M2585" s="31" t="s">
        <v>388</v>
      </c>
      <c r="N2585" s="7">
        <v>46031</v>
      </c>
      <c r="O2585" s="33">
        <f t="shared" si="880"/>
        <v>1</v>
      </c>
      <c r="P2585" s="33">
        <f t="shared" si="881"/>
        <v>2</v>
      </c>
      <c r="Q2585" s="52">
        <f t="shared" si="882"/>
        <v>0</v>
      </c>
      <c r="R2585" s="37">
        <f t="shared" si="883"/>
        <v>0</v>
      </c>
      <c r="S2585" s="37">
        <f t="shared" si="884"/>
        <v>0</v>
      </c>
      <c r="T2585" s="37">
        <f t="shared" si="885"/>
        <v>0</v>
      </c>
      <c r="U2585" s="37">
        <f t="shared" si="886"/>
        <v>0</v>
      </c>
      <c r="V2585" s="37">
        <f t="shared" si="887"/>
        <v>0</v>
      </c>
      <c r="W2585" s="37">
        <f t="shared" si="888"/>
        <v>10488.96</v>
      </c>
    </row>
    <row r="2586" spans="1:23" x14ac:dyDescent="0.35">
      <c r="A2586" s="30">
        <v>46020</v>
      </c>
      <c r="B2586" s="31" t="s">
        <v>1076</v>
      </c>
      <c r="C2586" s="31" t="s">
        <v>523</v>
      </c>
      <c r="D2586" s="31">
        <v>54384.01</v>
      </c>
      <c r="E2586" s="31">
        <v>8701.44</v>
      </c>
      <c r="F2586" s="31">
        <v>63085.45</v>
      </c>
      <c r="G2586" s="31">
        <v>63085.45</v>
      </c>
      <c r="H2586" s="31">
        <f t="shared" si="879"/>
        <v>54384.01</v>
      </c>
      <c r="I2586" s="30">
        <v>46050</v>
      </c>
      <c r="J2586" s="30" t="s">
        <v>503</v>
      </c>
      <c r="K2586" s="31" t="s">
        <v>504</v>
      </c>
      <c r="L2586" s="31" t="s">
        <v>397</v>
      </c>
      <c r="M2586" s="31" t="s">
        <v>388</v>
      </c>
      <c r="N2586" s="7">
        <v>46031</v>
      </c>
      <c r="O2586" s="33">
        <f t="shared" si="880"/>
        <v>1</v>
      </c>
      <c r="P2586" s="33">
        <f t="shared" si="881"/>
        <v>2</v>
      </c>
      <c r="Q2586" s="52">
        <f t="shared" si="882"/>
        <v>0</v>
      </c>
      <c r="R2586" s="37">
        <f t="shared" si="883"/>
        <v>0</v>
      </c>
      <c r="S2586" s="37">
        <f t="shared" si="884"/>
        <v>0</v>
      </c>
      <c r="T2586" s="37">
        <f t="shared" si="885"/>
        <v>0</v>
      </c>
      <c r="U2586" s="37">
        <f t="shared" si="886"/>
        <v>0</v>
      </c>
      <c r="V2586" s="37">
        <f t="shared" si="887"/>
        <v>0</v>
      </c>
      <c r="W2586" s="37">
        <f t="shared" si="888"/>
        <v>54384.01</v>
      </c>
    </row>
    <row r="2587" spans="1:23" x14ac:dyDescent="0.35">
      <c r="A2587" s="30">
        <v>46017</v>
      </c>
      <c r="B2587" s="31" t="s">
        <v>1060</v>
      </c>
      <c r="C2587" s="31" t="s">
        <v>407</v>
      </c>
      <c r="D2587" s="31">
        <v>75950.960000000006</v>
      </c>
      <c r="E2587" s="31">
        <v>12152.15</v>
      </c>
      <c r="F2587" s="31">
        <v>88103.11</v>
      </c>
      <c r="G2587" s="31">
        <v>88103.11</v>
      </c>
      <c r="H2587" s="31">
        <f t="shared" si="879"/>
        <v>75950.960000000006</v>
      </c>
      <c r="I2587" s="30">
        <v>46047</v>
      </c>
      <c r="J2587" s="30" t="s">
        <v>503</v>
      </c>
      <c r="K2587" s="31" t="s">
        <v>504</v>
      </c>
      <c r="L2587" s="31" t="s">
        <v>835</v>
      </c>
      <c r="M2587" s="31" t="s">
        <v>388</v>
      </c>
      <c r="N2587" s="7">
        <v>46031</v>
      </c>
      <c r="O2587" s="33">
        <f t="shared" si="880"/>
        <v>1</v>
      </c>
      <c r="P2587" s="33">
        <f t="shared" si="881"/>
        <v>2</v>
      </c>
      <c r="Q2587" s="52">
        <f t="shared" si="882"/>
        <v>0</v>
      </c>
      <c r="R2587" s="37">
        <f t="shared" si="883"/>
        <v>0</v>
      </c>
      <c r="S2587" s="37">
        <f t="shared" si="884"/>
        <v>0</v>
      </c>
      <c r="T2587" s="37">
        <f t="shared" si="885"/>
        <v>0</v>
      </c>
      <c r="U2587" s="37">
        <f t="shared" si="886"/>
        <v>0</v>
      </c>
      <c r="V2587" s="37">
        <f t="shared" si="887"/>
        <v>0</v>
      </c>
      <c r="W2587" s="37">
        <f t="shared" si="888"/>
        <v>75950.960000000006</v>
      </c>
    </row>
    <row r="2588" spans="1:23" x14ac:dyDescent="0.35">
      <c r="A2588" s="30">
        <v>46017</v>
      </c>
      <c r="B2588" s="31" t="s">
        <v>1061</v>
      </c>
      <c r="C2588" s="31" t="s">
        <v>926</v>
      </c>
      <c r="D2588" s="31">
        <v>42000</v>
      </c>
      <c r="E2588" s="31">
        <v>6720</v>
      </c>
      <c r="F2588" s="31">
        <v>48720</v>
      </c>
      <c r="G2588" s="31">
        <v>48720</v>
      </c>
      <c r="H2588" s="31">
        <f t="shared" si="879"/>
        <v>42000</v>
      </c>
      <c r="I2588" s="30">
        <v>46047</v>
      </c>
      <c r="J2588" s="30" t="s">
        <v>503</v>
      </c>
      <c r="K2588" s="31" t="s">
        <v>504</v>
      </c>
      <c r="L2588" s="31" t="s">
        <v>835</v>
      </c>
      <c r="M2588" s="31" t="s">
        <v>388</v>
      </c>
      <c r="N2588" s="7">
        <v>46031</v>
      </c>
      <c r="O2588" s="33">
        <f t="shared" si="880"/>
        <v>1</v>
      </c>
      <c r="P2588" s="33">
        <f t="shared" si="881"/>
        <v>2</v>
      </c>
      <c r="Q2588" s="52">
        <f t="shared" si="882"/>
        <v>0</v>
      </c>
      <c r="R2588" s="37">
        <f t="shared" si="883"/>
        <v>0</v>
      </c>
      <c r="S2588" s="37">
        <f t="shared" si="884"/>
        <v>0</v>
      </c>
      <c r="T2588" s="37">
        <f t="shared" si="885"/>
        <v>0</v>
      </c>
      <c r="U2588" s="37">
        <f t="shared" si="886"/>
        <v>0</v>
      </c>
      <c r="V2588" s="37">
        <f t="shared" si="887"/>
        <v>0</v>
      </c>
      <c r="W2588" s="37">
        <f t="shared" si="888"/>
        <v>42000</v>
      </c>
    </row>
    <row r="2589" spans="1:23" x14ac:dyDescent="0.35">
      <c r="A2589" s="30">
        <v>46014</v>
      </c>
      <c r="B2589" s="31" t="s">
        <v>1062</v>
      </c>
      <c r="C2589" s="31" t="s">
        <v>767</v>
      </c>
      <c r="D2589" s="31">
        <v>24900</v>
      </c>
      <c r="E2589" s="31">
        <v>3984</v>
      </c>
      <c r="F2589" s="31">
        <v>28884</v>
      </c>
      <c r="G2589" s="31">
        <v>28884</v>
      </c>
      <c r="H2589" s="31">
        <f t="shared" si="879"/>
        <v>24900</v>
      </c>
      <c r="I2589" s="30">
        <v>46044</v>
      </c>
      <c r="J2589" s="30" t="s">
        <v>503</v>
      </c>
      <c r="K2589" s="31" t="s">
        <v>504</v>
      </c>
      <c r="L2589" s="31" t="s">
        <v>397</v>
      </c>
      <c r="M2589" s="31" t="s">
        <v>388</v>
      </c>
      <c r="N2589" s="7">
        <v>46031</v>
      </c>
      <c r="O2589" s="33">
        <f t="shared" si="880"/>
        <v>1</v>
      </c>
      <c r="P2589" s="33">
        <f t="shared" si="881"/>
        <v>2</v>
      </c>
      <c r="Q2589" s="52">
        <f t="shared" si="882"/>
        <v>0</v>
      </c>
      <c r="R2589" s="37">
        <f t="shared" si="883"/>
        <v>0</v>
      </c>
      <c r="S2589" s="37">
        <f t="shared" si="884"/>
        <v>0</v>
      </c>
      <c r="T2589" s="37">
        <f t="shared" si="885"/>
        <v>0</v>
      </c>
      <c r="U2589" s="37">
        <f t="shared" si="886"/>
        <v>0</v>
      </c>
      <c r="V2589" s="37">
        <f t="shared" si="887"/>
        <v>0</v>
      </c>
      <c r="W2589" s="37">
        <f t="shared" si="888"/>
        <v>24900</v>
      </c>
    </row>
    <row r="2590" spans="1:23" x14ac:dyDescent="0.35">
      <c r="A2590" s="30">
        <v>46013</v>
      </c>
      <c r="B2590" s="31" t="s">
        <v>1063</v>
      </c>
      <c r="C2590" s="31" t="s">
        <v>831</v>
      </c>
      <c r="D2590" s="31">
        <v>12500</v>
      </c>
      <c r="E2590" s="31"/>
      <c r="F2590" s="31">
        <v>12500</v>
      </c>
      <c r="G2590" s="31">
        <v>12500</v>
      </c>
      <c r="H2590" s="31">
        <f t="shared" si="879"/>
        <v>12500</v>
      </c>
      <c r="I2590" s="30">
        <v>46043</v>
      </c>
      <c r="J2590" s="30" t="s">
        <v>503</v>
      </c>
      <c r="K2590" s="31" t="s">
        <v>504</v>
      </c>
      <c r="L2590" s="31" t="s">
        <v>397</v>
      </c>
      <c r="M2590" s="31" t="s">
        <v>388</v>
      </c>
      <c r="N2590" s="7">
        <v>46031</v>
      </c>
      <c r="O2590" s="33">
        <f t="shared" si="880"/>
        <v>1</v>
      </c>
      <c r="P2590" s="33">
        <f t="shared" si="881"/>
        <v>2</v>
      </c>
      <c r="Q2590" s="52">
        <f t="shared" si="882"/>
        <v>0</v>
      </c>
      <c r="R2590" s="37">
        <f t="shared" si="883"/>
        <v>0</v>
      </c>
      <c r="S2590" s="37">
        <f t="shared" si="884"/>
        <v>0</v>
      </c>
      <c r="T2590" s="37">
        <f t="shared" si="885"/>
        <v>0</v>
      </c>
      <c r="U2590" s="37">
        <f t="shared" si="886"/>
        <v>0</v>
      </c>
      <c r="V2590" s="37">
        <f t="shared" si="887"/>
        <v>0</v>
      </c>
      <c r="W2590" s="37">
        <f t="shared" si="888"/>
        <v>12500</v>
      </c>
    </row>
    <row r="2591" spans="1:23" x14ac:dyDescent="0.35">
      <c r="A2591" s="30">
        <v>46013</v>
      </c>
      <c r="B2591" s="31" t="s">
        <v>1064</v>
      </c>
      <c r="C2591" s="31" t="s">
        <v>831</v>
      </c>
      <c r="D2591" s="31">
        <v>10767.89</v>
      </c>
      <c r="E2591" s="31">
        <v>1722.86</v>
      </c>
      <c r="F2591" s="31">
        <v>12490.75</v>
      </c>
      <c r="G2591" s="31">
        <v>12490.75</v>
      </c>
      <c r="H2591" s="31">
        <f t="shared" si="879"/>
        <v>10767.89</v>
      </c>
      <c r="I2591" s="30">
        <v>46043</v>
      </c>
      <c r="J2591" s="30" t="s">
        <v>503</v>
      </c>
      <c r="K2591" s="31" t="s">
        <v>504</v>
      </c>
      <c r="L2591" s="31" t="s">
        <v>397</v>
      </c>
      <c r="M2591" s="31" t="s">
        <v>388</v>
      </c>
      <c r="N2591" s="7">
        <v>46031</v>
      </c>
      <c r="O2591" s="33">
        <f t="shared" si="880"/>
        <v>1</v>
      </c>
      <c r="P2591" s="33">
        <f t="shared" si="881"/>
        <v>2</v>
      </c>
      <c r="Q2591" s="52">
        <f t="shared" si="882"/>
        <v>0</v>
      </c>
      <c r="R2591" s="37">
        <f t="shared" si="883"/>
        <v>0</v>
      </c>
      <c r="S2591" s="37">
        <f t="shared" si="884"/>
        <v>0</v>
      </c>
      <c r="T2591" s="37">
        <f t="shared" si="885"/>
        <v>0</v>
      </c>
      <c r="U2591" s="37">
        <f t="shared" si="886"/>
        <v>0</v>
      </c>
      <c r="V2591" s="37">
        <f t="shared" si="887"/>
        <v>0</v>
      </c>
      <c r="W2591" s="37">
        <f t="shared" si="888"/>
        <v>10767.89</v>
      </c>
    </row>
    <row r="2592" spans="1:23" x14ac:dyDescent="0.35">
      <c r="A2592" s="30">
        <v>46013</v>
      </c>
      <c r="B2592" s="31" t="s">
        <v>1065</v>
      </c>
      <c r="C2592" s="31" t="s">
        <v>745</v>
      </c>
      <c r="D2592" s="31">
        <v>18000</v>
      </c>
      <c r="E2592" s="31">
        <v>2880</v>
      </c>
      <c r="F2592" s="31">
        <v>20880</v>
      </c>
      <c r="G2592" s="31">
        <v>20880</v>
      </c>
      <c r="H2592" s="31">
        <f t="shared" si="879"/>
        <v>18000</v>
      </c>
      <c r="I2592" s="30">
        <v>46043</v>
      </c>
      <c r="J2592" s="30" t="s">
        <v>503</v>
      </c>
      <c r="K2592" s="31" t="s">
        <v>504</v>
      </c>
      <c r="L2592" s="31" t="s">
        <v>835</v>
      </c>
      <c r="M2592" s="31" t="s">
        <v>388</v>
      </c>
      <c r="N2592" s="7">
        <v>46031</v>
      </c>
      <c r="O2592" s="33">
        <f t="shared" si="880"/>
        <v>1</v>
      </c>
      <c r="P2592" s="33">
        <f t="shared" si="881"/>
        <v>2</v>
      </c>
      <c r="Q2592" s="52">
        <f t="shared" si="882"/>
        <v>0</v>
      </c>
      <c r="R2592" s="37">
        <f t="shared" si="883"/>
        <v>0</v>
      </c>
      <c r="S2592" s="37">
        <f t="shared" si="884"/>
        <v>0</v>
      </c>
      <c r="T2592" s="37">
        <f t="shared" si="885"/>
        <v>0</v>
      </c>
      <c r="U2592" s="37">
        <f t="shared" si="886"/>
        <v>0</v>
      </c>
      <c r="V2592" s="37">
        <f t="shared" si="887"/>
        <v>0</v>
      </c>
      <c r="W2592" s="37">
        <f t="shared" si="888"/>
        <v>18000</v>
      </c>
    </row>
    <row r="2593" spans="1:23" x14ac:dyDescent="0.35">
      <c r="A2593" s="30">
        <v>46013</v>
      </c>
      <c r="B2593" s="31" t="s">
        <v>1067</v>
      </c>
      <c r="C2593" s="31" t="s">
        <v>407</v>
      </c>
      <c r="D2593" s="31">
        <v>31212.47</v>
      </c>
      <c r="E2593" s="31">
        <v>4994</v>
      </c>
      <c r="F2593" s="31">
        <v>36206.47</v>
      </c>
      <c r="G2593" s="31">
        <v>36206.47</v>
      </c>
      <c r="H2593" s="31">
        <f t="shared" si="879"/>
        <v>31212.47</v>
      </c>
      <c r="I2593" s="30">
        <v>46043</v>
      </c>
      <c r="J2593" s="30" t="s">
        <v>503</v>
      </c>
      <c r="K2593" s="31" t="s">
        <v>504</v>
      </c>
      <c r="L2593" s="31" t="s">
        <v>835</v>
      </c>
      <c r="M2593" s="31" t="s">
        <v>388</v>
      </c>
      <c r="N2593" s="7">
        <v>46031</v>
      </c>
      <c r="O2593" s="33">
        <f t="shared" si="880"/>
        <v>1</v>
      </c>
      <c r="P2593" s="33">
        <f t="shared" si="881"/>
        <v>2</v>
      </c>
      <c r="Q2593" s="52">
        <f t="shared" si="882"/>
        <v>0</v>
      </c>
      <c r="R2593" s="37">
        <f t="shared" si="883"/>
        <v>0</v>
      </c>
      <c r="S2593" s="37">
        <f t="shared" si="884"/>
        <v>0</v>
      </c>
      <c r="T2593" s="37">
        <f t="shared" si="885"/>
        <v>0</v>
      </c>
      <c r="U2593" s="37">
        <f t="shared" si="886"/>
        <v>0</v>
      </c>
      <c r="V2593" s="37">
        <f t="shared" si="887"/>
        <v>0</v>
      </c>
      <c r="W2593" s="37">
        <f t="shared" si="888"/>
        <v>31212.47</v>
      </c>
    </row>
    <row r="2594" spans="1:23" x14ac:dyDescent="0.35">
      <c r="A2594" s="30">
        <v>46010</v>
      </c>
      <c r="B2594" s="31" t="s">
        <v>1032</v>
      </c>
      <c r="C2594" s="31" t="s">
        <v>563</v>
      </c>
      <c r="D2594" s="31">
        <v>27360</v>
      </c>
      <c r="E2594" s="31">
        <v>4377.6000000000004</v>
      </c>
      <c r="F2594" s="31">
        <v>31737.599999999999</v>
      </c>
      <c r="G2594" s="31">
        <v>31737.599999999999</v>
      </c>
      <c r="H2594" s="31">
        <f t="shared" si="879"/>
        <v>27360</v>
      </c>
      <c r="I2594" s="30">
        <v>46040</v>
      </c>
      <c r="J2594" s="30" t="s">
        <v>503</v>
      </c>
      <c r="K2594" s="31" t="s">
        <v>504</v>
      </c>
      <c r="L2594" s="31" t="s">
        <v>397</v>
      </c>
      <c r="M2594" s="31" t="s">
        <v>388</v>
      </c>
      <c r="N2594" s="7">
        <v>46031</v>
      </c>
      <c r="O2594" s="33">
        <f t="shared" si="880"/>
        <v>1</v>
      </c>
      <c r="P2594" s="33">
        <f t="shared" si="881"/>
        <v>2</v>
      </c>
      <c r="Q2594" s="52">
        <f t="shared" si="882"/>
        <v>0</v>
      </c>
      <c r="R2594" s="37">
        <f t="shared" si="883"/>
        <v>0</v>
      </c>
      <c r="S2594" s="37">
        <f t="shared" si="884"/>
        <v>0</v>
      </c>
      <c r="T2594" s="37">
        <f t="shared" si="885"/>
        <v>0</v>
      </c>
      <c r="U2594" s="37">
        <f t="shared" si="886"/>
        <v>0</v>
      </c>
      <c r="V2594" s="37">
        <f t="shared" si="887"/>
        <v>0</v>
      </c>
      <c r="W2594" s="37">
        <f t="shared" si="888"/>
        <v>27360</v>
      </c>
    </row>
    <row r="2595" spans="1:23" x14ac:dyDescent="0.35">
      <c r="A2595" s="30">
        <v>46010</v>
      </c>
      <c r="B2595" s="31" t="s">
        <v>1033</v>
      </c>
      <c r="C2595" s="31" t="s">
        <v>402</v>
      </c>
      <c r="D2595" s="31">
        <v>43500</v>
      </c>
      <c r="E2595" s="31">
        <v>6960</v>
      </c>
      <c r="F2595" s="31">
        <v>50460</v>
      </c>
      <c r="G2595" s="31">
        <v>50460</v>
      </c>
      <c r="H2595" s="31">
        <f t="shared" si="879"/>
        <v>43500</v>
      </c>
      <c r="I2595" s="30">
        <v>46040</v>
      </c>
      <c r="J2595" s="30" t="s">
        <v>503</v>
      </c>
      <c r="K2595" s="31" t="s">
        <v>504</v>
      </c>
      <c r="L2595" s="31" t="s">
        <v>397</v>
      </c>
      <c r="M2595" s="31" t="s">
        <v>388</v>
      </c>
      <c r="N2595" s="7">
        <v>46031</v>
      </c>
      <c r="O2595" s="33">
        <f t="shared" si="880"/>
        <v>1</v>
      </c>
      <c r="P2595" s="33">
        <f t="shared" si="881"/>
        <v>2</v>
      </c>
      <c r="Q2595" s="52">
        <f t="shared" si="882"/>
        <v>0</v>
      </c>
      <c r="R2595" s="37">
        <f t="shared" si="883"/>
        <v>0</v>
      </c>
      <c r="S2595" s="37">
        <f t="shared" si="884"/>
        <v>0</v>
      </c>
      <c r="T2595" s="37">
        <f t="shared" si="885"/>
        <v>0</v>
      </c>
      <c r="U2595" s="37">
        <f t="shared" si="886"/>
        <v>0</v>
      </c>
      <c r="V2595" s="37">
        <f t="shared" si="887"/>
        <v>0</v>
      </c>
      <c r="W2595" s="37">
        <f t="shared" si="888"/>
        <v>43500</v>
      </c>
    </row>
    <row r="2596" spans="1:23" x14ac:dyDescent="0.35">
      <c r="A2596" s="30">
        <v>46010</v>
      </c>
      <c r="B2596" s="31" t="s">
        <v>1034</v>
      </c>
      <c r="C2596" s="31" t="s">
        <v>803</v>
      </c>
      <c r="D2596" s="31">
        <v>9000</v>
      </c>
      <c r="E2596" s="31">
        <v>1440</v>
      </c>
      <c r="F2596" s="31">
        <v>10440</v>
      </c>
      <c r="G2596" s="31">
        <v>10440</v>
      </c>
      <c r="H2596" s="31">
        <f t="shared" si="879"/>
        <v>9000</v>
      </c>
      <c r="I2596" s="30">
        <v>46040</v>
      </c>
      <c r="J2596" s="30" t="s">
        <v>503</v>
      </c>
      <c r="K2596" s="31" t="s">
        <v>504</v>
      </c>
      <c r="L2596" s="31" t="s">
        <v>397</v>
      </c>
      <c r="M2596" s="31" t="s">
        <v>388</v>
      </c>
      <c r="N2596" s="7">
        <v>46031</v>
      </c>
      <c r="O2596" s="33">
        <f t="shared" si="880"/>
        <v>1</v>
      </c>
      <c r="P2596" s="33">
        <f t="shared" si="881"/>
        <v>2</v>
      </c>
      <c r="Q2596" s="52">
        <f t="shared" si="882"/>
        <v>0</v>
      </c>
      <c r="R2596" s="37">
        <f t="shared" si="883"/>
        <v>0</v>
      </c>
      <c r="S2596" s="37">
        <f t="shared" si="884"/>
        <v>0</v>
      </c>
      <c r="T2596" s="37">
        <f t="shared" si="885"/>
        <v>0</v>
      </c>
      <c r="U2596" s="37">
        <f t="shared" si="886"/>
        <v>0</v>
      </c>
      <c r="V2596" s="37">
        <f t="shared" si="887"/>
        <v>0</v>
      </c>
      <c r="W2596" s="37">
        <f t="shared" si="888"/>
        <v>9000</v>
      </c>
    </row>
    <row r="2597" spans="1:23" x14ac:dyDescent="0.35">
      <c r="A2597" s="30">
        <v>46010</v>
      </c>
      <c r="B2597" s="31" t="s">
        <v>1035</v>
      </c>
      <c r="C2597" s="31" t="s">
        <v>792</v>
      </c>
      <c r="D2597" s="31">
        <v>41000</v>
      </c>
      <c r="E2597" s="31">
        <v>6560</v>
      </c>
      <c r="F2597" s="31">
        <v>47560</v>
      </c>
      <c r="G2597" s="31">
        <v>47560</v>
      </c>
      <c r="H2597" s="31">
        <f t="shared" si="879"/>
        <v>41000</v>
      </c>
      <c r="I2597" s="30">
        <v>46040</v>
      </c>
      <c r="J2597" s="30" t="s">
        <v>503</v>
      </c>
      <c r="K2597" s="31" t="s">
        <v>504</v>
      </c>
      <c r="L2597" s="31" t="s">
        <v>397</v>
      </c>
      <c r="M2597" s="31" t="s">
        <v>388</v>
      </c>
      <c r="N2597" s="7">
        <v>46031</v>
      </c>
      <c r="O2597" s="33">
        <f t="shared" si="880"/>
        <v>1</v>
      </c>
      <c r="P2597" s="33">
        <f t="shared" si="881"/>
        <v>2</v>
      </c>
      <c r="Q2597" s="52">
        <f t="shared" si="882"/>
        <v>0</v>
      </c>
      <c r="R2597" s="37">
        <f t="shared" si="883"/>
        <v>0</v>
      </c>
      <c r="S2597" s="37">
        <f t="shared" si="884"/>
        <v>0</v>
      </c>
      <c r="T2597" s="37">
        <f t="shared" si="885"/>
        <v>0</v>
      </c>
      <c r="U2597" s="37">
        <f t="shared" si="886"/>
        <v>0</v>
      </c>
      <c r="V2597" s="37">
        <f t="shared" si="887"/>
        <v>0</v>
      </c>
      <c r="W2597" s="37">
        <f t="shared" si="888"/>
        <v>41000</v>
      </c>
    </row>
    <row r="2598" spans="1:23" x14ac:dyDescent="0.35">
      <c r="A2598" s="30">
        <v>46010</v>
      </c>
      <c r="B2598" s="31" t="s">
        <v>1036</v>
      </c>
      <c r="C2598" s="31" t="s">
        <v>926</v>
      </c>
      <c r="D2598" s="31">
        <v>42000</v>
      </c>
      <c r="E2598" s="31">
        <v>6720</v>
      </c>
      <c r="F2598" s="31">
        <v>48720</v>
      </c>
      <c r="G2598" s="31">
        <v>48720</v>
      </c>
      <c r="H2598" s="31">
        <f t="shared" si="879"/>
        <v>42000</v>
      </c>
      <c r="I2598" s="30">
        <v>46040</v>
      </c>
      <c r="J2598" s="30" t="s">
        <v>503</v>
      </c>
      <c r="K2598" s="31" t="s">
        <v>504</v>
      </c>
      <c r="L2598" s="31" t="s">
        <v>835</v>
      </c>
      <c r="M2598" s="31" t="s">
        <v>388</v>
      </c>
      <c r="N2598" s="7">
        <v>46031</v>
      </c>
      <c r="O2598" s="33">
        <f t="shared" si="880"/>
        <v>1</v>
      </c>
      <c r="P2598" s="33">
        <f t="shared" si="881"/>
        <v>2</v>
      </c>
      <c r="Q2598" s="52">
        <f t="shared" si="882"/>
        <v>0</v>
      </c>
      <c r="R2598" s="37">
        <f t="shared" si="883"/>
        <v>0</v>
      </c>
      <c r="S2598" s="37">
        <f t="shared" si="884"/>
        <v>0</v>
      </c>
      <c r="T2598" s="37">
        <f t="shared" si="885"/>
        <v>0</v>
      </c>
      <c r="U2598" s="37">
        <f t="shared" si="886"/>
        <v>0</v>
      </c>
      <c r="V2598" s="37">
        <f t="shared" si="887"/>
        <v>0</v>
      </c>
      <c r="W2598" s="37">
        <f t="shared" si="888"/>
        <v>42000</v>
      </c>
    </row>
    <row r="2599" spans="1:23" x14ac:dyDescent="0.35">
      <c r="A2599" s="30">
        <v>46010</v>
      </c>
      <c r="B2599" s="31" t="s">
        <v>1037</v>
      </c>
      <c r="C2599" s="31" t="s">
        <v>411</v>
      </c>
      <c r="D2599" s="31">
        <v>15300</v>
      </c>
      <c r="E2599" s="31">
        <v>2448</v>
      </c>
      <c r="F2599" s="31">
        <v>17748</v>
      </c>
      <c r="G2599" s="31">
        <v>17748</v>
      </c>
      <c r="H2599" s="31">
        <f t="shared" si="879"/>
        <v>15300</v>
      </c>
      <c r="I2599" s="30">
        <v>46040</v>
      </c>
      <c r="J2599" s="30" t="s">
        <v>503</v>
      </c>
      <c r="K2599" s="31" t="s">
        <v>504</v>
      </c>
      <c r="L2599" s="31" t="s">
        <v>835</v>
      </c>
      <c r="M2599" s="31" t="s">
        <v>388</v>
      </c>
      <c r="N2599" s="7">
        <v>46031</v>
      </c>
      <c r="O2599" s="33">
        <f t="shared" si="880"/>
        <v>1</v>
      </c>
      <c r="P2599" s="33">
        <f t="shared" si="881"/>
        <v>2</v>
      </c>
      <c r="Q2599" s="52">
        <f t="shared" si="882"/>
        <v>0</v>
      </c>
      <c r="R2599" s="37">
        <f t="shared" si="883"/>
        <v>0</v>
      </c>
      <c r="S2599" s="37">
        <f t="shared" si="884"/>
        <v>0</v>
      </c>
      <c r="T2599" s="37">
        <f t="shared" si="885"/>
        <v>0</v>
      </c>
      <c r="U2599" s="37">
        <f t="shared" si="886"/>
        <v>0</v>
      </c>
      <c r="V2599" s="37">
        <f t="shared" si="887"/>
        <v>0</v>
      </c>
      <c r="W2599" s="37">
        <f t="shared" si="888"/>
        <v>15300</v>
      </c>
    </row>
    <row r="2600" spans="1:23" x14ac:dyDescent="0.35">
      <c r="A2600" s="30">
        <v>46009</v>
      </c>
      <c r="B2600" s="31" t="s">
        <v>1038</v>
      </c>
      <c r="C2600" s="31" t="s">
        <v>522</v>
      </c>
      <c r="D2600" s="31">
        <v>98000</v>
      </c>
      <c r="E2600" s="31">
        <v>15680</v>
      </c>
      <c r="F2600" s="31">
        <v>113680</v>
      </c>
      <c r="G2600" s="31">
        <v>113680</v>
      </c>
      <c r="H2600" s="31">
        <f t="shared" si="879"/>
        <v>98000</v>
      </c>
      <c r="I2600" s="30">
        <v>46039</v>
      </c>
      <c r="J2600" s="30" t="s">
        <v>503</v>
      </c>
      <c r="K2600" s="31" t="s">
        <v>504</v>
      </c>
      <c r="L2600" s="31" t="s">
        <v>397</v>
      </c>
      <c r="M2600" s="31" t="s">
        <v>388</v>
      </c>
      <c r="N2600" s="7">
        <v>46031</v>
      </c>
      <c r="O2600" s="33">
        <f t="shared" si="880"/>
        <v>1</v>
      </c>
      <c r="P2600" s="33">
        <f t="shared" si="881"/>
        <v>2</v>
      </c>
      <c r="Q2600" s="52">
        <f t="shared" si="882"/>
        <v>0</v>
      </c>
      <c r="R2600" s="37">
        <f t="shared" si="883"/>
        <v>0</v>
      </c>
      <c r="S2600" s="37">
        <f t="shared" si="884"/>
        <v>0</v>
      </c>
      <c r="T2600" s="37">
        <f t="shared" si="885"/>
        <v>0</v>
      </c>
      <c r="U2600" s="37">
        <f t="shared" si="886"/>
        <v>0</v>
      </c>
      <c r="V2600" s="37">
        <f t="shared" si="887"/>
        <v>0</v>
      </c>
      <c r="W2600" s="37">
        <f t="shared" si="888"/>
        <v>98000</v>
      </c>
    </row>
    <row r="2601" spans="1:23" x14ac:dyDescent="0.35">
      <c r="A2601" s="30">
        <v>46009</v>
      </c>
      <c r="B2601" s="31" t="s">
        <v>1039</v>
      </c>
      <c r="C2601" s="31" t="s">
        <v>522</v>
      </c>
      <c r="D2601" s="31">
        <v>112000</v>
      </c>
      <c r="E2601" s="31">
        <v>17920</v>
      </c>
      <c r="F2601" s="31">
        <v>129920</v>
      </c>
      <c r="G2601" s="31">
        <v>129920</v>
      </c>
      <c r="H2601" s="31">
        <f t="shared" si="879"/>
        <v>112000</v>
      </c>
      <c r="I2601" s="30">
        <v>46039</v>
      </c>
      <c r="J2601" s="30" t="s">
        <v>503</v>
      </c>
      <c r="K2601" s="31" t="s">
        <v>504</v>
      </c>
      <c r="L2601" s="31" t="s">
        <v>397</v>
      </c>
      <c r="M2601" s="31" t="s">
        <v>388</v>
      </c>
      <c r="N2601" s="7">
        <v>46031</v>
      </c>
      <c r="O2601" s="33">
        <f t="shared" si="880"/>
        <v>1</v>
      </c>
      <c r="P2601" s="33">
        <f t="shared" si="881"/>
        <v>2</v>
      </c>
      <c r="Q2601" s="52">
        <f t="shared" si="882"/>
        <v>0</v>
      </c>
      <c r="R2601" s="37">
        <f t="shared" si="883"/>
        <v>0</v>
      </c>
      <c r="S2601" s="37">
        <f t="shared" si="884"/>
        <v>0</v>
      </c>
      <c r="T2601" s="37">
        <f t="shared" si="885"/>
        <v>0</v>
      </c>
      <c r="U2601" s="37">
        <f t="shared" si="886"/>
        <v>0</v>
      </c>
      <c r="V2601" s="37">
        <f t="shared" si="887"/>
        <v>0</v>
      </c>
      <c r="W2601" s="37">
        <f t="shared" si="888"/>
        <v>112000</v>
      </c>
    </row>
    <row r="2602" spans="1:23" x14ac:dyDescent="0.35">
      <c r="A2602" s="30">
        <v>46009</v>
      </c>
      <c r="B2602" s="31" t="s">
        <v>1040</v>
      </c>
      <c r="C2602" s="31" t="s">
        <v>522</v>
      </c>
      <c r="D2602" s="31">
        <v>249660.4</v>
      </c>
      <c r="E2602" s="31">
        <v>39945.660000000003</v>
      </c>
      <c r="F2602" s="31">
        <v>289606.06</v>
      </c>
      <c r="G2602" s="31">
        <v>200000</v>
      </c>
      <c r="H2602" s="31">
        <f>G2602/1.16</f>
        <v>172413.79310344829</v>
      </c>
      <c r="I2602" s="30">
        <v>46039</v>
      </c>
      <c r="J2602" s="30" t="s">
        <v>503</v>
      </c>
      <c r="K2602" s="31" t="s">
        <v>510</v>
      </c>
      <c r="L2602" s="31" t="s">
        <v>397</v>
      </c>
      <c r="M2602" s="31" t="s">
        <v>388</v>
      </c>
      <c r="N2602" s="7">
        <v>46031</v>
      </c>
      <c r="O2602" s="33">
        <f t="shared" si="880"/>
        <v>1</v>
      </c>
      <c r="P2602" s="33">
        <f t="shared" si="881"/>
        <v>2</v>
      </c>
      <c r="Q2602" s="52">
        <f t="shared" si="882"/>
        <v>0</v>
      </c>
      <c r="R2602" s="37">
        <f t="shared" si="883"/>
        <v>0</v>
      </c>
      <c r="S2602" s="37">
        <f t="shared" si="884"/>
        <v>0</v>
      </c>
      <c r="T2602" s="37">
        <f t="shared" si="885"/>
        <v>0</v>
      </c>
      <c r="U2602" s="37">
        <f t="shared" si="886"/>
        <v>0</v>
      </c>
      <c r="V2602" s="37">
        <f t="shared" si="887"/>
        <v>0</v>
      </c>
      <c r="W2602" s="37">
        <f t="shared" si="888"/>
        <v>172413.79310344829</v>
      </c>
    </row>
    <row r="2603" spans="1:23" x14ac:dyDescent="0.35">
      <c r="A2603" s="30">
        <v>46008</v>
      </c>
      <c r="B2603" s="31" t="s">
        <v>1041</v>
      </c>
      <c r="C2603" s="31" t="s">
        <v>792</v>
      </c>
      <c r="D2603" s="31">
        <v>82000</v>
      </c>
      <c r="E2603" s="31">
        <v>13120</v>
      </c>
      <c r="F2603" s="31">
        <v>95120</v>
      </c>
      <c r="G2603" s="31">
        <v>95120</v>
      </c>
      <c r="H2603" s="31">
        <f t="shared" ref="H2603:H2620" si="889">D2603</f>
        <v>82000</v>
      </c>
      <c r="I2603" s="30">
        <v>46038</v>
      </c>
      <c r="J2603" s="30" t="s">
        <v>505</v>
      </c>
      <c r="K2603" s="31" t="s">
        <v>504</v>
      </c>
      <c r="L2603" s="31" t="s">
        <v>397</v>
      </c>
      <c r="M2603" s="31" t="s">
        <v>388</v>
      </c>
      <c r="N2603" s="7">
        <v>46031</v>
      </c>
      <c r="O2603" s="33">
        <f t="shared" si="880"/>
        <v>1</v>
      </c>
      <c r="P2603" s="33">
        <f t="shared" si="881"/>
        <v>2</v>
      </c>
      <c r="Q2603" s="52">
        <f t="shared" si="882"/>
        <v>0</v>
      </c>
      <c r="R2603" s="37">
        <f t="shared" si="883"/>
        <v>0</v>
      </c>
      <c r="S2603" s="37">
        <f t="shared" si="884"/>
        <v>0</v>
      </c>
      <c r="T2603" s="37">
        <f t="shared" si="885"/>
        <v>0</v>
      </c>
      <c r="U2603" s="37">
        <f t="shared" si="886"/>
        <v>0</v>
      </c>
      <c r="V2603" s="37">
        <f t="shared" si="887"/>
        <v>82000</v>
      </c>
      <c r="W2603" s="37">
        <f t="shared" si="888"/>
        <v>0</v>
      </c>
    </row>
    <row r="2604" spans="1:23" x14ac:dyDescent="0.35">
      <c r="A2604" s="30">
        <v>46008</v>
      </c>
      <c r="B2604" s="31" t="s">
        <v>1042</v>
      </c>
      <c r="C2604" s="31" t="s">
        <v>410</v>
      </c>
      <c r="D2604" s="31">
        <v>43200</v>
      </c>
      <c r="E2604" s="31">
        <v>6912</v>
      </c>
      <c r="F2604" s="31">
        <v>50112</v>
      </c>
      <c r="G2604" s="31">
        <v>50112</v>
      </c>
      <c r="H2604" s="31">
        <f t="shared" si="889"/>
        <v>43200</v>
      </c>
      <c r="I2604" s="30">
        <v>46038</v>
      </c>
      <c r="J2604" s="30" t="s">
        <v>505</v>
      </c>
      <c r="K2604" s="31" t="s">
        <v>504</v>
      </c>
      <c r="L2604" s="31" t="s">
        <v>397</v>
      </c>
      <c r="M2604" s="31" t="s">
        <v>388</v>
      </c>
      <c r="N2604" s="7">
        <v>46031</v>
      </c>
      <c r="O2604" s="33">
        <f t="shared" si="880"/>
        <v>1</v>
      </c>
      <c r="P2604" s="33">
        <f t="shared" si="881"/>
        <v>2</v>
      </c>
      <c r="Q2604" s="52">
        <f t="shared" si="882"/>
        <v>0</v>
      </c>
      <c r="R2604" s="37">
        <f t="shared" si="883"/>
        <v>0</v>
      </c>
      <c r="S2604" s="37">
        <f t="shared" si="884"/>
        <v>0</v>
      </c>
      <c r="T2604" s="37">
        <f t="shared" si="885"/>
        <v>0</v>
      </c>
      <c r="U2604" s="37">
        <f t="shared" si="886"/>
        <v>0</v>
      </c>
      <c r="V2604" s="37">
        <f t="shared" si="887"/>
        <v>43200</v>
      </c>
      <c r="W2604" s="37">
        <f t="shared" si="888"/>
        <v>0</v>
      </c>
    </row>
    <row r="2605" spans="1:23" x14ac:dyDescent="0.35">
      <c r="A2605" s="30">
        <v>46008</v>
      </c>
      <c r="B2605" s="31" t="s">
        <v>1043</v>
      </c>
      <c r="C2605" s="31" t="s">
        <v>400</v>
      </c>
      <c r="D2605" s="31">
        <v>111485.03</v>
      </c>
      <c r="E2605" s="31">
        <v>17837.599999999999</v>
      </c>
      <c r="F2605" s="31">
        <v>129322.63</v>
      </c>
      <c r="G2605" s="31">
        <v>129322.63</v>
      </c>
      <c r="H2605" s="31">
        <f t="shared" si="889"/>
        <v>111485.03</v>
      </c>
      <c r="I2605" s="30">
        <v>46038</v>
      </c>
      <c r="J2605" s="30" t="s">
        <v>505</v>
      </c>
      <c r="K2605" s="31" t="s">
        <v>504</v>
      </c>
      <c r="L2605" s="31" t="s">
        <v>397</v>
      </c>
      <c r="M2605" s="31" t="s">
        <v>388</v>
      </c>
      <c r="N2605" s="7">
        <v>46031</v>
      </c>
      <c r="O2605" s="33">
        <f t="shared" si="880"/>
        <v>1</v>
      </c>
      <c r="P2605" s="33">
        <f t="shared" si="881"/>
        <v>2</v>
      </c>
      <c r="Q2605" s="52">
        <f t="shared" si="882"/>
        <v>0</v>
      </c>
      <c r="R2605" s="37">
        <f t="shared" si="883"/>
        <v>0</v>
      </c>
      <c r="S2605" s="37">
        <f t="shared" si="884"/>
        <v>0</v>
      </c>
      <c r="T2605" s="37">
        <f t="shared" si="885"/>
        <v>0</v>
      </c>
      <c r="U2605" s="37">
        <f t="shared" si="886"/>
        <v>0</v>
      </c>
      <c r="V2605" s="37">
        <f t="shared" si="887"/>
        <v>111485.03</v>
      </c>
      <c r="W2605" s="37">
        <f t="shared" si="888"/>
        <v>0</v>
      </c>
    </row>
    <row r="2606" spans="1:23" x14ac:dyDescent="0.35">
      <c r="A2606" s="30">
        <v>46007</v>
      </c>
      <c r="B2606" s="31" t="s">
        <v>1044</v>
      </c>
      <c r="C2606" s="31" t="s">
        <v>408</v>
      </c>
      <c r="D2606" s="31">
        <v>15200</v>
      </c>
      <c r="E2606" s="31">
        <v>2432</v>
      </c>
      <c r="F2606" s="31">
        <v>17632</v>
      </c>
      <c r="G2606" s="31">
        <v>17632</v>
      </c>
      <c r="H2606" s="31">
        <f t="shared" si="889"/>
        <v>15200</v>
      </c>
      <c r="I2606" s="30">
        <v>46037</v>
      </c>
      <c r="J2606" s="30" t="s">
        <v>505</v>
      </c>
      <c r="K2606" s="31" t="s">
        <v>504</v>
      </c>
      <c r="L2606" s="31" t="s">
        <v>397</v>
      </c>
      <c r="M2606" s="31" t="s">
        <v>388</v>
      </c>
      <c r="N2606" s="7">
        <v>46031</v>
      </c>
      <c r="O2606" s="33">
        <f t="shared" si="880"/>
        <v>1</v>
      </c>
      <c r="P2606" s="33">
        <f t="shared" si="881"/>
        <v>2</v>
      </c>
      <c r="Q2606" s="52">
        <f t="shared" si="882"/>
        <v>0</v>
      </c>
      <c r="R2606" s="37">
        <f t="shared" si="883"/>
        <v>0</v>
      </c>
      <c r="S2606" s="37">
        <f t="shared" si="884"/>
        <v>0</v>
      </c>
      <c r="T2606" s="37">
        <f t="shared" si="885"/>
        <v>0</v>
      </c>
      <c r="U2606" s="37">
        <f t="shared" si="886"/>
        <v>0</v>
      </c>
      <c r="V2606" s="37">
        <f t="shared" si="887"/>
        <v>15200</v>
      </c>
      <c r="W2606" s="37">
        <f t="shared" si="888"/>
        <v>0</v>
      </c>
    </row>
    <row r="2607" spans="1:23" x14ac:dyDescent="0.35">
      <c r="A2607" s="30">
        <v>46007</v>
      </c>
      <c r="B2607" s="31" t="s">
        <v>1045</v>
      </c>
      <c r="C2607" s="31" t="s">
        <v>410</v>
      </c>
      <c r="D2607" s="31">
        <v>14400</v>
      </c>
      <c r="E2607" s="31">
        <v>2304</v>
      </c>
      <c r="F2607" s="31">
        <v>16704</v>
      </c>
      <c r="G2607" s="31">
        <v>16704</v>
      </c>
      <c r="H2607" s="31">
        <f t="shared" si="889"/>
        <v>14400</v>
      </c>
      <c r="I2607" s="30">
        <v>46037</v>
      </c>
      <c r="J2607" s="30" t="s">
        <v>505</v>
      </c>
      <c r="K2607" s="31" t="s">
        <v>504</v>
      </c>
      <c r="L2607" s="31" t="s">
        <v>397</v>
      </c>
      <c r="M2607" s="31" t="s">
        <v>388</v>
      </c>
      <c r="N2607" s="7">
        <v>46031</v>
      </c>
      <c r="O2607" s="33">
        <f t="shared" si="880"/>
        <v>1</v>
      </c>
      <c r="P2607" s="33">
        <f t="shared" si="881"/>
        <v>2</v>
      </c>
      <c r="Q2607" s="52">
        <f t="shared" si="882"/>
        <v>0</v>
      </c>
      <c r="R2607" s="37">
        <f t="shared" si="883"/>
        <v>0</v>
      </c>
      <c r="S2607" s="37">
        <f t="shared" si="884"/>
        <v>0</v>
      </c>
      <c r="T2607" s="37">
        <f t="shared" si="885"/>
        <v>0</v>
      </c>
      <c r="U2607" s="37">
        <f t="shared" si="886"/>
        <v>0</v>
      </c>
      <c r="V2607" s="37">
        <f t="shared" si="887"/>
        <v>14400</v>
      </c>
      <c r="W2607" s="37">
        <f t="shared" si="888"/>
        <v>0</v>
      </c>
    </row>
    <row r="2608" spans="1:23" x14ac:dyDescent="0.35">
      <c r="A2608" s="30">
        <v>46007</v>
      </c>
      <c r="B2608" s="31" t="s">
        <v>1046</v>
      </c>
      <c r="C2608" s="31" t="s">
        <v>644</v>
      </c>
      <c r="D2608" s="31">
        <v>12962</v>
      </c>
      <c r="E2608" s="31">
        <v>2073.92</v>
      </c>
      <c r="F2608" s="31">
        <v>15035.92</v>
      </c>
      <c r="G2608" s="31">
        <v>15035.92</v>
      </c>
      <c r="H2608" s="31">
        <f t="shared" si="889"/>
        <v>12962</v>
      </c>
      <c r="I2608" s="30">
        <v>46037</v>
      </c>
      <c r="J2608" s="30" t="s">
        <v>505</v>
      </c>
      <c r="K2608" s="31" t="s">
        <v>504</v>
      </c>
      <c r="L2608" s="31" t="s">
        <v>835</v>
      </c>
      <c r="M2608" s="31" t="s">
        <v>388</v>
      </c>
      <c r="N2608" s="7">
        <v>46031</v>
      </c>
      <c r="O2608" s="33">
        <f t="shared" si="880"/>
        <v>1</v>
      </c>
      <c r="P2608" s="33">
        <f t="shared" si="881"/>
        <v>2</v>
      </c>
      <c r="Q2608" s="52">
        <f t="shared" si="882"/>
        <v>0</v>
      </c>
      <c r="R2608" s="37">
        <f t="shared" si="883"/>
        <v>0</v>
      </c>
      <c r="S2608" s="37">
        <f t="shared" si="884"/>
        <v>0</v>
      </c>
      <c r="T2608" s="37">
        <f t="shared" si="885"/>
        <v>0</v>
      </c>
      <c r="U2608" s="37">
        <f t="shared" si="886"/>
        <v>0</v>
      </c>
      <c r="V2608" s="37">
        <f t="shared" si="887"/>
        <v>12962</v>
      </c>
      <c r="W2608" s="37">
        <f t="shared" si="888"/>
        <v>0</v>
      </c>
    </row>
    <row r="2609" spans="1:23" x14ac:dyDescent="0.35">
      <c r="A2609" s="30">
        <v>46006</v>
      </c>
      <c r="B2609" s="31" t="s">
        <v>1047</v>
      </c>
      <c r="C2609" s="31" t="s">
        <v>586</v>
      </c>
      <c r="D2609" s="31">
        <v>39000</v>
      </c>
      <c r="E2609" s="31"/>
      <c r="F2609" s="31">
        <v>39000</v>
      </c>
      <c r="G2609" s="31">
        <v>39000</v>
      </c>
      <c r="H2609" s="31">
        <f t="shared" si="889"/>
        <v>39000</v>
      </c>
      <c r="I2609" s="30">
        <v>46036</v>
      </c>
      <c r="J2609" s="30" t="s">
        <v>505</v>
      </c>
      <c r="K2609" s="31" t="s">
        <v>504</v>
      </c>
      <c r="L2609" s="31" t="s">
        <v>397</v>
      </c>
      <c r="M2609" s="31" t="s">
        <v>388</v>
      </c>
      <c r="N2609" s="7">
        <v>46031</v>
      </c>
      <c r="O2609" s="33">
        <f t="shared" si="880"/>
        <v>1</v>
      </c>
      <c r="P2609" s="33">
        <f t="shared" si="881"/>
        <v>2</v>
      </c>
      <c r="Q2609" s="52">
        <f t="shared" si="882"/>
        <v>0</v>
      </c>
      <c r="R2609" s="37">
        <f t="shared" si="883"/>
        <v>0</v>
      </c>
      <c r="S2609" s="37">
        <f t="shared" si="884"/>
        <v>0</v>
      </c>
      <c r="T2609" s="37">
        <f t="shared" si="885"/>
        <v>0</v>
      </c>
      <c r="U2609" s="37">
        <f t="shared" si="886"/>
        <v>0</v>
      </c>
      <c r="V2609" s="37">
        <f t="shared" si="887"/>
        <v>39000</v>
      </c>
      <c r="W2609" s="37">
        <f t="shared" si="888"/>
        <v>0</v>
      </c>
    </row>
    <row r="2610" spans="1:23" x14ac:dyDescent="0.35">
      <c r="A2610" s="30">
        <v>46003</v>
      </c>
      <c r="B2610" s="31" t="s">
        <v>983</v>
      </c>
      <c r="C2610" s="31" t="s">
        <v>523</v>
      </c>
      <c r="D2610" s="31">
        <v>13500</v>
      </c>
      <c r="E2610" s="31">
        <v>2160</v>
      </c>
      <c r="F2610" s="31">
        <v>15660</v>
      </c>
      <c r="G2610" s="31">
        <v>15660</v>
      </c>
      <c r="H2610" s="31">
        <f t="shared" si="889"/>
        <v>13500</v>
      </c>
      <c r="I2610" s="30">
        <v>46033</v>
      </c>
      <c r="J2610" s="30" t="s">
        <v>505</v>
      </c>
      <c r="K2610" s="31" t="s">
        <v>504</v>
      </c>
      <c r="L2610" s="31" t="s">
        <v>397</v>
      </c>
      <c r="M2610" s="31" t="s">
        <v>388</v>
      </c>
      <c r="N2610" s="7">
        <v>46031</v>
      </c>
      <c r="O2610" s="33">
        <f t="shared" si="880"/>
        <v>1</v>
      </c>
      <c r="P2610" s="33">
        <f t="shared" si="881"/>
        <v>2</v>
      </c>
      <c r="Q2610" s="52">
        <f t="shared" si="882"/>
        <v>0</v>
      </c>
      <c r="R2610" s="37">
        <f t="shared" si="883"/>
        <v>0</v>
      </c>
      <c r="S2610" s="37">
        <f t="shared" si="884"/>
        <v>0</v>
      </c>
      <c r="T2610" s="37">
        <f t="shared" si="885"/>
        <v>0</v>
      </c>
      <c r="U2610" s="37">
        <f t="shared" si="886"/>
        <v>0</v>
      </c>
      <c r="V2610" s="37">
        <f t="shared" si="887"/>
        <v>13500</v>
      </c>
      <c r="W2610" s="37">
        <f t="shared" si="888"/>
        <v>0</v>
      </c>
    </row>
    <row r="2611" spans="1:23" x14ac:dyDescent="0.35">
      <c r="A2611" s="30">
        <v>46003</v>
      </c>
      <c r="B2611" s="31" t="s">
        <v>984</v>
      </c>
      <c r="C2611" s="31" t="s">
        <v>408</v>
      </c>
      <c r="D2611" s="31">
        <v>20000</v>
      </c>
      <c r="E2611" s="31">
        <v>3200</v>
      </c>
      <c r="F2611" s="31">
        <v>23200</v>
      </c>
      <c r="G2611" s="31">
        <v>23200</v>
      </c>
      <c r="H2611" s="31">
        <f t="shared" si="889"/>
        <v>20000</v>
      </c>
      <c r="I2611" s="30">
        <v>46033</v>
      </c>
      <c r="J2611" s="30" t="s">
        <v>505</v>
      </c>
      <c r="K2611" s="31" t="s">
        <v>504</v>
      </c>
      <c r="L2611" s="31" t="s">
        <v>397</v>
      </c>
      <c r="M2611" s="31" t="s">
        <v>388</v>
      </c>
      <c r="N2611" s="7">
        <v>46031</v>
      </c>
      <c r="O2611" s="33">
        <f t="shared" si="880"/>
        <v>1</v>
      </c>
      <c r="P2611" s="33">
        <f t="shared" si="881"/>
        <v>2</v>
      </c>
      <c r="Q2611" s="52">
        <f t="shared" si="882"/>
        <v>0</v>
      </c>
      <c r="R2611" s="37">
        <f t="shared" si="883"/>
        <v>0</v>
      </c>
      <c r="S2611" s="37">
        <f t="shared" si="884"/>
        <v>0</v>
      </c>
      <c r="T2611" s="37">
        <f t="shared" si="885"/>
        <v>0</v>
      </c>
      <c r="U2611" s="37">
        <f t="shared" si="886"/>
        <v>0</v>
      </c>
      <c r="V2611" s="37">
        <f t="shared" si="887"/>
        <v>20000</v>
      </c>
      <c r="W2611" s="37">
        <f t="shared" si="888"/>
        <v>0</v>
      </c>
    </row>
    <row r="2612" spans="1:23" x14ac:dyDescent="0.35">
      <c r="A2612" s="30">
        <v>46002</v>
      </c>
      <c r="B2612" s="31" t="s">
        <v>985</v>
      </c>
      <c r="C2612" s="31" t="s">
        <v>400</v>
      </c>
      <c r="D2612" s="31">
        <v>89476.57</v>
      </c>
      <c r="E2612" s="31">
        <v>14316.25</v>
      </c>
      <c r="F2612" s="31">
        <v>103792.82</v>
      </c>
      <c r="G2612" s="31">
        <v>103792.82</v>
      </c>
      <c r="H2612" s="31">
        <f t="shared" si="889"/>
        <v>89476.57</v>
      </c>
      <c r="I2612" s="30">
        <v>46032</v>
      </c>
      <c r="J2612" s="30" t="s">
        <v>505</v>
      </c>
      <c r="K2612" s="31" t="s">
        <v>504</v>
      </c>
      <c r="L2612" s="31" t="s">
        <v>835</v>
      </c>
      <c r="M2612" s="31" t="s">
        <v>388</v>
      </c>
      <c r="N2612" s="7">
        <v>46031</v>
      </c>
      <c r="O2612" s="33">
        <f t="shared" si="880"/>
        <v>1</v>
      </c>
      <c r="P2612" s="33">
        <f t="shared" si="881"/>
        <v>2</v>
      </c>
      <c r="Q2612" s="52">
        <f t="shared" si="882"/>
        <v>0</v>
      </c>
      <c r="R2612" s="37">
        <f t="shared" si="883"/>
        <v>0</v>
      </c>
      <c r="S2612" s="37">
        <f t="shared" si="884"/>
        <v>0</v>
      </c>
      <c r="T2612" s="37">
        <f t="shared" si="885"/>
        <v>0</v>
      </c>
      <c r="U2612" s="37">
        <f t="shared" si="886"/>
        <v>0</v>
      </c>
      <c r="V2612" s="37">
        <f t="shared" si="887"/>
        <v>89476.57</v>
      </c>
      <c r="W2612" s="37">
        <f t="shared" si="888"/>
        <v>0</v>
      </c>
    </row>
    <row r="2613" spans="1:23" x14ac:dyDescent="0.35">
      <c r="A2613" s="30">
        <v>46001</v>
      </c>
      <c r="B2613" s="31" t="s">
        <v>986</v>
      </c>
      <c r="C2613" s="31" t="s">
        <v>512</v>
      </c>
      <c r="D2613" s="31">
        <v>6880</v>
      </c>
      <c r="E2613" s="31">
        <v>1100.8</v>
      </c>
      <c r="F2613" s="31">
        <v>7980.8</v>
      </c>
      <c r="G2613" s="31">
        <v>7980.8</v>
      </c>
      <c r="H2613" s="31">
        <f t="shared" si="889"/>
        <v>6880</v>
      </c>
      <c r="I2613" s="30">
        <v>46031</v>
      </c>
      <c r="J2613" s="30" t="s">
        <v>506</v>
      </c>
      <c r="K2613" s="31" t="s">
        <v>504</v>
      </c>
      <c r="L2613" s="31" t="s">
        <v>835</v>
      </c>
      <c r="M2613" s="31" t="s">
        <v>388</v>
      </c>
      <c r="N2613" s="7">
        <v>46031</v>
      </c>
      <c r="O2613" s="33">
        <f t="shared" si="880"/>
        <v>1</v>
      </c>
      <c r="P2613" s="33">
        <f t="shared" si="881"/>
        <v>2</v>
      </c>
      <c r="Q2613" s="52">
        <f t="shared" si="882"/>
        <v>1</v>
      </c>
      <c r="R2613" s="37">
        <f t="shared" si="883"/>
        <v>6880</v>
      </c>
      <c r="S2613" s="37">
        <f t="shared" si="884"/>
        <v>0</v>
      </c>
      <c r="T2613" s="37">
        <f t="shared" si="885"/>
        <v>0</v>
      </c>
      <c r="U2613" s="37">
        <f t="shared" si="886"/>
        <v>0</v>
      </c>
      <c r="V2613" s="37">
        <f t="shared" si="887"/>
        <v>0</v>
      </c>
      <c r="W2613" s="37">
        <f t="shared" si="888"/>
        <v>0</v>
      </c>
    </row>
    <row r="2614" spans="1:23" x14ac:dyDescent="0.35">
      <c r="A2614" s="30">
        <v>45996</v>
      </c>
      <c r="B2614" s="31" t="s">
        <v>977</v>
      </c>
      <c r="C2614" s="31" t="s">
        <v>586</v>
      </c>
      <c r="D2614" s="31">
        <v>14625</v>
      </c>
      <c r="E2614" s="31"/>
      <c r="F2614" s="31">
        <v>14625</v>
      </c>
      <c r="G2614" s="31">
        <v>14625</v>
      </c>
      <c r="H2614" s="31">
        <f t="shared" si="889"/>
        <v>14625</v>
      </c>
      <c r="I2614" s="30">
        <v>46026</v>
      </c>
      <c r="J2614" s="30" t="s">
        <v>506</v>
      </c>
      <c r="K2614" s="31" t="s">
        <v>504</v>
      </c>
      <c r="L2614" s="31" t="s">
        <v>397</v>
      </c>
      <c r="M2614" s="31" t="s">
        <v>388</v>
      </c>
      <c r="N2614" s="7">
        <v>46031</v>
      </c>
      <c r="O2614" s="33">
        <f t="shared" si="880"/>
        <v>1</v>
      </c>
      <c r="P2614" s="33">
        <f t="shared" si="881"/>
        <v>2</v>
      </c>
      <c r="Q2614" s="52">
        <f t="shared" si="882"/>
        <v>6</v>
      </c>
      <c r="R2614" s="37">
        <f t="shared" si="883"/>
        <v>14625</v>
      </c>
      <c r="S2614" s="37">
        <f t="shared" si="884"/>
        <v>0</v>
      </c>
      <c r="T2614" s="37">
        <f t="shared" si="885"/>
        <v>0</v>
      </c>
      <c r="U2614" s="37">
        <f t="shared" si="886"/>
        <v>0</v>
      </c>
      <c r="V2614" s="37">
        <f t="shared" si="887"/>
        <v>0</v>
      </c>
      <c r="W2614" s="37">
        <f t="shared" si="888"/>
        <v>0</v>
      </c>
    </row>
    <row r="2615" spans="1:23" x14ac:dyDescent="0.35">
      <c r="A2615" s="30">
        <v>45994</v>
      </c>
      <c r="B2615" s="31" t="s">
        <v>978</v>
      </c>
      <c r="C2615" s="31" t="s">
        <v>644</v>
      </c>
      <c r="D2615" s="31">
        <v>16202.5</v>
      </c>
      <c r="E2615" s="31">
        <v>2592.4</v>
      </c>
      <c r="F2615" s="31">
        <v>18794.900000000001</v>
      </c>
      <c r="G2615" s="31">
        <v>18794.900000000001</v>
      </c>
      <c r="H2615" s="31">
        <f t="shared" si="889"/>
        <v>16202.5</v>
      </c>
      <c r="I2615" s="30">
        <v>46024</v>
      </c>
      <c r="J2615" s="30" t="s">
        <v>506</v>
      </c>
      <c r="K2615" s="31" t="s">
        <v>504</v>
      </c>
      <c r="L2615" s="31" t="s">
        <v>835</v>
      </c>
      <c r="M2615" s="31" t="s">
        <v>388</v>
      </c>
      <c r="N2615" s="7">
        <v>46031</v>
      </c>
      <c r="O2615" s="33">
        <f t="shared" si="880"/>
        <v>1</v>
      </c>
      <c r="P2615" s="33">
        <f t="shared" si="881"/>
        <v>2</v>
      </c>
      <c r="Q2615" s="52">
        <f t="shared" si="882"/>
        <v>8</v>
      </c>
      <c r="R2615" s="37">
        <f t="shared" si="883"/>
        <v>16202.5</v>
      </c>
      <c r="S2615" s="37">
        <f t="shared" si="884"/>
        <v>0</v>
      </c>
      <c r="T2615" s="37">
        <f t="shared" si="885"/>
        <v>0</v>
      </c>
      <c r="U2615" s="37">
        <f t="shared" si="886"/>
        <v>0</v>
      </c>
      <c r="V2615" s="37">
        <f t="shared" si="887"/>
        <v>0</v>
      </c>
      <c r="W2615" s="37">
        <f t="shared" si="888"/>
        <v>0</v>
      </c>
    </row>
    <row r="2616" spans="1:23" x14ac:dyDescent="0.35">
      <c r="A2616" s="30">
        <v>45993</v>
      </c>
      <c r="B2616" s="31" t="s">
        <v>980</v>
      </c>
      <c r="C2616" s="31" t="s">
        <v>792</v>
      </c>
      <c r="D2616" s="31">
        <v>82000</v>
      </c>
      <c r="E2616" s="31">
        <v>13120</v>
      </c>
      <c r="F2616" s="31">
        <v>95120</v>
      </c>
      <c r="G2616" s="31">
        <v>95120</v>
      </c>
      <c r="H2616" s="31">
        <f t="shared" si="889"/>
        <v>82000</v>
      </c>
      <c r="I2616" s="30">
        <v>46023</v>
      </c>
      <c r="J2616" s="30" t="s">
        <v>506</v>
      </c>
      <c r="K2616" s="31" t="s">
        <v>504</v>
      </c>
      <c r="L2616" s="31" t="s">
        <v>397</v>
      </c>
      <c r="M2616" s="31" t="s">
        <v>388</v>
      </c>
      <c r="N2616" s="7">
        <v>46031</v>
      </c>
      <c r="O2616" s="33">
        <f t="shared" si="880"/>
        <v>1</v>
      </c>
      <c r="P2616" s="33">
        <f t="shared" si="881"/>
        <v>2</v>
      </c>
      <c r="Q2616" s="52">
        <f t="shared" si="882"/>
        <v>9</v>
      </c>
      <c r="R2616" s="37">
        <f t="shared" si="883"/>
        <v>82000</v>
      </c>
      <c r="S2616" s="37">
        <f t="shared" si="884"/>
        <v>0</v>
      </c>
      <c r="T2616" s="37">
        <f t="shared" si="885"/>
        <v>0</v>
      </c>
      <c r="U2616" s="37">
        <f t="shared" si="886"/>
        <v>0</v>
      </c>
      <c r="V2616" s="37">
        <f t="shared" si="887"/>
        <v>0</v>
      </c>
      <c r="W2616" s="37">
        <f t="shared" si="888"/>
        <v>0</v>
      </c>
    </row>
    <row r="2617" spans="1:23" x14ac:dyDescent="0.35">
      <c r="A2617" s="30">
        <v>45993</v>
      </c>
      <c r="B2617" s="31" t="s">
        <v>981</v>
      </c>
      <c r="C2617" s="31" t="s">
        <v>926</v>
      </c>
      <c r="D2617" s="31">
        <v>42000</v>
      </c>
      <c r="E2617" s="31">
        <v>6720</v>
      </c>
      <c r="F2617" s="31">
        <v>48720</v>
      </c>
      <c r="G2617" s="31">
        <v>48720</v>
      </c>
      <c r="H2617" s="31">
        <f t="shared" si="889"/>
        <v>42000</v>
      </c>
      <c r="I2617" s="30">
        <v>46023</v>
      </c>
      <c r="J2617" s="30" t="s">
        <v>506</v>
      </c>
      <c r="K2617" s="31" t="s">
        <v>504</v>
      </c>
      <c r="L2617" s="31" t="s">
        <v>835</v>
      </c>
      <c r="M2617" s="31" t="s">
        <v>388</v>
      </c>
      <c r="N2617" s="7">
        <v>46031</v>
      </c>
      <c r="O2617" s="33">
        <f t="shared" si="880"/>
        <v>1</v>
      </c>
      <c r="P2617" s="33">
        <f t="shared" si="881"/>
        <v>2</v>
      </c>
      <c r="Q2617" s="52">
        <f t="shared" si="882"/>
        <v>9</v>
      </c>
      <c r="R2617" s="37">
        <f t="shared" si="883"/>
        <v>42000</v>
      </c>
      <c r="S2617" s="37">
        <f t="shared" si="884"/>
        <v>0</v>
      </c>
      <c r="T2617" s="37">
        <f t="shared" si="885"/>
        <v>0</v>
      </c>
      <c r="U2617" s="37">
        <f t="shared" si="886"/>
        <v>0</v>
      </c>
      <c r="V2617" s="37">
        <f t="shared" si="887"/>
        <v>0</v>
      </c>
      <c r="W2617" s="37">
        <f t="shared" si="888"/>
        <v>0</v>
      </c>
    </row>
    <row r="2618" spans="1:23" x14ac:dyDescent="0.35">
      <c r="A2618" s="30">
        <v>45993</v>
      </c>
      <c r="B2618" s="31" t="s">
        <v>982</v>
      </c>
      <c r="C2618" s="31" t="s">
        <v>800</v>
      </c>
      <c r="D2618" s="31">
        <v>8370</v>
      </c>
      <c r="E2618" s="31">
        <v>1339.2</v>
      </c>
      <c r="F2618" s="31">
        <v>9709.2000000000007</v>
      </c>
      <c r="G2618" s="31">
        <v>9709.2000000000007</v>
      </c>
      <c r="H2618" s="31">
        <f t="shared" si="889"/>
        <v>8370</v>
      </c>
      <c r="I2618" s="30">
        <v>46023</v>
      </c>
      <c r="J2618" s="30" t="s">
        <v>506</v>
      </c>
      <c r="K2618" s="31" t="s">
        <v>504</v>
      </c>
      <c r="L2618" s="31" t="s">
        <v>835</v>
      </c>
      <c r="M2618" s="31" t="s">
        <v>388</v>
      </c>
      <c r="N2618" s="7">
        <v>46031</v>
      </c>
      <c r="O2618" s="33">
        <f t="shared" si="880"/>
        <v>1</v>
      </c>
      <c r="P2618" s="33">
        <f t="shared" si="881"/>
        <v>2</v>
      </c>
      <c r="Q2618" s="52">
        <f t="shared" si="882"/>
        <v>9</v>
      </c>
      <c r="R2618" s="37">
        <f t="shared" si="883"/>
        <v>8370</v>
      </c>
      <c r="S2618" s="37">
        <f t="shared" si="884"/>
        <v>0</v>
      </c>
      <c r="T2618" s="37">
        <f t="shared" si="885"/>
        <v>0</v>
      </c>
      <c r="U2618" s="37">
        <f t="shared" si="886"/>
        <v>0</v>
      </c>
      <c r="V2618" s="37">
        <f t="shared" si="887"/>
        <v>0</v>
      </c>
      <c r="W2618" s="37">
        <f t="shared" si="888"/>
        <v>0</v>
      </c>
    </row>
    <row r="2619" spans="1:23" x14ac:dyDescent="0.35">
      <c r="A2619" s="30">
        <v>45989</v>
      </c>
      <c r="B2619" s="31" t="s">
        <v>970</v>
      </c>
      <c r="C2619" s="31" t="s">
        <v>644</v>
      </c>
      <c r="D2619" s="31">
        <v>9632.02</v>
      </c>
      <c r="E2619" s="31">
        <v>1541.12</v>
      </c>
      <c r="F2619" s="31">
        <v>11173.14</v>
      </c>
      <c r="G2619" s="31">
        <v>11173.14</v>
      </c>
      <c r="H2619" s="31">
        <f t="shared" si="889"/>
        <v>9632.02</v>
      </c>
      <c r="I2619" s="30">
        <v>46019</v>
      </c>
      <c r="J2619" s="30" t="s">
        <v>506</v>
      </c>
      <c r="K2619" s="31" t="s">
        <v>504</v>
      </c>
      <c r="L2619" s="31" t="s">
        <v>835</v>
      </c>
      <c r="M2619" s="31" t="s">
        <v>388</v>
      </c>
      <c r="N2619" s="7">
        <v>46031</v>
      </c>
      <c r="O2619" s="33">
        <f t="shared" si="880"/>
        <v>1</v>
      </c>
      <c r="P2619" s="33">
        <f t="shared" si="881"/>
        <v>2</v>
      </c>
      <c r="Q2619" s="52">
        <f t="shared" si="882"/>
        <v>13</v>
      </c>
      <c r="R2619" s="37">
        <f t="shared" si="883"/>
        <v>9632.02</v>
      </c>
      <c r="S2619" s="37">
        <f t="shared" si="884"/>
        <v>0</v>
      </c>
      <c r="T2619" s="37">
        <f t="shared" si="885"/>
        <v>0</v>
      </c>
      <c r="U2619" s="37">
        <f t="shared" si="886"/>
        <v>0</v>
      </c>
      <c r="V2619" s="37">
        <f t="shared" si="887"/>
        <v>0</v>
      </c>
      <c r="W2619" s="37">
        <f t="shared" si="888"/>
        <v>0</v>
      </c>
    </row>
    <row r="2620" spans="1:23" x14ac:dyDescent="0.35">
      <c r="A2620" s="30">
        <v>45989</v>
      </c>
      <c r="B2620" s="31" t="s">
        <v>971</v>
      </c>
      <c r="C2620" s="31" t="s">
        <v>512</v>
      </c>
      <c r="D2620" s="31">
        <v>16450</v>
      </c>
      <c r="E2620" s="31">
        <v>2632</v>
      </c>
      <c r="F2620" s="31">
        <v>19082</v>
      </c>
      <c r="G2620" s="31">
        <v>19082</v>
      </c>
      <c r="H2620" s="31">
        <f t="shared" si="889"/>
        <v>16450</v>
      </c>
      <c r="I2620" s="30">
        <v>46019</v>
      </c>
      <c r="J2620" s="30" t="s">
        <v>506</v>
      </c>
      <c r="K2620" s="31" t="s">
        <v>504</v>
      </c>
      <c r="L2620" s="31" t="s">
        <v>835</v>
      </c>
      <c r="M2620" s="31" t="s">
        <v>388</v>
      </c>
      <c r="N2620" s="7">
        <v>46031</v>
      </c>
      <c r="O2620" s="33">
        <f t="shared" si="880"/>
        <v>1</v>
      </c>
      <c r="P2620" s="33">
        <f t="shared" si="881"/>
        <v>2</v>
      </c>
      <c r="Q2620" s="52">
        <f t="shared" si="882"/>
        <v>13</v>
      </c>
      <c r="R2620" s="37">
        <f t="shared" si="883"/>
        <v>16450</v>
      </c>
      <c r="S2620" s="37">
        <f t="shared" si="884"/>
        <v>0</v>
      </c>
      <c r="T2620" s="37">
        <f t="shared" si="885"/>
        <v>0</v>
      </c>
      <c r="U2620" s="37">
        <f t="shared" si="886"/>
        <v>0</v>
      </c>
      <c r="V2620" s="37">
        <f t="shared" si="887"/>
        <v>0</v>
      </c>
      <c r="W2620" s="37">
        <f t="shared" si="888"/>
        <v>0</v>
      </c>
    </row>
    <row r="2621" spans="1:23" x14ac:dyDescent="0.35">
      <c r="A2621" s="30">
        <v>45953</v>
      </c>
      <c r="B2621" s="31" t="s">
        <v>960</v>
      </c>
      <c r="C2621" s="31" t="s">
        <v>858</v>
      </c>
      <c r="D2621" s="31">
        <v>19694.400000000001</v>
      </c>
      <c r="E2621" s="31">
        <v>3151.1</v>
      </c>
      <c r="F2621" s="31">
        <v>22845.5</v>
      </c>
      <c r="G2621" s="31">
        <v>2429.5</v>
      </c>
      <c r="H2621" s="31">
        <f>G2621/1.16</f>
        <v>2094.3965517241381</v>
      </c>
      <c r="I2621" s="30">
        <v>45968</v>
      </c>
      <c r="J2621" s="30" t="s">
        <v>506</v>
      </c>
      <c r="K2621" s="31" t="s">
        <v>510</v>
      </c>
      <c r="L2621" s="31" t="s">
        <v>835</v>
      </c>
      <c r="M2621" s="31" t="s">
        <v>388</v>
      </c>
      <c r="N2621" s="7">
        <v>46031</v>
      </c>
      <c r="O2621" s="33">
        <f t="shared" si="880"/>
        <v>1</v>
      </c>
      <c r="P2621" s="33">
        <f t="shared" si="881"/>
        <v>2</v>
      </c>
      <c r="Q2621" s="52">
        <f t="shared" si="882"/>
        <v>64</v>
      </c>
      <c r="R2621" s="37">
        <f t="shared" si="883"/>
        <v>0</v>
      </c>
      <c r="S2621" s="37">
        <f t="shared" si="884"/>
        <v>0</v>
      </c>
      <c r="T2621" s="37">
        <f t="shared" si="885"/>
        <v>2094.3965517241381</v>
      </c>
      <c r="U2621" s="37">
        <f t="shared" si="886"/>
        <v>0</v>
      </c>
      <c r="V2621" s="37">
        <f t="shared" si="887"/>
        <v>0</v>
      </c>
      <c r="W2621" s="37">
        <f t="shared" si="888"/>
        <v>0</v>
      </c>
    </row>
    <row r="2622" spans="1:23" x14ac:dyDescent="0.35">
      <c r="A2622" s="30">
        <v>45944</v>
      </c>
      <c r="B2622" s="31" t="s">
        <v>959</v>
      </c>
      <c r="C2622" s="31" t="s">
        <v>920</v>
      </c>
      <c r="D2622" s="31">
        <v>14295.42</v>
      </c>
      <c r="E2622" s="31">
        <v>2287.27</v>
      </c>
      <c r="F2622" s="31">
        <v>16582.689999999999</v>
      </c>
      <c r="G2622" s="31">
        <v>16582.689999999999</v>
      </c>
      <c r="H2622" s="31">
        <f t="shared" ref="H2622:H2630" si="890">D2622</f>
        <v>14295.42</v>
      </c>
      <c r="I2622" s="30">
        <v>45974</v>
      </c>
      <c r="J2622" s="30" t="s">
        <v>506</v>
      </c>
      <c r="K2622" s="31" t="s">
        <v>504</v>
      </c>
      <c r="L2622" s="31" t="s">
        <v>835</v>
      </c>
      <c r="M2622" s="31" t="s">
        <v>388</v>
      </c>
      <c r="N2622" s="7">
        <v>46031</v>
      </c>
      <c r="O2622" s="33">
        <f t="shared" si="880"/>
        <v>1</v>
      </c>
      <c r="P2622" s="33">
        <f t="shared" si="881"/>
        <v>2</v>
      </c>
      <c r="Q2622" s="52">
        <f t="shared" si="882"/>
        <v>58</v>
      </c>
      <c r="R2622" s="37">
        <f t="shared" si="883"/>
        <v>0</v>
      </c>
      <c r="S2622" s="37">
        <f t="shared" si="884"/>
        <v>14295.42</v>
      </c>
      <c r="T2622" s="37">
        <f t="shared" si="885"/>
        <v>0</v>
      </c>
      <c r="U2622" s="37">
        <f t="shared" si="886"/>
        <v>0</v>
      </c>
      <c r="V2622" s="37">
        <f t="shared" si="887"/>
        <v>0</v>
      </c>
      <c r="W2622" s="37">
        <f t="shared" si="888"/>
        <v>0</v>
      </c>
    </row>
    <row r="2623" spans="1:23" x14ac:dyDescent="0.35">
      <c r="A2623" s="30">
        <v>45933</v>
      </c>
      <c r="B2623" s="31" t="s">
        <v>953</v>
      </c>
      <c r="C2623" s="31" t="s">
        <v>920</v>
      </c>
      <c r="D2623" s="31">
        <v>24043.32</v>
      </c>
      <c r="E2623" s="31">
        <v>3846.93</v>
      </c>
      <c r="F2623" s="31">
        <v>27890.25</v>
      </c>
      <c r="G2623" s="31">
        <v>27890.25</v>
      </c>
      <c r="H2623" s="31">
        <f t="shared" si="890"/>
        <v>24043.32</v>
      </c>
      <c r="I2623" s="30">
        <v>45963</v>
      </c>
      <c r="J2623" s="30" t="s">
        <v>506</v>
      </c>
      <c r="K2623" s="31" t="s">
        <v>504</v>
      </c>
      <c r="L2623" s="31" t="s">
        <v>835</v>
      </c>
      <c r="M2623" s="31" t="s">
        <v>388</v>
      </c>
      <c r="N2623" s="7">
        <v>46031</v>
      </c>
      <c r="O2623" s="33">
        <f t="shared" si="880"/>
        <v>1</v>
      </c>
      <c r="P2623" s="33">
        <f t="shared" si="881"/>
        <v>2</v>
      </c>
      <c r="Q2623" s="52">
        <f t="shared" si="882"/>
        <v>69</v>
      </c>
      <c r="R2623" s="37">
        <f t="shared" si="883"/>
        <v>0</v>
      </c>
      <c r="S2623" s="37">
        <f t="shared" si="884"/>
        <v>0</v>
      </c>
      <c r="T2623" s="37">
        <f t="shared" si="885"/>
        <v>24043.32</v>
      </c>
      <c r="U2623" s="37">
        <f t="shared" si="886"/>
        <v>0</v>
      </c>
      <c r="V2623" s="37">
        <f t="shared" si="887"/>
        <v>0</v>
      </c>
      <c r="W2623" s="37">
        <f t="shared" si="888"/>
        <v>0</v>
      </c>
    </row>
    <row r="2624" spans="1:23" x14ac:dyDescent="0.35">
      <c r="A2624" s="30">
        <v>45931</v>
      </c>
      <c r="B2624" s="31" t="s">
        <v>954</v>
      </c>
      <c r="C2624" s="31" t="s">
        <v>768</v>
      </c>
      <c r="D2624" s="31">
        <v>21675</v>
      </c>
      <c r="E2624" s="31">
        <v>3468</v>
      </c>
      <c r="F2624" s="31">
        <v>25143</v>
      </c>
      <c r="G2624" s="31">
        <v>25143</v>
      </c>
      <c r="H2624" s="31">
        <f t="shared" si="890"/>
        <v>21675</v>
      </c>
      <c r="I2624" s="30">
        <v>45961</v>
      </c>
      <c r="J2624" s="30" t="s">
        <v>506</v>
      </c>
      <c r="K2624" s="31" t="s">
        <v>504</v>
      </c>
      <c r="L2624" s="31" t="s">
        <v>405</v>
      </c>
      <c r="M2624" s="31" t="s">
        <v>388</v>
      </c>
      <c r="N2624" s="7">
        <v>46031</v>
      </c>
      <c r="O2624" s="33">
        <f t="shared" si="880"/>
        <v>1</v>
      </c>
      <c r="P2624" s="33">
        <f t="shared" si="881"/>
        <v>2</v>
      </c>
      <c r="Q2624" s="52">
        <f t="shared" si="882"/>
        <v>71</v>
      </c>
      <c r="R2624" s="37">
        <f t="shared" si="883"/>
        <v>0</v>
      </c>
      <c r="S2624" s="37">
        <f t="shared" si="884"/>
        <v>0</v>
      </c>
      <c r="T2624" s="37">
        <f t="shared" si="885"/>
        <v>21675</v>
      </c>
      <c r="U2624" s="37">
        <f t="shared" si="886"/>
        <v>0</v>
      </c>
      <c r="V2624" s="37">
        <f t="shared" si="887"/>
        <v>0</v>
      </c>
      <c r="W2624" s="37">
        <f t="shared" si="888"/>
        <v>0</v>
      </c>
    </row>
    <row r="2625" spans="1:23" x14ac:dyDescent="0.35">
      <c r="A2625" s="30">
        <v>45930</v>
      </c>
      <c r="B2625" s="31" t="s">
        <v>944</v>
      </c>
      <c r="C2625" s="31" t="s">
        <v>920</v>
      </c>
      <c r="D2625" s="31">
        <v>115800</v>
      </c>
      <c r="E2625" s="31">
        <v>18528</v>
      </c>
      <c r="F2625" s="31">
        <v>134328</v>
      </c>
      <c r="G2625" s="31">
        <v>134328</v>
      </c>
      <c r="H2625" s="31">
        <f t="shared" si="890"/>
        <v>115800</v>
      </c>
      <c r="I2625" s="30">
        <v>45960</v>
      </c>
      <c r="J2625" s="30" t="s">
        <v>506</v>
      </c>
      <c r="K2625" s="31" t="s">
        <v>504</v>
      </c>
      <c r="L2625" s="31" t="s">
        <v>835</v>
      </c>
      <c r="M2625" s="31" t="s">
        <v>388</v>
      </c>
      <c r="N2625" s="7">
        <v>46031</v>
      </c>
      <c r="O2625" s="33">
        <f t="shared" si="880"/>
        <v>1</v>
      </c>
      <c r="P2625" s="33">
        <f t="shared" si="881"/>
        <v>2</v>
      </c>
      <c r="Q2625" s="52">
        <f t="shared" si="882"/>
        <v>72</v>
      </c>
      <c r="R2625" s="37">
        <f t="shared" si="883"/>
        <v>0</v>
      </c>
      <c r="S2625" s="37">
        <f t="shared" si="884"/>
        <v>0</v>
      </c>
      <c r="T2625" s="37">
        <f t="shared" si="885"/>
        <v>115800</v>
      </c>
      <c r="U2625" s="37">
        <f t="shared" si="886"/>
        <v>0</v>
      </c>
      <c r="V2625" s="37">
        <f t="shared" si="887"/>
        <v>0</v>
      </c>
      <c r="W2625" s="37">
        <f t="shared" si="888"/>
        <v>0</v>
      </c>
    </row>
    <row r="2626" spans="1:23" x14ac:dyDescent="0.35">
      <c r="A2626" s="30">
        <v>45920</v>
      </c>
      <c r="B2626" s="31" t="s">
        <v>941</v>
      </c>
      <c r="C2626" s="31" t="s">
        <v>920</v>
      </c>
      <c r="D2626" s="31">
        <v>28965.32</v>
      </c>
      <c r="E2626" s="31">
        <v>4634.45</v>
      </c>
      <c r="F2626" s="31">
        <v>33599.769999999997</v>
      </c>
      <c r="G2626" s="31">
        <v>33599.769999999997</v>
      </c>
      <c r="H2626" s="31">
        <f t="shared" si="890"/>
        <v>28965.32</v>
      </c>
      <c r="I2626" s="30">
        <v>45950</v>
      </c>
      <c r="J2626" s="30" t="s">
        <v>506</v>
      </c>
      <c r="K2626" s="31" t="s">
        <v>504</v>
      </c>
      <c r="L2626" s="31" t="s">
        <v>835</v>
      </c>
      <c r="M2626" s="31" t="s">
        <v>388</v>
      </c>
      <c r="N2626" s="7">
        <v>46031</v>
      </c>
      <c r="O2626" s="33">
        <f t="shared" si="880"/>
        <v>1</v>
      </c>
      <c r="P2626" s="33">
        <f t="shared" si="881"/>
        <v>2</v>
      </c>
      <c r="Q2626" s="52">
        <f t="shared" si="882"/>
        <v>82</v>
      </c>
      <c r="R2626" s="37">
        <f t="shared" si="883"/>
        <v>0</v>
      </c>
      <c r="S2626" s="37">
        <f t="shared" si="884"/>
        <v>0</v>
      </c>
      <c r="T2626" s="37">
        <f t="shared" si="885"/>
        <v>28965.32</v>
      </c>
      <c r="U2626" s="37">
        <f t="shared" si="886"/>
        <v>0</v>
      </c>
      <c r="V2626" s="37">
        <f t="shared" si="887"/>
        <v>0</v>
      </c>
      <c r="W2626" s="37">
        <f t="shared" si="888"/>
        <v>0</v>
      </c>
    </row>
    <row r="2627" spans="1:23" x14ac:dyDescent="0.35">
      <c r="A2627" s="30">
        <v>45915</v>
      </c>
      <c r="B2627" s="31" t="s">
        <v>935</v>
      </c>
      <c r="C2627" s="31" t="s">
        <v>514</v>
      </c>
      <c r="D2627" s="31">
        <v>7125</v>
      </c>
      <c r="E2627" s="31">
        <v>1140</v>
      </c>
      <c r="F2627" s="31">
        <v>8265</v>
      </c>
      <c r="G2627" s="31">
        <v>8265</v>
      </c>
      <c r="H2627" s="31">
        <f t="shared" si="890"/>
        <v>7125</v>
      </c>
      <c r="I2627" s="30">
        <v>45945</v>
      </c>
      <c r="J2627" s="30" t="s">
        <v>506</v>
      </c>
      <c r="K2627" s="31" t="s">
        <v>504</v>
      </c>
      <c r="L2627" s="31" t="s">
        <v>397</v>
      </c>
      <c r="M2627" s="31" t="s">
        <v>388</v>
      </c>
      <c r="N2627" s="7">
        <v>46031</v>
      </c>
      <c r="O2627" s="33">
        <f t="shared" si="880"/>
        <v>1</v>
      </c>
      <c r="P2627" s="33">
        <f t="shared" si="881"/>
        <v>2</v>
      </c>
      <c r="Q2627" s="52">
        <f t="shared" si="882"/>
        <v>87</v>
      </c>
      <c r="R2627" s="37">
        <f t="shared" si="883"/>
        <v>0</v>
      </c>
      <c r="S2627" s="37">
        <f t="shared" si="884"/>
        <v>0</v>
      </c>
      <c r="T2627" s="37">
        <f t="shared" si="885"/>
        <v>7125</v>
      </c>
      <c r="U2627" s="37">
        <f t="shared" si="886"/>
        <v>0</v>
      </c>
      <c r="V2627" s="37">
        <f t="shared" si="887"/>
        <v>0</v>
      </c>
      <c r="W2627" s="37">
        <f t="shared" si="888"/>
        <v>0</v>
      </c>
    </row>
    <row r="2628" spans="1:23" x14ac:dyDescent="0.35">
      <c r="A2628" s="30">
        <v>45896</v>
      </c>
      <c r="B2628" s="31" t="s">
        <v>921</v>
      </c>
      <c r="C2628" s="31" t="s">
        <v>514</v>
      </c>
      <c r="D2628" s="31">
        <v>4375</v>
      </c>
      <c r="E2628" s="31">
        <v>700</v>
      </c>
      <c r="F2628" s="31">
        <v>5075</v>
      </c>
      <c r="G2628" s="31">
        <v>5075</v>
      </c>
      <c r="H2628" s="31">
        <f t="shared" si="890"/>
        <v>4375</v>
      </c>
      <c r="I2628" s="30">
        <v>45926</v>
      </c>
      <c r="J2628" s="30" t="s">
        <v>506</v>
      </c>
      <c r="K2628" s="31" t="s">
        <v>504</v>
      </c>
      <c r="L2628" s="31" t="s">
        <v>397</v>
      </c>
      <c r="M2628" s="31" t="s">
        <v>388</v>
      </c>
      <c r="N2628" s="7">
        <v>46031</v>
      </c>
      <c r="O2628" s="33">
        <f t="shared" si="880"/>
        <v>1</v>
      </c>
      <c r="P2628" s="33">
        <f t="shared" si="881"/>
        <v>2</v>
      </c>
      <c r="Q2628" s="52">
        <f t="shared" si="882"/>
        <v>106</v>
      </c>
      <c r="R2628" s="37">
        <f t="shared" si="883"/>
        <v>0</v>
      </c>
      <c r="S2628" s="37">
        <f t="shared" si="884"/>
        <v>0</v>
      </c>
      <c r="T2628" s="37">
        <f t="shared" si="885"/>
        <v>0</v>
      </c>
      <c r="U2628" s="37">
        <f t="shared" si="886"/>
        <v>4375</v>
      </c>
      <c r="V2628" s="37">
        <f t="shared" si="887"/>
        <v>0</v>
      </c>
      <c r="W2628" s="37">
        <f t="shared" si="888"/>
        <v>0</v>
      </c>
    </row>
    <row r="2629" spans="1:23" x14ac:dyDescent="0.35">
      <c r="A2629" s="30">
        <v>45895</v>
      </c>
      <c r="B2629" s="31" t="s">
        <v>922</v>
      </c>
      <c r="C2629" s="31" t="s">
        <v>545</v>
      </c>
      <c r="D2629" s="31">
        <v>22364.16</v>
      </c>
      <c r="E2629" s="31"/>
      <c r="F2629" s="31">
        <v>22364.16</v>
      </c>
      <c r="G2629" s="31">
        <v>22364.16</v>
      </c>
      <c r="H2629" s="31">
        <f t="shared" si="890"/>
        <v>22364.16</v>
      </c>
      <c r="I2629" s="30">
        <v>45925</v>
      </c>
      <c r="J2629" s="30" t="s">
        <v>506</v>
      </c>
      <c r="K2629" s="31" t="s">
        <v>504</v>
      </c>
      <c r="L2629" s="31" t="s">
        <v>405</v>
      </c>
      <c r="M2629" s="31" t="s">
        <v>388</v>
      </c>
      <c r="N2629" s="7">
        <v>46031</v>
      </c>
      <c r="O2629" s="33">
        <f t="shared" si="880"/>
        <v>1</v>
      </c>
      <c r="P2629" s="33">
        <f t="shared" si="881"/>
        <v>2</v>
      </c>
      <c r="Q2629" s="52">
        <f t="shared" si="882"/>
        <v>107</v>
      </c>
      <c r="R2629" s="37">
        <f t="shared" si="883"/>
        <v>0</v>
      </c>
      <c r="S2629" s="37">
        <f t="shared" si="884"/>
        <v>0</v>
      </c>
      <c r="T2629" s="37">
        <f t="shared" si="885"/>
        <v>0</v>
      </c>
      <c r="U2629" s="37">
        <f t="shared" si="886"/>
        <v>22364.16</v>
      </c>
      <c r="V2629" s="37">
        <f t="shared" si="887"/>
        <v>0</v>
      </c>
      <c r="W2629" s="37">
        <f t="shared" si="888"/>
        <v>0</v>
      </c>
    </row>
    <row r="2630" spans="1:23" x14ac:dyDescent="0.35">
      <c r="A2630" s="30">
        <v>45876</v>
      </c>
      <c r="B2630" s="31" t="s">
        <v>886</v>
      </c>
      <c r="C2630" s="31" t="s">
        <v>545</v>
      </c>
      <c r="D2630" s="31">
        <v>22343.040000000001</v>
      </c>
      <c r="E2630" s="31"/>
      <c r="F2630" s="31">
        <v>22343.040000000001</v>
      </c>
      <c r="G2630" s="31">
        <v>22343.040000000001</v>
      </c>
      <c r="H2630" s="31">
        <f t="shared" si="890"/>
        <v>22343.040000000001</v>
      </c>
      <c r="I2630" s="30">
        <v>45906</v>
      </c>
      <c r="J2630" s="30" t="s">
        <v>506</v>
      </c>
      <c r="K2630" s="31" t="s">
        <v>504</v>
      </c>
      <c r="L2630" s="31" t="s">
        <v>405</v>
      </c>
      <c r="M2630" s="31" t="s">
        <v>388</v>
      </c>
      <c r="N2630" s="7">
        <v>46031</v>
      </c>
      <c r="O2630" s="33">
        <f t="shared" si="880"/>
        <v>1</v>
      </c>
      <c r="P2630" s="33">
        <f t="shared" si="881"/>
        <v>2</v>
      </c>
      <c r="Q2630" s="52">
        <f t="shared" si="882"/>
        <v>126</v>
      </c>
      <c r="R2630" s="37">
        <f t="shared" si="883"/>
        <v>0</v>
      </c>
      <c r="S2630" s="37">
        <f t="shared" si="884"/>
        <v>0</v>
      </c>
      <c r="T2630" s="37">
        <f t="shared" si="885"/>
        <v>0</v>
      </c>
      <c r="U2630" s="37">
        <f t="shared" si="886"/>
        <v>22343.040000000001</v>
      </c>
      <c r="V2630" s="37">
        <f t="shared" si="887"/>
        <v>0</v>
      </c>
      <c r="W2630" s="37">
        <f t="shared" si="888"/>
        <v>0</v>
      </c>
    </row>
    <row r="2631" spans="1:23" x14ac:dyDescent="0.35">
      <c r="A2631" s="30">
        <v>45869</v>
      </c>
      <c r="B2631" s="31" t="s">
        <v>884</v>
      </c>
      <c r="C2631" s="31" t="s">
        <v>480</v>
      </c>
      <c r="D2631" s="31">
        <v>761801.88</v>
      </c>
      <c r="E2631" s="31">
        <v>121888.3</v>
      </c>
      <c r="F2631" s="31">
        <v>883690.18</v>
      </c>
      <c r="G2631" s="31">
        <v>232979.43</v>
      </c>
      <c r="H2631" s="31">
        <f>G2631/1.16</f>
        <v>200844.33620689655</v>
      </c>
      <c r="I2631" s="30">
        <v>45884</v>
      </c>
      <c r="J2631" s="30" t="s">
        <v>506</v>
      </c>
      <c r="K2631" s="31" t="s">
        <v>510</v>
      </c>
      <c r="L2631" s="31" t="s">
        <v>835</v>
      </c>
      <c r="M2631" s="31" t="s">
        <v>388</v>
      </c>
      <c r="N2631" s="7">
        <v>46031</v>
      </c>
      <c r="O2631" s="33">
        <f t="shared" si="880"/>
        <v>1</v>
      </c>
      <c r="P2631" s="33">
        <f t="shared" si="881"/>
        <v>2</v>
      </c>
      <c r="Q2631" s="52">
        <f t="shared" si="882"/>
        <v>148</v>
      </c>
      <c r="R2631" s="37">
        <f t="shared" si="883"/>
        <v>0</v>
      </c>
      <c r="S2631" s="37">
        <f t="shared" si="884"/>
        <v>0</v>
      </c>
      <c r="T2631" s="37">
        <f t="shared" si="885"/>
        <v>0</v>
      </c>
      <c r="U2631" s="37">
        <f t="shared" si="886"/>
        <v>200844.33620689655</v>
      </c>
      <c r="V2631" s="37">
        <f t="shared" si="887"/>
        <v>0</v>
      </c>
      <c r="W2631" s="37">
        <f t="shared" si="888"/>
        <v>0</v>
      </c>
    </row>
    <row r="2632" spans="1:23" x14ac:dyDescent="0.35">
      <c r="A2632" s="30">
        <v>45840</v>
      </c>
      <c r="B2632" s="31" t="s">
        <v>863</v>
      </c>
      <c r="C2632" s="31" t="s">
        <v>406</v>
      </c>
      <c r="D2632" s="31">
        <v>14940</v>
      </c>
      <c r="E2632" s="31">
        <v>2390.4</v>
      </c>
      <c r="F2632" s="31">
        <v>17330.400000000001</v>
      </c>
      <c r="G2632" s="31">
        <v>17330.400000000001</v>
      </c>
      <c r="H2632" s="31">
        <f t="shared" ref="H2632:H2637" si="891">D2632</f>
        <v>14940</v>
      </c>
      <c r="I2632" s="30">
        <v>45870</v>
      </c>
      <c r="J2632" s="30" t="s">
        <v>506</v>
      </c>
      <c r="K2632" s="31" t="s">
        <v>504</v>
      </c>
      <c r="L2632" s="31" t="s">
        <v>405</v>
      </c>
      <c r="M2632" s="31" t="s">
        <v>388</v>
      </c>
      <c r="N2632" s="7">
        <v>46031</v>
      </c>
      <c r="O2632" s="33">
        <f t="shared" si="880"/>
        <v>1</v>
      </c>
      <c r="P2632" s="33">
        <f t="shared" si="881"/>
        <v>2</v>
      </c>
      <c r="Q2632" s="52">
        <f t="shared" si="882"/>
        <v>162</v>
      </c>
      <c r="R2632" s="37">
        <f t="shared" si="883"/>
        <v>0</v>
      </c>
      <c r="S2632" s="37">
        <f t="shared" si="884"/>
        <v>0</v>
      </c>
      <c r="T2632" s="37">
        <f t="shared" si="885"/>
        <v>0</v>
      </c>
      <c r="U2632" s="37">
        <f t="shared" si="886"/>
        <v>14940</v>
      </c>
      <c r="V2632" s="37">
        <f t="shared" si="887"/>
        <v>0</v>
      </c>
      <c r="W2632" s="37">
        <f t="shared" si="888"/>
        <v>0</v>
      </c>
    </row>
    <row r="2633" spans="1:23" x14ac:dyDescent="0.35">
      <c r="A2633" s="30">
        <v>45827</v>
      </c>
      <c r="B2633" s="31" t="s">
        <v>854</v>
      </c>
      <c r="C2633" s="31" t="s">
        <v>406</v>
      </c>
      <c r="D2633" s="31">
        <v>22410</v>
      </c>
      <c r="E2633" s="31">
        <v>3585.6</v>
      </c>
      <c r="F2633" s="31">
        <v>25995.599999999999</v>
      </c>
      <c r="G2633" s="31">
        <v>25995.599999999999</v>
      </c>
      <c r="H2633" s="31">
        <f t="shared" si="891"/>
        <v>22410</v>
      </c>
      <c r="I2633" s="30">
        <v>45857</v>
      </c>
      <c r="J2633" s="30" t="s">
        <v>506</v>
      </c>
      <c r="K2633" s="31" t="s">
        <v>504</v>
      </c>
      <c r="L2633" s="31" t="s">
        <v>405</v>
      </c>
      <c r="M2633" s="31" t="s">
        <v>388</v>
      </c>
      <c r="N2633" s="7">
        <v>46031</v>
      </c>
      <c r="O2633" s="33">
        <f t="shared" si="880"/>
        <v>1</v>
      </c>
      <c r="P2633" s="33">
        <f t="shared" si="881"/>
        <v>2</v>
      </c>
      <c r="Q2633" s="52">
        <f t="shared" si="882"/>
        <v>175</v>
      </c>
      <c r="R2633" s="37">
        <f t="shared" si="883"/>
        <v>0</v>
      </c>
      <c r="S2633" s="37">
        <f t="shared" si="884"/>
        <v>0</v>
      </c>
      <c r="T2633" s="37">
        <f t="shared" si="885"/>
        <v>0</v>
      </c>
      <c r="U2633" s="37">
        <f t="shared" si="886"/>
        <v>22410</v>
      </c>
      <c r="V2633" s="37">
        <f t="shared" si="887"/>
        <v>0</v>
      </c>
      <c r="W2633" s="37">
        <f t="shared" si="888"/>
        <v>0</v>
      </c>
    </row>
    <row r="2634" spans="1:23" x14ac:dyDescent="0.35">
      <c r="A2634" s="30">
        <v>45814</v>
      </c>
      <c r="B2634" s="31" t="s">
        <v>845</v>
      </c>
      <c r="C2634" s="31" t="s">
        <v>406</v>
      </c>
      <c r="D2634" s="31">
        <v>19012.5</v>
      </c>
      <c r="E2634" s="31">
        <v>3042</v>
      </c>
      <c r="F2634" s="31">
        <v>22054.5</v>
      </c>
      <c r="G2634" s="31">
        <v>22054.5</v>
      </c>
      <c r="H2634" s="31">
        <f t="shared" si="891"/>
        <v>19012.5</v>
      </c>
      <c r="I2634" s="30">
        <v>45844</v>
      </c>
      <c r="J2634" s="30" t="s">
        <v>506</v>
      </c>
      <c r="K2634" s="31" t="s">
        <v>504</v>
      </c>
      <c r="L2634" s="31" t="s">
        <v>405</v>
      </c>
      <c r="M2634" s="31" t="s">
        <v>388</v>
      </c>
      <c r="N2634" s="7">
        <v>46031</v>
      </c>
      <c r="O2634" s="33">
        <f t="shared" si="880"/>
        <v>1</v>
      </c>
      <c r="P2634" s="33">
        <f t="shared" si="881"/>
        <v>2</v>
      </c>
      <c r="Q2634" s="52">
        <f t="shared" si="882"/>
        <v>188</v>
      </c>
      <c r="R2634" s="37">
        <f t="shared" si="883"/>
        <v>0</v>
      </c>
      <c r="S2634" s="37">
        <f t="shared" si="884"/>
        <v>0</v>
      </c>
      <c r="T2634" s="37">
        <f t="shared" si="885"/>
        <v>0</v>
      </c>
      <c r="U2634" s="37">
        <f t="shared" si="886"/>
        <v>19012.5</v>
      </c>
      <c r="V2634" s="37">
        <f t="shared" si="887"/>
        <v>0</v>
      </c>
      <c r="W2634" s="37">
        <f t="shared" si="888"/>
        <v>0</v>
      </c>
    </row>
    <row r="2635" spans="1:23" x14ac:dyDescent="0.35">
      <c r="A2635" s="30">
        <v>45799</v>
      </c>
      <c r="B2635" s="31" t="s">
        <v>844</v>
      </c>
      <c r="C2635" s="31" t="s">
        <v>798</v>
      </c>
      <c r="D2635" s="31">
        <v>3477.15</v>
      </c>
      <c r="E2635" s="31">
        <v>556.34</v>
      </c>
      <c r="F2635" s="31">
        <v>4033.49</v>
      </c>
      <c r="G2635" s="31">
        <v>4033.49</v>
      </c>
      <c r="H2635" s="31">
        <f t="shared" si="891"/>
        <v>3477.15</v>
      </c>
      <c r="I2635" s="30">
        <v>45829</v>
      </c>
      <c r="J2635" s="30" t="s">
        <v>506</v>
      </c>
      <c r="K2635" s="31" t="s">
        <v>504</v>
      </c>
      <c r="L2635" s="31" t="s">
        <v>405</v>
      </c>
      <c r="M2635" s="31" t="s">
        <v>388</v>
      </c>
      <c r="N2635" s="7">
        <v>46031</v>
      </c>
      <c r="O2635" s="33">
        <f t="shared" si="880"/>
        <v>1</v>
      </c>
      <c r="P2635" s="33">
        <f t="shared" si="881"/>
        <v>2</v>
      </c>
      <c r="Q2635" s="52">
        <f t="shared" si="882"/>
        <v>203</v>
      </c>
      <c r="R2635" s="37">
        <f t="shared" si="883"/>
        <v>0</v>
      </c>
      <c r="S2635" s="37">
        <f t="shared" si="884"/>
        <v>0</v>
      </c>
      <c r="T2635" s="37">
        <f t="shared" si="885"/>
        <v>0</v>
      </c>
      <c r="U2635" s="37">
        <f t="shared" si="886"/>
        <v>3477.15</v>
      </c>
      <c r="V2635" s="37">
        <f t="shared" si="887"/>
        <v>0</v>
      </c>
      <c r="W2635" s="37">
        <f t="shared" si="888"/>
        <v>0</v>
      </c>
    </row>
    <row r="2636" spans="1:23" x14ac:dyDescent="0.35">
      <c r="A2636" s="30">
        <v>45792</v>
      </c>
      <c r="B2636" s="31" t="s">
        <v>840</v>
      </c>
      <c r="C2636" s="31" t="s">
        <v>798</v>
      </c>
      <c r="D2636" s="31">
        <v>162680</v>
      </c>
      <c r="E2636" s="31">
        <v>26028.799999999999</v>
      </c>
      <c r="F2636" s="31">
        <v>188708.8</v>
      </c>
      <c r="G2636" s="31">
        <v>188708.8</v>
      </c>
      <c r="H2636" s="31">
        <f t="shared" si="891"/>
        <v>162680</v>
      </c>
      <c r="I2636" s="30">
        <v>45822</v>
      </c>
      <c r="J2636" s="30" t="s">
        <v>506</v>
      </c>
      <c r="K2636" s="31" t="s">
        <v>504</v>
      </c>
      <c r="L2636" s="31" t="s">
        <v>405</v>
      </c>
      <c r="M2636" s="31" t="s">
        <v>388</v>
      </c>
      <c r="N2636" s="7">
        <v>46031</v>
      </c>
      <c r="O2636" s="33">
        <f t="shared" si="880"/>
        <v>1</v>
      </c>
      <c r="P2636" s="33">
        <f t="shared" si="881"/>
        <v>2</v>
      </c>
      <c r="Q2636" s="52">
        <f t="shared" si="882"/>
        <v>210</v>
      </c>
      <c r="R2636" s="37">
        <f t="shared" si="883"/>
        <v>0</v>
      </c>
      <c r="S2636" s="37">
        <f t="shared" si="884"/>
        <v>0</v>
      </c>
      <c r="T2636" s="37">
        <f t="shared" si="885"/>
        <v>0</v>
      </c>
      <c r="U2636" s="37">
        <f t="shared" si="886"/>
        <v>162680</v>
      </c>
      <c r="V2636" s="37">
        <f t="shared" si="887"/>
        <v>0</v>
      </c>
      <c r="W2636" s="37">
        <f t="shared" si="888"/>
        <v>0</v>
      </c>
    </row>
    <row r="2637" spans="1:23" x14ac:dyDescent="0.35">
      <c r="A2637" s="30">
        <v>45792</v>
      </c>
      <c r="B2637" s="31" t="s">
        <v>841</v>
      </c>
      <c r="C2637" s="31" t="s">
        <v>798</v>
      </c>
      <c r="D2637" s="31">
        <v>6970.68</v>
      </c>
      <c r="E2637" s="31">
        <v>1115.31</v>
      </c>
      <c r="F2637" s="31">
        <v>8085.99</v>
      </c>
      <c r="G2637" s="31">
        <v>8085.99</v>
      </c>
      <c r="H2637" s="31">
        <f t="shared" si="891"/>
        <v>6970.68</v>
      </c>
      <c r="I2637" s="30">
        <v>45822</v>
      </c>
      <c r="J2637" s="30" t="s">
        <v>506</v>
      </c>
      <c r="K2637" s="31" t="s">
        <v>504</v>
      </c>
      <c r="L2637" s="31" t="s">
        <v>405</v>
      </c>
      <c r="M2637" s="31" t="s">
        <v>388</v>
      </c>
      <c r="N2637" s="7">
        <v>46031</v>
      </c>
      <c r="O2637" s="33">
        <f t="shared" si="880"/>
        <v>1</v>
      </c>
      <c r="P2637" s="33">
        <f t="shared" si="881"/>
        <v>2</v>
      </c>
      <c r="Q2637" s="52">
        <f t="shared" si="882"/>
        <v>210</v>
      </c>
      <c r="R2637" s="37">
        <f t="shared" si="883"/>
        <v>0</v>
      </c>
      <c r="S2637" s="37">
        <f t="shared" si="884"/>
        <v>0</v>
      </c>
      <c r="T2637" s="37">
        <f t="shared" si="885"/>
        <v>0</v>
      </c>
      <c r="U2637" s="37">
        <f t="shared" si="886"/>
        <v>6970.68</v>
      </c>
      <c r="V2637" s="37">
        <f t="shared" si="887"/>
        <v>0</v>
      </c>
      <c r="W2637" s="37">
        <f t="shared" si="888"/>
        <v>0</v>
      </c>
    </row>
    <row r="2638" spans="1:23" x14ac:dyDescent="0.35">
      <c r="A2638" s="30">
        <v>45792</v>
      </c>
      <c r="B2638" s="31" t="s">
        <v>842</v>
      </c>
      <c r="C2638" s="31" t="s">
        <v>406</v>
      </c>
      <c r="D2638" s="31">
        <v>31024.799999999999</v>
      </c>
      <c r="E2638" s="31">
        <v>4963.97</v>
      </c>
      <c r="F2638" s="31">
        <v>35988.769999999997</v>
      </c>
      <c r="G2638" s="31">
        <v>15542.87</v>
      </c>
      <c r="H2638" s="31">
        <f>G2638/1.16</f>
        <v>13399.025862068967</v>
      </c>
      <c r="I2638" s="30">
        <v>45822</v>
      </c>
      <c r="J2638" s="30" t="s">
        <v>506</v>
      </c>
      <c r="K2638" s="31" t="s">
        <v>510</v>
      </c>
      <c r="L2638" s="31" t="s">
        <v>405</v>
      </c>
      <c r="M2638" s="31" t="s">
        <v>388</v>
      </c>
      <c r="N2638" s="7">
        <v>46031</v>
      </c>
      <c r="O2638" s="33">
        <f t="shared" ref="O2638:O2654" si="892">MONTH(N2638)</f>
        <v>1</v>
      </c>
      <c r="P2638" s="33">
        <f t="shared" ref="P2638:P2654" si="893">WEEKNUM(N2638)</f>
        <v>2</v>
      </c>
      <c r="Q2638" s="52">
        <f t="shared" ref="Q2638:Q2654" si="894">IF(J2638="Vencido",N2638-I2638+1,0)</f>
        <v>210</v>
      </c>
      <c r="R2638" s="37">
        <f t="shared" ref="R2638:R2654" si="895">IF(Q2638&gt;0,IF(Q2638&lt;31,H2638,0),0)</f>
        <v>0</v>
      </c>
      <c r="S2638" s="37">
        <f t="shared" ref="S2638:S2654" si="896">IF(Q2638&gt;30,IF(Q2638&lt;61,H2638,0),0)</f>
        <v>0</v>
      </c>
      <c r="T2638" s="37">
        <f t="shared" ref="T2638:T2654" si="897">IF(Q2638&gt;60,IF(Q2638&lt;91,H2638,0),0)</f>
        <v>0</v>
      </c>
      <c r="U2638" s="37">
        <f t="shared" ref="U2638:U2654" si="898">IF(Q2638&gt;90,H2638,0)</f>
        <v>13399.025862068967</v>
      </c>
      <c r="V2638" s="37">
        <f t="shared" ref="V2638:V2653" si="899">IF(J2638="Por vencer",H2638,0)</f>
        <v>0</v>
      </c>
      <c r="W2638" s="37">
        <f t="shared" ref="W2638:W2653" si="900">IF(J2638="Vigente",H2638,0)</f>
        <v>0</v>
      </c>
    </row>
    <row r="2639" spans="1:23" x14ac:dyDescent="0.35">
      <c r="A2639" s="30">
        <v>45790</v>
      </c>
      <c r="B2639" s="31" t="s">
        <v>843</v>
      </c>
      <c r="C2639" s="31" t="s">
        <v>798</v>
      </c>
      <c r="D2639" s="31">
        <v>20992.5</v>
      </c>
      <c r="E2639" s="31">
        <v>3358.8</v>
      </c>
      <c r="F2639" s="31">
        <v>24351.3</v>
      </c>
      <c r="G2639" s="31">
        <v>24351.3</v>
      </c>
      <c r="H2639" s="31">
        <f t="shared" ref="H2639:H2643" si="901">D2639</f>
        <v>20992.5</v>
      </c>
      <c r="I2639" s="30">
        <v>45820</v>
      </c>
      <c r="J2639" s="30" t="s">
        <v>506</v>
      </c>
      <c r="K2639" s="31" t="s">
        <v>504</v>
      </c>
      <c r="L2639" s="31" t="s">
        <v>405</v>
      </c>
      <c r="M2639" s="31" t="s">
        <v>388</v>
      </c>
      <c r="N2639" s="7">
        <v>46031</v>
      </c>
      <c r="O2639" s="33">
        <f t="shared" si="892"/>
        <v>1</v>
      </c>
      <c r="P2639" s="33">
        <f t="shared" si="893"/>
        <v>2</v>
      </c>
      <c r="Q2639" s="52">
        <f t="shared" si="894"/>
        <v>212</v>
      </c>
      <c r="R2639" s="37">
        <f t="shared" si="895"/>
        <v>0</v>
      </c>
      <c r="S2639" s="37">
        <f t="shared" si="896"/>
        <v>0</v>
      </c>
      <c r="T2639" s="37">
        <f t="shared" si="897"/>
        <v>0</v>
      </c>
      <c r="U2639" s="37">
        <f t="shared" si="898"/>
        <v>20992.5</v>
      </c>
      <c r="V2639" s="37">
        <f t="shared" si="899"/>
        <v>0</v>
      </c>
      <c r="W2639" s="37">
        <f t="shared" si="900"/>
        <v>0</v>
      </c>
    </row>
    <row r="2640" spans="1:23" x14ac:dyDescent="0.35">
      <c r="A2640" s="30">
        <v>45784</v>
      </c>
      <c r="B2640" s="31" t="s">
        <v>838</v>
      </c>
      <c r="C2640" s="31" t="s">
        <v>798</v>
      </c>
      <c r="D2640" s="31">
        <v>5250</v>
      </c>
      <c r="E2640" s="31">
        <v>840</v>
      </c>
      <c r="F2640" s="31">
        <v>6090</v>
      </c>
      <c r="G2640" s="31">
        <v>6090</v>
      </c>
      <c r="H2640" s="31">
        <f t="shared" si="901"/>
        <v>5250</v>
      </c>
      <c r="I2640" s="30">
        <v>45814</v>
      </c>
      <c r="J2640" s="30" t="s">
        <v>506</v>
      </c>
      <c r="K2640" s="31" t="s">
        <v>504</v>
      </c>
      <c r="L2640" s="31" t="s">
        <v>405</v>
      </c>
      <c r="M2640" s="31" t="s">
        <v>388</v>
      </c>
      <c r="N2640" s="7">
        <v>46031</v>
      </c>
      <c r="O2640" s="33">
        <f t="shared" si="892"/>
        <v>1</v>
      </c>
      <c r="P2640" s="33">
        <f t="shared" si="893"/>
        <v>2</v>
      </c>
      <c r="Q2640" s="52">
        <f t="shared" si="894"/>
        <v>218</v>
      </c>
      <c r="R2640" s="37">
        <f t="shared" si="895"/>
        <v>0</v>
      </c>
      <c r="S2640" s="37">
        <f t="shared" si="896"/>
        <v>0</v>
      </c>
      <c r="T2640" s="37">
        <f t="shared" si="897"/>
        <v>0</v>
      </c>
      <c r="U2640" s="37">
        <f t="shared" si="898"/>
        <v>5250</v>
      </c>
      <c r="V2640" s="37">
        <f t="shared" si="899"/>
        <v>0</v>
      </c>
      <c r="W2640" s="37">
        <f t="shared" si="900"/>
        <v>0</v>
      </c>
    </row>
    <row r="2641" spans="1:23" x14ac:dyDescent="0.35">
      <c r="A2641" s="30">
        <v>45772</v>
      </c>
      <c r="B2641" s="31" t="s">
        <v>836</v>
      </c>
      <c r="C2641" s="31" t="s">
        <v>798</v>
      </c>
      <c r="D2641" s="31">
        <v>45500</v>
      </c>
      <c r="E2641" s="31">
        <v>7280</v>
      </c>
      <c r="F2641" s="31">
        <v>52780</v>
      </c>
      <c r="G2641" s="31">
        <v>52780</v>
      </c>
      <c r="H2641" s="31">
        <f t="shared" si="901"/>
        <v>45500</v>
      </c>
      <c r="I2641" s="30">
        <v>45802</v>
      </c>
      <c r="J2641" s="30" t="s">
        <v>506</v>
      </c>
      <c r="K2641" s="31" t="s">
        <v>504</v>
      </c>
      <c r="L2641" s="31" t="s">
        <v>405</v>
      </c>
      <c r="M2641" s="31" t="s">
        <v>388</v>
      </c>
      <c r="N2641" s="7">
        <v>46031</v>
      </c>
      <c r="O2641" s="33">
        <f t="shared" si="892"/>
        <v>1</v>
      </c>
      <c r="P2641" s="33">
        <f t="shared" si="893"/>
        <v>2</v>
      </c>
      <c r="Q2641" s="52">
        <f t="shared" si="894"/>
        <v>230</v>
      </c>
      <c r="R2641" s="37">
        <f t="shared" si="895"/>
        <v>0</v>
      </c>
      <c r="S2641" s="37">
        <f t="shared" si="896"/>
        <v>0</v>
      </c>
      <c r="T2641" s="37">
        <f t="shared" si="897"/>
        <v>0</v>
      </c>
      <c r="U2641" s="37">
        <f t="shared" si="898"/>
        <v>45500</v>
      </c>
      <c r="V2641" s="37">
        <f t="shared" si="899"/>
        <v>0</v>
      </c>
      <c r="W2641" s="37">
        <f t="shared" si="900"/>
        <v>0</v>
      </c>
    </row>
    <row r="2642" spans="1:23" x14ac:dyDescent="0.35">
      <c r="A2642" s="30">
        <v>45757</v>
      </c>
      <c r="B2642" s="31" t="s">
        <v>832</v>
      </c>
      <c r="C2642" s="31" t="s">
        <v>508</v>
      </c>
      <c r="D2642" s="31">
        <v>62545.08</v>
      </c>
      <c r="E2642" s="31">
        <v>10007.209999999999</v>
      </c>
      <c r="F2642" s="31">
        <v>72552.289999999994</v>
      </c>
      <c r="G2642" s="31">
        <v>72552.289999999994</v>
      </c>
      <c r="H2642" s="31">
        <f t="shared" si="901"/>
        <v>62545.08</v>
      </c>
      <c r="I2642" s="30">
        <v>45787</v>
      </c>
      <c r="J2642" s="30" t="s">
        <v>506</v>
      </c>
      <c r="K2642" s="31" t="s">
        <v>504</v>
      </c>
      <c r="L2642" s="31" t="s">
        <v>397</v>
      </c>
      <c r="M2642" s="31" t="s">
        <v>388</v>
      </c>
      <c r="N2642" s="7">
        <v>46031</v>
      </c>
      <c r="O2642" s="33">
        <f t="shared" si="892"/>
        <v>1</v>
      </c>
      <c r="P2642" s="33">
        <f t="shared" si="893"/>
        <v>2</v>
      </c>
      <c r="Q2642" s="52">
        <f t="shared" si="894"/>
        <v>245</v>
      </c>
      <c r="R2642" s="37">
        <f t="shared" si="895"/>
        <v>0</v>
      </c>
      <c r="S2642" s="37">
        <f t="shared" si="896"/>
        <v>0</v>
      </c>
      <c r="T2642" s="37">
        <f t="shared" si="897"/>
        <v>0</v>
      </c>
      <c r="U2642" s="37">
        <f t="shared" si="898"/>
        <v>62545.08</v>
      </c>
      <c r="V2642" s="37">
        <f t="shared" si="899"/>
        <v>0</v>
      </c>
      <c r="W2642" s="37">
        <f t="shared" si="900"/>
        <v>0</v>
      </c>
    </row>
    <row r="2643" spans="1:23" x14ac:dyDescent="0.35">
      <c r="A2643" s="30">
        <v>45747</v>
      </c>
      <c r="B2643" s="31" t="s">
        <v>825</v>
      </c>
      <c r="C2643" s="31" t="s">
        <v>508</v>
      </c>
      <c r="D2643" s="31">
        <v>11327.06</v>
      </c>
      <c r="E2643" s="31">
        <v>1812.33</v>
      </c>
      <c r="F2643" s="31">
        <v>13139.39</v>
      </c>
      <c r="G2643" s="31">
        <v>13139.39</v>
      </c>
      <c r="H2643" s="31">
        <f t="shared" si="901"/>
        <v>11327.06</v>
      </c>
      <c r="I2643" s="30">
        <v>45777</v>
      </c>
      <c r="J2643" s="30" t="s">
        <v>506</v>
      </c>
      <c r="K2643" s="31" t="s">
        <v>504</v>
      </c>
      <c r="L2643" s="31" t="s">
        <v>397</v>
      </c>
      <c r="M2643" s="31" t="s">
        <v>388</v>
      </c>
      <c r="N2643" s="7">
        <v>46031</v>
      </c>
      <c r="O2643" s="33">
        <f t="shared" si="892"/>
        <v>1</v>
      </c>
      <c r="P2643" s="33">
        <f t="shared" si="893"/>
        <v>2</v>
      </c>
      <c r="Q2643" s="52">
        <f t="shared" si="894"/>
        <v>255</v>
      </c>
      <c r="R2643" s="37">
        <f t="shared" si="895"/>
        <v>0</v>
      </c>
      <c r="S2643" s="37">
        <f t="shared" si="896"/>
        <v>0</v>
      </c>
      <c r="T2643" s="37">
        <f t="shared" si="897"/>
        <v>0</v>
      </c>
      <c r="U2643" s="37">
        <f t="shared" si="898"/>
        <v>11327.06</v>
      </c>
      <c r="V2643" s="37">
        <f t="shared" si="899"/>
        <v>0</v>
      </c>
      <c r="W2643" s="37">
        <f t="shared" si="900"/>
        <v>0</v>
      </c>
    </row>
    <row r="2644" spans="1:23" x14ac:dyDescent="0.35">
      <c r="A2644" s="30">
        <v>45747</v>
      </c>
      <c r="B2644" s="31" t="s">
        <v>827</v>
      </c>
      <c r="C2644" s="31" t="s">
        <v>508</v>
      </c>
      <c r="D2644" s="31">
        <v>51204.75</v>
      </c>
      <c r="E2644" s="31">
        <v>8192.76</v>
      </c>
      <c r="F2644" s="31">
        <v>59397.51</v>
      </c>
      <c r="G2644" s="31">
        <v>59397.1</v>
      </c>
      <c r="H2644" s="31">
        <f t="shared" ref="H2644:H2645" si="902">G2644/1.16</f>
        <v>51204.396551724138</v>
      </c>
      <c r="I2644" s="30">
        <v>45777</v>
      </c>
      <c r="J2644" s="30" t="s">
        <v>506</v>
      </c>
      <c r="K2644" s="31" t="s">
        <v>510</v>
      </c>
      <c r="L2644" s="31" t="s">
        <v>397</v>
      </c>
      <c r="M2644" s="31" t="s">
        <v>388</v>
      </c>
      <c r="N2644" s="7">
        <v>46031</v>
      </c>
      <c r="O2644" s="33">
        <f t="shared" si="892"/>
        <v>1</v>
      </c>
      <c r="P2644" s="33">
        <f t="shared" si="893"/>
        <v>2</v>
      </c>
      <c r="Q2644" s="52">
        <f t="shared" si="894"/>
        <v>255</v>
      </c>
      <c r="R2644" s="37">
        <f t="shared" si="895"/>
        <v>0</v>
      </c>
      <c r="S2644" s="37">
        <f t="shared" si="896"/>
        <v>0</v>
      </c>
      <c r="T2644" s="37">
        <f t="shared" si="897"/>
        <v>0</v>
      </c>
      <c r="U2644" s="37">
        <f t="shared" si="898"/>
        <v>51204.396551724138</v>
      </c>
      <c r="V2644" s="37">
        <f t="shared" si="899"/>
        <v>0</v>
      </c>
      <c r="W2644" s="37">
        <f t="shared" si="900"/>
        <v>0</v>
      </c>
    </row>
    <row r="2645" spans="1:23" x14ac:dyDescent="0.35">
      <c r="A2645" s="30">
        <v>45720</v>
      </c>
      <c r="B2645" s="31" t="s">
        <v>806</v>
      </c>
      <c r="C2645" s="31" t="s">
        <v>798</v>
      </c>
      <c r="D2645" s="31">
        <v>31483.63</v>
      </c>
      <c r="E2645" s="31">
        <v>5037.38</v>
      </c>
      <c r="F2645" s="31">
        <v>36521.01</v>
      </c>
      <c r="G2645" s="31">
        <v>5816.12</v>
      </c>
      <c r="H2645" s="31">
        <f t="shared" si="902"/>
        <v>5013.8965517241386</v>
      </c>
      <c r="I2645" s="30">
        <v>45750</v>
      </c>
      <c r="J2645" s="30" t="s">
        <v>506</v>
      </c>
      <c r="K2645" s="31" t="s">
        <v>510</v>
      </c>
      <c r="L2645" s="31" t="s">
        <v>405</v>
      </c>
      <c r="M2645" s="31" t="s">
        <v>388</v>
      </c>
      <c r="N2645" s="7">
        <v>46031</v>
      </c>
      <c r="O2645" s="33">
        <f t="shared" si="892"/>
        <v>1</v>
      </c>
      <c r="P2645" s="33">
        <f t="shared" si="893"/>
        <v>2</v>
      </c>
      <c r="Q2645" s="52">
        <f t="shared" si="894"/>
        <v>282</v>
      </c>
      <c r="R2645" s="37">
        <f t="shared" si="895"/>
        <v>0</v>
      </c>
      <c r="S2645" s="37">
        <f t="shared" si="896"/>
        <v>0</v>
      </c>
      <c r="T2645" s="37">
        <f t="shared" si="897"/>
        <v>0</v>
      </c>
      <c r="U2645" s="37">
        <f t="shared" si="898"/>
        <v>5013.8965517241386</v>
      </c>
      <c r="V2645" s="37">
        <f t="shared" si="899"/>
        <v>0</v>
      </c>
      <c r="W2645" s="37">
        <f t="shared" si="900"/>
        <v>0</v>
      </c>
    </row>
    <row r="2646" spans="1:23" x14ac:dyDescent="0.35">
      <c r="A2646" s="30">
        <v>45709</v>
      </c>
      <c r="B2646" s="31" t="s">
        <v>804</v>
      </c>
      <c r="C2646" s="31" t="s">
        <v>798</v>
      </c>
      <c r="D2646" s="31">
        <v>23609.5</v>
      </c>
      <c r="E2646" s="31">
        <v>2595.6</v>
      </c>
      <c r="F2646" s="31">
        <v>26205.1</v>
      </c>
      <c r="G2646" s="31">
        <v>26205.1</v>
      </c>
      <c r="H2646" s="31">
        <f t="shared" ref="H2646:H2648" si="903">D2646</f>
        <v>23609.5</v>
      </c>
      <c r="I2646" s="30">
        <v>45784</v>
      </c>
      <c r="J2646" s="30" t="s">
        <v>506</v>
      </c>
      <c r="K2646" s="31" t="s">
        <v>504</v>
      </c>
      <c r="L2646" s="31" t="s">
        <v>405</v>
      </c>
      <c r="M2646" s="31" t="s">
        <v>388</v>
      </c>
      <c r="N2646" s="7">
        <v>46031</v>
      </c>
      <c r="O2646" s="33">
        <f t="shared" si="892"/>
        <v>1</v>
      </c>
      <c r="P2646" s="33">
        <f t="shared" si="893"/>
        <v>2</v>
      </c>
      <c r="Q2646" s="52">
        <f t="shared" si="894"/>
        <v>248</v>
      </c>
      <c r="R2646" s="37">
        <f t="shared" si="895"/>
        <v>0</v>
      </c>
      <c r="S2646" s="37">
        <f t="shared" si="896"/>
        <v>0</v>
      </c>
      <c r="T2646" s="37">
        <f t="shared" si="897"/>
        <v>0</v>
      </c>
      <c r="U2646" s="37">
        <f t="shared" si="898"/>
        <v>23609.5</v>
      </c>
      <c r="V2646" s="37">
        <f t="shared" si="899"/>
        <v>0</v>
      </c>
      <c r="W2646" s="37">
        <f t="shared" si="900"/>
        <v>0</v>
      </c>
    </row>
    <row r="2647" spans="1:23" x14ac:dyDescent="0.35">
      <c r="A2647" s="30">
        <v>45699</v>
      </c>
      <c r="B2647" s="31" t="s">
        <v>799</v>
      </c>
      <c r="C2647" s="31" t="s">
        <v>782</v>
      </c>
      <c r="D2647" s="31">
        <v>1230</v>
      </c>
      <c r="E2647" s="31"/>
      <c r="F2647" s="31">
        <v>1230</v>
      </c>
      <c r="G2647" s="31">
        <v>1230</v>
      </c>
      <c r="H2647" s="31">
        <f t="shared" si="903"/>
        <v>1230</v>
      </c>
      <c r="I2647" s="30">
        <v>45714</v>
      </c>
      <c r="J2647" s="30" t="s">
        <v>506</v>
      </c>
      <c r="K2647" s="31" t="s">
        <v>504</v>
      </c>
      <c r="L2647" s="31" t="s">
        <v>405</v>
      </c>
      <c r="M2647" s="31" t="s">
        <v>388</v>
      </c>
      <c r="N2647" s="7">
        <v>46031</v>
      </c>
      <c r="O2647" s="33">
        <f t="shared" si="892"/>
        <v>1</v>
      </c>
      <c r="P2647" s="33">
        <f t="shared" si="893"/>
        <v>2</v>
      </c>
      <c r="Q2647" s="52">
        <f t="shared" si="894"/>
        <v>318</v>
      </c>
      <c r="R2647" s="37">
        <f t="shared" si="895"/>
        <v>0</v>
      </c>
      <c r="S2647" s="37">
        <f t="shared" si="896"/>
        <v>0</v>
      </c>
      <c r="T2647" s="37">
        <f t="shared" si="897"/>
        <v>0</v>
      </c>
      <c r="U2647" s="37">
        <f t="shared" si="898"/>
        <v>1230</v>
      </c>
      <c r="V2647" s="37">
        <f t="shared" si="899"/>
        <v>0</v>
      </c>
      <c r="W2647" s="37">
        <f t="shared" si="900"/>
        <v>0</v>
      </c>
    </row>
    <row r="2648" spans="1:23" x14ac:dyDescent="0.35">
      <c r="A2648" s="30">
        <v>45610</v>
      </c>
      <c r="B2648" s="31" t="s">
        <v>760</v>
      </c>
      <c r="C2648" s="31" t="s">
        <v>413</v>
      </c>
      <c r="D2648" s="31">
        <v>2369.29</v>
      </c>
      <c r="E2648" s="31">
        <v>379.09</v>
      </c>
      <c r="F2648" s="31">
        <v>2748.38</v>
      </c>
      <c r="G2648" s="31">
        <v>2748.38</v>
      </c>
      <c r="H2648" s="31">
        <f t="shared" si="903"/>
        <v>2369.29</v>
      </c>
      <c r="I2648" s="30">
        <v>45640</v>
      </c>
      <c r="J2648" s="30" t="s">
        <v>506</v>
      </c>
      <c r="K2648" s="31" t="s">
        <v>504</v>
      </c>
      <c r="L2648" s="31" t="s">
        <v>393</v>
      </c>
      <c r="M2648" s="31" t="s">
        <v>388</v>
      </c>
      <c r="N2648" s="7">
        <v>46031</v>
      </c>
      <c r="O2648" s="33">
        <f t="shared" si="892"/>
        <v>1</v>
      </c>
      <c r="P2648" s="33">
        <f t="shared" si="893"/>
        <v>2</v>
      </c>
      <c r="Q2648" s="52">
        <f t="shared" si="894"/>
        <v>392</v>
      </c>
      <c r="R2648" s="37">
        <f t="shared" si="895"/>
        <v>0</v>
      </c>
      <c r="S2648" s="37">
        <f t="shared" si="896"/>
        <v>0</v>
      </c>
      <c r="T2648" s="37">
        <f t="shared" si="897"/>
        <v>0</v>
      </c>
      <c r="U2648" s="37">
        <f t="shared" si="898"/>
        <v>2369.29</v>
      </c>
      <c r="V2648" s="37">
        <f t="shared" si="899"/>
        <v>0</v>
      </c>
      <c r="W2648" s="37">
        <f t="shared" si="900"/>
        <v>0</v>
      </c>
    </row>
    <row r="2649" spans="1:23" x14ac:dyDescent="0.35">
      <c r="A2649" s="30">
        <v>45596</v>
      </c>
      <c r="B2649" s="31" t="s">
        <v>747</v>
      </c>
      <c r="C2649" s="31" t="s">
        <v>413</v>
      </c>
      <c r="D2649" s="31">
        <v>3719.83</v>
      </c>
      <c r="E2649" s="31">
        <v>595.16999999999996</v>
      </c>
      <c r="F2649" s="31">
        <v>4315</v>
      </c>
      <c r="G2649" s="31">
        <v>3165.98</v>
      </c>
      <c r="H2649" s="31">
        <f>G2649/1.16</f>
        <v>2729.2931034482763</v>
      </c>
      <c r="I2649" s="30">
        <v>45626</v>
      </c>
      <c r="J2649" s="30" t="s">
        <v>506</v>
      </c>
      <c r="K2649" s="31" t="s">
        <v>510</v>
      </c>
      <c r="L2649" s="31" t="s">
        <v>393</v>
      </c>
      <c r="M2649" s="31" t="s">
        <v>388</v>
      </c>
      <c r="N2649" s="7">
        <v>46031</v>
      </c>
      <c r="O2649" s="33">
        <f t="shared" si="892"/>
        <v>1</v>
      </c>
      <c r="P2649" s="33">
        <f t="shared" si="893"/>
        <v>2</v>
      </c>
      <c r="Q2649" s="52">
        <f t="shared" si="894"/>
        <v>406</v>
      </c>
      <c r="R2649" s="37">
        <f t="shared" si="895"/>
        <v>0</v>
      </c>
      <c r="S2649" s="37">
        <f t="shared" si="896"/>
        <v>0</v>
      </c>
      <c r="T2649" s="37">
        <f t="shared" si="897"/>
        <v>0</v>
      </c>
      <c r="U2649" s="37">
        <f t="shared" si="898"/>
        <v>2729.2931034482763</v>
      </c>
      <c r="V2649" s="37">
        <f t="shared" si="899"/>
        <v>0</v>
      </c>
      <c r="W2649" s="37">
        <f t="shared" si="900"/>
        <v>0</v>
      </c>
    </row>
    <row r="2650" spans="1:23" x14ac:dyDescent="0.35">
      <c r="A2650" s="30">
        <v>45582</v>
      </c>
      <c r="B2650" s="31" t="s">
        <v>741</v>
      </c>
      <c r="C2650" s="31" t="s">
        <v>413</v>
      </c>
      <c r="D2650" s="31">
        <v>21120</v>
      </c>
      <c r="E2650" s="31">
        <v>3379.2</v>
      </c>
      <c r="F2650" s="31">
        <v>24499.200000000001</v>
      </c>
      <c r="G2650" s="31">
        <v>24499.200000000001</v>
      </c>
      <c r="H2650" s="31">
        <f t="shared" ref="H2650:H2651" si="904">D2650</f>
        <v>21120</v>
      </c>
      <c r="I2650" s="30">
        <v>45612</v>
      </c>
      <c r="J2650" s="30" t="s">
        <v>506</v>
      </c>
      <c r="K2650" s="31" t="s">
        <v>504</v>
      </c>
      <c r="L2650" s="31" t="s">
        <v>393</v>
      </c>
      <c r="M2650" s="31" t="s">
        <v>388</v>
      </c>
      <c r="N2650" s="7">
        <v>46031</v>
      </c>
      <c r="O2650" s="33">
        <f t="shared" si="892"/>
        <v>1</v>
      </c>
      <c r="P2650" s="33">
        <f t="shared" si="893"/>
        <v>2</v>
      </c>
      <c r="Q2650" s="52">
        <f t="shared" si="894"/>
        <v>420</v>
      </c>
      <c r="R2650" s="37">
        <f t="shared" si="895"/>
        <v>0</v>
      </c>
      <c r="S2650" s="37">
        <f t="shared" si="896"/>
        <v>0</v>
      </c>
      <c r="T2650" s="37">
        <f t="shared" si="897"/>
        <v>0</v>
      </c>
      <c r="U2650" s="37">
        <f t="shared" si="898"/>
        <v>21120</v>
      </c>
      <c r="V2650" s="37">
        <f t="shared" si="899"/>
        <v>0</v>
      </c>
      <c r="W2650" s="37">
        <f t="shared" si="900"/>
        <v>0</v>
      </c>
    </row>
    <row r="2651" spans="1:23" x14ac:dyDescent="0.35">
      <c r="A2651" s="30">
        <v>45519</v>
      </c>
      <c r="B2651" s="31" t="s">
        <v>675</v>
      </c>
      <c r="C2651" s="31" t="s">
        <v>513</v>
      </c>
      <c r="D2651" s="31">
        <v>2475</v>
      </c>
      <c r="E2651" s="31">
        <v>396</v>
      </c>
      <c r="F2651" s="31">
        <v>2871</v>
      </c>
      <c r="G2651" s="31">
        <v>2871</v>
      </c>
      <c r="H2651" s="31">
        <f t="shared" si="904"/>
        <v>2475</v>
      </c>
      <c r="I2651" s="30">
        <v>45549</v>
      </c>
      <c r="J2651" s="30" t="s">
        <v>506</v>
      </c>
      <c r="K2651" s="31" t="s">
        <v>504</v>
      </c>
      <c r="L2651" s="31" t="s">
        <v>399</v>
      </c>
      <c r="M2651" s="31" t="s">
        <v>388</v>
      </c>
      <c r="N2651" s="7">
        <v>46031</v>
      </c>
      <c r="O2651" s="33">
        <f t="shared" si="892"/>
        <v>1</v>
      </c>
      <c r="P2651" s="33">
        <f t="shared" si="893"/>
        <v>2</v>
      </c>
      <c r="Q2651" s="52">
        <f t="shared" si="894"/>
        <v>483</v>
      </c>
      <c r="R2651" s="37">
        <f t="shared" si="895"/>
        <v>0</v>
      </c>
      <c r="S2651" s="37">
        <f t="shared" si="896"/>
        <v>0</v>
      </c>
      <c r="T2651" s="37">
        <f t="shared" si="897"/>
        <v>0</v>
      </c>
      <c r="U2651" s="37">
        <f t="shared" si="898"/>
        <v>2475</v>
      </c>
      <c r="V2651" s="37">
        <f t="shared" si="899"/>
        <v>0</v>
      </c>
      <c r="W2651" s="37">
        <f t="shared" si="900"/>
        <v>0</v>
      </c>
    </row>
    <row r="2652" spans="1:23" x14ac:dyDescent="0.35">
      <c r="A2652" s="30">
        <v>45498</v>
      </c>
      <c r="B2652" s="31" t="s">
        <v>661</v>
      </c>
      <c r="C2652" s="31" t="s">
        <v>513</v>
      </c>
      <c r="D2652" s="31">
        <v>2475</v>
      </c>
      <c r="E2652" s="31">
        <v>396</v>
      </c>
      <c r="F2652" s="31">
        <v>2871</v>
      </c>
      <c r="G2652" s="31">
        <v>2378</v>
      </c>
      <c r="H2652" s="31">
        <f>G2652/1.16</f>
        <v>2050</v>
      </c>
      <c r="I2652" s="30">
        <v>45528</v>
      </c>
      <c r="J2652" s="30" t="s">
        <v>506</v>
      </c>
      <c r="K2652" s="31" t="s">
        <v>510</v>
      </c>
      <c r="L2652" s="31" t="s">
        <v>399</v>
      </c>
      <c r="M2652" s="31" t="s">
        <v>388</v>
      </c>
      <c r="N2652" s="7">
        <v>46031</v>
      </c>
      <c r="O2652" s="33">
        <f t="shared" si="892"/>
        <v>1</v>
      </c>
      <c r="P2652" s="33">
        <f t="shared" si="893"/>
        <v>2</v>
      </c>
      <c r="Q2652" s="52">
        <f t="shared" si="894"/>
        <v>504</v>
      </c>
      <c r="R2652" s="37">
        <f t="shared" si="895"/>
        <v>0</v>
      </c>
      <c r="S2652" s="37">
        <f t="shared" si="896"/>
        <v>0</v>
      </c>
      <c r="T2652" s="37">
        <f t="shared" si="897"/>
        <v>0</v>
      </c>
      <c r="U2652" s="37">
        <f t="shared" si="898"/>
        <v>2050</v>
      </c>
      <c r="V2652" s="37">
        <f t="shared" si="899"/>
        <v>0</v>
      </c>
      <c r="W2652" s="37">
        <f t="shared" si="900"/>
        <v>0</v>
      </c>
    </row>
    <row r="2653" spans="1:23" x14ac:dyDescent="0.35">
      <c r="A2653" s="30">
        <v>45491</v>
      </c>
      <c r="B2653" s="31" t="s">
        <v>643</v>
      </c>
      <c r="C2653" s="31" t="s">
        <v>396</v>
      </c>
      <c r="D2653" s="31">
        <v>16588</v>
      </c>
      <c r="E2653" s="31">
        <v>2654.08</v>
      </c>
      <c r="F2653" s="31">
        <v>19242.080000000002</v>
      </c>
      <c r="G2653" s="31">
        <v>19242.080000000002</v>
      </c>
      <c r="H2653" s="31">
        <f t="shared" ref="H2653:H2654" si="905">D2653</f>
        <v>16588</v>
      </c>
      <c r="I2653" s="30">
        <v>45521</v>
      </c>
      <c r="J2653" s="30" t="s">
        <v>506</v>
      </c>
      <c r="K2653" s="31" t="s">
        <v>504</v>
      </c>
      <c r="L2653" s="31" t="s">
        <v>397</v>
      </c>
      <c r="M2653" s="31" t="s">
        <v>388</v>
      </c>
      <c r="N2653" s="7">
        <v>46031</v>
      </c>
      <c r="O2653" s="33">
        <f t="shared" si="892"/>
        <v>1</v>
      </c>
      <c r="P2653" s="33">
        <f t="shared" si="893"/>
        <v>2</v>
      </c>
      <c r="Q2653" s="52">
        <f t="shared" si="894"/>
        <v>511</v>
      </c>
      <c r="R2653" s="37">
        <f t="shared" si="895"/>
        <v>0</v>
      </c>
      <c r="S2653" s="37">
        <f t="shared" si="896"/>
        <v>0</v>
      </c>
      <c r="T2653" s="37">
        <f t="shared" si="897"/>
        <v>0</v>
      </c>
      <c r="U2653" s="37">
        <f t="shared" si="898"/>
        <v>16588</v>
      </c>
      <c r="V2653" s="37">
        <f t="shared" si="899"/>
        <v>0</v>
      </c>
      <c r="W2653" s="37">
        <f t="shared" si="900"/>
        <v>0</v>
      </c>
    </row>
    <row r="2654" spans="1:23" x14ac:dyDescent="0.35">
      <c r="A2654" s="30">
        <v>45352</v>
      </c>
      <c r="B2654" s="31" t="s">
        <v>515</v>
      </c>
      <c r="C2654" s="31" t="s">
        <v>509</v>
      </c>
      <c r="D2654" s="31">
        <v>8800</v>
      </c>
      <c r="E2654" s="31">
        <v>1408</v>
      </c>
      <c r="F2654" s="31">
        <v>10208</v>
      </c>
      <c r="G2654" s="31">
        <v>10208</v>
      </c>
      <c r="H2654" s="31">
        <f t="shared" si="905"/>
        <v>8800</v>
      </c>
      <c r="I2654" s="30">
        <v>45382</v>
      </c>
      <c r="J2654" s="30" t="s">
        <v>506</v>
      </c>
      <c r="K2654" s="31" t="s">
        <v>504</v>
      </c>
      <c r="L2654" s="31" t="s">
        <v>404</v>
      </c>
      <c r="M2654" s="31" t="s">
        <v>388</v>
      </c>
      <c r="N2654" s="7">
        <v>46031</v>
      </c>
      <c r="O2654" s="33">
        <f t="shared" si="892"/>
        <v>1</v>
      </c>
      <c r="P2654" s="33">
        <f t="shared" si="893"/>
        <v>2</v>
      </c>
      <c r="Q2654" s="52">
        <f t="shared" si="894"/>
        <v>650</v>
      </c>
      <c r="R2654" s="37">
        <f t="shared" si="895"/>
        <v>0</v>
      </c>
      <c r="S2654" s="37">
        <f t="shared" si="896"/>
        <v>0</v>
      </c>
      <c r="T2654" s="37">
        <f t="shared" si="897"/>
        <v>0</v>
      </c>
      <c r="U2654" s="37">
        <f t="shared" si="898"/>
        <v>8800</v>
      </c>
      <c r="V2654" s="37">
        <f t="shared" ref="V2654" si="906">IF(J2654="Por vencer",H2654,0)</f>
        <v>0</v>
      </c>
      <c r="W2654" s="37">
        <f t="shared" ref="W2654" si="907">IF(J2654="Vigente",H2654,0)</f>
        <v>0</v>
      </c>
    </row>
  </sheetData>
  <autoFilter ref="A1:W2654" xr:uid="{5775ADD1-BCD8-4D7B-896D-23034C431512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893A8-A010-4B70-9199-D1400F7D6775}">
  <sheetPr>
    <tabColor theme="8" tint="0.39997558519241921"/>
  </sheetPr>
  <dimension ref="A1:AO1809"/>
  <sheetViews>
    <sheetView showGridLines="0" topLeftCell="AF1" workbookViewId="0">
      <pane ySplit="1" topLeftCell="A2" activePane="bottomLeft" state="frozen"/>
      <selection pane="bottomLeft" activeCell="AJ2" sqref="AJ2"/>
    </sheetView>
  </sheetViews>
  <sheetFormatPr baseColWidth="10" defaultRowHeight="14.5" x14ac:dyDescent="0.35"/>
  <cols>
    <col min="1" max="1" width="18.1796875" bestFit="1" customWidth="1"/>
    <col min="2" max="2" width="12" customWidth="1"/>
    <col min="3" max="3" width="52" customWidth="1"/>
    <col min="4" max="4" width="23.54296875" customWidth="1"/>
    <col min="5" max="5" width="16.08984375" bestFit="1" customWidth="1"/>
    <col min="6" max="6" width="18.90625" bestFit="1" customWidth="1"/>
    <col min="7" max="7" width="6.81640625" bestFit="1" customWidth="1"/>
    <col min="8" max="8" width="13" bestFit="1" customWidth="1"/>
    <col min="9" max="9" width="11.36328125" bestFit="1" customWidth="1"/>
    <col min="10" max="10" width="13" bestFit="1" customWidth="1"/>
    <col min="11" max="11" width="15" bestFit="1" customWidth="1"/>
    <col min="12" max="12" width="18.36328125" bestFit="1" customWidth="1"/>
    <col min="13" max="13" width="15.1796875" bestFit="1" customWidth="1"/>
    <col min="14" max="14" width="16.81640625" customWidth="1"/>
    <col min="15" max="15" width="13.81640625" customWidth="1"/>
    <col min="16" max="16" width="15.1796875" bestFit="1" customWidth="1"/>
    <col min="17" max="17" width="10.7265625" bestFit="1" customWidth="1"/>
    <col min="18" max="18" width="16.36328125" bestFit="1" customWidth="1"/>
    <col min="19" max="19" width="17.26953125" bestFit="1" customWidth="1"/>
    <col min="20" max="20" width="16.90625" bestFit="1" customWidth="1"/>
    <col min="21" max="21" width="11.08984375" bestFit="1" customWidth="1"/>
    <col min="23" max="23" width="11.6328125" bestFit="1" customWidth="1"/>
    <col min="24" max="25" width="13.90625" bestFit="1" customWidth="1"/>
    <col min="26" max="26" width="8" bestFit="1" customWidth="1"/>
    <col min="31" max="31" width="11.08984375" bestFit="1" customWidth="1"/>
  </cols>
  <sheetData>
    <row r="1" spans="1:41" x14ac:dyDescent="0.35">
      <c r="A1" s="34" t="s">
        <v>491</v>
      </c>
      <c r="B1" s="34" t="s">
        <v>525</v>
      </c>
      <c r="C1" s="34" t="s">
        <v>526</v>
      </c>
      <c r="D1" s="34" t="s">
        <v>527</v>
      </c>
      <c r="E1" s="34" t="s">
        <v>490</v>
      </c>
      <c r="F1" s="34" t="s">
        <v>528</v>
      </c>
      <c r="G1" s="34" t="s">
        <v>529</v>
      </c>
      <c r="H1" s="34" t="s">
        <v>530</v>
      </c>
      <c r="I1" s="34" t="s">
        <v>531</v>
      </c>
      <c r="J1" s="34" t="s">
        <v>532</v>
      </c>
      <c r="K1" s="34" t="s">
        <v>533</v>
      </c>
      <c r="L1" s="34" t="s">
        <v>534</v>
      </c>
      <c r="M1" s="34" t="s">
        <v>500</v>
      </c>
      <c r="N1" s="34" t="s">
        <v>501</v>
      </c>
      <c r="O1" s="34" t="s">
        <v>535</v>
      </c>
      <c r="P1" s="35" t="s">
        <v>536</v>
      </c>
      <c r="Q1" s="35" t="s">
        <v>537</v>
      </c>
      <c r="R1" s="35" t="s">
        <v>538</v>
      </c>
      <c r="S1" s="35" t="s">
        <v>539</v>
      </c>
      <c r="T1" s="35" t="s">
        <v>540</v>
      </c>
      <c r="U1" s="35" t="s">
        <v>541</v>
      </c>
      <c r="V1" s="35" t="s">
        <v>542</v>
      </c>
      <c r="W1" s="35" t="s">
        <v>543</v>
      </c>
      <c r="X1" s="35" t="s">
        <v>530</v>
      </c>
      <c r="Y1" s="35" t="s">
        <v>532</v>
      </c>
      <c r="Z1" s="53" t="s">
        <v>499</v>
      </c>
      <c r="AA1" s="53" t="s">
        <v>364</v>
      </c>
      <c r="AB1" s="38" t="s">
        <v>365</v>
      </c>
      <c r="AC1" s="38" t="s">
        <v>366</v>
      </c>
      <c r="AD1" s="38" t="s">
        <v>568</v>
      </c>
      <c r="AE1" s="40" t="s">
        <v>569</v>
      </c>
      <c r="AF1" s="40" t="s">
        <v>570</v>
      </c>
      <c r="AG1" s="40" t="s">
        <v>581</v>
      </c>
      <c r="AH1" s="40" t="s">
        <v>503</v>
      </c>
      <c r="AJ1" s="40" t="s">
        <v>580</v>
      </c>
      <c r="AO1" s="54" t="s">
        <v>584</v>
      </c>
    </row>
    <row r="2" spans="1:41" x14ac:dyDescent="0.35">
      <c r="A2" s="13" t="s">
        <v>2457</v>
      </c>
      <c r="B2" s="13" t="s">
        <v>2458</v>
      </c>
      <c r="C2" s="13" t="s">
        <v>674</v>
      </c>
      <c r="D2" s="13" t="s">
        <v>2459</v>
      </c>
      <c r="E2" s="70">
        <v>46192</v>
      </c>
      <c r="F2" s="70">
        <v>46222</v>
      </c>
      <c r="G2" s="13" t="s">
        <v>395</v>
      </c>
      <c r="H2" s="13">
        <v>-1200</v>
      </c>
      <c r="I2" s="13">
        <v>-192</v>
      </c>
      <c r="J2" s="13">
        <v>-1392</v>
      </c>
      <c r="K2" s="13">
        <v>-1392</v>
      </c>
      <c r="L2" s="13">
        <v>1392</v>
      </c>
      <c r="M2" s="13" t="s">
        <v>504</v>
      </c>
      <c r="N2" s="31" t="s">
        <v>544</v>
      </c>
      <c r="P2" s="65">
        <f t="shared" ref="P2:P4" si="0">+F2-E2</f>
        <v>30</v>
      </c>
      <c r="Q2" t="str">
        <f t="shared" ref="Q2:Q4" si="1">IF(P2&gt;1,"Crédito","Contado")</f>
        <v>Crédito</v>
      </c>
      <c r="R2">
        <f t="shared" ref="R2:R4" si="2">DAY(F2)</f>
        <v>19</v>
      </c>
      <c r="S2">
        <f t="shared" ref="S2:S4" si="3">MONTH(F2)</f>
        <v>7</v>
      </c>
      <c r="T2">
        <f t="shared" ref="T2:T4" si="4">YEAR(F2)</f>
        <v>2026</v>
      </c>
      <c r="U2">
        <f t="shared" ref="U2:U4" si="5">DAY(E2)</f>
        <v>19</v>
      </c>
      <c r="V2">
        <f t="shared" ref="V2:V4" si="6">MONTH(E2)</f>
        <v>6</v>
      </c>
      <c r="W2">
        <f t="shared" ref="W2:W4" si="7">YEAR(E2)</f>
        <v>2026</v>
      </c>
      <c r="X2" s="59">
        <f t="shared" ref="X2:X4" si="8">+H2*-1</f>
        <v>1200</v>
      </c>
      <c r="Y2" s="59">
        <f t="shared" ref="Y2:Y4" si="9">+J2*-1</f>
        <v>1392</v>
      </c>
      <c r="Z2" t="str">
        <f t="shared" ref="Z2:Z65" si="10">IF(F2&gt;AA2,"Vigente","Vencido")</f>
        <v>Vigente</v>
      </c>
      <c r="AA2" s="39">
        <v>46199</v>
      </c>
      <c r="AB2" s="33">
        <f t="shared" ref="AB2:AB65" si="11">MONTH(AA2)</f>
        <v>6</v>
      </c>
      <c r="AC2" s="33">
        <f t="shared" ref="AC2:AC65" si="12">WEEKNUM(AA2)</f>
        <v>26</v>
      </c>
      <c r="AD2" s="33">
        <f t="shared" ref="AD2:AD65" si="13">IF(Z2="Vencido",AA2-F2+1,0)</f>
        <v>0</v>
      </c>
      <c r="AE2" s="36">
        <f t="shared" ref="AE2:AE65" si="14">IF(AD2&gt;0,IF(AD2&lt;31,X2,0),0)</f>
        <v>0</v>
      </c>
      <c r="AF2" s="36">
        <f t="shared" ref="AF2:AF65" si="15">IF(AD2&gt;30,IF(AD2&lt;61,X2,0),0)</f>
        <v>0</v>
      </c>
      <c r="AG2" s="36">
        <f t="shared" ref="AG2:AG65" si="16">IF(AD2&gt;60,X2,0)</f>
        <v>0</v>
      </c>
      <c r="AH2" s="36">
        <f t="shared" ref="AH2:AH65" si="17">IF(Z2="Vigente",X2,0)</f>
        <v>1200</v>
      </c>
    </row>
    <row r="3" spans="1:41" x14ac:dyDescent="0.35">
      <c r="A3" s="13" t="s">
        <v>2460</v>
      </c>
      <c r="B3" s="13" t="s">
        <v>2461</v>
      </c>
      <c r="C3" s="13" t="s">
        <v>674</v>
      </c>
      <c r="D3" s="13" t="s">
        <v>2462</v>
      </c>
      <c r="E3" s="70">
        <v>46192</v>
      </c>
      <c r="F3" s="70">
        <v>46222</v>
      </c>
      <c r="G3" s="13" t="s">
        <v>401</v>
      </c>
      <c r="H3" s="13">
        <v>-27720.6</v>
      </c>
      <c r="I3" s="13">
        <v>-4435.3</v>
      </c>
      <c r="J3" s="13">
        <v>-32155.9</v>
      </c>
      <c r="K3" s="13">
        <v>-1851.36</v>
      </c>
      <c r="L3" s="13">
        <v>1851.36</v>
      </c>
      <c r="M3" s="13" t="s">
        <v>504</v>
      </c>
      <c r="N3" s="31" t="s">
        <v>544</v>
      </c>
      <c r="P3" s="65">
        <f t="shared" si="0"/>
        <v>30</v>
      </c>
      <c r="Q3" t="str">
        <f t="shared" si="1"/>
        <v>Crédito</v>
      </c>
      <c r="R3">
        <f t="shared" si="2"/>
        <v>19</v>
      </c>
      <c r="S3">
        <f t="shared" si="3"/>
        <v>7</v>
      </c>
      <c r="T3">
        <f t="shared" si="4"/>
        <v>2026</v>
      </c>
      <c r="U3">
        <f t="shared" si="5"/>
        <v>19</v>
      </c>
      <c r="V3">
        <f t="shared" si="6"/>
        <v>6</v>
      </c>
      <c r="W3">
        <f t="shared" si="7"/>
        <v>2026</v>
      </c>
      <c r="X3" s="59">
        <f t="shared" si="8"/>
        <v>27720.6</v>
      </c>
      <c r="Y3" s="59">
        <f t="shared" si="9"/>
        <v>32155.9</v>
      </c>
      <c r="Z3" t="str">
        <f t="shared" si="10"/>
        <v>Vigente</v>
      </c>
      <c r="AA3" s="39">
        <v>46199</v>
      </c>
      <c r="AB3" s="33">
        <f t="shared" si="11"/>
        <v>6</v>
      </c>
      <c r="AC3" s="33">
        <f t="shared" si="12"/>
        <v>26</v>
      </c>
      <c r="AD3" s="33">
        <f t="shared" si="13"/>
        <v>0</v>
      </c>
      <c r="AE3" s="36">
        <f t="shared" si="14"/>
        <v>0</v>
      </c>
      <c r="AF3" s="36">
        <f t="shared" si="15"/>
        <v>0</v>
      </c>
      <c r="AG3" s="36">
        <f t="shared" si="16"/>
        <v>0</v>
      </c>
      <c r="AH3" s="36">
        <f t="shared" si="17"/>
        <v>27720.6</v>
      </c>
    </row>
    <row r="4" spans="1:41" x14ac:dyDescent="0.35">
      <c r="A4" s="13" t="s">
        <v>2463</v>
      </c>
      <c r="B4" s="13" t="s">
        <v>2464</v>
      </c>
      <c r="C4" s="13" t="s">
        <v>548</v>
      </c>
      <c r="D4" s="13" t="s">
        <v>2465</v>
      </c>
      <c r="E4" s="70">
        <v>46195</v>
      </c>
      <c r="F4" s="70">
        <v>46215</v>
      </c>
      <c r="G4" s="13" t="s">
        <v>395</v>
      </c>
      <c r="H4" s="13">
        <v>-64297.8</v>
      </c>
      <c r="I4" s="13">
        <v>-10287.65</v>
      </c>
      <c r="J4" s="13">
        <v>-74585.45</v>
      </c>
      <c r="K4" s="13">
        <v>-74585.45</v>
      </c>
      <c r="L4" s="13">
        <v>74585.45</v>
      </c>
      <c r="M4" s="13" t="s">
        <v>504</v>
      </c>
      <c r="N4" s="31" t="s">
        <v>544</v>
      </c>
      <c r="P4" s="65">
        <f t="shared" si="0"/>
        <v>20</v>
      </c>
      <c r="Q4" t="str">
        <f t="shared" si="1"/>
        <v>Crédito</v>
      </c>
      <c r="R4">
        <f t="shared" si="2"/>
        <v>12</v>
      </c>
      <c r="S4">
        <f t="shared" si="3"/>
        <v>7</v>
      </c>
      <c r="T4">
        <f t="shared" si="4"/>
        <v>2026</v>
      </c>
      <c r="U4">
        <f t="shared" si="5"/>
        <v>22</v>
      </c>
      <c r="V4">
        <f t="shared" si="6"/>
        <v>6</v>
      </c>
      <c r="W4">
        <f t="shared" si="7"/>
        <v>2026</v>
      </c>
      <c r="X4" s="59">
        <f t="shared" si="8"/>
        <v>64297.8</v>
      </c>
      <c r="Y4" s="59">
        <f t="shared" si="9"/>
        <v>74585.45</v>
      </c>
      <c r="Z4" t="str">
        <f t="shared" si="10"/>
        <v>Vigente</v>
      </c>
      <c r="AA4" s="39">
        <v>46199</v>
      </c>
      <c r="AB4" s="33">
        <f t="shared" si="11"/>
        <v>6</v>
      </c>
      <c r="AC4" s="33">
        <f t="shared" si="12"/>
        <v>26</v>
      </c>
      <c r="AD4" s="33">
        <f t="shared" si="13"/>
        <v>0</v>
      </c>
      <c r="AE4" s="36">
        <f t="shared" si="14"/>
        <v>0</v>
      </c>
      <c r="AF4" s="36">
        <f t="shared" si="15"/>
        <v>0</v>
      </c>
      <c r="AG4" s="36">
        <f t="shared" si="16"/>
        <v>0</v>
      </c>
      <c r="AH4" s="36">
        <f t="shared" si="17"/>
        <v>64297.8</v>
      </c>
    </row>
    <row r="5" spans="1:41" x14ac:dyDescent="0.35">
      <c r="A5" s="31" t="s">
        <v>2373</v>
      </c>
      <c r="B5" s="31" t="s">
        <v>2374</v>
      </c>
      <c r="C5" s="31" t="s">
        <v>834</v>
      </c>
      <c r="D5" s="31" t="s">
        <v>2375</v>
      </c>
      <c r="E5" s="30">
        <v>46185</v>
      </c>
      <c r="F5" s="30">
        <v>46215</v>
      </c>
      <c r="G5" s="31" t="s">
        <v>401</v>
      </c>
      <c r="H5" s="31">
        <v>-44327.42</v>
      </c>
      <c r="I5" s="31">
        <v>-7092.39</v>
      </c>
      <c r="J5" s="31">
        <v>-51419.81</v>
      </c>
      <c r="K5" s="31">
        <v>-2958</v>
      </c>
      <c r="L5" s="31">
        <v>2958</v>
      </c>
      <c r="M5" s="31" t="s">
        <v>504</v>
      </c>
      <c r="N5" s="31" t="s">
        <v>544</v>
      </c>
      <c r="O5" s="83"/>
      <c r="P5" s="65">
        <f t="shared" ref="P5:P36" si="18">+F5-E5</f>
        <v>30</v>
      </c>
      <c r="Q5" t="str">
        <f t="shared" ref="Q5:Q36" si="19">IF(P5&gt;1,"Crédito","Contado")</f>
        <v>Crédito</v>
      </c>
      <c r="R5">
        <f t="shared" ref="R5:R36" si="20">DAY(F5)</f>
        <v>12</v>
      </c>
      <c r="S5">
        <f t="shared" ref="S5:S36" si="21">MONTH(F5)</f>
        <v>7</v>
      </c>
      <c r="T5">
        <f t="shared" ref="T5:T36" si="22">YEAR(F5)</f>
        <v>2026</v>
      </c>
      <c r="U5">
        <f t="shared" ref="U5:U36" si="23">DAY(E5)</f>
        <v>12</v>
      </c>
      <c r="V5">
        <f t="shared" ref="V5:V36" si="24">MONTH(E5)</f>
        <v>6</v>
      </c>
      <c r="W5">
        <f t="shared" ref="W5:W36" si="25">YEAR(E5)</f>
        <v>2026</v>
      </c>
      <c r="X5" s="59">
        <f t="shared" ref="X5:X36" si="26">+H5*-1</f>
        <v>44327.42</v>
      </c>
      <c r="Y5" s="59">
        <f t="shared" ref="Y5:Y36" si="27">+J5*-1</f>
        <v>51419.81</v>
      </c>
      <c r="Z5" t="str">
        <f t="shared" si="10"/>
        <v>Vigente</v>
      </c>
      <c r="AA5" s="39">
        <v>46199</v>
      </c>
      <c r="AB5" s="33">
        <f t="shared" si="11"/>
        <v>6</v>
      </c>
      <c r="AC5" s="33">
        <f t="shared" si="12"/>
        <v>26</v>
      </c>
      <c r="AD5" s="33">
        <f t="shared" si="13"/>
        <v>0</v>
      </c>
      <c r="AE5" s="36">
        <f t="shared" si="14"/>
        <v>0</v>
      </c>
      <c r="AF5" s="36">
        <f t="shared" si="15"/>
        <v>0</v>
      </c>
      <c r="AG5" s="36">
        <f t="shared" si="16"/>
        <v>0</v>
      </c>
      <c r="AH5" s="36">
        <f t="shared" si="17"/>
        <v>44327.42</v>
      </c>
    </row>
    <row r="6" spans="1:41" x14ac:dyDescent="0.35">
      <c r="A6" s="31" t="s">
        <v>2376</v>
      </c>
      <c r="B6" s="31" t="s">
        <v>2377</v>
      </c>
      <c r="C6" s="31" t="s">
        <v>834</v>
      </c>
      <c r="D6" s="31" t="s">
        <v>2378</v>
      </c>
      <c r="E6" s="30">
        <v>46185</v>
      </c>
      <c r="F6" s="30">
        <v>46215</v>
      </c>
      <c r="G6" s="31" t="s">
        <v>401</v>
      </c>
      <c r="H6" s="31">
        <v>-132982.25</v>
      </c>
      <c r="I6" s="31">
        <v>-21277.16</v>
      </c>
      <c r="J6" s="31">
        <v>-154259.41</v>
      </c>
      <c r="K6" s="31">
        <v>-8874</v>
      </c>
      <c r="L6" s="31">
        <v>8874</v>
      </c>
      <c r="M6" s="31" t="s">
        <v>504</v>
      </c>
      <c r="N6" s="31" t="s">
        <v>544</v>
      </c>
      <c r="O6" s="83"/>
      <c r="P6" s="65">
        <f t="shared" si="18"/>
        <v>30</v>
      </c>
      <c r="Q6" t="str">
        <f t="shared" si="19"/>
        <v>Crédito</v>
      </c>
      <c r="R6">
        <f t="shared" si="20"/>
        <v>12</v>
      </c>
      <c r="S6">
        <f t="shared" si="21"/>
        <v>7</v>
      </c>
      <c r="T6">
        <f t="shared" si="22"/>
        <v>2026</v>
      </c>
      <c r="U6">
        <f t="shared" si="23"/>
        <v>12</v>
      </c>
      <c r="V6">
        <f t="shared" si="24"/>
        <v>6</v>
      </c>
      <c r="W6">
        <f t="shared" si="25"/>
        <v>2026</v>
      </c>
      <c r="X6" s="59">
        <f t="shared" si="26"/>
        <v>132982.25</v>
      </c>
      <c r="Y6" s="59">
        <f t="shared" si="27"/>
        <v>154259.41</v>
      </c>
      <c r="Z6" t="str">
        <f t="shared" si="10"/>
        <v>Vigente</v>
      </c>
      <c r="AA6" s="39">
        <v>46199</v>
      </c>
      <c r="AB6" s="33">
        <f t="shared" si="11"/>
        <v>6</v>
      </c>
      <c r="AC6" s="33">
        <f t="shared" si="12"/>
        <v>26</v>
      </c>
      <c r="AD6" s="33">
        <f t="shared" si="13"/>
        <v>0</v>
      </c>
      <c r="AE6" s="36">
        <f t="shared" si="14"/>
        <v>0</v>
      </c>
      <c r="AF6" s="36">
        <f t="shared" si="15"/>
        <v>0</v>
      </c>
      <c r="AG6" s="36">
        <f t="shared" si="16"/>
        <v>0</v>
      </c>
      <c r="AH6" s="36">
        <f t="shared" si="17"/>
        <v>132982.25</v>
      </c>
    </row>
    <row r="7" spans="1:41" x14ac:dyDescent="0.35">
      <c r="A7" s="31" t="s">
        <v>2379</v>
      </c>
      <c r="B7" s="31" t="s">
        <v>2380</v>
      </c>
      <c r="C7" s="31" t="s">
        <v>801</v>
      </c>
      <c r="D7" s="31" t="s">
        <v>2381</v>
      </c>
      <c r="E7" s="30">
        <v>46188</v>
      </c>
      <c r="F7" s="30">
        <v>46218</v>
      </c>
      <c r="G7" s="31" t="s">
        <v>395</v>
      </c>
      <c r="H7" s="31">
        <v>-22104</v>
      </c>
      <c r="I7" s="31">
        <v>-3536.64</v>
      </c>
      <c r="J7" s="31">
        <v>-25640.639999999999</v>
      </c>
      <c r="K7" s="31">
        <v>-25640.639999999999</v>
      </c>
      <c r="L7" s="31">
        <v>25640.639999999999</v>
      </c>
      <c r="M7" s="31" t="s">
        <v>504</v>
      </c>
      <c r="N7" s="31" t="s">
        <v>544</v>
      </c>
      <c r="O7" s="83"/>
      <c r="P7" s="65">
        <f t="shared" si="18"/>
        <v>30</v>
      </c>
      <c r="Q7" t="str">
        <f t="shared" si="19"/>
        <v>Crédito</v>
      </c>
      <c r="R7">
        <f t="shared" si="20"/>
        <v>15</v>
      </c>
      <c r="S7">
        <f t="shared" si="21"/>
        <v>7</v>
      </c>
      <c r="T7">
        <f t="shared" si="22"/>
        <v>2026</v>
      </c>
      <c r="U7">
        <f t="shared" si="23"/>
        <v>15</v>
      </c>
      <c r="V7">
        <f t="shared" si="24"/>
        <v>6</v>
      </c>
      <c r="W7">
        <f t="shared" si="25"/>
        <v>2026</v>
      </c>
      <c r="X7" s="59">
        <f t="shared" si="26"/>
        <v>22104</v>
      </c>
      <c r="Y7" s="59">
        <f t="shared" si="27"/>
        <v>25640.639999999999</v>
      </c>
      <c r="Z7" t="str">
        <f t="shared" si="10"/>
        <v>Vigente</v>
      </c>
      <c r="AA7" s="39">
        <v>46199</v>
      </c>
      <c r="AB7" s="33">
        <f t="shared" si="11"/>
        <v>6</v>
      </c>
      <c r="AC7" s="33">
        <f t="shared" si="12"/>
        <v>26</v>
      </c>
      <c r="AD7" s="33">
        <f t="shared" si="13"/>
        <v>0</v>
      </c>
      <c r="AE7" s="36">
        <f t="shared" si="14"/>
        <v>0</v>
      </c>
      <c r="AF7" s="36">
        <f t="shared" si="15"/>
        <v>0</v>
      </c>
      <c r="AG7" s="36">
        <f t="shared" si="16"/>
        <v>0</v>
      </c>
      <c r="AH7" s="36">
        <f t="shared" si="17"/>
        <v>22104</v>
      </c>
    </row>
    <row r="8" spans="1:41" x14ac:dyDescent="0.35">
      <c r="A8" s="31" t="s">
        <v>2382</v>
      </c>
      <c r="B8" s="31" t="s">
        <v>2383</v>
      </c>
      <c r="C8" s="31" t="s">
        <v>801</v>
      </c>
      <c r="D8" s="31" t="s">
        <v>2384</v>
      </c>
      <c r="E8" s="30">
        <v>46188</v>
      </c>
      <c r="F8" s="30">
        <v>46218</v>
      </c>
      <c r="G8" s="31" t="s">
        <v>395</v>
      </c>
      <c r="H8" s="31">
        <v>-22104</v>
      </c>
      <c r="I8" s="31">
        <v>-3536.64</v>
      </c>
      <c r="J8" s="31">
        <v>-25640.639999999999</v>
      </c>
      <c r="K8" s="31">
        <v>-25640.639999999999</v>
      </c>
      <c r="L8" s="31">
        <v>25640.639999999999</v>
      </c>
      <c r="M8" s="31" t="s">
        <v>504</v>
      </c>
      <c r="N8" s="31" t="s">
        <v>544</v>
      </c>
      <c r="O8" s="83"/>
      <c r="P8" s="65">
        <f t="shared" si="18"/>
        <v>30</v>
      </c>
      <c r="Q8" t="str">
        <f t="shared" si="19"/>
        <v>Crédito</v>
      </c>
      <c r="R8">
        <f t="shared" si="20"/>
        <v>15</v>
      </c>
      <c r="S8">
        <f t="shared" si="21"/>
        <v>7</v>
      </c>
      <c r="T8">
        <f t="shared" si="22"/>
        <v>2026</v>
      </c>
      <c r="U8">
        <f t="shared" si="23"/>
        <v>15</v>
      </c>
      <c r="V8">
        <f t="shared" si="24"/>
        <v>6</v>
      </c>
      <c r="W8">
        <f t="shared" si="25"/>
        <v>2026</v>
      </c>
      <c r="X8" s="59">
        <f t="shared" si="26"/>
        <v>22104</v>
      </c>
      <c r="Y8" s="59">
        <f t="shared" si="27"/>
        <v>25640.639999999999</v>
      </c>
      <c r="Z8" t="str">
        <f t="shared" si="10"/>
        <v>Vigente</v>
      </c>
      <c r="AA8" s="39">
        <v>46199</v>
      </c>
      <c r="AB8" s="33">
        <f t="shared" si="11"/>
        <v>6</v>
      </c>
      <c r="AC8" s="33">
        <f t="shared" si="12"/>
        <v>26</v>
      </c>
      <c r="AD8" s="33">
        <f t="shared" si="13"/>
        <v>0</v>
      </c>
      <c r="AE8" s="36">
        <f t="shared" si="14"/>
        <v>0</v>
      </c>
      <c r="AF8" s="36">
        <f t="shared" si="15"/>
        <v>0</v>
      </c>
      <c r="AG8" s="36">
        <f t="shared" si="16"/>
        <v>0</v>
      </c>
      <c r="AH8" s="36">
        <f t="shared" si="17"/>
        <v>22104</v>
      </c>
    </row>
    <row r="9" spans="1:41" x14ac:dyDescent="0.35">
      <c r="A9" s="31" t="s">
        <v>2385</v>
      </c>
      <c r="B9" s="31" t="s">
        <v>2386</v>
      </c>
      <c r="C9" s="31" t="s">
        <v>801</v>
      </c>
      <c r="D9" s="31" t="s">
        <v>2387</v>
      </c>
      <c r="E9" s="30">
        <v>46189</v>
      </c>
      <c r="F9" s="30">
        <v>46219</v>
      </c>
      <c r="G9" s="31" t="s">
        <v>395</v>
      </c>
      <c r="H9" s="31">
        <v>-44208</v>
      </c>
      <c r="I9" s="31">
        <v>-7073.28</v>
      </c>
      <c r="J9" s="31">
        <v>-51281.279999999999</v>
      </c>
      <c r="K9" s="31">
        <v>-51281.279999999999</v>
      </c>
      <c r="L9" s="31">
        <v>51281.279999999999</v>
      </c>
      <c r="M9" s="31" t="s">
        <v>504</v>
      </c>
      <c r="N9" s="31" t="s">
        <v>544</v>
      </c>
      <c r="O9" s="83"/>
      <c r="P9" s="65">
        <f t="shared" si="18"/>
        <v>30</v>
      </c>
      <c r="Q9" t="str">
        <f t="shared" si="19"/>
        <v>Crédito</v>
      </c>
      <c r="R9">
        <f t="shared" si="20"/>
        <v>16</v>
      </c>
      <c r="S9">
        <f t="shared" si="21"/>
        <v>7</v>
      </c>
      <c r="T9">
        <f t="shared" si="22"/>
        <v>2026</v>
      </c>
      <c r="U9">
        <f t="shared" si="23"/>
        <v>16</v>
      </c>
      <c r="V9">
        <f t="shared" si="24"/>
        <v>6</v>
      </c>
      <c r="W9">
        <f t="shared" si="25"/>
        <v>2026</v>
      </c>
      <c r="X9" s="59">
        <f t="shared" si="26"/>
        <v>44208</v>
      </c>
      <c r="Y9" s="59">
        <f t="shared" si="27"/>
        <v>51281.279999999999</v>
      </c>
      <c r="Z9" t="str">
        <f t="shared" si="10"/>
        <v>Vigente</v>
      </c>
      <c r="AA9" s="39">
        <v>46199</v>
      </c>
      <c r="AB9" s="33">
        <f t="shared" si="11"/>
        <v>6</v>
      </c>
      <c r="AC9" s="33">
        <f t="shared" si="12"/>
        <v>26</v>
      </c>
      <c r="AD9" s="33">
        <f t="shared" si="13"/>
        <v>0</v>
      </c>
      <c r="AE9" s="36">
        <f t="shared" si="14"/>
        <v>0</v>
      </c>
      <c r="AF9" s="36">
        <f t="shared" si="15"/>
        <v>0</v>
      </c>
      <c r="AG9" s="36">
        <f t="shared" si="16"/>
        <v>0</v>
      </c>
      <c r="AH9" s="36">
        <f t="shared" si="17"/>
        <v>44208</v>
      </c>
    </row>
    <row r="10" spans="1:41" x14ac:dyDescent="0.35">
      <c r="A10" s="31" t="s">
        <v>2388</v>
      </c>
      <c r="B10" s="31" t="s">
        <v>2389</v>
      </c>
      <c r="C10" s="31" t="s">
        <v>400</v>
      </c>
      <c r="D10" s="31" t="s">
        <v>2390</v>
      </c>
      <c r="E10" s="30">
        <v>46190</v>
      </c>
      <c r="F10" s="30">
        <v>46220</v>
      </c>
      <c r="G10" s="31" t="s">
        <v>401</v>
      </c>
      <c r="H10" s="31">
        <v>-2085.7800000000002</v>
      </c>
      <c r="I10" s="31">
        <v>-333.72</v>
      </c>
      <c r="J10" s="31">
        <v>-2419.5</v>
      </c>
      <c r="K10" s="31">
        <v>-140.65</v>
      </c>
      <c r="L10" s="31">
        <v>140.65</v>
      </c>
      <c r="M10" s="31" t="s">
        <v>504</v>
      </c>
      <c r="N10" s="31" t="s">
        <v>544</v>
      </c>
      <c r="O10" s="83"/>
      <c r="P10" s="65">
        <f t="shared" si="18"/>
        <v>30</v>
      </c>
      <c r="Q10" t="str">
        <f t="shared" si="19"/>
        <v>Crédito</v>
      </c>
      <c r="R10">
        <f t="shared" si="20"/>
        <v>17</v>
      </c>
      <c r="S10">
        <f t="shared" si="21"/>
        <v>7</v>
      </c>
      <c r="T10">
        <f t="shared" si="22"/>
        <v>2026</v>
      </c>
      <c r="U10">
        <f t="shared" si="23"/>
        <v>17</v>
      </c>
      <c r="V10">
        <f t="shared" si="24"/>
        <v>6</v>
      </c>
      <c r="W10">
        <f t="shared" si="25"/>
        <v>2026</v>
      </c>
      <c r="X10" s="59">
        <f t="shared" si="26"/>
        <v>2085.7800000000002</v>
      </c>
      <c r="Y10" s="59">
        <f t="shared" si="27"/>
        <v>2419.5</v>
      </c>
      <c r="Z10" t="str">
        <f t="shared" si="10"/>
        <v>Vigente</v>
      </c>
      <c r="AA10" s="39">
        <v>46199</v>
      </c>
      <c r="AB10" s="33">
        <f t="shared" si="11"/>
        <v>6</v>
      </c>
      <c r="AC10" s="33">
        <f t="shared" si="12"/>
        <v>26</v>
      </c>
      <c r="AD10" s="33">
        <f t="shared" si="13"/>
        <v>0</v>
      </c>
      <c r="AE10" s="36">
        <f t="shared" si="14"/>
        <v>0</v>
      </c>
      <c r="AF10" s="36">
        <f t="shared" si="15"/>
        <v>0</v>
      </c>
      <c r="AG10" s="36">
        <f t="shared" si="16"/>
        <v>0</v>
      </c>
      <c r="AH10" s="36">
        <f t="shared" si="17"/>
        <v>2085.7800000000002</v>
      </c>
    </row>
    <row r="11" spans="1:41" x14ac:dyDescent="0.35">
      <c r="A11" s="31" t="s">
        <v>2394</v>
      </c>
      <c r="B11" s="31" t="s">
        <v>2395</v>
      </c>
      <c r="C11" s="31" t="s">
        <v>801</v>
      </c>
      <c r="D11" s="31" t="s">
        <v>2396</v>
      </c>
      <c r="E11" s="30">
        <v>46176</v>
      </c>
      <c r="F11" s="30">
        <v>46206</v>
      </c>
      <c r="G11" s="31" t="s">
        <v>395</v>
      </c>
      <c r="H11" s="31">
        <v>-121572</v>
      </c>
      <c r="I11" s="31">
        <v>-19451.52</v>
      </c>
      <c r="J11" s="31">
        <v>-141023.51999999999</v>
      </c>
      <c r="K11" s="31">
        <v>-141023.51999999999</v>
      </c>
      <c r="L11" s="31">
        <v>141023.51999999999</v>
      </c>
      <c r="M11" s="31" t="s">
        <v>504</v>
      </c>
      <c r="N11" s="31" t="s">
        <v>544</v>
      </c>
      <c r="O11" s="83"/>
      <c r="P11" s="65">
        <f t="shared" si="18"/>
        <v>30</v>
      </c>
      <c r="Q11" t="str">
        <f t="shared" si="19"/>
        <v>Crédito</v>
      </c>
      <c r="R11">
        <f t="shared" si="20"/>
        <v>3</v>
      </c>
      <c r="S11">
        <f t="shared" si="21"/>
        <v>7</v>
      </c>
      <c r="T11">
        <f t="shared" si="22"/>
        <v>2026</v>
      </c>
      <c r="U11">
        <f t="shared" si="23"/>
        <v>3</v>
      </c>
      <c r="V11">
        <f t="shared" si="24"/>
        <v>6</v>
      </c>
      <c r="W11">
        <f t="shared" si="25"/>
        <v>2026</v>
      </c>
      <c r="X11" s="59">
        <f t="shared" si="26"/>
        <v>121572</v>
      </c>
      <c r="Y11" s="59">
        <f t="shared" si="27"/>
        <v>141023.51999999999</v>
      </c>
      <c r="Z11" t="str">
        <f t="shared" si="10"/>
        <v>Vigente</v>
      </c>
      <c r="AA11" s="39">
        <v>46199</v>
      </c>
      <c r="AB11" s="33">
        <f t="shared" si="11"/>
        <v>6</v>
      </c>
      <c r="AC11" s="33">
        <f t="shared" si="12"/>
        <v>26</v>
      </c>
      <c r="AD11" s="33">
        <f t="shared" si="13"/>
        <v>0</v>
      </c>
      <c r="AE11" s="36">
        <f t="shared" si="14"/>
        <v>0</v>
      </c>
      <c r="AF11" s="36">
        <f t="shared" si="15"/>
        <v>0</v>
      </c>
      <c r="AG11" s="36">
        <f t="shared" si="16"/>
        <v>0</v>
      </c>
      <c r="AH11" s="36">
        <f t="shared" si="17"/>
        <v>121572</v>
      </c>
    </row>
    <row r="12" spans="1:41" x14ac:dyDescent="0.35">
      <c r="A12" s="31" t="s">
        <v>2397</v>
      </c>
      <c r="B12" s="31" t="s">
        <v>2398</v>
      </c>
      <c r="C12" s="31" t="s">
        <v>547</v>
      </c>
      <c r="D12" s="31" t="s">
        <v>2399</v>
      </c>
      <c r="E12" s="30">
        <v>46185</v>
      </c>
      <c r="F12" s="30">
        <v>46215</v>
      </c>
      <c r="G12" s="31" t="s">
        <v>401</v>
      </c>
      <c r="H12" s="31">
        <v>-18513.21</v>
      </c>
      <c r="I12" s="31">
        <v>-2962.11</v>
      </c>
      <c r="J12" s="31">
        <v>-21475.32</v>
      </c>
      <c r="K12" s="31">
        <v>-1235.4000000000001</v>
      </c>
      <c r="L12" s="31">
        <v>1235.4000000000001</v>
      </c>
      <c r="M12" s="31" t="s">
        <v>504</v>
      </c>
      <c r="N12" s="31" t="s">
        <v>544</v>
      </c>
      <c r="O12" s="83"/>
      <c r="P12" s="65">
        <f t="shared" si="18"/>
        <v>30</v>
      </c>
      <c r="Q12" t="str">
        <f t="shared" si="19"/>
        <v>Crédito</v>
      </c>
      <c r="R12">
        <f t="shared" si="20"/>
        <v>12</v>
      </c>
      <c r="S12">
        <f t="shared" si="21"/>
        <v>7</v>
      </c>
      <c r="T12">
        <f t="shared" si="22"/>
        <v>2026</v>
      </c>
      <c r="U12">
        <f t="shared" si="23"/>
        <v>12</v>
      </c>
      <c r="V12">
        <f t="shared" si="24"/>
        <v>6</v>
      </c>
      <c r="W12">
        <f t="shared" si="25"/>
        <v>2026</v>
      </c>
      <c r="X12" s="59">
        <f t="shared" si="26"/>
        <v>18513.21</v>
      </c>
      <c r="Y12" s="59">
        <f t="shared" si="27"/>
        <v>21475.32</v>
      </c>
      <c r="Z12" t="str">
        <f t="shared" si="10"/>
        <v>Vigente</v>
      </c>
      <c r="AA12" s="39">
        <v>46199</v>
      </c>
      <c r="AB12" s="33">
        <f t="shared" si="11"/>
        <v>6</v>
      </c>
      <c r="AC12" s="33">
        <f t="shared" si="12"/>
        <v>26</v>
      </c>
      <c r="AD12" s="33">
        <f t="shared" si="13"/>
        <v>0</v>
      </c>
      <c r="AE12" s="36">
        <f t="shared" si="14"/>
        <v>0</v>
      </c>
      <c r="AF12" s="36">
        <f t="shared" si="15"/>
        <v>0</v>
      </c>
      <c r="AG12" s="36">
        <f t="shared" si="16"/>
        <v>0</v>
      </c>
      <c r="AH12" s="36">
        <f t="shared" si="17"/>
        <v>18513.21</v>
      </c>
    </row>
    <row r="13" spans="1:41" x14ac:dyDescent="0.35">
      <c r="A13" s="31" t="s">
        <v>2400</v>
      </c>
      <c r="B13" s="31" t="s">
        <v>2401</v>
      </c>
      <c r="C13" s="31" t="s">
        <v>547</v>
      </c>
      <c r="D13" s="31" t="s">
        <v>2402</v>
      </c>
      <c r="E13" s="30">
        <v>46185</v>
      </c>
      <c r="F13" s="30">
        <v>46215</v>
      </c>
      <c r="G13" s="31" t="s">
        <v>401</v>
      </c>
      <c r="H13" s="31">
        <v>-74052.86</v>
      </c>
      <c r="I13" s="31">
        <v>-11848.46</v>
      </c>
      <c r="J13" s="31">
        <v>-85901.32</v>
      </c>
      <c r="K13" s="31">
        <v>-4941.6000000000004</v>
      </c>
      <c r="L13" s="31">
        <v>4941.6000000000004</v>
      </c>
      <c r="M13" s="31" t="s">
        <v>504</v>
      </c>
      <c r="N13" s="31" t="s">
        <v>544</v>
      </c>
      <c r="O13" s="83"/>
      <c r="P13" s="65">
        <f t="shared" si="18"/>
        <v>30</v>
      </c>
      <c r="Q13" t="str">
        <f t="shared" si="19"/>
        <v>Crédito</v>
      </c>
      <c r="R13">
        <f t="shared" si="20"/>
        <v>12</v>
      </c>
      <c r="S13">
        <f t="shared" si="21"/>
        <v>7</v>
      </c>
      <c r="T13">
        <f t="shared" si="22"/>
        <v>2026</v>
      </c>
      <c r="U13">
        <f t="shared" si="23"/>
        <v>12</v>
      </c>
      <c r="V13">
        <f t="shared" si="24"/>
        <v>6</v>
      </c>
      <c r="W13">
        <f t="shared" si="25"/>
        <v>2026</v>
      </c>
      <c r="X13" s="59">
        <f t="shared" si="26"/>
        <v>74052.86</v>
      </c>
      <c r="Y13" s="59">
        <f t="shared" si="27"/>
        <v>85901.32</v>
      </c>
      <c r="Z13" t="str">
        <f t="shared" si="10"/>
        <v>Vigente</v>
      </c>
      <c r="AA13" s="39">
        <v>46199</v>
      </c>
      <c r="AB13" s="33">
        <f t="shared" si="11"/>
        <v>6</v>
      </c>
      <c r="AC13" s="33">
        <f t="shared" si="12"/>
        <v>26</v>
      </c>
      <c r="AD13" s="33">
        <f t="shared" si="13"/>
        <v>0</v>
      </c>
      <c r="AE13" s="36">
        <f t="shared" si="14"/>
        <v>0</v>
      </c>
      <c r="AF13" s="36">
        <f t="shared" si="15"/>
        <v>0</v>
      </c>
      <c r="AG13" s="36">
        <f t="shared" si="16"/>
        <v>0</v>
      </c>
      <c r="AH13" s="36">
        <f t="shared" si="17"/>
        <v>74052.86</v>
      </c>
    </row>
    <row r="14" spans="1:41" x14ac:dyDescent="0.35">
      <c r="A14" s="31" t="s">
        <v>2403</v>
      </c>
      <c r="B14" s="31" t="s">
        <v>2404</v>
      </c>
      <c r="C14" s="31" t="s">
        <v>674</v>
      </c>
      <c r="D14" s="31" t="s">
        <v>2405</v>
      </c>
      <c r="E14" s="30">
        <v>46184</v>
      </c>
      <c r="F14" s="30">
        <v>46229</v>
      </c>
      <c r="G14" s="31" t="s">
        <v>401</v>
      </c>
      <c r="H14" s="31">
        <v>-117011.44</v>
      </c>
      <c r="I14" s="31">
        <v>-18721.830000000002</v>
      </c>
      <c r="J14" s="31">
        <v>-135733.26999999999</v>
      </c>
      <c r="K14" s="31">
        <v>-7805.34</v>
      </c>
      <c r="L14" s="31">
        <v>7805.34</v>
      </c>
      <c r="M14" s="31" t="s">
        <v>504</v>
      </c>
      <c r="N14" s="31" t="s">
        <v>544</v>
      </c>
      <c r="O14" s="83"/>
      <c r="P14" s="65">
        <f t="shared" si="18"/>
        <v>45</v>
      </c>
      <c r="Q14" t="str">
        <f t="shared" si="19"/>
        <v>Crédito</v>
      </c>
      <c r="R14">
        <f t="shared" si="20"/>
        <v>26</v>
      </c>
      <c r="S14">
        <f t="shared" si="21"/>
        <v>7</v>
      </c>
      <c r="T14">
        <f t="shared" si="22"/>
        <v>2026</v>
      </c>
      <c r="U14">
        <f t="shared" si="23"/>
        <v>11</v>
      </c>
      <c r="V14">
        <f t="shared" si="24"/>
        <v>6</v>
      </c>
      <c r="W14">
        <f t="shared" si="25"/>
        <v>2026</v>
      </c>
      <c r="X14" s="59">
        <f t="shared" si="26"/>
        <v>117011.44</v>
      </c>
      <c r="Y14" s="59">
        <f t="shared" si="27"/>
        <v>135733.26999999999</v>
      </c>
      <c r="Z14" t="str">
        <f t="shared" si="10"/>
        <v>Vigente</v>
      </c>
      <c r="AA14" s="39">
        <v>46199</v>
      </c>
      <c r="AB14" s="33">
        <f t="shared" si="11"/>
        <v>6</v>
      </c>
      <c r="AC14" s="33">
        <f t="shared" si="12"/>
        <v>26</v>
      </c>
      <c r="AD14" s="33">
        <f t="shared" si="13"/>
        <v>0</v>
      </c>
      <c r="AE14" s="36">
        <f t="shared" si="14"/>
        <v>0</v>
      </c>
      <c r="AF14" s="36">
        <f t="shared" si="15"/>
        <v>0</v>
      </c>
      <c r="AG14" s="36">
        <f t="shared" si="16"/>
        <v>0</v>
      </c>
      <c r="AH14" s="36">
        <f t="shared" si="17"/>
        <v>117011.44</v>
      </c>
    </row>
    <row r="15" spans="1:41" x14ac:dyDescent="0.35">
      <c r="A15" s="31" t="s">
        <v>2406</v>
      </c>
      <c r="B15" s="31" t="s">
        <v>2407</v>
      </c>
      <c r="C15" s="31" t="s">
        <v>674</v>
      </c>
      <c r="D15" s="31" t="s">
        <v>2408</v>
      </c>
      <c r="E15" s="30">
        <v>46184</v>
      </c>
      <c r="F15" s="30">
        <v>46214</v>
      </c>
      <c r="G15" s="31" t="s">
        <v>395</v>
      </c>
      <c r="H15" s="31">
        <v>-4800</v>
      </c>
      <c r="I15" s="31">
        <v>-768</v>
      </c>
      <c r="J15" s="31">
        <v>-5568</v>
      </c>
      <c r="K15" s="31">
        <v>-5568</v>
      </c>
      <c r="L15" s="31">
        <v>5568</v>
      </c>
      <c r="M15" s="31" t="s">
        <v>504</v>
      </c>
      <c r="N15" s="31" t="s">
        <v>544</v>
      </c>
      <c r="O15" s="83"/>
      <c r="P15" s="65">
        <f t="shared" si="18"/>
        <v>30</v>
      </c>
      <c r="Q15" t="str">
        <f t="shared" si="19"/>
        <v>Crédito</v>
      </c>
      <c r="R15">
        <f t="shared" si="20"/>
        <v>11</v>
      </c>
      <c r="S15">
        <f t="shared" si="21"/>
        <v>7</v>
      </c>
      <c r="T15">
        <f t="shared" si="22"/>
        <v>2026</v>
      </c>
      <c r="U15">
        <f t="shared" si="23"/>
        <v>11</v>
      </c>
      <c r="V15">
        <f t="shared" si="24"/>
        <v>6</v>
      </c>
      <c r="W15">
        <f t="shared" si="25"/>
        <v>2026</v>
      </c>
      <c r="X15" s="59">
        <f t="shared" si="26"/>
        <v>4800</v>
      </c>
      <c r="Y15" s="59">
        <f t="shared" si="27"/>
        <v>5568</v>
      </c>
      <c r="Z15" t="str">
        <f t="shared" si="10"/>
        <v>Vigente</v>
      </c>
      <c r="AA15" s="39">
        <v>46199</v>
      </c>
      <c r="AB15" s="33">
        <f t="shared" si="11"/>
        <v>6</v>
      </c>
      <c r="AC15" s="33">
        <f t="shared" si="12"/>
        <v>26</v>
      </c>
      <c r="AD15" s="33">
        <f t="shared" si="13"/>
        <v>0</v>
      </c>
      <c r="AE15" s="36">
        <f t="shared" si="14"/>
        <v>0</v>
      </c>
      <c r="AF15" s="36">
        <f t="shared" si="15"/>
        <v>0</v>
      </c>
      <c r="AG15" s="36">
        <f t="shared" si="16"/>
        <v>0</v>
      </c>
      <c r="AH15" s="36">
        <f t="shared" si="17"/>
        <v>4800</v>
      </c>
    </row>
    <row r="16" spans="1:41" x14ac:dyDescent="0.35">
      <c r="A16" s="31" t="s">
        <v>2409</v>
      </c>
      <c r="B16" s="31" t="s">
        <v>2410</v>
      </c>
      <c r="C16" s="31" t="s">
        <v>400</v>
      </c>
      <c r="D16" s="31" t="s">
        <v>2411</v>
      </c>
      <c r="E16" s="30">
        <v>46185</v>
      </c>
      <c r="F16" s="30">
        <v>46215</v>
      </c>
      <c r="G16" s="31" t="s">
        <v>401</v>
      </c>
      <c r="H16" s="31">
        <v>-4867.32</v>
      </c>
      <c r="I16" s="31">
        <v>-778.77</v>
      </c>
      <c r="J16" s="31">
        <v>-5646.09</v>
      </c>
      <c r="K16" s="31">
        <v>-324.8</v>
      </c>
      <c r="L16" s="31">
        <v>324.8</v>
      </c>
      <c r="M16" s="31" t="s">
        <v>504</v>
      </c>
      <c r="N16" s="31" t="s">
        <v>544</v>
      </c>
      <c r="O16" s="83"/>
      <c r="P16" s="65">
        <f t="shared" si="18"/>
        <v>30</v>
      </c>
      <c r="Q16" t="str">
        <f t="shared" si="19"/>
        <v>Crédito</v>
      </c>
      <c r="R16">
        <f t="shared" si="20"/>
        <v>12</v>
      </c>
      <c r="S16">
        <f t="shared" si="21"/>
        <v>7</v>
      </c>
      <c r="T16">
        <f t="shared" si="22"/>
        <v>2026</v>
      </c>
      <c r="U16">
        <f t="shared" si="23"/>
        <v>12</v>
      </c>
      <c r="V16">
        <f t="shared" si="24"/>
        <v>6</v>
      </c>
      <c r="W16">
        <f t="shared" si="25"/>
        <v>2026</v>
      </c>
      <c r="X16" s="59">
        <f t="shared" si="26"/>
        <v>4867.32</v>
      </c>
      <c r="Y16" s="59">
        <f t="shared" si="27"/>
        <v>5646.09</v>
      </c>
      <c r="Z16" t="str">
        <f t="shared" si="10"/>
        <v>Vigente</v>
      </c>
      <c r="AA16" s="39">
        <v>46199</v>
      </c>
      <c r="AB16" s="33">
        <f t="shared" si="11"/>
        <v>6</v>
      </c>
      <c r="AC16" s="33">
        <f t="shared" si="12"/>
        <v>26</v>
      </c>
      <c r="AD16" s="33">
        <f t="shared" si="13"/>
        <v>0</v>
      </c>
      <c r="AE16" s="36">
        <f t="shared" si="14"/>
        <v>0</v>
      </c>
      <c r="AF16" s="36">
        <f t="shared" si="15"/>
        <v>0</v>
      </c>
      <c r="AG16" s="36">
        <f t="shared" si="16"/>
        <v>0</v>
      </c>
      <c r="AH16" s="36">
        <f t="shared" si="17"/>
        <v>4867.32</v>
      </c>
    </row>
    <row r="17" spans="1:34" x14ac:dyDescent="0.35">
      <c r="A17" s="31" t="s">
        <v>2412</v>
      </c>
      <c r="B17" s="31" t="s">
        <v>2413</v>
      </c>
      <c r="C17" s="31" t="s">
        <v>414</v>
      </c>
      <c r="D17" s="31" t="s">
        <v>2414</v>
      </c>
      <c r="E17" s="30">
        <v>46186</v>
      </c>
      <c r="F17" s="30">
        <v>46216</v>
      </c>
      <c r="G17" s="31" t="s">
        <v>395</v>
      </c>
      <c r="H17" s="31">
        <v>-2200</v>
      </c>
      <c r="I17" s="31">
        <v>-352</v>
      </c>
      <c r="J17" s="31">
        <v>-2552</v>
      </c>
      <c r="K17" s="31">
        <v>-2552</v>
      </c>
      <c r="L17" s="31">
        <v>2552</v>
      </c>
      <c r="M17" s="31" t="s">
        <v>504</v>
      </c>
      <c r="N17" s="31" t="s">
        <v>544</v>
      </c>
      <c r="O17" s="83"/>
      <c r="P17" s="65">
        <f t="shared" si="18"/>
        <v>30</v>
      </c>
      <c r="Q17" t="str">
        <f t="shared" si="19"/>
        <v>Crédito</v>
      </c>
      <c r="R17">
        <f t="shared" si="20"/>
        <v>13</v>
      </c>
      <c r="S17">
        <f t="shared" si="21"/>
        <v>7</v>
      </c>
      <c r="T17">
        <f t="shared" si="22"/>
        <v>2026</v>
      </c>
      <c r="U17">
        <f t="shared" si="23"/>
        <v>13</v>
      </c>
      <c r="V17">
        <f t="shared" si="24"/>
        <v>6</v>
      </c>
      <c r="W17">
        <f t="shared" si="25"/>
        <v>2026</v>
      </c>
      <c r="X17" s="59">
        <f t="shared" si="26"/>
        <v>2200</v>
      </c>
      <c r="Y17" s="59">
        <f t="shared" si="27"/>
        <v>2552</v>
      </c>
      <c r="Z17" t="str">
        <f t="shared" si="10"/>
        <v>Vigente</v>
      </c>
      <c r="AA17" s="39">
        <v>46199</v>
      </c>
      <c r="AB17" s="33">
        <f t="shared" si="11"/>
        <v>6</v>
      </c>
      <c r="AC17" s="33">
        <f t="shared" si="12"/>
        <v>26</v>
      </c>
      <c r="AD17" s="33">
        <f t="shared" si="13"/>
        <v>0</v>
      </c>
      <c r="AE17" s="36">
        <f t="shared" si="14"/>
        <v>0</v>
      </c>
      <c r="AF17" s="36">
        <f t="shared" si="15"/>
        <v>0</v>
      </c>
      <c r="AG17" s="36">
        <f t="shared" si="16"/>
        <v>0</v>
      </c>
      <c r="AH17" s="36">
        <f t="shared" si="17"/>
        <v>2200</v>
      </c>
    </row>
    <row r="18" spans="1:34" x14ac:dyDescent="0.35">
      <c r="A18" s="31" t="s">
        <v>2415</v>
      </c>
      <c r="B18" s="31" t="s">
        <v>2416</v>
      </c>
      <c r="C18" s="31" t="s">
        <v>834</v>
      </c>
      <c r="D18" s="31" t="s">
        <v>2417</v>
      </c>
      <c r="E18" s="30">
        <v>46183</v>
      </c>
      <c r="F18" s="30">
        <v>46213</v>
      </c>
      <c r="G18" s="31" t="s">
        <v>401</v>
      </c>
      <c r="H18" s="31">
        <v>-44449.56</v>
      </c>
      <c r="I18" s="31">
        <v>-7111.93</v>
      </c>
      <c r="J18" s="31">
        <v>-51561.49</v>
      </c>
      <c r="K18" s="31">
        <v>-2958</v>
      </c>
      <c r="L18" s="31">
        <v>2958</v>
      </c>
      <c r="M18" s="31" t="s">
        <v>504</v>
      </c>
      <c r="N18" s="31" t="s">
        <v>544</v>
      </c>
      <c r="O18" s="83"/>
      <c r="P18" s="65">
        <f t="shared" si="18"/>
        <v>30</v>
      </c>
      <c r="Q18" t="str">
        <f t="shared" si="19"/>
        <v>Crédito</v>
      </c>
      <c r="R18">
        <f t="shared" si="20"/>
        <v>10</v>
      </c>
      <c r="S18">
        <f t="shared" si="21"/>
        <v>7</v>
      </c>
      <c r="T18">
        <f t="shared" si="22"/>
        <v>2026</v>
      </c>
      <c r="U18">
        <f t="shared" si="23"/>
        <v>10</v>
      </c>
      <c r="V18">
        <f t="shared" si="24"/>
        <v>6</v>
      </c>
      <c r="W18">
        <f t="shared" si="25"/>
        <v>2026</v>
      </c>
      <c r="X18" s="59">
        <f t="shared" si="26"/>
        <v>44449.56</v>
      </c>
      <c r="Y18" s="59">
        <f t="shared" si="27"/>
        <v>51561.49</v>
      </c>
      <c r="Z18" t="str">
        <f t="shared" si="10"/>
        <v>Vigente</v>
      </c>
      <c r="AA18" s="39">
        <v>46199</v>
      </c>
      <c r="AB18" s="33">
        <f t="shared" si="11"/>
        <v>6</v>
      </c>
      <c r="AC18" s="33">
        <f t="shared" si="12"/>
        <v>26</v>
      </c>
      <c r="AD18" s="33">
        <f t="shared" si="13"/>
        <v>0</v>
      </c>
      <c r="AE18" s="36">
        <f t="shared" si="14"/>
        <v>0</v>
      </c>
      <c r="AF18" s="36">
        <f t="shared" si="15"/>
        <v>0</v>
      </c>
      <c r="AG18" s="36">
        <f t="shared" si="16"/>
        <v>0</v>
      </c>
      <c r="AH18" s="36">
        <f t="shared" si="17"/>
        <v>44449.56</v>
      </c>
    </row>
    <row r="19" spans="1:34" x14ac:dyDescent="0.35">
      <c r="A19" s="31" t="s">
        <v>2418</v>
      </c>
      <c r="B19" s="31" t="s">
        <v>2419</v>
      </c>
      <c r="C19" s="31" t="s">
        <v>834</v>
      </c>
      <c r="D19" s="31" t="s">
        <v>2420</v>
      </c>
      <c r="E19" s="30">
        <v>46183</v>
      </c>
      <c r="F19" s="30">
        <v>46213</v>
      </c>
      <c r="G19" s="31" t="s">
        <v>401</v>
      </c>
      <c r="H19" s="31">
        <v>-133348.68</v>
      </c>
      <c r="I19" s="31">
        <v>-21335.79</v>
      </c>
      <c r="J19" s="31">
        <v>-154684.47</v>
      </c>
      <c r="K19" s="31">
        <v>-8874</v>
      </c>
      <c r="L19" s="31">
        <v>8874</v>
      </c>
      <c r="M19" s="31" t="s">
        <v>504</v>
      </c>
      <c r="N19" s="31" t="s">
        <v>544</v>
      </c>
      <c r="O19" s="83"/>
      <c r="P19" s="65">
        <f t="shared" si="18"/>
        <v>30</v>
      </c>
      <c r="Q19" t="str">
        <f t="shared" si="19"/>
        <v>Crédito</v>
      </c>
      <c r="R19">
        <f t="shared" si="20"/>
        <v>10</v>
      </c>
      <c r="S19">
        <f t="shared" si="21"/>
        <v>7</v>
      </c>
      <c r="T19">
        <f t="shared" si="22"/>
        <v>2026</v>
      </c>
      <c r="U19">
        <f t="shared" si="23"/>
        <v>10</v>
      </c>
      <c r="V19">
        <f t="shared" si="24"/>
        <v>6</v>
      </c>
      <c r="W19">
        <f t="shared" si="25"/>
        <v>2026</v>
      </c>
      <c r="X19" s="59">
        <f t="shared" si="26"/>
        <v>133348.68</v>
      </c>
      <c r="Y19" s="59">
        <f t="shared" si="27"/>
        <v>154684.47</v>
      </c>
      <c r="Z19" t="str">
        <f t="shared" si="10"/>
        <v>Vigente</v>
      </c>
      <c r="AA19" s="39">
        <v>46199</v>
      </c>
      <c r="AB19" s="33">
        <f t="shared" si="11"/>
        <v>6</v>
      </c>
      <c r="AC19" s="33">
        <f t="shared" si="12"/>
        <v>26</v>
      </c>
      <c r="AD19" s="33">
        <f t="shared" si="13"/>
        <v>0</v>
      </c>
      <c r="AE19" s="36">
        <f t="shared" si="14"/>
        <v>0</v>
      </c>
      <c r="AF19" s="36">
        <f t="shared" si="15"/>
        <v>0</v>
      </c>
      <c r="AG19" s="36">
        <f t="shared" si="16"/>
        <v>0</v>
      </c>
      <c r="AH19" s="36">
        <f t="shared" si="17"/>
        <v>133348.68</v>
      </c>
    </row>
    <row r="20" spans="1:34" x14ac:dyDescent="0.35">
      <c r="A20" s="31" t="s">
        <v>2421</v>
      </c>
      <c r="B20" s="31" t="s">
        <v>2422</v>
      </c>
      <c r="C20" s="31" t="s">
        <v>1329</v>
      </c>
      <c r="D20" s="31" t="s">
        <v>2423</v>
      </c>
      <c r="E20" s="30">
        <v>46184</v>
      </c>
      <c r="F20" s="30">
        <v>46214</v>
      </c>
      <c r="G20" s="31" t="s">
        <v>395</v>
      </c>
      <c r="H20" s="31">
        <v>-11110</v>
      </c>
      <c r="I20" s="31">
        <v>-1777.6</v>
      </c>
      <c r="J20" s="31">
        <v>-12887.6</v>
      </c>
      <c r="K20" s="31">
        <v>-12887.6</v>
      </c>
      <c r="L20" s="31">
        <v>12887.6</v>
      </c>
      <c r="M20" s="31" t="s">
        <v>504</v>
      </c>
      <c r="N20" s="31" t="s">
        <v>544</v>
      </c>
      <c r="O20" s="83"/>
      <c r="P20" s="65">
        <f t="shared" si="18"/>
        <v>30</v>
      </c>
      <c r="Q20" t="str">
        <f t="shared" si="19"/>
        <v>Crédito</v>
      </c>
      <c r="R20">
        <f t="shared" si="20"/>
        <v>11</v>
      </c>
      <c r="S20">
        <f t="shared" si="21"/>
        <v>7</v>
      </c>
      <c r="T20">
        <f t="shared" si="22"/>
        <v>2026</v>
      </c>
      <c r="U20">
        <f t="shared" si="23"/>
        <v>11</v>
      </c>
      <c r="V20">
        <f t="shared" si="24"/>
        <v>6</v>
      </c>
      <c r="W20">
        <f t="shared" si="25"/>
        <v>2026</v>
      </c>
      <c r="X20" s="59">
        <f t="shared" si="26"/>
        <v>11110</v>
      </c>
      <c r="Y20" s="59">
        <f t="shared" si="27"/>
        <v>12887.6</v>
      </c>
      <c r="Z20" t="str">
        <f t="shared" si="10"/>
        <v>Vigente</v>
      </c>
      <c r="AA20" s="39">
        <v>46199</v>
      </c>
      <c r="AB20" s="33">
        <f t="shared" si="11"/>
        <v>6</v>
      </c>
      <c r="AC20" s="33">
        <f t="shared" si="12"/>
        <v>26</v>
      </c>
      <c r="AD20" s="33">
        <f t="shared" si="13"/>
        <v>0</v>
      </c>
      <c r="AE20" s="36">
        <f t="shared" si="14"/>
        <v>0</v>
      </c>
      <c r="AF20" s="36">
        <f t="shared" si="15"/>
        <v>0</v>
      </c>
      <c r="AG20" s="36">
        <f t="shared" si="16"/>
        <v>0</v>
      </c>
      <c r="AH20" s="36">
        <f t="shared" si="17"/>
        <v>11110</v>
      </c>
    </row>
    <row r="21" spans="1:34" x14ac:dyDescent="0.35">
      <c r="A21" s="31" t="s">
        <v>2424</v>
      </c>
      <c r="B21" s="31" t="s">
        <v>2425</v>
      </c>
      <c r="C21" s="31" t="s">
        <v>1183</v>
      </c>
      <c r="D21" s="31" t="s">
        <v>2426</v>
      </c>
      <c r="E21" s="30">
        <v>46184</v>
      </c>
      <c r="F21" s="30">
        <v>46214</v>
      </c>
      <c r="G21" s="31" t="s">
        <v>401</v>
      </c>
      <c r="H21" s="31">
        <v>-105903.88</v>
      </c>
      <c r="I21" s="31"/>
      <c r="J21" s="31">
        <v>-105903.88</v>
      </c>
      <c r="K21" s="31">
        <v>-6090</v>
      </c>
      <c r="L21" s="31">
        <v>6090</v>
      </c>
      <c r="M21" s="31" t="s">
        <v>504</v>
      </c>
      <c r="N21" s="31" t="s">
        <v>544</v>
      </c>
      <c r="O21" s="83"/>
      <c r="P21" s="65">
        <f t="shared" si="18"/>
        <v>30</v>
      </c>
      <c r="Q21" t="str">
        <f t="shared" si="19"/>
        <v>Crédito</v>
      </c>
      <c r="R21">
        <f t="shared" si="20"/>
        <v>11</v>
      </c>
      <c r="S21">
        <f t="shared" si="21"/>
        <v>7</v>
      </c>
      <c r="T21">
        <f t="shared" si="22"/>
        <v>2026</v>
      </c>
      <c r="U21">
        <f t="shared" si="23"/>
        <v>11</v>
      </c>
      <c r="V21">
        <f t="shared" si="24"/>
        <v>6</v>
      </c>
      <c r="W21">
        <f t="shared" si="25"/>
        <v>2026</v>
      </c>
      <c r="X21" s="59">
        <f t="shared" si="26"/>
        <v>105903.88</v>
      </c>
      <c r="Y21" s="59">
        <f t="shared" si="27"/>
        <v>105903.88</v>
      </c>
      <c r="Z21" t="str">
        <f t="shared" si="10"/>
        <v>Vigente</v>
      </c>
      <c r="AA21" s="39">
        <v>46199</v>
      </c>
      <c r="AB21" s="33">
        <f t="shared" si="11"/>
        <v>6</v>
      </c>
      <c r="AC21" s="33">
        <f t="shared" si="12"/>
        <v>26</v>
      </c>
      <c r="AD21" s="33">
        <f t="shared" si="13"/>
        <v>0</v>
      </c>
      <c r="AE21" s="36">
        <f t="shared" si="14"/>
        <v>0</v>
      </c>
      <c r="AF21" s="36">
        <f t="shared" si="15"/>
        <v>0</v>
      </c>
      <c r="AG21" s="36">
        <f t="shared" si="16"/>
        <v>0</v>
      </c>
      <c r="AH21" s="36">
        <f t="shared" si="17"/>
        <v>105903.88</v>
      </c>
    </row>
    <row r="22" spans="1:34" x14ac:dyDescent="0.35">
      <c r="A22" s="31" t="s">
        <v>2335</v>
      </c>
      <c r="B22" s="31" t="s">
        <v>2336</v>
      </c>
      <c r="C22" s="31" t="s">
        <v>805</v>
      </c>
      <c r="D22" s="31" t="s">
        <v>2337</v>
      </c>
      <c r="E22" s="30">
        <v>46181</v>
      </c>
      <c r="F22" s="30">
        <v>46241</v>
      </c>
      <c r="G22" s="31" t="s">
        <v>401</v>
      </c>
      <c r="H22" s="31">
        <v>-1115915.7</v>
      </c>
      <c r="I22" s="31">
        <v>-178546.51</v>
      </c>
      <c r="J22" s="31">
        <v>-1294462.21</v>
      </c>
      <c r="K22" s="31">
        <v>-74072.97</v>
      </c>
      <c r="L22" s="31">
        <v>74072.97</v>
      </c>
      <c r="M22" s="31" t="s">
        <v>504</v>
      </c>
      <c r="N22" s="31" t="s">
        <v>544</v>
      </c>
      <c r="P22" s="65">
        <f t="shared" si="18"/>
        <v>60</v>
      </c>
      <c r="Q22" t="str">
        <f t="shared" si="19"/>
        <v>Crédito</v>
      </c>
      <c r="R22">
        <f t="shared" si="20"/>
        <v>7</v>
      </c>
      <c r="S22">
        <f t="shared" si="21"/>
        <v>8</v>
      </c>
      <c r="T22">
        <f t="shared" si="22"/>
        <v>2026</v>
      </c>
      <c r="U22">
        <f t="shared" si="23"/>
        <v>8</v>
      </c>
      <c r="V22">
        <f t="shared" si="24"/>
        <v>6</v>
      </c>
      <c r="W22">
        <f t="shared" si="25"/>
        <v>2026</v>
      </c>
      <c r="X22" s="59">
        <f t="shared" si="26"/>
        <v>1115915.7</v>
      </c>
      <c r="Y22" s="59">
        <f t="shared" si="27"/>
        <v>1294462.21</v>
      </c>
      <c r="Z22" t="str">
        <f t="shared" si="10"/>
        <v>Vigente</v>
      </c>
      <c r="AA22" s="39">
        <v>46199</v>
      </c>
      <c r="AB22" s="33">
        <f t="shared" si="11"/>
        <v>6</v>
      </c>
      <c r="AC22" s="33">
        <f t="shared" si="12"/>
        <v>26</v>
      </c>
      <c r="AD22" s="33">
        <f t="shared" si="13"/>
        <v>0</v>
      </c>
      <c r="AE22" s="36">
        <f t="shared" si="14"/>
        <v>0</v>
      </c>
      <c r="AF22" s="36">
        <f t="shared" si="15"/>
        <v>0</v>
      </c>
      <c r="AG22" s="36">
        <f t="shared" si="16"/>
        <v>0</v>
      </c>
      <c r="AH22" s="36">
        <f t="shared" si="17"/>
        <v>1115915.7</v>
      </c>
    </row>
    <row r="23" spans="1:34" x14ac:dyDescent="0.35">
      <c r="A23" s="31" t="s">
        <v>2338</v>
      </c>
      <c r="B23" s="31" t="s">
        <v>2339</v>
      </c>
      <c r="C23" s="31" t="s">
        <v>674</v>
      </c>
      <c r="D23" s="31" t="s">
        <v>2340</v>
      </c>
      <c r="E23" s="30">
        <v>46181</v>
      </c>
      <c r="F23" s="30">
        <v>46211</v>
      </c>
      <c r="G23" s="31" t="s">
        <v>401</v>
      </c>
      <c r="H23" s="31">
        <v>-171431.16</v>
      </c>
      <c r="I23" s="31">
        <v>-27428.99</v>
      </c>
      <c r="J23" s="31">
        <v>-198860.15</v>
      </c>
      <c r="K23" s="31">
        <v>-11379.37</v>
      </c>
      <c r="L23" s="31">
        <v>11379.37</v>
      </c>
      <c r="M23" s="31" t="s">
        <v>504</v>
      </c>
      <c r="N23" s="31" t="s">
        <v>544</v>
      </c>
      <c r="P23" s="65">
        <f t="shared" si="18"/>
        <v>30</v>
      </c>
      <c r="Q23" t="str">
        <f t="shared" si="19"/>
        <v>Crédito</v>
      </c>
      <c r="R23">
        <f t="shared" si="20"/>
        <v>8</v>
      </c>
      <c r="S23">
        <f t="shared" si="21"/>
        <v>7</v>
      </c>
      <c r="T23">
        <f t="shared" si="22"/>
        <v>2026</v>
      </c>
      <c r="U23">
        <f t="shared" si="23"/>
        <v>8</v>
      </c>
      <c r="V23">
        <f t="shared" si="24"/>
        <v>6</v>
      </c>
      <c r="W23">
        <f t="shared" si="25"/>
        <v>2026</v>
      </c>
      <c r="X23" s="59">
        <f t="shared" si="26"/>
        <v>171431.16</v>
      </c>
      <c r="Y23" s="59">
        <f t="shared" si="27"/>
        <v>198860.15</v>
      </c>
      <c r="Z23" t="str">
        <f t="shared" si="10"/>
        <v>Vigente</v>
      </c>
      <c r="AA23" s="39">
        <v>46199</v>
      </c>
      <c r="AB23" s="33">
        <f t="shared" si="11"/>
        <v>6</v>
      </c>
      <c r="AC23" s="33">
        <f t="shared" si="12"/>
        <v>26</v>
      </c>
      <c r="AD23" s="33">
        <f t="shared" si="13"/>
        <v>0</v>
      </c>
      <c r="AE23" s="36">
        <f t="shared" si="14"/>
        <v>0</v>
      </c>
      <c r="AF23" s="36">
        <f t="shared" si="15"/>
        <v>0</v>
      </c>
      <c r="AG23" s="36">
        <f t="shared" si="16"/>
        <v>0</v>
      </c>
      <c r="AH23" s="36">
        <f t="shared" si="17"/>
        <v>171431.16</v>
      </c>
    </row>
    <row r="24" spans="1:34" x14ac:dyDescent="0.35">
      <c r="A24" s="31" t="s">
        <v>2341</v>
      </c>
      <c r="B24" s="31" t="s">
        <v>2342</v>
      </c>
      <c r="C24" s="31" t="s">
        <v>880</v>
      </c>
      <c r="D24" s="31" t="s">
        <v>2343</v>
      </c>
      <c r="E24" s="30">
        <v>46176</v>
      </c>
      <c r="F24" s="30">
        <v>46206</v>
      </c>
      <c r="G24" s="31" t="s">
        <v>401</v>
      </c>
      <c r="H24" s="31">
        <v>-22413.67</v>
      </c>
      <c r="I24" s="31">
        <v>-3586.19</v>
      </c>
      <c r="J24" s="31">
        <v>-25999.86</v>
      </c>
      <c r="K24" s="31">
        <v>-1503.36</v>
      </c>
      <c r="L24" s="31">
        <v>1503.36</v>
      </c>
      <c r="M24" s="31" t="s">
        <v>504</v>
      </c>
      <c r="N24" s="31" t="s">
        <v>544</v>
      </c>
      <c r="P24" s="65">
        <f t="shared" si="18"/>
        <v>30</v>
      </c>
      <c r="Q24" t="str">
        <f t="shared" si="19"/>
        <v>Crédito</v>
      </c>
      <c r="R24">
        <f t="shared" si="20"/>
        <v>3</v>
      </c>
      <c r="S24">
        <f t="shared" si="21"/>
        <v>7</v>
      </c>
      <c r="T24">
        <f t="shared" si="22"/>
        <v>2026</v>
      </c>
      <c r="U24">
        <f t="shared" si="23"/>
        <v>3</v>
      </c>
      <c r="V24">
        <f t="shared" si="24"/>
        <v>6</v>
      </c>
      <c r="W24">
        <f t="shared" si="25"/>
        <v>2026</v>
      </c>
      <c r="X24" s="59">
        <f t="shared" si="26"/>
        <v>22413.67</v>
      </c>
      <c r="Y24" s="59">
        <f t="shared" si="27"/>
        <v>25999.86</v>
      </c>
      <c r="Z24" t="str">
        <f t="shared" si="10"/>
        <v>Vigente</v>
      </c>
      <c r="AA24" s="39">
        <v>46199</v>
      </c>
      <c r="AB24" s="33">
        <f t="shared" si="11"/>
        <v>6</v>
      </c>
      <c r="AC24" s="33">
        <f t="shared" si="12"/>
        <v>26</v>
      </c>
      <c r="AD24" s="33">
        <f t="shared" si="13"/>
        <v>0</v>
      </c>
      <c r="AE24" s="36">
        <f t="shared" si="14"/>
        <v>0</v>
      </c>
      <c r="AF24" s="36">
        <f t="shared" si="15"/>
        <v>0</v>
      </c>
      <c r="AG24" s="36">
        <f t="shared" si="16"/>
        <v>0</v>
      </c>
      <c r="AH24" s="36">
        <f t="shared" si="17"/>
        <v>22413.67</v>
      </c>
    </row>
    <row r="25" spans="1:34" x14ac:dyDescent="0.35">
      <c r="A25" s="31" t="s">
        <v>2278</v>
      </c>
      <c r="B25" s="31" t="s">
        <v>2279</v>
      </c>
      <c r="C25" s="31" t="s">
        <v>414</v>
      </c>
      <c r="D25" s="31" t="s">
        <v>2280</v>
      </c>
      <c r="E25" s="30">
        <v>46175</v>
      </c>
      <c r="F25" s="30">
        <v>46205</v>
      </c>
      <c r="G25" s="31" t="s">
        <v>395</v>
      </c>
      <c r="H25" s="31">
        <v>-475</v>
      </c>
      <c r="I25" s="31">
        <v>-76</v>
      </c>
      <c r="J25" s="31">
        <v>-551</v>
      </c>
      <c r="K25" s="31">
        <v>-551</v>
      </c>
      <c r="L25" s="31">
        <v>551</v>
      </c>
      <c r="M25" s="31" t="s">
        <v>504</v>
      </c>
      <c r="N25" s="31" t="s">
        <v>544</v>
      </c>
      <c r="P25" s="65">
        <f t="shared" si="18"/>
        <v>30</v>
      </c>
      <c r="Q25" t="str">
        <f t="shared" si="19"/>
        <v>Crédito</v>
      </c>
      <c r="R25">
        <f t="shared" si="20"/>
        <v>2</v>
      </c>
      <c r="S25">
        <f t="shared" si="21"/>
        <v>7</v>
      </c>
      <c r="T25">
        <f t="shared" si="22"/>
        <v>2026</v>
      </c>
      <c r="U25">
        <f t="shared" si="23"/>
        <v>2</v>
      </c>
      <c r="V25">
        <f t="shared" si="24"/>
        <v>6</v>
      </c>
      <c r="W25">
        <f t="shared" si="25"/>
        <v>2026</v>
      </c>
      <c r="X25" s="59">
        <f t="shared" si="26"/>
        <v>475</v>
      </c>
      <c r="Y25" s="59">
        <f t="shared" si="27"/>
        <v>551</v>
      </c>
      <c r="Z25" t="str">
        <f t="shared" si="10"/>
        <v>Vigente</v>
      </c>
      <c r="AA25" s="39">
        <v>46199</v>
      </c>
      <c r="AB25" s="33">
        <f t="shared" si="11"/>
        <v>6</v>
      </c>
      <c r="AC25" s="33">
        <f t="shared" si="12"/>
        <v>26</v>
      </c>
      <c r="AD25" s="33">
        <f t="shared" si="13"/>
        <v>0</v>
      </c>
      <c r="AE25" s="36">
        <f t="shared" si="14"/>
        <v>0</v>
      </c>
      <c r="AF25" s="36">
        <f t="shared" si="15"/>
        <v>0</v>
      </c>
      <c r="AG25" s="36">
        <f t="shared" si="16"/>
        <v>0</v>
      </c>
      <c r="AH25" s="36">
        <f t="shared" si="17"/>
        <v>475</v>
      </c>
    </row>
    <row r="26" spans="1:34" x14ac:dyDescent="0.35">
      <c r="A26" s="31" t="s">
        <v>2281</v>
      </c>
      <c r="B26" s="31" t="s">
        <v>2282</v>
      </c>
      <c r="C26" s="31" t="s">
        <v>414</v>
      </c>
      <c r="D26" s="31" t="s">
        <v>2283</v>
      </c>
      <c r="E26" s="30">
        <v>46174</v>
      </c>
      <c r="F26" s="30">
        <v>46204</v>
      </c>
      <c r="G26" s="31" t="s">
        <v>401</v>
      </c>
      <c r="H26" s="31">
        <v>-19375.650000000001</v>
      </c>
      <c r="I26" s="31">
        <v>-3100.1</v>
      </c>
      <c r="J26" s="31">
        <v>-22475.75</v>
      </c>
      <c r="K26" s="31">
        <v>-1295.4000000000001</v>
      </c>
      <c r="L26" s="31">
        <v>1295.4000000000001</v>
      </c>
      <c r="M26" s="31" t="s">
        <v>504</v>
      </c>
      <c r="N26" s="31" t="s">
        <v>544</v>
      </c>
      <c r="P26" s="65">
        <f t="shared" si="18"/>
        <v>30</v>
      </c>
      <c r="Q26" t="str">
        <f t="shared" si="19"/>
        <v>Crédito</v>
      </c>
      <c r="R26">
        <f t="shared" si="20"/>
        <v>1</v>
      </c>
      <c r="S26">
        <f t="shared" si="21"/>
        <v>7</v>
      </c>
      <c r="T26">
        <f t="shared" si="22"/>
        <v>2026</v>
      </c>
      <c r="U26">
        <f t="shared" si="23"/>
        <v>1</v>
      </c>
      <c r="V26">
        <f t="shared" si="24"/>
        <v>6</v>
      </c>
      <c r="W26">
        <f t="shared" si="25"/>
        <v>2026</v>
      </c>
      <c r="X26" s="59">
        <f t="shared" si="26"/>
        <v>19375.650000000001</v>
      </c>
      <c r="Y26" s="59">
        <f t="shared" si="27"/>
        <v>22475.75</v>
      </c>
      <c r="Z26" t="str">
        <f t="shared" si="10"/>
        <v>Vigente</v>
      </c>
      <c r="AA26" s="39">
        <v>46199</v>
      </c>
      <c r="AB26" s="33">
        <f t="shared" si="11"/>
        <v>6</v>
      </c>
      <c r="AC26" s="33">
        <f t="shared" si="12"/>
        <v>26</v>
      </c>
      <c r="AD26" s="33">
        <f t="shared" si="13"/>
        <v>0</v>
      </c>
      <c r="AE26" s="36">
        <f t="shared" si="14"/>
        <v>0</v>
      </c>
      <c r="AF26" s="36">
        <f t="shared" si="15"/>
        <v>0</v>
      </c>
      <c r="AG26" s="36">
        <f t="shared" si="16"/>
        <v>0</v>
      </c>
      <c r="AH26" s="36">
        <f t="shared" si="17"/>
        <v>19375.650000000001</v>
      </c>
    </row>
    <row r="27" spans="1:34" x14ac:dyDescent="0.35">
      <c r="A27" s="31" t="s">
        <v>2287</v>
      </c>
      <c r="B27" s="31" t="s">
        <v>2288</v>
      </c>
      <c r="C27" s="31" t="s">
        <v>1329</v>
      </c>
      <c r="D27" s="31" t="s">
        <v>2289</v>
      </c>
      <c r="E27" s="30">
        <v>46174</v>
      </c>
      <c r="F27" s="30">
        <v>46204</v>
      </c>
      <c r="G27" s="31" t="s">
        <v>395</v>
      </c>
      <c r="H27" s="31">
        <v>-13200</v>
      </c>
      <c r="I27" s="31">
        <v>-2112</v>
      </c>
      <c r="J27" s="31">
        <v>-15312</v>
      </c>
      <c r="K27" s="31">
        <v>-15312</v>
      </c>
      <c r="L27" s="31">
        <v>15312</v>
      </c>
      <c r="M27" s="31" t="s">
        <v>504</v>
      </c>
      <c r="N27" s="31" t="s">
        <v>544</v>
      </c>
      <c r="P27" s="65">
        <f t="shared" si="18"/>
        <v>30</v>
      </c>
      <c r="Q27" t="str">
        <f t="shared" si="19"/>
        <v>Crédito</v>
      </c>
      <c r="R27">
        <f t="shared" si="20"/>
        <v>1</v>
      </c>
      <c r="S27">
        <f t="shared" si="21"/>
        <v>7</v>
      </c>
      <c r="T27">
        <f t="shared" si="22"/>
        <v>2026</v>
      </c>
      <c r="U27">
        <f t="shared" si="23"/>
        <v>1</v>
      </c>
      <c r="V27">
        <f t="shared" si="24"/>
        <v>6</v>
      </c>
      <c r="W27">
        <f t="shared" si="25"/>
        <v>2026</v>
      </c>
      <c r="X27" s="59">
        <f t="shared" si="26"/>
        <v>13200</v>
      </c>
      <c r="Y27" s="59">
        <f t="shared" si="27"/>
        <v>15312</v>
      </c>
      <c r="Z27" t="str">
        <f t="shared" si="10"/>
        <v>Vigente</v>
      </c>
      <c r="AA27" s="39">
        <v>46199</v>
      </c>
      <c r="AB27" s="33">
        <f t="shared" si="11"/>
        <v>6</v>
      </c>
      <c r="AC27" s="33">
        <f t="shared" si="12"/>
        <v>26</v>
      </c>
      <c r="AD27" s="33">
        <f t="shared" si="13"/>
        <v>0</v>
      </c>
      <c r="AE27" s="36">
        <f t="shared" si="14"/>
        <v>0</v>
      </c>
      <c r="AF27" s="36">
        <f t="shared" si="15"/>
        <v>0</v>
      </c>
      <c r="AG27" s="36">
        <f t="shared" si="16"/>
        <v>0</v>
      </c>
      <c r="AH27" s="36">
        <f t="shared" si="17"/>
        <v>13200</v>
      </c>
    </row>
    <row r="28" spans="1:34" x14ac:dyDescent="0.35">
      <c r="A28" s="31" t="s">
        <v>2290</v>
      </c>
      <c r="B28" s="31" t="s">
        <v>2291</v>
      </c>
      <c r="C28" s="31" t="s">
        <v>880</v>
      </c>
      <c r="D28" s="31" t="s">
        <v>2292</v>
      </c>
      <c r="E28" s="30">
        <v>46174</v>
      </c>
      <c r="F28" s="30">
        <v>46204</v>
      </c>
      <c r="G28" s="31" t="s">
        <v>401</v>
      </c>
      <c r="H28" s="31">
        <v>-112431.24</v>
      </c>
      <c r="I28" s="31">
        <v>-17989</v>
      </c>
      <c r="J28" s="31">
        <v>-130420.24</v>
      </c>
      <c r="K28" s="31">
        <v>-7516.8</v>
      </c>
      <c r="L28" s="31">
        <v>7516.8</v>
      </c>
      <c r="M28" s="31" t="s">
        <v>504</v>
      </c>
      <c r="N28" s="31" t="s">
        <v>544</v>
      </c>
      <c r="P28" s="65">
        <f t="shared" si="18"/>
        <v>30</v>
      </c>
      <c r="Q28" t="str">
        <f t="shared" si="19"/>
        <v>Crédito</v>
      </c>
      <c r="R28">
        <f t="shared" si="20"/>
        <v>1</v>
      </c>
      <c r="S28">
        <f t="shared" si="21"/>
        <v>7</v>
      </c>
      <c r="T28">
        <f t="shared" si="22"/>
        <v>2026</v>
      </c>
      <c r="U28">
        <f t="shared" si="23"/>
        <v>1</v>
      </c>
      <c r="V28">
        <f t="shared" si="24"/>
        <v>6</v>
      </c>
      <c r="W28">
        <f t="shared" si="25"/>
        <v>2026</v>
      </c>
      <c r="X28" s="59">
        <f t="shared" si="26"/>
        <v>112431.24</v>
      </c>
      <c r="Y28" s="59">
        <f t="shared" si="27"/>
        <v>130420.24</v>
      </c>
      <c r="Z28" t="str">
        <f t="shared" si="10"/>
        <v>Vigente</v>
      </c>
      <c r="AA28" s="39">
        <v>46199</v>
      </c>
      <c r="AB28" s="33">
        <f t="shared" si="11"/>
        <v>6</v>
      </c>
      <c r="AC28" s="33">
        <f t="shared" si="12"/>
        <v>26</v>
      </c>
      <c r="AD28" s="33">
        <f t="shared" si="13"/>
        <v>0</v>
      </c>
      <c r="AE28" s="36">
        <f t="shared" si="14"/>
        <v>0</v>
      </c>
      <c r="AF28" s="36">
        <f t="shared" si="15"/>
        <v>0</v>
      </c>
      <c r="AG28" s="36">
        <f t="shared" si="16"/>
        <v>0</v>
      </c>
      <c r="AH28" s="36">
        <f t="shared" si="17"/>
        <v>112431.24</v>
      </c>
    </row>
    <row r="29" spans="1:34" x14ac:dyDescent="0.35">
      <c r="A29" s="31" t="s">
        <v>2293</v>
      </c>
      <c r="B29" s="31" t="s">
        <v>2294</v>
      </c>
      <c r="C29" s="31" t="s">
        <v>407</v>
      </c>
      <c r="D29" s="31" t="s">
        <v>2295</v>
      </c>
      <c r="E29" s="30">
        <v>46175</v>
      </c>
      <c r="F29" s="30">
        <v>46205</v>
      </c>
      <c r="G29" s="31" t="s">
        <v>395</v>
      </c>
      <c r="H29" s="31">
        <v>-8950</v>
      </c>
      <c r="I29" s="31">
        <v>-1432</v>
      </c>
      <c r="J29" s="31">
        <v>-10382</v>
      </c>
      <c r="K29" s="31">
        <v>-10382</v>
      </c>
      <c r="L29" s="31">
        <v>10382</v>
      </c>
      <c r="M29" s="31" t="s">
        <v>504</v>
      </c>
      <c r="N29" s="31" t="s">
        <v>544</v>
      </c>
      <c r="P29" s="65">
        <f t="shared" si="18"/>
        <v>30</v>
      </c>
      <c r="Q29" t="str">
        <f t="shared" si="19"/>
        <v>Crédito</v>
      </c>
      <c r="R29">
        <f t="shared" si="20"/>
        <v>2</v>
      </c>
      <c r="S29">
        <f t="shared" si="21"/>
        <v>7</v>
      </c>
      <c r="T29">
        <f t="shared" si="22"/>
        <v>2026</v>
      </c>
      <c r="U29">
        <f t="shared" si="23"/>
        <v>2</v>
      </c>
      <c r="V29">
        <f t="shared" si="24"/>
        <v>6</v>
      </c>
      <c r="W29">
        <f t="shared" si="25"/>
        <v>2026</v>
      </c>
      <c r="X29" s="59">
        <f t="shared" si="26"/>
        <v>8950</v>
      </c>
      <c r="Y29" s="59">
        <f t="shared" si="27"/>
        <v>10382</v>
      </c>
      <c r="Z29" t="str">
        <f t="shared" si="10"/>
        <v>Vigente</v>
      </c>
      <c r="AA29" s="39">
        <v>46199</v>
      </c>
      <c r="AB29" s="33">
        <f t="shared" si="11"/>
        <v>6</v>
      </c>
      <c r="AC29" s="33">
        <f t="shared" si="12"/>
        <v>26</v>
      </c>
      <c r="AD29" s="33">
        <f t="shared" si="13"/>
        <v>0</v>
      </c>
      <c r="AE29" s="36">
        <f t="shared" si="14"/>
        <v>0</v>
      </c>
      <c r="AF29" s="36">
        <f t="shared" si="15"/>
        <v>0</v>
      </c>
      <c r="AG29" s="36">
        <f t="shared" si="16"/>
        <v>0</v>
      </c>
      <c r="AH29" s="36">
        <f t="shared" si="17"/>
        <v>8950</v>
      </c>
    </row>
    <row r="30" spans="1:34" x14ac:dyDescent="0.35">
      <c r="A30" s="31" t="s">
        <v>2296</v>
      </c>
      <c r="B30" s="31" t="s">
        <v>2297</v>
      </c>
      <c r="C30" s="31" t="s">
        <v>834</v>
      </c>
      <c r="D30" s="31" t="s">
        <v>2298</v>
      </c>
      <c r="E30" s="30">
        <v>46167</v>
      </c>
      <c r="F30" s="30">
        <v>46197</v>
      </c>
      <c r="G30" s="31" t="s">
        <v>401</v>
      </c>
      <c r="H30" s="31">
        <v>-42437.19</v>
      </c>
      <c r="I30" s="31">
        <v>-6789.95</v>
      </c>
      <c r="J30" s="31">
        <v>-49227.14</v>
      </c>
      <c r="K30" s="31">
        <v>-2842</v>
      </c>
      <c r="L30" s="31">
        <v>2842</v>
      </c>
      <c r="M30" s="31" t="s">
        <v>504</v>
      </c>
      <c r="N30" s="31" t="s">
        <v>544</v>
      </c>
      <c r="P30" s="65">
        <f t="shared" si="18"/>
        <v>30</v>
      </c>
      <c r="Q30" t="str">
        <f t="shared" si="19"/>
        <v>Crédito</v>
      </c>
      <c r="R30">
        <f t="shared" si="20"/>
        <v>24</v>
      </c>
      <c r="S30">
        <f t="shared" si="21"/>
        <v>6</v>
      </c>
      <c r="T30">
        <f t="shared" si="22"/>
        <v>2026</v>
      </c>
      <c r="U30">
        <f t="shared" si="23"/>
        <v>25</v>
      </c>
      <c r="V30">
        <f t="shared" si="24"/>
        <v>5</v>
      </c>
      <c r="W30">
        <f t="shared" si="25"/>
        <v>2026</v>
      </c>
      <c r="X30" s="59">
        <f t="shared" si="26"/>
        <v>42437.19</v>
      </c>
      <c r="Y30" s="59">
        <f t="shared" si="27"/>
        <v>49227.14</v>
      </c>
      <c r="Z30" t="str">
        <f t="shared" si="10"/>
        <v>Vencido</v>
      </c>
      <c r="AA30" s="39">
        <v>46199</v>
      </c>
      <c r="AB30" s="33">
        <f t="shared" si="11"/>
        <v>6</v>
      </c>
      <c r="AC30" s="33">
        <f t="shared" si="12"/>
        <v>26</v>
      </c>
      <c r="AD30" s="33">
        <f t="shared" si="13"/>
        <v>3</v>
      </c>
      <c r="AE30" s="36">
        <f t="shared" si="14"/>
        <v>42437.19</v>
      </c>
      <c r="AF30" s="36">
        <f t="shared" si="15"/>
        <v>0</v>
      </c>
      <c r="AG30" s="36">
        <f t="shared" si="16"/>
        <v>0</v>
      </c>
      <c r="AH30" s="36">
        <f t="shared" si="17"/>
        <v>0</v>
      </c>
    </row>
    <row r="31" spans="1:34" x14ac:dyDescent="0.35">
      <c r="A31" s="31" t="s">
        <v>2299</v>
      </c>
      <c r="B31" s="31" t="s">
        <v>2300</v>
      </c>
      <c r="C31" s="31" t="s">
        <v>834</v>
      </c>
      <c r="D31" s="31" t="s">
        <v>2301</v>
      </c>
      <c r="E31" s="30">
        <v>46167</v>
      </c>
      <c r="F31" s="30">
        <v>46197</v>
      </c>
      <c r="G31" s="31" t="s">
        <v>401</v>
      </c>
      <c r="H31" s="31">
        <v>-127311.56</v>
      </c>
      <c r="I31" s="31">
        <v>-20369.849999999999</v>
      </c>
      <c r="J31" s="31">
        <v>-147681.41</v>
      </c>
      <c r="K31" s="31">
        <v>-8526</v>
      </c>
      <c r="L31" s="31">
        <v>8526</v>
      </c>
      <c r="M31" s="31" t="s">
        <v>504</v>
      </c>
      <c r="N31" s="31" t="s">
        <v>544</v>
      </c>
      <c r="P31" s="65">
        <f t="shared" si="18"/>
        <v>30</v>
      </c>
      <c r="Q31" t="str">
        <f t="shared" si="19"/>
        <v>Crédito</v>
      </c>
      <c r="R31">
        <f t="shared" si="20"/>
        <v>24</v>
      </c>
      <c r="S31">
        <f t="shared" si="21"/>
        <v>6</v>
      </c>
      <c r="T31">
        <f t="shared" si="22"/>
        <v>2026</v>
      </c>
      <c r="U31">
        <f t="shared" si="23"/>
        <v>25</v>
      </c>
      <c r="V31">
        <f t="shared" si="24"/>
        <v>5</v>
      </c>
      <c r="W31">
        <f t="shared" si="25"/>
        <v>2026</v>
      </c>
      <c r="X31" s="59">
        <f t="shared" si="26"/>
        <v>127311.56</v>
      </c>
      <c r="Y31" s="59">
        <f t="shared" si="27"/>
        <v>147681.41</v>
      </c>
      <c r="Z31" t="str">
        <f t="shared" si="10"/>
        <v>Vencido</v>
      </c>
      <c r="AA31" s="39">
        <v>46199</v>
      </c>
      <c r="AB31" s="33">
        <f t="shared" si="11"/>
        <v>6</v>
      </c>
      <c r="AC31" s="33">
        <f t="shared" si="12"/>
        <v>26</v>
      </c>
      <c r="AD31" s="33">
        <f t="shared" si="13"/>
        <v>3</v>
      </c>
      <c r="AE31" s="36">
        <f t="shared" si="14"/>
        <v>127311.56</v>
      </c>
      <c r="AF31" s="36">
        <f t="shared" si="15"/>
        <v>0</v>
      </c>
      <c r="AG31" s="36">
        <f t="shared" si="16"/>
        <v>0</v>
      </c>
      <c r="AH31" s="36">
        <f t="shared" si="17"/>
        <v>0</v>
      </c>
    </row>
    <row r="32" spans="1:34" x14ac:dyDescent="0.35">
      <c r="A32" s="31" t="s">
        <v>2302</v>
      </c>
      <c r="B32" s="31" t="s">
        <v>2303</v>
      </c>
      <c r="C32" s="31" t="s">
        <v>834</v>
      </c>
      <c r="D32" s="31" t="s">
        <v>2304</v>
      </c>
      <c r="E32" s="30">
        <v>46167</v>
      </c>
      <c r="F32" s="30">
        <v>46197</v>
      </c>
      <c r="G32" s="31" t="s">
        <v>401</v>
      </c>
      <c r="H32" s="31">
        <v>-42437.19</v>
      </c>
      <c r="I32" s="31">
        <v>-6789.95</v>
      </c>
      <c r="J32" s="31">
        <v>-49227.14</v>
      </c>
      <c r="K32" s="31">
        <v>-2842</v>
      </c>
      <c r="L32" s="31">
        <v>2842</v>
      </c>
      <c r="M32" s="31" t="s">
        <v>504</v>
      </c>
      <c r="N32" s="31" t="s">
        <v>544</v>
      </c>
      <c r="P32" s="65">
        <f t="shared" si="18"/>
        <v>30</v>
      </c>
      <c r="Q32" t="str">
        <f t="shared" si="19"/>
        <v>Crédito</v>
      </c>
      <c r="R32">
        <f t="shared" si="20"/>
        <v>24</v>
      </c>
      <c r="S32">
        <f t="shared" si="21"/>
        <v>6</v>
      </c>
      <c r="T32">
        <f t="shared" si="22"/>
        <v>2026</v>
      </c>
      <c r="U32">
        <f t="shared" si="23"/>
        <v>25</v>
      </c>
      <c r="V32">
        <f t="shared" si="24"/>
        <v>5</v>
      </c>
      <c r="W32">
        <f t="shared" si="25"/>
        <v>2026</v>
      </c>
      <c r="X32" s="59">
        <f t="shared" si="26"/>
        <v>42437.19</v>
      </c>
      <c r="Y32" s="59">
        <f t="shared" si="27"/>
        <v>49227.14</v>
      </c>
      <c r="Z32" t="str">
        <f t="shared" si="10"/>
        <v>Vencido</v>
      </c>
      <c r="AA32" s="39">
        <v>46199</v>
      </c>
      <c r="AB32" s="33">
        <f t="shared" si="11"/>
        <v>6</v>
      </c>
      <c r="AC32" s="33">
        <f t="shared" si="12"/>
        <v>26</v>
      </c>
      <c r="AD32" s="33">
        <f t="shared" si="13"/>
        <v>3</v>
      </c>
      <c r="AE32" s="36">
        <f t="shared" si="14"/>
        <v>42437.19</v>
      </c>
      <c r="AF32" s="36">
        <f t="shared" si="15"/>
        <v>0</v>
      </c>
      <c r="AG32" s="36">
        <f t="shared" si="16"/>
        <v>0</v>
      </c>
      <c r="AH32" s="36">
        <f t="shared" si="17"/>
        <v>0</v>
      </c>
    </row>
    <row r="33" spans="1:34" x14ac:dyDescent="0.35">
      <c r="A33" s="31" t="s">
        <v>2305</v>
      </c>
      <c r="B33" s="31" t="s">
        <v>2306</v>
      </c>
      <c r="C33" s="31" t="s">
        <v>674</v>
      </c>
      <c r="D33" s="31" t="s">
        <v>2307</v>
      </c>
      <c r="E33" s="30">
        <v>46168</v>
      </c>
      <c r="F33" s="30">
        <v>46198</v>
      </c>
      <c r="G33" s="31" t="s">
        <v>401</v>
      </c>
      <c r="H33" s="31">
        <v>-19862.8</v>
      </c>
      <c r="I33" s="31">
        <v>-3178.05</v>
      </c>
      <c r="J33" s="31">
        <v>-23040.85</v>
      </c>
      <c r="K33" s="31">
        <v>-1334</v>
      </c>
      <c r="L33" s="31">
        <v>1334</v>
      </c>
      <c r="M33" s="31" t="s">
        <v>504</v>
      </c>
      <c r="N33" s="31" t="s">
        <v>544</v>
      </c>
      <c r="P33" s="65">
        <f t="shared" si="18"/>
        <v>30</v>
      </c>
      <c r="Q33" t="str">
        <f t="shared" si="19"/>
        <v>Crédito</v>
      </c>
      <c r="R33">
        <f t="shared" si="20"/>
        <v>25</v>
      </c>
      <c r="S33">
        <f t="shared" si="21"/>
        <v>6</v>
      </c>
      <c r="T33">
        <f t="shared" si="22"/>
        <v>2026</v>
      </c>
      <c r="U33">
        <f t="shared" si="23"/>
        <v>26</v>
      </c>
      <c r="V33">
        <f t="shared" si="24"/>
        <v>5</v>
      </c>
      <c r="W33">
        <f t="shared" si="25"/>
        <v>2026</v>
      </c>
      <c r="X33" s="59">
        <f t="shared" si="26"/>
        <v>19862.8</v>
      </c>
      <c r="Y33" s="59">
        <f t="shared" si="27"/>
        <v>23040.85</v>
      </c>
      <c r="Z33" t="str">
        <f t="shared" si="10"/>
        <v>Vencido</v>
      </c>
      <c r="AA33" s="39">
        <v>46199</v>
      </c>
      <c r="AB33" s="33">
        <f t="shared" si="11"/>
        <v>6</v>
      </c>
      <c r="AC33" s="33">
        <f t="shared" si="12"/>
        <v>26</v>
      </c>
      <c r="AD33" s="33">
        <f t="shared" si="13"/>
        <v>2</v>
      </c>
      <c r="AE33" s="36">
        <f t="shared" si="14"/>
        <v>19862.8</v>
      </c>
      <c r="AF33" s="36">
        <f t="shared" si="15"/>
        <v>0</v>
      </c>
      <c r="AG33" s="36">
        <f t="shared" si="16"/>
        <v>0</v>
      </c>
      <c r="AH33" s="36">
        <f t="shared" si="17"/>
        <v>0</v>
      </c>
    </row>
    <row r="34" spans="1:34" x14ac:dyDescent="0.35">
      <c r="A34" s="13" t="s">
        <v>2275</v>
      </c>
      <c r="B34" s="13" t="s">
        <v>2276</v>
      </c>
      <c r="C34" s="13" t="s">
        <v>674</v>
      </c>
      <c r="D34" s="13" t="s">
        <v>2277</v>
      </c>
      <c r="E34" s="70">
        <v>46169</v>
      </c>
      <c r="F34" s="70">
        <v>46199</v>
      </c>
      <c r="G34" s="13" t="s">
        <v>395</v>
      </c>
      <c r="H34" s="13">
        <v>-23040</v>
      </c>
      <c r="I34" s="13">
        <v>-3686.4</v>
      </c>
      <c r="J34" s="13">
        <v>-26726.400000000001</v>
      </c>
      <c r="K34" s="13">
        <v>-26726.400000000001</v>
      </c>
      <c r="L34" s="13">
        <v>26726.400000000001</v>
      </c>
      <c r="M34" s="13" t="s">
        <v>504</v>
      </c>
      <c r="N34" s="31" t="s">
        <v>544</v>
      </c>
      <c r="P34" s="65">
        <f t="shared" si="18"/>
        <v>30</v>
      </c>
      <c r="Q34" t="str">
        <f t="shared" si="19"/>
        <v>Crédito</v>
      </c>
      <c r="R34">
        <f t="shared" si="20"/>
        <v>26</v>
      </c>
      <c r="S34">
        <f t="shared" si="21"/>
        <v>6</v>
      </c>
      <c r="T34">
        <f t="shared" si="22"/>
        <v>2026</v>
      </c>
      <c r="U34">
        <f t="shared" si="23"/>
        <v>27</v>
      </c>
      <c r="V34">
        <f t="shared" si="24"/>
        <v>5</v>
      </c>
      <c r="W34">
        <f t="shared" si="25"/>
        <v>2026</v>
      </c>
      <c r="X34" s="59">
        <f t="shared" si="26"/>
        <v>23040</v>
      </c>
      <c r="Y34" s="59">
        <f t="shared" si="27"/>
        <v>26726.400000000001</v>
      </c>
      <c r="Z34" t="str">
        <f t="shared" si="10"/>
        <v>Vencido</v>
      </c>
      <c r="AA34" s="39">
        <v>46199</v>
      </c>
      <c r="AB34" s="33">
        <f t="shared" si="11"/>
        <v>6</v>
      </c>
      <c r="AC34" s="33">
        <f t="shared" si="12"/>
        <v>26</v>
      </c>
      <c r="AD34" s="33">
        <f t="shared" si="13"/>
        <v>1</v>
      </c>
      <c r="AE34" s="36">
        <f t="shared" si="14"/>
        <v>23040</v>
      </c>
      <c r="AF34" s="36">
        <f t="shared" si="15"/>
        <v>0</v>
      </c>
      <c r="AG34" s="36">
        <f t="shared" si="16"/>
        <v>0</v>
      </c>
      <c r="AH34" s="36">
        <f t="shared" si="17"/>
        <v>0</v>
      </c>
    </row>
    <row r="35" spans="1:34" x14ac:dyDescent="0.35">
      <c r="A35" s="13" t="s">
        <v>2269</v>
      </c>
      <c r="B35" s="13" t="s">
        <v>2270</v>
      </c>
      <c r="C35" s="13" t="s">
        <v>1296</v>
      </c>
      <c r="D35" s="13" t="s">
        <v>2271</v>
      </c>
      <c r="E35" s="70">
        <v>46168</v>
      </c>
      <c r="F35" s="70">
        <v>46198</v>
      </c>
      <c r="G35" s="13" t="s">
        <v>401</v>
      </c>
      <c r="H35" s="13">
        <v>-238353.6</v>
      </c>
      <c r="I35" s="13">
        <v>-38136.58</v>
      </c>
      <c r="J35" s="13">
        <v>-276490.18</v>
      </c>
      <c r="K35" s="13">
        <v>-16008</v>
      </c>
      <c r="L35" s="13">
        <v>16008</v>
      </c>
      <c r="M35" s="13" t="s">
        <v>504</v>
      </c>
      <c r="N35" s="31" t="s">
        <v>544</v>
      </c>
      <c r="P35" s="65">
        <f t="shared" si="18"/>
        <v>30</v>
      </c>
      <c r="Q35" t="str">
        <f t="shared" si="19"/>
        <v>Crédito</v>
      </c>
      <c r="R35">
        <f t="shared" si="20"/>
        <v>25</v>
      </c>
      <c r="S35">
        <f t="shared" si="21"/>
        <v>6</v>
      </c>
      <c r="T35">
        <f t="shared" si="22"/>
        <v>2026</v>
      </c>
      <c r="U35">
        <f t="shared" si="23"/>
        <v>26</v>
      </c>
      <c r="V35">
        <f t="shared" si="24"/>
        <v>5</v>
      </c>
      <c r="W35">
        <f t="shared" si="25"/>
        <v>2026</v>
      </c>
      <c r="X35" s="59">
        <f t="shared" si="26"/>
        <v>238353.6</v>
      </c>
      <c r="Y35" s="59">
        <f t="shared" si="27"/>
        <v>276490.18</v>
      </c>
      <c r="Z35" t="str">
        <f t="shared" si="10"/>
        <v>Vencido</v>
      </c>
      <c r="AA35" s="39">
        <v>46199</v>
      </c>
      <c r="AB35" s="33">
        <f t="shared" si="11"/>
        <v>6</v>
      </c>
      <c r="AC35" s="33">
        <f t="shared" si="12"/>
        <v>26</v>
      </c>
      <c r="AD35" s="33">
        <f t="shared" si="13"/>
        <v>2</v>
      </c>
      <c r="AE35" s="36">
        <f t="shared" si="14"/>
        <v>238353.6</v>
      </c>
      <c r="AF35" s="36">
        <f t="shared" si="15"/>
        <v>0</v>
      </c>
      <c r="AG35" s="36">
        <f t="shared" si="16"/>
        <v>0</v>
      </c>
      <c r="AH35" s="36">
        <f t="shared" si="17"/>
        <v>0</v>
      </c>
    </row>
    <row r="36" spans="1:34" x14ac:dyDescent="0.35">
      <c r="A36" s="31" t="s">
        <v>2194</v>
      </c>
      <c r="B36" s="31" t="s">
        <v>2195</v>
      </c>
      <c r="C36" s="31" t="s">
        <v>414</v>
      </c>
      <c r="D36" s="31" t="s">
        <v>2196</v>
      </c>
      <c r="E36" s="30">
        <v>46170</v>
      </c>
      <c r="F36" s="30">
        <v>46200</v>
      </c>
      <c r="G36" s="31" t="s">
        <v>395</v>
      </c>
      <c r="H36" s="31">
        <v>-83500</v>
      </c>
      <c r="I36" s="31"/>
      <c r="J36" s="31">
        <v>-83500</v>
      </c>
      <c r="K36" s="31">
        <v>-83500</v>
      </c>
      <c r="L36" s="31">
        <v>83500</v>
      </c>
      <c r="M36" s="31" t="s">
        <v>504</v>
      </c>
      <c r="N36" s="31" t="s">
        <v>544</v>
      </c>
      <c r="P36" s="65">
        <f t="shared" si="18"/>
        <v>30</v>
      </c>
      <c r="Q36" t="str">
        <f t="shared" si="19"/>
        <v>Crédito</v>
      </c>
      <c r="R36">
        <f t="shared" si="20"/>
        <v>27</v>
      </c>
      <c r="S36">
        <f t="shared" si="21"/>
        <v>6</v>
      </c>
      <c r="T36">
        <f t="shared" si="22"/>
        <v>2026</v>
      </c>
      <c r="U36">
        <f t="shared" si="23"/>
        <v>28</v>
      </c>
      <c r="V36">
        <f t="shared" si="24"/>
        <v>5</v>
      </c>
      <c r="W36">
        <f t="shared" si="25"/>
        <v>2026</v>
      </c>
      <c r="X36" s="59">
        <f t="shared" si="26"/>
        <v>83500</v>
      </c>
      <c r="Y36" s="59">
        <f t="shared" si="27"/>
        <v>83500</v>
      </c>
      <c r="Z36" t="str">
        <f t="shared" si="10"/>
        <v>Vigente</v>
      </c>
      <c r="AA36" s="39">
        <v>46199</v>
      </c>
      <c r="AB36" s="33">
        <f t="shared" si="11"/>
        <v>6</v>
      </c>
      <c r="AC36" s="33">
        <f t="shared" si="12"/>
        <v>26</v>
      </c>
      <c r="AD36" s="33">
        <f t="shared" si="13"/>
        <v>0</v>
      </c>
      <c r="AE36" s="36">
        <f t="shared" si="14"/>
        <v>0</v>
      </c>
      <c r="AF36" s="36">
        <f t="shared" si="15"/>
        <v>0</v>
      </c>
      <c r="AG36" s="36">
        <f t="shared" si="16"/>
        <v>0</v>
      </c>
      <c r="AH36" s="36">
        <f t="shared" si="17"/>
        <v>83500</v>
      </c>
    </row>
    <row r="37" spans="1:34" x14ac:dyDescent="0.35">
      <c r="A37" s="31" t="s">
        <v>2197</v>
      </c>
      <c r="B37" s="31" t="s">
        <v>2198</v>
      </c>
      <c r="C37" s="31" t="s">
        <v>1329</v>
      </c>
      <c r="D37" s="31" t="s">
        <v>2199</v>
      </c>
      <c r="E37" s="30">
        <v>46168</v>
      </c>
      <c r="F37" s="30">
        <v>46198</v>
      </c>
      <c r="G37" s="31" t="s">
        <v>395</v>
      </c>
      <c r="H37" s="31">
        <v>-13200</v>
      </c>
      <c r="I37" s="31">
        <v>-2112</v>
      </c>
      <c r="J37" s="31">
        <v>-15312</v>
      </c>
      <c r="K37" s="31">
        <v>-15312</v>
      </c>
      <c r="L37" s="31">
        <v>15312</v>
      </c>
      <c r="M37" s="31" t="s">
        <v>504</v>
      </c>
      <c r="N37" s="31" t="s">
        <v>544</v>
      </c>
      <c r="P37" s="65">
        <f t="shared" ref="P37:P68" si="28">+F37-E37</f>
        <v>30</v>
      </c>
      <c r="Q37" t="str">
        <f t="shared" ref="Q37:Q68" si="29">IF(P37&gt;1,"Crédito","Contado")</f>
        <v>Crédito</v>
      </c>
      <c r="R37">
        <f t="shared" ref="R37:R68" si="30">DAY(F37)</f>
        <v>25</v>
      </c>
      <c r="S37">
        <f t="shared" ref="S37:S68" si="31">MONTH(F37)</f>
        <v>6</v>
      </c>
      <c r="T37">
        <f t="shared" ref="T37:T68" si="32">YEAR(F37)</f>
        <v>2026</v>
      </c>
      <c r="U37">
        <f t="shared" ref="U37:U68" si="33">DAY(E37)</f>
        <v>26</v>
      </c>
      <c r="V37">
        <f t="shared" ref="V37:V68" si="34">MONTH(E37)</f>
        <v>5</v>
      </c>
      <c r="W37">
        <f t="shared" ref="W37:W68" si="35">YEAR(E37)</f>
        <v>2026</v>
      </c>
      <c r="X37" s="59">
        <f t="shared" ref="X37:X68" si="36">+H37*-1</f>
        <v>13200</v>
      </c>
      <c r="Y37" s="59">
        <f t="shared" ref="Y37:Y68" si="37">+J37*-1</f>
        <v>15312</v>
      </c>
      <c r="Z37" t="str">
        <f t="shared" si="10"/>
        <v>Vencido</v>
      </c>
      <c r="AA37" s="39">
        <v>46199</v>
      </c>
      <c r="AB37" s="33">
        <f t="shared" si="11"/>
        <v>6</v>
      </c>
      <c r="AC37" s="33">
        <f t="shared" si="12"/>
        <v>26</v>
      </c>
      <c r="AD37" s="33">
        <f t="shared" si="13"/>
        <v>2</v>
      </c>
      <c r="AE37" s="36">
        <f t="shared" si="14"/>
        <v>13200</v>
      </c>
      <c r="AF37" s="36">
        <f t="shared" si="15"/>
        <v>0</v>
      </c>
      <c r="AG37" s="36">
        <f t="shared" si="16"/>
        <v>0</v>
      </c>
      <c r="AH37" s="36">
        <f t="shared" si="17"/>
        <v>0</v>
      </c>
    </row>
    <row r="38" spans="1:34" x14ac:dyDescent="0.35">
      <c r="A38" s="31" t="s">
        <v>2200</v>
      </c>
      <c r="B38" s="31" t="s">
        <v>2201</v>
      </c>
      <c r="C38" s="31" t="s">
        <v>414</v>
      </c>
      <c r="D38" s="31" t="s">
        <v>2202</v>
      </c>
      <c r="E38" s="30">
        <v>46168</v>
      </c>
      <c r="F38" s="30">
        <v>46198</v>
      </c>
      <c r="G38" s="31" t="s">
        <v>395</v>
      </c>
      <c r="H38" s="31">
        <v>-2200</v>
      </c>
      <c r="I38" s="31">
        <v>-352</v>
      </c>
      <c r="J38" s="31">
        <v>-2552</v>
      </c>
      <c r="K38" s="31">
        <v>-2552</v>
      </c>
      <c r="L38" s="31">
        <v>2552</v>
      </c>
      <c r="M38" s="31" t="s">
        <v>504</v>
      </c>
      <c r="N38" s="31" t="s">
        <v>544</v>
      </c>
      <c r="P38" s="65">
        <f t="shared" si="28"/>
        <v>30</v>
      </c>
      <c r="Q38" t="str">
        <f t="shared" si="29"/>
        <v>Crédito</v>
      </c>
      <c r="R38">
        <f t="shared" si="30"/>
        <v>25</v>
      </c>
      <c r="S38">
        <f t="shared" si="31"/>
        <v>6</v>
      </c>
      <c r="T38">
        <f t="shared" si="32"/>
        <v>2026</v>
      </c>
      <c r="U38">
        <f t="shared" si="33"/>
        <v>26</v>
      </c>
      <c r="V38">
        <f t="shared" si="34"/>
        <v>5</v>
      </c>
      <c r="W38">
        <f t="shared" si="35"/>
        <v>2026</v>
      </c>
      <c r="X38" s="59">
        <f t="shared" si="36"/>
        <v>2200</v>
      </c>
      <c r="Y38" s="59">
        <f t="shared" si="37"/>
        <v>2552</v>
      </c>
      <c r="Z38" t="str">
        <f t="shared" si="10"/>
        <v>Vencido</v>
      </c>
      <c r="AA38" s="39">
        <v>46199</v>
      </c>
      <c r="AB38" s="33">
        <f t="shared" si="11"/>
        <v>6</v>
      </c>
      <c r="AC38" s="33">
        <f t="shared" si="12"/>
        <v>26</v>
      </c>
      <c r="AD38" s="33">
        <f t="shared" si="13"/>
        <v>2</v>
      </c>
      <c r="AE38" s="36">
        <f t="shared" si="14"/>
        <v>2200</v>
      </c>
      <c r="AF38" s="36">
        <f t="shared" si="15"/>
        <v>0</v>
      </c>
      <c r="AG38" s="36">
        <f t="shared" si="16"/>
        <v>0</v>
      </c>
      <c r="AH38" s="36">
        <f t="shared" si="17"/>
        <v>0</v>
      </c>
    </row>
    <row r="39" spans="1:34" x14ac:dyDescent="0.35">
      <c r="A39" s="31" t="s">
        <v>2209</v>
      </c>
      <c r="B39" s="31" t="s">
        <v>2210</v>
      </c>
      <c r="C39" s="31" t="s">
        <v>547</v>
      </c>
      <c r="D39" s="31" t="s">
        <v>2211</v>
      </c>
      <c r="E39" s="30">
        <v>46167</v>
      </c>
      <c r="F39" s="30">
        <v>46197</v>
      </c>
      <c r="G39" s="31" t="s">
        <v>401</v>
      </c>
      <c r="H39" s="31">
        <v>-36894.370000000003</v>
      </c>
      <c r="I39" s="31">
        <v>-5903.1</v>
      </c>
      <c r="J39" s="31">
        <v>-42797.47</v>
      </c>
      <c r="K39" s="31">
        <v>-2470.8000000000002</v>
      </c>
      <c r="L39" s="31">
        <v>2470.8000000000002</v>
      </c>
      <c r="M39" s="31" t="s">
        <v>504</v>
      </c>
      <c r="N39" s="31" t="s">
        <v>544</v>
      </c>
      <c r="P39" s="65">
        <f t="shared" si="28"/>
        <v>30</v>
      </c>
      <c r="Q39" t="str">
        <f t="shared" si="29"/>
        <v>Crédito</v>
      </c>
      <c r="R39">
        <f t="shared" si="30"/>
        <v>24</v>
      </c>
      <c r="S39">
        <f t="shared" si="31"/>
        <v>6</v>
      </c>
      <c r="T39">
        <f t="shared" si="32"/>
        <v>2026</v>
      </c>
      <c r="U39">
        <f t="shared" si="33"/>
        <v>25</v>
      </c>
      <c r="V39">
        <f t="shared" si="34"/>
        <v>5</v>
      </c>
      <c r="W39">
        <f t="shared" si="35"/>
        <v>2026</v>
      </c>
      <c r="X39" s="59">
        <f t="shared" si="36"/>
        <v>36894.370000000003</v>
      </c>
      <c r="Y39" s="59">
        <f t="shared" si="37"/>
        <v>42797.47</v>
      </c>
      <c r="Z39" t="str">
        <f t="shared" si="10"/>
        <v>Vencido</v>
      </c>
      <c r="AA39" s="39">
        <v>46199</v>
      </c>
      <c r="AB39" s="33">
        <f t="shared" si="11"/>
        <v>6</v>
      </c>
      <c r="AC39" s="33">
        <f t="shared" si="12"/>
        <v>26</v>
      </c>
      <c r="AD39" s="33">
        <f t="shared" si="13"/>
        <v>3</v>
      </c>
      <c r="AE39" s="36">
        <f t="shared" si="14"/>
        <v>36894.370000000003</v>
      </c>
      <c r="AF39" s="36">
        <f t="shared" si="15"/>
        <v>0</v>
      </c>
      <c r="AG39" s="36">
        <f t="shared" si="16"/>
        <v>0</v>
      </c>
      <c r="AH39" s="36">
        <f t="shared" si="17"/>
        <v>0</v>
      </c>
    </row>
    <row r="40" spans="1:34" x14ac:dyDescent="0.35">
      <c r="A40" s="31" t="s">
        <v>2215</v>
      </c>
      <c r="B40" s="31" t="s">
        <v>2216</v>
      </c>
      <c r="C40" s="31" t="s">
        <v>547</v>
      </c>
      <c r="D40" s="31" t="s">
        <v>2217</v>
      </c>
      <c r="E40" s="30">
        <v>46167</v>
      </c>
      <c r="F40" s="30">
        <v>46197</v>
      </c>
      <c r="G40" s="31" t="s">
        <v>401</v>
      </c>
      <c r="H40" s="31">
        <v>-2703.56</v>
      </c>
      <c r="I40" s="31">
        <v>-432.57</v>
      </c>
      <c r="J40" s="31">
        <v>-3136.13</v>
      </c>
      <c r="K40" s="31">
        <v>-180.96</v>
      </c>
      <c r="L40" s="31">
        <v>180.96</v>
      </c>
      <c r="M40" s="31" t="s">
        <v>504</v>
      </c>
      <c r="N40" s="31" t="s">
        <v>544</v>
      </c>
      <c r="P40" s="65">
        <f t="shared" si="28"/>
        <v>30</v>
      </c>
      <c r="Q40" t="str">
        <f t="shared" si="29"/>
        <v>Crédito</v>
      </c>
      <c r="R40">
        <f t="shared" si="30"/>
        <v>24</v>
      </c>
      <c r="S40">
        <f t="shared" si="31"/>
        <v>6</v>
      </c>
      <c r="T40">
        <f t="shared" si="32"/>
        <v>2026</v>
      </c>
      <c r="U40">
        <f t="shared" si="33"/>
        <v>25</v>
      </c>
      <c r="V40">
        <f t="shared" si="34"/>
        <v>5</v>
      </c>
      <c r="W40">
        <f t="shared" si="35"/>
        <v>2026</v>
      </c>
      <c r="X40" s="59">
        <f t="shared" si="36"/>
        <v>2703.56</v>
      </c>
      <c r="Y40" s="59">
        <f t="shared" si="37"/>
        <v>3136.13</v>
      </c>
      <c r="Z40" t="str">
        <f t="shared" si="10"/>
        <v>Vencido</v>
      </c>
      <c r="AA40" s="39">
        <v>46199</v>
      </c>
      <c r="AB40" s="33">
        <f t="shared" si="11"/>
        <v>6</v>
      </c>
      <c r="AC40" s="33">
        <f t="shared" si="12"/>
        <v>26</v>
      </c>
      <c r="AD40" s="33">
        <f t="shared" si="13"/>
        <v>3</v>
      </c>
      <c r="AE40" s="36">
        <f t="shared" si="14"/>
        <v>2703.56</v>
      </c>
      <c r="AF40" s="36">
        <f t="shared" si="15"/>
        <v>0</v>
      </c>
      <c r="AG40" s="36">
        <f t="shared" si="16"/>
        <v>0</v>
      </c>
      <c r="AH40" s="36">
        <f t="shared" si="17"/>
        <v>0</v>
      </c>
    </row>
    <row r="41" spans="1:34" x14ac:dyDescent="0.35">
      <c r="A41" s="31" t="s">
        <v>2236</v>
      </c>
      <c r="B41" s="31" t="s">
        <v>2237</v>
      </c>
      <c r="C41" s="31" t="s">
        <v>414</v>
      </c>
      <c r="D41" s="31" t="s">
        <v>2238</v>
      </c>
      <c r="E41" s="30">
        <v>46161</v>
      </c>
      <c r="F41" s="30">
        <v>46191</v>
      </c>
      <c r="G41" s="31" t="s">
        <v>401</v>
      </c>
      <c r="H41" s="31">
        <v>-99544.27</v>
      </c>
      <c r="I41" s="31">
        <v>-15927.08</v>
      </c>
      <c r="J41" s="31">
        <v>-115471.35</v>
      </c>
      <c r="K41" s="31">
        <v>-6677.42</v>
      </c>
      <c r="L41" s="31">
        <v>6677.42</v>
      </c>
      <c r="M41" s="31" t="s">
        <v>504</v>
      </c>
      <c r="N41" s="31" t="s">
        <v>544</v>
      </c>
      <c r="P41" s="65">
        <f t="shared" si="28"/>
        <v>30</v>
      </c>
      <c r="Q41" t="str">
        <f t="shared" si="29"/>
        <v>Crédito</v>
      </c>
      <c r="R41">
        <f t="shared" si="30"/>
        <v>18</v>
      </c>
      <c r="S41">
        <f t="shared" si="31"/>
        <v>6</v>
      </c>
      <c r="T41">
        <f t="shared" si="32"/>
        <v>2026</v>
      </c>
      <c r="U41">
        <f t="shared" si="33"/>
        <v>19</v>
      </c>
      <c r="V41">
        <f t="shared" si="34"/>
        <v>5</v>
      </c>
      <c r="W41">
        <f t="shared" si="35"/>
        <v>2026</v>
      </c>
      <c r="X41" s="59">
        <f t="shared" si="36"/>
        <v>99544.27</v>
      </c>
      <c r="Y41" s="59">
        <f t="shared" si="37"/>
        <v>115471.35</v>
      </c>
      <c r="Z41" t="str">
        <f t="shared" si="10"/>
        <v>Vencido</v>
      </c>
      <c r="AA41" s="39">
        <v>46199</v>
      </c>
      <c r="AB41" s="33">
        <f t="shared" si="11"/>
        <v>6</v>
      </c>
      <c r="AC41" s="33">
        <f t="shared" si="12"/>
        <v>26</v>
      </c>
      <c r="AD41" s="33">
        <f t="shared" si="13"/>
        <v>9</v>
      </c>
      <c r="AE41" s="36">
        <f t="shared" si="14"/>
        <v>99544.27</v>
      </c>
      <c r="AF41" s="36">
        <f t="shared" si="15"/>
        <v>0</v>
      </c>
      <c r="AG41" s="36">
        <f t="shared" si="16"/>
        <v>0</v>
      </c>
      <c r="AH41" s="36">
        <f t="shared" si="17"/>
        <v>0</v>
      </c>
    </row>
    <row r="42" spans="1:34" x14ac:dyDescent="0.35">
      <c r="A42" s="31" t="s">
        <v>2239</v>
      </c>
      <c r="B42" s="31" t="s">
        <v>2240</v>
      </c>
      <c r="C42" s="31" t="s">
        <v>400</v>
      </c>
      <c r="D42" s="31" t="s">
        <v>2241</v>
      </c>
      <c r="E42" s="30">
        <v>46155</v>
      </c>
      <c r="F42" s="30">
        <v>46185</v>
      </c>
      <c r="G42" s="31" t="s">
        <v>401</v>
      </c>
      <c r="H42" s="31">
        <v>-126112.12</v>
      </c>
      <c r="I42" s="31">
        <v>-20177.939999999999</v>
      </c>
      <c r="J42" s="31">
        <v>-146290.06</v>
      </c>
      <c r="K42" s="31">
        <v>-8479.6</v>
      </c>
      <c r="L42" s="31">
        <v>8479.6</v>
      </c>
      <c r="M42" s="31" t="s">
        <v>504</v>
      </c>
      <c r="N42" s="31" t="s">
        <v>544</v>
      </c>
      <c r="P42" s="65">
        <f t="shared" si="28"/>
        <v>30</v>
      </c>
      <c r="Q42" t="str">
        <f t="shared" si="29"/>
        <v>Crédito</v>
      </c>
      <c r="R42">
        <f t="shared" si="30"/>
        <v>12</v>
      </c>
      <c r="S42">
        <f t="shared" si="31"/>
        <v>6</v>
      </c>
      <c r="T42">
        <f t="shared" si="32"/>
        <v>2026</v>
      </c>
      <c r="U42">
        <f t="shared" si="33"/>
        <v>13</v>
      </c>
      <c r="V42">
        <f t="shared" si="34"/>
        <v>5</v>
      </c>
      <c r="W42">
        <f t="shared" si="35"/>
        <v>2026</v>
      </c>
      <c r="X42" s="59">
        <f t="shared" si="36"/>
        <v>126112.12</v>
      </c>
      <c r="Y42" s="59">
        <f t="shared" si="37"/>
        <v>146290.06</v>
      </c>
      <c r="Z42" t="str">
        <f t="shared" si="10"/>
        <v>Vencido</v>
      </c>
      <c r="AA42" s="39">
        <v>46199</v>
      </c>
      <c r="AB42" s="33">
        <f t="shared" si="11"/>
        <v>6</v>
      </c>
      <c r="AC42" s="33">
        <f t="shared" si="12"/>
        <v>26</v>
      </c>
      <c r="AD42" s="33">
        <f t="shared" si="13"/>
        <v>15</v>
      </c>
      <c r="AE42" s="36">
        <f t="shared" si="14"/>
        <v>126112.12</v>
      </c>
      <c r="AF42" s="36">
        <f t="shared" si="15"/>
        <v>0</v>
      </c>
      <c r="AG42" s="36">
        <f t="shared" si="16"/>
        <v>0</v>
      </c>
      <c r="AH42" s="36">
        <f t="shared" si="17"/>
        <v>0</v>
      </c>
    </row>
    <row r="43" spans="1:34" x14ac:dyDescent="0.35">
      <c r="A43" s="31" t="s">
        <v>2242</v>
      </c>
      <c r="B43" s="31" t="s">
        <v>2243</v>
      </c>
      <c r="C43" s="31" t="s">
        <v>400</v>
      </c>
      <c r="D43" s="31" t="s">
        <v>2244</v>
      </c>
      <c r="E43" s="30">
        <v>46155</v>
      </c>
      <c r="F43" s="30">
        <v>46185</v>
      </c>
      <c r="G43" s="31" t="s">
        <v>401</v>
      </c>
      <c r="H43" s="31">
        <v>-25222.42</v>
      </c>
      <c r="I43" s="31">
        <v>-4035.59</v>
      </c>
      <c r="J43" s="31">
        <v>-29258.01</v>
      </c>
      <c r="K43" s="31">
        <v>-1695.92</v>
      </c>
      <c r="L43" s="31">
        <v>1695.92</v>
      </c>
      <c r="M43" s="31" t="s">
        <v>504</v>
      </c>
      <c r="N43" s="31" t="s">
        <v>544</v>
      </c>
      <c r="P43" s="65">
        <f t="shared" si="28"/>
        <v>30</v>
      </c>
      <c r="Q43" t="str">
        <f t="shared" si="29"/>
        <v>Crédito</v>
      </c>
      <c r="R43">
        <f t="shared" si="30"/>
        <v>12</v>
      </c>
      <c r="S43">
        <f t="shared" si="31"/>
        <v>6</v>
      </c>
      <c r="T43">
        <f t="shared" si="32"/>
        <v>2026</v>
      </c>
      <c r="U43">
        <f t="shared" si="33"/>
        <v>13</v>
      </c>
      <c r="V43">
        <f t="shared" si="34"/>
        <v>5</v>
      </c>
      <c r="W43">
        <f t="shared" si="35"/>
        <v>2026</v>
      </c>
      <c r="X43" s="59">
        <f t="shared" si="36"/>
        <v>25222.42</v>
      </c>
      <c r="Y43" s="59">
        <f t="shared" si="37"/>
        <v>29258.01</v>
      </c>
      <c r="Z43" t="str">
        <f t="shared" si="10"/>
        <v>Vencido</v>
      </c>
      <c r="AA43" s="39">
        <v>46199</v>
      </c>
      <c r="AB43" s="33">
        <f t="shared" si="11"/>
        <v>6</v>
      </c>
      <c r="AC43" s="33">
        <f t="shared" si="12"/>
        <v>26</v>
      </c>
      <c r="AD43" s="33">
        <f t="shared" si="13"/>
        <v>15</v>
      </c>
      <c r="AE43" s="36">
        <f t="shared" si="14"/>
        <v>25222.42</v>
      </c>
      <c r="AF43" s="36">
        <f t="shared" si="15"/>
        <v>0</v>
      </c>
      <c r="AG43" s="36">
        <f t="shared" si="16"/>
        <v>0</v>
      </c>
      <c r="AH43" s="36">
        <f t="shared" si="17"/>
        <v>0</v>
      </c>
    </row>
    <row r="44" spans="1:34" x14ac:dyDescent="0.35">
      <c r="A44" s="31" t="s">
        <v>2125</v>
      </c>
      <c r="B44" s="31" t="s">
        <v>2126</v>
      </c>
      <c r="C44" s="31" t="s">
        <v>414</v>
      </c>
      <c r="D44" s="31" t="s">
        <v>2127</v>
      </c>
      <c r="E44" s="30">
        <v>46161</v>
      </c>
      <c r="F44" s="30">
        <v>46191</v>
      </c>
      <c r="G44" s="31" t="s">
        <v>395</v>
      </c>
      <c r="H44" s="31">
        <v>-11000</v>
      </c>
      <c r="I44" s="31">
        <v>-1760</v>
      </c>
      <c r="J44" s="31">
        <v>-12760</v>
      </c>
      <c r="K44" s="31">
        <v>-12760</v>
      </c>
      <c r="L44" s="31">
        <v>12760</v>
      </c>
      <c r="M44" s="31" t="s">
        <v>504</v>
      </c>
      <c r="N44" s="31" t="s">
        <v>544</v>
      </c>
      <c r="P44" s="65">
        <f t="shared" si="28"/>
        <v>30</v>
      </c>
      <c r="Q44" t="str">
        <f t="shared" si="29"/>
        <v>Crédito</v>
      </c>
      <c r="R44">
        <f t="shared" si="30"/>
        <v>18</v>
      </c>
      <c r="S44">
        <f t="shared" si="31"/>
        <v>6</v>
      </c>
      <c r="T44">
        <f t="shared" si="32"/>
        <v>2026</v>
      </c>
      <c r="U44">
        <f t="shared" si="33"/>
        <v>19</v>
      </c>
      <c r="V44">
        <f t="shared" si="34"/>
        <v>5</v>
      </c>
      <c r="W44">
        <f t="shared" si="35"/>
        <v>2026</v>
      </c>
      <c r="X44" s="59">
        <f t="shared" si="36"/>
        <v>11000</v>
      </c>
      <c r="Y44" s="59">
        <f t="shared" si="37"/>
        <v>12760</v>
      </c>
      <c r="Z44" t="str">
        <f t="shared" si="10"/>
        <v>Vencido</v>
      </c>
      <c r="AA44" s="39">
        <v>46199</v>
      </c>
      <c r="AB44" s="33">
        <f t="shared" si="11"/>
        <v>6</v>
      </c>
      <c r="AC44" s="33">
        <f t="shared" si="12"/>
        <v>26</v>
      </c>
      <c r="AD44" s="33">
        <f t="shared" si="13"/>
        <v>9</v>
      </c>
      <c r="AE44" s="36">
        <f t="shared" si="14"/>
        <v>11000</v>
      </c>
      <c r="AF44" s="36">
        <f t="shared" si="15"/>
        <v>0</v>
      </c>
      <c r="AG44" s="36">
        <f t="shared" si="16"/>
        <v>0</v>
      </c>
      <c r="AH44" s="36">
        <f t="shared" si="17"/>
        <v>0</v>
      </c>
    </row>
    <row r="45" spans="1:34" x14ac:dyDescent="0.35">
      <c r="A45" s="31" t="s">
        <v>2128</v>
      </c>
      <c r="B45" s="31" t="s">
        <v>2129</v>
      </c>
      <c r="C45" s="31" t="s">
        <v>414</v>
      </c>
      <c r="D45" s="31" t="s">
        <v>2130</v>
      </c>
      <c r="E45" s="30">
        <v>46157</v>
      </c>
      <c r="F45" s="30">
        <v>46187</v>
      </c>
      <c r="G45" s="31" t="s">
        <v>395</v>
      </c>
      <c r="H45" s="31">
        <v>-7500</v>
      </c>
      <c r="I45" s="31">
        <v>-1200</v>
      </c>
      <c r="J45" s="31">
        <v>-8700</v>
      </c>
      <c r="K45" s="31">
        <v>-8700</v>
      </c>
      <c r="L45" s="31">
        <v>8700</v>
      </c>
      <c r="M45" s="31" t="s">
        <v>504</v>
      </c>
      <c r="N45" s="31" t="s">
        <v>544</v>
      </c>
      <c r="P45" s="65">
        <f t="shared" si="28"/>
        <v>30</v>
      </c>
      <c r="Q45" t="str">
        <f t="shared" si="29"/>
        <v>Crédito</v>
      </c>
      <c r="R45">
        <f t="shared" si="30"/>
        <v>14</v>
      </c>
      <c r="S45">
        <f t="shared" si="31"/>
        <v>6</v>
      </c>
      <c r="T45">
        <f t="shared" si="32"/>
        <v>2026</v>
      </c>
      <c r="U45">
        <f t="shared" si="33"/>
        <v>15</v>
      </c>
      <c r="V45">
        <f t="shared" si="34"/>
        <v>5</v>
      </c>
      <c r="W45">
        <f t="shared" si="35"/>
        <v>2026</v>
      </c>
      <c r="X45" s="59">
        <f t="shared" si="36"/>
        <v>7500</v>
      </c>
      <c r="Y45" s="59">
        <f t="shared" si="37"/>
        <v>8700</v>
      </c>
      <c r="Z45" t="str">
        <f t="shared" si="10"/>
        <v>Vencido</v>
      </c>
      <c r="AA45" s="39">
        <v>46199</v>
      </c>
      <c r="AB45" s="33">
        <f t="shared" si="11"/>
        <v>6</v>
      </c>
      <c r="AC45" s="33">
        <f t="shared" si="12"/>
        <v>26</v>
      </c>
      <c r="AD45" s="33">
        <f t="shared" si="13"/>
        <v>13</v>
      </c>
      <c r="AE45" s="36">
        <f t="shared" si="14"/>
        <v>7500</v>
      </c>
      <c r="AF45" s="36">
        <f t="shared" si="15"/>
        <v>0</v>
      </c>
      <c r="AG45" s="36">
        <f t="shared" si="16"/>
        <v>0</v>
      </c>
      <c r="AH45" s="36">
        <f t="shared" si="17"/>
        <v>0</v>
      </c>
    </row>
    <row r="46" spans="1:34" x14ac:dyDescent="0.35">
      <c r="A46" s="31" t="s">
        <v>2131</v>
      </c>
      <c r="B46" s="31" t="s">
        <v>2132</v>
      </c>
      <c r="C46" s="31" t="s">
        <v>1329</v>
      </c>
      <c r="D46" s="31" t="s">
        <v>2133</v>
      </c>
      <c r="E46" s="30">
        <v>46162</v>
      </c>
      <c r="F46" s="30">
        <v>46192</v>
      </c>
      <c r="G46" s="31" t="s">
        <v>395</v>
      </c>
      <c r="H46" s="31">
        <v>-4371.72</v>
      </c>
      <c r="I46" s="31">
        <v>-699.48</v>
      </c>
      <c r="J46" s="31">
        <v>-5071.2</v>
      </c>
      <c r="K46" s="31">
        <v>-5071.2</v>
      </c>
      <c r="L46" s="31">
        <v>5071.2</v>
      </c>
      <c r="M46" s="31" t="s">
        <v>504</v>
      </c>
      <c r="N46" s="31" t="s">
        <v>544</v>
      </c>
      <c r="P46" s="65">
        <f t="shared" si="28"/>
        <v>30</v>
      </c>
      <c r="Q46" t="str">
        <f t="shared" si="29"/>
        <v>Crédito</v>
      </c>
      <c r="R46">
        <f t="shared" si="30"/>
        <v>19</v>
      </c>
      <c r="S46">
        <f t="shared" si="31"/>
        <v>6</v>
      </c>
      <c r="T46">
        <f t="shared" si="32"/>
        <v>2026</v>
      </c>
      <c r="U46">
        <f t="shared" si="33"/>
        <v>20</v>
      </c>
      <c r="V46">
        <f t="shared" si="34"/>
        <v>5</v>
      </c>
      <c r="W46">
        <f t="shared" si="35"/>
        <v>2026</v>
      </c>
      <c r="X46" s="59">
        <f t="shared" si="36"/>
        <v>4371.72</v>
      </c>
      <c r="Y46" s="59">
        <f t="shared" si="37"/>
        <v>5071.2</v>
      </c>
      <c r="Z46" t="str">
        <f t="shared" si="10"/>
        <v>Vencido</v>
      </c>
      <c r="AA46" s="39">
        <v>46199</v>
      </c>
      <c r="AB46" s="33">
        <f t="shared" si="11"/>
        <v>6</v>
      </c>
      <c r="AC46" s="33">
        <f t="shared" si="12"/>
        <v>26</v>
      </c>
      <c r="AD46" s="33">
        <f t="shared" si="13"/>
        <v>8</v>
      </c>
      <c r="AE46" s="36">
        <f t="shared" si="14"/>
        <v>4371.72</v>
      </c>
      <c r="AF46" s="36">
        <f t="shared" si="15"/>
        <v>0</v>
      </c>
      <c r="AG46" s="36">
        <f t="shared" si="16"/>
        <v>0</v>
      </c>
      <c r="AH46" s="36">
        <f t="shared" si="17"/>
        <v>0</v>
      </c>
    </row>
    <row r="47" spans="1:34" x14ac:dyDescent="0.35">
      <c r="A47" s="31" t="s">
        <v>2134</v>
      </c>
      <c r="B47" s="31" t="s">
        <v>2135</v>
      </c>
      <c r="C47" s="31" t="s">
        <v>1329</v>
      </c>
      <c r="D47" s="31" t="s">
        <v>2136</v>
      </c>
      <c r="E47" s="30">
        <v>46163</v>
      </c>
      <c r="F47" s="30">
        <v>46193</v>
      </c>
      <c r="G47" s="31" t="s">
        <v>395</v>
      </c>
      <c r="H47" s="31">
        <v>-39594.370000000003</v>
      </c>
      <c r="I47" s="31">
        <v>-6335.1</v>
      </c>
      <c r="J47" s="31">
        <v>-45929.47</v>
      </c>
      <c r="K47" s="31">
        <v>-45929.47</v>
      </c>
      <c r="L47" s="31">
        <v>45929.47</v>
      </c>
      <c r="M47" s="31" t="s">
        <v>504</v>
      </c>
      <c r="N47" s="31" t="s">
        <v>544</v>
      </c>
      <c r="P47" s="65">
        <f t="shared" si="28"/>
        <v>30</v>
      </c>
      <c r="Q47" t="str">
        <f t="shared" si="29"/>
        <v>Crédito</v>
      </c>
      <c r="R47">
        <f t="shared" si="30"/>
        <v>20</v>
      </c>
      <c r="S47">
        <f t="shared" si="31"/>
        <v>6</v>
      </c>
      <c r="T47">
        <f t="shared" si="32"/>
        <v>2026</v>
      </c>
      <c r="U47">
        <f t="shared" si="33"/>
        <v>21</v>
      </c>
      <c r="V47">
        <f t="shared" si="34"/>
        <v>5</v>
      </c>
      <c r="W47">
        <f t="shared" si="35"/>
        <v>2026</v>
      </c>
      <c r="X47" s="59">
        <f t="shared" si="36"/>
        <v>39594.370000000003</v>
      </c>
      <c r="Y47" s="59">
        <f t="shared" si="37"/>
        <v>45929.47</v>
      </c>
      <c r="Z47" t="str">
        <f t="shared" si="10"/>
        <v>Vencido</v>
      </c>
      <c r="AA47" s="39">
        <v>46199</v>
      </c>
      <c r="AB47" s="33">
        <f t="shared" si="11"/>
        <v>6</v>
      </c>
      <c r="AC47" s="33">
        <f t="shared" si="12"/>
        <v>26</v>
      </c>
      <c r="AD47" s="33">
        <f t="shared" si="13"/>
        <v>7</v>
      </c>
      <c r="AE47" s="36">
        <f t="shared" si="14"/>
        <v>39594.370000000003</v>
      </c>
      <c r="AF47" s="36">
        <f t="shared" si="15"/>
        <v>0</v>
      </c>
      <c r="AG47" s="36">
        <f t="shared" si="16"/>
        <v>0</v>
      </c>
      <c r="AH47" s="36">
        <f t="shared" si="17"/>
        <v>0</v>
      </c>
    </row>
    <row r="48" spans="1:34" x14ac:dyDescent="0.35">
      <c r="A48" s="31" t="s">
        <v>2158</v>
      </c>
      <c r="B48" s="31" t="s">
        <v>2159</v>
      </c>
      <c r="C48" s="31" t="s">
        <v>414</v>
      </c>
      <c r="D48" s="31" t="s">
        <v>2160</v>
      </c>
      <c r="E48" s="30">
        <v>46155</v>
      </c>
      <c r="F48" s="30">
        <v>46185</v>
      </c>
      <c r="G48" s="31" t="s">
        <v>395</v>
      </c>
      <c r="H48" s="31">
        <v>-5000</v>
      </c>
      <c r="I48" s="31">
        <v>-800</v>
      </c>
      <c r="J48" s="31">
        <v>-5800</v>
      </c>
      <c r="K48" s="31">
        <v>-5800</v>
      </c>
      <c r="L48" s="31">
        <v>5800</v>
      </c>
      <c r="M48" s="31" t="s">
        <v>504</v>
      </c>
      <c r="N48" s="31" t="s">
        <v>544</v>
      </c>
      <c r="P48" s="65">
        <f t="shared" si="28"/>
        <v>30</v>
      </c>
      <c r="Q48" t="str">
        <f t="shared" si="29"/>
        <v>Crédito</v>
      </c>
      <c r="R48">
        <f t="shared" si="30"/>
        <v>12</v>
      </c>
      <c r="S48">
        <f t="shared" si="31"/>
        <v>6</v>
      </c>
      <c r="T48">
        <f t="shared" si="32"/>
        <v>2026</v>
      </c>
      <c r="U48">
        <f t="shared" si="33"/>
        <v>13</v>
      </c>
      <c r="V48">
        <f t="shared" si="34"/>
        <v>5</v>
      </c>
      <c r="W48">
        <f t="shared" si="35"/>
        <v>2026</v>
      </c>
      <c r="X48" s="59">
        <f t="shared" si="36"/>
        <v>5000</v>
      </c>
      <c r="Y48" s="59">
        <f t="shared" si="37"/>
        <v>5800</v>
      </c>
      <c r="Z48" t="str">
        <f t="shared" si="10"/>
        <v>Vencido</v>
      </c>
      <c r="AA48" s="39">
        <v>46199</v>
      </c>
      <c r="AB48" s="33">
        <f t="shared" si="11"/>
        <v>6</v>
      </c>
      <c r="AC48" s="33">
        <f t="shared" si="12"/>
        <v>26</v>
      </c>
      <c r="AD48" s="33">
        <f t="shared" si="13"/>
        <v>15</v>
      </c>
      <c r="AE48" s="36">
        <f t="shared" si="14"/>
        <v>5000</v>
      </c>
      <c r="AF48" s="36">
        <f t="shared" si="15"/>
        <v>0</v>
      </c>
      <c r="AG48" s="36">
        <f t="shared" si="16"/>
        <v>0</v>
      </c>
      <c r="AH48" s="36">
        <f t="shared" si="17"/>
        <v>0</v>
      </c>
    </row>
    <row r="49" spans="1:34" x14ac:dyDescent="0.35">
      <c r="A49" s="31" t="s">
        <v>2084</v>
      </c>
      <c r="B49" s="31" t="s">
        <v>2085</v>
      </c>
      <c r="C49" s="31" t="s">
        <v>414</v>
      </c>
      <c r="D49" s="31" t="s">
        <v>2086</v>
      </c>
      <c r="E49" s="30">
        <v>46154</v>
      </c>
      <c r="F49" s="30">
        <v>46184</v>
      </c>
      <c r="G49" s="31" t="s">
        <v>395</v>
      </c>
      <c r="H49" s="31">
        <v>-11000</v>
      </c>
      <c r="I49" s="31">
        <v>-1760</v>
      </c>
      <c r="J49" s="31">
        <v>-12760</v>
      </c>
      <c r="K49" s="31">
        <v>-12760</v>
      </c>
      <c r="L49" s="31">
        <v>12760</v>
      </c>
      <c r="M49" s="31" t="s">
        <v>504</v>
      </c>
      <c r="N49" s="31" t="s">
        <v>544</v>
      </c>
      <c r="P49" s="65">
        <f t="shared" si="28"/>
        <v>30</v>
      </c>
      <c r="Q49" t="str">
        <f t="shared" si="29"/>
        <v>Crédito</v>
      </c>
      <c r="R49">
        <f t="shared" si="30"/>
        <v>11</v>
      </c>
      <c r="S49">
        <f t="shared" si="31"/>
        <v>6</v>
      </c>
      <c r="T49">
        <f t="shared" si="32"/>
        <v>2026</v>
      </c>
      <c r="U49">
        <f t="shared" si="33"/>
        <v>12</v>
      </c>
      <c r="V49">
        <f t="shared" si="34"/>
        <v>5</v>
      </c>
      <c r="W49">
        <f t="shared" si="35"/>
        <v>2026</v>
      </c>
      <c r="X49" s="59">
        <f t="shared" si="36"/>
        <v>11000</v>
      </c>
      <c r="Y49" s="59">
        <f t="shared" si="37"/>
        <v>12760</v>
      </c>
      <c r="Z49" t="str">
        <f t="shared" si="10"/>
        <v>Vencido</v>
      </c>
      <c r="AA49" s="39">
        <v>46199</v>
      </c>
      <c r="AB49" s="33">
        <f t="shared" si="11"/>
        <v>6</v>
      </c>
      <c r="AC49" s="33">
        <f t="shared" si="12"/>
        <v>26</v>
      </c>
      <c r="AD49" s="33">
        <f t="shared" si="13"/>
        <v>16</v>
      </c>
      <c r="AE49" s="36">
        <f t="shared" si="14"/>
        <v>11000</v>
      </c>
      <c r="AF49" s="36">
        <f t="shared" si="15"/>
        <v>0</v>
      </c>
      <c r="AG49" s="36">
        <f t="shared" si="16"/>
        <v>0</v>
      </c>
      <c r="AH49" s="36">
        <f t="shared" si="17"/>
        <v>0</v>
      </c>
    </row>
    <row r="50" spans="1:34" x14ac:dyDescent="0.35">
      <c r="A50" s="31" t="s">
        <v>2089</v>
      </c>
      <c r="B50" s="31" t="s">
        <v>2090</v>
      </c>
      <c r="C50" s="31" t="s">
        <v>414</v>
      </c>
      <c r="D50" s="31" t="s">
        <v>2091</v>
      </c>
      <c r="E50" s="30">
        <v>46153</v>
      </c>
      <c r="F50" s="30">
        <v>46183</v>
      </c>
      <c r="G50" s="31" t="s">
        <v>395</v>
      </c>
      <c r="H50" s="31">
        <v>-9600</v>
      </c>
      <c r="I50" s="31">
        <v>-1536</v>
      </c>
      <c r="J50" s="31">
        <v>-11136</v>
      </c>
      <c r="K50" s="31">
        <v>-11136</v>
      </c>
      <c r="L50" s="31">
        <v>11136</v>
      </c>
      <c r="M50" s="31" t="s">
        <v>504</v>
      </c>
      <c r="N50" s="31" t="s">
        <v>544</v>
      </c>
      <c r="P50" s="65">
        <f t="shared" si="28"/>
        <v>30</v>
      </c>
      <c r="Q50" t="str">
        <f t="shared" si="29"/>
        <v>Crédito</v>
      </c>
      <c r="R50">
        <f t="shared" si="30"/>
        <v>10</v>
      </c>
      <c r="S50">
        <f t="shared" si="31"/>
        <v>6</v>
      </c>
      <c r="T50">
        <f t="shared" si="32"/>
        <v>2026</v>
      </c>
      <c r="U50">
        <f t="shared" si="33"/>
        <v>11</v>
      </c>
      <c r="V50">
        <f t="shared" si="34"/>
        <v>5</v>
      </c>
      <c r="W50">
        <f t="shared" si="35"/>
        <v>2026</v>
      </c>
      <c r="X50" s="59">
        <f t="shared" si="36"/>
        <v>9600</v>
      </c>
      <c r="Y50" s="59">
        <f t="shared" si="37"/>
        <v>11136</v>
      </c>
      <c r="Z50" t="str">
        <f t="shared" si="10"/>
        <v>Vencido</v>
      </c>
      <c r="AA50" s="39">
        <v>46199</v>
      </c>
      <c r="AB50" s="33">
        <f t="shared" si="11"/>
        <v>6</v>
      </c>
      <c r="AC50" s="33">
        <f t="shared" si="12"/>
        <v>26</v>
      </c>
      <c r="AD50" s="33">
        <f t="shared" si="13"/>
        <v>17</v>
      </c>
      <c r="AE50" s="36">
        <f t="shared" si="14"/>
        <v>9600</v>
      </c>
      <c r="AF50" s="36">
        <f t="shared" si="15"/>
        <v>0</v>
      </c>
      <c r="AG50" s="36">
        <f t="shared" si="16"/>
        <v>0</v>
      </c>
      <c r="AH50" s="36">
        <f t="shared" si="17"/>
        <v>0</v>
      </c>
    </row>
    <row r="51" spans="1:34" x14ac:dyDescent="0.35">
      <c r="A51" s="31" t="s">
        <v>2092</v>
      </c>
      <c r="B51" s="31" t="s">
        <v>2093</v>
      </c>
      <c r="C51" s="31" t="s">
        <v>414</v>
      </c>
      <c r="D51" s="31" t="s">
        <v>2094</v>
      </c>
      <c r="E51" s="30">
        <v>46148</v>
      </c>
      <c r="F51" s="30">
        <v>46178</v>
      </c>
      <c r="G51" s="31" t="s">
        <v>395</v>
      </c>
      <c r="H51" s="31">
        <v>-3200</v>
      </c>
      <c r="I51" s="31"/>
      <c r="J51" s="31">
        <v>-3200</v>
      </c>
      <c r="K51" s="31">
        <v>-3200</v>
      </c>
      <c r="L51" s="31">
        <v>3200</v>
      </c>
      <c r="M51" s="31" t="s">
        <v>504</v>
      </c>
      <c r="N51" s="31" t="s">
        <v>544</v>
      </c>
      <c r="P51" s="65">
        <f t="shared" si="28"/>
        <v>30</v>
      </c>
      <c r="Q51" t="str">
        <f t="shared" si="29"/>
        <v>Crédito</v>
      </c>
      <c r="R51">
        <f t="shared" si="30"/>
        <v>5</v>
      </c>
      <c r="S51">
        <f t="shared" si="31"/>
        <v>6</v>
      </c>
      <c r="T51">
        <f t="shared" si="32"/>
        <v>2026</v>
      </c>
      <c r="U51">
        <f t="shared" si="33"/>
        <v>6</v>
      </c>
      <c r="V51">
        <f t="shared" si="34"/>
        <v>5</v>
      </c>
      <c r="W51">
        <f t="shared" si="35"/>
        <v>2026</v>
      </c>
      <c r="X51" s="59">
        <f t="shared" si="36"/>
        <v>3200</v>
      </c>
      <c r="Y51" s="59">
        <f t="shared" si="37"/>
        <v>3200</v>
      </c>
      <c r="Z51" t="str">
        <f t="shared" si="10"/>
        <v>Vencido</v>
      </c>
      <c r="AA51" s="39">
        <v>46199</v>
      </c>
      <c r="AB51" s="33">
        <f t="shared" si="11"/>
        <v>6</v>
      </c>
      <c r="AC51" s="33">
        <f t="shared" si="12"/>
        <v>26</v>
      </c>
      <c r="AD51" s="33">
        <f t="shared" si="13"/>
        <v>22</v>
      </c>
      <c r="AE51" s="36">
        <f t="shared" si="14"/>
        <v>3200</v>
      </c>
      <c r="AF51" s="36">
        <f t="shared" si="15"/>
        <v>0</v>
      </c>
      <c r="AG51" s="36">
        <f t="shared" si="16"/>
        <v>0</v>
      </c>
      <c r="AH51" s="36">
        <f t="shared" si="17"/>
        <v>0</v>
      </c>
    </row>
    <row r="52" spans="1:34" x14ac:dyDescent="0.35">
      <c r="A52" s="31" t="s">
        <v>2095</v>
      </c>
      <c r="B52" s="31" t="s">
        <v>2096</v>
      </c>
      <c r="C52" s="31" t="s">
        <v>414</v>
      </c>
      <c r="D52" s="31" t="s">
        <v>2097</v>
      </c>
      <c r="E52" s="30">
        <v>46150</v>
      </c>
      <c r="F52" s="30">
        <v>46180</v>
      </c>
      <c r="G52" s="31" t="s">
        <v>395</v>
      </c>
      <c r="H52" s="31">
        <v>-16800</v>
      </c>
      <c r="I52" s="31">
        <v>-2688</v>
      </c>
      <c r="J52" s="31">
        <v>-19488</v>
      </c>
      <c r="K52" s="31">
        <v>-19488</v>
      </c>
      <c r="L52" s="31">
        <v>19488</v>
      </c>
      <c r="M52" s="31" t="s">
        <v>504</v>
      </c>
      <c r="N52" s="31" t="s">
        <v>544</v>
      </c>
      <c r="P52" s="65">
        <f t="shared" si="28"/>
        <v>30</v>
      </c>
      <c r="Q52" t="str">
        <f t="shared" si="29"/>
        <v>Crédito</v>
      </c>
      <c r="R52">
        <f t="shared" si="30"/>
        <v>7</v>
      </c>
      <c r="S52">
        <f t="shared" si="31"/>
        <v>6</v>
      </c>
      <c r="T52">
        <f t="shared" si="32"/>
        <v>2026</v>
      </c>
      <c r="U52">
        <f t="shared" si="33"/>
        <v>8</v>
      </c>
      <c r="V52">
        <f t="shared" si="34"/>
        <v>5</v>
      </c>
      <c r="W52">
        <f t="shared" si="35"/>
        <v>2026</v>
      </c>
      <c r="X52" s="59">
        <f t="shared" si="36"/>
        <v>16800</v>
      </c>
      <c r="Y52" s="59">
        <f t="shared" si="37"/>
        <v>19488</v>
      </c>
      <c r="Z52" t="str">
        <f t="shared" si="10"/>
        <v>Vencido</v>
      </c>
      <c r="AA52" s="39">
        <v>46199</v>
      </c>
      <c r="AB52" s="33">
        <f t="shared" si="11"/>
        <v>6</v>
      </c>
      <c r="AC52" s="33">
        <f t="shared" si="12"/>
        <v>26</v>
      </c>
      <c r="AD52" s="33">
        <f t="shared" si="13"/>
        <v>20</v>
      </c>
      <c r="AE52" s="36">
        <f t="shared" si="14"/>
        <v>16800</v>
      </c>
      <c r="AF52" s="36">
        <f t="shared" si="15"/>
        <v>0</v>
      </c>
      <c r="AG52" s="36">
        <f t="shared" si="16"/>
        <v>0</v>
      </c>
      <c r="AH52" s="36">
        <f t="shared" si="17"/>
        <v>0</v>
      </c>
    </row>
    <row r="53" spans="1:34" x14ac:dyDescent="0.35">
      <c r="A53" s="31" t="s">
        <v>2098</v>
      </c>
      <c r="B53" s="31" t="s">
        <v>2099</v>
      </c>
      <c r="C53" s="31" t="s">
        <v>414</v>
      </c>
      <c r="D53" s="31" t="s">
        <v>2100</v>
      </c>
      <c r="E53" s="30">
        <v>46150</v>
      </c>
      <c r="F53" s="30">
        <v>46180</v>
      </c>
      <c r="G53" s="31" t="s">
        <v>395</v>
      </c>
      <c r="H53" s="31">
        <v>-11600</v>
      </c>
      <c r="I53" s="31">
        <v>-1856</v>
      </c>
      <c r="J53" s="31">
        <v>-13456</v>
      </c>
      <c r="K53" s="31">
        <v>-13456</v>
      </c>
      <c r="L53" s="31">
        <v>13456</v>
      </c>
      <c r="M53" s="31" t="s">
        <v>504</v>
      </c>
      <c r="N53" s="31" t="s">
        <v>544</v>
      </c>
      <c r="P53" s="65">
        <f t="shared" si="28"/>
        <v>30</v>
      </c>
      <c r="Q53" t="str">
        <f t="shared" si="29"/>
        <v>Crédito</v>
      </c>
      <c r="R53">
        <f t="shared" si="30"/>
        <v>7</v>
      </c>
      <c r="S53">
        <f t="shared" si="31"/>
        <v>6</v>
      </c>
      <c r="T53">
        <f t="shared" si="32"/>
        <v>2026</v>
      </c>
      <c r="U53">
        <f t="shared" si="33"/>
        <v>8</v>
      </c>
      <c r="V53">
        <f t="shared" si="34"/>
        <v>5</v>
      </c>
      <c r="W53">
        <f t="shared" si="35"/>
        <v>2026</v>
      </c>
      <c r="X53" s="59">
        <f t="shared" si="36"/>
        <v>11600</v>
      </c>
      <c r="Y53" s="59">
        <f t="shared" si="37"/>
        <v>13456</v>
      </c>
      <c r="Z53" t="str">
        <f t="shared" si="10"/>
        <v>Vencido</v>
      </c>
      <c r="AA53" s="39">
        <v>46199</v>
      </c>
      <c r="AB53" s="33">
        <f t="shared" si="11"/>
        <v>6</v>
      </c>
      <c r="AC53" s="33">
        <f t="shared" si="12"/>
        <v>26</v>
      </c>
      <c r="AD53" s="33">
        <f t="shared" si="13"/>
        <v>20</v>
      </c>
      <c r="AE53" s="36">
        <f t="shared" si="14"/>
        <v>11600</v>
      </c>
      <c r="AF53" s="36">
        <f t="shared" si="15"/>
        <v>0</v>
      </c>
      <c r="AG53" s="36">
        <f t="shared" si="16"/>
        <v>0</v>
      </c>
      <c r="AH53" s="36">
        <f t="shared" si="17"/>
        <v>0</v>
      </c>
    </row>
    <row r="54" spans="1:34" x14ac:dyDescent="0.35">
      <c r="A54" s="31" t="s">
        <v>2101</v>
      </c>
      <c r="B54" s="31" t="s">
        <v>2102</v>
      </c>
      <c r="C54" s="31" t="s">
        <v>1329</v>
      </c>
      <c r="D54" s="31" t="s">
        <v>2103</v>
      </c>
      <c r="E54" s="30">
        <v>46148</v>
      </c>
      <c r="F54" s="30">
        <v>46178</v>
      </c>
      <c r="G54" s="31" t="s">
        <v>395</v>
      </c>
      <c r="H54" s="31">
        <v>-84304</v>
      </c>
      <c r="I54" s="31">
        <v>-13488.64</v>
      </c>
      <c r="J54" s="31">
        <v>-97792.639999999999</v>
      </c>
      <c r="K54" s="31">
        <v>-97792.639999999999</v>
      </c>
      <c r="L54" s="31">
        <v>97792.639999999999</v>
      </c>
      <c r="M54" s="31" t="s">
        <v>504</v>
      </c>
      <c r="N54" s="31" t="s">
        <v>544</v>
      </c>
      <c r="P54" s="65">
        <f t="shared" si="28"/>
        <v>30</v>
      </c>
      <c r="Q54" t="str">
        <f t="shared" si="29"/>
        <v>Crédito</v>
      </c>
      <c r="R54">
        <f t="shared" si="30"/>
        <v>5</v>
      </c>
      <c r="S54">
        <f t="shared" si="31"/>
        <v>6</v>
      </c>
      <c r="T54">
        <f t="shared" si="32"/>
        <v>2026</v>
      </c>
      <c r="U54">
        <f t="shared" si="33"/>
        <v>6</v>
      </c>
      <c r="V54">
        <f t="shared" si="34"/>
        <v>5</v>
      </c>
      <c r="W54">
        <f t="shared" si="35"/>
        <v>2026</v>
      </c>
      <c r="X54" s="59">
        <f t="shared" si="36"/>
        <v>84304</v>
      </c>
      <c r="Y54" s="59">
        <f t="shared" si="37"/>
        <v>97792.639999999999</v>
      </c>
      <c r="Z54" t="str">
        <f t="shared" si="10"/>
        <v>Vencido</v>
      </c>
      <c r="AA54" s="39">
        <v>46199</v>
      </c>
      <c r="AB54" s="33">
        <f t="shared" si="11"/>
        <v>6</v>
      </c>
      <c r="AC54" s="33">
        <f t="shared" si="12"/>
        <v>26</v>
      </c>
      <c r="AD54" s="33">
        <f t="shared" si="13"/>
        <v>22</v>
      </c>
      <c r="AE54" s="36">
        <f t="shared" si="14"/>
        <v>84304</v>
      </c>
      <c r="AF54" s="36">
        <f t="shared" si="15"/>
        <v>0</v>
      </c>
      <c r="AG54" s="36">
        <f t="shared" si="16"/>
        <v>0</v>
      </c>
      <c r="AH54" s="36">
        <f t="shared" si="17"/>
        <v>0</v>
      </c>
    </row>
    <row r="55" spans="1:34" x14ac:dyDescent="0.35">
      <c r="A55" s="31" t="s">
        <v>1924</v>
      </c>
      <c r="B55" s="31" t="s">
        <v>1925</v>
      </c>
      <c r="C55" s="31" t="s">
        <v>644</v>
      </c>
      <c r="D55" s="31" t="s">
        <v>1101</v>
      </c>
      <c r="E55" s="30">
        <v>46136</v>
      </c>
      <c r="F55" s="30">
        <v>46196</v>
      </c>
      <c r="G55" s="31" t="s">
        <v>401</v>
      </c>
      <c r="H55" s="31">
        <v>-1084224.3999999999</v>
      </c>
      <c r="I55" s="31">
        <v>-173475.9</v>
      </c>
      <c r="J55" s="31">
        <v>-1257700.3</v>
      </c>
      <c r="K55" s="31">
        <v>-72453.600000000006</v>
      </c>
      <c r="L55" s="31">
        <v>72453.600000000006</v>
      </c>
      <c r="M55" s="31" t="s">
        <v>504</v>
      </c>
      <c r="N55" s="31" t="s">
        <v>544</v>
      </c>
      <c r="P55" s="65">
        <f t="shared" si="28"/>
        <v>60</v>
      </c>
      <c r="Q55" t="str">
        <f t="shared" si="29"/>
        <v>Crédito</v>
      </c>
      <c r="R55">
        <f t="shared" si="30"/>
        <v>23</v>
      </c>
      <c r="S55">
        <f t="shared" si="31"/>
        <v>6</v>
      </c>
      <c r="T55">
        <f t="shared" si="32"/>
        <v>2026</v>
      </c>
      <c r="U55">
        <f t="shared" si="33"/>
        <v>24</v>
      </c>
      <c r="V55">
        <f t="shared" si="34"/>
        <v>4</v>
      </c>
      <c r="W55">
        <f t="shared" si="35"/>
        <v>2026</v>
      </c>
      <c r="X55" s="59">
        <f t="shared" si="36"/>
        <v>1084224.3999999999</v>
      </c>
      <c r="Y55" s="59">
        <f t="shared" si="37"/>
        <v>1257700.3</v>
      </c>
      <c r="Z55" t="str">
        <f t="shared" si="10"/>
        <v>Vencido</v>
      </c>
      <c r="AA55" s="39">
        <v>46199</v>
      </c>
      <c r="AB55" s="33">
        <f t="shared" si="11"/>
        <v>6</v>
      </c>
      <c r="AC55" s="33">
        <f t="shared" si="12"/>
        <v>26</v>
      </c>
      <c r="AD55" s="33">
        <f t="shared" si="13"/>
        <v>4</v>
      </c>
      <c r="AE55" s="36">
        <f t="shared" si="14"/>
        <v>1084224.3999999999</v>
      </c>
      <c r="AF55" s="36">
        <f t="shared" si="15"/>
        <v>0</v>
      </c>
      <c r="AG55" s="36">
        <f t="shared" si="16"/>
        <v>0</v>
      </c>
      <c r="AH55" s="36">
        <f t="shared" si="17"/>
        <v>0</v>
      </c>
    </row>
    <row r="56" spans="1:34" x14ac:dyDescent="0.35">
      <c r="A56" s="31" t="s">
        <v>1629</v>
      </c>
      <c r="B56" s="31" t="s">
        <v>1630</v>
      </c>
      <c r="C56" s="31" t="s">
        <v>920</v>
      </c>
      <c r="D56" s="31" t="s">
        <v>1631</v>
      </c>
      <c r="E56" s="30">
        <v>46099</v>
      </c>
      <c r="F56" s="30">
        <v>46129</v>
      </c>
      <c r="G56" s="31" t="s">
        <v>395</v>
      </c>
      <c r="H56" s="31">
        <v>-16250</v>
      </c>
      <c r="I56" s="31"/>
      <c r="J56" s="31">
        <v>-16250</v>
      </c>
      <c r="K56" s="31">
        <v>-16250</v>
      </c>
      <c r="L56" s="31">
        <v>16250</v>
      </c>
      <c r="M56" s="31" t="s">
        <v>504</v>
      </c>
      <c r="N56" s="31" t="s">
        <v>544</v>
      </c>
      <c r="P56" s="65">
        <f t="shared" si="28"/>
        <v>30</v>
      </c>
      <c r="Q56" t="str">
        <f t="shared" si="29"/>
        <v>Crédito</v>
      </c>
      <c r="R56">
        <f t="shared" si="30"/>
        <v>17</v>
      </c>
      <c r="S56">
        <f t="shared" si="31"/>
        <v>4</v>
      </c>
      <c r="T56">
        <f t="shared" si="32"/>
        <v>2026</v>
      </c>
      <c r="U56">
        <f t="shared" si="33"/>
        <v>18</v>
      </c>
      <c r="V56">
        <f t="shared" si="34"/>
        <v>3</v>
      </c>
      <c r="W56">
        <f t="shared" si="35"/>
        <v>2026</v>
      </c>
      <c r="X56" s="59">
        <f t="shared" si="36"/>
        <v>16250</v>
      </c>
      <c r="Y56" s="59">
        <f t="shared" si="37"/>
        <v>16250</v>
      </c>
      <c r="Z56" t="str">
        <f t="shared" si="10"/>
        <v>Vencido</v>
      </c>
      <c r="AA56" s="39">
        <v>46199</v>
      </c>
      <c r="AB56" s="33">
        <f t="shared" si="11"/>
        <v>6</v>
      </c>
      <c r="AC56" s="33">
        <f t="shared" si="12"/>
        <v>26</v>
      </c>
      <c r="AD56" s="33">
        <f t="shared" si="13"/>
        <v>71</v>
      </c>
      <c r="AE56" s="36">
        <f t="shared" si="14"/>
        <v>0</v>
      </c>
      <c r="AF56" s="36">
        <f t="shared" si="15"/>
        <v>0</v>
      </c>
      <c r="AG56" s="36">
        <f t="shared" si="16"/>
        <v>16250</v>
      </c>
      <c r="AH56" s="36">
        <f t="shared" si="17"/>
        <v>0</v>
      </c>
    </row>
    <row r="57" spans="1:34" x14ac:dyDescent="0.35">
      <c r="A57" s="31" t="s">
        <v>1596</v>
      </c>
      <c r="B57" s="31" t="s">
        <v>1597</v>
      </c>
      <c r="C57" s="31" t="s">
        <v>920</v>
      </c>
      <c r="D57" s="31" t="s">
        <v>1598</v>
      </c>
      <c r="E57" s="30">
        <v>46088</v>
      </c>
      <c r="F57" s="30">
        <v>46118</v>
      </c>
      <c r="G57" s="31" t="s">
        <v>395</v>
      </c>
      <c r="H57" s="31">
        <v>-6800</v>
      </c>
      <c r="I57" s="31"/>
      <c r="J57" s="31">
        <v>-6800</v>
      </c>
      <c r="K57" s="31">
        <v>-6800</v>
      </c>
      <c r="L57" s="31">
        <v>6800</v>
      </c>
      <c r="M57" s="31" t="s">
        <v>504</v>
      </c>
      <c r="N57" s="31" t="s">
        <v>544</v>
      </c>
      <c r="P57" s="65">
        <f t="shared" si="28"/>
        <v>30</v>
      </c>
      <c r="Q57" t="str">
        <f t="shared" si="29"/>
        <v>Crédito</v>
      </c>
      <c r="R57">
        <f t="shared" si="30"/>
        <v>6</v>
      </c>
      <c r="S57">
        <f t="shared" si="31"/>
        <v>4</v>
      </c>
      <c r="T57">
        <f t="shared" si="32"/>
        <v>2026</v>
      </c>
      <c r="U57">
        <f t="shared" si="33"/>
        <v>7</v>
      </c>
      <c r="V57">
        <f t="shared" si="34"/>
        <v>3</v>
      </c>
      <c r="W57">
        <f t="shared" si="35"/>
        <v>2026</v>
      </c>
      <c r="X57" s="59">
        <f t="shared" si="36"/>
        <v>6800</v>
      </c>
      <c r="Y57" s="59">
        <f t="shared" si="37"/>
        <v>6800</v>
      </c>
      <c r="Z57" t="str">
        <f t="shared" si="10"/>
        <v>Vencido</v>
      </c>
      <c r="AA57" s="39">
        <v>46199</v>
      </c>
      <c r="AB57" s="33">
        <f t="shared" si="11"/>
        <v>6</v>
      </c>
      <c r="AC57" s="33">
        <f t="shared" si="12"/>
        <v>26</v>
      </c>
      <c r="AD57" s="33">
        <f t="shared" si="13"/>
        <v>82</v>
      </c>
      <c r="AE57" s="36">
        <f t="shared" si="14"/>
        <v>0</v>
      </c>
      <c r="AF57" s="36">
        <f t="shared" si="15"/>
        <v>0</v>
      </c>
      <c r="AG57" s="36">
        <f t="shared" si="16"/>
        <v>6800</v>
      </c>
      <c r="AH57" s="36">
        <f t="shared" si="17"/>
        <v>0</v>
      </c>
    </row>
    <row r="58" spans="1:34" x14ac:dyDescent="0.35">
      <c r="A58" s="31" t="s">
        <v>1599</v>
      </c>
      <c r="B58" s="31" t="s">
        <v>1600</v>
      </c>
      <c r="C58" s="31" t="s">
        <v>920</v>
      </c>
      <c r="D58" s="31" t="s">
        <v>1601</v>
      </c>
      <c r="E58" s="30">
        <v>46088</v>
      </c>
      <c r="F58" s="30">
        <v>46118</v>
      </c>
      <c r="G58" s="31" t="s">
        <v>395</v>
      </c>
      <c r="H58" s="31">
        <v>-7500</v>
      </c>
      <c r="I58" s="31"/>
      <c r="J58" s="31">
        <v>-7500</v>
      </c>
      <c r="K58" s="31">
        <v>-7500</v>
      </c>
      <c r="L58" s="31">
        <v>7500</v>
      </c>
      <c r="M58" s="31" t="s">
        <v>504</v>
      </c>
      <c r="N58" s="31" t="s">
        <v>544</v>
      </c>
      <c r="P58" s="65">
        <f t="shared" si="28"/>
        <v>30</v>
      </c>
      <c r="Q58" t="str">
        <f t="shared" si="29"/>
        <v>Crédito</v>
      </c>
      <c r="R58">
        <f t="shared" si="30"/>
        <v>6</v>
      </c>
      <c r="S58">
        <f t="shared" si="31"/>
        <v>4</v>
      </c>
      <c r="T58">
        <f t="shared" si="32"/>
        <v>2026</v>
      </c>
      <c r="U58">
        <f t="shared" si="33"/>
        <v>7</v>
      </c>
      <c r="V58">
        <f t="shared" si="34"/>
        <v>3</v>
      </c>
      <c r="W58">
        <f t="shared" si="35"/>
        <v>2026</v>
      </c>
      <c r="X58" s="59">
        <f t="shared" si="36"/>
        <v>7500</v>
      </c>
      <c r="Y58" s="59">
        <f t="shared" si="37"/>
        <v>7500</v>
      </c>
      <c r="Z58" t="str">
        <f t="shared" si="10"/>
        <v>Vencido</v>
      </c>
      <c r="AA58" s="39">
        <v>46199</v>
      </c>
      <c r="AB58" s="33">
        <f t="shared" si="11"/>
        <v>6</v>
      </c>
      <c r="AC58" s="33">
        <f t="shared" si="12"/>
        <v>26</v>
      </c>
      <c r="AD58" s="33">
        <f t="shared" si="13"/>
        <v>82</v>
      </c>
      <c r="AE58" s="36">
        <f t="shared" si="14"/>
        <v>0</v>
      </c>
      <c r="AF58" s="36">
        <f t="shared" si="15"/>
        <v>0</v>
      </c>
      <c r="AG58" s="36">
        <f t="shared" si="16"/>
        <v>7500</v>
      </c>
      <c r="AH58" s="36">
        <f t="shared" si="17"/>
        <v>0</v>
      </c>
    </row>
    <row r="59" spans="1:34" x14ac:dyDescent="0.35">
      <c r="A59" s="31" t="s">
        <v>1602</v>
      </c>
      <c r="B59" s="31" t="s">
        <v>1603</v>
      </c>
      <c r="C59" s="31" t="s">
        <v>920</v>
      </c>
      <c r="D59" s="31" t="s">
        <v>1604</v>
      </c>
      <c r="E59" s="30">
        <v>46088</v>
      </c>
      <c r="F59" s="30">
        <v>46118</v>
      </c>
      <c r="G59" s="31" t="s">
        <v>395</v>
      </c>
      <c r="H59" s="31">
        <v>-15000</v>
      </c>
      <c r="I59" s="31"/>
      <c r="J59" s="31">
        <v>-15000</v>
      </c>
      <c r="K59" s="31">
        <v>-15000</v>
      </c>
      <c r="L59" s="31">
        <v>15000</v>
      </c>
      <c r="M59" s="31" t="s">
        <v>504</v>
      </c>
      <c r="N59" s="31" t="s">
        <v>544</v>
      </c>
      <c r="P59" s="65">
        <f t="shared" si="28"/>
        <v>30</v>
      </c>
      <c r="Q59" t="str">
        <f t="shared" si="29"/>
        <v>Crédito</v>
      </c>
      <c r="R59">
        <f t="shared" si="30"/>
        <v>6</v>
      </c>
      <c r="S59">
        <f t="shared" si="31"/>
        <v>4</v>
      </c>
      <c r="T59">
        <f t="shared" si="32"/>
        <v>2026</v>
      </c>
      <c r="U59">
        <f t="shared" si="33"/>
        <v>7</v>
      </c>
      <c r="V59">
        <f t="shared" si="34"/>
        <v>3</v>
      </c>
      <c r="W59">
        <f t="shared" si="35"/>
        <v>2026</v>
      </c>
      <c r="X59" s="59">
        <f t="shared" si="36"/>
        <v>15000</v>
      </c>
      <c r="Y59" s="59">
        <f t="shared" si="37"/>
        <v>15000</v>
      </c>
      <c r="Z59" t="str">
        <f t="shared" si="10"/>
        <v>Vencido</v>
      </c>
      <c r="AA59" s="39">
        <v>46199</v>
      </c>
      <c r="AB59" s="33">
        <f t="shared" si="11"/>
        <v>6</v>
      </c>
      <c r="AC59" s="33">
        <f t="shared" si="12"/>
        <v>26</v>
      </c>
      <c r="AD59" s="33">
        <f t="shared" si="13"/>
        <v>82</v>
      </c>
      <c r="AE59" s="36">
        <f t="shared" si="14"/>
        <v>0</v>
      </c>
      <c r="AF59" s="36">
        <f t="shared" si="15"/>
        <v>0</v>
      </c>
      <c r="AG59" s="36">
        <f t="shared" si="16"/>
        <v>15000</v>
      </c>
      <c r="AH59" s="36">
        <f t="shared" si="17"/>
        <v>0</v>
      </c>
    </row>
    <row r="60" spans="1:34" x14ac:dyDescent="0.35">
      <c r="A60" s="31" t="s">
        <v>1531</v>
      </c>
      <c r="B60" s="31" t="s">
        <v>1532</v>
      </c>
      <c r="C60" s="31" t="s">
        <v>546</v>
      </c>
      <c r="D60" s="31" t="s">
        <v>1533</v>
      </c>
      <c r="E60" s="30">
        <v>46087</v>
      </c>
      <c r="F60" s="30">
        <v>46117</v>
      </c>
      <c r="G60" s="31" t="s">
        <v>395</v>
      </c>
      <c r="H60" s="31">
        <v>-455037.5</v>
      </c>
      <c r="I60" s="31"/>
      <c r="J60" s="31">
        <v>-455037.5</v>
      </c>
      <c r="K60" s="31">
        <v>-455037.5</v>
      </c>
      <c r="L60" s="31">
        <v>455037.5</v>
      </c>
      <c r="M60" s="31" t="s">
        <v>504</v>
      </c>
      <c r="N60" s="31" t="s">
        <v>544</v>
      </c>
      <c r="P60" s="65">
        <f t="shared" si="28"/>
        <v>30</v>
      </c>
      <c r="Q60" t="str">
        <f t="shared" si="29"/>
        <v>Crédito</v>
      </c>
      <c r="R60">
        <f t="shared" si="30"/>
        <v>5</v>
      </c>
      <c r="S60">
        <f t="shared" si="31"/>
        <v>4</v>
      </c>
      <c r="T60">
        <f t="shared" si="32"/>
        <v>2026</v>
      </c>
      <c r="U60">
        <f t="shared" si="33"/>
        <v>6</v>
      </c>
      <c r="V60">
        <f t="shared" si="34"/>
        <v>3</v>
      </c>
      <c r="W60">
        <f t="shared" si="35"/>
        <v>2026</v>
      </c>
      <c r="X60" s="59">
        <f t="shared" si="36"/>
        <v>455037.5</v>
      </c>
      <c r="Y60" s="59">
        <f t="shared" si="37"/>
        <v>455037.5</v>
      </c>
      <c r="Z60" t="str">
        <f t="shared" si="10"/>
        <v>Vencido</v>
      </c>
      <c r="AA60" s="39">
        <v>46199</v>
      </c>
      <c r="AB60" s="33">
        <f t="shared" si="11"/>
        <v>6</v>
      </c>
      <c r="AC60" s="33">
        <f t="shared" si="12"/>
        <v>26</v>
      </c>
      <c r="AD60" s="33">
        <f t="shared" si="13"/>
        <v>83</v>
      </c>
      <c r="AE60" s="36">
        <f t="shared" si="14"/>
        <v>0</v>
      </c>
      <c r="AF60" s="36">
        <f t="shared" si="15"/>
        <v>0</v>
      </c>
      <c r="AG60" s="36">
        <f t="shared" si="16"/>
        <v>455037.5</v>
      </c>
      <c r="AH60" s="36">
        <f t="shared" si="17"/>
        <v>0</v>
      </c>
    </row>
    <row r="61" spans="1:34" x14ac:dyDescent="0.35">
      <c r="A61" s="31" t="s">
        <v>1540</v>
      </c>
      <c r="B61" s="31" t="s">
        <v>1541</v>
      </c>
      <c r="C61" s="31" t="s">
        <v>920</v>
      </c>
      <c r="D61" s="31" t="s">
        <v>1542</v>
      </c>
      <c r="E61" s="30">
        <v>46085</v>
      </c>
      <c r="F61" s="30">
        <v>46115</v>
      </c>
      <c r="G61" s="31" t="s">
        <v>395</v>
      </c>
      <c r="H61" s="31">
        <v>-6800</v>
      </c>
      <c r="I61" s="31"/>
      <c r="J61" s="31">
        <v>-6800</v>
      </c>
      <c r="K61" s="31">
        <v>-6800</v>
      </c>
      <c r="L61" s="31">
        <v>6800</v>
      </c>
      <c r="M61" s="31" t="s">
        <v>504</v>
      </c>
      <c r="N61" s="31" t="s">
        <v>544</v>
      </c>
      <c r="P61" s="65">
        <f t="shared" si="28"/>
        <v>30</v>
      </c>
      <c r="Q61" t="str">
        <f t="shared" si="29"/>
        <v>Crédito</v>
      </c>
      <c r="R61">
        <f t="shared" si="30"/>
        <v>3</v>
      </c>
      <c r="S61">
        <f t="shared" si="31"/>
        <v>4</v>
      </c>
      <c r="T61">
        <f t="shared" si="32"/>
        <v>2026</v>
      </c>
      <c r="U61">
        <f t="shared" si="33"/>
        <v>4</v>
      </c>
      <c r="V61">
        <f t="shared" si="34"/>
        <v>3</v>
      </c>
      <c r="W61">
        <f t="shared" si="35"/>
        <v>2026</v>
      </c>
      <c r="X61" s="59">
        <f t="shared" si="36"/>
        <v>6800</v>
      </c>
      <c r="Y61" s="59">
        <f t="shared" si="37"/>
        <v>6800</v>
      </c>
      <c r="Z61" t="str">
        <f t="shared" si="10"/>
        <v>Vencido</v>
      </c>
      <c r="AA61" s="39">
        <v>46199</v>
      </c>
      <c r="AB61" s="33">
        <f t="shared" si="11"/>
        <v>6</v>
      </c>
      <c r="AC61" s="33">
        <f t="shared" si="12"/>
        <v>26</v>
      </c>
      <c r="AD61" s="33">
        <f t="shared" si="13"/>
        <v>85</v>
      </c>
      <c r="AE61" s="36">
        <f t="shared" si="14"/>
        <v>0</v>
      </c>
      <c r="AF61" s="36">
        <f t="shared" si="15"/>
        <v>0</v>
      </c>
      <c r="AG61" s="36">
        <f t="shared" si="16"/>
        <v>6800</v>
      </c>
      <c r="AH61" s="36">
        <f t="shared" si="17"/>
        <v>0</v>
      </c>
    </row>
    <row r="62" spans="1:34" x14ac:dyDescent="0.35">
      <c r="A62" s="31" t="s">
        <v>955</v>
      </c>
      <c r="B62" s="31" t="s">
        <v>956</v>
      </c>
      <c r="C62" s="31" t="s">
        <v>545</v>
      </c>
      <c r="D62" s="31" t="s">
        <v>957</v>
      </c>
      <c r="E62" s="30">
        <v>45932</v>
      </c>
      <c r="F62" s="30">
        <v>45962</v>
      </c>
      <c r="G62" s="31" t="s">
        <v>395</v>
      </c>
      <c r="H62" s="31">
        <v>-14985</v>
      </c>
      <c r="I62" s="31">
        <v>-2397.6</v>
      </c>
      <c r="J62" s="31">
        <v>-17382.599999999999</v>
      </c>
      <c r="K62" s="31">
        <v>-17382.599999999999</v>
      </c>
      <c r="L62" s="31">
        <v>17382.599999999999</v>
      </c>
      <c r="M62" s="31" t="s">
        <v>504</v>
      </c>
      <c r="N62" s="31" t="s">
        <v>544</v>
      </c>
      <c r="P62" s="65">
        <f t="shared" si="28"/>
        <v>30</v>
      </c>
      <c r="Q62" t="str">
        <f t="shared" si="29"/>
        <v>Crédito</v>
      </c>
      <c r="R62">
        <f t="shared" si="30"/>
        <v>1</v>
      </c>
      <c r="S62">
        <f t="shared" si="31"/>
        <v>11</v>
      </c>
      <c r="T62">
        <f t="shared" si="32"/>
        <v>2025</v>
      </c>
      <c r="U62">
        <f t="shared" si="33"/>
        <v>2</v>
      </c>
      <c r="V62">
        <f t="shared" si="34"/>
        <v>10</v>
      </c>
      <c r="W62">
        <f t="shared" si="35"/>
        <v>2025</v>
      </c>
      <c r="X62" s="59">
        <f t="shared" si="36"/>
        <v>14985</v>
      </c>
      <c r="Y62" s="59">
        <f t="shared" si="37"/>
        <v>17382.599999999999</v>
      </c>
      <c r="Z62" t="str">
        <f t="shared" si="10"/>
        <v>Vencido</v>
      </c>
      <c r="AA62" s="39">
        <v>46199</v>
      </c>
      <c r="AB62" s="33">
        <f t="shared" si="11"/>
        <v>6</v>
      </c>
      <c r="AC62" s="33">
        <f t="shared" si="12"/>
        <v>26</v>
      </c>
      <c r="AD62" s="33">
        <f t="shared" si="13"/>
        <v>238</v>
      </c>
      <c r="AE62" s="36">
        <f t="shared" si="14"/>
        <v>0</v>
      </c>
      <c r="AF62" s="36">
        <f t="shared" si="15"/>
        <v>0</v>
      </c>
      <c r="AG62" s="36">
        <f t="shared" si="16"/>
        <v>14985</v>
      </c>
      <c r="AH62" s="36">
        <f t="shared" si="17"/>
        <v>0</v>
      </c>
    </row>
    <row r="63" spans="1:34" x14ac:dyDescent="0.35">
      <c r="A63" s="31" t="s">
        <v>947</v>
      </c>
      <c r="B63" s="31" t="s">
        <v>948</v>
      </c>
      <c r="C63" s="31" t="s">
        <v>545</v>
      </c>
      <c r="D63" s="31" t="s">
        <v>949</v>
      </c>
      <c r="E63" s="30">
        <v>45927</v>
      </c>
      <c r="F63" s="30">
        <v>45957</v>
      </c>
      <c r="G63" s="31" t="s">
        <v>395</v>
      </c>
      <c r="H63" s="31">
        <v>-7600</v>
      </c>
      <c r="I63" s="31">
        <v>-1216</v>
      </c>
      <c r="J63" s="31">
        <v>-8816</v>
      </c>
      <c r="K63" s="31">
        <v>-8816</v>
      </c>
      <c r="L63" s="31">
        <v>8816</v>
      </c>
      <c r="M63" s="31" t="s">
        <v>504</v>
      </c>
      <c r="N63" s="31" t="s">
        <v>544</v>
      </c>
      <c r="P63" s="65">
        <f t="shared" si="28"/>
        <v>30</v>
      </c>
      <c r="Q63" t="str">
        <f t="shared" si="29"/>
        <v>Crédito</v>
      </c>
      <c r="R63">
        <f t="shared" si="30"/>
        <v>27</v>
      </c>
      <c r="S63">
        <f t="shared" si="31"/>
        <v>10</v>
      </c>
      <c r="T63">
        <f t="shared" si="32"/>
        <v>2025</v>
      </c>
      <c r="U63">
        <f t="shared" si="33"/>
        <v>27</v>
      </c>
      <c r="V63">
        <f t="shared" si="34"/>
        <v>9</v>
      </c>
      <c r="W63">
        <f t="shared" si="35"/>
        <v>2025</v>
      </c>
      <c r="X63" s="59">
        <f t="shared" si="36"/>
        <v>7600</v>
      </c>
      <c r="Y63" s="59">
        <f t="shared" si="37"/>
        <v>8816</v>
      </c>
      <c r="Z63" t="str">
        <f t="shared" si="10"/>
        <v>Vencido</v>
      </c>
      <c r="AA63" s="39">
        <v>46199</v>
      </c>
      <c r="AB63" s="33">
        <f t="shared" si="11"/>
        <v>6</v>
      </c>
      <c r="AC63" s="33">
        <f t="shared" si="12"/>
        <v>26</v>
      </c>
      <c r="AD63" s="33">
        <f t="shared" si="13"/>
        <v>243</v>
      </c>
      <c r="AE63" s="36">
        <f t="shared" si="14"/>
        <v>0</v>
      </c>
      <c r="AF63" s="36">
        <f t="shared" si="15"/>
        <v>0</v>
      </c>
      <c r="AG63" s="36">
        <f t="shared" si="16"/>
        <v>7600</v>
      </c>
      <c r="AH63" s="36">
        <f t="shared" si="17"/>
        <v>0</v>
      </c>
    </row>
    <row r="64" spans="1:34" x14ac:dyDescent="0.35">
      <c r="A64" s="31" t="s">
        <v>950</v>
      </c>
      <c r="B64" s="31" t="s">
        <v>951</v>
      </c>
      <c r="C64" s="31" t="s">
        <v>920</v>
      </c>
      <c r="D64" s="31" t="s">
        <v>952</v>
      </c>
      <c r="E64" s="30">
        <v>45924</v>
      </c>
      <c r="F64" s="30">
        <v>45954</v>
      </c>
      <c r="G64" s="31" t="s">
        <v>395</v>
      </c>
      <c r="H64" s="31">
        <v>-2499.98</v>
      </c>
      <c r="I64" s="31"/>
      <c r="J64" s="31">
        <v>-2499.98</v>
      </c>
      <c r="K64" s="31">
        <v>-2499.98</v>
      </c>
      <c r="L64" s="31">
        <v>2499.98</v>
      </c>
      <c r="M64" s="31" t="s">
        <v>504</v>
      </c>
      <c r="N64" s="31" t="s">
        <v>544</v>
      </c>
      <c r="P64" s="65">
        <f t="shared" si="28"/>
        <v>30</v>
      </c>
      <c r="Q64" t="str">
        <f t="shared" si="29"/>
        <v>Crédito</v>
      </c>
      <c r="R64">
        <f t="shared" si="30"/>
        <v>24</v>
      </c>
      <c r="S64">
        <f t="shared" si="31"/>
        <v>10</v>
      </c>
      <c r="T64">
        <f t="shared" si="32"/>
        <v>2025</v>
      </c>
      <c r="U64">
        <f t="shared" si="33"/>
        <v>24</v>
      </c>
      <c r="V64">
        <f t="shared" si="34"/>
        <v>9</v>
      </c>
      <c r="W64">
        <f t="shared" si="35"/>
        <v>2025</v>
      </c>
      <c r="X64" s="59">
        <f t="shared" si="36"/>
        <v>2499.98</v>
      </c>
      <c r="Y64" s="59">
        <f t="shared" si="37"/>
        <v>2499.98</v>
      </c>
      <c r="Z64" t="str">
        <f t="shared" si="10"/>
        <v>Vencido</v>
      </c>
      <c r="AA64" s="39">
        <v>46199</v>
      </c>
      <c r="AB64" s="33">
        <f t="shared" si="11"/>
        <v>6</v>
      </c>
      <c r="AC64" s="33">
        <f t="shared" si="12"/>
        <v>26</v>
      </c>
      <c r="AD64" s="33">
        <f t="shared" si="13"/>
        <v>246</v>
      </c>
      <c r="AE64" s="36">
        <f t="shared" si="14"/>
        <v>0</v>
      </c>
      <c r="AF64" s="36">
        <f t="shared" si="15"/>
        <v>0</v>
      </c>
      <c r="AG64" s="36">
        <f t="shared" si="16"/>
        <v>2499.98</v>
      </c>
      <c r="AH64" s="36">
        <f t="shared" si="17"/>
        <v>0</v>
      </c>
    </row>
    <row r="65" spans="1:34" x14ac:dyDescent="0.35">
      <c r="A65" s="31" t="s">
        <v>938</v>
      </c>
      <c r="B65" s="31" t="s">
        <v>939</v>
      </c>
      <c r="C65" s="31" t="s">
        <v>545</v>
      </c>
      <c r="D65" s="31" t="s">
        <v>940</v>
      </c>
      <c r="E65" s="30">
        <v>45923</v>
      </c>
      <c r="F65" s="30">
        <v>45953</v>
      </c>
      <c r="G65" s="31" t="s">
        <v>401</v>
      </c>
      <c r="H65" s="31">
        <v>-23857.03</v>
      </c>
      <c r="I65" s="31">
        <v>-3817.12</v>
      </c>
      <c r="J65" s="31">
        <v>-27674.15</v>
      </c>
      <c r="K65" s="31">
        <v>-1503.36</v>
      </c>
      <c r="L65" s="31">
        <v>1503.36</v>
      </c>
      <c r="M65" s="31" t="s">
        <v>504</v>
      </c>
      <c r="N65" s="31" t="s">
        <v>544</v>
      </c>
      <c r="P65" s="65">
        <f t="shared" si="28"/>
        <v>30</v>
      </c>
      <c r="Q65" t="str">
        <f t="shared" si="29"/>
        <v>Crédito</v>
      </c>
      <c r="R65">
        <f t="shared" si="30"/>
        <v>23</v>
      </c>
      <c r="S65">
        <f t="shared" si="31"/>
        <v>10</v>
      </c>
      <c r="T65">
        <f t="shared" si="32"/>
        <v>2025</v>
      </c>
      <c r="U65">
        <f t="shared" si="33"/>
        <v>23</v>
      </c>
      <c r="V65">
        <f t="shared" si="34"/>
        <v>9</v>
      </c>
      <c r="W65">
        <f t="shared" si="35"/>
        <v>2025</v>
      </c>
      <c r="X65" s="59">
        <f t="shared" si="36"/>
        <v>23857.03</v>
      </c>
      <c r="Y65" s="59">
        <f t="shared" si="37"/>
        <v>27674.15</v>
      </c>
      <c r="Z65" t="str">
        <f t="shared" si="10"/>
        <v>Vencido</v>
      </c>
      <c r="AA65" s="39">
        <v>46199</v>
      </c>
      <c r="AB65" s="33">
        <f t="shared" si="11"/>
        <v>6</v>
      </c>
      <c r="AC65" s="33">
        <f t="shared" si="12"/>
        <v>26</v>
      </c>
      <c r="AD65" s="33">
        <f t="shared" si="13"/>
        <v>247</v>
      </c>
      <c r="AE65" s="36">
        <f t="shared" si="14"/>
        <v>0</v>
      </c>
      <c r="AF65" s="36">
        <f t="shared" si="15"/>
        <v>0</v>
      </c>
      <c r="AG65" s="36">
        <f t="shared" si="16"/>
        <v>23857.03</v>
      </c>
      <c r="AH65" s="36">
        <f t="shared" si="17"/>
        <v>0</v>
      </c>
    </row>
    <row r="66" spans="1:34" x14ac:dyDescent="0.35">
      <c r="A66" s="31" t="s">
        <v>927</v>
      </c>
      <c r="B66" s="31" t="s">
        <v>928</v>
      </c>
      <c r="C66" s="31" t="s">
        <v>545</v>
      </c>
      <c r="D66" s="31" t="s">
        <v>929</v>
      </c>
      <c r="E66" s="30">
        <v>45905</v>
      </c>
      <c r="F66" s="30">
        <v>45935</v>
      </c>
      <c r="G66" s="31" t="s">
        <v>401</v>
      </c>
      <c r="H66" s="31">
        <v>-7240.47</v>
      </c>
      <c r="I66" s="31">
        <v>-1158.48</v>
      </c>
      <c r="J66" s="31">
        <v>-8398.9500000000007</v>
      </c>
      <c r="K66" s="31">
        <v>-447.76</v>
      </c>
      <c r="L66" s="31">
        <v>447.76</v>
      </c>
      <c r="M66" s="31" t="s">
        <v>504</v>
      </c>
      <c r="N66" s="31" t="s">
        <v>544</v>
      </c>
      <c r="P66" s="65">
        <f t="shared" si="28"/>
        <v>30</v>
      </c>
      <c r="Q66" t="str">
        <f t="shared" si="29"/>
        <v>Crédito</v>
      </c>
      <c r="R66">
        <f t="shared" si="30"/>
        <v>5</v>
      </c>
      <c r="S66">
        <f t="shared" si="31"/>
        <v>10</v>
      </c>
      <c r="T66">
        <f t="shared" si="32"/>
        <v>2025</v>
      </c>
      <c r="U66">
        <f t="shared" si="33"/>
        <v>5</v>
      </c>
      <c r="V66">
        <f t="shared" si="34"/>
        <v>9</v>
      </c>
      <c r="W66">
        <f t="shared" si="35"/>
        <v>2025</v>
      </c>
      <c r="X66" s="59">
        <f t="shared" si="36"/>
        <v>7240.47</v>
      </c>
      <c r="Y66" s="59">
        <f t="shared" si="37"/>
        <v>8398.9500000000007</v>
      </c>
      <c r="Z66" t="str">
        <f t="shared" ref="Z66:Z78" si="38">IF(F66&gt;AA66,"Vigente","Vencido")</f>
        <v>Vencido</v>
      </c>
      <c r="AA66" s="39">
        <v>46199</v>
      </c>
      <c r="AB66" s="33">
        <f t="shared" ref="AB66:AB77" si="39">MONTH(AA66)</f>
        <v>6</v>
      </c>
      <c r="AC66" s="33">
        <f t="shared" ref="AC66:AC77" si="40">WEEKNUM(AA66)</f>
        <v>26</v>
      </c>
      <c r="AD66" s="33">
        <f t="shared" ref="AD66:AD77" si="41">IF(Z66="Vencido",AA66-F66+1,0)</f>
        <v>265</v>
      </c>
      <c r="AE66" s="36">
        <f t="shared" ref="AE66:AE77" si="42">IF(AD66&gt;0,IF(AD66&lt;31,X66,0),0)</f>
        <v>0</v>
      </c>
      <c r="AF66" s="36">
        <f t="shared" ref="AF66:AF77" si="43">IF(AD66&gt;30,IF(AD66&lt;61,X66,0),0)</f>
        <v>0</v>
      </c>
      <c r="AG66" s="36">
        <f t="shared" ref="AG66:AG77" si="44">IF(AD66&gt;60,X66,0)</f>
        <v>7240.47</v>
      </c>
      <c r="AH66" s="36">
        <f t="shared" ref="AH66:AH77" si="45">IF(Z66="Vigente",X66,0)</f>
        <v>0</v>
      </c>
    </row>
    <row r="67" spans="1:34" x14ac:dyDescent="0.35">
      <c r="A67" s="31" t="s">
        <v>930</v>
      </c>
      <c r="B67" s="31" t="s">
        <v>928</v>
      </c>
      <c r="C67" s="31" t="s">
        <v>545</v>
      </c>
      <c r="D67" s="31" t="s">
        <v>931</v>
      </c>
      <c r="E67" s="30">
        <v>45904</v>
      </c>
      <c r="F67" s="30">
        <v>45934</v>
      </c>
      <c r="G67" s="31" t="s">
        <v>401</v>
      </c>
      <c r="H67" s="31">
        <v>-21639.89</v>
      </c>
      <c r="I67" s="31">
        <v>-3462.38</v>
      </c>
      <c r="J67" s="31">
        <v>-25102.27</v>
      </c>
      <c r="K67" s="31">
        <v>-1343.28</v>
      </c>
      <c r="L67" s="31">
        <v>1343.28</v>
      </c>
      <c r="M67" s="31" t="s">
        <v>504</v>
      </c>
      <c r="N67" s="31" t="s">
        <v>544</v>
      </c>
      <c r="P67" s="65">
        <f t="shared" si="28"/>
        <v>30</v>
      </c>
      <c r="Q67" t="str">
        <f t="shared" si="29"/>
        <v>Crédito</v>
      </c>
      <c r="R67">
        <f t="shared" si="30"/>
        <v>4</v>
      </c>
      <c r="S67">
        <f t="shared" si="31"/>
        <v>10</v>
      </c>
      <c r="T67">
        <f t="shared" si="32"/>
        <v>2025</v>
      </c>
      <c r="U67">
        <f t="shared" si="33"/>
        <v>4</v>
      </c>
      <c r="V67">
        <f t="shared" si="34"/>
        <v>9</v>
      </c>
      <c r="W67">
        <f t="shared" si="35"/>
        <v>2025</v>
      </c>
      <c r="X67" s="59">
        <f t="shared" si="36"/>
        <v>21639.89</v>
      </c>
      <c r="Y67" s="59">
        <f t="shared" si="37"/>
        <v>25102.27</v>
      </c>
      <c r="Z67" t="str">
        <f t="shared" si="38"/>
        <v>Vencido</v>
      </c>
      <c r="AA67" s="39">
        <v>46199</v>
      </c>
      <c r="AB67" s="33">
        <f t="shared" si="39"/>
        <v>6</v>
      </c>
      <c r="AC67" s="33">
        <f t="shared" si="40"/>
        <v>26</v>
      </c>
      <c r="AD67" s="33">
        <f t="shared" si="41"/>
        <v>266</v>
      </c>
      <c r="AE67" s="36">
        <f t="shared" si="42"/>
        <v>0</v>
      </c>
      <c r="AF67" s="36">
        <f t="shared" si="43"/>
        <v>0</v>
      </c>
      <c r="AG67" s="36">
        <f t="shared" si="44"/>
        <v>21639.89</v>
      </c>
      <c r="AH67" s="36">
        <f t="shared" si="45"/>
        <v>0</v>
      </c>
    </row>
    <row r="68" spans="1:34" x14ac:dyDescent="0.35">
      <c r="A68" s="31" t="s">
        <v>932</v>
      </c>
      <c r="B68" s="31" t="s">
        <v>933</v>
      </c>
      <c r="C68" s="31" t="s">
        <v>920</v>
      </c>
      <c r="D68" s="31" t="s">
        <v>934</v>
      </c>
      <c r="E68" s="30">
        <v>45909</v>
      </c>
      <c r="F68" s="30">
        <v>45939</v>
      </c>
      <c r="G68" s="31" t="s">
        <v>395</v>
      </c>
      <c r="H68" s="31">
        <v>-5000</v>
      </c>
      <c r="I68" s="31"/>
      <c r="J68" s="31">
        <v>-5000</v>
      </c>
      <c r="K68" s="31">
        <v>-5000</v>
      </c>
      <c r="L68" s="31">
        <v>5000</v>
      </c>
      <c r="M68" s="31" t="s">
        <v>504</v>
      </c>
      <c r="N68" s="31" t="s">
        <v>544</v>
      </c>
      <c r="P68" s="65">
        <f t="shared" si="28"/>
        <v>30</v>
      </c>
      <c r="Q68" t="str">
        <f t="shared" si="29"/>
        <v>Crédito</v>
      </c>
      <c r="R68">
        <f t="shared" si="30"/>
        <v>9</v>
      </c>
      <c r="S68">
        <f t="shared" si="31"/>
        <v>10</v>
      </c>
      <c r="T68">
        <f t="shared" si="32"/>
        <v>2025</v>
      </c>
      <c r="U68">
        <f t="shared" si="33"/>
        <v>9</v>
      </c>
      <c r="V68">
        <f t="shared" si="34"/>
        <v>9</v>
      </c>
      <c r="W68">
        <f t="shared" si="35"/>
        <v>2025</v>
      </c>
      <c r="X68" s="59">
        <f t="shared" si="36"/>
        <v>5000</v>
      </c>
      <c r="Y68" s="59">
        <f t="shared" si="37"/>
        <v>5000</v>
      </c>
      <c r="Z68" t="str">
        <f t="shared" si="38"/>
        <v>Vencido</v>
      </c>
      <c r="AA68" s="39">
        <v>46199</v>
      </c>
      <c r="AB68" s="33">
        <f t="shared" si="39"/>
        <v>6</v>
      </c>
      <c r="AC68" s="33">
        <f t="shared" si="40"/>
        <v>26</v>
      </c>
      <c r="AD68" s="33">
        <f t="shared" si="41"/>
        <v>261</v>
      </c>
      <c r="AE68" s="36">
        <f t="shared" si="42"/>
        <v>0</v>
      </c>
      <c r="AF68" s="36">
        <f t="shared" si="43"/>
        <v>0</v>
      </c>
      <c r="AG68" s="36">
        <f t="shared" si="44"/>
        <v>5000</v>
      </c>
      <c r="AH68" s="36">
        <f t="shared" si="45"/>
        <v>0</v>
      </c>
    </row>
    <row r="69" spans="1:34" x14ac:dyDescent="0.35">
      <c r="A69" s="13" t="s">
        <v>923</v>
      </c>
      <c r="B69" s="13" t="s">
        <v>924</v>
      </c>
      <c r="C69" s="13" t="s">
        <v>545</v>
      </c>
      <c r="D69" s="13" t="s">
        <v>925</v>
      </c>
      <c r="E69" s="70">
        <v>45903</v>
      </c>
      <c r="F69" s="70">
        <v>45933</v>
      </c>
      <c r="G69" s="13" t="s">
        <v>401</v>
      </c>
      <c r="H69" s="13">
        <v>-24244.53</v>
      </c>
      <c r="I69" s="13">
        <v>-3879.12</v>
      </c>
      <c r="J69" s="13">
        <v>-28123.65</v>
      </c>
      <c r="K69" s="13">
        <v>-1503.36</v>
      </c>
      <c r="L69" s="13">
        <v>1503.36</v>
      </c>
      <c r="M69" s="13" t="s">
        <v>504</v>
      </c>
      <c r="N69" s="31" t="s">
        <v>544</v>
      </c>
      <c r="P69" s="65">
        <f t="shared" ref="P69:P78" si="46">+F69-E69</f>
        <v>30</v>
      </c>
      <c r="Q69" t="str">
        <f t="shared" ref="Q69:Q78" si="47">IF(P69&gt;1,"Crédito","Contado")</f>
        <v>Crédito</v>
      </c>
      <c r="R69">
        <f t="shared" ref="R69:R78" si="48">DAY(F69)</f>
        <v>3</v>
      </c>
      <c r="S69">
        <f t="shared" ref="S69:S78" si="49">MONTH(F69)</f>
        <v>10</v>
      </c>
      <c r="T69">
        <f t="shared" ref="T69:T78" si="50">YEAR(F69)</f>
        <v>2025</v>
      </c>
      <c r="U69">
        <f t="shared" ref="U69:U78" si="51">DAY(E69)</f>
        <v>3</v>
      </c>
      <c r="V69">
        <f t="shared" ref="V69:V78" si="52">MONTH(E69)</f>
        <v>9</v>
      </c>
      <c r="W69">
        <f t="shared" ref="W69:W78" si="53">YEAR(E69)</f>
        <v>2025</v>
      </c>
      <c r="X69" s="59">
        <f t="shared" ref="X69:X78" si="54">+H69*-1</f>
        <v>24244.53</v>
      </c>
      <c r="Y69" s="59">
        <f t="shared" ref="Y69:Y78" si="55">+J69*-1</f>
        <v>28123.65</v>
      </c>
      <c r="Z69" t="str">
        <f t="shared" si="38"/>
        <v>Vencido</v>
      </c>
      <c r="AA69" s="39">
        <v>46199</v>
      </c>
      <c r="AB69" s="33">
        <f t="shared" si="39"/>
        <v>6</v>
      </c>
      <c r="AC69" s="33">
        <f t="shared" si="40"/>
        <v>26</v>
      </c>
      <c r="AD69" s="33">
        <f t="shared" si="41"/>
        <v>267</v>
      </c>
      <c r="AE69" s="36">
        <f t="shared" si="42"/>
        <v>0</v>
      </c>
      <c r="AF69" s="36">
        <f t="shared" si="43"/>
        <v>0</v>
      </c>
      <c r="AG69" s="36">
        <f t="shared" si="44"/>
        <v>24244.53</v>
      </c>
      <c r="AH69" s="36">
        <f t="shared" si="45"/>
        <v>0</v>
      </c>
    </row>
    <row r="70" spans="1:34" x14ac:dyDescent="0.35">
      <c r="A70" s="13" t="s">
        <v>905</v>
      </c>
      <c r="B70" s="13" t="s">
        <v>906</v>
      </c>
      <c r="C70" s="13" t="s">
        <v>545</v>
      </c>
      <c r="D70" s="13" t="s">
        <v>907</v>
      </c>
      <c r="E70" s="70">
        <v>45888</v>
      </c>
      <c r="F70" s="70">
        <v>45918</v>
      </c>
      <c r="G70" s="13" t="s">
        <v>395</v>
      </c>
      <c r="H70" s="13">
        <v>-12600</v>
      </c>
      <c r="I70" s="13">
        <v>-2016</v>
      </c>
      <c r="J70" s="13">
        <v>-14616</v>
      </c>
      <c r="K70" s="13">
        <v>-14616</v>
      </c>
      <c r="L70" s="13">
        <v>14616</v>
      </c>
      <c r="M70" s="13" t="s">
        <v>504</v>
      </c>
      <c r="N70" s="31" t="s">
        <v>544</v>
      </c>
      <c r="P70" s="65">
        <f t="shared" si="46"/>
        <v>30</v>
      </c>
      <c r="Q70" t="str">
        <f t="shared" si="47"/>
        <v>Crédito</v>
      </c>
      <c r="R70">
        <f t="shared" si="48"/>
        <v>18</v>
      </c>
      <c r="S70">
        <f t="shared" si="49"/>
        <v>9</v>
      </c>
      <c r="T70">
        <f t="shared" si="50"/>
        <v>2025</v>
      </c>
      <c r="U70">
        <f t="shared" si="51"/>
        <v>19</v>
      </c>
      <c r="V70">
        <f t="shared" si="52"/>
        <v>8</v>
      </c>
      <c r="W70">
        <f t="shared" si="53"/>
        <v>2025</v>
      </c>
      <c r="X70" s="59">
        <f t="shared" si="54"/>
        <v>12600</v>
      </c>
      <c r="Y70" s="59">
        <f t="shared" si="55"/>
        <v>14616</v>
      </c>
      <c r="Z70" t="str">
        <f t="shared" si="38"/>
        <v>Vencido</v>
      </c>
      <c r="AA70" s="39">
        <v>46199</v>
      </c>
      <c r="AB70" s="33">
        <f t="shared" si="39"/>
        <v>6</v>
      </c>
      <c r="AC70" s="33">
        <f t="shared" si="40"/>
        <v>26</v>
      </c>
      <c r="AD70" s="33">
        <f t="shared" si="41"/>
        <v>282</v>
      </c>
      <c r="AE70" s="36">
        <f t="shared" si="42"/>
        <v>0</v>
      </c>
      <c r="AF70" s="36">
        <f t="shared" si="43"/>
        <v>0</v>
      </c>
      <c r="AG70" s="36">
        <f t="shared" si="44"/>
        <v>12600</v>
      </c>
      <c r="AH70" s="36">
        <f t="shared" si="45"/>
        <v>0</v>
      </c>
    </row>
    <row r="71" spans="1:34" x14ac:dyDescent="0.35">
      <c r="A71" s="13" t="s">
        <v>908</v>
      </c>
      <c r="B71" s="13" t="s">
        <v>909</v>
      </c>
      <c r="C71" s="13" t="s">
        <v>545</v>
      </c>
      <c r="D71" s="13" t="s">
        <v>910</v>
      </c>
      <c r="E71" s="70">
        <v>45888</v>
      </c>
      <c r="F71" s="70">
        <v>45918</v>
      </c>
      <c r="G71" s="13" t="s">
        <v>395</v>
      </c>
      <c r="H71" s="13">
        <v>-21000</v>
      </c>
      <c r="I71" s="13">
        <v>-3360</v>
      </c>
      <c r="J71" s="13">
        <v>-24360</v>
      </c>
      <c r="K71" s="13">
        <v>-24360</v>
      </c>
      <c r="L71" s="13">
        <v>24360</v>
      </c>
      <c r="M71" s="13" t="s">
        <v>504</v>
      </c>
      <c r="N71" s="31" t="s">
        <v>544</v>
      </c>
      <c r="P71" s="65">
        <f t="shared" si="46"/>
        <v>30</v>
      </c>
      <c r="Q71" t="str">
        <f t="shared" si="47"/>
        <v>Crédito</v>
      </c>
      <c r="R71">
        <f t="shared" si="48"/>
        <v>18</v>
      </c>
      <c r="S71">
        <f t="shared" si="49"/>
        <v>9</v>
      </c>
      <c r="T71">
        <f t="shared" si="50"/>
        <v>2025</v>
      </c>
      <c r="U71">
        <f t="shared" si="51"/>
        <v>19</v>
      </c>
      <c r="V71">
        <f t="shared" si="52"/>
        <v>8</v>
      </c>
      <c r="W71">
        <f t="shared" si="53"/>
        <v>2025</v>
      </c>
      <c r="X71" s="59">
        <f t="shared" si="54"/>
        <v>21000</v>
      </c>
      <c r="Y71" s="59">
        <f t="shared" si="55"/>
        <v>24360</v>
      </c>
      <c r="Z71" t="str">
        <f t="shared" si="38"/>
        <v>Vencido</v>
      </c>
      <c r="AA71" s="39">
        <v>46199</v>
      </c>
      <c r="AB71" s="33">
        <f t="shared" si="39"/>
        <v>6</v>
      </c>
      <c r="AC71" s="33">
        <f t="shared" si="40"/>
        <v>26</v>
      </c>
      <c r="AD71" s="33">
        <f t="shared" si="41"/>
        <v>282</v>
      </c>
      <c r="AE71" s="36">
        <f t="shared" si="42"/>
        <v>0</v>
      </c>
      <c r="AF71" s="36">
        <f t="shared" si="43"/>
        <v>0</v>
      </c>
      <c r="AG71" s="36">
        <f t="shared" si="44"/>
        <v>21000</v>
      </c>
      <c r="AH71" s="36">
        <f t="shared" si="45"/>
        <v>0</v>
      </c>
    </row>
    <row r="72" spans="1:34" x14ac:dyDescent="0.35">
      <c r="A72" s="13" t="s">
        <v>911</v>
      </c>
      <c r="B72" s="13" t="s">
        <v>912</v>
      </c>
      <c r="C72" s="13" t="s">
        <v>545</v>
      </c>
      <c r="D72" s="13" t="s">
        <v>913</v>
      </c>
      <c r="E72" s="70">
        <v>45881</v>
      </c>
      <c r="F72" s="70">
        <v>45911</v>
      </c>
      <c r="G72" s="13" t="s">
        <v>395</v>
      </c>
      <c r="H72" s="13">
        <v>-7600</v>
      </c>
      <c r="I72" s="13">
        <v>-1216</v>
      </c>
      <c r="J72" s="13">
        <v>-8816</v>
      </c>
      <c r="K72" s="13">
        <v>-8816</v>
      </c>
      <c r="L72" s="13">
        <v>8816</v>
      </c>
      <c r="M72" s="13" t="s">
        <v>504</v>
      </c>
      <c r="N72" s="31" t="s">
        <v>544</v>
      </c>
      <c r="P72" s="65">
        <f t="shared" si="46"/>
        <v>30</v>
      </c>
      <c r="Q72" t="str">
        <f t="shared" si="47"/>
        <v>Crédito</v>
      </c>
      <c r="R72">
        <f t="shared" si="48"/>
        <v>11</v>
      </c>
      <c r="S72">
        <f t="shared" si="49"/>
        <v>9</v>
      </c>
      <c r="T72">
        <f t="shared" si="50"/>
        <v>2025</v>
      </c>
      <c r="U72">
        <f t="shared" si="51"/>
        <v>12</v>
      </c>
      <c r="V72">
        <f t="shared" si="52"/>
        <v>8</v>
      </c>
      <c r="W72">
        <f t="shared" si="53"/>
        <v>2025</v>
      </c>
      <c r="X72" s="59">
        <f t="shared" si="54"/>
        <v>7600</v>
      </c>
      <c r="Y72" s="59">
        <f t="shared" si="55"/>
        <v>8816</v>
      </c>
      <c r="Z72" t="str">
        <f t="shared" si="38"/>
        <v>Vencido</v>
      </c>
      <c r="AA72" s="39">
        <v>46199</v>
      </c>
      <c r="AB72" s="33">
        <f t="shared" si="39"/>
        <v>6</v>
      </c>
      <c r="AC72" s="33">
        <f t="shared" si="40"/>
        <v>26</v>
      </c>
      <c r="AD72" s="33">
        <f t="shared" si="41"/>
        <v>289</v>
      </c>
      <c r="AE72" s="36">
        <f t="shared" si="42"/>
        <v>0</v>
      </c>
      <c r="AF72" s="36">
        <f t="shared" si="43"/>
        <v>0</v>
      </c>
      <c r="AG72" s="36">
        <f t="shared" si="44"/>
        <v>7600</v>
      </c>
      <c r="AH72" s="36">
        <f t="shared" si="45"/>
        <v>0</v>
      </c>
    </row>
    <row r="73" spans="1:34" x14ac:dyDescent="0.35">
      <c r="A73" s="13" t="s">
        <v>914</v>
      </c>
      <c r="B73" s="13" t="s">
        <v>915</v>
      </c>
      <c r="C73" s="13" t="s">
        <v>545</v>
      </c>
      <c r="D73" s="13" t="s">
        <v>916</v>
      </c>
      <c r="E73" s="70">
        <v>45883</v>
      </c>
      <c r="F73" s="70">
        <v>45913</v>
      </c>
      <c r="G73" s="13" t="s">
        <v>401</v>
      </c>
      <c r="H73" s="13">
        <v>-7416.85</v>
      </c>
      <c r="I73" s="13">
        <v>-1186.7</v>
      </c>
      <c r="J73" s="13">
        <v>-8603.5499999999993</v>
      </c>
      <c r="K73" s="13">
        <v>-461.68</v>
      </c>
      <c r="L73" s="13">
        <v>461.68</v>
      </c>
      <c r="M73" s="13" t="s">
        <v>504</v>
      </c>
      <c r="N73" s="31" t="s">
        <v>544</v>
      </c>
      <c r="P73" s="65">
        <f t="shared" si="46"/>
        <v>30</v>
      </c>
      <c r="Q73" t="str">
        <f t="shared" si="47"/>
        <v>Crédito</v>
      </c>
      <c r="R73">
        <f t="shared" si="48"/>
        <v>13</v>
      </c>
      <c r="S73">
        <f t="shared" si="49"/>
        <v>9</v>
      </c>
      <c r="T73">
        <f t="shared" si="50"/>
        <v>2025</v>
      </c>
      <c r="U73">
        <f t="shared" si="51"/>
        <v>14</v>
      </c>
      <c r="V73">
        <f t="shared" si="52"/>
        <v>8</v>
      </c>
      <c r="W73">
        <f t="shared" si="53"/>
        <v>2025</v>
      </c>
      <c r="X73" s="59">
        <f t="shared" si="54"/>
        <v>7416.85</v>
      </c>
      <c r="Y73" s="59">
        <f t="shared" si="55"/>
        <v>8603.5499999999993</v>
      </c>
      <c r="Z73" t="str">
        <f t="shared" si="38"/>
        <v>Vencido</v>
      </c>
      <c r="AA73" s="39">
        <v>46199</v>
      </c>
      <c r="AB73" s="33">
        <f t="shared" si="39"/>
        <v>6</v>
      </c>
      <c r="AC73" s="33">
        <f t="shared" si="40"/>
        <v>26</v>
      </c>
      <c r="AD73" s="33">
        <f t="shared" si="41"/>
        <v>287</v>
      </c>
      <c r="AE73" s="36">
        <f t="shared" si="42"/>
        <v>0</v>
      </c>
      <c r="AF73" s="36">
        <f t="shared" si="43"/>
        <v>0</v>
      </c>
      <c r="AG73" s="36">
        <f t="shared" si="44"/>
        <v>7416.85</v>
      </c>
      <c r="AH73" s="36">
        <f t="shared" si="45"/>
        <v>0</v>
      </c>
    </row>
    <row r="74" spans="1:34" x14ac:dyDescent="0.35">
      <c r="A74" s="31" t="s">
        <v>891</v>
      </c>
      <c r="B74" s="31" t="s">
        <v>892</v>
      </c>
      <c r="C74" s="31" t="s">
        <v>406</v>
      </c>
      <c r="D74" s="31" t="s">
        <v>893</v>
      </c>
      <c r="E74" s="30">
        <v>45882</v>
      </c>
      <c r="F74" s="30">
        <v>45912</v>
      </c>
      <c r="G74" s="31" t="s">
        <v>395</v>
      </c>
      <c r="H74" s="31">
        <v>-12540</v>
      </c>
      <c r="I74" s="31">
        <v>-1849.65</v>
      </c>
      <c r="J74" s="31">
        <v>-14389.65</v>
      </c>
      <c r="K74" s="31">
        <v>-14389.65</v>
      </c>
      <c r="L74" s="31">
        <v>14389.65</v>
      </c>
      <c r="M74" s="31" t="s">
        <v>504</v>
      </c>
      <c r="N74" s="31" t="s">
        <v>544</v>
      </c>
      <c r="P74" s="65">
        <f t="shared" si="46"/>
        <v>30</v>
      </c>
      <c r="Q74" t="str">
        <f t="shared" si="47"/>
        <v>Crédito</v>
      </c>
      <c r="R74">
        <f t="shared" si="48"/>
        <v>12</v>
      </c>
      <c r="S74">
        <f t="shared" si="49"/>
        <v>9</v>
      </c>
      <c r="T74">
        <f t="shared" si="50"/>
        <v>2025</v>
      </c>
      <c r="U74">
        <f t="shared" si="51"/>
        <v>13</v>
      </c>
      <c r="V74">
        <f t="shared" si="52"/>
        <v>8</v>
      </c>
      <c r="W74">
        <f t="shared" si="53"/>
        <v>2025</v>
      </c>
      <c r="X74" s="59">
        <f t="shared" si="54"/>
        <v>12540</v>
      </c>
      <c r="Y74" s="59">
        <f t="shared" si="55"/>
        <v>14389.65</v>
      </c>
      <c r="Z74" t="str">
        <f t="shared" si="38"/>
        <v>Vencido</v>
      </c>
      <c r="AA74" s="39">
        <v>46199</v>
      </c>
      <c r="AB74" s="33">
        <f t="shared" si="39"/>
        <v>6</v>
      </c>
      <c r="AC74" s="33">
        <f t="shared" si="40"/>
        <v>26</v>
      </c>
      <c r="AD74" s="33">
        <f t="shared" si="41"/>
        <v>288</v>
      </c>
      <c r="AE74" s="36">
        <f t="shared" si="42"/>
        <v>0</v>
      </c>
      <c r="AF74" s="36">
        <f t="shared" si="43"/>
        <v>0</v>
      </c>
      <c r="AG74" s="36">
        <f t="shared" si="44"/>
        <v>12540</v>
      </c>
      <c r="AH74" s="36">
        <f t="shared" si="45"/>
        <v>0</v>
      </c>
    </row>
    <row r="75" spans="1:34" x14ac:dyDescent="0.35">
      <c r="A75" s="31" t="s">
        <v>877</v>
      </c>
      <c r="B75" s="31" t="s">
        <v>878</v>
      </c>
      <c r="C75" s="31" t="s">
        <v>798</v>
      </c>
      <c r="D75" s="31" t="s">
        <v>879</v>
      </c>
      <c r="E75" s="30">
        <v>45853</v>
      </c>
      <c r="F75" s="30">
        <v>45883</v>
      </c>
      <c r="G75" s="31" t="s">
        <v>395</v>
      </c>
      <c r="H75" s="31">
        <v>-12151.9</v>
      </c>
      <c r="I75" s="31">
        <v>151.9</v>
      </c>
      <c r="J75" s="31">
        <v>-12000</v>
      </c>
      <c r="K75" s="31">
        <v>-12000</v>
      </c>
      <c r="L75" s="31">
        <v>12000</v>
      </c>
      <c r="M75" s="31" t="s">
        <v>504</v>
      </c>
      <c r="N75" s="31" t="s">
        <v>544</v>
      </c>
      <c r="P75" s="65">
        <f t="shared" si="46"/>
        <v>30</v>
      </c>
      <c r="Q75" t="str">
        <f t="shared" si="47"/>
        <v>Crédito</v>
      </c>
      <c r="R75">
        <f t="shared" si="48"/>
        <v>14</v>
      </c>
      <c r="S75">
        <f t="shared" si="49"/>
        <v>8</v>
      </c>
      <c r="T75">
        <f t="shared" si="50"/>
        <v>2025</v>
      </c>
      <c r="U75">
        <f t="shared" si="51"/>
        <v>15</v>
      </c>
      <c r="V75">
        <f t="shared" si="52"/>
        <v>7</v>
      </c>
      <c r="W75">
        <f t="shared" si="53"/>
        <v>2025</v>
      </c>
      <c r="X75" s="59">
        <f t="shared" si="54"/>
        <v>12151.9</v>
      </c>
      <c r="Y75" s="59">
        <f t="shared" si="55"/>
        <v>12000</v>
      </c>
      <c r="Z75" t="str">
        <f t="shared" si="38"/>
        <v>Vencido</v>
      </c>
      <c r="AA75" s="39">
        <v>46199</v>
      </c>
      <c r="AB75" s="33">
        <f t="shared" si="39"/>
        <v>6</v>
      </c>
      <c r="AC75" s="33">
        <f t="shared" si="40"/>
        <v>26</v>
      </c>
      <c r="AD75" s="33">
        <f t="shared" si="41"/>
        <v>317</v>
      </c>
      <c r="AE75" s="36">
        <f t="shared" si="42"/>
        <v>0</v>
      </c>
      <c r="AF75" s="36">
        <f t="shared" si="43"/>
        <v>0</v>
      </c>
      <c r="AG75" s="36">
        <f t="shared" si="44"/>
        <v>12151.9</v>
      </c>
      <c r="AH75" s="36">
        <f t="shared" si="45"/>
        <v>0</v>
      </c>
    </row>
    <row r="76" spans="1:34" x14ac:dyDescent="0.35">
      <c r="A76" s="31" t="s">
        <v>860</v>
      </c>
      <c r="B76" s="31" t="s">
        <v>861</v>
      </c>
      <c r="C76" s="31" t="s">
        <v>798</v>
      </c>
      <c r="D76" s="31" t="s">
        <v>862</v>
      </c>
      <c r="E76" s="30">
        <v>45835</v>
      </c>
      <c r="F76" s="30">
        <v>45865</v>
      </c>
      <c r="G76" s="31" t="s">
        <v>401</v>
      </c>
      <c r="H76" s="31">
        <v>-17003.52</v>
      </c>
      <c r="I76" s="31">
        <v>-2720.56</v>
      </c>
      <c r="J76" s="31">
        <v>-19724.080000000002</v>
      </c>
      <c r="K76" s="31">
        <v>-1044</v>
      </c>
      <c r="L76" s="31">
        <v>1044</v>
      </c>
      <c r="M76" s="31" t="s">
        <v>504</v>
      </c>
      <c r="N76" s="31" t="s">
        <v>544</v>
      </c>
      <c r="P76" s="65">
        <f t="shared" si="46"/>
        <v>30</v>
      </c>
      <c r="Q76" t="str">
        <f t="shared" si="47"/>
        <v>Crédito</v>
      </c>
      <c r="R76">
        <f t="shared" si="48"/>
        <v>27</v>
      </c>
      <c r="S76">
        <f t="shared" si="49"/>
        <v>7</v>
      </c>
      <c r="T76">
        <f t="shared" si="50"/>
        <v>2025</v>
      </c>
      <c r="U76">
        <f t="shared" si="51"/>
        <v>27</v>
      </c>
      <c r="V76">
        <f t="shared" si="52"/>
        <v>6</v>
      </c>
      <c r="W76">
        <f t="shared" si="53"/>
        <v>2025</v>
      </c>
      <c r="X76" s="59">
        <f t="shared" si="54"/>
        <v>17003.52</v>
      </c>
      <c r="Y76" s="59">
        <f t="shared" si="55"/>
        <v>19724.080000000002</v>
      </c>
      <c r="Z76" t="str">
        <f t="shared" si="38"/>
        <v>Vencido</v>
      </c>
      <c r="AA76" s="39">
        <v>46199</v>
      </c>
      <c r="AB76" s="33">
        <f t="shared" si="39"/>
        <v>6</v>
      </c>
      <c r="AC76" s="33">
        <f t="shared" si="40"/>
        <v>26</v>
      </c>
      <c r="AD76" s="33">
        <f t="shared" si="41"/>
        <v>335</v>
      </c>
      <c r="AE76" s="36">
        <f t="shared" si="42"/>
        <v>0</v>
      </c>
      <c r="AF76" s="36">
        <f t="shared" si="43"/>
        <v>0</v>
      </c>
      <c r="AG76" s="36">
        <f t="shared" si="44"/>
        <v>17003.52</v>
      </c>
      <c r="AH76" s="36">
        <f t="shared" si="45"/>
        <v>0</v>
      </c>
    </row>
    <row r="77" spans="1:34" x14ac:dyDescent="0.35">
      <c r="A77" s="31" t="s">
        <v>764</v>
      </c>
      <c r="B77" s="31" t="s">
        <v>765</v>
      </c>
      <c r="C77" s="31" t="s">
        <v>749</v>
      </c>
      <c r="D77" s="31" t="s">
        <v>766</v>
      </c>
      <c r="E77" s="30">
        <v>45635</v>
      </c>
      <c r="F77" s="30">
        <v>45650</v>
      </c>
      <c r="G77" s="31" t="s">
        <v>401</v>
      </c>
      <c r="H77" s="31">
        <v>-48546</v>
      </c>
      <c r="I77" s="31">
        <v>-7767.36</v>
      </c>
      <c r="J77" s="31">
        <v>-56313.36</v>
      </c>
      <c r="K77" s="31">
        <v>-2784</v>
      </c>
      <c r="L77" s="31">
        <v>2784</v>
      </c>
      <c r="M77" s="31" t="s">
        <v>504</v>
      </c>
      <c r="N77" s="31" t="s">
        <v>544</v>
      </c>
      <c r="P77" s="65">
        <f t="shared" si="46"/>
        <v>15</v>
      </c>
      <c r="Q77" t="str">
        <f t="shared" si="47"/>
        <v>Crédito</v>
      </c>
      <c r="R77">
        <f t="shared" si="48"/>
        <v>24</v>
      </c>
      <c r="S77">
        <f t="shared" si="49"/>
        <v>12</v>
      </c>
      <c r="T77">
        <f t="shared" si="50"/>
        <v>2024</v>
      </c>
      <c r="U77">
        <f t="shared" si="51"/>
        <v>9</v>
      </c>
      <c r="V77">
        <f t="shared" si="52"/>
        <v>12</v>
      </c>
      <c r="W77">
        <f t="shared" si="53"/>
        <v>2024</v>
      </c>
      <c r="X77" s="59">
        <f t="shared" si="54"/>
        <v>48546</v>
      </c>
      <c r="Y77" s="59">
        <f t="shared" si="55"/>
        <v>56313.36</v>
      </c>
      <c r="Z77" t="str">
        <f t="shared" si="38"/>
        <v>Vencido</v>
      </c>
      <c r="AA77" s="39">
        <v>46199</v>
      </c>
      <c r="AB77" s="33">
        <f t="shared" si="39"/>
        <v>6</v>
      </c>
      <c r="AC77" s="33">
        <f t="shared" si="40"/>
        <v>26</v>
      </c>
      <c r="AD77" s="33">
        <f t="shared" si="41"/>
        <v>550</v>
      </c>
      <c r="AE77" s="36">
        <f t="shared" si="42"/>
        <v>0</v>
      </c>
      <c r="AF77" s="36">
        <f t="shared" si="43"/>
        <v>0</v>
      </c>
      <c r="AG77" s="36">
        <f t="shared" si="44"/>
        <v>48546</v>
      </c>
      <c r="AH77" s="36">
        <f t="shared" si="45"/>
        <v>0</v>
      </c>
    </row>
    <row r="78" spans="1:34" x14ac:dyDescent="0.35">
      <c r="A78" s="31" t="s">
        <v>754</v>
      </c>
      <c r="B78" s="31" t="s">
        <v>755</v>
      </c>
      <c r="C78" s="31" t="s">
        <v>549</v>
      </c>
      <c r="D78" s="31" t="s">
        <v>756</v>
      </c>
      <c r="E78" s="30">
        <v>45597</v>
      </c>
      <c r="F78" s="30">
        <v>45627</v>
      </c>
      <c r="G78" s="31" t="s">
        <v>401</v>
      </c>
      <c r="H78" s="31">
        <v>-64633.93</v>
      </c>
      <c r="I78" s="31">
        <v>-10341.51</v>
      </c>
      <c r="J78" s="31">
        <v>-74975.44</v>
      </c>
      <c r="K78" s="31">
        <v>-3741.7</v>
      </c>
      <c r="L78" s="31">
        <v>3741.7</v>
      </c>
      <c r="M78" s="31" t="s">
        <v>504</v>
      </c>
      <c r="N78" s="31" t="s">
        <v>544</v>
      </c>
      <c r="P78" s="65">
        <f t="shared" si="46"/>
        <v>30</v>
      </c>
      <c r="Q78" t="str">
        <f t="shared" si="47"/>
        <v>Crédito</v>
      </c>
      <c r="R78">
        <f t="shared" si="48"/>
        <v>1</v>
      </c>
      <c r="S78">
        <f t="shared" si="49"/>
        <v>12</v>
      </c>
      <c r="T78">
        <f t="shared" si="50"/>
        <v>2024</v>
      </c>
      <c r="U78">
        <f t="shared" si="51"/>
        <v>1</v>
      </c>
      <c r="V78">
        <f t="shared" si="52"/>
        <v>11</v>
      </c>
      <c r="W78">
        <f t="shared" si="53"/>
        <v>2024</v>
      </c>
      <c r="X78" s="59">
        <f t="shared" si="54"/>
        <v>64633.93</v>
      </c>
      <c r="Y78" s="59">
        <f t="shared" si="55"/>
        <v>74975.44</v>
      </c>
      <c r="Z78" t="str">
        <f t="shared" si="38"/>
        <v>Vencido</v>
      </c>
      <c r="AA78" s="39">
        <v>46199</v>
      </c>
      <c r="AB78" s="33">
        <f t="shared" ref="AB78" si="56">MONTH(AA78)</f>
        <v>6</v>
      </c>
      <c r="AC78" s="33">
        <f t="shared" ref="AC78" si="57">WEEKNUM(AA78)</f>
        <v>26</v>
      </c>
      <c r="AD78" s="33">
        <f t="shared" ref="AD78" si="58">IF(Z78="Vencido",AA78-F78+1,0)</f>
        <v>573</v>
      </c>
      <c r="AE78" s="36">
        <f t="shared" ref="AE78" si="59">IF(AD78&gt;0,IF(AD78&lt;31,X78,0),0)</f>
        <v>0</v>
      </c>
      <c r="AF78" s="36">
        <f t="shared" ref="AF78" si="60">IF(AD78&gt;30,IF(AD78&lt;61,X78,0),0)</f>
        <v>0</v>
      </c>
      <c r="AG78" s="36">
        <f t="shared" ref="AG78" si="61">IF(AD78&gt;60,X78,0)</f>
        <v>64633.93</v>
      </c>
      <c r="AH78" s="36">
        <f t="shared" ref="AH78" si="62">IF(Z78="Vigente",X78,0)</f>
        <v>0</v>
      </c>
    </row>
    <row r="79" spans="1:34" x14ac:dyDescent="0.35">
      <c r="A79" s="31" t="s">
        <v>2373</v>
      </c>
      <c r="B79" s="31" t="s">
        <v>2374</v>
      </c>
      <c r="C79" s="31" t="s">
        <v>834</v>
      </c>
      <c r="D79" s="31" t="s">
        <v>2375</v>
      </c>
      <c r="E79" s="30">
        <v>46185</v>
      </c>
      <c r="F79" s="30">
        <v>46215</v>
      </c>
      <c r="G79" s="31" t="s">
        <v>401</v>
      </c>
      <c r="H79" s="31">
        <v>-44327.42</v>
      </c>
      <c r="I79" s="31">
        <v>-7092.39</v>
      </c>
      <c r="J79" s="31">
        <v>-51419.81</v>
      </c>
      <c r="K79" s="31">
        <v>-2958</v>
      </c>
      <c r="L79" s="31">
        <v>2958</v>
      </c>
      <c r="M79" s="31" t="s">
        <v>504</v>
      </c>
      <c r="N79" s="31" t="s">
        <v>544</v>
      </c>
      <c r="O79" s="83"/>
      <c r="P79" s="65">
        <f t="shared" ref="P79:P142" si="63">+F79-E79</f>
        <v>30</v>
      </c>
      <c r="Q79" t="str">
        <f t="shared" ref="Q79:Q142" si="64">IF(P79&gt;1,"Crédito","Contado")</f>
        <v>Crédito</v>
      </c>
      <c r="R79">
        <f t="shared" ref="R79:R142" si="65">DAY(F79)</f>
        <v>12</v>
      </c>
      <c r="S79">
        <f t="shared" ref="S79:S142" si="66">MONTH(F79)</f>
        <v>7</v>
      </c>
      <c r="T79">
        <f t="shared" ref="T79:T142" si="67">YEAR(F79)</f>
        <v>2026</v>
      </c>
      <c r="U79">
        <f t="shared" ref="U79:U142" si="68">DAY(E79)</f>
        <v>12</v>
      </c>
      <c r="V79">
        <f t="shared" ref="V79:V142" si="69">MONTH(E79)</f>
        <v>6</v>
      </c>
      <c r="W79">
        <f t="shared" ref="W79:W142" si="70">YEAR(E79)</f>
        <v>2026</v>
      </c>
      <c r="X79" s="59">
        <f t="shared" ref="X79:X142" si="71">+H79*-1</f>
        <v>44327.42</v>
      </c>
      <c r="Y79" s="59">
        <f t="shared" ref="Y79:Y142" si="72">+J79*-1</f>
        <v>51419.81</v>
      </c>
      <c r="Z79" t="str">
        <f t="shared" ref="Z79:Z142" si="73">IF(F79&gt;AA79,"Vigente","Vencido")</f>
        <v>Vigente</v>
      </c>
      <c r="AA79" s="39">
        <v>46192</v>
      </c>
      <c r="AB79" s="33">
        <f t="shared" ref="AB79:AB142" si="74">MONTH(AA79)</f>
        <v>6</v>
      </c>
      <c r="AC79" s="33">
        <f t="shared" ref="AC79:AC142" si="75">WEEKNUM(AA79)</f>
        <v>25</v>
      </c>
      <c r="AD79" s="33">
        <f t="shared" ref="AD79:AD142" si="76">IF(Z79="Vencido",AA79-F79+1,0)</f>
        <v>0</v>
      </c>
      <c r="AE79" s="36">
        <f t="shared" ref="AE79:AE142" si="77">IF(AD79&gt;0,IF(AD79&lt;31,X79,0),0)</f>
        <v>0</v>
      </c>
      <c r="AF79" s="36">
        <f t="shared" ref="AF79:AF142" si="78">IF(AD79&gt;30,IF(AD79&lt;61,X79,0),0)</f>
        <v>0</v>
      </c>
      <c r="AG79" s="36">
        <f t="shared" ref="AG79:AG142" si="79">IF(AD79&gt;60,X79,0)</f>
        <v>0</v>
      </c>
      <c r="AH79" s="36">
        <f t="shared" ref="AH79:AH142" si="80">IF(Z79="Vigente",X79,0)</f>
        <v>44327.42</v>
      </c>
    </row>
    <row r="80" spans="1:34" x14ac:dyDescent="0.35">
      <c r="A80" s="31" t="s">
        <v>2376</v>
      </c>
      <c r="B80" s="31" t="s">
        <v>2377</v>
      </c>
      <c r="C80" s="31" t="s">
        <v>834</v>
      </c>
      <c r="D80" s="31" t="s">
        <v>2378</v>
      </c>
      <c r="E80" s="30">
        <v>46185</v>
      </c>
      <c r="F80" s="30">
        <v>46215</v>
      </c>
      <c r="G80" s="31" t="s">
        <v>401</v>
      </c>
      <c r="H80" s="31">
        <v>-132982.25</v>
      </c>
      <c r="I80" s="31">
        <v>-21277.16</v>
      </c>
      <c r="J80" s="31">
        <v>-154259.41</v>
      </c>
      <c r="K80" s="31">
        <v>-8874</v>
      </c>
      <c r="L80" s="31">
        <v>8874</v>
      </c>
      <c r="M80" s="31" t="s">
        <v>504</v>
      </c>
      <c r="N80" s="31" t="s">
        <v>544</v>
      </c>
      <c r="O80" s="83"/>
      <c r="P80" s="65">
        <f t="shared" si="63"/>
        <v>30</v>
      </c>
      <c r="Q80" t="str">
        <f t="shared" si="64"/>
        <v>Crédito</v>
      </c>
      <c r="R80">
        <f t="shared" si="65"/>
        <v>12</v>
      </c>
      <c r="S80">
        <f t="shared" si="66"/>
        <v>7</v>
      </c>
      <c r="T80">
        <f t="shared" si="67"/>
        <v>2026</v>
      </c>
      <c r="U80">
        <f t="shared" si="68"/>
        <v>12</v>
      </c>
      <c r="V80">
        <f t="shared" si="69"/>
        <v>6</v>
      </c>
      <c r="W80">
        <f t="shared" si="70"/>
        <v>2026</v>
      </c>
      <c r="X80" s="59">
        <f t="shared" si="71"/>
        <v>132982.25</v>
      </c>
      <c r="Y80" s="59">
        <f t="shared" si="72"/>
        <v>154259.41</v>
      </c>
      <c r="Z80" t="str">
        <f t="shared" si="73"/>
        <v>Vigente</v>
      </c>
      <c r="AA80" s="39">
        <v>46192</v>
      </c>
      <c r="AB80" s="33">
        <f t="shared" si="74"/>
        <v>6</v>
      </c>
      <c r="AC80" s="33">
        <f t="shared" si="75"/>
        <v>25</v>
      </c>
      <c r="AD80" s="33">
        <f t="shared" si="76"/>
        <v>0</v>
      </c>
      <c r="AE80" s="36">
        <f t="shared" si="77"/>
        <v>0</v>
      </c>
      <c r="AF80" s="36">
        <f t="shared" si="78"/>
        <v>0</v>
      </c>
      <c r="AG80" s="36">
        <f t="shared" si="79"/>
        <v>0</v>
      </c>
      <c r="AH80" s="36">
        <f t="shared" si="80"/>
        <v>132982.25</v>
      </c>
    </row>
    <row r="81" spans="1:34" x14ac:dyDescent="0.35">
      <c r="A81" s="31" t="s">
        <v>2379</v>
      </c>
      <c r="B81" s="31" t="s">
        <v>2380</v>
      </c>
      <c r="C81" s="31" t="s">
        <v>801</v>
      </c>
      <c r="D81" s="31" t="s">
        <v>2381</v>
      </c>
      <c r="E81" s="30">
        <v>46188</v>
      </c>
      <c r="F81" s="30">
        <v>46218</v>
      </c>
      <c r="G81" s="31" t="s">
        <v>395</v>
      </c>
      <c r="H81" s="31">
        <v>-22104</v>
      </c>
      <c r="I81" s="31">
        <v>-3536.64</v>
      </c>
      <c r="J81" s="31">
        <v>-25640.639999999999</v>
      </c>
      <c r="K81" s="31">
        <v>-25640.639999999999</v>
      </c>
      <c r="L81" s="31">
        <v>25640.639999999999</v>
      </c>
      <c r="M81" s="31" t="s">
        <v>504</v>
      </c>
      <c r="N81" s="31" t="s">
        <v>544</v>
      </c>
      <c r="O81" s="83"/>
      <c r="P81" s="65">
        <f t="shared" si="63"/>
        <v>30</v>
      </c>
      <c r="Q81" t="str">
        <f t="shared" si="64"/>
        <v>Crédito</v>
      </c>
      <c r="R81">
        <f t="shared" si="65"/>
        <v>15</v>
      </c>
      <c r="S81">
        <f t="shared" si="66"/>
        <v>7</v>
      </c>
      <c r="T81">
        <f t="shared" si="67"/>
        <v>2026</v>
      </c>
      <c r="U81">
        <f t="shared" si="68"/>
        <v>15</v>
      </c>
      <c r="V81">
        <f t="shared" si="69"/>
        <v>6</v>
      </c>
      <c r="W81">
        <f t="shared" si="70"/>
        <v>2026</v>
      </c>
      <c r="X81" s="59">
        <f t="shared" si="71"/>
        <v>22104</v>
      </c>
      <c r="Y81" s="59">
        <f t="shared" si="72"/>
        <v>25640.639999999999</v>
      </c>
      <c r="Z81" t="str">
        <f t="shared" si="73"/>
        <v>Vigente</v>
      </c>
      <c r="AA81" s="39">
        <v>46192</v>
      </c>
      <c r="AB81" s="33">
        <f t="shared" si="74"/>
        <v>6</v>
      </c>
      <c r="AC81" s="33">
        <f t="shared" si="75"/>
        <v>25</v>
      </c>
      <c r="AD81" s="33">
        <f t="shared" si="76"/>
        <v>0</v>
      </c>
      <c r="AE81" s="36">
        <f t="shared" si="77"/>
        <v>0</v>
      </c>
      <c r="AF81" s="36">
        <f t="shared" si="78"/>
        <v>0</v>
      </c>
      <c r="AG81" s="36">
        <f t="shared" si="79"/>
        <v>0</v>
      </c>
      <c r="AH81" s="36">
        <f t="shared" si="80"/>
        <v>22104</v>
      </c>
    </row>
    <row r="82" spans="1:34" x14ac:dyDescent="0.35">
      <c r="A82" s="31" t="s">
        <v>2382</v>
      </c>
      <c r="B82" s="31" t="s">
        <v>2383</v>
      </c>
      <c r="C82" s="31" t="s">
        <v>801</v>
      </c>
      <c r="D82" s="31" t="s">
        <v>2384</v>
      </c>
      <c r="E82" s="30">
        <v>46188</v>
      </c>
      <c r="F82" s="30">
        <v>46218</v>
      </c>
      <c r="G82" s="31" t="s">
        <v>395</v>
      </c>
      <c r="H82" s="31">
        <v>-22104</v>
      </c>
      <c r="I82" s="31">
        <v>-3536.64</v>
      </c>
      <c r="J82" s="31">
        <v>-25640.639999999999</v>
      </c>
      <c r="K82" s="31">
        <v>-25640.639999999999</v>
      </c>
      <c r="L82" s="31">
        <v>25640.639999999999</v>
      </c>
      <c r="M82" s="31" t="s">
        <v>504</v>
      </c>
      <c r="N82" s="31" t="s">
        <v>544</v>
      </c>
      <c r="O82" s="83"/>
      <c r="P82" s="65">
        <f t="shared" si="63"/>
        <v>30</v>
      </c>
      <c r="Q82" t="str">
        <f t="shared" si="64"/>
        <v>Crédito</v>
      </c>
      <c r="R82">
        <f t="shared" si="65"/>
        <v>15</v>
      </c>
      <c r="S82">
        <f t="shared" si="66"/>
        <v>7</v>
      </c>
      <c r="T82">
        <f t="shared" si="67"/>
        <v>2026</v>
      </c>
      <c r="U82">
        <f t="shared" si="68"/>
        <v>15</v>
      </c>
      <c r="V82">
        <f t="shared" si="69"/>
        <v>6</v>
      </c>
      <c r="W82">
        <f t="shared" si="70"/>
        <v>2026</v>
      </c>
      <c r="X82" s="59">
        <f t="shared" si="71"/>
        <v>22104</v>
      </c>
      <c r="Y82" s="59">
        <f t="shared" si="72"/>
        <v>25640.639999999999</v>
      </c>
      <c r="Z82" t="str">
        <f t="shared" si="73"/>
        <v>Vigente</v>
      </c>
      <c r="AA82" s="39">
        <v>46192</v>
      </c>
      <c r="AB82" s="33">
        <f t="shared" si="74"/>
        <v>6</v>
      </c>
      <c r="AC82" s="33">
        <f t="shared" si="75"/>
        <v>25</v>
      </c>
      <c r="AD82" s="33">
        <f t="shared" si="76"/>
        <v>0</v>
      </c>
      <c r="AE82" s="36">
        <f t="shared" si="77"/>
        <v>0</v>
      </c>
      <c r="AF82" s="36">
        <f t="shared" si="78"/>
        <v>0</v>
      </c>
      <c r="AG82" s="36">
        <f t="shared" si="79"/>
        <v>0</v>
      </c>
      <c r="AH82" s="36">
        <f t="shared" si="80"/>
        <v>22104</v>
      </c>
    </row>
    <row r="83" spans="1:34" x14ac:dyDescent="0.35">
      <c r="A83" s="31" t="s">
        <v>2385</v>
      </c>
      <c r="B83" s="31" t="s">
        <v>2386</v>
      </c>
      <c r="C83" s="31" t="s">
        <v>801</v>
      </c>
      <c r="D83" s="31" t="s">
        <v>2387</v>
      </c>
      <c r="E83" s="30">
        <v>46189</v>
      </c>
      <c r="F83" s="30">
        <v>46219</v>
      </c>
      <c r="G83" s="31" t="s">
        <v>395</v>
      </c>
      <c r="H83" s="31">
        <v>-44208</v>
      </c>
      <c r="I83" s="31">
        <v>-7073.28</v>
      </c>
      <c r="J83" s="31">
        <v>-51281.279999999999</v>
      </c>
      <c r="K83" s="31">
        <v>-51281.279999999999</v>
      </c>
      <c r="L83" s="31">
        <v>51281.279999999999</v>
      </c>
      <c r="M83" s="31" t="s">
        <v>504</v>
      </c>
      <c r="N83" s="31" t="s">
        <v>544</v>
      </c>
      <c r="O83" s="83"/>
      <c r="P83" s="65">
        <f t="shared" si="63"/>
        <v>30</v>
      </c>
      <c r="Q83" t="str">
        <f t="shared" si="64"/>
        <v>Crédito</v>
      </c>
      <c r="R83">
        <f t="shared" si="65"/>
        <v>16</v>
      </c>
      <c r="S83">
        <f t="shared" si="66"/>
        <v>7</v>
      </c>
      <c r="T83">
        <f t="shared" si="67"/>
        <v>2026</v>
      </c>
      <c r="U83">
        <f t="shared" si="68"/>
        <v>16</v>
      </c>
      <c r="V83">
        <f t="shared" si="69"/>
        <v>6</v>
      </c>
      <c r="W83">
        <f t="shared" si="70"/>
        <v>2026</v>
      </c>
      <c r="X83" s="59">
        <f t="shared" si="71"/>
        <v>44208</v>
      </c>
      <c r="Y83" s="59">
        <f t="shared" si="72"/>
        <v>51281.279999999999</v>
      </c>
      <c r="Z83" t="str">
        <f t="shared" si="73"/>
        <v>Vigente</v>
      </c>
      <c r="AA83" s="39">
        <v>46192</v>
      </c>
      <c r="AB83" s="33">
        <f t="shared" si="74"/>
        <v>6</v>
      </c>
      <c r="AC83" s="33">
        <f t="shared" si="75"/>
        <v>25</v>
      </c>
      <c r="AD83" s="33">
        <f t="shared" si="76"/>
        <v>0</v>
      </c>
      <c r="AE83" s="36">
        <f t="shared" si="77"/>
        <v>0</v>
      </c>
      <c r="AF83" s="36">
        <f t="shared" si="78"/>
        <v>0</v>
      </c>
      <c r="AG83" s="36">
        <f t="shared" si="79"/>
        <v>0</v>
      </c>
      <c r="AH83" s="36">
        <f t="shared" si="80"/>
        <v>44208</v>
      </c>
    </row>
    <row r="84" spans="1:34" x14ac:dyDescent="0.35">
      <c r="A84" s="31" t="s">
        <v>2388</v>
      </c>
      <c r="B84" s="31" t="s">
        <v>2389</v>
      </c>
      <c r="C84" s="31" t="s">
        <v>400</v>
      </c>
      <c r="D84" s="31" t="s">
        <v>2390</v>
      </c>
      <c r="E84" s="30">
        <v>46190</v>
      </c>
      <c r="F84" s="30">
        <v>46220</v>
      </c>
      <c r="G84" s="31" t="s">
        <v>401</v>
      </c>
      <c r="H84" s="31">
        <v>-2085.7800000000002</v>
      </c>
      <c r="I84" s="31">
        <v>-333.72</v>
      </c>
      <c r="J84" s="31">
        <v>-2419.5</v>
      </c>
      <c r="K84" s="31">
        <v>-140.65</v>
      </c>
      <c r="L84" s="31">
        <v>140.65</v>
      </c>
      <c r="M84" s="31" t="s">
        <v>504</v>
      </c>
      <c r="N84" s="31" t="s">
        <v>544</v>
      </c>
      <c r="O84" s="83"/>
      <c r="P84" s="65">
        <f t="shared" si="63"/>
        <v>30</v>
      </c>
      <c r="Q84" t="str">
        <f t="shared" si="64"/>
        <v>Crédito</v>
      </c>
      <c r="R84">
        <f t="shared" si="65"/>
        <v>17</v>
      </c>
      <c r="S84">
        <f t="shared" si="66"/>
        <v>7</v>
      </c>
      <c r="T84">
        <f t="shared" si="67"/>
        <v>2026</v>
      </c>
      <c r="U84">
        <f t="shared" si="68"/>
        <v>17</v>
      </c>
      <c r="V84">
        <f t="shared" si="69"/>
        <v>6</v>
      </c>
      <c r="W84">
        <f t="shared" si="70"/>
        <v>2026</v>
      </c>
      <c r="X84" s="59">
        <f t="shared" si="71"/>
        <v>2085.7800000000002</v>
      </c>
      <c r="Y84" s="59">
        <f t="shared" si="72"/>
        <v>2419.5</v>
      </c>
      <c r="Z84" t="str">
        <f t="shared" si="73"/>
        <v>Vigente</v>
      </c>
      <c r="AA84" s="39">
        <v>46192</v>
      </c>
      <c r="AB84" s="33">
        <f t="shared" si="74"/>
        <v>6</v>
      </c>
      <c r="AC84" s="33">
        <f t="shared" si="75"/>
        <v>25</v>
      </c>
      <c r="AD84" s="33">
        <f t="shared" si="76"/>
        <v>0</v>
      </c>
      <c r="AE84" s="36">
        <f t="shared" si="77"/>
        <v>0</v>
      </c>
      <c r="AF84" s="36">
        <f t="shared" si="78"/>
        <v>0</v>
      </c>
      <c r="AG84" s="36">
        <f t="shared" si="79"/>
        <v>0</v>
      </c>
      <c r="AH84" s="36">
        <f t="shared" si="80"/>
        <v>2085.7800000000002</v>
      </c>
    </row>
    <row r="85" spans="1:34" x14ac:dyDescent="0.35">
      <c r="A85" s="31" t="s">
        <v>2391</v>
      </c>
      <c r="B85" s="31" t="s">
        <v>2392</v>
      </c>
      <c r="C85" s="31" t="s">
        <v>801</v>
      </c>
      <c r="D85" s="31" t="s">
        <v>2393</v>
      </c>
      <c r="E85" s="30">
        <v>46176</v>
      </c>
      <c r="F85" s="30">
        <v>46206</v>
      </c>
      <c r="G85" s="31" t="s">
        <v>395</v>
      </c>
      <c r="H85" s="31">
        <v>-44208</v>
      </c>
      <c r="I85" s="31">
        <v>-7073.28</v>
      </c>
      <c r="J85" s="31">
        <v>-51281.279999999999</v>
      </c>
      <c r="K85" s="31">
        <v>-51281.279999999999</v>
      </c>
      <c r="L85" s="31">
        <v>51281.279999999999</v>
      </c>
      <c r="M85" s="31" t="s">
        <v>504</v>
      </c>
      <c r="N85" s="31" t="s">
        <v>544</v>
      </c>
      <c r="O85" s="83"/>
      <c r="P85" s="65">
        <f t="shared" si="63"/>
        <v>30</v>
      </c>
      <c r="Q85" t="str">
        <f t="shared" si="64"/>
        <v>Crédito</v>
      </c>
      <c r="R85">
        <f t="shared" si="65"/>
        <v>3</v>
      </c>
      <c r="S85">
        <f t="shared" si="66"/>
        <v>7</v>
      </c>
      <c r="T85">
        <f t="shared" si="67"/>
        <v>2026</v>
      </c>
      <c r="U85">
        <f t="shared" si="68"/>
        <v>3</v>
      </c>
      <c r="V85">
        <f t="shared" si="69"/>
        <v>6</v>
      </c>
      <c r="W85">
        <f t="shared" si="70"/>
        <v>2026</v>
      </c>
      <c r="X85" s="59">
        <f t="shared" si="71"/>
        <v>44208</v>
      </c>
      <c r="Y85" s="59">
        <f t="shared" si="72"/>
        <v>51281.279999999999</v>
      </c>
      <c r="Z85" t="str">
        <f t="shared" si="73"/>
        <v>Vigente</v>
      </c>
      <c r="AA85" s="39">
        <v>46192</v>
      </c>
      <c r="AB85" s="33">
        <f t="shared" si="74"/>
        <v>6</v>
      </c>
      <c r="AC85" s="33">
        <f t="shared" si="75"/>
        <v>25</v>
      </c>
      <c r="AD85" s="33">
        <f t="shared" si="76"/>
        <v>0</v>
      </c>
      <c r="AE85" s="36">
        <f t="shared" si="77"/>
        <v>0</v>
      </c>
      <c r="AF85" s="36">
        <f t="shared" si="78"/>
        <v>0</v>
      </c>
      <c r="AG85" s="36">
        <f t="shared" si="79"/>
        <v>0</v>
      </c>
      <c r="AH85" s="36">
        <f t="shared" si="80"/>
        <v>44208</v>
      </c>
    </row>
    <row r="86" spans="1:34" x14ac:dyDescent="0.35">
      <c r="A86" s="31" t="s">
        <v>2394</v>
      </c>
      <c r="B86" s="31" t="s">
        <v>2395</v>
      </c>
      <c r="C86" s="31" t="s">
        <v>801</v>
      </c>
      <c r="D86" s="31" t="s">
        <v>2396</v>
      </c>
      <c r="E86" s="30">
        <v>46176</v>
      </c>
      <c r="F86" s="30">
        <v>46206</v>
      </c>
      <c r="G86" s="31" t="s">
        <v>395</v>
      </c>
      <c r="H86" s="31">
        <v>-121572</v>
      </c>
      <c r="I86" s="31">
        <v>-19451.52</v>
      </c>
      <c r="J86" s="31">
        <v>-141023.51999999999</v>
      </c>
      <c r="K86" s="31">
        <v>-141023.51999999999</v>
      </c>
      <c r="L86" s="31">
        <v>141023.51999999999</v>
      </c>
      <c r="M86" s="31" t="s">
        <v>504</v>
      </c>
      <c r="N86" s="31" t="s">
        <v>544</v>
      </c>
      <c r="O86" s="83"/>
      <c r="P86" s="65">
        <f t="shared" si="63"/>
        <v>30</v>
      </c>
      <c r="Q86" t="str">
        <f t="shared" si="64"/>
        <v>Crédito</v>
      </c>
      <c r="R86">
        <f t="shared" si="65"/>
        <v>3</v>
      </c>
      <c r="S86">
        <f t="shared" si="66"/>
        <v>7</v>
      </c>
      <c r="T86">
        <f t="shared" si="67"/>
        <v>2026</v>
      </c>
      <c r="U86">
        <f t="shared" si="68"/>
        <v>3</v>
      </c>
      <c r="V86">
        <f t="shared" si="69"/>
        <v>6</v>
      </c>
      <c r="W86">
        <f t="shared" si="70"/>
        <v>2026</v>
      </c>
      <c r="X86" s="59">
        <f t="shared" si="71"/>
        <v>121572</v>
      </c>
      <c r="Y86" s="59">
        <f t="shared" si="72"/>
        <v>141023.51999999999</v>
      </c>
      <c r="Z86" t="str">
        <f t="shared" si="73"/>
        <v>Vigente</v>
      </c>
      <c r="AA86" s="39">
        <v>46192</v>
      </c>
      <c r="AB86" s="33">
        <f t="shared" si="74"/>
        <v>6</v>
      </c>
      <c r="AC86" s="33">
        <f t="shared" si="75"/>
        <v>25</v>
      </c>
      <c r="AD86" s="33">
        <f t="shared" si="76"/>
        <v>0</v>
      </c>
      <c r="AE86" s="36">
        <f t="shared" si="77"/>
        <v>0</v>
      </c>
      <c r="AF86" s="36">
        <f t="shared" si="78"/>
        <v>0</v>
      </c>
      <c r="AG86" s="36">
        <f t="shared" si="79"/>
        <v>0</v>
      </c>
      <c r="AH86" s="36">
        <f t="shared" si="80"/>
        <v>121572</v>
      </c>
    </row>
    <row r="87" spans="1:34" x14ac:dyDescent="0.35">
      <c r="A87" s="31" t="s">
        <v>2397</v>
      </c>
      <c r="B87" s="31" t="s">
        <v>2398</v>
      </c>
      <c r="C87" s="31" t="s">
        <v>547</v>
      </c>
      <c r="D87" s="31" t="s">
        <v>2399</v>
      </c>
      <c r="E87" s="30">
        <v>46185</v>
      </c>
      <c r="F87" s="30">
        <v>46215</v>
      </c>
      <c r="G87" s="31" t="s">
        <v>401</v>
      </c>
      <c r="H87" s="31">
        <v>-18513.21</v>
      </c>
      <c r="I87" s="31">
        <v>-2962.11</v>
      </c>
      <c r="J87" s="31">
        <v>-21475.32</v>
      </c>
      <c r="K87" s="31">
        <v>-1235.4000000000001</v>
      </c>
      <c r="L87" s="31">
        <v>1235.4000000000001</v>
      </c>
      <c r="M87" s="31" t="s">
        <v>504</v>
      </c>
      <c r="N87" s="31" t="s">
        <v>544</v>
      </c>
      <c r="O87" s="83"/>
      <c r="P87" s="65">
        <f t="shared" si="63"/>
        <v>30</v>
      </c>
      <c r="Q87" t="str">
        <f t="shared" si="64"/>
        <v>Crédito</v>
      </c>
      <c r="R87">
        <f t="shared" si="65"/>
        <v>12</v>
      </c>
      <c r="S87">
        <f t="shared" si="66"/>
        <v>7</v>
      </c>
      <c r="T87">
        <f t="shared" si="67"/>
        <v>2026</v>
      </c>
      <c r="U87">
        <f t="shared" si="68"/>
        <v>12</v>
      </c>
      <c r="V87">
        <f t="shared" si="69"/>
        <v>6</v>
      </c>
      <c r="W87">
        <f t="shared" si="70"/>
        <v>2026</v>
      </c>
      <c r="X87" s="59">
        <f t="shared" si="71"/>
        <v>18513.21</v>
      </c>
      <c r="Y87" s="59">
        <f t="shared" si="72"/>
        <v>21475.32</v>
      </c>
      <c r="Z87" t="str">
        <f t="shared" si="73"/>
        <v>Vigente</v>
      </c>
      <c r="AA87" s="39">
        <v>46192</v>
      </c>
      <c r="AB87" s="33">
        <f t="shared" si="74"/>
        <v>6</v>
      </c>
      <c r="AC87" s="33">
        <f t="shared" si="75"/>
        <v>25</v>
      </c>
      <c r="AD87" s="33">
        <f t="shared" si="76"/>
        <v>0</v>
      </c>
      <c r="AE87" s="36">
        <f t="shared" si="77"/>
        <v>0</v>
      </c>
      <c r="AF87" s="36">
        <f t="shared" si="78"/>
        <v>0</v>
      </c>
      <c r="AG87" s="36">
        <f t="shared" si="79"/>
        <v>0</v>
      </c>
      <c r="AH87" s="36">
        <f t="shared" si="80"/>
        <v>18513.21</v>
      </c>
    </row>
    <row r="88" spans="1:34" x14ac:dyDescent="0.35">
      <c r="A88" s="31" t="s">
        <v>2400</v>
      </c>
      <c r="B88" s="31" t="s">
        <v>2401</v>
      </c>
      <c r="C88" s="31" t="s">
        <v>547</v>
      </c>
      <c r="D88" s="31" t="s">
        <v>2402</v>
      </c>
      <c r="E88" s="30">
        <v>46185</v>
      </c>
      <c r="F88" s="30">
        <v>46215</v>
      </c>
      <c r="G88" s="31" t="s">
        <v>401</v>
      </c>
      <c r="H88" s="31">
        <v>-74052.86</v>
      </c>
      <c r="I88" s="31">
        <v>-11848.46</v>
      </c>
      <c r="J88" s="31">
        <v>-85901.32</v>
      </c>
      <c r="K88" s="31">
        <v>-4941.6000000000004</v>
      </c>
      <c r="L88" s="31">
        <v>4941.6000000000004</v>
      </c>
      <c r="M88" s="31" t="s">
        <v>504</v>
      </c>
      <c r="N88" s="31" t="s">
        <v>544</v>
      </c>
      <c r="O88" s="83"/>
      <c r="P88" s="65">
        <f t="shared" si="63"/>
        <v>30</v>
      </c>
      <c r="Q88" t="str">
        <f t="shared" si="64"/>
        <v>Crédito</v>
      </c>
      <c r="R88">
        <f t="shared" si="65"/>
        <v>12</v>
      </c>
      <c r="S88">
        <f t="shared" si="66"/>
        <v>7</v>
      </c>
      <c r="T88">
        <f t="shared" si="67"/>
        <v>2026</v>
      </c>
      <c r="U88">
        <f t="shared" si="68"/>
        <v>12</v>
      </c>
      <c r="V88">
        <f t="shared" si="69"/>
        <v>6</v>
      </c>
      <c r="W88">
        <f t="shared" si="70"/>
        <v>2026</v>
      </c>
      <c r="X88" s="59">
        <f t="shared" si="71"/>
        <v>74052.86</v>
      </c>
      <c r="Y88" s="59">
        <f t="shared" si="72"/>
        <v>85901.32</v>
      </c>
      <c r="Z88" t="str">
        <f t="shared" si="73"/>
        <v>Vigente</v>
      </c>
      <c r="AA88" s="39">
        <v>46192</v>
      </c>
      <c r="AB88" s="33">
        <f t="shared" si="74"/>
        <v>6</v>
      </c>
      <c r="AC88" s="33">
        <f t="shared" si="75"/>
        <v>25</v>
      </c>
      <c r="AD88" s="33">
        <f t="shared" si="76"/>
        <v>0</v>
      </c>
      <c r="AE88" s="36">
        <f t="shared" si="77"/>
        <v>0</v>
      </c>
      <c r="AF88" s="36">
        <f t="shared" si="78"/>
        <v>0</v>
      </c>
      <c r="AG88" s="36">
        <f t="shared" si="79"/>
        <v>0</v>
      </c>
      <c r="AH88" s="36">
        <f t="shared" si="80"/>
        <v>74052.86</v>
      </c>
    </row>
    <row r="89" spans="1:34" x14ac:dyDescent="0.35">
      <c r="A89" s="31" t="s">
        <v>2403</v>
      </c>
      <c r="B89" s="31" t="s">
        <v>2404</v>
      </c>
      <c r="C89" s="31" t="s">
        <v>674</v>
      </c>
      <c r="D89" s="31" t="s">
        <v>2405</v>
      </c>
      <c r="E89" s="30">
        <v>46184</v>
      </c>
      <c r="F89" s="30">
        <v>46229</v>
      </c>
      <c r="G89" s="31" t="s">
        <v>401</v>
      </c>
      <c r="H89" s="31">
        <v>-117011.44</v>
      </c>
      <c r="I89" s="31">
        <v>-18721.830000000002</v>
      </c>
      <c r="J89" s="31">
        <v>-135733.26999999999</v>
      </c>
      <c r="K89" s="31">
        <v>-7805.34</v>
      </c>
      <c r="L89" s="31">
        <v>7805.34</v>
      </c>
      <c r="M89" s="31" t="s">
        <v>504</v>
      </c>
      <c r="N89" s="31" t="s">
        <v>544</v>
      </c>
      <c r="O89" s="83"/>
      <c r="P89" s="65">
        <f t="shared" si="63"/>
        <v>45</v>
      </c>
      <c r="Q89" t="str">
        <f t="shared" si="64"/>
        <v>Crédito</v>
      </c>
      <c r="R89">
        <f t="shared" si="65"/>
        <v>26</v>
      </c>
      <c r="S89">
        <f t="shared" si="66"/>
        <v>7</v>
      </c>
      <c r="T89">
        <f t="shared" si="67"/>
        <v>2026</v>
      </c>
      <c r="U89">
        <f t="shared" si="68"/>
        <v>11</v>
      </c>
      <c r="V89">
        <f t="shared" si="69"/>
        <v>6</v>
      </c>
      <c r="W89">
        <f t="shared" si="70"/>
        <v>2026</v>
      </c>
      <c r="X89" s="59">
        <f t="shared" si="71"/>
        <v>117011.44</v>
      </c>
      <c r="Y89" s="59">
        <f t="shared" si="72"/>
        <v>135733.26999999999</v>
      </c>
      <c r="Z89" t="str">
        <f t="shared" si="73"/>
        <v>Vigente</v>
      </c>
      <c r="AA89" s="39">
        <v>46192</v>
      </c>
      <c r="AB89" s="33">
        <f t="shared" si="74"/>
        <v>6</v>
      </c>
      <c r="AC89" s="33">
        <f t="shared" si="75"/>
        <v>25</v>
      </c>
      <c r="AD89" s="33">
        <f t="shared" si="76"/>
        <v>0</v>
      </c>
      <c r="AE89" s="36">
        <f t="shared" si="77"/>
        <v>0</v>
      </c>
      <c r="AF89" s="36">
        <f t="shared" si="78"/>
        <v>0</v>
      </c>
      <c r="AG89" s="36">
        <f t="shared" si="79"/>
        <v>0</v>
      </c>
      <c r="AH89" s="36">
        <f t="shared" si="80"/>
        <v>117011.44</v>
      </c>
    </row>
    <row r="90" spans="1:34" x14ac:dyDescent="0.35">
      <c r="A90" s="31" t="s">
        <v>2406</v>
      </c>
      <c r="B90" s="31" t="s">
        <v>2407</v>
      </c>
      <c r="C90" s="31" t="s">
        <v>674</v>
      </c>
      <c r="D90" s="31" t="s">
        <v>2408</v>
      </c>
      <c r="E90" s="30">
        <v>46184</v>
      </c>
      <c r="F90" s="30">
        <v>46214</v>
      </c>
      <c r="G90" s="31" t="s">
        <v>395</v>
      </c>
      <c r="H90" s="31">
        <v>-4800</v>
      </c>
      <c r="I90" s="31">
        <v>-768</v>
      </c>
      <c r="J90" s="31">
        <v>-5568</v>
      </c>
      <c r="K90" s="31">
        <v>-5568</v>
      </c>
      <c r="L90" s="31">
        <v>5568</v>
      </c>
      <c r="M90" s="31" t="s">
        <v>504</v>
      </c>
      <c r="N90" s="31" t="s">
        <v>544</v>
      </c>
      <c r="O90" s="83"/>
      <c r="P90" s="65">
        <f t="shared" si="63"/>
        <v>30</v>
      </c>
      <c r="Q90" t="str">
        <f t="shared" si="64"/>
        <v>Crédito</v>
      </c>
      <c r="R90">
        <f t="shared" si="65"/>
        <v>11</v>
      </c>
      <c r="S90">
        <f t="shared" si="66"/>
        <v>7</v>
      </c>
      <c r="T90">
        <f t="shared" si="67"/>
        <v>2026</v>
      </c>
      <c r="U90">
        <f t="shared" si="68"/>
        <v>11</v>
      </c>
      <c r="V90">
        <f t="shared" si="69"/>
        <v>6</v>
      </c>
      <c r="W90">
        <f t="shared" si="70"/>
        <v>2026</v>
      </c>
      <c r="X90" s="59">
        <f t="shared" si="71"/>
        <v>4800</v>
      </c>
      <c r="Y90" s="59">
        <f t="shared" si="72"/>
        <v>5568</v>
      </c>
      <c r="Z90" t="str">
        <f t="shared" si="73"/>
        <v>Vigente</v>
      </c>
      <c r="AA90" s="39">
        <v>46192</v>
      </c>
      <c r="AB90" s="33">
        <f t="shared" si="74"/>
        <v>6</v>
      </c>
      <c r="AC90" s="33">
        <f t="shared" si="75"/>
        <v>25</v>
      </c>
      <c r="AD90" s="33">
        <f t="shared" si="76"/>
        <v>0</v>
      </c>
      <c r="AE90" s="36">
        <f t="shared" si="77"/>
        <v>0</v>
      </c>
      <c r="AF90" s="36">
        <f t="shared" si="78"/>
        <v>0</v>
      </c>
      <c r="AG90" s="36">
        <f t="shared" si="79"/>
        <v>0</v>
      </c>
      <c r="AH90" s="36">
        <f t="shared" si="80"/>
        <v>4800</v>
      </c>
    </row>
    <row r="91" spans="1:34" x14ac:dyDescent="0.35">
      <c r="A91" s="31" t="s">
        <v>2409</v>
      </c>
      <c r="B91" s="31" t="s">
        <v>2410</v>
      </c>
      <c r="C91" s="31" t="s">
        <v>400</v>
      </c>
      <c r="D91" s="31" t="s">
        <v>2411</v>
      </c>
      <c r="E91" s="30">
        <v>46185</v>
      </c>
      <c r="F91" s="30">
        <v>46215</v>
      </c>
      <c r="G91" s="31" t="s">
        <v>401</v>
      </c>
      <c r="H91" s="31">
        <v>-4867.32</v>
      </c>
      <c r="I91" s="31">
        <v>-778.77</v>
      </c>
      <c r="J91" s="31">
        <v>-5646.09</v>
      </c>
      <c r="K91" s="31">
        <v>-324.8</v>
      </c>
      <c r="L91" s="31">
        <v>324.8</v>
      </c>
      <c r="M91" s="31" t="s">
        <v>504</v>
      </c>
      <c r="N91" s="31" t="s">
        <v>544</v>
      </c>
      <c r="O91" s="83"/>
      <c r="P91" s="65">
        <f t="shared" si="63"/>
        <v>30</v>
      </c>
      <c r="Q91" t="str">
        <f t="shared" si="64"/>
        <v>Crédito</v>
      </c>
      <c r="R91">
        <f t="shared" si="65"/>
        <v>12</v>
      </c>
      <c r="S91">
        <f t="shared" si="66"/>
        <v>7</v>
      </c>
      <c r="T91">
        <f t="shared" si="67"/>
        <v>2026</v>
      </c>
      <c r="U91">
        <f t="shared" si="68"/>
        <v>12</v>
      </c>
      <c r="V91">
        <f t="shared" si="69"/>
        <v>6</v>
      </c>
      <c r="W91">
        <f t="shared" si="70"/>
        <v>2026</v>
      </c>
      <c r="X91" s="59">
        <f t="shared" si="71"/>
        <v>4867.32</v>
      </c>
      <c r="Y91" s="59">
        <f t="shared" si="72"/>
        <v>5646.09</v>
      </c>
      <c r="Z91" t="str">
        <f t="shared" si="73"/>
        <v>Vigente</v>
      </c>
      <c r="AA91" s="39">
        <v>46192</v>
      </c>
      <c r="AB91" s="33">
        <f t="shared" si="74"/>
        <v>6</v>
      </c>
      <c r="AC91" s="33">
        <f t="shared" si="75"/>
        <v>25</v>
      </c>
      <c r="AD91" s="33">
        <f t="shared" si="76"/>
        <v>0</v>
      </c>
      <c r="AE91" s="36">
        <f t="shared" si="77"/>
        <v>0</v>
      </c>
      <c r="AF91" s="36">
        <f t="shared" si="78"/>
        <v>0</v>
      </c>
      <c r="AG91" s="36">
        <f t="shared" si="79"/>
        <v>0</v>
      </c>
      <c r="AH91" s="36">
        <f t="shared" si="80"/>
        <v>4867.32</v>
      </c>
    </row>
    <row r="92" spans="1:34" x14ac:dyDescent="0.35">
      <c r="A92" s="31" t="s">
        <v>2412</v>
      </c>
      <c r="B92" s="31" t="s">
        <v>2413</v>
      </c>
      <c r="C92" s="31" t="s">
        <v>414</v>
      </c>
      <c r="D92" s="31" t="s">
        <v>2414</v>
      </c>
      <c r="E92" s="30">
        <v>46186</v>
      </c>
      <c r="F92" s="30">
        <v>46216</v>
      </c>
      <c r="G92" s="31" t="s">
        <v>395</v>
      </c>
      <c r="H92" s="31">
        <v>-2200</v>
      </c>
      <c r="I92" s="31">
        <v>-352</v>
      </c>
      <c r="J92" s="31">
        <v>-2552</v>
      </c>
      <c r="K92" s="31">
        <v>-2552</v>
      </c>
      <c r="L92" s="31">
        <v>2552</v>
      </c>
      <c r="M92" s="31" t="s">
        <v>504</v>
      </c>
      <c r="N92" s="31" t="s">
        <v>544</v>
      </c>
      <c r="O92" s="83"/>
      <c r="P92" s="65">
        <f t="shared" si="63"/>
        <v>30</v>
      </c>
      <c r="Q92" t="str">
        <f t="shared" si="64"/>
        <v>Crédito</v>
      </c>
      <c r="R92">
        <f t="shared" si="65"/>
        <v>13</v>
      </c>
      <c r="S92">
        <f t="shared" si="66"/>
        <v>7</v>
      </c>
      <c r="T92">
        <f t="shared" si="67"/>
        <v>2026</v>
      </c>
      <c r="U92">
        <f t="shared" si="68"/>
        <v>13</v>
      </c>
      <c r="V92">
        <f t="shared" si="69"/>
        <v>6</v>
      </c>
      <c r="W92">
        <f t="shared" si="70"/>
        <v>2026</v>
      </c>
      <c r="X92" s="59">
        <f t="shared" si="71"/>
        <v>2200</v>
      </c>
      <c r="Y92" s="59">
        <f t="shared" si="72"/>
        <v>2552</v>
      </c>
      <c r="Z92" t="str">
        <f t="shared" si="73"/>
        <v>Vigente</v>
      </c>
      <c r="AA92" s="39">
        <v>46192</v>
      </c>
      <c r="AB92" s="33">
        <f t="shared" si="74"/>
        <v>6</v>
      </c>
      <c r="AC92" s="33">
        <f t="shared" si="75"/>
        <v>25</v>
      </c>
      <c r="AD92" s="33">
        <f t="shared" si="76"/>
        <v>0</v>
      </c>
      <c r="AE92" s="36">
        <f t="shared" si="77"/>
        <v>0</v>
      </c>
      <c r="AF92" s="36">
        <f t="shared" si="78"/>
        <v>0</v>
      </c>
      <c r="AG92" s="36">
        <f t="shared" si="79"/>
        <v>0</v>
      </c>
      <c r="AH92" s="36">
        <f t="shared" si="80"/>
        <v>2200</v>
      </c>
    </row>
    <row r="93" spans="1:34" x14ac:dyDescent="0.35">
      <c r="A93" s="31" t="s">
        <v>2415</v>
      </c>
      <c r="B93" s="31" t="s">
        <v>2416</v>
      </c>
      <c r="C93" s="31" t="s">
        <v>834</v>
      </c>
      <c r="D93" s="31" t="s">
        <v>2417</v>
      </c>
      <c r="E93" s="30">
        <v>46183</v>
      </c>
      <c r="F93" s="30">
        <v>46213</v>
      </c>
      <c r="G93" s="31" t="s">
        <v>401</v>
      </c>
      <c r="H93" s="31">
        <v>-44449.56</v>
      </c>
      <c r="I93" s="31">
        <v>-7111.93</v>
      </c>
      <c r="J93" s="31">
        <v>-51561.49</v>
      </c>
      <c r="K93" s="31">
        <v>-2958</v>
      </c>
      <c r="L93" s="31">
        <v>2958</v>
      </c>
      <c r="M93" s="31" t="s">
        <v>504</v>
      </c>
      <c r="N93" s="31" t="s">
        <v>544</v>
      </c>
      <c r="O93" s="83"/>
      <c r="P93" s="65">
        <f t="shared" si="63"/>
        <v>30</v>
      </c>
      <c r="Q93" t="str">
        <f t="shared" si="64"/>
        <v>Crédito</v>
      </c>
      <c r="R93">
        <f t="shared" si="65"/>
        <v>10</v>
      </c>
      <c r="S93">
        <f t="shared" si="66"/>
        <v>7</v>
      </c>
      <c r="T93">
        <f t="shared" si="67"/>
        <v>2026</v>
      </c>
      <c r="U93">
        <f t="shared" si="68"/>
        <v>10</v>
      </c>
      <c r="V93">
        <f t="shared" si="69"/>
        <v>6</v>
      </c>
      <c r="W93">
        <f t="shared" si="70"/>
        <v>2026</v>
      </c>
      <c r="X93" s="59">
        <f t="shared" si="71"/>
        <v>44449.56</v>
      </c>
      <c r="Y93" s="59">
        <f t="shared" si="72"/>
        <v>51561.49</v>
      </c>
      <c r="Z93" t="str">
        <f t="shared" si="73"/>
        <v>Vigente</v>
      </c>
      <c r="AA93" s="39">
        <v>46192</v>
      </c>
      <c r="AB93" s="33">
        <f t="shared" si="74"/>
        <v>6</v>
      </c>
      <c r="AC93" s="33">
        <f t="shared" si="75"/>
        <v>25</v>
      </c>
      <c r="AD93" s="33">
        <f t="shared" si="76"/>
        <v>0</v>
      </c>
      <c r="AE93" s="36">
        <f t="shared" si="77"/>
        <v>0</v>
      </c>
      <c r="AF93" s="36">
        <f t="shared" si="78"/>
        <v>0</v>
      </c>
      <c r="AG93" s="36">
        <f t="shared" si="79"/>
        <v>0</v>
      </c>
      <c r="AH93" s="36">
        <f t="shared" si="80"/>
        <v>44449.56</v>
      </c>
    </row>
    <row r="94" spans="1:34" x14ac:dyDescent="0.35">
      <c r="A94" s="31" t="s">
        <v>2418</v>
      </c>
      <c r="B94" s="31" t="s">
        <v>2419</v>
      </c>
      <c r="C94" s="31" t="s">
        <v>834</v>
      </c>
      <c r="D94" s="31" t="s">
        <v>2420</v>
      </c>
      <c r="E94" s="30">
        <v>46183</v>
      </c>
      <c r="F94" s="30">
        <v>46213</v>
      </c>
      <c r="G94" s="31" t="s">
        <v>401</v>
      </c>
      <c r="H94" s="31">
        <v>-133348.68</v>
      </c>
      <c r="I94" s="31">
        <v>-21335.79</v>
      </c>
      <c r="J94" s="31">
        <v>-154684.47</v>
      </c>
      <c r="K94" s="31">
        <v>-8874</v>
      </c>
      <c r="L94" s="31">
        <v>8874</v>
      </c>
      <c r="M94" s="31" t="s">
        <v>504</v>
      </c>
      <c r="N94" s="31" t="s">
        <v>544</v>
      </c>
      <c r="O94" s="83"/>
      <c r="P94" s="65">
        <f t="shared" si="63"/>
        <v>30</v>
      </c>
      <c r="Q94" t="str">
        <f t="shared" si="64"/>
        <v>Crédito</v>
      </c>
      <c r="R94">
        <f t="shared" si="65"/>
        <v>10</v>
      </c>
      <c r="S94">
        <f t="shared" si="66"/>
        <v>7</v>
      </c>
      <c r="T94">
        <f t="shared" si="67"/>
        <v>2026</v>
      </c>
      <c r="U94">
        <f t="shared" si="68"/>
        <v>10</v>
      </c>
      <c r="V94">
        <f t="shared" si="69"/>
        <v>6</v>
      </c>
      <c r="W94">
        <f t="shared" si="70"/>
        <v>2026</v>
      </c>
      <c r="X94" s="59">
        <f t="shared" si="71"/>
        <v>133348.68</v>
      </c>
      <c r="Y94" s="59">
        <f t="shared" si="72"/>
        <v>154684.47</v>
      </c>
      <c r="Z94" t="str">
        <f t="shared" si="73"/>
        <v>Vigente</v>
      </c>
      <c r="AA94" s="39">
        <v>46192</v>
      </c>
      <c r="AB94" s="33">
        <f t="shared" si="74"/>
        <v>6</v>
      </c>
      <c r="AC94" s="33">
        <f t="shared" si="75"/>
        <v>25</v>
      </c>
      <c r="AD94" s="33">
        <f t="shared" si="76"/>
        <v>0</v>
      </c>
      <c r="AE94" s="36">
        <f t="shared" si="77"/>
        <v>0</v>
      </c>
      <c r="AF94" s="36">
        <f t="shared" si="78"/>
        <v>0</v>
      </c>
      <c r="AG94" s="36">
        <f t="shared" si="79"/>
        <v>0</v>
      </c>
      <c r="AH94" s="36">
        <f t="shared" si="80"/>
        <v>133348.68</v>
      </c>
    </row>
    <row r="95" spans="1:34" x14ac:dyDescent="0.35">
      <c r="A95" s="31" t="s">
        <v>2421</v>
      </c>
      <c r="B95" s="31" t="s">
        <v>2422</v>
      </c>
      <c r="C95" s="31" t="s">
        <v>1329</v>
      </c>
      <c r="D95" s="31" t="s">
        <v>2423</v>
      </c>
      <c r="E95" s="30">
        <v>46184</v>
      </c>
      <c r="F95" s="30">
        <v>46214</v>
      </c>
      <c r="G95" s="31" t="s">
        <v>395</v>
      </c>
      <c r="H95" s="31">
        <v>-11110</v>
      </c>
      <c r="I95" s="31">
        <v>-1777.6</v>
      </c>
      <c r="J95" s="31">
        <v>-12887.6</v>
      </c>
      <c r="K95" s="31">
        <v>-12887.6</v>
      </c>
      <c r="L95" s="31">
        <v>12887.6</v>
      </c>
      <c r="M95" s="31" t="s">
        <v>504</v>
      </c>
      <c r="N95" s="31" t="s">
        <v>544</v>
      </c>
      <c r="O95" s="83"/>
      <c r="P95" s="65">
        <f t="shared" si="63"/>
        <v>30</v>
      </c>
      <c r="Q95" t="str">
        <f t="shared" si="64"/>
        <v>Crédito</v>
      </c>
      <c r="R95">
        <f t="shared" si="65"/>
        <v>11</v>
      </c>
      <c r="S95">
        <f t="shared" si="66"/>
        <v>7</v>
      </c>
      <c r="T95">
        <f t="shared" si="67"/>
        <v>2026</v>
      </c>
      <c r="U95">
        <f t="shared" si="68"/>
        <v>11</v>
      </c>
      <c r="V95">
        <f t="shared" si="69"/>
        <v>6</v>
      </c>
      <c r="W95">
        <f t="shared" si="70"/>
        <v>2026</v>
      </c>
      <c r="X95" s="59">
        <f t="shared" si="71"/>
        <v>11110</v>
      </c>
      <c r="Y95" s="59">
        <f t="shared" si="72"/>
        <v>12887.6</v>
      </c>
      <c r="Z95" t="str">
        <f t="shared" si="73"/>
        <v>Vigente</v>
      </c>
      <c r="AA95" s="39">
        <v>46192</v>
      </c>
      <c r="AB95" s="33">
        <f t="shared" si="74"/>
        <v>6</v>
      </c>
      <c r="AC95" s="33">
        <f t="shared" si="75"/>
        <v>25</v>
      </c>
      <c r="AD95" s="33">
        <f t="shared" si="76"/>
        <v>0</v>
      </c>
      <c r="AE95" s="36">
        <f t="shared" si="77"/>
        <v>0</v>
      </c>
      <c r="AF95" s="36">
        <f t="shared" si="78"/>
        <v>0</v>
      </c>
      <c r="AG95" s="36">
        <f t="shared" si="79"/>
        <v>0</v>
      </c>
      <c r="AH95" s="36">
        <f t="shared" si="80"/>
        <v>11110</v>
      </c>
    </row>
    <row r="96" spans="1:34" x14ac:dyDescent="0.35">
      <c r="A96" s="31" t="s">
        <v>2424</v>
      </c>
      <c r="B96" s="31" t="s">
        <v>2425</v>
      </c>
      <c r="C96" s="31" t="s">
        <v>1183</v>
      </c>
      <c r="D96" s="31" t="s">
        <v>2426</v>
      </c>
      <c r="E96" s="30">
        <v>46184</v>
      </c>
      <c r="F96" s="30">
        <v>46214</v>
      </c>
      <c r="G96" s="31" t="s">
        <v>401</v>
      </c>
      <c r="H96" s="31">
        <v>-105903.88</v>
      </c>
      <c r="I96" s="31"/>
      <c r="J96" s="31">
        <v>-105903.88</v>
      </c>
      <c r="K96" s="31">
        <v>-6090</v>
      </c>
      <c r="L96" s="31">
        <v>6090</v>
      </c>
      <c r="M96" s="31" t="s">
        <v>504</v>
      </c>
      <c r="N96" s="31" t="s">
        <v>544</v>
      </c>
      <c r="O96" s="83"/>
      <c r="P96" s="65">
        <f t="shared" si="63"/>
        <v>30</v>
      </c>
      <c r="Q96" t="str">
        <f t="shared" si="64"/>
        <v>Crédito</v>
      </c>
      <c r="R96">
        <f t="shared" si="65"/>
        <v>11</v>
      </c>
      <c r="S96">
        <f t="shared" si="66"/>
        <v>7</v>
      </c>
      <c r="T96">
        <f t="shared" si="67"/>
        <v>2026</v>
      </c>
      <c r="U96">
        <f t="shared" si="68"/>
        <v>11</v>
      </c>
      <c r="V96">
        <f t="shared" si="69"/>
        <v>6</v>
      </c>
      <c r="W96">
        <f t="shared" si="70"/>
        <v>2026</v>
      </c>
      <c r="X96" s="59">
        <f t="shared" si="71"/>
        <v>105903.88</v>
      </c>
      <c r="Y96" s="59">
        <f t="shared" si="72"/>
        <v>105903.88</v>
      </c>
      <c r="Z96" t="str">
        <f t="shared" si="73"/>
        <v>Vigente</v>
      </c>
      <c r="AA96" s="39">
        <v>46192</v>
      </c>
      <c r="AB96" s="33">
        <f t="shared" si="74"/>
        <v>6</v>
      </c>
      <c r="AC96" s="33">
        <f t="shared" si="75"/>
        <v>25</v>
      </c>
      <c r="AD96" s="33">
        <f t="shared" si="76"/>
        <v>0</v>
      </c>
      <c r="AE96" s="36">
        <f t="shared" si="77"/>
        <v>0</v>
      </c>
      <c r="AF96" s="36">
        <f t="shared" si="78"/>
        <v>0</v>
      </c>
      <c r="AG96" s="36">
        <f t="shared" si="79"/>
        <v>0</v>
      </c>
      <c r="AH96" s="36">
        <f t="shared" si="80"/>
        <v>105903.88</v>
      </c>
    </row>
    <row r="97" spans="1:34" x14ac:dyDescent="0.35">
      <c r="A97" s="31" t="s">
        <v>2335</v>
      </c>
      <c r="B97" s="31" t="s">
        <v>2336</v>
      </c>
      <c r="C97" s="31" t="s">
        <v>805</v>
      </c>
      <c r="D97" s="31" t="s">
        <v>2337</v>
      </c>
      <c r="E97" s="30">
        <v>46181</v>
      </c>
      <c r="F97" s="30">
        <v>46241</v>
      </c>
      <c r="G97" s="31" t="s">
        <v>401</v>
      </c>
      <c r="H97" s="31">
        <v>-1115915.7</v>
      </c>
      <c r="I97" s="31">
        <v>-178546.51</v>
      </c>
      <c r="J97" s="31">
        <v>-1294462.21</v>
      </c>
      <c r="K97" s="31">
        <v>-74072.97</v>
      </c>
      <c r="L97" s="31">
        <v>74072.97</v>
      </c>
      <c r="M97" s="31" t="s">
        <v>504</v>
      </c>
      <c r="N97" s="31" t="s">
        <v>544</v>
      </c>
      <c r="P97" s="65">
        <f t="shared" si="63"/>
        <v>60</v>
      </c>
      <c r="Q97" t="str">
        <f t="shared" si="64"/>
        <v>Crédito</v>
      </c>
      <c r="R97">
        <f t="shared" si="65"/>
        <v>7</v>
      </c>
      <c r="S97">
        <f t="shared" si="66"/>
        <v>8</v>
      </c>
      <c r="T97">
        <f t="shared" si="67"/>
        <v>2026</v>
      </c>
      <c r="U97">
        <f t="shared" si="68"/>
        <v>8</v>
      </c>
      <c r="V97">
        <f t="shared" si="69"/>
        <v>6</v>
      </c>
      <c r="W97">
        <f t="shared" si="70"/>
        <v>2026</v>
      </c>
      <c r="X97" s="59">
        <f t="shared" si="71"/>
        <v>1115915.7</v>
      </c>
      <c r="Y97" s="59">
        <f t="shared" si="72"/>
        <v>1294462.21</v>
      </c>
      <c r="Z97" t="str">
        <f t="shared" si="73"/>
        <v>Vigente</v>
      </c>
      <c r="AA97" s="39">
        <v>46192</v>
      </c>
      <c r="AB97" s="33">
        <f t="shared" si="74"/>
        <v>6</v>
      </c>
      <c r="AC97" s="33">
        <f t="shared" si="75"/>
        <v>25</v>
      </c>
      <c r="AD97" s="33">
        <f t="shared" si="76"/>
        <v>0</v>
      </c>
      <c r="AE97" s="36">
        <f t="shared" si="77"/>
        <v>0</v>
      </c>
      <c r="AF97" s="36">
        <f t="shared" si="78"/>
        <v>0</v>
      </c>
      <c r="AG97" s="36">
        <f t="shared" si="79"/>
        <v>0</v>
      </c>
      <c r="AH97" s="36">
        <f t="shared" si="80"/>
        <v>1115915.7</v>
      </c>
    </row>
    <row r="98" spans="1:34" x14ac:dyDescent="0.35">
      <c r="A98" s="31" t="s">
        <v>2338</v>
      </c>
      <c r="B98" s="31" t="s">
        <v>2339</v>
      </c>
      <c r="C98" s="31" t="s">
        <v>674</v>
      </c>
      <c r="D98" s="31" t="s">
        <v>2340</v>
      </c>
      <c r="E98" s="30">
        <v>46181</v>
      </c>
      <c r="F98" s="30">
        <v>46211</v>
      </c>
      <c r="G98" s="31" t="s">
        <v>401</v>
      </c>
      <c r="H98" s="31">
        <v>-171431.16</v>
      </c>
      <c r="I98" s="31">
        <v>-27428.99</v>
      </c>
      <c r="J98" s="31">
        <v>-198860.15</v>
      </c>
      <c r="K98" s="31">
        <v>-11379.37</v>
      </c>
      <c r="L98" s="31">
        <v>11379.37</v>
      </c>
      <c r="M98" s="31" t="s">
        <v>504</v>
      </c>
      <c r="N98" s="31" t="s">
        <v>544</v>
      </c>
      <c r="P98" s="65">
        <f t="shared" si="63"/>
        <v>30</v>
      </c>
      <c r="Q98" t="str">
        <f t="shared" si="64"/>
        <v>Crédito</v>
      </c>
      <c r="R98">
        <f t="shared" si="65"/>
        <v>8</v>
      </c>
      <c r="S98">
        <f t="shared" si="66"/>
        <v>7</v>
      </c>
      <c r="T98">
        <f t="shared" si="67"/>
        <v>2026</v>
      </c>
      <c r="U98">
        <f t="shared" si="68"/>
        <v>8</v>
      </c>
      <c r="V98">
        <f t="shared" si="69"/>
        <v>6</v>
      </c>
      <c r="W98">
        <f t="shared" si="70"/>
        <v>2026</v>
      </c>
      <c r="X98" s="59">
        <f t="shared" si="71"/>
        <v>171431.16</v>
      </c>
      <c r="Y98" s="59">
        <f t="shared" si="72"/>
        <v>198860.15</v>
      </c>
      <c r="Z98" t="str">
        <f t="shared" si="73"/>
        <v>Vigente</v>
      </c>
      <c r="AA98" s="39">
        <v>46192</v>
      </c>
      <c r="AB98" s="33">
        <f t="shared" si="74"/>
        <v>6</v>
      </c>
      <c r="AC98" s="33">
        <f t="shared" si="75"/>
        <v>25</v>
      </c>
      <c r="AD98" s="33">
        <f t="shared" si="76"/>
        <v>0</v>
      </c>
      <c r="AE98" s="36">
        <f t="shared" si="77"/>
        <v>0</v>
      </c>
      <c r="AF98" s="36">
        <f t="shared" si="78"/>
        <v>0</v>
      </c>
      <c r="AG98" s="36">
        <f t="shared" si="79"/>
        <v>0</v>
      </c>
      <c r="AH98" s="36">
        <f t="shared" si="80"/>
        <v>171431.16</v>
      </c>
    </row>
    <row r="99" spans="1:34" x14ac:dyDescent="0.35">
      <c r="A99" s="31" t="s">
        <v>2341</v>
      </c>
      <c r="B99" s="31" t="s">
        <v>2342</v>
      </c>
      <c r="C99" s="31" t="s">
        <v>880</v>
      </c>
      <c r="D99" s="31" t="s">
        <v>2343</v>
      </c>
      <c r="E99" s="30">
        <v>46176</v>
      </c>
      <c r="F99" s="30">
        <v>46206</v>
      </c>
      <c r="G99" s="31" t="s">
        <v>401</v>
      </c>
      <c r="H99" s="31">
        <v>-22413.67</v>
      </c>
      <c r="I99" s="31">
        <v>-3586.19</v>
      </c>
      <c r="J99" s="31">
        <v>-25999.86</v>
      </c>
      <c r="K99" s="31">
        <v>-1503.36</v>
      </c>
      <c r="L99" s="31">
        <v>1503.36</v>
      </c>
      <c r="M99" s="31" t="s">
        <v>504</v>
      </c>
      <c r="N99" s="31" t="s">
        <v>544</v>
      </c>
      <c r="P99" s="65">
        <f t="shared" si="63"/>
        <v>30</v>
      </c>
      <c r="Q99" t="str">
        <f t="shared" si="64"/>
        <v>Crédito</v>
      </c>
      <c r="R99">
        <f t="shared" si="65"/>
        <v>3</v>
      </c>
      <c r="S99">
        <f t="shared" si="66"/>
        <v>7</v>
      </c>
      <c r="T99">
        <f t="shared" si="67"/>
        <v>2026</v>
      </c>
      <c r="U99">
        <f t="shared" si="68"/>
        <v>3</v>
      </c>
      <c r="V99">
        <f t="shared" si="69"/>
        <v>6</v>
      </c>
      <c r="W99">
        <f t="shared" si="70"/>
        <v>2026</v>
      </c>
      <c r="X99" s="59">
        <f t="shared" si="71"/>
        <v>22413.67</v>
      </c>
      <c r="Y99" s="59">
        <f t="shared" si="72"/>
        <v>25999.86</v>
      </c>
      <c r="Z99" t="str">
        <f t="shared" si="73"/>
        <v>Vigente</v>
      </c>
      <c r="AA99" s="39">
        <v>46192</v>
      </c>
      <c r="AB99" s="33">
        <f t="shared" si="74"/>
        <v>6</v>
      </c>
      <c r="AC99" s="33">
        <f t="shared" si="75"/>
        <v>25</v>
      </c>
      <c r="AD99" s="33">
        <f t="shared" si="76"/>
        <v>0</v>
      </c>
      <c r="AE99" s="36">
        <f t="shared" si="77"/>
        <v>0</v>
      </c>
      <c r="AF99" s="36">
        <f t="shared" si="78"/>
        <v>0</v>
      </c>
      <c r="AG99" s="36">
        <f t="shared" si="79"/>
        <v>0</v>
      </c>
      <c r="AH99" s="36">
        <f t="shared" si="80"/>
        <v>22413.67</v>
      </c>
    </row>
    <row r="100" spans="1:34" x14ac:dyDescent="0.35">
      <c r="A100" s="31" t="s">
        <v>2278</v>
      </c>
      <c r="B100" s="31" t="s">
        <v>2279</v>
      </c>
      <c r="C100" s="31" t="s">
        <v>414</v>
      </c>
      <c r="D100" s="31" t="s">
        <v>2280</v>
      </c>
      <c r="E100" s="30">
        <v>46175</v>
      </c>
      <c r="F100" s="30">
        <v>46205</v>
      </c>
      <c r="G100" s="31" t="s">
        <v>395</v>
      </c>
      <c r="H100" s="31">
        <v>-475</v>
      </c>
      <c r="I100" s="31">
        <v>-76</v>
      </c>
      <c r="J100" s="31">
        <v>-551</v>
      </c>
      <c r="K100" s="31">
        <v>-551</v>
      </c>
      <c r="L100" s="31">
        <v>551</v>
      </c>
      <c r="M100" s="31" t="s">
        <v>504</v>
      </c>
      <c r="N100" s="31" t="s">
        <v>544</v>
      </c>
      <c r="P100" s="65">
        <f t="shared" si="63"/>
        <v>30</v>
      </c>
      <c r="Q100" t="str">
        <f t="shared" si="64"/>
        <v>Crédito</v>
      </c>
      <c r="R100">
        <f t="shared" si="65"/>
        <v>2</v>
      </c>
      <c r="S100">
        <f t="shared" si="66"/>
        <v>7</v>
      </c>
      <c r="T100">
        <f t="shared" si="67"/>
        <v>2026</v>
      </c>
      <c r="U100">
        <f t="shared" si="68"/>
        <v>2</v>
      </c>
      <c r="V100">
        <f t="shared" si="69"/>
        <v>6</v>
      </c>
      <c r="W100">
        <f t="shared" si="70"/>
        <v>2026</v>
      </c>
      <c r="X100" s="59">
        <f t="shared" si="71"/>
        <v>475</v>
      </c>
      <c r="Y100" s="59">
        <f t="shared" si="72"/>
        <v>551</v>
      </c>
      <c r="Z100" t="str">
        <f t="shared" si="73"/>
        <v>Vigente</v>
      </c>
      <c r="AA100" s="39">
        <v>46192</v>
      </c>
      <c r="AB100" s="33">
        <f t="shared" si="74"/>
        <v>6</v>
      </c>
      <c r="AC100" s="33">
        <f t="shared" si="75"/>
        <v>25</v>
      </c>
      <c r="AD100" s="33">
        <f t="shared" si="76"/>
        <v>0</v>
      </c>
      <c r="AE100" s="36">
        <f t="shared" si="77"/>
        <v>0</v>
      </c>
      <c r="AF100" s="36">
        <f t="shared" si="78"/>
        <v>0</v>
      </c>
      <c r="AG100" s="36">
        <f t="shared" si="79"/>
        <v>0</v>
      </c>
      <c r="AH100" s="36">
        <f t="shared" si="80"/>
        <v>475</v>
      </c>
    </row>
    <row r="101" spans="1:34" x14ac:dyDescent="0.35">
      <c r="A101" s="31" t="s">
        <v>2281</v>
      </c>
      <c r="B101" s="31" t="s">
        <v>2282</v>
      </c>
      <c r="C101" s="31" t="s">
        <v>414</v>
      </c>
      <c r="D101" s="31" t="s">
        <v>2283</v>
      </c>
      <c r="E101" s="30">
        <v>46174</v>
      </c>
      <c r="F101" s="30">
        <v>46204</v>
      </c>
      <c r="G101" s="31" t="s">
        <v>401</v>
      </c>
      <c r="H101" s="31">
        <v>-19375.650000000001</v>
      </c>
      <c r="I101" s="31">
        <v>-3100.1</v>
      </c>
      <c r="J101" s="31">
        <v>-22475.75</v>
      </c>
      <c r="K101" s="31">
        <v>-1295.4000000000001</v>
      </c>
      <c r="L101" s="31">
        <v>1295.4000000000001</v>
      </c>
      <c r="M101" s="31" t="s">
        <v>504</v>
      </c>
      <c r="N101" s="31" t="s">
        <v>544</v>
      </c>
      <c r="P101" s="65">
        <f t="shared" si="63"/>
        <v>30</v>
      </c>
      <c r="Q101" t="str">
        <f t="shared" si="64"/>
        <v>Crédito</v>
      </c>
      <c r="R101">
        <f t="shared" si="65"/>
        <v>1</v>
      </c>
      <c r="S101">
        <f t="shared" si="66"/>
        <v>7</v>
      </c>
      <c r="T101">
        <f t="shared" si="67"/>
        <v>2026</v>
      </c>
      <c r="U101">
        <f t="shared" si="68"/>
        <v>1</v>
      </c>
      <c r="V101">
        <f t="shared" si="69"/>
        <v>6</v>
      </c>
      <c r="W101">
        <f t="shared" si="70"/>
        <v>2026</v>
      </c>
      <c r="X101" s="59">
        <f t="shared" si="71"/>
        <v>19375.650000000001</v>
      </c>
      <c r="Y101" s="59">
        <f t="shared" si="72"/>
        <v>22475.75</v>
      </c>
      <c r="Z101" t="str">
        <f t="shared" si="73"/>
        <v>Vigente</v>
      </c>
      <c r="AA101" s="39">
        <v>46192</v>
      </c>
      <c r="AB101" s="33">
        <f t="shared" si="74"/>
        <v>6</v>
      </c>
      <c r="AC101" s="33">
        <f t="shared" si="75"/>
        <v>25</v>
      </c>
      <c r="AD101" s="33">
        <f t="shared" si="76"/>
        <v>0</v>
      </c>
      <c r="AE101" s="36">
        <f t="shared" si="77"/>
        <v>0</v>
      </c>
      <c r="AF101" s="36">
        <f t="shared" si="78"/>
        <v>0</v>
      </c>
      <c r="AG101" s="36">
        <f t="shared" si="79"/>
        <v>0</v>
      </c>
      <c r="AH101" s="36">
        <f t="shared" si="80"/>
        <v>19375.650000000001</v>
      </c>
    </row>
    <row r="102" spans="1:34" x14ac:dyDescent="0.35">
      <c r="A102" s="31" t="s">
        <v>2284</v>
      </c>
      <c r="B102" s="31" t="s">
        <v>2285</v>
      </c>
      <c r="C102" s="31" t="s">
        <v>801</v>
      </c>
      <c r="D102" s="31" t="s">
        <v>2286</v>
      </c>
      <c r="E102" s="30">
        <v>46175</v>
      </c>
      <c r="F102" s="30">
        <v>46205</v>
      </c>
      <c r="G102" s="31" t="s">
        <v>395</v>
      </c>
      <c r="H102" s="31">
        <v>-110520</v>
      </c>
      <c r="I102" s="31">
        <v>-17683.2</v>
      </c>
      <c r="J102" s="31">
        <v>-128203.2</v>
      </c>
      <c r="K102" s="31">
        <v>-128203.2</v>
      </c>
      <c r="L102" s="31">
        <v>128203.2</v>
      </c>
      <c r="M102" s="31" t="s">
        <v>504</v>
      </c>
      <c r="N102" s="31" t="s">
        <v>544</v>
      </c>
      <c r="P102" s="65">
        <f t="shared" si="63"/>
        <v>30</v>
      </c>
      <c r="Q102" t="str">
        <f t="shared" si="64"/>
        <v>Crédito</v>
      </c>
      <c r="R102">
        <f t="shared" si="65"/>
        <v>2</v>
      </c>
      <c r="S102">
        <f t="shared" si="66"/>
        <v>7</v>
      </c>
      <c r="T102">
        <f t="shared" si="67"/>
        <v>2026</v>
      </c>
      <c r="U102">
        <f t="shared" si="68"/>
        <v>2</v>
      </c>
      <c r="V102">
        <f t="shared" si="69"/>
        <v>6</v>
      </c>
      <c r="W102">
        <f t="shared" si="70"/>
        <v>2026</v>
      </c>
      <c r="X102" s="59">
        <f t="shared" si="71"/>
        <v>110520</v>
      </c>
      <c r="Y102" s="59">
        <f t="shared" si="72"/>
        <v>128203.2</v>
      </c>
      <c r="Z102" t="str">
        <f t="shared" si="73"/>
        <v>Vigente</v>
      </c>
      <c r="AA102" s="39">
        <v>46192</v>
      </c>
      <c r="AB102" s="33">
        <f t="shared" si="74"/>
        <v>6</v>
      </c>
      <c r="AC102" s="33">
        <f t="shared" si="75"/>
        <v>25</v>
      </c>
      <c r="AD102" s="33">
        <f t="shared" si="76"/>
        <v>0</v>
      </c>
      <c r="AE102" s="36">
        <f t="shared" si="77"/>
        <v>0</v>
      </c>
      <c r="AF102" s="36">
        <f t="shared" si="78"/>
        <v>0</v>
      </c>
      <c r="AG102" s="36">
        <f t="shared" si="79"/>
        <v>0</v>
      </c>
      <c r="AH102" s="36">
        <f t="shared" si="80"/>
        <v>110520</v>
      </c>
    </row>
    <row r="103" spans="1:34" x14ac:dyDescent="0.35">
      <c r="A103" s="31" t="s">
        <v>2287</v>
      </c>
      <c r="B103" s="31" t="s">
        <v>2288</v>
      </c>
      <c r="C103" s="31" t="s">
        <v>1329</v>
      </c>
      <c r="D103" s="31" t="s">
        <v>2289</v>
      </c>
      <c r="E103" s="30">
        <v>46174</v>
      </c>
      <c r="F103" s="30">
        <v>46204</v>
      </c>
      <c r="G103" s="31" t="s">
        <v>395</v>
      </c>
      <c r="H103" s="31">
        <v>-13200</v>
      </c>
      <c r="I103" s="31">
        <v>-2112</v>
      </c>
      <c r="J103" s="31">
        <v>-15312</v>
      </c>
      <c r="K103" s="31">
        <v>-15312</v>
      </c>
      <c r="L103" s="31">
        <v>15312</v>
      </c>
      <c r="M103" s="31" t="s">
        <v>504</v>
      </c>
      <c r="N103" s="31" t="s">
        <v>544</v>
      </c>
      <c r="P103" s="65">
        <f t="shared" si="63"/>
        <v>30</v>
      </c>
      <c r="Q103" t="str">
        <f t="shared" si="64"/>
        <v>Crédito</v>
      </c>
      <c r="R103">
        <f t="shared" si="65"/>
        <v>1</v>
      </c>
      <c r="S103">
        <f t="shared" si="66"/>
        <v>7</v>
      </c>
      <c r="T103">
        <f t="shared" si="67"/>
        <v>2026</v>
      </c>
      <c r="U103">
        <f t="shared" si="68"/>
        <v>1</v>
      </c>
      <c r="V103">
        <f t="shared" si="69"/>
        <v>6</v>
      </c>
      <c r="W103">
        <f t="shared" si="70"/>
        <v>2026</v>
      </c>
      <c r="X103" s="59">
        <f t="shared" si="71"/>
        <v>13200</v>
      </c>
      <c r="Y103" s="59">
        <f t="shared" si="72"/>
        <v>15312</v>
      </c>
      <c r="Z103" t="str">
        <f t="shared" si="73"/>
        <v>Vigente</v>
      </c>
      <c r="AA103" s="39">
        <v>46192</v>
      </c>
      <c r="AB103" s="33">
        <f t="shared" si="74"/>
        <v>6</v>
      </c>
      <c r="AC103" s="33">
        <f t="shared" si="75"/>
        <v>25</v>
      </c>
      <c r="AD103" s="33">
        <f t="shared" si="76"/>
        <v>0</v>
      </c>
      <c r="AE103" s="36">
        <f t="shared" si="77"/>
        <v>0</v>
      </c>
      <c r="AF103" s="36">
        <f t="shared" si="78"/>
        <v>0</v>
      </c>
      <c r="AG103" s="36">
        <f t="shared" si="79"/>
        <v>0</v>
      </c>
      <c r="AH103" s="36">
        <f t="shared" si="80"/>
        <v>13200</v>
      </c>
    </row>
    <row r="104" spans="1:34" x14ac:dyDescent="0.35">
      <c r="A104" s="31" t="s">
        <v>2290</v>
      </c>
      <c r="B104" s="31" t="s">
        <v>2291</v>
      </c>
      <c r="C104" s="31" t="s">
        <v>880</v>
      </c>
      <c r="D104" s="31" t="s">
        <v>2292</v>
      </c>
      <c r="E104" s="30">
        <v>46174</v>
      </c>
      <c r="F104" s="30">
        <v>46204</v>
      </c>
      <c r="G104" s="31" t="s">
        <v>401</v>
      </c>
      <c r="H104" s="31">
        <v>-112431.24</v>
      </c>
      <c r="I104" s="31">
        <v>-17989</v>
      </c>
      <c r="J104" s="31">
        <v>-130420.24</v>
      </c>
      <c r="K104" s="31">
        <v>-7516.8</v>
      </c>
      <c r="L104" s="31">
        <v>7516.8</v>
      </c>
      <c r="M104" s="31" t="s">
        <v>504</v>
      </c>
      <c r="N104" s="31" t="s">
        <v>544</v>
      </c>
      <c r="P104" s="65">
        <f t="shared" si="63"/>
        <v>30</v>
      </c>
      <c r="Q104" t="str">
        <f t="shared" si="64"/>
        <v>Crédito</v>
      </c>
      <c r="R104">
        <f t="shared" si="65"/>
        <v>1</v>
      </c>
      <c r="S104">
        <f t="shared" si="66"/>
        <v>7</v>
      </c>
      <c r="T104">
        <f t="shared" si="67"/>
        <v>2026</v>
      </c>
      <c r="U104">
        <f t="shared" si="68"/>
        <v>1</v>
      </c>
      <c r="V104">
        <f t="shared" si="69"/>
        <v>6</v>
      </c>
      <c r="W104">
        <f t="shared" si="70"/>
        <v>2026</v>
      </c>
      <c r="X104" s="59">
        <f t="shared" si="71"/>
        <v>112431.24</v>
      </c>
      <c r="Y104" s="59">
        <f t="shared" si="72"/>
        <v>130420.24</v>
      </c>
      <c r="Z104" t="str">
        <f t="shared" si="73"/>
        <v>Vigente</v>
      </c>
      <c r="AA104" s="39">
        <v>46192</v>
      </c>
      <c r="AB104" s="33">
        <f t="shared" si="74"/>
        <v>6</v>
      </c>
      <c r="AC104" s="33">
        <f t="shared" si="75"/>
        <v>25</v>
      </c>
      <c r="AD104" s="33">
        <f t="shared" si="76"/>
        <v>0</v>
      </c>
      <c r="AE104" s="36">
        <f t="shared" si="77"/>
        <v>0</v>
      </c>
      <c r="AF104" s="36">
        <f t="shared" si="78"/>
        <v>0</v>
      </c>
      <c r="AG104" s="36">
        <f t="shared" si="79"/>
        <v>0</v>
      </c>
      <c r="AH104" s="36">
        <f t="shared" si="80"/>
        <v>112431.24</v>
      </c>
    </row>
    <row r="105" spans="1:34" x14ac:dyDescent="0.35">
      <c r="A105" s="31" t="s">
        <v>2293</v>
      </c>
      <c r="B105" s="31" t="s">
        <v>2294</v>
      </c>
      <c r="C105" s="31" t="s">
        <v>407</v>
      </c>
      <c r="D105" s="31" t="s">
        <v>2295</v>
      </c>
      <c r="E105" s="30">
        <v>46175</v>
      </c>
      <c r="F105" s="30">
        <v>46205</v>
      </c>
      <c r="G105" s="31" t="s">
        <v>395</v>
      </c>
      <c r="H105" s="31">
        <v>-8950</v>
      </c>
      <c r="I105" s="31">
        <v>-1432</v>
      </c>
      <c r="J105" s="31">
        <v>-10382</v>
      </c>
      <c r="K105" s="31">
        <v>-10382</v>
      </c>
      <c r="L105" s="31">
        <v>10382</v>
      </c>
      <c r="M105" s="31" t="s">
        <v>504</v>
      </c>
      <c r="N105" s="31" t="s">
        <v>544</v>
      </c>
      <c r="P105" s="65">
        <f t="shared" si="63"/>
        <v>30</v>
      </c>
      <c r="Q105" t="str">
        <f t="shared" si="64"/>
        <v>Crédito</v>
      </c>
      <c r="R105">
        <f t="shared" si="65"/>
        <v>2</v>
      </c>
      <c r="S105">
        <f t="shared" si="66"/>
        <v>7</v>
      </c>
      <c r="T105">
        <f t="shared" si="67"/>
        <v>2026</v>
      </c>
      <c r="U105">
        <f t="shared" si="68"/>
        <v>2</v>
      </c>
      <c r="V105">
        <f t="shared" si="69"/>
        <v>6</v>
      </c>
      <c r="W105">
        <f t="shared" si="70"/>
        <v>2026</v>
      </c>
      <c r="X105" s="59">
        <f t="shared" si="71"/>
        <v>8950</v>
      </c>
      <c r="Y105" s="59">
        <f t="shared" si="72"/>
        <v>10382</v>
      </c>
      <c r="Z105" t="str">
        <f t="shared" si="73"/>
        <v>Vigente</v>
      </c>
      <c r="AA105" s="39">
        <v>46192</v>
      </c>
      <c r="AB105" s="33">
        <f t="shared" si="74"/>
        <v>6</v>
      </c>
      <c r="AC105" s="33">
        <f t="shared" si="75"/>
        <v>25</v>
      </c>
      <c r="AD105" s="33">
        <f t="shared" si="76"/>
        <v>0</v>
      </c>
      <c r="AE105" s="36">
        <f t="shared" si="77"/>
        <v>0</v>
      </c>
      <c r="AF105" s="36">
        <f t="shared" si="78"/>
        <v>0</v>
      </c>
      <c r="AG105" s="36">
        <f t="shared" si="79"/>
        <v>0</v>
      </c>
      <c r="AH105" s="36">
        <f t="shared" si="80"/>
        <v>8950</v>
      </c>
    </row>
    <row r="106" spans="1:34" x14ac:dyDescent="0.35">
      <c r="A106" s="31" t="s">
        <v>2296</v>
      </c>
      <c r="B106" s="31" t="s">
        <v>2297</v>
      </c>
      <c r="C106" s="31" t="s">
        <v>834</v>
      </c>
      <c r="D106" s="31" t="s">
        <v>2298</v>
      </c>
      <c r="E106" s="30">
        <v>46167</v>
      </c>
      <c r="F106" s="30">
        <v>46197</v>
      </c>
      <c r="G106" s="31" t="s">
        <v>401</v>
      </c>
      <c r="H106" s="31">
        <v>-42437.19</v>
      </c>
      <c r="I106" s="31">
        <v>-6789.95</v>
      </c>
      <c r="J106" s="31">
        <v>-49227.14</v>
      </c>
      <c r="K106" s="31">
        <v>-2842</v>
      </c>
      <c r="L106" s="31">
        <v>2842</v>
      </c>
      <c r="M106" s="31" t="s">
        <v>504</v>
      </c>
      <c r="N106" s="31" t="s">
        <v>544</v>
      </c>
      <c r="P106" s="65">
        <f t="shared" si="63"/>
        <v>30</v>
      </c>
      <c r="Q106" t="str">
        <f t="shared" si="64"/>
        <v>Crédito</v>
      </c>
      <c r="R106">
        <f t="shared" si="65"/>
        <v>24</v>
      </c>
      <c r="S106">
        <f t="shared" si="66"/>
        <v>6</v>
      </c>
      <c r="T106">
        <f t="shared" si="67"/>
        <v>2026</v>
      </c>
      <c r="U106">
        <f t="shared" si="68"/>
        <v>25</v>
      </c>
      <c r="V106">
        <f t="shared" si="69"/>
        <v>5</v>
      </c>
      <c r="W106">
        <f t="shared" si="70"/>
        <v>2026</v>
      </c>
      <c r="X106" s="59">
        <f t="shared" si="71"/>
        <v>42437.19</v>
      </c>
      <c r="Y106" s="59">
        <f t="shared" si="72"/>
        <v>49227.14</v>
      </c>
      <c r="Z106" t="str">
        <f t="shared" si="73"/>
        <v>Vigente</v>
      </c>
      <c r="AA106" s="39">
        <v>46192</v>
      </c>
      <c r="AB106" s="33">
        <f t="shared" si="74"/>
        <v>6</v>
      </c>
      <c r="AC106" s="33">
        <f t="shared" si="75"/>
        <v>25</v>
      </c>
      <c r="AD106" s="33">
        <f t="shared" si="76"/>
        <v>0</v>
      </c>
      <c r="AE106" s="36">
        <f t="shared" si="77"/>
        <v>0</v>
      </c>
      <c r="AF106" s="36">
        <f t="shared" si="78"/>
        <v>0</v>
      </c>
      <c r="AG106" s="36">
        <f t="shared" si="79"/>
        <v>0</v>
      </c>
      <c r="AH106" s="36">
        <f t="shared" si="80"/>
        <v>42437.19</v>
      </c>
    </row>
    <row r="107" spans="1:34" x14ac:dyDescent="0.35">
      <c r="A107" s="31" t="s">
        <v>2299</v>
      </c>
      <c r="B107" s="31" t="s">
        <v>2300</v>
      </c>
      <c r="C107" s="31" t="s">
        <v>834</v>
      </c>
      <c r="D107" s="31" t="s">
        <v>2301</v>
      </c>
      <c r="E107" s="30">
        <v>46167</v>
      </c>
      <c r="F107" s="30">
        <v>46197</v>
      </c>
      <c r="G107" s="31" t="s">
        <v>401</v>
      </c>
      <c r="H107" s="31">
        <v>-127311.56</v>
      </c>
      <c r="I107" s="31">
        <v>-20369.849999999999</v>
      </c>
      <c r="J107" s="31">
        <v>-147681.41</v>
      </c>
      <c r="K107" s="31">
        <v>-8526</v>
      </c>
      <c r="L107" s="31">
        <v>8526</v>
      </c>
      <c r="M107" s="31" t="s">
        <v>504</v>
      </c>
      <c r="N107" s="31" t="s">
        <v>544</v>
      </c>
      <c r="P107" s="65">
        <f t="shared" si="63"/>
        <v>30</v>
      </c>
      <c r="Q107" t="str">
        <f t="shared" si="64"/>
        <v>Crédito</v>
      </c>
      <c r="R107">
        <f t="shared" si="65"/>
        <v>24</v>
      </c>
      <c r="S107">
        <f t="shared" si="66"/>
        <v>6</v>
      </c>
      <c r="T107">
        <f t="shared" si="67"/>
        <v>2026</v>
      </c>
      <c r="U107">
        <f t="shared" si="68"/>
        <v>25</v>
      </c>
      <c r="V107">
        <f t="shared" si="69"/>
        <v>5</v>
      </c>
      <c r="W107">
        <f t="shared" si="70"/>
        <v>2026</v>
      </c>
      <c r="X107" s="59">
        <f t="shared" si="71"/>
        <v>127311.56</v>
      </c>
      <c r="Y107" s="59">
        <f t="shared" si="72"/>
        <v>147681.41</v>
      </c>
      <c r="Z107" t="str">
        <f t="shared" si="73"/>
        <v>Vigente</v>
      </c>
      <c r="AA107" s="39">
        <v>46192</v>
      </c>
      <c r="AB107" s="33">
        <f t="shared" si="74"/>
        <v>6</v>
      </c>
      <c r="AC107" s="33">
        <f t="shared" si="75"/>
        <v>25</v>
      </c>
      <c r="AD107" s="33">
        <f t="shared" si="76"/>
        <v>0</v>
      </c>
      <c r="AE107" s="36">
        <f t="shared" si="77"/>
        <v>0</v>
      </c>
      <c r="AF107" s="36">
        <f t="shared" si="78"/>
        <v>0</v>
      </c>
      <c r="AG107" s="36">
        <f t="shared" si="79"/>
        <v>0</v>
      </c>
      <c r="AH107" s="36">
        <f t="shared" si="80"/>
        <v>127311.56</v>
      </c>
    </row>
    <row r="108" spans="1:34" x14ac:dyDescent="0.35">
      <c r="A108" s="31" t="s">
        <v>2302</v>
      </c>
      <c r="B108" s="31" t="s">
        <v>2303</v>
      </c>
      <c r="C108" s="31" t="s">
        <v>834</v>
      </c>
      <c r="D108" s="31" t="s">
        <v>2304</v>
      </c>
      <c r="E108" s="30">
        <v>46167</v>
      </c>
      <c r="F108" s="30">
        <v>46197</v>
      </c>
      <c r="G108" s="31" t="s">
        <v>401</v>
      </c>
      <c r="H108" s="31">
        <v>-42437.19</v>
      </c>
      <c r="I108" s="31">
        <v>-6789.95</v>
      </c>
      <c r="J108" s="31">
        <v>-49227.14</v>
      </c>
      <c r="K108" s="31">
        <v>-2842</v>
      </c>
      <c r="L108" s="31">
        <v>2842</v>
      </c>
      <c r="M108" s="31" t="s">
        <v>504</v>
      </c>
      <c r="N108" s="31" t="s">
        <v>544</v>
      </c>
      <c r="P108" s="65">
        <f t="shared" si="63"/>
        <v>30</v>
      </c>
      <c r="Q108" t="str">
        <f t="shared" si="64"/>
        <v>Crédito</v>
      </c>
      <c r="R108">
        <f t="shared" si="65"/>
        <v>24</v>
      </c>
      <c r="S108">
        <f t="shared" si="66"/>
        <v>6</v>
      </c>
      <c r="T108">
        <f t="shared" si="67"/>
        <v>2026</v>
      </c>
      <c r="U108">
        <f t="shared" si="68"/>
        <v>25</v>
      </c>
      <c r="V108">
        <f t="shared" si="69"/>
        <v>5</v>
      </c>
      <c r="W108">
        <f t="shared" si="70"/>
        <v>2026</v>
      </c>
      <c r="X108" s="59">
        <f t="shared" si="71"/>
        <v>42437.19</v>
      </c>
      <c r="Y108" s="59">
        <f t="shared" si="72"/>
        <v>49227.14</v>
      </c>
      <c r="Z108" t="str">
        <f t="shared" si="73"/>
        <v>Vigente</v>
      </c>
      <c r="AA108" s="39">
        <v>46192</v>
      </c>
      <c r="AB108" s="33">
        <f t="shared" si="74"/>
        <v>6</v>
      </c>
      <c r="AC108" s="33">
        <f t="shared" si="75"/>
        <v>25</v>
      </c>
      <c r="AD108" s="33">
        <f t="shared" si="76"/>
        <v>0</v>
      </c>
      <c r="AE108" s="36">
        <f t="shared" si="77"/>
        <v>0</v>
      </c>
      <c r="AF108" s="36">
        <f t="shared" si="78"/>
        <v>0</v>
      </c>
      <c r="AG108" s="36">
        <f t="shared" si="79"/>
        <v>0</v>
      </c>
      <c r="AH108" s="36">
        <f t="shared" si="80"/>
        <v>42437.19</v>
      </c>
    </row>
    <row r="109" spans="1:34" x14ac:dyDescent="0.35">
      <c r="A109" s="31" t="s">
        <v>2305</v>
      </c>
      <c r="B109" s="31" t="s">
        <v>2306</v>
      </c>
      <c r="C109" s="31" t="s">
        <v>674</v>
      </c>
      <c r="D109" s="31" t="s">
        <v>2307</v>
      </c>
      <c r="E109" s="30">
        <v>46168</v>
      </c>
      <c r="F109" s="30">
        <v>46198</v>
      </c>
      <c r="G109" s="31" t="s">
        <v>401</v>
      </c>
      <c r="H109" s="31">
        <v>-19862.8</v>
      </c>
      <c r="I109" s="31">
        <v>-3178.05</v>
      </c>
      <c r="J109" s="31">
        <v>-23040.85</v>
      </c>
      <c r="K109" s="31">
        <v>-1334</v>
      </c>
      <c r="L109" s="31">
        <v>1334</v>
      </c>
      <c r="M109" s="31" t="s">
        <v>504</v>
      </c>
      <c r="N109" s="31" t="s">
        <v>544</v>
      </c>
      <c r="P109" s="65">
        <f t="shared" si="63"/>
        <v>30</v>
      </c>
      <c r="Q109" t="str">
        <f t="shared" si="64"/>
        <v>Crédito</v>
      </c>
      <c r="R109">
        <f t="shared" si="65"/>
        <v>25</v>
      </c>
      <c r="S109">
        <f t="shared" si="66"/>
        <v>6</v>
      </c>
      <c r="T109">
        <f t="shared" si="67"/>
        <v>2026</v>
      </c>
      <c r="U109">
        <f t="shared" si="68"/>
        <v>26</v>
      </c>
      <c r="V109">
        <f t="shared" si="69"/>
        <v>5</v>
      </c>
      <c r="W109">
        <f t="shared" si="70"/>
        <v>2026</v>
      </c>
      <c r="X109" s="59">
        <f t="shared" si="71"/>
        <v>19862.8</v>
      </c>
      <c r="Y109" s="59">
        <f t="shared" si="72"/>
        <v>23040.85</v>
      </c>
      <c r="Z109" t="str">
        <f t="shared" si="73"/>
        <v>Vigente</v>
      </c>
      <c r="AA109" s="39">
        <v>46192</v>
      </c>
      <c r="AB109" s="33">
        <f t="shared" si="74"/>
        <v>6</v>
      </c>
      <c r="AC109" s="33">
        <f t="shared" si="75"/>
        <v>25</v>
      </c>
      <c r="AD109" s="33">
        <f t="shared" si="76"/>
        <v>0</v>
      </c>
      <c r="AE109" s="36">
        <f t="shared" si="77"/>
        <v>0</v>
      </c>
      <c r="AF109" s="36">
        <f t="shared" si="78"/>
        <v>0</v>
      </c>
      <c r="AG109" s="36">
        <f t="shared" si="79"/>
        <v>0</v>
      </c>
      <c r="AH109" s="36">
        <f t="shared" si="80"/>
        <v>19862.8</v>
      </c>
    </row>
    <row r="110" spans="1:34" x14ac:dyDescent="0.35">
      <c r="A110" s="13" t="s">
        <v>2272</v>
      </c>
      <c r="B110" s="13" t="s">
        <v>2273</v>
      </c>
      <c r="C110" s="13" t="s">
        <v>801</v>
      </c>
      <c r="D110" s="13" t="s">
        <v>2274</v>
      </c>
      <c r="E110" s="70">
        <v>46170</v>
      </c>
      <c r="F110" s="70">
        <v>46200</v>
      </c>
      <c r="G110" s="13" t="s">
        <v>395</v>
      </c>
      <c r="H110" s="13">
        <v>-44208</v>
      </c>
      <c r="I110" s="13">
        <v>-7073.28</v>
      </c>
      <c r="J110" s="13">
        <v>-51281.279999999999</v>
      </c>
      <c r="K110" s="13">
        <v>-51281.279999999999</v>
      </c>
      <c r="L110" s="13">
        <v>51281.279999999999</v>
      </c>
      <c r="M110" s="13" t="s">
        <v>504</v>
      </c>
      <c r="N110" s="31" t="s">
        <v>544</v>
      </c>
      <c r="P110" s="65">
        <f t="shared" si="63"/>
        <v>30</v>
      </c>
      <c r="Q110" t="str">
        <f t="shared" si="64"/>
        <v>Crédito</v>
      </c>
      <c r="R110">
        <f t="shared" si="65"/>
        <v>27</v>
      </c>
      <c r="S110">
        <f t="shared" si="66"/>
        <v>6</v>
      </c>
      <c r="T110">
        <f t="shared" si="67"/>
        <v>2026</v>
      </c>
      <c r="U110">
        <f t="shared" si="68"/>
        <v>28</v>
      </c>
      <c r="V110">
        <f t="shared" si="69"/>
        <v>5</v>
      </c>
      <c r="W110">
        <f t="shared" si="70"/>
        <v>2026</v>
      </c>
      <c r="X110" s="59">
        <f t="shared" si="71"/>
        <v>44208</v>
      </c>
      <c r="Y110" s="59">
        <f t="shared" si="72"/>
        <v>51281.279999999999</v>
      </c>
      <c r="Z110" t="str">
        <f t="shared" si="73"/>
        <v>Vigente</v>
      </c>
      <c r="AA110" s="39">
        <v>46192</v>
      </c>
      <c r="AB110" s="33">
        <f t="shared" si="74"/>
        <v>6</v>
      </c>
      <c r="AC110" s="33">
        <f t="shared" si="75"/>
        <v>25</v>
      </c>
      <c r="AD110" s="33">
        <f t="shared" si="76"/>
        <v>0</v>
      </c>
      <c r="AE110" s="36">
        <f t="shared" si="77"/>
        <v>0</v>
      </c>
      <c r="AF110" s="36">
        <f t="shared" si="78"/>
        <v>0</v>
      </c>
      <c r="AG110" s="36">
        <f t="shared" si="79"/>
        <v>0</v>
      </c>
      <c r="AH110" s="36">
        <f t="shared" si="80"/>
        <v>44208</v>
      </c>
    </row>
    <row r="111" spans="1:34" x14ac:dyDescent="0.35">
      <c r="A111" s="13" t="s">
        <v>2275</v>
      </c>
      <c r="B111" s="13" t="s">
        <v>2276</v>
      </c>
      <c r="C111" s="13" t="s">
        <v>674</v>
      </c>
      <c r="D111" s="13" t="s">
        <v>2277</v>
      </c>
      <c r="E111" s="70">
        <v>46169</v>
      </c>
      <c r="F111" s="70">
        <v>46199</v>
      </c>
      <c r="G111" s="13" t="s">
        <v>395</v>
      </c>
      <c r="H111" s="13">
        <v>-23040</v>
      </c>
      <c r="I111" s="13">
        <v>-3686.4</v>
      </c>
      <c r="J111" s="13">
        <v>-26726.400000000001</v>
      </c>
      <c r="K111" s="13">
        <v>-26726.400000000001</v>
      </c>
      <c r="L111" s="13">
        <v>26726.400000000001</v>
      </c>
      <c r="M111" s="13" t="s">
        <v>504</v>
      </c>
      <c r="N111" s="31" t="s">
        <v>544</v>
      </c>
      <c r="P111" s="65">
        <f t="shared" si="63"/>
        <v>30</v>
      </c>
      <c r="Q111" t="str">
        <f t="shared" si="64"/>
        <v>Crédito</v>
      </c>
      <c r="R111">
        <f t="shared" si="65"/>
        <v>26</v>
      </c>
      <c r="S111">
        <f t="shared" si="66"/>
        <v>6</v>
      </c>
      <c r="T111">
        <f t="shared" si="67"/>
        <v>2026</v>
      </c>
      <c r="U111">
        <f t="shared" si="68"/>
        <v>27</v>
      </c>
      <c r="V111">
        <f t="shared" si="69"/>
        <v>5</v>
      </c>
      <c r="W111">
        <f t="shared" si="70"/>
        <v>2026</v>
      </c>
      <c r="X111" s="59">
        <f t="shared" si="71"/>
        <v>23040</v>
      </c>
      <c r="Y111" s="59">
        <f t="shared" si="72"/>
        <v>26726.400000000001</v>
      </c>
      <c r="Z111" t="str">
        <f t="shared" si="73"/>
        <v>Vigente</v>
      </c>
      <c r="AA111" s="39">
        <v>46192</v>
      </c>
      <c r="AB111" s="33">
        <f t="shared" si="74"/>
        <v>6</v>
      </c>
      <c r="AC111" s="33">
        <f t="shared" si="75"/>
        <v>25</v>
      </c>
      <c r="AD111" s="33">
        <f t="shared" si="76"/>
        <v>0</v>
      </c>
      <c r="AE111" s="36">
        <f t="shared" si="77"/>
        <v>0</v>
      </c>
      <c r="AF111" s="36">
        <f t="shared" si="78"/>
        <v>0</v>
      </c>
      <c r="AG111" s="36">
        <f t="shared" si="79"/>
        <v>0</v>
      </c>
      <c r="AH111" s="36">
        <f t="shared" si="80"/>
        <v>23040</v>
      </c>
    </row>
    <row r="112" spans="1:34" x14ac:dyDescent="0.35">
      <c r="A112" s="13" t="s">
        <v>2269</v>
      </c>
      <c r="B112" s="13" t="s">
        <v>2270</v>
      </c>
      <c r="C112" s="13" t="s">
        <v>1296</v>
      </c>
      <c r="D112" s="13" t="s">
        <v>2271</v>
      </c>
      <c r="E112" s="70">
        <v>46168</v>
      </c>
      <c r="F112" s="70">
        <v>46198</v>
      </c>
      <c r="G112" s="13" t="s">
        <v>401</v>
      </c>
      <c r="H112" s="13">
        <v>-238353.6</v>
      </c>
      <c r="I112" s="13">
        <v>-38136.58</v>
      </c>
      <c r="J112" s="13">
        <v>-276490.18</v>
      </c>
      <c r="K112" s="13">
        <v>-16008</v>
      </c>
      <c r="L112" s="13">
        <v>16008</v>
      </c>
      <c r="M112" s="13" t="s">
        <v>504</v>
      </c>
      <c r="N112" s="31" t="s">
        <v>544</v>
      </c>
      <c r="P112" s="65">
        <f t="shared" si="63"/>
        <v>30</v>
      </c>
      <c r="Q112" t="str">
        <f t="shared" si="64"/>
        <v>Crédito</v>
      </c>
      <c r="R112">
        <f t="shared" si="65"/>
        <v>25</v>
      </c>
      <c r="S112">
        <f t="shared" si="66"/>
        <v>6</v>
      </c>
      <c r="T112">
        <f t="shared" si="67"/>
        <v>2026</v>
      </c>
      <c r="U112">
        <f t="shared" si="68"/>
        <v>26</v>
      </c>
      <c r="V112">
        <f t="shared" si="69"/>
        <v>5</v>
      </c>
      <c r="W112">
        <f t="shared" si="70"/>
        <v>2026</v>
      </c>
      <c r="X112" s="59">
        <f t="shared" si="71"/>
        <v>238353.6</v>
      </c>
      <c r="Y112" s="59">
        <f t="shared" si="72"/>
        <v>276490.18</v>
      </c>
      <c r="Z112" t="str">
        <f t="shared" si="73"/>
        <v>Vigente</v>
      </c>
      <c r="AA112" s="39">
        <v>46192</v>
      </c>
      <c r="AB112" s="33">
        <f t="shared" si="74"/>
        <v>6</v>
      </c>
      <c r="AC112" s="33">
        <f t="shared" si="75"/>
        <v>25</v>
      </c>
      <c r="AD112" s="33">
        <f t="shared" si="76"/>
        <v>0</v>
      </c>
      <c r="AE112" s="36">
        <f t="shared" si="77"/>
        <v>0</v>
      </c>
      <c r="AF112" s="36">
        <f t="shared" si="78"/>
        <v>0</v>
      </c>
      <c r="AG112" s="36">
        <f t="shared" si="79"/>
        <v>0</v>
      </c>
      <c r="AH112" s="36">
        <f t="shared" si="80"/>
        <v>238353.6</v>
      </c>
    </row>
    <row r="113" spans="1:34" x14ac:dyDescent="0.35">
      <c r="A113" s="31" t="s">
        <v>2194</v>
      </c>
      <c r="B113" s="31" t="s">
        <v>2195</v>
      </c>
      <c r="C113" s="31" t="s">
        <v>414</v>
      </c>
      <c r="D113" s="31" t="s">
        <v>2196</v>
      </c>
      <c r="E113" s="30">
        <v>46170</v>
      </c>
      <c r="F113" s="30">
        <v>46200</v>
      </c>
      <c r="G113" s="31" t="s">
        <v>395</v>
      </c>
      <c r="H113" s="31">
        <v>-83500</v>
      </c>
      <c r="I113" s="31"/>
      <c r="J113" s="31">
        <v>-83500</v>
      </c>
      <c r="K113" s="31">
        <v>-83500</v>
      </c>
      <c r="L113" s="31">
        <v>83500</v>
      </c>
      <c r="M113" s="31" t="s">
        <v>504</v>
      </c>
      <c r="N113" s="31" t="s">
        <v>544</v>
      </c>
      <c r="P113" s="65">
        <f t="shared" si="63"/>
        <v>30</v>
      </c>
      <c r="Q113" t="str">
        <f t="shared" si="64"/>
        <v>Crédito</v>
      </c>
      <c r="R113">
        <f t="shared" si="65"/>
        <v>27</v>
      </c>
      <c r="S113">
        <f t="shared" si="66"/>
        <v>6</v>
      </c>
      <c r="T113">
        <f t="shared" si="67"/>
        <v>2026</v>
      </c>
      <c r="U113">
        <f t="shared" si="68"/>
        <v>28</v>
      </c>
      <c r="V113">
        <f t="shared" si="69"/>
        <v>5</v>
      </c>
      <c r="W113">
        <f t="shared" si="70"/>
        <v>2026</v>
      </c>
      <c r="X113" s="59">
        <f t="shared" si="71"/>
        <v>83500</v>
      </c>
      <c r="Y113" s="59">
        <f t="shared" si="72"/>
        <v>83500</v>
      </c>
      <c r="Z113" t="str">
        <f t="shared" si="73"/>
        <v>Vigente</v>
      </c>
      <c r="AA113" s="39">
        <v>46192</v>
      </c>
      <c r="AB113" s="33">
        <f t="shared" si="74"/>
        <v>6</v>
      </c>
      <c r="AC113" s="33">
        <f t="shared" si="75"/>
        <v>25</v>
      </c>
      <c r="AD113" s="33">
        <f t="shared" si="76"/>
        <v>0</v>
      </c>
      <c r="AE113" s="36">
        <f t="shared" si="77"/>
        <v>0</v>
      </c>
      <c r="AF113" s="36">
        <f t="shared" si="78"/>
        <v>0</v>
      </c>
      <c r="AG113" s="36">
        <f t="shared" si="79"/>
        <v>0</v>
      </c>
      <c r="AH113" s="36">
        <f t="shared" si="80"/>
        <v>83500</v>
      </c>
    </row>
    <row r="114" spans="1:34" x14ac:dyDescent="0.35">
      <c r="A114" s="31" t="s">
        <v>2197</v>
      </c>
      <c r="B114" s="31" t="s">
        <v>2198</v>
      </c>
      <c r="C114" s="31" t="s">
        <v>1329</v>
      </c>
      <c r="D114" s="31" t="s">
        <v>2199</v>
      </c>
      <c r="E114" s="30">
        <v>46168</v>
      </c>
      <c r="F114" s="30">
        <v>46198</v>
      </c>
      <c r="G114" s="31" t="s">
        <v>395</v>
      </c>
      <c r="H114" s="31">
        <v>-13200</v>
      </c>
      <c r="I114" s="31">
        <v>-2112</v>
      </c>
      <c r="J114" s="31">
        <v>-15312</v>
      </c>
      <c r="K114" s="31">
        <v>-15312</v>
      </c>
      <c r="L114" s="31">
        <v>15312</v>
      </c>
      <c r="M114" s="31" t="s">
        <v>504</v>
      </c>
      <c r="N114" s="31" t="s">
        <v>544</v>
      </c>
      <c r="P114" s="65">
        <f t="shared" si="63"/>
        <v>30</v>
      </c>
      <c r="Q114" t="str">
        <f t="shared" si="64"/>
        <v>Crédito</v>
      </c>
      <c r="R114">
        <f t="shared" si="65"/>
        <v>25</v>
      </c>
      <c r="S114">
        <f t="shared" si="66"/>
        <v>6</v>
      </c>
      <c r="T114">
        <f t="shared" si="67"/>
        <v>2026</v>
      </c>
      <c r="U114">
        <f t="shared" si="68"/>
        <v>26</v>
      </c>
      <c r="V114">
        <f t="shared" si="69"/>
        <v>5</v>
      </c>
      <c r="W114">
        <f t="shared" si="70"/>
        <v>2026</v>
      </c>
      <c r="X114" s="59">
        <f t="shared" si="71"/>
        <v>13200</v>
      </c>
      <c r="Y114" s="59">
        <f t="shared" si="72"/>
        <v>15312</v>
      </c>
      <c r="Z114" t="str">
        <f t="shared" si="73"/>
        <v>Vigente</v>
      </c>
      <c r="AA114" s="39">
        <v>46192</v>
      </c>
      <c r="AB114" s="33">
        <f t="shared" si="74"/>
        <v>6</v>
      </c>
      <c r="AC114" s="33">
        <f t="shared" si="75"/>
        <v>25</v>
      </c>
      <c r="AD114" s="33">
        <f t="shared" si="76"/>
        <v>0</v>
      </c>
      <c r="AE114" s="36">
        <f t="shared" si="77"/>
        <v>0</v>
      </c>
      <c r="AF114" s="36">
        <f t="shared" si="78"/>
        <v>0</v>
      </c>
      <c r="AG114" s="36">
        <f t="shared" si="79"/>
        <v>0</v>
      </c>
      <c r="AH114" s="36">
        <f t="shared" si="80"/>
        <v>13200</v>
      </c>
    </row>
    <row r="115" spans="1:34" x14ac:dyDescent="0.35">
      <c r="A115" s="31" t="s">
        <v>2200</v>
      </c>
      <c r="B115" s="31" t="s">
        <v>2201</v>
      </c>
      <c r="C115" s="31" t="s">
        <v>414</v>
      </c>
      <c r="D115" s="31" t="s">
        <v>2202</v>
      </c>
      <c r="E115" s="30">
        <v>46168</v>
      </c>
      <c r="F115" s="30">
        <v>46198</v>
      </c>
      <c r="G115" s="31" t="s">
        <v>395</v>
      </c>
      <c r="H115" s="31">
        <v>-2200</v>
      </c>
      <c r="I115" s="31">
        <v>-352</v>
      </c>
      <c r="J115" s="31">
        <v>-2552</v>
      </c>
      <c r="K115" s="31">
        <v>-2552</v>
      </c>
      <c r="L115" s="31">
        <v>2552</v>
      </c>
      <c r="M115" s="31" t="s">
        <v>504</v>
      </c>
      <c r="N115" s="31" t="s">
        <v>544</v>
      </c>
      <c r="P115" s="65">
        <f t="shared" si="63"/>
        <v>30</v>
      </c>
      <c r="Q115" t="str">
        <f t="shared" si="64"/>
        <v>Crédito</v>
      </c>
      <c r="R115">
        <f t="shared" si="65"/>
        <v>25</v>
      </c>
      <c r="S115">
        <f t="shared" si="66"/>
        <v>6</v>
      </c>
      <c r="T115">
        <f t="shared" si="67"/>
        <v>2026</v>
      </c>
      <c r="U115">
        <f t="shared" si="68"/>
        <v>26</v>
      </c>
      <c r="V115">
        <f t="shared" si="69"/>
        <v>5</v>
      </c>
      <c r="W115">
        <f t="shared" si="70"/>
        <v>2026</v>
      </c>
      <c r="X115" s="59">
        <f t="shared" si="71"/>
        <v>2200</v>
      </c>
      <c r="Y115" s="59">
        <f t="shared" si="72"/>
        <v>2552</v>
      </c>
      <c r="Z115" t="str">
        <f t="shared" si="73"/>
        <v>Vigente</v>
      </c>
      <c r="AA115" s="39">
        <v>46192</v>
      </c>
      <c r="AB115" s="33">
        <f t="shared" si="74"/>
        <v>6</v>
      </c>
      <c r="AC115" s="33">
        <f t="shared" si="75"/>
        <v>25</v>
      </c>
      <c r="AD115" s="33">
        <f t="shared" si="76"/>
        <v>0</v>
      </c>
      <c r="AE115" s="36">
        <f t="shared" si="77"/>
        <v>0</v>
      </c>
      <c r="AF115" s="36">
        <f t="shared" si="78"/>
        <v>0</v>
      </c>
      <c r="AG115" s="36">
        <f t="shared" si="79"/>
        <v>0</v>
      </c>
      <c r="AH115" s="36">
        <f t="shared" si="80"/>
        <v>2200</v>
      </c>
    </row>
    <row r="116" spans="1:34" x14ac:dyDescent="0.35">
      <c r="A116" s="31" t="s">
        <v>2203</v>
      </c>
      <c r="B116" s="31" t="s">
        <v>2204</v>
      </c>
      <c r="C116" s="31" t="s">
        <v>1500</v>
      </c>
      <c r="D116" s="31" t="s">
        <v>2205</v>
      </c>
      <c r="E116" s="30">
        <v>46167</v>
      </c>
      <c r="F116" s="30">
        <v>46197</v>
      </c>
      <c r="G116" s="31" t="s">
        <v>401</v>
      </c>
      <c r="H116" s="31">
        <v>-19434.5</v>
      </c>
      <c r="I116" s="31">
        <v>-3109.52</v>
      </c>
      <c r="J116" s="31">
        <v>-22544.02</v>
      </c>
      <c r="K116" s="31">
        <v>-1301.52</v>
      </c>
      <c r="L116" s="31">
        <v>1301.52</v>
      </c>
      <c r="M116" s="31" t="s">
        <v>504</v>
      </c>
      <c r="N116" s="31" t="s">
        <v>544</v>
      </c>
      <c r="P116" s="65">
        <f t="shared" si="63"/>
        <v>30</v>
      </c>
      <c r="Q116" t="str">
        <f t="shared" si="64"/>
        <v>Crédito</v>
      </c>
      <c r="R116">
        <f t="shared" si="65"/>
        <v>24</v>
      </c>
      <c r="S116">
        <f t="shared" si="66"/>
        <v>6</v>
      </c>
      <c r="T116">
        <f t="shared" si="67"/>
        <v>2026</v>
      </c>
      <c r="U116">
        <f t="shared" si="68"/>
        <v>25</v>
      </c>
      <c r="V116">
        <f t="shared" si="69"/>
        <v>5</v>
      </c>
      <c r="W116">
        <f t="shared" si="70"/>
        <v>2026</v>
      </c>
      <c r="X116" s="59">
        <f t="shared" si="71"/>
        <v>19434.5</v>
      </c>
      <c r="Y116" s="59">
        <f t="shared" si="72"/>
        <v>22544.02</v>
      </c>
      <c r="Z116" t="str">
        <f t="shared" si="73"/>
        <v>Vigente</v>
      </c>
      <c r="AA116" s="39">
        <v>46192</v>
      </c>
      <c r="AB116" s="33">
        <f t="shared" si="74"/>
        <v>6</v>
      </c>
      <c r="AC116" s="33">
        <f t="shared" si="75"/>
        <v>25</v>
      </c>
      <c r="AD116" s="33">
        <f t="shared" si="76"/>
        <v>0</v>
      </c>
      <c r="AE116" s="36">
        <f t="shared" si="77"/>
        <v>0</v>
      </c>
      <c r="AF116" s="36">
        <f t="shared" si="78"/>
        <v>0</v>
      </c>
      <c r="AG116" s="36">
        <f t="shared" si="79"/>
        <v>0</v>
      </c>
      <c r="AH116" s="36">
        <f t="shared" si="80"/>
        <v>19434.5</v>
      </c>
    </row>
    <row r="117" spans="1:34" x14ac:dyDescent="0.35">
      <c r="A117" s="31" t="s">
        <v>2206</v>
      </c>
      <c r="B117" s="31" t="s">
        <v>2207</v>
      </c>
      <c r="C117" s="31" t="s">
        <v>674</v>
      </c>
      <c r="D117" s="31" t="s">
        <v>2208</v>
      </c>
      <c r="E117" s="30">
        <v>46161</v>
      </c>
      <c r="F117" s="30">
        <v>46191</v>
      </c>
      <c r="G117" s="31" t="s">
        <v>401</v>
      </c>
      <c r="H117" s="31">
        <v>-6744.19</v>
      </c>
      <c r="I117" s="31">
        <v>-1079.07</v>
      </c>
      <c r="J117" s="31">
        <v>-7823.26</v>
      </c>
      <c r="K117" s="31">
        <v>-452.4</v>
      </c>
      <c r="L117" s="31">
        <v>452.4</v>
      </c>
      <c r="M117" s="31" t="s">
        <v>504</v>
      </c>
      <c r="N117" s="31" t="s">
        <v>544</v>
      </c>
      <c r="P117" s="65">
        <f t="shared" si="63"/>
        <v>30</v>
      </c>
      <c r="Q117" t="str">
        <f t="shared" si="64"/>
        <v>Crédito</v>
      </c>
      <c r="R117">
        <f t="shared" si="65"/>
        <v>18</v>
      </c>
      <c r="S117">
        <f t="shared" si="66"/>
        <v>6</v>
      </c>
      <c r="T117">
        <f t="shared" si="67"/>
        <v>2026</v>
      </c>
      <c r="U117">
        <f t="shared" si="68"/>
        <v>19</v>
      </c>
      <c r="V117">
        <f t="shared" si="69"/>
        <v>5</v>
      </c>
      <c r="W117">
        <f t="shared" si="70"/>
        <v>2026</v>
      </c>
      <c r="X117" s="59">
        <f t="shared" si="71"/>
        <v>6744.19</v>
      </c>
      <c r="Y117" s="59">
        <f t="shared" si="72"/>
        <v>7823.26</v>
      </c>
      <c r="Z117" t="str">
        <f t="shared" si="73"/>
        <v>Vencido</v>
      </c>
      <c r="AA117" s="39">
        <v>46192</v>
      </c>
      <c r="AB117" s="33">
        <f t="shared" si="74"/>
        <v>6</v>
      </c>
      <c r="AC117" s="33">
        <f t="shared" si="75"/>
        <v>25</v>
      </c>
      <c r="AD117" s="33">
        <f t="shared" si="76"/>
        <v>2</v>
      </c>
      <c r="AE117" s="36">
        <f t="shared" si="77"/>
        <v>6744.19</v>
      </c>
      <c r="AF117" s="36">
        <f t="shared" si="78"/>
        <v>0</v>
      </c>
      <c r="AG117" s="36">
        <f t="shared" si="79"/>
        <v>0</v>
      </c>
      <c r="AH117" s="36">
        <f t="shared" si="80"/>
        <v>0</v>
      </c>
    </row>
    <row r="118" spans="1:34" x14ac:dyDescent="0.35">
      <c r="A118" s="31" t="s">
        <v>2209</v>
      </c>
      <c r="B118" s="31" t="s">
        <v>2210</v>
      </c>
      <c r="C118" s="31" t="s">
        <v>547</v>
      </c>
      <c r="D118" s="31" t="s">
        <v>2211</v>
      </c>
      <c r="E118" s="30">
        <v>46167</v>
      </c>
      <c r="F118" s="30">
        <v>46197</v>
      </c>
      <c r="G118" s="31" t="s">
        <v>401</v>
      </c>
      <c r="H118" s="31">
        <v>-36894.370000000003</v>
      </c>
      <c r="I118" s="31">
        <v>-5903.1</v>
      </c>
      <c r="J118" s="31">
        <v>-42797.47</v>
      </c>
      <c r="K118" s="31">
        <v>-2470.8000000000002</v>
      </c>
      <c r="L118" s="31">
        <v>2470.8000000000002</v>
      </c>
      <c r="M118" s="31" t="s">
        <v>504</v>
      </c>
      <c r="N118" s="31" t="s">
        <v>544</v>
      </c>
      <c r="P118" s="65">
        <f t="shared" si="63"/>
        <v>30</v>
      </c>
      <c r="Q118" t="str">
        <f t="shared" si="64"/>
        <v>Crédito</v>
      </c>
      <c r="R118">
        <f t="shared" si="65"/>
        <v>24</v>
      </c>
      <c r="S118">
        <f t="shared" si="66"/>
        <v>6</v>
      </c>
      <c r="T118">
        <f t="shared" si="67"/>
        <v>2026</v>
      </c>
      <c r="U118">
        <f t="shared" si="68"/>
        <v>25</v>
      </c>
      <c r="V118">
        <f t="shared" si="69"/>
        <v>5</v>
      </c>
      <c r="W118">
        <f t="shared" si="70"/>
        <v>2026</v>
      </c>
      <c r="X118" s="59">
        <f t="shared" si="71"/>
        <v>36894.370000000003</v>
      </c>
      <c r="Y118" s="59">
        <f t="shared" si="72"/>
        <v>42797.47</v>
      </c>
      <c r="Z118" t="str">
        <f t="shared" si="73"/>
        <v>Vigente</v>
      </c>
      <c r="AA118" s="39">
        <v>46192</v>
      </c>
      <c r="AB118" s="33">
        <f t="shared" si="74"/>
        <v>6</v>
      </c>
      <c r="AC118" s="33">
        <f t="shared" si="75"/>
        <v>25</v>
      </c>
      <c r="AD118" s="33">
        <f t="shared" si="76"/>
        <v>0</v>
      </c>
      <c r="AE118" s="36">
        <f t="shared" si="77"/>
        <v>0</v>
      </c>
      <c r="AF118" s="36">
        <f t="shared" si="78"/>
        <v>0</v>
      </c>
      <c r="AG118" s="36">
        <f t="shared" si="79"/>
        <v>0</v>
      </c>
      <c r="AH118" s="36">
        <f t="shared" si="80"/>
        <v>36894.370000000003</v>
      </c>
    </row>
    <row r="119" spans="1:34" x14ac:dyDescent="0.35">
      <c r="A119" s="31" t="s">
        <v>2212</v>
      </c>
      <c r="B119" s="31" t="s">
        <v>2213</v>
      </c>
      <c r="C119" s="31" t="s">
        <v>1183</v>
      </c>
      <c r="D119" s="31" t="s">
        <v>2214</v>
      </c>
      <c r="E119" s="30">
        <v>46164</v>
      </c>
      <c r="F119" s="30">
        <v>46194</v>
      </c>
      <c r="G119" s="31" t="s">
        <v>401</v>
      </c>
      <c r="H119" s="31">
        <v>-38127.1</v>
      </c>
      <c r="I119" s="31">
        <v>-6100.34</v>
      </c>
      <c r="J119" s="31">
        <v>-44227.44</v>
      </c>
      <c r="K119" s="31">
        <v>-2552</v>
      </c>
      <c r="L119" s="31">
        <v>2552</v>
      </c>
      <c r="M119" s="31" t="s">
        <v>504</v>
      </c>
      <c r="N119" s="31" t="s">
        <v>544</v>
      </c>
      <c r="P119" s="65">
        <f t="shared" si="63"/>
        <v>30</v>
      </c>
      <c r="Q119" t="str">
        <f t="shared" si="64"/>
        <v>Crédito</v>
      </c>
      <c r="R119">
        <f t="shared" si="65"/>
        <v>21</v>
      </c>
      <c r="S119">
        <f t="shared" si="66"/>
        <v>6</v>
      </c>
      <c r="T119">
        <f t="shared" si="67"/>
        <v>2026</v>
      </c>
      <c r="U119">
        <f t="shared" si="68"/>
        <v>22</v>
      </c>
      <c r="V119">
        <f t="shared" si="69"/>
        <v>5</v>
      </c>
      <c r="W119">
        <f t="shared" si="70"/>
        <v>2026</v>
      </c>
      <c r="X119" s="59">
        <f t="shared" si="71"/>
        <v>38127.1</v>
      </c>
      <c r="Y119" s="59">
        <f t="shared" si="72"/>
        <v>44227.44</v>
      </c>
      <c r="Z119" t="str">
        <f t="shared" si="73"/>
        <v>Vigente</v>
      </c>
      <c r="AA119" s="39">
        <v>46192</v>
      </c>
      <c r="AB119" s="33">
        <f t="shared" si="74"/>
        <v>6</v>
      </c>
      <c r="AC119" s="33">
        <f t="shared" si="75"/>
        <v>25</v>
      </c>
      <c r="AD119" s="33">
        <f t="shared" si="76"/>
        <v>0</v>
      </c>
      <c r="AE119" s="36">
        <f t="shared" si="77"/>
        <v>0</v>
      </c>
      <c r="AF119" s="36">
        <f t="shared" si="78"/>
        <v>0</v>
      </c>
      <c r="AG119" s="36">
        <f t="shared" si="79"/>
        <v>0</v>
      </c>
      <c r="AH119" s="36">
        <f t="shared" si="80"/>
        <v>38127.1</v>
      </c>
    </row>
    <row r="120" spans="1:34" x14ac:dyDescent="0.35">
      <c r="A120" s="31" t="s">
        <v>2215</v>
      </c>
      <c r="B120" s="31" t="s">
        <v>2216</v>
      </c>
      <c r="C120" s="31" t="s">
        <v>547</v>
      </c>
      <c r="D120" s="31" t="s">
        <v>2217</v>
      </c>
      <c r="E120" s="30">
        <v>46167</v>
      </c>
      <c r="F120" s="30">
        <v>46197</v>
      </c>
      <c r="G120" s="31" t="s">
        <v>401</v>
      </c>
      <c r="H120" s="31">
        <v>-2703.56</v>
      </c>
      <c r="I120" s="31">
        <v>-432.57</v>
      </c>
      <c r="J120" s="31">
        <v>-3136.13</v>
      </c>
      <c r="K120" s="31">
        <v>-180.96</v>
      </c>
      <c r="L120" s="31">
        <v>180.96</v>
      </c>
      <c r="M120" s="31" t="s">
        <v>504</v>
      </c>
      <c r="N120" s="31" t="s">
        <v>544</v>
      </c>
      <c r="P120" s="65">
        <f t="shared" si="63"/>
        <v>30</v>
      </c>
      <c r="Q120" t="str">
        <f t="shared" si="64"/>
        <v>Crédito</v>
      </c>
      <c r="R120">
        <f t="shared" si="65"/>
        <v>24</v>
      </c>
      <c r="S120">
        <f t="shared" si="66"/>
        <v>6</v>
      </c>
      <c r="T120">
        <f t="shared" si="67"/>
        <v>2026</v>
      </c>
      <c r="U120">
        <f t="shared" si="68"/>
        <v>25</v>
      </c>
      <c r="V120">
        <f t="shared" si="69"/>
        <v>5</v>
      </c>
      <c r="W120">
        <f t="shared" si="70"/>
        <v>2026</v>
      </c>
      <c r="X120" s="59">
        <f t="shared" si="71"/>
        <v>2703.56</v>
      </c>
      <c r="Y120" s="59">
        <f t="shared" si="72"/>
        <v>3136.13</v>
      </c>
      <c r="Z120" t="str">
        <f t="shared" si="73"/>
        <v>Vigente</v>
      </c>
      <c r="AA120" s="39">
        <v>46192</v>
      </c>
      <c r="AB120" s="33">
        <f t="shared" si="74"/>
        <v>6</v>
      </c>
      <c r="AC120" s="33">
        <f t="shared" si="75"/>
        <v>25</v>
      </c>
      <c r="AD120" s="33">
        <f t="shared" si="76"/>
        <v>0</v>
      </c>
      <c r="AE120" s="36">
        <f t="shared" si="77"/>
        <v>0</v>
      </c>
      <c r="AF120" s="36">
        <f t="shared" si="78"/>
        <v>0</v>
      </c>
      <c r="AG120" s="36">
        <f t="shared" si="79"/>
        <v>0</v>
      </c>
      <c r="AH120" s="36">
        <f t="shared" si="80"/>
        <v>2703.56</v>
      </c>
    </row>
    <row r="121" spans="1:34" x14ac:dyDescent="0.35">
      <c r="A121" s="31" t="s">
        <v>2230</v>
      </c>
      <c r="B121" s="31" t="s">
        <v>2231</v>
      </c>
      <c r="C121" s="31" t="s">
        <v>834</v>
      </c>
      <c r="D121" s="31" t="s">
        <v>2232</v>
      </c>
      <c r="E121" s="30">
        <v>46161</v>
      </c>
      <c r="F121" s="30">
        <v>46191</v>
      </c>
      <c r="G121" s="31" t="s">
        <v>401</v>
      </c>
      <c r="H121" s="31">
        <v>-26803.84</v>
      </c>
      <c r="I121" s="31">
        <v>-4288.6099999999997</v>
      </c>
      <c r="J121" s="31">
        <v>-31092.45</v>
      </c>
      <c r="K121" s="31">
        <v>-1798</v>
      </c>
      <c r="L121" s="31">
        <v>1798</v>
      </c>
      <c r="M121" s="31" t="s">
        <v>504</v>
      </c>
      <c r="N121" s="31" t="s">
        <v>544</v>
      </c>
      <c r="P121" s="65">
        <f t="shared" si="63"/>
        <v>30</v>
      </c>
      <c r="Q121" t="str">
        <f t="shared" si="64"/>
        <v>Crédito</v>
      </c>
      <c r="R121">
        <f t="shared" si="65"/>
        <v>18</v>
      </c>
      <c r="S121">
        <f t="shared" si="66"/>
        <v>6</v>
      </c>
      <c r="T121">
        <f t="shared" si="67"/>
        <v>2026</v>
      </c>
      <c r="U121">
        <f t="shared" si="68"/>
        <v>19</v>
      </c>
      <c r="V121">
        <f t="shared" si="69"/>
        <v>5</v>
      </c>
      <c r="W121">
        <f t="shared" si="70"/>
        <v>2026</v>
      </c>
      <c r="X121" s="59">
        <f t="shared" si="71"/>
        <v>26803.84</v>
      </c>
      <c r="Y121" s="59">
        <f t="shared" si="72"/>
        <v>31092.45</v>
      </c>
      <c r="Z121" t="str">
        <f t="shared" si="73"/>
        <v>Vencido</v>
      </c>
      <c r="AA121" s="39">
        <v>46192</v>
      </c>
      <c r="AB121" s="33">
        <f t="shared" si="74"/>
        <v>6</v>
      </c>
      <c r="AC121" s="33">
        <f t="shared" si="75"/>
        <v>25</v>
      </c>
      <c r="AD121" s="33">
        <f t="shared" si="76"/>
        <v>2</v>
      </c>
      <c r="AE121" s="36">
        <f t="shared" si="77"/>
        <v>26803.84</v>
      </c>
      <c r="AF121" s="36">
        <f t="shared" si="78"/>
        <v>0</v>
      </c>
      <c r="AG121" s="36">
        <f t="shared" si="79"/>
        <v>0</v>
      </c>
      <c r="AH121" s="36">
        <f t="shared" si="80"/>
        <v>0</v>
      </c>
    </row>
    <row r="122" spans="1:34" x14ac:dyDescent="0.35">
      <c r="A122" s="31" t="s">
        <v>2233</v>
      </c>
      <c r="B122" s="31" t="s">
        <v>2234</v>
      </c>
      <c r="C122" s="31" t="s">
        <v>834</v>
      </c>
      <c r="D122" s="31" t="s">
        <v>2235</v>
      </c>
      <c r="E122" s="30">
        <v>46162</v>
      </c>
      <c r="F122" s="30">
        <v>46192</v>
      </c>
      <c r="G122" s="31" t="s">
        <v>401</v>
      </c>
      <c r="H122" s="31">
        <v>-42622.16</v>
      </c>
      <c r="I122" s="31">
        <v>-6819.55</v>
      </c>
      <c r="J122" s="31">
        <v>-49441.71</v>
      </c>
      <c r="K122" s="31">
        <v>-2842</v>
      </c>
      <c r="L122" s="31">
        <v>2842</v>
      </c>
      <c r="M122" s="31" t="s">
        <v>504</v>
      </c>
      <c r="N122" s="31" t="s">
        <v>544</v>
      </c>
      <c r="P122" s="65">
        <f t="shared" si="63"/>
        <v>30</v>
      </c>
      <c r="Q122" t="str">
        <f t="shared" si="64"/>
        <v>Crédito</v>
      </c>
      <c r="R122">
        <f t="shared" si="65"/>
        <v>19</v>
      </c>
      <c r="S122">
        <f t="shared" si="66"/>
        <v>6</v>
      </c>
      <c r="T122">
        <f t="shared" si="67"/>
        <v>2026</v>
      </c>
      <c r="U122">
        <f t="shared" si="68"/>
        <v>20</v>
      </c>
      <c r="V122">
        <f t="shared" si="69"/>
        <v>5</v>
      </c>
      <c r="W122">
        <f t="shared" si="70"/>
        <v>2026</v>
      </c>
      <c r="X122" s="59">
        <f t="shared" si="71"/>
        <v>42622.16</v>
      </c>
      <c r="Y122" s="59">
        <f t="shared" si="72"/>
        <v>49441.71</v>
      </c>
      <c r="Z122" t="str">
        <f t="shared" si="73"/>
        <v>Vencido</v>
      </c>
      <c r="AA122" s="39">
        <v>46192</v>
      </c>
      <c r="AB122" s="33">
        <f t="shared" si="74"/>
        <v>6</v>
      </c>
      <c r="AC122" s="33">
        <f t="shared" si="75"/>
        <v>25</v>
      </c>
      <c r="AD122" s="33">
        <f t="shared" si="76"/>
        <v>1</v>
      </c>
      <c r="AE122" s="36">
        <f t="shared" si="77"/>
        <v>42622.16</v>
      </c>
      <c r="AF122" s="36">
        <f t="shared" si="78"/>
        <v>0</v>
      </c>
      <c r="AG122" s="36">
        <f t="shared" si="79"/>
        <v>0</v>
      </c>
      <c r="AH122" s="36">
        <f t="shared" si="80"/>
        <v>0</v>
      </c>
    </row>
    <row r="123" spans="1:34" x14ac:dyDescent="0.35">
      <c r="A123" s="31" t="s">
        <v>2236</v>
      </c>
      <c r="B123" s="31" t="s">
        <v>2237</v>
      </c>
      <c r="C123" s="31" t="s">
        <v>414</v>
      </c>
      <c r="D123" s="31" t="s">
        <v>2238</v>
      </c>
      <c r="E123" s="30">
        <v>46161</v>
      </c>
      <c r="F123" s="30">
        <v>46191</v>
      </c>
      <c r="G123" s="31" t="s">
        <v>401</v>
      </c>
      <c r="H123" s="31">
        <v>-99544.27</v>
      </c>
      <c r="I123" s="31">
        <v>-15927.08</v>
      </c>
      <c r="J123" s="31">
        <v>-115471.35</v>
      </c>
      <c r="K123" s="31">
        <v>-6677.42</v>
      </c>
      <c r="L123" s="31">
        <v>6677.42</v>
      </c>
      <c r="M123" s="31" t="s">
        <v>504</v>
      </c>
      <c r="N123" s="31" t="s">
        <v>544</v>
      </c>
      <c r="P123" s="65">
        <f t="shared" si="63"/>
        <v>30</v>
      </c>
      <c r="Q123" t="str">
        <f t="shared" si="64"/>
        <v>Crédito</v>
      </c>
      <c r="R123">
        <f t="shared" si="65"/>
        <v>18</v>
      </c>
      <c r="S123">
        <f t="shared" si="66"/>
        <v>6</v>
      </c>
      <c r="T123">
        <f t="shared" si="67"/>
        <v>2026</v>
      </c>
      <c r="U123">
        <f t="shared" si="68"/>
        <v>19</v>
      </c>
      <c r="V123">
        <f t="shared" si="69"/>
        <v>5</v>
      </c>
      <c r="W123">
        <f t="shared" si="70"/>
        <v>2026</v>
      </c>
      <c r="X123" s="59">
        <f t="shared" si="71"/>
        <v>99544.27</v>
      </c>
      <c r="Y123" s="59">
        <f t="shared" si="72"/>
        <v>115471.35</v>
      </c>
      <c r="Z123" t="str">
        <f t="shared" si="73"/>
        <v>Vencido</v>
      </c>
      <c r="AA123" s="39">
        <v>46192</v>
      </c>
      <c r="AB123" s="33">
        <f t="shared" si="74"/>
        <v>6</v>
      </c>
      <c r="AC123" s="33">
        <f t="shared" si="75"/>
        <v>25</v>
      </c>
      <c r="AD123" s="33">
        <f t="shared" si="76"/>
        <v>2</v>
      </c>
      <c r="AE123" s="36">
        <f t="shared" si="77"/>
        <v>99544.27</v>
      </c>
      <c r="AF123" s="36">
        <f t="shared" si="78"/>
        <v>0</v>
      </c>
      <c r="AG123" s="36">
        <f t="shared" si="79"/>
        <v>0</v>
      </c>
      <c r="AH123" s="36">
        <f t="shared" si="80"/>
        <v>0</v>
      </c>
    </row>
    <row r="124" spans="1:34" x14ac:dyDescent="0.35">
      <c r="A124" s="31" t="s">
        <v>2239</v>
      </c>
      <c r="B124" s="31" t="s">
        <v>2240</v>
      </c>
      <c r="C124" s="31" t="s">
        <v>400</v>
      </c>
      <c r="D124" s="31" t="s">
        <v>2241</v>
      </c>
      <c r="E124" s="30">
        <v>46155</v>
      </c>
      <c r="F124" s="30">
        <v>46185</v>
      </c>
      <c r="G124" s="31" t="s">
        <v>401</v>
      </c>
      <c r="H124" s="31">
        <v>-126112.12</v>
      </c>
      <c r="I124" s="31">
        <v>-20177.939999999999</v>
      </c>
      <c r="J124" s="31">
        <v>-146290.06</v>
      </c>
      <c r="K124" s="31">
        <v>-8479.6</v>
      </c>
      <c r="L124" s="31">
        <v>8479.6</v>
      </c>
      <c r="M124" s="31" t="s">
        <v>504</v>
      </c>
      <c r="N124" s="31" t="s">
        <v>544</v>
      </c>
      <c r="P124" s="65">
        <f t="shared" si="63"/>
        <v>30</v>
      </c>
      <c r="Q124" t="str">
        <f t="shared" si="64"/>
        <v>Crédito</v>
      </c>
      <c r="R124">
        <f t="shared" si="65"/>
        <v>12</v>
      </c>
      <c r="S124">
        <f t="shared" si="66"/>
        <v>6</v>
      </c>
      <c r="T124">
        <f t="shared" si="67"/>
        <v>2026</v>
      </c>
      <c r="U124">
        <f t="shared" si="68"/>
        <v>13</v>
      </c>
      <c r="V124">
        <f t="shared" si="69"/>
        <v>5</v>
      </c>
      <c r="W124">
        <f t="shared" si="70"/>
        <v>2026</v>
      </c>
      <c r="X124" s="59">
        <f t="shared" si="71"/>
        <v>126112.12</v>
      </c>
      <c r="Y124" s="59">
        <f t="shared" si="72"/>
        <v>146290.06</v>
      </c>
      <c r="Z124" t="str">
        <f t="shared" si="73"/>
        <v>Vencido</v>
      </c>
      <c r="AA124" s="39">
        <v>46192</v>
      </c>
      <c r="AB124" s="33">
        <f t="shared" si="74"/>
        <v>6</v>
      </c>
      <c r="AC124" s="33">
        <f t="shared" si="75"/>
        <v>25</v>
      </c>
      <c r="AD124" s="33">
        <f t="shared" si="76"/>
        <v>8</v>
      </c>
      <c r="AE124" s="36">
        <f t="shared" si="77"/>
        <v>126112.12</v>
      </c>
      <c r="AF124" s="36">
        <f t="shared" si="78"/>
        <v>0</v>
      </c>
      <c r="AG124" s="36">
        <f t="shared" si="79"/>
        <v>0</v>
      </c>
      <c r="AH124" s="36">
        <f t="shared" si="80"/>
        <v>0</v>
      </c>
    </row>
    <row r="125" spans="1:34" x14ac:dyDescent="0.35">
      <c r="A125" s="31" t="s">
        <v>2242</v>
      </c>
      <c r="B125" s="31" t="s">
        <v>2243</v>
      </c>
      <c r="C125" s="31" t="s">
        <v>400</v>
      </c>
      <c r="D125" s="31" t="s">
        <v>2244</v>
      </c>
      <c r="E125" s="30">
        <v>46155</v>
      </c>
      <c r="F125" s="30">
        <v>46185</v>
      </c>
      <c r="G125" s="31" t="s">
        <v>401</v>
      </c>
      <c r="H125" s="31">
        <v>-25222.42</v>
      </c>
      <c r="I125" s="31">
        <v>-4035.59</v>
      </c>
      <c r="J125" s="31">
        <v>-29258.01</v>
      </c>
      <c r="K125" s="31">
        <v>-1695.92</v>
      </c>
      <c r="L125" s="31">
        <v>1695.92</v>
      </c>
      <c r="M125" s="31" t="s">
        <v>504</v>
      </c>
      <c r="N125" s="31" t="s">
        <v>544</v>
      </c>
      <c r="P125" s="65">
        <f t="shared" si="63"/>
        <v>30</v>
      </c>
      <c r="Q125" t="str">
        <f t="shared" si="64"/>
        <v>Crédito</v>
      </c>
      <c r="R125">
        <f t="shared" si="65"/>
        <v>12</v>
      </c>
      <c r="S125">
        <f t="shared" si="66"/>
        <v>6</v>
      </c>
      <c r="T125">
        <f t="shared" si="67"/>
        <v>2026</v>
      </c>
      <c r="U125">
        <f t="shared" si="68"/>
        <v>13</v>
      </c>
      <c r="V125">
        <f t="shared" si="69"/>
        <v>5</v>
      </c>
      <c r="W125">
        <f t="shared" si="70"/>
        <v>2026</v>
      </c>
      <c r="X125" s="59">
        <f t="shared" si="71"/>
        <v>25222.42</v>
      </c>
      <c r="Y125" s="59">
        <f t="shared" si="72"/>
        <v>29258.01</v>
      </c>
      <c r="Z125" t="str">
        <f t="shared" si="73"/>
        <v>Vencido</v>
      </c>
      <c r="AA125" s="39">
        <v>46192</v>
      </c>
      <c r="AB125" s="33">
        <f t="shared" si="74"/>
        <v>6</v>
      </c>
      <c r="AC125" s="33">
        <f t="shared" si="75"/>
        <v>25</v>
      </c>
      <c r="AD125" s="33">
        <f t="shared" si="76"/>
        <v>8</v>
      </c>
      <c r="AE125" s="36">
        <f t="shared" si="77"/>
        <v>25222.42</v>
      </c>
      <c r="AF125" s="36">
        <f t="shared" si="78"/>
        <v>0</v>
      </c>
      <c r="AG125" s="36">
        <f t="shared" si="79"/>
        <v>0</v>
      </c>
      <c r="AH125" s="36">
        <f t="shared" si="80"/>
        <v>0</v>
      </c>
    </row>
    <row r="126" spans="1:34" x14ac:dyDescent="0.35">
      <c r="A126" s="31" t="s">
        <v>2125</v>
      </c>
      <c r="B126" s="31" t="s">
        <v>2126</v>
      </c>
      <c r="C126" s="31" t="s">
        <v>414</v>
      </c>
      <c r="D126" s="31" t="s">
        <v>2127</v>
      </c>
      <c r="E126" s="30">
        <v>46161</v>
      </c>
      <c r="F126" s="30">
        <v>46191</v>
      </c>
      <c r="G126" s="31" t="s">
        <v>395</v>
      </c>
      <c r="H126" s="31">
        <v>-11000</v>
      </c>
      <c r="I126" s="31">
        <v>-1760</v>
      </c>
      <c r="J126" s="31">
        <v>-12760</v>
      </c>
      <c r="K126" s="31">
        <v>-12760</v>
      </c>
      <c r="L126" s="31">
        <v>12760</v>
      </c>
      <c r="M126" s="31" t="s">
        <v>504</v>
      </c>
      <c r="N126" s="31" t="s">
        <v>544</v>
      </c>
      <c r="P126" s="65">
        <f t="shared" si="63"/>
        <v>30</v>
      </c>
      <c r="Q126" t="str">
        <f t="shared" si="64"/>
        <v>Crédito</v>
      </c>
      <c r="R126">
        <f t="shared" si="65"/>
        <v>18</v>
      </c>
      <c r="S126">
        <f t="shared" si="66"/>
        <v>6</v>
      </c>
      <c r="T126">
        <f t="shared" si="67"/>
        <v>2026</v>
      </c>
      <c r="U126">
        <f t="shared" si="68"/>
        <v>19</v>
      </c>
      <c r="V126">
        <f t="shared" si="69"/>
        <v>5</v>
      </c>
      <c r="W126">
        <f t="shared" si="70"/>
        <v>2026</v>
      </c>
      <c r="X126" s="59">
        <f t="shared" si="71"/>
        <v>11000</v>
      </c>
      <c r="Y126" s="59">
        <f t="shared" si="72"/>
        <v>12760</v>
      </c>
      <c r="Z126" t="str">
        <f t="shared" si="73"/>
        <v>Vencido</v>
      </c>
      <c r="AA126" s="39">
        <v>46192</v>
      </c>
      <c r="AB126" s="33">
        <f t="shared" si="74"/>
        <v>6</v>
      </c>
      <c r="AC126" s="33">
        <f t="shared" si="75"/>
        <v>25</v>
      </c>
      <c r="AD126" s="33">
        <f t="shared" si="76"/>
        <v>2</v>
      </c>
      <c r="AE126" s="36">
        <f t="shared" si="77"/>
        <v>11000</v>
      </c>
      <c r="AF126" s="36">
        <f t="shared" si="78"/>
        <v>0</v>
      </c>
      <c r="AG126" s="36">
        <f t="shared" si="79"/>
        <v>0</v>
      </c>
      <c r="AH126" s="36">
        <f t="shared" si="80"/>
        <v>0</v>
      </c>
    </row>
    <row r="127" spans="1:34" x14ac:dyDescent="0.35">
      <c r="A127" s="31" t="s">
        <v>2128</v>
      </c>
      <c r="B127" s="31" t="s">
        <v>2129</v>
      </c>
      <c r="C127" s="31" t="s">
        <v>414</v>
      </c>
      <c r="D127" s="31" t="s">
        <v>2130</v>
      </c>
      <c r="E127" s="30">
        <v>46157</v>
      </c>
      <c r="F127" s="30">
        <v>46187</v>
      </c>
      <c r="G127" s="31" t="s">
        <v>395</v>
      </c>
      <c r="H127" s="31">
        <v>-7500</v>
      </c>
      <c r="I127" s="31">
        <v>-1200</v>
      </c>
      <c r="J127" s="31">
        <v>-8700</v>
      </c>
      <c r="K127" s="31">
        <v>-8700</v>
      </c>
      <c r="L127" s="31">
        <v>8700</v>
      </c>
      <c r="M127" s="31" t="s">
        <v>504</v>
      </c>
      <c r="N127" s="31" t="s">
        <v>544</v>
      </c>
      <c r="P127" s="65">
        <f t="shared" si="63"/>
        <v>30</v>
      </c>
      <c r="Q127" t="str">
        <f t="shared" si="64"/>
        <v>Crédito</v>
      </c>
      <c r="R127">
        <f t="shared" si="65"/>
        <v>14</v>
      </c>
      <c r="S127">
        <f t="shared" si="66"/>
        <v>6</v>
      </c>
      <c r="T127">
        <f t="shared" si="67"/>
        <v>2026</v>
      </c>
      <c r="U127">
        <f t="shared" si="68"/>
        <v>15</v>
      </c>
      <c r="V127">
        <f t="shared" si="69"/>
        <v>5</v>
      </c>
      <c r="W127">
        <f t="shared" si="70"/>
        <v>2026</v>
      </c>
      <c r="X127" s="59">
        <f t="shared" si="71"/>
        <v>7500</v>
      </c>
      <c r="Y127" s="59">
        <f t="shared" si="72"/>
        <v>8700</v>
      </c>
      <c r="Z127" t="str">
        <f t="shared" si="73"/>
        <v>Vencido</v>
      </c>
      <c r="AA127" s="39">
        <v>46192</v>
      </c>
      <c r="AB127" s="33">
        <f t="shared" si="74"/>
        <v>6</v>
      </c>
      <c r="AC127" s="33">
        <f t="shared" si="75"/>
        <v>25</v>
      </c>
      <c r="AD127" s="33">
        <f t="shared" si="76"/>
        <v>6</v>
      </c>
      <c r="AE127" s="36">
        <f t="shared" si="77"/>
        <v>7500</v>
      </c>
      <c r="AF127" s="36">
        <f t="shared" si="78"/>
        <v>0</v>
      </c>
      <c r="AG127" s="36">
        <f t="shared" si="79"/>
        <v>0</v>
      </c>
      <c r="AH127" s="36">
        <f t="shared" si="80"/>
        <v>0</v>
      </c>
    </row>
    <row r="128" spans="1:34" x14ac:dyDescent="0.35">
      <c r="A128" s="31" t="s">
        <v>2131</v>
      </c>
      <c r="B128" s="31" t="s">
        <v>2132</v>
      </c>
      <c r="C128" s="31" t="s">
        <v>1329</v>
      </c>
      <c r="D128" s="31" t="s">
        <v>2133</v>
      </c>
      <c r="E128" s="30">
        <v>46162</v>
      </c>
      <c r="F128" s="30">
        <v>46192</v>
      </c>
      <c r="G128" s="31" t="s">
        <v>395</v>
      </c>
      <c r="H128" s="31">
        <v>-4371.72</v>
      </c>
      <c r="I128" s="31">
        <v>-699.48</v>
      </c>
      <c r="J128" s="31">
        <v>-5071.2</v>
      </c>
      <c r="K128" s="31">
        <v>-5071.2</v>
      </c>
      <c r="L128" s="31">
        <v>5071.2</v>
      </c>
      <c r="M128" s="31" t="s">
        <v>504</v>
      </c>
      <c r="N128" s="31" t="s">
        <v>544</v>
      </c>
      <c r="P128" s="65">
        <f t="shared" si="63"/>
        <v>30</v>
      </c>
      <c r="Q128" t="str">
        <f t="shared" si="64"/>
        <v>Crédito</v>
      </c>
      <c r="R128">
        <f t="shared" si="65"/>
        <v>19</v>
      </c>
      <c r="S128">
        <f t="shared" si="66"/>
        <v>6</v>
      </c>
      <c r="T128">
        <f t="shared" si="67"/>
        <v>2026</v>
      </c>
      <c r="U128">
        <f t="shared" si="68"/>
        <v>20</v>
      </c>
      <c r="V128">
        <f t="shared" si="69"/>
        <v>5</v>
      </c>
      <c r="W128">
        <f t="shared" si="70"/>
        <v>2026</v>
      </c>
      <c r="X128" s="59">
        <f t="shared" si="71"/>
        <v>4371.72</v>
      </c>
      <c r="Y128" s="59">
        <f t="shared" si="72"/>
        <v>5071.2</v>
      </c>
      <c r="Z128" t="str">
        <f t="shared" si="73"/>
        <v>Vencido</v>
      </c>
      <c r="AA128" s="39">
        <v>46192</v>
      </c>
      <c r="AB128" s="33">
        <f t="shared" si="74"/>
        <v>6</v>
      </c>
      <c r="AC128" s="33">
        <f t="shared" si="75"/>
        <v>25</v>
      </c>
      <c r="AD128" s="33">
        <f t="shared" si="76"/>
        <v>1</v>
      </c>
      <c r="AE128" s="36">
        <f t="shared" si="77"/>
        <v>4371.72</v>
      </c>
      <c r="AF128" s="36">
        <f t="shared" si="78"/>
        <v>0</v>
      </c>
      <c r="AG128" s="36">
        <f t="shared" si="79"/>
        <v>0</v>
      </c>
      <c r="AH128" s="36">
        <f t="shared" si="80"/>
        <v>0</v>
      </c>
    </row>
    <row r="129" spans="1:34" x14ac:dyDescent="0.35">
      <c r="A129" s="31" t="s">
        <v>2134</v>
      </c>
      <c r="B129" s="31" t="s">
        <v>2135</v>
      </c>
      <c r="C129" s="31" t="s">
        <v>1329</v>
      </c>
      <c r="D129" s="31" t="s">
        <v>2136</v>
      </c>
      <c r="E129" s="30">
        <v>46163</v>
      </c>
      <c r="F129" s="30">
        <v>46193</v>
      </c>
      <c r="G129" s="31" t="s">
        <v>395</v>
      </c>
      <c r="H129" s="31">
        <v>-39594.370000000003</v>
      </c>
      <c r="I129" s="31">
        <v>-6335.1</v>
      </c>
      <c r="J129" s="31">
        <v>-45929.47</v>
      </c>
      <c r="K129" s="31">
        <v>-45929.47</v>
      </c>
      <c r="L129" s="31">
        <v>45929.47</v>
      </c>
      <c r="M129" s="31" t="s">
        <v>504</v>
      </c>
      <c r="N129" s="31" t="s">
        <v>544</v>
      </c>
      <c r="P129" s="65">
        <f t="shared" si="63"/>
        <v>30</v>
      </c>
      <c r="Q129" t="str">
        <f t="shared" si="64"/>
        <v>Crédito</v>
      </c>
      <c r="R129">
        <f t="shared" si="65"/>
        <v>20</v>
      </c>
      <c r="S129">
        <f t="shared" si="66"/>
        <v>6</v>
      </c>
      <c r="T129">
        <f t="shared" si="67"/>
        <v>2026</v>
      </c>
      <c r="U129">
        <f t="shared" si="68"/>
        <v>21</v>
      </c>
      <c r="V129">
        <f t="shared" si="69"/>
        <v>5</v>
      </c>
      <c r="W129">
        <f t="shared" si="70"/>
        <v>2026</v>
      </c>
      <c r="X129" s="59">
        <f t="shared" si="71"/>
        <v>39594.370000000003</v>
      </c>
      <c r="Y129" s="59">
        <f t="shared" si="72"/>
        <v>45929.47</v>
      </c>
      <c r="Z129" t="str">
        <f t="shared" si="73"/>
        <v>Vigente</v>
      </c>
      <c r="AA129" s="39">
        <v>46192</v>
      </c>
      <c r="AB129" s="33">
        <f t="shared" si="74"/>
        <v>6</v>
      </c>
      <c r="AC129" s="33">
        <f t="shared" si="75"/>
        <v>25</v>
      </c>
      <c r="AD129" s="33">
        <f t="shared" si="76"/>
        <v>0</v>
      </c>
      <c r="AE129" s="36">
        <f t="shared" si="77"/>
        <v>0</v>
      </c>
      <c r="AF129" s="36">
        <f t="shared" si="78"/>
        <v>0</v>
      </c>
      <c r="AG129" s="36">
        <f t="shared" si="79"/>
        <v>0</v>
      </c>
      <c r="AH129" s="36">
        <f t="shared" si="80"/>
        <v>39594.370000000003</v>
      </c>
    </row>
    <row r="130" spans="1:34" x14ac:dyDescent="0.35">
      <c r="A130" s="31" t="s">
        <v>2143</v>
      </c>
      <c r="B130" s="31" t="s">
        <v>2144</v>
      </c>
      <c r="C130" s="31" t="s">
        <v>674</v>
      </c>
      <c r="D130" s="31" t="s">
        <v>2145</v>
      </c>
      <c r="E130" s="30">
        <v>46162</v>
      </c>
      <c r="F130" s="30">
        <v>46192</v>
      </c>
      <c r="G130" s="31" t="s">
        <v>401</v>
      </c>
      <c r="H130" s="31">
        <v>-20006.32</v>
      </c>
      <c r="I130" s="31">
        <v>-3201.01</v>
      </c>
      <c r="J130" s="31">
        <v>-23207.33</v>
      </c>
      <c r="K130" s="31">
        <v>-1334</v>
      </c>
      <c r="L130" s="31">
        <v>1334</v>
      </c>
      <c r="M130" s="31" t="s">
        <v>504</v>
      </c>
      <c r="N130" s="31" t="s">
        <v>544</v>
      </c>
      <c r="P130" s="65">
        <f t="shared" si="63"/>
        <v>30</v>
      </c>
      <c r="Q130" t="str">
        <f t="shared" si="64"/>
        <v>Crédito</v>
      </c>
      <c r="R130">
        <f t="shared" si="65"/>
        <v>19</v>
      </c>
      <c r="S130">
        <f t="shared" si="66"/>
        <v>6</v>
      </c>
      <c r="T130">
        <f t="shared" si="67"/>
        <v>2026</v>
      </c>
      <c r="U130">
        <f t="shared" si="68"/>
        <v>20</v>
      </c>
      <c r="V130">
        <f t="shared" si="69"/>
        <v>5</v>
      </c>
      <c r="W130">
        <f t="shared" si="70"/>
        <v>2026</v>
      </c>
      <c r="X130" s="59">
        <f t="shared" si="71"/>
        <v>20006.32</v>
      </c>
      <c r="Y130" s="59">
        <f t="shared" si="72"/>
        <v>23207.33</v>
      </c>
      <c r="Z130" t="str">
        <f t="shared" si="73"/>
        <v>Vencido</v>
      </c>
      <c r="AA130" s="39">
        <v>46192</v>
      </c>
      <c r="AB130" s="33">
        <f t="shared" si="74"/>
        <v>6</v>
      </c>
      <c r="AC130" s="33">
        <f t="shared" si="75"/>
        <v>25</v>
      </c>
      <c r="AD130" s="33">
        <f t="shared" si="76"/>
        <v>1</v>
      </c>
      <c r="AE130" s="36">
        <f t="shared" si="77"/>
        <v>20006.32</v>
      </c>
      <c r="AF130" s="36">
        <f t="shared" si="78"/>
        <v>0</v>
      </c>
      <c r="AG130" s="36">
        <f t="shared" si="79"/>
        <v>0</v>
      </c>
      <c r="AH130" s="36">
        <f t="shared" si="80"/>
        <v>0</v>
      </c>
    </row>
    <row r="131" spans="1:34" x14ac:dyDescent="0.35">
      <c r="A131" s="31" t="s">
        <v>2158</v>
      </c>
      <c r="B131" s="31" t="s">
        <v>2159</v>
      </c>
      <c r="C131" s="31" t="s">
        <v>414</v>
      </c>
      <c r="D131" s="31" t="s">
        <v>2160</v>
      </c>
      <c r="E131" s="30">
        <v>46155</v>
      </c>
      <c r="F131" s="30">
        <v>46185</v>
      </c>
      <c r="G131" s="31" t="s">
        <v>395</v>
      </c>
      <c r="H131" s="31">
        <v>-5000</v>
      </c>
      <c r="I131" s="31">
        <v>-800</v>
      </c>
      <c r="J131" s="31">
        <v>-5800</v>
      </c>
      <c r="K131" s="31">
        <v>-5800</v>
      </c>
      <c r="L131" s="31">
        <v>5800</v>
      </c>
      <c r="M131" s="31" t="s">
        <v>504</v>
      </c>
      <c r="N131" s="31" t="s">
        <v>544</v>
      </c>
      <c r="P131" s="65">
        <f t="shared" si="63"/>
        <v>30</v>
      </c>
      <c r="Q131" t="str">
        <f t="shared" si="64"/>
        <v>Crédito</v>
      </c>
      <c r="R131">
        <f t="shared" si="65"/>
        <v>12</v>
      </c>
      <c r="S131">
        <f t="shared" si="66"/>
        <v>6</v>
      </c>
      <c r="T131">
        <f t="shared" si="67"/>
        <v>2026</v>
      </c>
      <c r="U131">
        <f t="shared" si="68"/>
        <v>13</v>
      </c>
      <c r="V131">
        <f t="shared" si="69"/>
        <v>5</v>
      </c>
      <c r="W131">
        <f t="shared" si="70"/>
        <v>2026</v>
      </c>
      <c r="X131" s="59">
        <f t="shared" si="71"/>
        <v>5000</v>
      </c>
      <c r="Y131" s="59">
        <f t="shared" si="72"/>
        <v>5800</v>
      </c>
      <c r="Z131" t="str">
        <f t="shared" si="73"/>
        <v>Vencido</v>
      </c>
      <c r="AA131" s="39">
        <v>46192</v>
      </c>
      <c r="AB131" s="33">
        <f t="shared" si="74"/>
        <v>6</v>
      </c>
      <c r="AC131" s="33">
        <f t="shared" si="75"/>
        <v>25</v>
      </c>
      <c r="AD131" s="33">
        <f t="shared" si="76"/>
        <v>8</v>
      </c>
      <c r="AE131" s="36">
        <f t="shared" si="77"/>
        <v>5000</v>
      </c>
      <c r="AF131" s="36">
        <f t="shared" si="78"/>
        <v>0</v>
      </c>
      <c r="AG131" s="36">
        <f t="shared" si="79"/>
        <v>0</v>
      </c>
      <c r="AH131" s="36">
        <f t="shared" si="80"/>
        <v>0</v>
      </c>
    </row>
    <row r="132" spans="1:34" x14ac:dyDescent="0.35">
      <c r="A132" s="31" t="s">
        <v>2084</v>
      </c>
      <c r="B132" s="31" t="s">
        <v>2085</v>
      </c>
      <c r="C132" s="31" t="s">
        <v>414</v>
      </c>
      <c r="D132" s="31" t="s">
        <v>2086</v>
      </c>
      <c r="E132" s="30">
        <v>46154</v>
      </c>
      <c r="F132" s="30">
        <v>46184</v>
      </c>
      <c r="G132" s="31" t="s">
        <v>395</v>
      </c>
      <c r="H132" s="31">
        <v>-11000</v>
      </c>
      <c r="I132" s="31">
        <v>-1760</v>
      </c>
      <c r="J132" s="31">
        <v>-12760</v>
      </c>
      <c r="K132" s="31">
        <v>-12760</v>
      </c>
      <c r="L132" s="31">
        <v>12760</v>
      </c>
      <c r="M132" s="31" t="s">
        <v>504</v>
      </c>
      <c r="N132" s="31" t="s">
        <v>544</v>
      </c>
      <c r="P132" s="65">
        <f t="shared" si="63"/>
        <v>30</v>
      </c>
      <c r="Q132" t="str">
        <f t="shared" si="64"/>
        <v>Crédito</v>
      </c>
      <c r="R132">
        <f t="shared" si="65"/>
        <v>11</v>
      </c>
      <c r="S132">
        <f t="shared" si="66"/>
        <v>6</v>
      </c>
      <c r="T132">
        <f t="shared" si="67"/>
        <v>2026</v>
      </c>
      <c r="U132">
        <f t="shared" si="68"/>
        <v>12</v>
      </c>
      <c r="V132">
        <f t="shared" si="69"/>
        <v>5</v>
      </c>
      <c r="W132">
        <f t="shared" si="70"/>
        <v>2026</v>
      </c>
      <c r="X132" s="59">
        <f t="shared" si="71"/>
        <v>11000</v>
      </c>
      <c r="Y132" s="59">
        <f t="shared" si="72"/>
        <v>12760</v>
      </c>
      <c r="Z132" t="str">
        <f t="shared" si="73"/>
        <v>Vencido</v>
      </c>
      <c r="AA132" s="39">
        <v>46192</v>
      </c>
      <c r="AB132" s="33">
        <f t="shared" si="74"/>
        <v>6</v>
      </c>
      <c r="AC132" s="33">
        <f t="shared" si="75"/>
        <v>25</v>
      </c>
      <c r="AD132" s="33">
        <f t="shared" si="76"/>
        <v>9</v>
      </c>
      <c r="AE132" s="36">
        <f t="shared" si="77"/>
        <v>11000</v>
      </c>
      <c r="AF132" s="36">
        <f t="shared" si="78"/>
        <v>0</v>
      </c>
      <c r="AG132" s="36">
        <f t="shared" si="79"/>
        <v>0</v>
      </c>
      <c r="AH132" s="36">
        <f t="shared" si="80"/>
        <v>0</v>
      </c>
    </row>
    <row r="133" spans="1:34" x14ac:dyDescent="0.35">
      <c r="A133" s="31" t="s">
        <v>2089</v>
      </c>
      <c r="B133" s="31" t="s">
        <v>2090</v>
      </c>
      <c r="C133" s="31" t="s">
        <v>414</v>
      </c>
      <c r="D133" s="31" t="s">
        <v>2091</v>
      </c>
      <c r="E133" s="30">
        <v>46153</v>
      </c>
      <c r="F133" s="30">
        <v>46183</v>
      </c>
      <c r="G133" s="31" t="s">
        <v>395</v>
      </c>
      <c r="H133" s="31">
        <v>-9600</v>
      </c>
      <c r="I133" s="31">
        <v>-1536</v>
      </c>
      <c r="J133" s="31">
        <v>-11136</v>
      </c>
      <c r="K133" s="31">
        <v>-11136</v>
      </c>
      <c r="L133" s="31">
        <v>11136</v>
      </c>
      <c r="M133" s="31" t="s">
        <v>504</v>
      </c>
      <c r="N133" s="31" t="s">
        <v>544</v>
      </c>
      <c r="P133" s="65">
        <f t="shared" si="63"/>
        <v>30</v>
      </c>
      <c r="Q133" t="str">
        <f t="shared" si="64"/>
        <v>Crédito</v>
      </c>
      <c r="R133">
        <f t="shared" si="65"/>
        <v>10</v>
      </c>
      <c r="S133">
        <f t="shared" si="66"/>
        <v>6</v>
      </c>
      <c r="T133">
        <f t="shared" si="67"/>
        <v>2026</v>
      </c>
      <c r="U133">
        <f t="shared" si="68"/>
        <v>11</v>
      </c>
      <c r="V133">
        <f t="shared" si="69"/>
        <v>5</v>
      </c>
      <c r="W133">
        <f t="shared" si="70"/>
        <v>2026</v>
      </c>
      <c r="X133" s="59">
        <f t="shared" si="71"/>
        <v>9600</v>
      </c>
      <c r="Y133" s="59">
        <f t="shared" si="72"/>
        <v>11136</v>
      </c>
      <c r="Z133" t="str">
        <f t="shared" si="73"/>
        <v>Vencido</v>
      </c>
      <c r="AA133" s="39">
        <v>46192</v>
      </c>
      <c r="AB133" s="33">
        <f t="shared" si="74"/>
        <v>6</v>
      </c>
      <c r="AC133" s="33">
        <f t="shared" si="75"/>
        <v>25</v>
      </c>
      <c r="AD133" s="33">
        <f t="shared" si="76"/>
        <v>10</v>
      </c>
      <c r="AE133" s="36">
        <f t="shared" si="77"/>
        <v>9600</v>
      </c>
      <c r="AF133" s="36">
        <f t="shared" si="78"/>
        <v>0</v>
      </c>
      <c r="AG133" s="36">
        <f t="shared" si="79"/>
        <v>0</v>
      </c>
      <c r="AH133" s="36">
        <f t="shared" si="80"/>
        <v>0</v>
      </c>
    </row>
    <row r="134" spans="1:34" x14ac:dyDescent="0.35">
      <c r="A134" s="31" t="s">
        <v>2092</v>
      </c>
      <c r="B134" s="31" t="s">
        <v>2093</v>
      </c>
      <c r="C134" s="31" t="s">
        <v>414</v>
      </c>
      <c r="D134" s="31" t="s">
        <v>2094</v>
      </c>
      <c r="E134" s="30">
        <v>46148</v>
      </c>
      <c r="F134" s="30">
        <v>46178</v>
      </c>
      <c r="G134" s="31" t="s">
        <v>395</v>
      </c>
      <c r="H134" s="31">
        <v>-3200</v>
      </c>
      <c r="I134" s="31"/>
      <c r="J134" s="31">
        <v>-3200</v>
      </c>
      <c r="K134" s="31">
        <v>-3200</v>
      </c>
      <c r="L134" s="31">
        <v>3200</v>
      </c>
      <c r="M134" s="31" t="s">
        <v>504</v>
      </c>
      <c r="N134" s="31" t="s">
        <v>544</v>
      </c>
      <c r="P134" s="65">
        <f t="shared" si="63"/>
        <v>30</v>
      </c>
      <c r="Q134" t="str">
        <f t="shared" si="64"/>
        <v>Crédito</v>
      </c>
      <c r="R134">
        <f t="shared" si="65"/>
        <v>5</v>
      </c>
      <c r="S134">
        <f t="shared" si="66"/>
        <v>6</v>
      </c>
      <c r="T134">
        <f t="shared" si="67"/>
        <v>2026</v>
      </c>
      <c r="U134">
        <f t="shared" si="68"/>
        <v>6</v>
      </c>
      <c r="V134">
        <f t="shared" si="69"/>
        <v>5</v>
      </c>
      <c r="W134">
        <f t="shared" si="70"/>
        <v>2026</v>
      </c>
      <c r="X134" s="59">
        <f t="shared" si="71"/>
        <v>3200</v>
      </c>
      <c r="Y134" s="59">
        <f t="shared" si="72"/>
        <v>3200</v>
      </c>
      <c r="Z134" t="str">
        <f t="shared" si="73"/>
        <v>Vencido</v>
      </c>
      <c r="AA134" s="39">
        <v>46192</v>
      </c>
      <c r="AB134" s="33">
        <f t="shared" si="74"/>
        <v>6</v>
      </c>
      <c r="AC134" s="33">
        <f t="shared" si="75"/>
        <v>25</v>
      </c>
      <c r="AD134" s="33">
        <f t="shared" si="76"/>
        <v>15</v>
      </c>
      <c r="AE134" s="36">
        <f t="shared" si="77"/>
        <v>3200</v>
      </c>
      <c r="AF134" s="36">
        <f t="shared" si="78"/>
        <v>0</v>
      </c>
      <c r="AG134" s="36">
        <f t="shared" si="79"/>
        <v>0</v>
      </c>
      <c r="AH134" s="36">
        <f t="shared" si="80"/>
        <v>0</v>
      </c>
    </row>
    <row r="135" spans="1:34" x14ac:dyDescent="0.35">
      <c r="A135" s="31" t="s">
        <v>2095</v>
      </c>
      <c r="B135" s="31" t="s">
        <v>2096</v>
      </c>
      <c r="C135" s="31" t="s">
        <v>414</v>
      </c>
      <c r="D135" s="31" t="s">
        <v>2097</v>
      </c>
      <c r="E135" s="30">
        <v>46150</v>
      </c>
      <c r="F135" s="30">
        <v>46180</v>
      </c>
      <c r="G135" s="31" t="s">
        <v>395</v>
      </c>
      <c r="H135" s="31">
        <v>-16800</v>
      </c>
      <c r="I135" s="31">
        <v>-2688</v>
      </c>
      <c r="J135" s="31">
        <v>-19488</v>
      </c>
      <c r="K135" s="31">
        <v>-19488</v>
      </c>
      <c r="L135" s="31">
        <v>19488</v>
      </c>
      <c r="M135" s="31" t="s">
        <v>504</v>
      </c>
      <c r="N135" s="31" t="s">
        <v>544</v>
      </c>
      <c r="P135" s="65">
        <f t="shared" si="63"/>
        <v>30</v>
      </c>
      <c r="Q135" t="str">
        <f t="shared" si="64"/>
        <v>Crédito</v>
      </c>
      <c r="R135">
        <f t="shared" si="65"/>
        <v>7</v>
      </c>
      <c r="S135">
        <f t="shared" si="66"/>
        <v>6</v>
      </c>
      <c r="T135">
        <f t="shared" si="67"/>
        <v>2026</v>
      </c>
      <c r="U135">
        <f t="shared" si="68"/>
        <v>8</v>
      </c>
      <c r="V135">
        <f t="shared" si="69"/>
        <v>5</v>
      </c>
      <c r="W135">
        <f t="shared" si="70"/>
        <v>2026</v>
      </c>
      <c r="X135" s="59">
        <f t="shared" si="71"/>
        <v>16800</v>
      </c>
      <c r="Y135" s="59">
        <f t="shared" si="72"/>
        <v>19488</v>
      </c>
      <c r="Z135" t="str">
        <f t="shared" si="73"/>
        <v>Vencido</v>
      </c>
      <c r="AA135" s="39">
        <v>46192</v>
      </c>
      <c r="AB135" s="33">
        <f t="shared" si="74"/>
        <v>6</v>
      </c>
      <c r="AC135" s="33">
        <f t="shared" si="75"/>
        <v>25</v>
      </c>
      <c r="AD135" s="33">
        <f t="shared" si="76"/>
        <v>13</v>
      </c>
      <c r="AE135" s="36">
        <f t="shared" si="77"/>
        <v>16800</v>
      </c>
      <c r="AF135" s="36">
        <f t="shared" si="78"/>
        <v>0</v>
      </c>
      <c r="AG135" s="36">
        <f t="shared" si="79"/>
        <v>0</v>
      </c>
      <c r="AH135" s="36">
        <f t="shared" si="80"/>
        <v>0</v>
      </c>
    </row>
    <row r="136" spans="1:34" x14ac:dyDescent="0.35">
      <c r="A136" s="31" t="s">
        <v>2098</v>
      </c>
      <c r="B136" s="31" t="s">
        <v>2099</v>
      </c>
      <c r="C136" s="31" t="s">
        <v>414</v>
      </c>
      <c r="D136" s="31" t="s">
        <v>2100</v>
      </c>
      <c r="E136" s="30">
        <v>46150</v>
      </c>
      <c r="F136" s="30">
        <v>46180</v>
      </c>
      <c r="G136" s="31" t="s">
        <v>395</v>
      </c>
      <c r="H136" s="31">
        <v>-11600</v>
      </c>
      <c r="I136" s="31">
        <v>-1856</v>
      </c>
      <c r="J136" s="31">
        <v>-13456</v>
      </c>
      <c r="K136" s="31">
        <v>-13456</v>
      </c>
      <c r="L136" s="31">
        <v>13456</v>
      </c>
      <c r="M136" s="31" t="s">
        <v>504</v>
      </c>
      <c r="N136" s="31" t="s">
        <v>544</v>
      </c>
      <c r="P136" s="65">
        <f t="shared" si="63"/>
        <v>30</v>
      </c>
      <c r="Q136" t="str">
        <f t="shared" si="64"/>
        <v>Crédito</v>
      </c>
      <c r="R136">
        <f t="shared" si="65"/>
        <v>7</v>
      </c>
      <c r="S136">
        <f t="shared" si="66"/>
        <v>6</v>
      </c>
      <c r="T136">
        <f t="shared" si="67"/>
        <v>2026</v>
      </c>
      <c r="U136">
        <f t="shared" si="68"/>
        <v>8</v>
      </c>
      <c r="V136">
        <f t="shared" si="69"/>
        <v>5</v>
      </c>
      <c r="W136">
        <f t="shared" si="70"/>
        <v>2026</v>
      </c>
      <c r="X136" s="59">
        <f t="shared" si="71"/>
        <v>11600</v>
      </c>
      <c r="Y136" s="59">
        <f t="shared" si="72"/>
        <v>13456</v>
      </c>
      <c r="Z136" t="str">
        <f t="shared" si="73"/>
        <v>Vencido</v>
      </c>
      <c r="AA136" s="39">
        <v>46192</v>
      </c>
      <c r="AB136" s="33">
        <f t="shared" si="74"/>
        <v>6</v>
      </c>
      <c r="AC136" s="33">
        <f t="shared" si="75"/>
        <v>25</v>
      </c>
      <c r="AD136" s="33">
        <f t="shared" si="76"/>
        <v>13</v>
      </c>
      <c r="AE136" s="36">
        <f t="shared" si="77"/>
        <v>11600</v>
      </c>
      <c r="AF136" s="36">
        <f t="shared" si="78"/>
        <v>0</v>
      </c>
      <c r="AG136" s="36">
        <f t="shared" si="79"/>
        <v>0</v>
      </c>
      <c r="AH136" s="36">
        <f t="shared" si="80"/>
        <v>0</v>
      </c>
    </row>
    <row r="137" spans="1:34" x14ac:dyDescent="0.35">
      <c r="A137" s="31" t="s">
        <v>2101</v>
      </c>
      <c r="B137" s="31" t="s">
        <v>2102</v>
      </c>
      <c r="C137" s="31" t="s">
        <v>1329</v>
      </c>
      <c r="D137" s="31" t="s">
        <v>2103</v>
      </c>
      <c r="E137" s="30">
        <v>46148</v>
      </c>
      <c r="F137" s="30">
        <v>46178</v>
      </c>
      <c r="G137" s="31" t="s">
        <v>395</v>
      </c>
      <c r="H137" s="31">
        <v>-84304</v>
      </c>
      <c r="I137" s="31">
        <v>-13488.64</v>
      </c>
      <c r="J137" s="31">
        <v>-97792.639999999999</v>
      </c>
      <c r="K137" s="31">
        <v>-97792.639999999999</v>
      </c>
      <c r="L137" s="31">
        <v>97792.639999999999</v>
      </c>
      <c r="M137" s="31" t="s">
        <v>504</v>
      </c>
      <c r="N137" s="31" t="s">
        <v>544</v>
      </c>
      <c r="P137" s="65">
        <f t="shared" si="63"/>
        <v>30</v>
      </c>
      <c r="Q137" t="str">
        <f t="shared" si="64"/>
        <v>Crédito</v>
      </c>
      <c r="R137">
        <f t="shared" si="65"/>
        <v>5</v>
      </c>
      <c r="S137">
        <f t="shared" si="66"/>
        <v>6</v>
      </c>
      <c r="T137">
        <f t="shared" si="67"/>
        <v>2026</v>
      </c>
      <c r="U137">
        <f t="shared" si="68"/>
        <v>6</v>
      </c>
      <c r="V137">
        <f t="shared" si="69"/>
        <v>5</v>
      </c>
      <c r="W137">
        <f t="shared" si="70"/>
        <v>2026</v>
      </c>
      <c r="X137" s="59">
        <f t="shared" si="71"/>
        <v>84304</v>
      </c>
      <c r="Y137" s="59">
        <f t="shared" si="72"/>
        <v>97792.639999999999</v>
      </c>
      <c r="Z137" t="str">
        <f t="shared" si="73"/>
        <v>Vencido</v>
      </c>
      <c r="AA137" s="39">
        <v>46192</v>
      </c>
      <c r="AB137" s="33">
        <f t="shared" si="74"/>
        <v>6</v>
      </c>
      <c r="AC137" s="33">
        <f t="shared" si="75"/>
        <v>25</v>
      </c>
      <c r="AD137" s="33">
        <f t="shared" si="76"/>
        <v>15</v>
      </c>
      <c r="AE137" s="36">
        <f t="shared" si="77"/>
        <v>84304</v>
      </c>
      <c r="AF137" s="36">
        <f t="shared" si="78"/>
        <v>0</v>
      </c>
      <c r="AG137" s="36">
        <f t="shared" si="79"/>
        <v>0</v>
      </c>
      <c r="AH137" s="36">
        <f t="shared" si="80"/>
        <v>0</v>
      </c>
    </row>
    <row r="138" spans="1:34" x14ac:dyDescent="0.35">
      <c r="A138" s="31" t="s">
        <v>1924</v>
      </c>
      <c r="B138" s="31" t="s">
        <v>1925</v>
      </c>
      <c r="C138" s="31" t="s">
        <v>644</v>
      </c>
      <c r="D138" s="31" t="s">
        <v>1101</v>
      </c>
      <c r="E138" s="30">
        <v>46136</v>
      </c>
      <c r="F138" s="30">
        <v>46196</v>
      </c>
      <c r="G138" s="31" t="s">
        <v>401</v>
      </c>
      <c r="H138" s="31">
        <v>-1084224.3999999999</v>
      </c>
      <c r="I138" s="31">
        <v>-173475.9</v>
      </c>
      <c r="J138" s="31">
        <v>-1257700.3</v>
      </c>
      <c r="K138" s="31">
        <v>-72453.600000000006</v>
      </c>
      <c r="L138" s="31">
        <v>72453.600000000006</v>
      </c>
      <c r="M138" s="31" t="s">
        <v>504</v>
      </c>
      <c r="N138" s="31" t="s">
        <v>544</v>
      </c>
      <c r="P138" s="65">
        <f t="shared" si="63"/>
        <v>60</v>
      </c>
      <c r="Q138" t="str">
        <f t="shared" si="64"/>
        <v>Crédito</v>
      </c>
      <c r="R138">
        <f t="shared" si="65"/>
        <v>23</v>
      </c>
      <c r="S138">
        <f t="shared" si="66"/>
        <v>6</v>
      </c>
      <c r="T138">
        <f t="shared" si="67"/>
        <v>2026</v>
      </c>
      <c r="U138">
        <f t="shared" si="68"/>
        <v>24</v>
      </c>
      <c r="V138">
        <f t="shared" si="69"/>
        <v>4</v>
      </c>
      <c r="W138">
        <f t="shared" si="70"/>
        <v>2026</v>
      </c>
      <c r="X138" s="59">
        <f t="shared" si="71"/>
        <v>1084224.3999999999</v>
      </c>
      <c r="Y138" s="59">
        <f t="shared" si="72"/>
        <v>1257700.3</v>
      </c>
      <c r="Z138" t="str">
        <f t="shared" si="73"/>
        <v>Vigente</v>
      </c>
      <c r="AA138" s="39">
        <v>46192</v>
      </c>
      <c r="AB138" s="33">
        <f t="shared" si="74"/>
        <v>6</v>
      </c>
      <c r="AC138" s="33">
        <f t="shared" si="75"/>
        <v>25</v>
      </c>
      <c r="AD138" s="33">
        <f t="shared" si="76"/>
        <v>0</v>
      </c>
      <c r="AE138" s="36">
        <f t="shared" si="77"/>
        <v>0</v>
      </c>
      <c r="AF138" s="36">
        <f t="shared" si="78"/>
        <v>0</v>
      </c>
      <c r="AG138" s="36">
        <f t="shared" si="79"/>
        <v>0</v>
      </c>
      <c r="AH138" s="36">
        <f t="shared" si="80"/>
        <v>1084224.3999999999</v>
      </c>
    </row>
    <row r="139" spans="1:34" x14ac:dyDescent="0.35">
      <c r="A139" s="31" t="s">
        <v>1629</v>
      </c>
      <c r="B139" s="31" t="s">
        <v>1630</v>
      </c>
      <c r="C139" s="31" t="s">
        <v>920</v>
      </c>
      <c r="D139" s="31" t="s">
        <v>1631</v>
      </c>
      <c r="E139" s="30">
        <v>46099</v>
      </c>
      <c r="F139" s="30">
        <v>46129</v>
      </c>
      <c r="G139" s="31" t="s">
        <v>395</v>
      </c>
      <c r="H139" s="31">
        <v>-16250</v>
      </c>
      <c r="I139" s="31"/>
      <c r="J139" s="31">
        <v>-16250</v>
      </c>
      <c r="K139" s="31">
        <v>-16250</v>
      </c>
      <c r="L139" s="31">
        <v>16250</v>
      </c>
      <c r="M139" s="31" t="s">
        <v>504</v>
      </c>
      <c r="N139" s="31" t="s">
        <v>544</v>
      </c>
      <c r="P139" s="65">
        <f t="shared" si="63"/>
        <v>30</v>
      </c>
      <c r="Q139" t="str">
        <f t="shared" si="64"/>
        <v>Crédito</v>
      </c>
      <c r="R139">
        <f t="shared" si="65"/>
        <v>17</v>
      </c>
      <c r="S139">
        <f t="shared" si="66"/>
        <v>4</v>
      </c>
      <c r="T139">
        <f t="shared" si="67"/>
        <v>2026</v>
      </c>
      <c r="U139">
        <f t="shared" si="68"/>
        <v>18</v>
      </c>
      <c r="V139">
        <f t="shared" si="69"/>
        <v>3</v>
      </c>
      <c r="W139">
        <f t="shared" si="70"/>
        <v>2026</v>
      </c>
      <c r="X139" s="59">
        <f t="shared" si="71"/>
        <v>16250</v>
      </c>
      <c r="Y139" s="59">
        <f t="shared" si="72"/>
        <v>16250</v>
      </c>
      <c r="Z139" t="str">
        <f t="shared" si="73"/>
        <v>Vencido</v>
      </c>
      <c r="AA139" s="39">
        <v>46192</v>
      </c>
      <c r="AB139" s="33">
        <f t="shared" si="74"/>
        <v>6</v>
      </c>
      <c r="AC139" s="33">
        <f t="shared" si="75"/>
        <v>25</v>
      </c>
      <c r="AD139" s="33">
        <f t="shared" si="76"/>
        <v>64</v>
      </c>
      <c r="AE139" s="36">
        <f t="shared" si="77"/>
        <v>0</v>
      </c>
      <c r="AF139" s="36">
        <f t="shared" si="78"/>
        <v>0</v>
      </c>
      <c r="AG139" s="36">
        <f t="shared" si="79"/>
        <v>16250</v>
      </c>
      <c r="AH139" s="36">
        <f t="shared" si="80"/>
        <v>0</v>
      </c>
    </row>
    <row r="140" spans="1:34" x14ac:dyDescent="0.35">
      <c r="A140" s="31" t="s">
        <v>1596</v>
      </c>
      <c r="B140" s="31" t="s">
        <v>1597</v>
      </c>
      <c r="C140" s="31" t="s">
        <v>920</v>
      </c>
      <c r="D140" s="31" t="s">
        <v>1598</v>
      </c>
      <c r="E140" s="30">
        <v>46088</v>
      </c>
      <c r="F140" s="30">
        <v>46118</v>
      </c>
      <c r="G140" s="31" t="s">
        <v>395</v>
      </c>
      <c r="H140" s="31">
        <v>-6800</v>
      </c>
      <c r="I140" s="31"/>
      <c r="J140" s="31">
        <v>-6800</v>
      </c>
      <c r="K140" s="31">
        <v>-6800</v>
      </c>
      <c r="L140" s="31">
        <v>6800</v>
      </c>
      <c r="M140" s="31" t="s">
        <v>504</v>
      </c>
      <c r="N140" s="31" t="s">
        <v>544</v>
      </c>
      <c r="P140" s="65">
        <f t="shared" si="63"/>
        <v>30</v>
      </c>
      <c r="Q140" t="str">
        <f t="shared" si="64"/>
        <v>Crédito</v>
      </c>
      <c r="R140">
        <f t="shared" si="65"/>
        <v>6</v>
      </c>
      <c r="S140">
        <f t="shared" si="66"/>
        <v>4</v>
      </c>
      <c r="T140">
        <f t="shared" si="67"/>
        <v>2026</v>
      </c>
      <c r="U140">
        <f t="shared" si="68"/>
        <v>7</v>
      </c>
      <c r="V140">
        <f t="shared" si="69"/>
        <v>3</v>
      </c>
      <c r="W140">
        <f t="shared" si="70"/>
        <v>2026</v>
      </c>
      <c r="X140" s="59">
        <f t="shared" si="71"/>
        <v>6800</v>
      </c>
      <c r="Y140" s="59">
        <f t="shared" si="72"/>
        <v>6800</v>
      </c>
      <c r="Z140" t="str">
        <f t="shared" si="73"/>
        <v>Vencido</v>
      </c>
      <c r="AA140" s="39">
        <v>46192</v>
      </c>
      <c r="AB140" s="33">
        <f t="shared" si="74"/>
        <v>6</v>
      </c>
      <c r="AC140" s="33">
        <f t="shared" si="75"/>
        <v>25</v>
      </c>
      <c r="AD140" s="33">
        <f t="shared" si="76"/>
        <v>75</v>
      </c>
      <c r="AE140" s="36">
        <f t="shared" si="77"/>
        <v>0</v>
      </c>
      <c r="AF140" s="36">
        <f t="shared" si="78"/>
        <v>0</v>
      </c>
      <c r="AG140" s="36">
        <f t="shared" si="79"/>
        <v>6800</v>
      </c>
      <c r="AH140" s="36">
        <f t="shared" si="80"/>
        <v>0</v>
      </c>
    </row>
    <row r="141" spans="1:34" x14ac:dyDescent="0.35">
      <c r="A141" s="31" t="s">
        <v>1599</v>
      </c>
      <c r="B141" s="31" t="s">
        <v>1600</v>
      </c>
      <c r="C141" s="31" t="s">
        <v>920</v>
      </c>
      <c r="D141" s="31" t="s">
        <v>1601</v>
      </c>
      <c r="E141" s="30">
        <v>46088</v>
      </c>
      <c r="F141" s="30">
        <v>46118</v>
      </c>
      <c r="G141" s="31" t="s">
        <v>395</v>
      </c>
      <c r="H141" s="31">
        <v>-7500</v>
      </c>
      <c r="I141" s="31"/>
      <c r="J141" s="31">
        <v>-7500</v>
      </c>
      <c r="K141" s="31">
        <v>-7500</v>
      </c>
      <c r="L141" s="31">
        <v>7500</v>
      </c>
      <c r="M141" s="31" t="s">
        <v>504</v>
      </c>
      <c r="N141" s="31" t="s">
        <v>544</v>
      </c>
      <c r="P141" s="65">
        <f t="shared" si="63"/>
        <v>30</v>
      </c>
      <c r="Q141" t="str">
        <f t="shared" si="64"/>
        <v>Crédito</v>
      </c>
      <c r="R141">
        <f t="shared" si="65"/>
        <v>6</v>
      </c>
      <c r="S141">
        <f t="shared" si="66"/>
        <v>4</v>
      </c>
      <c r="T141">
        <f t="shared" si="67"/>
        <v>2026</v>
      </c>
      <c r="U141">
        <f t="shared" si="68"/>
        <v>7</v>
      </c>
      <c r="V141">
        <f t="shared" si="69"/>
        <v>3</v>
      </c>
      <c r="W141">
        <f t="shared" si="70"/>
        <v>2026</v>
      </c>
      <c r="X141" s="59">
        <f t="shared" si="71"/>
        <v>7500</v>
      </c>
      <c r="Y141" s="59">
        <f t="shared" si="72"/>
        <v>7500</v>
      </c>
      <c r="Z141" t="str">
        <f t="shared" si="73"/>
        <v>Vencido</v>
      </c>
      <c r="AA141" s="39">
        <v>46192</v>
      </c>
      <c r="AB141" s="33">
        <f t="shared" si="74"/>
        <v>6</v>
      </c>
      <c r="AC141" s="33">
        <f t="shared" si="75"/>
        <v>25</v>
      </c>
      <c r="AD141" s="33">
        <f t="shared" si="76"/>
        <v>75</v>
      </c>
      <c r="AE141" s="36">
        <f t="shared" si="77"/>
        <v>0</v>
      </c>
      <c r="AF141" s="36">
        <f t="shared" si="78"/>
        <v>0</v>
      </c>
      <c r="AG141" s="36">
        <f t="shared" si="79"/>
        <v>7500</v>
      </c>
      <c r="AH141" s="36">
        <f t="shared" si="80"/>
        <v>0</v>
      </c>
    </row>
    <row r="142" spans="1:34" x14ac:dyDescent="0.35">
      <c r="A142" s="31" t="s">
        <v>1602</v>
      </c>
      <c r="B142" s="31" t="s">
        <v>1603</v>
      </c>
      <c r="C142" s="31" t="s">
        <v>920</v>
      </c>
      <c r="D142" s="31" t="s">
        <v>1604</v>
      </c>
      <c r="E142" s="30">
        <v>46088</v>
      </c>
      <c r="F142" s="30">
        <v>46118</v>
      </c>
      <c r="G142" s="31" t="s">
        <v>395</v>
      </c>
      <c r="H142" s="31">
        <v>-15000</v>
      </c>
      <c r="I142" s="31"/>
      <c r="J142" s="31">
        <v>-15000</v>
      </c>
      <c r="K142" s="31">
        <v>-15000</v>
      </c>
      <c r="L142" s="31">
        <v>15000</v>
      </c>
      <c r="M142" s="31" t="s">
        <v>504</v>
      </c>
      <c r="N142" s="31" t="s">
        <v>544</v>
      </c>
      <c r="P142" s="65">
        <f t="shared" si="63"/>
        <v>30</v>
      </c>
      <c r="Q142" t="str">
        <f t="shared" si="64"/>
        <v>Crédito</v>
      </c>
      <c r="R142">
        <f t="shared" si="65"/>
        <v>6</v>
      </c>
      <c r="S142">
        <f t="shared" si="66"/>
        <v>4</v>
      </c>
      <c r="T142">
        <f t="shared" si="67"/>
        <v>2026</v>
      </c>
      <c r="U142">
        <f t="shared" si="68"/>
        <v>7</v>
      </c>
      <c r="V142">
        <f t="shared" si="69"/>
        <v>3</v>
      </c>
      <c r="W142">
        <f t="shared" si="70"/>
        <v>2026</v>
      </c>
      <c r="X142" s="59">
        <f t="shared" si="71"/>
        <v>15000</v>
      </c>
      <c r="Y142" s="59">
        <f t="shared" si="72"/>
        <v>15000</v>
      </c>
      <c r="Z142" t="str">
        <f t="shared" si="73"/>
        <v>Vencido</v>
      </c>
      <c r="AA142" s="39">
        <v>46192</v>
      </c>
      <c r="AB142" s="33">
        <f t="shared" si="74"/>
        <v>6</v>
      </c>
      <c r="AC142" s="33">
        <f t="shared" si="75"/>
        <v>25</v>
      </c>
      <c r="AD142" s="33">
        <f t="shared" si="76"/>
        <v>75</v>
      </c>
      <c r="AE142" s="36">
        <f t="shared" si="77"/>
        <v>0</v>
      </c>
      <c r="AF142" s="36">
        <f t="shared" si="78"/>
        <v>0</v>
      </c>
      <c r="AG142" s="36">
        <f t="shared" si="79"/>
        <v>15000</v>
      </c>
      <c r="AH142" s="36">
        <f t="shared" si="80"/>
        <v>0</v>
      </c>
    </row>
    <row r="143" spans="1:34" x14ac:dyDescent="0.35">
      <c r="A143" s="31" t="s">
        <v>1531</v>
      </c>
      <c r="B143" s="31" t="s">
        <v>1532</v>
      </c>
      <c r="C143" s="31" t="s">
        <v>546</v>
      </c>
      <c r="D143" s="31" t="s">
        <v>1533</v>
      </c>
      <c r="E143" s="30">
        <v>46087</v>
      </c>
      <c r="F143" s="30">
        <v>46117</v>
      </c>
      <c r="G143" s="31" t="s">
        <v>395</v>
      </c>
      <c r="H143" s="31">
        <v>-455037.5</v>
      </c>
      <c r="I143" s="31"/>
      <c r="J143" s="31">
        <v>-455037.5</v>
      </c>
      <c r="K143" s="31">
        <v>-455037.5</v>
      </c>
      <c r="L143" s="31">
        <v>455037.5</v>
      </c>
      <c r="M143" s="31" t="s">
        <v>504</v>
      </c>
      <c r="N143" s="31" t="s">
        <v>544</v>
      </c>
      <c r="P143" s="65">
        <f t="shared" ref="P143:P161" si="81">+F143-E143</f>
        <v>30</v>
      </c>
      <c r="Q143" t="str">
        <f t="shared" ref="Q143:Q161" si="82">IF(P143&gt;1,"Crédito","Contado")</f>
        <v>Crédito</v>
      </c>
      <c r="R143">
        <f t="shared" ref="R143:R161" si="83">DAY(F143)</f>
        <v>5</v>
      </c>
      <c r="S143">
        <f t="shared" ref="S143:S161" si="84">MONTH(F143)</f>
        <v>4</v>
      </c>
      <c r="T143">
        <f t="shared" ref="T143:T161" si="85">YEAR(F143)</f>
        <v>2026</v>
      </c>
      <c r="U143">
        <f t="shared" ref="U143:U161" si="86">DAY(E143)</f>
        <v>6</v>
      </c>
      <c r="V143">
        <f t="shared" ref="V143:V161" si="87">MONTH(E143)</f>
        <v>3</v>
      </c>
      <c r="W143">
        <f t="shared" ref="W143:W161" si="88">YEAR(E143)</f>
        <v>2026</v>
      </c>
      <c r="X143" s="59">
        <f t="shared" ref="X143:X161" si="89">+H143*-1</f>
        <v>455037.5</v>
      </c>
      <c r="Y143" s="59">
        <f t="shared" ref="Y143:Y161" si="90">+J143*-1</f>
        <v>455037.5</v>
      </c>
      <c r="Z143" t="str">
        <f t="shared" ref="Z143:Z161" si="91">IF(F143&gt;AA143,"Vigente","Vencido")</f>
        <v>Vencido</v>
      </c>
      <c r="AA143" s="39">
        <v>46192</v>
      </c>
      <c r="AB143" s="33">
        <f t="shared" ref="AB143:AB160" si="92">MONTH(AA143)</f>
        <v>6</v>
      </c>
      <c r="AC143" s="33">
        <f t="shared" ref="AC143:AC160" si="93">WEEKNUM(AA143)</f>
        <v>25</v>
      </c>
      <c r="AD143" s="33">
        <f t="shared" ref="AD143:AD160" si="94">IF(Z143="Vencido",AA143-F143+1,0)</f>
        <v>76</v>
      </c>
      <c r="AE143" s="36">
        <f t="shared" ref="AE143:AE160" si="95">IF(AD143&gt;0,IF(AD143&lt;31,X143,0),0)</f>
        <v>0</v>
      </c>
      <c r="AF143" s="36">
        <f t="shared" ref="AF143:AF160" si="96">IF(AD143&gt;30,IF(AD143&lt;61,X143,0),0)</f>
        <v>0</v>
      </c>
      <c r="AG143" s="36">
        <f t="shared" ref="AG143:AG160" si="97">IF(AD143&gt;60,X143,0)</f>
        <v>455037.5</v>
      </c>
      <c r="AH143" s="36">
        <f t="shared" ref="AH143:AH160" si="98">IF(Z143="Vigente",X143,0)</f>
        <v>0</v>
      </c>
    </row>
    <row r="144" spans="1:34" x14ac:dyDescent="0.35">
      <c r="A144" s="31" t="s">
        <v>1540</v>
      </c>
      <c r="B144" s="31" t="s">
        <v>1541</v>
      </c>
      <c r="C144" s="31" t="s">
        <v>920</v>
      </c>
      <c r="D144" s="31" t="s">
        <v>1542</v>
      </c>
      <c r="E144" s="30">
        <v>46085</v>
      </c>
      <c r="F144" s="30">
        <v>46115</v>
      </c>
      <c r="G144" s="31" t="s">
        <v>395</v>
      </c>
      <c r="H144" s="31">
        <v>-6800</v>
      </c>
      <c r="I144" s="31"/>
      <c r="J144" s="31">
        <v>-6800</v>
      </c>
      <c r="K144" s="31">
        <v>-6800</v>
      </c>
      <c r="L144" s="31">
        <v>6800</v>
      </c>
      <c r="M144" s="31" t="s">
        <v>504</v>
      </c>
      <c r="N144" s="31" t="s">
        <v>544</v>
      </c>
      <c r="P144" s="65">
        <f t="shared" si="81"/>
        <v>30</v>
      </c>
      <c r="Q144" t="str">
        <f t="shared" si="82"/>
        <v>Crédito</v>
      </c>
      <c r="R144">
        <f t="shared" si="83"/>
        <v>3</v>
      </c>
      <c r="S144">
        <f t="shared" si="84"/>
        <v>4</v>
      </c>
      <c r="T144">
        <f t="shared" si="85"/>
        <v>2026</v>
      </c>
      <c r="U144">
        <f t="shared" si="86"/>
        <v>4</v>
      </c>
      <c r="V144">
        <f t="shared" si="87"/>
        <v>3</v>
      </c>
      <c r="W144">
        <f t="shared" si="88"/>
        <v>2026</v>
      </c>
      <c r="X144" s="59">
        <f t="shared" si="89"/>
        <v>6800</v>
      </c>
      <c r="Y144" s="59">
        <f t="shared" si="90"/>
        <v>6800</v>
      </c>
      <c r="Z144" t="str">
        <f t="shared" si="91"/>
        <v>Vencido</v>
      </c>
      <c r="AA144" s="39">
        <v>46192</v>
      </c>
      <c r="AB144" s="33">
        <f t="shared" si="92"/>
        <v>6</v>
      </c>
      <c r="AC144" s="33">
        <f t="shared" si="93"/>
        <v>25</v>
      </c>
      <c r="AD144" s="33">
        <f t="shared" si="94"/>
        <v>78</v>
      </c>
      <c r="AE144" s="36">
        <f t="shared" si="95"/>
        <v>0</v>
      </c>
      <c r="AF144" s="36">
        <f t="shared" si="96"/>
        <v>0</v>
      </c>
      <c r="AG144" s="36">
        <f t="shared" si="97"/>
        <v>6800</v>
      </c>
      <c r="AH144" s="36">
        <f t="shared" si="98"/>
        <v>0</v>
      </c>
    </row>
    <row r="145" spans="1:34" x14ac:dyDescent="0.35">
      <c r="A145" s="31" t="s">
        <v>955</v>
      </c>
      <c r="B145" s="31" t="s">
        <v>956</v>
      </c>
      <c r="C145" s="31" t="s">
        <v>545</v>
      </c>
      <c r="D145" s="31" t="s">
        <v>957</v>
      </c>
      <c r="E145" s="30">
        <v>45932</v>
      </c>
      <c r="F145" s="30">
        <v>45962</v>
      </c>
      <c r="G145" s="31" t="s">
        <v>395</v>
      </c>
      <c r="H145" s="31">
        <v>-14985</v>
      </c>
      <c r="I145" s="31">
        <v>-2397.6</v>
      </c>
      <c r="J145" s="31">
        <v>-17382.599999999999</v>
      </c>
      <c r="K145" s="31">
        <v>-17382.599999999999</v>
      </c>
      <c r="L145" s="31">
        <v>17382.599999999999</v>
      </c>
      <c r="M145" s="31" t="s">
        <v>504</v>
      </c>
      <c r="N145" s="31" t="s">
        <v>544</v>
      </c>
      <c r="P145" s="65">
        <f t="shared" si="81"/>
        <v>30</v>
      </c>
      <c r="Q145" t="str">
        <f t="shared" si="82"/>
        <v>Crédito</v>
      </c>
      <c r="R145">
        <f t="shared" si="83"/>
        <v>1</v>
      </c>
      <c r="S145">
        <f t="shared" si="84"/>
        <v>11</v>
      </c>
      <c r="T145">
        <f t="shared" si="85"/>
        <v>2025</v>
      </c>
      <c r="U145">
        <f t="shared" si="86"/>
        <v>2</v>
      </c>
      <c r="V145">
        <f t="shared" si="87"/>
        <v>10</v>
      </c>
      <c r="W145">
        <f t="shared" si="88"/>
        <v>2025</v>
      </c>
      <c r="X145" s="59">
        <f t="shared" si="89"/>
        <v>14985</v>
      </c>
      <c r="Y145" s="59">
        <f t="shared" si="90"/>
        <v>17382.599999999999</v>
      </c>
      <c r="Z145" t="str">
        <f t="shared" si="91"/>
        <v>Vencido</v>
      </c>
      <c r="AA145" s="39">
        <v>46192</v>
      </c>
      <c r="AB145" s="33">
        <f t="shared" si="92"/>
        <v>6</v>
      </c>
      <c r="AC145" s="33">
        <f t="shared" si="93"/>
        <v>25</v>
      </c>
      <c r="AD145" s="33">
        <f t="shared" si="94"/>
        <v>231</v>
      </c>
      <c r="AE145" s="36">
        <f t="shared" si="95"/>
        <v>0</v>
      </c>
      <c r="AF145" s="36">
        <f t="shared" si="96"/>
        <v>0</v>
      </c>
      <c r="AG145" s="36">
        <f t="shared" si="97"/>
        <v>14985</v>
      </c>
      <c r="AH145" s="36">
        <f t="shared" si="98"/>
        <v>0</v>
      </c>
    </row>
    <row r="146" spans="1:34" x14ac:dyDescent="0.35">
      <c r="A146" s="31" t="s">
        <v>947</v>
      </c>
      <c r="B146" s="31" t="s">
        <v>948</v>
      </c>
      <c r="C146" s="31" t="s">
        <v>545</v>
      </c>
      <c r="D146" s="31" t="s">
        <v>949</v>
      </c>
      <c r="E146" s="30">
        <v>45927</v>
      </c>
      <c r="F146" s="30">
        <v>45957</v>
      </c>
      <c r="G146" s="31" t="s">
        <v>395</v>
      </c>
      <c r="H146" s="31">
        <v>-7600</v>
      </c>
      <c r="I146" s="31">
        <v>-1216</v>
      </c>
      <c r="J146" s="31">
        <v>-8816</v>
      </c>
      <c r="K146" s="31">
        <v>-8816</v>
      </c>
      <c r="L146" s="31">
        <v>8816</v>
      </c>
      <c r="M146" s="31" t="s">
        <v>504</v>
      </c>
      <c r="N146" s="31" t="s">
        <v>544</v>
      </c>
      <c r="P146" s="65">
        <f t="shared" si="81"/>
        <v>30</v>
      </c>
      <c r="Q146" t="str">
        <f t="shared" si="82"/>
        <v>Crédito</v>
      </c>
      <c r="R146">
        <f t="shared" si="83"/>
        <v>27</v>
      </c>
      <c r="S146">
        <f t="shared" si="84"/>
        <v>10</v>
      </c>
      <c r="T146">
        <f t="shared" si="85"/>
        <v>2025</v>
      </c>
      <c r="U146">
        <f t="shared" si="86"/>
        <v>27</v>
      </c>
      <c r="V146">
        <f t="shared" si="87"/>
        <v>9</v>
      </c>
      <c r="W146">
        <f t="shared" si="88"/>
        <v>2025</v>
      </c>
      <c r="X146" s="59">
        <f t="shared" si="89"/>
        <v>7600</v>
      </c>
      <c r="Y146" s="59">
        <f t="shared" si="90"/>
        <v>8816</v>
      </c>
      <c r="Z146" t="str">
        <f t="shared" si="91"/>
        <v>Vencido</v>
      </c>
      <c r="AA146" s="39">
        <v>46192</v>
      </c>
      <c r="AB146" s="33">
        <f t="shared" si="92"/>
        <v>6</v>
      </c>
      <c r="AC146" s="33">
        <f t="shared" si="93"/>
        <v>25</v>
      </c>
      <c r="AD146" s="33">
        <f t="shared" si="94"/>
        <v>236</v>
      </c>
      <c r="AE146" s="36">
        <f t="shared" si="95"/>
        <v>0</v>
      </c>
      <c r="AF146" s="36">
        <f t="shared" si="96"/>
        <v>0</v>
      </c>
      <c r="AG146" s="36">
        <f t="shared" si="97"/>
        <v>7600</v>
      </c>
      <c r="AH146" s="36">
        <f t="shared" si="98"/>
        <v>0</v>
      </c>
    </row>
    <row r="147" spans="1:34" x14ac:dyDescent="0.35">
      <c r="A147" s="31" t="s">
        <v>950</v>
      </c>
      <c r="B147" s="31" t="s">
        <v>951</v>
      </c>
      <c r="C147" s="31" t="s">
        <v>920</v>
      </c>
      <c r="D147" s="31" t="s">
        <v>952</v>
      </c>
      <c r="E147" s="30">
        <v>45924</v>
      </c>
      <c r="F147" s="30">
        <v>45954</v>
      </c>
      <c r="G147" s="31" t="s">
        <v>395</v>
      </c>
      <c r="H147" s="31">
        <v>-2499.98</v>
      </c>
      <c r="I147" s="31"/>
      <c r="J147" s="31">
        <v>-2499.98</v>
      </c>
      <c r="K147" s="31">
        <v>-2499.98</v>
      </c>
      <c r="L147" s="31">
        <v>2499.98</v>
      </c>
      <c r="M147" s="31" t="s">
        <v>504</v>
      </c>
      <c r="N147" s="31" t="s">
        <v>544</v>
      </c>
      <c r="P147" s="65">
        <f t="shared" si="81"/>
        <v>30</v>
      </c>
      <c r="Q147" t="str">
        <f t="shared" si="82"/>
        <v>Crédito</v>
      </c>
      <c r="R147">
        <f t="shared" si="83"/>
        <v>24</v>
      </c>
      <c r="S147">
        <f t="shared" si="84"/>
        <v>10</v>
      </c>
      <c r="T147">
        <f t="shared" si="85"/>
        <v>2025</v>
      </c>
      <c r="U147">
        <f t="shared" si="86"/>
        <v>24</v>
      </c>
      <c r="V147">
        <f t="shared" si="87"/>
        <v>9</v>
      </c>
      <c r="W147">
        <f t="shared" si="88"/>
        <v>2025</v>
      </c>
      <c r="X147" s="59">
        <f t="shared" si="89"/>
        <v>2499.98</v>
      </c>
      <c r="Y147" s="59">
        <f t="shared" si="90"/>
        <v>2499.98</v>
      </c>
      <c r="Z147" t="str">
        <f t="shared" si="91"/>
        <v>Vencido</v>
      </c>
      <c r="AA147" s="39">
        <v>46192</v>
      </c>
      <c r="AB147" s="33">
        <f t="shared" si="92"/>
        <v>6</v>
      </c>
      <c r="AC147" s="33">
        <f t="shared" si="93"/>
        <v>25</v>
      </c>
      <c r="AD147" s="33">
        <f t="shared" si="94"/>
        <v>239</v>
      </c>
      <c r="AE147" s="36">
        <f t="shared" si="95"/>
        <v>0</v>
      </c>
      <c r="AF147" s="36">
        <f t="shared" si="96"/>
        <v>0</v>
      </c>
      <c r="AG147" s="36">
        <f t="shared" si="97"/>
        <v>2499.98</v>
      </c>
      <c r="AH147" s="36">
        <f t="shared" si="98"/>
        <v>0</v>
      </c>
    </row>
    <row r="148" spans="1:34" x14ac:dyDescent="0.35">
      <c r="A148" s="31" t="s">
        <v>938</v>
      </c>
      <c r="B148" s="31" t="s">
        <v>939</v>
      </c>
      <c r="C148" s="31" t="s">
        <v>545</v>
      </c>
      <c r="D148" s="31" t="s">
        <v>940</v>
      </c>
      <c r="E148" s="30">
        <v>45923</v>
      </c>
      <c r="F148" s="30">
        <v>45953</v>
      </c>
      <c r="G148" s="31" t="s">
        <v>401</v>
      </c>
      <c r="H148" s="31">
        <v>-23857.03</v>
      </c>
      <c r="I148" s="31">
        <v>-3817.12</v>
      </c>
      <c r="J148" s="31">
        <v>-27674.15</v>
      </c>
      <c r="K148" s="31">
        <v>-1503.36</v>
      </c>
      <c r="L148" s="31">
        <v>1503.36</v>
      </c>
      <c r="M148" s="31" t="s">
        <v>504</v>
      </c>
      <c r="N148" s="31" t="s">
        <v>544</v>
      </c>
      <c r="P148" s="65">
        <f t="shared" si="81"/>
        <v>30</v>
      </c>
      <c r="Q148" t="str">
        <f t="shared" si="82"/>
        <v>Crédito</v>
      </c>
      <c r="R148">
        <f t="shared" si="83"/>
        <v>23</v>
      </c>
      <c r="S148">
        <f t="shared" si="84"/>
        <v>10</v>
      </c>
      <c r="T148">
        <f t="shared" si="85"/>
        <v>2025</v>
      </c>
      <c r="U148">
        <f t="shared" si="86"/>
        <v>23</v>
      </c>
      <c r="V148">
        <f t="shared" si="87"/>
        <v>9</v>
      </c>
      <c r="W148">
        <f t="shared" si="88"/>
        <v>2025</v>
      </c>
      <c r="X148" s="59">
        <f t="shared" si="89"/>
        <v>23857.03</v>
      </c>
      <c r="Y148" s="59">
        <f t="shared" si="90"/>
        <v>27674.15</v>
      </c>
      <c r="Z148" t="str">
        <f t="shared" si="91"/>
        <v>Vencido</v>
      </c>
      <c r="AA148" s="39">
        <v>46192</v>
      </c>
      <c r="AB148" s="33">
        <f t="shared" si="92"/>
        <v>6</v>
      </c>
      <c r="AC148" s="33">
        <f t="shared" si="93"/>
        <v>25</v>
      </c>
      <c r="AD148" s="33">
        <f t="shared" si="94"/>
        <v>240</v>
      </c>
      <c r="AE148" s="36">
        <f t="shared" si="95"/>
        <v>0</v>
      </c>
      <c r="AF148" s="36">
        <f t="shared" si="96"/>
        <v>0</v>
      </c>
      <c r="AG148" s="36">
        <f t="shared" si="97"/>
        <v>23857.03</v>
      </c>
      <c r="AH148" s="36">
        <f t="shared" si="98"/>
        <v>0</v>
      </c>
    </row>
    <row r="149" spans="1:34" x14ac:dyDescent="0.35">
      <c r="A149" s="31" t="s">
        <v>927</v>
      </c>
      <c r="B149" s="31" t="s">
        <v>928</v>
      </c>
      <c r="C149" s="31" t="s">
        <v>545</v>
      </c>
      <c r="D149" s="31" t="s">
        <v>929</v>
      </c>
      <c r="E149" s="30">
        <v>45905</v>
      </c>
      <c r="F149" s="30">
        <v>45935</v>
      </c>
      <c r="G149" s="31" t="s">
        <v>401</v>
      </c>
      <c r="H149" s="31">
        <v>-7240.47</v>
      </c>
      <c r="I149" s="31">
        <v>-1158.48</v>
      </c>
      <c r="J149" s="31">
        <v>-8398.9500000000007</v>
      </c>
      <c r="K149" s="31">
        <v>-447.76</v>
      </c>
      <c r="L149" s="31">
        <v>447.76</v>
      </c>
      <c r="M149" s="31" t="s">
        <v>504</v>
      </c>
      <c r="N149" s="31" t="s">
        <v>544</v>
      </c>
      <c r="P149" s="65">
        <f t="shared" si="81"/>
        <v>30</v>
      </c>
      <c r="Q149" t="str">
        <f t="shared" si="82"/>
        <v>Crédito</v>
      </c>
      <c r="R149">
        <f t="shared" si="83"/>
        <v>5</v>
      </c>
      <c r="S149">
        <f t="shared" si="84"/>
        <v>10</v>
      </c>
      <c r="T149">
        <f t="shared" si="85"/>
        <v>2025</v>
      </c>
      <c r="U149">
        <f t="shared" si="86"/>
        <v>5</v>
      </c>
      <c r="V149">
        <f t="shared" si="87"/>
        <v>9</v>
      </c>
      <c r="W149">
        <f t="shared" si="88"/>
        <v>2025</v>
      </c>
      <c r="X149" s="59">
        <f t="shared" si="89"/>
        <v>7240.47</v>
      </c>
      <c r="Y149" s="59">
        <f t="shared" si="90"/>
        <v>8398.9500000000007</v>
      </c>
      <c r="Z149" t="str">
        <f t="shared" si="91"/>
        <v>Vencido</v>
      </c>
      <c r="AA149" s="39">
        <v>46192</v>
      </c>
      <c r="AB149" s="33">
        <f t="shared" si="92"/>
        <v>6</v>
      </c>
      <c r="AC149" s="33">
        <f t="shared" si="93"/>
        <v>25</v>
      </c>
      <c r="AD149" s="33">
        <f t="shared" si="94"/>
        <v>258</v>
      </c>
      <c r="AE149" s="36">
        <f t="shared" si="95"/>
        <v>0</v>
      </c>
      <c r="AF149" s="36">
        <f t="shared" si="96"/>
        <v>0</v>
      </c>
      <c r="AG149" s="36">
        <f t="shared" si="97"/>
        <v>7240.47</v>
      </c>
      <c r="AH149" s="36">
        <f t="shared" si="98"/>
        <v>0</v>
      </c>
    </row>
    <row r="150" spans="1:34" x14ac:dyDescent="0.35">
      <c r="A150" s="31" t="s">
        <v>930</v>
      </c>
      <c r="B150" s="31" t="s">
        <v>928</v>
      </c>
      <c r="C150" s="31" t="s">
        <v>545</v>
      </c>
      <c r="D150" s="31" t="s">
        <v>931</v>
      </c>
      <c r="E150" s="30">
        <v>45904</v>
      </c>
      <c r="F150" s="30">
        <v>45934</v>
      </c>
      <c r="G150" s="31" t="s">
        <v>401</v>
      </c>
      <c r="H150" s="31">
        <v>-21639.89</v>
      </c>
      <c r="I150" s="31">
        <v>-3462.38</v>
      </c>
      <c r="J150" s="31">
        <v>-25102.27</v>
      </c>
      <c r="K150" s="31">
        <v>-1343.28</v>
      </c>
      <c r="L150" s="31">
        <v>1343.28</v>
      </c>
      <c r="M150" s="31" t="s">
        <v>504</v>
      </c>
      <c r="N150" s="31" t="s">
        <v>544</v>
      </c>
      <c r="P150" s="65">
        <f t="shared" si="81"/>
        <v>30</v>
      </c>
      <c r="Q150" t="str">
        <f t="shared" si="82"/>
        <v>Crédito</v>
      </c>
      <c r="R150">
        <f t="shared" si="83"/>
        <v>4</v>
      </c>
      <c r="S150">
        <f t="shared" si="84"/>
        <v>10</v>
      </c>
      <c r="T150">
        <f t="shared" si="85"/>
        <v>2025</v>
      </c>
      <c r="U150">
        <f t="shared" si="86"/>
        <v>4</v>
      </c>
      <c r="V150">
        <f t="shared" si="87"/>
        <v>9</v>
      </c>
      <c r="W150">
        <f t="shared" si="88"/>
        <v>2025</v>
      </c>
      <c r="X150" s="59">
        <f t="shared" si="89"/>
        <v>21639.89</v>
      </c>
      <c r="Y150" s="59">
        <f t="shared" si="90"/>
        <v>25102.27</v>
      </c>
      <c r="Z150" t="str">
        <f t="shared" si="91"/>
        <v>Vencido</v>
      </c>
      <c r="AA150" s="39">
        <v>46192</v>
      </c>
      <c r="AB150" s="33">
        <f t="shared" si="92"/>
        <v>6</v>
      </c>
      <c r="AC150" s="33">
        <f t="shared" si="93"/>
        <v>25</v>
      </c>
      <c r="AD150" s="33">
        <f t="shared" si="94"/>
        <v>259</v>
      </c>
      <c r="AE150" s="36">
        <f t="shared" si="95"/>
        <v>0</v>
      </c>
      <c r="AF150" s="36">
        <f t="shared" si="96"/>
        <v>0</v>
      </c>
      <c r="AG150" s="36">
        <f t="shared" si="97"/>
        <v>21639.89</v>
      </c>
      <c r="AH150" s="36">
        <f t="shared" si="98"/>
        <v>0</v>
      </c>
    </row>
    <row r="151" spans="1:34" x14ac:dyDescent="0.35">
      <c r="A151" s="31" t="s">
        <v>932</v>
      </c>
      <c r="B151" s="31" t="s">
        <v>933</v>
      </c>
      <c r="C151" s="31" t="s">
        <v>920</v>
      </c>
      <c r="D151" s="31" t="s">
        <v>934</v>
      </c>
      <c r="E151" s="30">
        <v>45909</v>
      </c>
      <c r="F151" s="30">
        <v>45939</v>
      </c>
      <c r="G151" s="31" t="s">
        <v>395</v>
      </c>
      <c r="H151" s="31">
        <v>-5000</v>
      </c>
      <c r="I151" s="31"/>
      <c r="J151" s="31">
        <v>-5000</v>
      </c>
      <c r="K151" s="31">
        <v>-5000</v>
      </c>
      <c r="L151" s="31">
        <v>5000</v>
      </c>
      <c r="M151" s="31" t="s">
        <v>504</v>
      </c>
      <c r="N151" s="31" t="s">
        <v>544</v>
      </c>
      <c r="P151" s="65">
        <f t="shared" si="81"/>
        <v>30</v>
      </c>
      <c r="Q151" t="str">
        <f t="shared" si="82"/>
        <v>Crédito</v>
      </c>
      <c r="R151">
        <f t="shared" si="83"/>
        <v>9</v>
      </c>
      <c r="S151">
        <f t="shared" si="84"/>
        <v>10</v>
      </c>
      <c r="T151">
        <f t="shared" si="85"/>
        <v>2025</v>
      </c>
      <c r="U151">
        <f t="shared" si="86"/>
        <v>9</v>
      </c>
      <c r="V151">
        <f t="shared" si="87"/>
        <v>9</v>
      </c>
      <c r="W151">
        <f t="shared" si="88"/>
        <v>2025</v>
      </c>
      <c r="X151" s="59">
        <f t="shared" si="89"/>
        <v>5000</v>
      </c>
      <c r="Y151" s="59">
        <f t="shared" si="90"/>
        <v>5000</v>
      </c>
      <c r="Z151" t="str">
        <f t="shared" si="91"/>
        <v>Vencido</v>
      </c>
      <c r="AA151" s="39">
        <v>46192</v>
      </c>
      <c r="AB151" s="33">
        <f t="shared" si="92"/>
        <v>6</v>
      </c>
      <c r="AC151" s="33">
        <f t="shared" si="93"/>
        <v>25</v>
      </c>
      <c r="AD151" s="33">
        <f t="shared" si="94"/>
        <v>254</v>
      </c>
      <c r="AE151" s="36">
        <f t="shared" si="95"/>
        <v>0</v>
      </c>
      <c r="AF151" s="36">
        <f t="shared" si="96"/>
        <v>0</v>
      </c>
      <c r="AG151" s="36">
        <f t="shared" si="97"/>
        <v>5000</v>
      </c>
      <c r="AH151" s="36">
        <f t="shared" si="98"/>
        <v>0</v>
      </c>
    </row>
    <row r="152" spans="1:34" x14ac:dyDescent="0.35">
      <c r="A152" s="13" t="s">
        <v>923</v>
      </c>
      <c r="B152" s="13" t="s">
        <v>924</v>
      </c>
      <c r="C152" s="13" t="s">
        <v>545</v>
      </c>
      <c r="D152" s="13" t="s">
        <v>925</v>
      </c>
      <c r="E152" s="70">
        <v>45903</v>
      </c>
      <c r="F152" s="70">
        <v>45933</v>
      </c>
      <c r="G152" s="13" t="s">
        <v>401</v>
      </c>
      <c r="H152" s="13">
        <v>-24244.53</v>
      </c>
      <c r="I152" s="13">
        <v>-3879.12</v>
      </c>
      <c r="J152" s="13">
        <v>-28123.65</v>
      </c>
      <c r="K152" s="13">
        <v>-1503.36</v>
      </c>
      <c r="L152" s="13">
        <v>1503.36</v>
      </c>
      <c r="M152" s="13" t="s">
        <v>504</v>
      </c>
      <c r="N152" s="31" t="s">
        <v>544</v>
      </c>
      <c r="P152" s="65">
        <f t="shared" si="81"/>
        <v>30</v>
      </c>
      <c r="Q152" t="str">
        <f t="shared" si="82"/>
        <v>Crédito</v>
      </c>
      <c r="R152">
        <f t="shared" si="83"/>
        <v>3</v>
      </c>
      <c r="S152">
        <f t="shared" si="84"/>
        <v>10</v>
      </c>
      <c r="T152">
        <f t="shared" si="85"/>
        <v>2025</v>
      </c>
      <c r="U152">
        <f t="shared" si="86"/>
        <v>3</v>
      </c>
      <c r="V152">
        <f t="shared" si="87"/>
        <v>9</v>
      </c>
      <c r="W152">
        <f t="shared" si="88"/>
        <v>2025</v>
      </c>
      <c r="X152" s="59">
        <f t="shared" si="89"/>
        <v>24244.53</v>
      </c>
      <c r="Y152" s="59">
        <f t="shared" si="90"/>
        <v>28123.65</v>
      </c>
      <c r="Z152" t="str">
        <f t="shared" si="91"/>
        <v>Vencido</v>
      </c>
      <c r="AA152" s="39">
        <v>46192</v>
      </c>
      <c r="AB152" s="33">
        <f t="shared" si="92"/>
        <v>6</v>
      </c>
      <c r="AC152" s="33">
        <f t="shared" si="93"/>
        <v>25</v>
      </c>
      <c r="AD152" s="33">
        <f t="shared" si="94"/>
        <v>260</v>
      </c>
      <c r="AE152" s="36">
        <f t="shared" si="95"/>
        <v>0</v>
      </c>
      <c r="AF152" s="36">
        <f t="shared" si="96"/>
        <v>0</v>
      </c>
      <c r="AG152" s="36">
        <f t="shared" si="97"/>
        <v>24244.53</v>
      </c>
      <c r="AH152" s="36">
        <f t="shared" si="98"/>
        <v>0</v>
      </c>
    </row>
    <row r="153" spans="1:34" x14ac:dyDescent="0.35">
      <c r="A153" s="13" t="s">
        <v>905</v>
      </c>
      <c r="B153" s="13" t="s">
        <v>906</v>
      </c>
      <c r="C153" s="13" t="s">
        <v>545</v>
      </c>
      <c r="D153" s="13" t="s">
        <v>907</v>
      </c>
      <c r="E153" s="70">
        <v>45888</v>
      </c>
      <c r="F153" s="70">
        <v>45918</v>
      </c>
      <c r="G153" s="13" t="s">
        <v>395</v>
      </c>
      <c r="H153" s="13">
        <v>-12600</v>
      </c>
      <c r="I153" s="13">
        <v>-2016</v>
      </c>
      <c r="J153" s="13">
        <v>-14616</v>
      </c>
      <c r="K153" s="13">
        <v>-14616</v>
      </c>
      <c r="L153" s="13">
        <v>14616</v>
      </c>
      <c r="M153" s="13" t="s">
        <v>504</v>
      </c>
      <c r="N153" s="31" t="s">
        <v>544</v>
      </c>
      <c r="P153" s="65">
        <f t="shared" si="81"/>
        <v>30</v>
      </c>
      <c r="Q153" t="str">
        <f t="shared" si="82"/>
        <v>Crédito</v>
      </c>
      <c r="R153">
        <f t="shared" si="83"/>
        <v>18</v>
      </c>
      <c r="S153">
        <f t="shared" si="84"/>
        <v>9</v>
      </c>
      <c r="T153">
        <f t="shared" si="85"/>
        <v>2025</v>
      </c>
      <c r="U153">
        <f t="shared" si="86"/>
        <v>19</v>
      </c>
      <c r="V153">
        <f t="shared" si="87"/>
        <v>8</v>
      </c>
      <c r="W153">
        <f t="shared" si="88"/>
        <v>2025</v>
      </c>
      <c r="X153" s="59">
        <f t="shared" si="89"/>
        <v>12600</v>
      </c>
      <c r="Y153" s="59">
        <f t="shared" si="90"/>
        <v>14616</v>
      </c>
      <c r="Z153" t="str">
        <f t="shared" si="91"/>
        <v>Vencido</v>
      </c>
      <c r="AA153" s="39">
        <v>46192</v>
      </c>
      <c r="AB153" s="33">
        <f t="shared" si="92"/>
        <v>6</v>
      </c>
      <c r="AC153" s="33">
        <f t="shared" si="93"/>
        <v>25</v>
      </c>
      <c r="AD153" s="33">
        <f t="shared" si="94"/>
        <v>275</v>
      </c>
      <c r="AE153" s="36">
        <f t="shared" si="95"/>
        <v>0</v>
      </c>
      <c r="AF153" s="36">
        <f t="shared" si="96"/>
        <v>0</v>
      </c>
      <c r="AG153" s="36">
        <f t="shared" si="97"/>
        <v>12600</v>
      </c>
      <c r="AH153" s="36">
        <f t="shared" si="98"/>
        <v>0</v>
      </c>
    </row>
    <row r="154" spans="1:34" x14ac:dyDescent="0.35">
      <c r="A154" s="13" t="s">
        <v>908</v>
      </c>
      <c r="B154" s="13" t="s">
        <v>909</v>
      </c>
      <c r="C154" s="13" t="s">
        <v>545</v>
      </c>
      <c r="D154" s="13" t="s">
        <v>910</v>
      </c>
      <c r="E154" s="70">
        <v>45888</v>
      </c>
      <c r="F154" s="70">
        <v>45918</v>
      </c>
      <c r="G154" s="13" t="s">
        <v>395</v>
      </c>
      <c r="H154" s="13">
        <v>-21000</v>
      </c>
      <c r="I154" s="13">
        <v>-3360</v>
      </c>
      <c r="J154" s="13">
        <v>-24360</v>
      </c>
      <c r="K154" s="13">
        <v>-24360</v>
      </c>
      <c r="L154" s="13">
        <v>24360</v>
      </c>
      <c r="M154" s="13" t="s">
        <v>504</v>
      </c>
      <c r="N154" s="31" t="s">
        <v>544</v>
      </c>
      <c r="P154" s="65">
        <f t="shared" si="81"/>
        <v>30</v>
      </c>
      <c r="Q154" t="str">
        <f t="shared" si="82"/>
        <v>Crédito</v>
      </c>
      <c r="R154">
        <f t="shared" si="83"/>
        <v>18</v>
      </c>
      <c r="S154">
        <f t="shared" si="84"/>
        <v>9</v>
      </c>
      <c r="T154">
        <f t="shared" si="85"/>
        <v>2025</v>
      </c>
      <c r="U154">
        <f t="shared" si="86"/>
        <v>19</v>
      </c>
      <c r="V154">
        <f t="shared" si="87"/>
        <v>8</v>
      </c>
      <c r="W154">
        <f t="shared" si="88"/>
        <v>2025</v>
      </c>
      <c r="X154" s="59">
        <f t="shared" si="89"/>
        <v>21000</v>
      </c>
      <c r="Y154" s="59">
        <f t="shared" si="90"/>
        <v>24360</v>
      </c>
      <c r="Z154" t="str">
        <f t="shared" si="91"/>
        <v>Vencido</v>
      </c>
      <c r="AA154" s="39">
        <v>46192</v>
      </c>
      <c r="AB154" s="33">
        <f t="shared" si="92"/>
        <v>6</v>
      </c>
      <c r="AC154" s="33">
        <f t="shared" si="93"/>
        <v>25</v>
      </c>
      <c r="AD154" s="33">
        <f t="shared" si="94"/>
        <v>275</v>
      </c>
      <c r="AE154" s="36">
        <f t="shared" si="95"/>
        <v>0</v>
      </c>
      <c r="AF154" s="36">
        <f t="shared" si="96"/>
        <v>0</v>
      </c>
      <c r="AG154" s="36">
        <f t="shared" si="97"/>
        <v>21000</v>
      </c>
      <c r="AH154" s="36">
        <f t="shared" si="98"/>
        <v>0</v>
      </c>
    </row>
    <row r="155" spans="1:34" x14ac:dyDescent="0.35">
      <c r="A155" s="13" t="s">
        <v>911</v>
      </c>
      <c r="B155" s="13" t="s">
        <v>912</v>
      </c>
      <c r="C155" s="13" t="s">
        <v>545</v>
      </c>
      <c r="D155" s="13" t="s">
        <v>913</v>
      </c>
      <c r="E155" s="70">
        <v>45881</v>
      </c>
      <c r="F155" s="70">
        <v>45911</v>
      </c>
      <c r="G155" s="13" t="s">
        <v>395</v>
      </c>
      <c r="H155" s="13">
        <v>-7600</v>
      </c>
      <c r="I155" s="13">
        <v>-1216</v>
      </c>
      <c r="J155" s="13">
        <v>-8816</v>
      </c>
      <c r="K155" s="13">
        <v>-8816</v>
      </c>
      <c r="L155" s="13">
        <v>8816</v>
      </c>
      <c r="M155" s="13" t="s">
        <v>504</v>
      </c>
      <c r="N155" s="31" t="s">
        <v>544</v>
      </c>
      <c r="P155" s="65">
        <f t="shared" si="81"/>
        <v>30</v>
      </c>
      <c r="Q155" t="str">
        <f t="shared" si="82"/>
        <v>Crédito</v>
      </c>
      <c r="R155">
        <f t="shared" si="83"/>
        <v>11</v>
      </c>
      <c r="S155">
        <f t="shared" si="84"/>
        <v>9</v>
      </c>
      <c r="T155">
        <f t="shared" si="85"/>
        <v>2025</v>
      </c>
      <c r="U155">
        <f t="shared" si="86"/>
        <v>12</v>
      </c>
      <c r="V155">
        <f t="shared" si="87"/>
        <v>8</v>
      </c>
      <c r="W155">
        <f t="shared" si="88"/>
        <v>2025</v>
      </c>
      <c r="X155" s="59">
        <f t="shared" si="89"/>
        <v>7600</v>
      </c>
      <c r="Y155" s="59">
        <f t="shared" si="90"/>
        <v>8816</v>
      </c>
      <c r="Z155" t="str">
        <f t="shared" si="91"/>
        <v>Vencido</v>
      </c>
      <c r="AA155" s="39">
        <v>46192</v>
      </c>
      <c r="AB155" s="33">
        <f t="shared" si="92"/>
        <v>6</v>
      </c>
      <c r="AC155" s="33">
        <f t="shared" si="93"/>
        <v>25</v>
      </c>
      <c r="AD155" s="33">
        <f t="shared" si="94"/>
        <v>282</v>
      </c>
      <c r="AE155" s="36">
        <f t="shared" si="95"/>
        <v>0</v>
      </c>
      <c r="AF155" s="36">
        <f t="shared" si="96"/>
        <v>0</v>
      </c>
      <c r="AG155" s="36">
        <f t="shared" si="97"/>
        <v>7600</v>
      </c>
      <c r="AH155" s="36">
        <f t="shared" si="98"/>
        <v>0</v>
      </c>
    </row>
    <row r="156" spans="1:34" x14ac:dyDescent="0.35">
      <c r="A156" s="13" t="s">
        <v>914</v>
      </c>
      <c r="B156" s="13" t="s">
        <v>915</v>
      </c>
      <c r="C156" s="13" t="s">
        <v>545</v>
      </c>
      <c r="D156" s="13" t="s">
        <v>916</v>
      </c>
      <c r="E156" s="70">
        <v>45883</v>
      </c>
      <c r="F156" s="70">
        <v>45913</v>
      </c>
      <c r="G156" s="13" t="s">
        <v>401</v>
      </c>
      <c r="H156" s="13">
        <v>-7416.85</v>
      </c>
      <c r="I156" s="13">
        <v>-1186.7</v>
      </c>
      <c r="J156" s="13">
        <v>-8603.5499999999993</v>
      </c>
      <c r="K156" s="13">
        <v>-461.68</v>
      </c>
      <c r="L156" s="13">
        <v>461.68</v>
      </c>
      <c r="M156" s="13" t="s">
        <v>504</v>
      </c>
      <c r="N156" s="31" t="s">
        <v>544</v>
      </c>
      <c r="P156" s="65">
        <f t="shared" si="81"/>
        <v>30</v>
      </c>
      <c r="Q156" t="str">
        <f t="shared" si="82"/>
        <v>Crédito</v>
      </c>
      <c r="R156">
        <f t="shared" si="83"/>
        <v>13</v>
      </c>
      <c r="S156">
        <f t="shared" si="84"/>
        <v>9</v>
      </c>
      <c r="T156">
        <f t="shared" si="85"/>
        <v>2025</v>
      </c>
      <c r="U156">
        <f t="shared" si="86"/>
        <v>14</v>
      </c>
      <c r="V156">
        <f t="shared" si="87"/>
        <v>8</v>
      </c>
      <c r="W156">
        <f t="shared" si="88"/>
        <v>2025</v>
      </c>
      <c r="X156" s="59">
        <f t="shared" si="89"/>
        <v>7416.85</v>
      </c>
      <c r="Y156" s="59">
        <f t="shared" si="90"/>
        <v>8603.5499999999993</v>
      </c>
      <c r="Z156" t="str">
        <f t="shared" si="91"/>
        <v>Vencido</v>
      </c>
      <c r="AA156" s="39">
        <v>46192</v>
      </c>
      <c r="AB156" s="33">
        <f t="shared" si="92"/>
        <v>6</v>
      </c>
      <c r="AC156" s="33">
        <f t="shared" si="93"/>
        <v>25</v>
      </c>
      <c r="AD156" s="33">
        <f t="shared" si="94"/>
        <v>280</v>
      </c>
      <c r="AE156" s="36">
        <f t="shared" si="95"/>
        <v>0</v>
      </c>
      <c r="AF156" s="36">
        <f t="shared" si="96"/>
        <v>0</v>
      </c>
      <c r="AG156" s="36">
        <f t="shared" si="97"/>
        <v>7416.85</v>
      </c>
      <c r="AH156" s="36">
        <f t="shared" si="98"/>
        <v>0</v>
      </c>
    </row>
    <row r="157" spans="1:34" x14ac:dyDescent="0.35">
      <c r="A157" s="31" t="s">
        <v>891</v>
      </c>
      <c r="B157" s="31" t="s">
        <v>892</v>
      </c>
      <c r="C157" s="31" t="s">
        <v>406</v>
      </c>
      <c r="D157" s="31" t="s">
        <v>893</v>
      </c>
      <c r="E157" s="30">
        <v>45882</v>
      </c>
      <c r="F157" s="30">
        <v>45912</v>
      </c>
      <c r="G157" s="31" t="s">
        <v>395</v>
      </c>
      <c r="H157" s="31">
        <v>-12540</v>
      </c>
      <c r="I157" s="31">
        <v>-1849.65</v>
      </c>
      <c r="J157" s="31">
        <v>-14389.65</v>
      </c>
      <c r="K157" s="31">
        <v>-14389.65</v>
      </c>
      <c r="L157" s="31">
        <v>14389.65</v>
      </c>
      <c r="M157" s="31" t="s">
        <v>504</v>
      </c>
      <c r="N157" s="31" t="s">
        <v>544</v>
      </c>
      <c r="P157" s="65">
        <f t="shared" si="81"/>
        <v>30</v>
      </c>
      <c r="Q157" t="str">
        <f t="shared" si="82"/>
        <v>Crédito</v>
      </c>
      <c r="R157">
        <f t="shared" si="83"/>
        <v>12</v>
      </c>
      <c r="S157">
        <f t="shared" si="84"/>
        <v>9</v>
      </c>
      <c r="T157">
        <f t="shared" si="85"/>
        <v>2025</v>
      </c>
      <c r="U157">
        <f t="shared" si="86"/>
        <v>13</v>
      </c>
      <c r="V157">
        <f t="shared" si="87"/>
        <v>8</v>
      </c>
      <c r="W157">
        <f t="shared" si="88"/>
        <v>2025</v>
      </c>
      <c r="X157" s="59">
        <f t="shared" si="89"/>
        <v>12540</v>
      </c>
      <c r="Y157" s="59">
        <f t="shared" si="90"/>
        <v>14389.65</v>
      </c>
      <c r="Z157" t="str">
        <f t="shared" si="91"/>
        <v>Vencido</v>
      </c>
      <c r="AA157" s="39">
        <v>46192</v>
      </c>
      <c r="AB157" s="33">
        <f t="shared" si="92"/>
        <v>6</v>
      </c>
      <c r="AC157" s="33">
        <f t="shared" si="93"/>
        <v>25</v>
      </c>
      <c r="AD157" s="33">
        <f t="shared" si="94"/>
        <v>281</v>
      </c>
      <c r="AE157" s="36">
        <f t="shared" si="95"/>
        <v>0</v>
      </c>
      <c r="AF157" s="36">
        <f t="shared" si="96"/>
        <v>0</v>
      </c>
      <c r="AG157" s="36">
        <f t="shared" si="97"/>
        <v>12540</v>
      </c>
      <c r="AH157" s="36">
        <f t="shared" si="98"/>
        <v>0</v>
      </c>
    </row>
    <row r="158" spans="1:34" x14ac:dyDescent="0.35">
      <c r="A158" s="31" t="s">
        <v>877</v>
      </c>
      <c r="B158" s="31" t="s">
        <v>878</v>
      </c>
      <c r="C158" s="31" t="s">
        <v>798</v>
      </c>
      <c r="D158" s="31" t="s">
        <v>879</v>
      </c>
      <c r="E158" s="30">
        <v>45853</v>
      </c>
      <c r="F158" s="30">
        <v>45883</v>
      </c>
      <c r="G158" s="31" t="s">
        <v>395</v>
      </c>
      <c r="H158" s="31">
        <v>-12151.9</v>
      </c>
      <c r="I158" s="31">
        <v>151.9</v>
      </c>
      <c r="J158" s="31">
        <v>-12000</v>
      </c>
      <c r="K158" s="31">
        <v>-12000</v>
      </c>
      <c r="L158" s="31">
        <v>12000</v>
      </c>
      <c r="M158" s="31" t="s">
        <v>504</v>
      </c>
      <c r="N158" s="31" t="s">
        <v>544</v>
      </c>
      <c r="P158" s="65">
        <f t="shared" si="81"/>
        <v>30</v>
      </c>
      <c r="Q158" t="str">
        <f t="shared" si="82"/>
        <v>Crédito</v>
      </c>
      <c r="R158">
        <f t="shared" si="83"/>
        <v>14</v>
      </c>
      <c r="S158">
        <f t="shared" si="84"/>
        <v>8</v>
      </c>
      <c r="T158">
        <f t="shared" si="85"/>
        <v>2025</v>
      </c>
      <c r="U158">
        <f t="shared" si="86"/>
        <v>15</v>
      </c>
      <c r="V158">
        <f t="shared" si="87"/>
        <v>7</v>
      </c>
      <c r="W158">
        <f t="shared" si="88"/>
        <v>2025</v>
      </c>
      <c r="X158" s="59">
        <f t="shared" si="89"/>
        <v>12151.9</v>
      </c>
      <c r="Y158" s="59">
        <f t="shared" si="90"/>
        <v>12000</v>
      </c>
      <c r="Z158" t="str">
        <f t="shared" si="91"/>
        <v>Vencido</v>
      </c>
      <c r="AA158" s="39">
        <v>46192</v>
      </c>
      <c r="AB158" s="33">
        <f t="shared" si="92"/>
        <v>6</v>
      </c>
      <c r="AC158" s="33">
        <f t="shared" si="93"/>
        <v>25</v>
      </c>
      <c r="AD158" s="33">
        <f t="shared" si="94"/>
        <v>310</v>
      </c>
      <c r="AE158" s="36">
        <f t="shared" si="95"/>
        <v>0</v>
      </c>
      <c r="AF158" s="36">
        <f t="shared" si="96"/>
        <v>0</v>
      </c>
      <c r="AG158" s="36">
        <f t="shared" si="97"/>
        <v>12151.9</v>
      </c>
      <c r="AH158" s="36">
        <f t="shared" si="98"/>
        <v>0</v>
      </c>
    </row>
    <row r="159" spans="1:34" x14ac:dyDescent="0.35">
      <c r="A159" s="31" t="s">
        <v>860</v>
      </c>
      <c r="B159" s="31" t="s">
        <v>861</v>
      </c>
      <c r="C159" s="31" t="s">
        <v>798</v>
      </c>
      <c r="D159" s="31" t="s">
        <v>862</v>
      </c>
      <c r="E159" s="30">
        <v>45835</v>
      </c>
      <c r="F159" s="30">
        <v>45865</v>
      </c>
      <c r="G159" s="31" t="s">
        <v>401</v>
      </c>
      <c r="H159" s="31">
        <v>-17003.52</v>
      </c>
      <c r="I159" s="31">
        <v>-2720.56</v>
      </c>
      <c r="J159" s="31">
        <v>-19724.080000000002</v>
      </c>
      <c r="K159" s="31">
        <v>-1044</v>
      </c>
      <c r="L159" s="31">
        <v>1044</v>
      </c>
      <c r="M159" s="31" t="s">
        <v>504</v>
      </c>
      <c r="N159" s="31" t="s">
        <v>544</v>
      </c>
      <c r="P159" s="65">
        <f t="shared" si="81"/>
        <v>30</v>
      </c>
      <c r="Q159" t="str">
        <f t="shared" si="82"/>
        <v>Crédito</v>
      </c>
      <c r="R159">
        <f t="shared" si="83"/>
        <v>27</v>
      </c>
      <c r="S159">
        <f t="shared" si="84"/>
        <v>7</v>
      </c>
      <c r="T159">
        <f t="shared" si="85"/>
        <v>2025</v>
      </c>
      <c r="U159">
        <f t="shared" si="86"/>
        <v>27</v>
      </c>
      <c r="V159">
        <f t="shared" si="87"/>
        <v>6</v>
      </c>
      <c r="W159">
        <f t="shared" si="88"/>
        <v>2025</v>
      </c>
      <c r="X159" s="59">
        <f t="shared" si="89"/>
        <v>17003.52</v>
      </c>
      <c r="Y159" s="59">
        <f t="shared" si="90"/>
        <v>19724.080000000002</v>
      </c>
      <c r="Z159" t="str">
        <f t="shared" si="91"/>
        <v>Vencido</v>
      </c>
      <c r="AA159" s="39">
        <v>46192</v>
      </c>
      <c r="AB159" s="33">
        <f t="shared" si="92"/>
        <v>6</v>
      </c>
      <c r="AC159" s="33">
        <f t="shared" si="93"/>
        <v>25</v>
      </c>
      <c r="AD159" s="33">
        <f t="shared" si="94"/>
        <v>328</v>
      </c>
      <c r="AE159" s="36">
        <f t="shared" si="95"/>
        <v>0</v>
      </c>
      <c r="AF159" s="36">
        <f t="shared" si="96"/>
        <v>0</v>
      </c>
      <c r="AG159" s="36">
        <f t="shared" si="97"/>
        <v>17003.52</v>
      </c>
      <c r="AH159" s="36">
        <f t="shared" si="98"/>
        <v>0</v>
      </c>
    </row>
    <row r="160" spans="1:34" x14ac:dyDescent="0.35">
      <c r="A160" s="31" t="s">
        <v>764</v>
      </c>
      <c r="B160" s="31" t="s">
        <v>765</v>
      </c>
      <c r="C160" s="31" t="s">
        <v>749</v>
      </c>
      <c r="D160" s="31" t="s">
        <v>766</v>
      </c>
      <c r="E160" s="30">
        <v>45635</v>
      </c>
      <c r="F160" s="30">
        <v>45650</v>
      </c>
      <c r="G160" s="31" t="s">
        <v>401</v>
      </c>
      <c r="H160" s="31">
        <v>-48546</v>
      </c>
      <c r="I160" s="31">
        <v>-7767.36</v>
      </c>
      <c r="J160" s="31">
        <v>-56313.36</v>
      </c>
      <c r="K160" s="31">
        <v>-2784</v>
      </c>
      <c r="L160" s="31">
        <v>2784</v>
      </c>
      <c r="M160" s="31" t="s">
        <v>504</v>
      </c>
      <c r="N160" s="31" t="s">
        <v>544</v>
      </c>
      <c r="P160" s="65">
        <f t="shared" si="81"/>
        <v>15</v>
      </c>
      <c r="Q160" t="str">
        <f t="shared" si="82"/>
        <v>Crédito</v>
      </c>
      <c r="R160">
        <f t="shared" si="83"/>
        <v>24</v>
      </c>
      <c r="S160">
        <f t="shared" si="84"/>
        <v>12</v>
      </c>
      <c r="T160">
        <f t="shared" si="85"/>
        <v>2024</v>
      </c>
      <c r="U160">
        <f t="shared" si="86"/>
        <v>9</v>
      </c>
      <c r="V160">
        <f t="shared" si="87"/>
        <v>12</v>
      </c>
      <c r="W160">
        <f t="shared" si="88"/>
        <v>2024</v>
      </c>
      <c r="X160" s="59">
        <f t="shared" si="89"/>
        <v>48546</v>
      </c>
      <c r="Y160" s="59">
        <f t="shared" si="90"/>
        <v>56313.36</v>
      </c>
      <c r="Z160" t="str">
        <f t="shared" si="91"/>
        <v>Vencido</v>
      </c>
      <c r="AA160" s="39">
        <v>46192</v>
      </c>
      <c r="AB160" s="33">
        <f t="shared" si="92"/>
        <v>6</v>
      </c>
      <c r="AC160" s="33">
        <f t="shared" si="93"/>
        <v>25</v>
      </c>
      <c r="AD160" s="33">
        <f t="shared" si="94"/>
        <v>543</v>
      </c>
      <c r="AE160" s="36">
        <f t="shared" si="95"/>
        <v>0</v>
      </c>
      <c r="AF160" s="36">
        <f t="shared" si="96"/>
        <v>0</v>
      </c>
      <c r="AG160" s="36">
        <f t="shared" si="97"/>
        <v>48546</v>
      </c>
      <c r="AH160" s="36">
        <f t="shared" si="98"/>
        <v>0</v>
      </c>
    </row>
    <row r="161" spans="1:34" x14ac:dyDescent="0.35">
      <c r="A161" s="31" t="s">
        <v>754</v>
      </c>
      <c r="B161" s="31" t="s">
        <v>755</v>
      </c>
      <c r="C161" s="31" t="s">
        <v>549</v>
      </c>
      <c r="D161" s="31" t="s">
        <v>756</v>
      </c>
      <c r="E161" s="30">
        <v>45597</v>
      </c>
      <c r="F161" s="30">
        <v>45627</v>
      </c>
      <c r="G161" s="31" t="s">
        <v>401</v>
      </c>
      <c r="H161" s="31">
        <v>-64633.93</v>
      </c>
      <c r="I161" s="31">
        <v>-10341.51</v>
      </c>
      <c r="J161" s="31">
        <v>-74975.44</v>
      </c>
      <c r="K161" s="31">
        <v>-3741.7</v>
      </c>
      <c r="L161" s="31">
        <v>3741.7</v>
      </c>
      <c r="M161" s="31" t="s">
        <v>504</v>
      </c>
      <c r="N161" s="31" t="s">
        <v>544</v>
      </c>
      <c r="P161" s="65">
        <f t="shared" si="81"/>
        <v>30</v>
      </c>
      <c r="Q161" t="str">
        <f t="shared" si="82"/>
        <v>Crédito</v>
      </c>
      <c r="R161">
        <f t="shared" si="83"/>
        <v>1</v>
      </c>
      <c r="S161">
        <f t="shared" si="84"/>
        <v>12</v>
      </c>
      <c r="T161">
        <f t="shared" si="85"/>
        <v>2024</v>
      </c>
      <c r="U161">
        <f t="shared" si="86"/>
        <v>1</v>
      </c>
      <c r="V161">
        <f t="shared" si="87"/>
        <v>11</v>
      </c>
      <c r="W161">
        <f t="shared" si="88"/>
        <v>2024</v>
      </c>
      <c r="X161" s="59">
        <f t="shared" si="89"/>
        <v>64633.93</v>
      </c>
      <c r="Y161" s="59">
        <f t="shared" si="90"/>
        <v>74975.44</v>
      </c>
      <c r="Z161" t="str">
        <f t="shared" si="91"/>
        <v>Vencido</v>
      </c>
      <c r="AA161" s="39">
        <v>46192</v>
      </c>
      <c r="AB161" s="33">
        <f t="shared" ref="AB161" si="99">MONTH(AA161)</f>
        <v>6</v>
      </c>
      <c r="AC161" s="33">
        <f t="shared" ref="AC161" si="100">WEEKNUM(AA161)</f>
        <v>25</v>
      </c>
      <c r="AD161" s="33">
        <f t="shared" ref="AD161" si="101">IF(Z161="Vencido",AA161-F161+1,0)</f>
        <v>566</v>
      </c>
      <c r="AE161" s="36">
        <f t="shared" ref="AE161" si="102">IF(AD161&gt;0,IF(AD161&lt;31,X161,0),0)</f>
        <v>0</v>
      </c>
      <c r="AF161" s="36">
        <f t="shared" ref="AF161" si="103">IF(AD161&gt;30,IF(AD161&lt;61,X161,0),0)</f>
        <v>0</v>
      </c>
      <c r="AG161" s="36">
        <f t="shared" ref="AG161" si="104">IF(AD161&gt;60,X161,0)</f>
        <v>64633.93</v>
      </c>
      <c r="AH161" s="36">
        <f t="shared" ref="AH161" si="105">IF(Z161="Vigente",X161,0)</f>
        <v>0</v>
      </c>
    </row>
    <row r="162" spans="1:34" x14ac:dyDescent="0.35">
      <c r="A162" s="31" t="s">
        <v>2329</v>
      </c>
      <c r="B162" s="31" t="s">
        <v>2330</v>
      </c>
      <c r="C162" s="31" t="s">
        <v>801</v>
      </c>
      <c r="D162" s="31" t="s">
        <v>2331</v>
      </c>
      <c r="E162" s="30">
        <v>46182</v>
      </c>
      <c r="F162" s="30">
        <v>46212</v>
      </c>
      <c r="G162" s="31" t="s">
        <v>395</v>
      </c>
      <c r="H162" s="31">
        <v>-320508</v>
      </c>
      <c r="I162" s="31">
        <v>-51281.279999999999</v>
      </c>
      <c r="J162" s="31">
        <v>-371789.28</v>
      </c>
      <c r="K162" s="31">
        <v>-371789.28</v>
      </c>
      <c r="L162" s="31">
        <v>371789.28</v>
      </c>
      <c r="M162" s="31" t="s">
        <v>504</v>
      </c>
      <c r="N162" s="31" t="s">
        <v>544</v>
      </c>
      <c r="P162" s="65">
        <f t="shared" ref="P162:P225" si="106">+F162-E162</f>
        <v>30</v>
      </c>
      <c r="Q162" t="str">
        <f t="shared" ref="Q162:Q225" si="107">IF(P162&gt;1,"Crédito","Contado")</f>
        <v>Crédito</v>
      </c>
      <c r="R162">
        <f t="shared" ref="R162:R225" si="108">DAY(F162)</f>
        <v>9</v>
      </c>
      <c r="S162">
        <f t="shared" ref="S162:S225" si="109">MONTH(F162)</f>
        <v>7</v>
      </c>
      <c r="T162">
        <f t="shared" ref="T162:T225" si="110">YEAR(F162)</f>
        <v>2026</v>
      </c>
      <c r="U162">
        <f t="shared" ref="U162:U225" si="111">DAY(E162)</f>
        <v>9</v>
      </c>
      <c r="V162">
        <f t="shared" ref="V162:V225" si="112">MONTH(E162)</f>
        <v>6</v>
      </c>
      <c r="W162">
        <f t="shared" ref="W162:W225" si="113">YEAR(E162)</f>
        <v>2026</v>
      </c>
      <c r="X162" s="59">
        <f t="shared" ref="X162:X225" si="114">+H162*-1</f>
        <v>320508</v>
      </c>
      <c r="Y162" s="59">
        <f t="shared" ref="Y162:Y225" si="115">+J162*-1</f>
        <v>371789.28</v>
      </c>
      <c r="Z162" t="str">
        <f t="shared" ref="Z162:Z225" si="116">IF(F162&gt;AA162,"Vigente","Vencido")</f>
        <v>Vigente</v>
      </c>
      <c r="AA162" s="39">
        <v>46185</v>
      </c>
      <c r="AB162" s="33">
        <f t="shared" ref="AB162:AB225" si="117">MONTH(AA162)</f>
        <v>6</v>
      </c>
      <c r="AC162" s="33">
        <f t="shared" ref="AC162:AC225" si="118">WEEKNUM(AA162)</f>
        <v>24</v>
      </c>
      <c r="AD162" s="33">
        <f t="shared" ref="AD162:AD225" si="119">IF(Z162="Vencido",AA162-F162+1,0)</f>
        <v>0</v>
      </c>
      <c r="AE162" s="36">
        <f t="shared" ref="AE162:AE225" si="120">IF(AD162&gt;0,IF(AD162&lt;31,X162,0),0)</f>
        <v>0</v>
      </c>
      <c r="AF162" s="36">
        <f t="shared" ref="AF162:AF225" si="121">IF(AD162&gt;30,IF(AD162&lt;61,X162,0),0)</f>
        <v>0</v>
      </c>
      <c r="AG162" s="36">
        <f t="shared" ref="AG162:AG225" si="122">IF(AD162&gt;60,X162,0)</f>
        <v>0</v>
      </c>
      <c r="AH162" s="36">
        <f t="shared" ref="AH162:AH225" si="123">IF(Z162="Vigente",X162,0)</f>
        <v>320508</v>
      </c>
    </row>
    <row r="163" spans="1:34" x14ac:dyDescent="0.35">
      <c r="A163" s="31" t="s">
        <v>2332</v>
      </c>
      <c r="B163" s="31" t="s">
        <v>2333</v>
      </c>
      <c r="C163" s="31" t="s">
        <v>801</v>
      </c>
      <c r="D163" s="31" t="s">
        <v>2334</v>
      </c>
      <c r="E163" s="30">
        <v>46182</v>
      </c>
      <c r="F163" s="30">
        <v>46227</v>
      </c>
      <c r="G163" s="31" t="s">
        <v>395</v>
      </c>
      <c r="H163" s="31">
        <v>-320508</v>
      </c>
      <c r="I163" s="31">
        <v>-51281.279999999999</v>
      </c>
      <c r="J163" s="31">
        <v>-371789.28</v>
      </c>
      <c r="K163" s="31">
        <v>-371789.28</v>
      </c>
      <c r="L163" s="31">
        <v>371789.28</v>
      </c>
      <c r="M163" s="31" t="s">
        <v>504</v>
      </c>
      <c r="N163" s="31" t="s">
        <v>544</v>
      </c>
      <c r="P163" s="65">
        <f t="shared" si="106"/>
        <v>45</v>
      </c>
      <c r="Q163" t="str">
        <f t="shared" si="107"/>
        <v>Crédito</v>
      </c>
      <c r="R163">
        <f t="shared" si="108"/>
        <v>24</v>
      </c>
      <c r="S163">
        <f t="shared" si="109"/>
        <v>7</v>
      </c>
      <c r="T163">
        <f t="shared" si="110"/>
        <v>2026</v>
      </c>
      <c r="U163">
        <f t="shared" si="111"/>
        <v>9</v>
      </c>
      <c r="V163">
        <f t="shared" si="112"/>
        <v>6</v>
      </c>
      <c r="W163">
        <f t="shared" si="113"/>
        <v>2026</v>
      </c>
      <c r="X163" s="59">
        <f t="shared" si="114"/>
        <v>320508</v>
      </c>
      <c r="Y163" s="59">
        <f t="shared" si="115"/>
        <v>371789.28</v>
      </c>
      <c r="Z163" t="str">
        <f t="shared" si="116"/>
        <v>Vigente</v>
      </c>
      <c r="AA163" s="39">
        <v>46185</v>
      </c>
      <c r="AB163" s="33">
        <f t="shared" si="117"/>
        <v>6</v>
      </c>
      <c r="AC163" s="33">
        <f t="shared" si="118"/>
        <v>24</v>
      </c>
      <c r="AD163" s="33">
        <f t="shared" si="119"/>
        <v>0</v>
      </c>
      <c r="AE163" s="36">
        <f t="shared" si="120"/>
        <v>0</v>
      </c>
      <c r="AF163" s="36">
        <f t="shared" si="121"/>
        <v>0</v>
      </c>
      <c r="AG163" s="36">
        <f t="shared" si="122"/>
        <v>0</v>
      </c>
      <c r="AH163" s="36">
        <f t="shared" si="123"/>
        <v>320508</v>
      </c>
    </row>
    <row r="164" spans="1:34" x14ac:dyDescent="0.35">
      <c r="A164" s="31" t="s">
        <v>2335</v>
      </c>
      <c r="B164" s="31" t="s">
        <v>2336</v>
      </c>
      <c r="C164" s="31" t="s">
        <v>805</v>
      </c>
      <c r="D164" s="31" t="s">
        <v>2337</v>
      </c>
      <c r="E164" s="30">
        <v>46181</v>
      </c>
      <c r="F164" s="30">
        <v>46241</v>
      </c>
      <c r="G164" s="31" t="s">
        <v>401</v>
      </c>
      <c r="H164" s="31">
        <v>-1115915.7</v>
      </c>
      <c r="I164" s="31">
        <v>-178546.51</v>
      </c>
      <c r="J164" s="31">
        <v>-1294462.21</v>
      </c>
      <c r="K164" s="31">
        <v>-74072.97</v>
      </c>
      <c r="L164" s="31">
        <v>74072.97</v>
      </c>
      <c r="M164" s="31" t="s">
        <v>504</v>
      </c>
      <c r="N164" s="31" t="s">
        <v>544</v>
      </c>
      <c r="P164" s="65">
        <f t="shared" si="106"/>
        <v>60</v>
      </c>
      <c r="Q164" t="str">
        <f t="shared" si="107"/>
        <v>Crédito</v>
      </c>
      <c r="R164">
        <f t="shared" si="108"/>
        <v>7</v>
      </c>
      <c r="S164">
        <f t="shared" si="109"/>
        <v>8</v>
      </c>
      <c r="T164">
        <f t="shared" si="110"/>
        <v>2026</v>
      </c>
      <c r="U164">
        <f t="shared" si="111"/>
        <v>8</v>
      </c>
      <c r="V164">
        <f t="shared" si="112"/>
        <v>6</v>
      </c>
      <c r="W164">
        <f t="shared" si="113"/>
        <v>2026</v>
      </c>
      <c r="X164" s="59">
        <f t="shared" si="114"/>
        <v>1115915.7</v>
      </c>
      <c r="Y164" s="59">
        <f t="shared" si="115"/>
        <v>1294462.21</v>
      </c>
      <c r="Z164" t="str">
        <f t="shared" si="116"/>
        <v>Vigente</v>
      </c>
      <c r="AA164" s="39">
        <v>46185</v>
      </c>
      <c r="AB164" s="33">
        <f t="shared" si="117"/>
        <v>6</v>
      </c>
      <c r="AC164" s="33">
        <f t="shared" si="118"/>
        <v>24</v>
      </c>
      <c r="AD164" s="33">
        <f t="shared" si="119"/>
        <v>0</v>
      </c>
      <c r="AE164" s="36">
        <f t="shared" si="120"/>
        <v>0</v>
      </c>
      <c r="AF164" s="36">
        <f t="shared" si="121"/>
        <v>0</v>
      </c>
      <c r="AG164" s="36">
        <f t="shared" si="122"/>
        <v>0</v>
      </c>
      <c r="AH164" s="36">
        <f t="shared" si="123"/>
        <v>1115915.7</v>
      </c>
    </row>
    <row r="165" spans="1:34" x14ac:dyDescent="0.35">
      <c r="A165" s="31" t="s">
        <v>2338</v>
      </c>
      <c r="B165" s="31" t="s">
        <v>2339</v>
      </c>
      <c r="C165" s="31" t="s">
        <v>674</v>
      </c>
      <c r="D165" s="31" t="s">
        <v>2340</v>
      </c>
      <c r="E165" s="30">
        <v>46181</v>
      </c>
      <c r="F165" s="30">
        <v>46211</v>
      </c>
      <c r="G165" s="31" t="s">
        <v>401</v>
      </c>
      <c r="H165" s="31">
        <v>-171431.16</v>
      </c>
      <c r="I165" s="31">
        <v>-27428.99</v>
      </c>
      <c r="J165" s="31">
        <v>-198860.15</v>
      </c>
      <c r="K165" s="31">
        <v>-11379.37</v>
      </c>
      <c r="L165" s="31">
        <v>11379.37</v>
      </c>
      <c r="M165" s="31" t="s">
        <v>504</v>
      </c>
      <c r="N165" s="31" t="s">
        <v>544</v>
      </c>
      <c r="P165" s="65">
        <f t="shared" si="106"/>
        <v>30</v>
      </c>
      <c r="Q165" t="str">
        <f t="shared" si="107"/>
        <v>Crédito</v>
      </c>
      <c r="R165">
        <f t="shared" si="108"/>
        <v>8</v>
      </c>
      <c r="S165">
        <f t="shared" si="109"/>
        <v>7</v>
      </c>
      <c r="T165">
        <f t="shared" si="110"/>
        <v>2026</v>
      </c>
      <c r="U165">
        <f t="shared" si="111"/>
        <v>8</v>
      </c>
      <c r="V165">
        <f t="shared" si="112"/>
        <v>6</v>
      </c>
      <c r="W165">
        <f t="shared" si="113"/>
        <v>2026</v>
      </c>
      <c r="X165" s="59">
        <f t="shared" si="114"/>
        <v>171431.16</v>
      </c>
      <c r="Y165" s="59">
        <f t="shared" si="115"/>
        <v>198860.15</v>
      </c>
      <c r="Z165" t="str">
        <f t="shared" si="116"/>
        <v>Vigente</v>
      </c>
      <c r="AA165" s="39">
        <v>46185</v>
      </c>
      <c r="AB165" s="33">
        <f t="shared" si="117"/>
        <v>6</v>
      </c>
      <c r="AC165" s="33">
        <f t="shared" si="118"/>
        <v>24</v>
      </c>
      <c r="AD165" s="33">
        <f t="shared" si="119"/>
        <v>0</v>
      </c>
      <c r="AE165" s="36">
        <f t="shared" si="120"/>
        <v>0</v>
      </c>
      <c r="AF165" s="36">
        <f t="shared" si="121"/>
        <v>0</v>
      </c>
      <c r="AG165" s="36">
        <f t="shared" si="122"/>
        <v>0</v>
      </c>
      <c r="AH165" s="36">
        <f t="shared" si="123"/>
        <v>171431.16</v>
      </c>
    </row>
    <row r="166" spans="1:34" x14ac:dyDescent="0.35">
      <c r="A166" s="31" t="s">
        <v>2341</v>
      </c>
      <c r="B166" s="31" t="s">
        <v>2342</v>
      </c>
      <c r="C166" s="31" t="s">
        <v>880</v>
      </c>
      <c r="D166" s="31" t="s">
        <v>2343</v>
      </c>
      <c r="E166" s="30">
        <v>46176</v>
      </c>
      <c r="F166" s="30">
        <v>46206</v>
      </c>
      <c r="G166" s="31" t="s">
        <v>401</v>
      </c>
      <c r="H166" s="31">
        <v>-22413.67</v>
      </c>
      <c r="I166" s="31">
        <v>-3586.19</v>
      </c>
      <c r="J166" s="31">
        <v>-25999.86</v>
      </c>
      <c r="K166" s="31">
        <v>-1503.36</v>
      </c>
      <c r="L166" s="31">
        <v>1503.36</v>
      </c>
      <c r="M166" s="31" t="s">
        <v>504</v>
      </c>
      <c r="N166" s="31" t="s">
        <v>544</v>
      </c>
      <c r="P166" s="65">
        <f t="shared" si="106"/>
        <v>30</v>
      </c>
      <c r="Q166" t="str">
        <f t="shared" si="107"/>
        <v>Crédito</v>
      </c>
      <c r="R166">
        <f t="shared" si="108"/>
        <v>3</v>
      </c>
      <c r="S166">
        <f t="shared" si="109"/>
        <v>7</v>
      </c>
      <c r="T166">
        <f t="shared" si="110"/>
        <v>2026</v>
      </c>
      <c r="U166">
        <f t="shared" si="111"/>
        <v>3</v>
      </c>
      <c r="V166">
        <f t="shared" si="112"/>
        <v>6</v>
      </c>
      <c r="W166">
        <f t="shared" si="113"/>
        <v>2026</v>
      </c>
      <c r="X166" s="59">
        <f t="shared" si="114"/>
        <v>22413.67</v>
      </c>
      <c r="Y166" s="59">
        <f t="shared" si="115"/>
        <v>25999.86</v>
      </c>
      <c r="Z166" t="str">
        <f t="shared" si="116"/>
        <v>Vigente</v>
      </c>
      <c r="AA166" s="39">
        <v>46185</v>
      </c>
      <c r="AB166" s="33">
        <f t="shared" si="117"/>
        <v>6</v>
      </c>
      <c r="AC166" s="33">
        <f t="shared" si="118"/>
        <v>24</v>
      </c>
      <c r="AD166" s="33">
        <f t="shared" si="119"/>
        <v>0</v>
      </c>
      <c r="AE166" s="36">
        <f t="shared" si="120"/>
        <v>0</v>
      </c>
      <c r="AF166" s="36">
        <f t="shared" si="121"/>
        <v>0</v>
      </c>
      <c r="AG166" s="36">
        <f t="shared" si="122"/>
        <v>0</v>
      </c>
      <c r="AH166" s="36">
        <f t="shared" si="123"/>
        <v>22413.67</v>
      </c>
    </row>
    <row r="167" spans="1:34" x14ac:dyDescent="0.35">
      <c r="A167" s="31" t="s">
        <v>2278</v>
      </c>
      <c r="B167" s="31" t="s">
        <v>2279</v>
      </c>
      <c r="C167" s="31" t="s">
        <v>414</v>
      </c>
      <c r="D167" s="31" t="s">
        <v>2280</v>
      </c>
      <c r="E167" s="30">
        <v>46175</v>
      </c>
      <c r="F167" s="30">
        <v>46205</v>
      </c>
      <c r="G167" s="31" t="s">
        <v>395</v>
      </c>
      <c r="H167" s="31">
        <v>-475</v>
      </c>
      <c r="I167" s="31">
        <v>-76</v>
      </c>
      <c r="J167" s="31">
        <v>-551</v>
      </c>
      <c r="K167" s="31">
        <v>-551</v>
      </c>
      <c r="L167" s="31">
        <v>551</v>
      </c>
      <c r="M167" s="31" t="s">
        <v>504</v>
      </c>
      <c r="N167" s="31" t="s">
        <v>544</v>
      </c>
      <c r="P167" s="65">
        <f t="shared" si="106"/>
        <v>30</v>
      </c>
      <c r="Q167" t="str">
        <f t="shared" si="107"/>
        <v>Crédito</v>
      </c>
      <c r="R167">
        <f t="shared" si="108"/>
        <v>2</v>
      </c>
      <c r="S167">
        <f t="shared" si="109"/>
        <v>7</v>
      </c>
      <c r="T167">
        <f t="shared" si="110"/>
        <v>2026</v>
      </c>
      <c r="U167">
        <f t="shared" si="111"/>
        <v>2</v>
      </c>
      <c r="V167">
        <f t="shared" si="112"/>
        <v>6</v>
      </c>
      <c r="W167">
        <f t="shared" si="113"/>
        <v>2026</v>
      </c>
      <c r="X167" s="59">
        <f t="shared" si="114"/>
        <v>475</v>
      </c>
      <c r="Y167" s="59">
        <f t="shared" si="115"/>
        <v>551</v>
      </c>
      <c r="Z167" t="str">
        <f t="shared" si="116"/>
        <v>Vigente</v>
      </c>
      <c r="AA167" s="39">
        <v>46185</v>
      </c>
      <c r="AB167" s="33">
        <f t="shared" si="117"/>
        <v>6</v>
      </c>
      <c r="AC167" s="33">
        <f t="shared" si="118"/>
        <v>24</v>
      </c>
      <c r="AD167" s="33">
        <f t="shared" si="119"/>
        <v>0</v>
      </c>
      <c r="AE167" s="36">
        <f t="shared" si="120"/>
        <v>0</v>
      </c>
      <c r="AF167" s="36">
        <f t="shared" si="121"/>
        <v>0</v>
      </c>
      <c r="AG167" s="36">
        <f t="shared" si="122"/>
        <v>0</v>
      </c>
      <c r="AH167" s="36">
        <f t="shared" si="123"/>
        <v>475</v>
      </c>
    </row>
    <row r="168" spans="1:34" x14ac:dyDescent="0.35">
      <c r="A168" s="31" t="s">
        <v>2281</v>
      </c>
      <c r="B168" s="31" t="s">
        <v>2282</v>
      </c>
      <c r="C168" s="31" t="s">
        <v>414</v>
      </c>
      <c r="D168" s="31" t="s">
        <v>2283</v>
      </c>
      <c r="E168" s="30">
        <v>46174</v>
      </c>
      <c r="F168" s="30">
        <v>46204</v>
      </c>
      <c r="G168" s="31" t="s">
        <v>401</v>
      </c>
      <c r="H168" s="31">
        <v>-19375.650000000001</v>
      </c>
      <c r="I168" s="31">
        <v>-3100.1</v>
      </c>
      <c r="J168" s="31">
        <v>-22475.75</v>
      </c>
      <c r="K168" s="31">
        <v>-1295.4000000000001</v>
      </c>
      <c r="L168" s="31">
        <v>1295.4000000000001</v>
      </c>
      <c r="M168" s="31" t="s">
        <v>504</v>
      </c>
      <c r="N168" s="31" t="s">
        <v>544</v>
      </c>
      <c r="P168" s="65">
        <f t="shared" si="106"/>
        <v>30</v>
      </c>
      <c r="Q168" t="str">
        <f t="shared" si="107"/>
        <v>Crédito</v>
      </c>
      <c r="R168">
        <f t="shared" si="108"/>
        <v>1</v>
      </c>
      <c r="S168">
        <f t="shared" si="109"/>
        <v>7</v>
      </c>
      <c r="T168">
        <f t="shared" si="110"/>
        <v>2026</v>
      </c>
      <c r="U168">
        <f t="shared" si="111"/>
        <v>1</v>
      </c>
      <c r="V168">
        <f t="shared" si="112"/>
        <v>6</v>
      </c>
      <c r="W168">
        <f t="shared" si="113"/>
        <v>2026</v>
      </c>
      <c r="X168" s="59">
        <f t="shared" si="114"/>
        <v>19375.650000000001</v>
      </c>
      <c r="Y168" s="59">
        <f t="shared" si="115"/>
        <v>22475.75</v>
      </c>
      <c r="Z168" t="str">
        <f t="shared" si="116"/>
        <v>Vigente</v>
      </c>
      <c r="AA168" s="39">
        <v>46185</v>
      </c>
      <c r="AB168" s="33">
        <f t="shared" si="117"/>
        <v>6</v>
      </c>
      <c r="AC168" s="33">
        <f t="shared" si="118"/>
        <v>24</v>
      </c>
      <c r="AD168" s="33">
        <f t="shared" si="119"/>
        <v>0</v>
      </c>
      <c r="AE168" s="36">
        <f t="shared" si="120"/>
        <v>0</v>
      </c>
      <c r="AF168" s="36">
        <f t="shared" si="121"/>
        <v>0</v>
      </c>
      <c r="AG168" s="36">
        <f t="shared" si="122"/>
        <v>0</v>
      </c>
      <c r="AH168" s="36">
        <f t="shared" si="123"/>
        <v>19375.650000000001</v>
      </c>
    </row>
    <row r="169" spans="1:34" x14ac:dyDescent="0.35">
      <c r="A169" s="31" t="s">
        <v>2284</v>
      </c>
      <c r="B169" s="31" t="s">
        <v>2285</v>
      </c>
      <c r="C169" s="31" t="s">
        <v>801</v>
      </c>
      <c r="D169" s="31" t="s">
        <v>2286</v>
      </c>
      <c r="E169" s="30">
        <v>46175</v>
      </c>
      <c r="F169" s="30">
        <v>46205</v>
      </c>
      <c r="G169" s="31" t="s">
        <v>395</v>
      </c>
      <c r="H169" s="31">
        <v>-110520</v>
      </c>
      <c r="I169" s="31">
        <v>-17683.2</v>
      </c>
      <c r="J169" s="31">
        <v>-128203.2</v>
      </c>
      <c r="K169" s="31">
        <v>-128203.2</v>
      </c>
      <c r="L169" s="31">
        <v>128203.2</v>
      </c>
      <c r="M169" s="31" t="s">
        <v>504</v>
      </c>
      <c r="N169" s="31" t="s">
        <v>544</v>
      </c>
      <c r="P169" s="65">
        <f t="shared" si="106"/>
        <v>30</v>
      </c>
      <c r="Q169" t="str">
        <f t="shared" si="107"/>
        <v>Crédito</v>
      </c>
      <c r="R169">
        <f t="shared" si="108"/>
        <v>2</v>
      </c>
      <c r="S169">
        <f t="shared" si="109"/>
        <v>7</v>
      </c>
      <c r="T169">
        <f t="shared" si="110"/>
        <v>2026</v>
      </c>
      <c r="U169">
        <f t="shared" si="111"/>
        <v>2</v>
      </c>
      <c r="V169">
        <f t="shared" si="112"/>
        <v>6</v>
      </c>
      <c r="W169">
        <f t="shared" si="113"/>
        <v>2026</v>
      </c>
      <c r="X169" s="59">
        <f t="shared" si="114"/>
        <v>110520</v>
      </c>
      <c r="Y169" s="59">
        <f t="shared" si="115"/>
        <v>128203.2</v>
      </c>
      <c r="Z169" t="str">
        <f t="shared" si="116"/>
        <v>Vigente</v>
      </c>
      <c r="AA169" s="39">
        <v>46185</v>
      </c>
      <c r="AB169" s="33">
        <f t="shared" si="117"/>
        <v>6</v>
      </c>
      <c r="AC169" s="33">
        <f t="shared" si="118"/>
        <v>24</v>
      </c>
      <c r="AD169" s="33">
        <f t="shared" si="119"/>
        <v>0</v>
      </c>
      <c r="AE169" s="36">
        <f t="shared" si="120"/>
        <v>0</v>
      </c>
      <c r="AF169" s="36">
        <f t="shared" si="121"/>
        <v>0</v>
      </c>
      <c r="AG169" s="36">
        <f t="shared" si="122"/>
        <v>0</v>
      </c>
      <c r="AH169" s="36">
        <f t="shared" si="123"/>
        <v>110520</v>
      </c>
    </row>
    <row r="170" spans="1:34" x14ac:dyDescent="0.35">
      <c r="A170" s="31" t="s">
        <v>2287</v>
      </c>
      <c r="B170" s="31" t="s">
        <v>2288</v>
      </c>
      <c r="C170" s="31" t="s">
        <v>1329</v>
      </c>
      <c r="D170" s="31" t="s">
        <v>2289</v>
      </c>
      <c r="E170" s="30">
        <v>46174</v>
      </c>
      <c r="F170" s="30">
        <v>46204</v>
      </c>
      <c r="G170" s="31" t="s">
        <v>395</v>
      </c>
      <c r="H170" s="31">
        <v>-13200</v>
      </c>
      <c r="I170" s="31">
        <v>-2112</v>
      </c>
      <c r="J170" s="31">
        <v>-15312</v>
      </c>
      <c r="K170" s="31">
        <v>-15312</v>
      </c>
      <c r="L170" s="31">
        <v>15312</v>
      </c>
      <c r="M170" s="31" t="s">
        <v>504</v>
      </c>
      <c r="N170" s="31" t="s">
        <v>544</v>
      </c>
      <c r="P170" s="65">
        <f t="shared" si="106"/>
        <v>30</v>
      </c>
      <c r="Q170" t="str">
        <f t="shared" si="107"/>
        <v>Crédito</v>
      </c>
      <c r="R170">
        <f t="shared" si="108"/>
        <v>1</v>
      </c>
      <c r="S170">
        <f t="shared" si="109"/>
        <v>7</v>
      </c>
      <c r="T170">
        <f t="shared" si="110"/>
        <v>2026</v>
      </c>
      <c r="U170">
        <f t="shared" si="111"/>
        <v>1</v>
      </c>
      <c r="V170">
        <f t="shared" si="112"/>
        <v>6</v>
      </c>
      <c r="W170">
        <f t="shared" si="113"/>
        <v>2026</v>
      </c>
      <c r="X170" s="59">
        <f t="shared" si="114"/>
        <v>13200</v>
      </c>
      <c r="Y170" s="59">
        <f t="shared" si="115"/>
        <v>15312</v>
      </c>
      <c r="Z170" t="str">
        <f t="shared" si="116"/>
        <v>Vigente</v>
      </c>
      <c r="AA170" s="39">
        <v>46185</v>
      </c>
      <c r="AB170" s="33">
        <f t="shared" si="117"/>
        <v>6</v>
      </c>
      <c r="AC170" s="33">
        <f t="shared" si="118"/>
        <v>24</v>
      </c>
      <c r="AD170" s="33">
        <f t="shared" si="119"/>
        <v>0</v>
      </c>
      <c r="AE170" s="36">
        <f t="shared" si="120"/>
        <v>0</v>
      </c>
      <c r="AF170" s="36">
        <f t="shared" si="121"/>
        <v>0</v>
      </c>
      <c r="AG170" s="36">
        <f t="shared" si="122"/>
        <v>0</v>
      </c>
      <c r="AH170" s="36">
        <f t="shared" si="123"/>
        <v>13200</v>
      </c>
    </row>
    <row r="171" spans="1:34" x14ac:dyDescent="0.35">
      <c r="A171" s="31" t="s">
        <v>2290</v>
      </c>
      <c r="B171" s="31" t="s">
        <v>2291</v>
      </c>
      <c r="C171" s="31" t="s">
        <v>880</v>
      </c>
      <c r="D171" s="31" t="s">
        <v>2292</v>
      </c>
      <c r="E171" s="30">
        <v>46174</v>
      </c>
      <c r="F171" s="30">
        <v>46204</v>
      </c>
      <c r="G171" s="31" t="s">
        <v>401</v>
      </c>
      <c r="H171" s="31">
        <v>-112431.24</v>
      </c>
      <c r="I171" s="31">
        <v>-17989</v>
      </c>
      <c r="J171" s="31">
        <v>-130420.24</v>
      </c>
      <c r="K171" s="31">
        <v>-7516.8</v>
      </c>
      <c r="L171" s="31">
        <v>7516.8</v>
      </c>
      <c r="M171" s="31" t="s">
        <v>504</v>
      </c>
      <c r="N171" s="31" t="s">
        <v>544</v>
      </c>
      <c r="P171" s="65">
        <f t="shared" si="106"/>
        <v>30</v>
      </c>
      <c r="Q171" t="str">
        <f t="shared" si="107"/>
        <v>Crédito</v>
      </c>
      <c r="R171">
        <f t="shared" si="108"/>
        <v>1</v>
      </c>
      <c r="S171">
        <f t="shared" si="109"/>
        <v>7</v>
      </c>
      <c r="T171">
        <f t="shared" si="110"/>
        <v>2026</v>
      </c>
      <c r="U171">
        <f t="shared" si="111"/>
        <v>1</v>
      </c>
      <c r="V171">
        <f t="shared" si="112"/>
        <v>6</v>
      </c>
      <c r="W171">
        <f t="shared" si="113"/>
        <v>2026</v>
      </c>
      <c r="X171" s="59">
        <f t="shared" si="114"/>
        <v>112431.24</v>
      </c>
      <c r="Y171" s="59">
        <f t="shared" si="115"/>
        <v>130420.24</v>
      </c>
      <c r="Z171" t="str">
        <f t="shared" si="116"/>
        <v>Vigente</v>
      </c>
      <c r="AA171" s="39">
        <v>46185</v>
      </c>
      <c r="AB171" s="33">
        <f t="shared" si="117"/>
        <v>6</v>
      </c>
      <c r="AC171" s="33">
        <f t="shared" si="118"/>
        <v>24</v>
      </c>
      <c r="AD171" s="33">
        <f t="shared" si="119"/>
        <v>0</v>
      </c>
      <c r="AE171" s="36">
        <f t="shared" si="120"/>
        <v>0</v>
      </c>
      <c r="AF171" s="36">
        <f t="shared" si="121"/>
        <v>0</v>
      </c>
      <c r="AG171" s="36">
        <f t="shared" si="122"/>
        <v>0</v>
      </c>
      <c r="AH171" s="36">
        <f t="shared" si="123"/>
        <v>112431.24</v>
      </c>
    </row>
    <row r="172" spans="1:34" x14ac:dyDescent="0.35">
      <c r="A172" s="31" t="s">
        <v>2293</v>
      </c>
      <c r="B172" s="31" t="s">
        <v>2294</v>
      </c>
      <c r="C172" s="31" t="s">
        <v>407</v>
      </c>
      <c r="D172" s="31" t="s">
        <v>2295</v>
      </c>
      <c r="E172" s="30">
        <v>46175</v>
      </c>
      <c r="F172" s="30">
        <v>46205</v>
      </c>
      <c r="G172" s="31" t="s">
        <v>395</v>
      </c>
      <c r="H172" s="31">
        <v>-8950</v>
      </c>
      <c r="I172" s="31">
        <v>-1432</v>
      </c>
      <c r="J172" s="31">
        <v>-10382</v>
      </c>
      <c r="K172" s="31">
        <v>-10382</v>
      </c>
      <c r="L172" s="31">
        <v>10382</v>
      </c>
      <c r="M172" s="31" t="s">
        <v>504</v>
      </c>
      <c r="N172" s="31" t="s">
        <v>544</v>
      </c>
      <c r="P172" s="65">
        <f t="shared" si="106"/>
        <v>30</v>
      </c>
      <c r="Q172" t="str">
        <f t="shared" si="107"/>
        <v>Crédito</v>
      </c>
      <c r="R172">
        <f t="shared" si="108"/>
        <v>2</v>
      </c>
      <c r="S172">
        <f t="shared" si="109"/>
        <v>7</v>
      </c>
      <c r="T172">
        <f t="shared" si="110"/>
        <v>2026</v>
      </c>
      <c r="U172">
        <f t="shared" si="111"/>
        <v>2</v>
      </c>
      <c r="V172">
        <f t="shared" si="112"/>
        <v>6</v>
      </c>
      <c r="W172">
        <f t="shared" si="113"/>
        <v>2026</v>
      </c>
      <c r="X172" s="59">
        <f t="shared" si="114"/>
        <v>8950</v>
      </c>
      <c r="Y172" s="59">
        <f t="shared" si="115"/>
        <v>10382</v>
      </c>
      <c r="Z172" t="str">
        <f t="shared" si="116"/>
        <v>Vigente</v>
      </c>
      <c r="AA172" s="39">
        <v>46185</v>
      </c>
      <c r="AB172" s="33">
        <f t="shared" si="117"/>
        <v>6</v>
      </c>
      <c r="AC172" s="33">
        <f t="shared" si="118"/>
        <v>24</v>
      </c>
      <c r="AD172" s="33">
        <f t="shared" si="119"/>
        <v>0</v>
      </c>
      <c r="AE172" s="36">
        <f t="shared" si="120"/>
        <v>0</v>
      </c>
      <c r="AF172" s="36">
        <f t="shared" si="121"/>
        <v>0</v>
      </c>
      <c r="AG172" s="36">
        <f t="shared" si="122"/>
        <v>0</v>
      </c>
      <c r="AH172" s="36">
        <f t="shared" si="123"/>
        <v>8950</v>
      </c>
    </row>
    <row r="173" spans="1:34" x14ac:dyDescent="0.35">
      <c r="A173" s="31" t="s">
        <v>2296</v>
      </c>
      <c r="B173" s="31" t="s">
        <v>2297</v>
      </c>
      <c r="C173" s="31" t="s">
        <v>834</v>
      </c>
      <c r="D173" s="31" t="s">
        <v>2298</v>
      </c>
      <c r="E173" s="30">
        <v>46167</v>
      </c>
      <c r="F173" s="30">
        <v>46197</v>
      </c>
      <c r="G173" s="31" t="s">
        <v>401</v>
      </c>
      <c r="H173" s="31">
        <v>-42437.19</v>
      </c>
      <c r="I173" s="31">
        <v>-6789.95</v>
      </c>
      <c r="J173" s="31">
        <v>-49227.14</v>
      </c>
      <c r="K173" s="31">
        <v>-2842</v>
      </c>
      <c r="L173" s="31">
        <v>2842</v>
      </c>
      <c r="M173" s="31" t="s">
        <v>504</v>
      </c>
      <c r="N173" s="31" t="s">
        <v>544</v>
      </c>
      <c r="P173" s="65">
        <f t="shared" si="106"/>
        <v>30</v>
      </c>
      <c r="Q173" t="str">
        <f t="shared" si="107"/>
        <v>Crédito</v>
      </c>
      <c r="R173">
        <f t="shared" si="108"/>
        <v>24</v>
      </c>
      <c r="S173">
        <f t="shared" si="109"/>
        <v>6</v>
      </c>
      <c r="T173">
        <f t="shared" si="110"/>
        <v>2026</v>
      </c>
      <c r="U173">
        <f t="shared" si="111"/>
        <v>25</v>
      </c>
      <c r="V173">
        <f t="shared" si="112"/>
        <v>5</v>
      </c>
      <c r="W173">
        <f t="shared" si="113"/>
        <v>2026</v>
      </c>
      <c r="X173" s="59">
        <f t="shared" si="114"/>
        <v>42437.19</v>
      </c>
      <c r="Y173" s="59">
        <f t="shared" si="115"/>
        <v>49227.14</v>
      </c>
      <c r="Z173" t="str">
        <f t="shared" si="116"/>
        <v>Vigente</v>
      </c>
      <c r="AA173" s="39">
        <v>46185</v>
      </c>
      <c r="AB173" s="33">
        <f t="shared" si="117"/>
        <v>6</v>
      </c>
      <c r="AC173" s="33">
        <f t="shared" si="118"/>
        <v>24</v>
      </c>
      <c r="AD173" s="33">
        <f t="shared" si="119"/>
        <v>0</v>
      </c>
      <c r="AE173" s="36">
        <f t="shared" si="120"/>
        <v>0</v>
      </c>
      <c r="AF173" s="36">
        <f t="shared" si="121"/>
        <v>0</v>
      </c>
      <c r="AG173" s="36">
        <f t="shared" si="122"/>
        <v>0</v>
      </c>
      <c r="AH173" s="36">
        <f t="shared" si="123"/>
        <v>42437.19</v>
      </c>
    </row>
    <row r="174" spans="1:34" x14ac:dyDescent="0.35">
      <c r="A174" s="31" t="s">
        <v>2299</v>
      </c>
      <c r="B174" s="31" t="s">
        <v>2300</v>
      </c>
      <c r="C174" s="31" t="s">
        <v>834</v>
      </c>
      <c r="D174" s="31" t="s">
        <v>2301</v>
      </c>
      <c r="E174" s="30">
        <v>46167</v>
      </c>
      <c r="F174" s="30">
        <v>46197</v>
      </c>
      <c r="G174" s="31" t="s">
        <v>401</v>
      </c>
      <c r="H174" s="31">
        <v>-127311.56</v>
      </c>
      <c r="I174" s="31">
        <v>-20369.849999999999</v>
      </c>
      <c r="J174" s="31">
        <v>-147681.41</v>
      </c>
      <c r="K174" s="31">
        <v>-8526</v>
      </c>
      <c r="L174" s="31">
        <v>8526</v>
      </c>
      <c r="M174" s="31" t="s">
        <v>504</v>
      </c>
      <c r="N174" s="31" t="s">
        <v>544</v>
      </c>
      <c r="P174" s="65">
        <f t="shared" si="106"/>
        <v>30</v>
      </c>
      <c r="Q174" t="str">
        <f t="shared" si="107"/>
        <v>Crédito</v>
      </c>
      <c r="R174">
        <f t="shared" si="108"/>
        <v>24</v>
      </c>
      <c r="S174">
        <f t="shared" si="109"/>
        <v>6</v>
      </c>
      <c r="T174">
        <f t="shared" si="110"/>
        <v>2026</v>
      </c>
      <c r="U174">
        <f t="shared" si="111"/>
        <v>25</v>
      </c>
      <c r="V174">
        <f t="shared" si="112"/>
        <v>5</v>
      </c>
      <c r="W174">
        <f t="shared" si="113"/>
        <v>2026</v>
      </c>
      <c r="X174" s="59">
        <f t="shared" si="114"/>
        <v>127311.56</v>
      </c>
      <c r="Y174" s="59">
        <f t="shared" si="115"/>
        <v>147681.41</v>
      </c>
      <c r="Z174" t="str">
        <f t="shared" si="116"/>
        <v>Vigente</v>
      </c>
      <c r="AA174" s="39">
        <v>46185</v>
      </c>
      <c r="AB174" s="33">
        <f t="shared" si="117"/>
        <v>6</v>
      </c>
      <c r="AC174" s="33">
        <f t="shared" si="118"/>
        <v>24</v>
      </c>
      <c r="AD174" s="33">
        <f t="shared" si="119"/>
        <v>0</v>
      </c>
      <c r="AE174" s="36">
        <f t="shared" si="120"/>
        <v>0</v>
      </c>
      <c r="AF174" s="36">
        <f t="shared" si="121"/>
        <v>0</v>
      </c>
      <c r="AG174" s="36">
        <f t="shared" si="122"/>
        <v>0</v>
      </c>
      <c r="AH174" s="36">
        <f t="shared" si="123"/>
        <v>127311.56</v>
      </c>
    </row>
    <row r="175" spans="1:34" x14ac:dyDescent="0.35">
      <c r="A175" s="31" t="s">
        <v>2302</v>
      </c>
      <c r="B175" s="31" t="s">
        <v>2303</v>
      </c>
      <c r="C175" s="31" t="s">
        <v>834</v>
      </c>
      <c r="D175" s="31" t="s">
        <v>2304</v>
      </c>
      <c r="E175" s="30">
        <v>46167</v>
      </c>
      <c r="F175" s="30">
        <v>46197</v>
      </c>
      <c r="G175" s="31" t="s">
        <v>401</v>
      </c>
      <c r="H175" s="31">
        <v>-42437.19</v>
      </c>
      <c r="I175" s="31">
        <v>-6789.95</v>
      </c>
      <c r="J175" s="31">
        <v>-49227.14</v>
      </c>
      <c r="K175" s="31">
        <v>-2842</v>
      </c>
      <c r="L175" s="31">
        <v>2842</v>
      </c>
      <c r="M175" s="31" t="s">
        <v>504</v>
      </c>
      <c r="N175" s="31" t="s">
        <v>544</v>
      </c>
      <c r="P175" s="65">
        <f t="shared" si="106"/>
        <v>30</v>
      </c>
      <c r="Q175" t="str">
        <f t="shared" si="107"/>
        <v>Crédito</v>
      </c>
      <c r="R175">
        <f t="shared" si="108"/>
        <v>24</v>
      </c>
      <c r="S175">
        <f t="shared" si="109"/>
        <v>6</v>
      </c>
      <c r="T175">
        <f t="shared" si="110"/>
        <v>2026</v>
      </c>
      <c r="U175">
        <f t="shared" si="111"/>
        <v>25</v>
      </c>
      <c r="V175">
        <f t="shared" si="112"/>
        <v>5</v>
      </c>
      <c r="W175">
        <f t="shared" si="113"/>
        <v>2026</v>
      </c>
      <c r="X175" s="59">
        <f t="shared" si="114"/>
        <v>42437.19</v>
      </c>
      <c r="Y175" s="59">
        <f t="shared" si="115"/>
        <v>49227.14</v>
      </c>
      <c r="Z175" t="str">
        <f t="shared" si="116"/>
        <v>Vigente</v>
      </c>
      <c r="AA175" s="39">
        <v>46185</v>
      </c>
      <c r="AB175" s="33">
        <f t="shared" si="117"/>
        <v>6</v>
      </c>
      <c r="AC175" s="33">
        <f t="shared" si="118"/>
        <v>24</v>
      </c>
      <c r="AD175" s="33">
        <f t="shared" si="119"/>
        <v>0</v>
      </c>
      <c r="AE175" s="36">
        <f t="shared" si="120"/>
        <v>0</v>
      </c>
      <c r="AF175" s="36">
        <f t="shared" si="121"/>
        <v>0</v>
      </c>
      <c r="AG175" s="36">
        <f t="shared" si="122"/>
        <v>0</v>
      </c>
      <c r="AH175" s="36">
        <f t="shared" si="123"/>
        <v>42437.19</v>
      </c>
    </row>
    <row r="176" spans="1:34" x14ac:dyDescent="0.35">
      <c r="A176" s="31" t="s">
        <v>2305</v>
      </c>
      <c r="B176" s="31" t="s">
        <v>2306</v>
      </c>
      <c r="C176" s="31" t="s">
        <v>674</v>
      </c>
      <c r="D176" s="31" t="s">
        <v>2307</v>
      </c>
      <c r="E176" s="30">
        <v>46168</v>
      </c>
      <c r="F176" s="30">
        <v>46198</v>
      </c>
      <c r="G176" s="31" t="s">
        <v>401</v>
      </c>
      <c r="H176" s="31">
        <v>-19862.8</v>
      </c>
      <c r="I176" s="31">
        <v>-3178.05</v>
      </c>
      <c r="J176" s="31">
        <v>-23040.85</v>
      </c>
      <c r="K176" s="31">
        <v>-1334</v>
      </c>
      <c r="L176" s="31">
        <v>1334</v>
      </c>
      <c r="M176" s="31" t="s">
        <v>504</v>
      </c>
      <c r="N176" s="31" t="s">
        <v>544</v>
      </c>
      <c r="P176" s="65">
        <f t="shared" si="106"/>
        <v>30</v>
      </c>
      <c r="Q176" t="str">
        <f t="shared" si="107"/>
        <v>Crédito</v>
      </c>
      <c r="R176">
        <f t="shared" si="108"/>
        <v>25</v>
      </c>
      <c r="S176">
        <f t="shared" si="109"/>
        <v>6</v>
      </c>
      <c r="T176">
        <f t="shared" si="110"/>
        <v>2026</v>
      </c>
      <c r="U176">
        <f t="shared" si="111"/>
        <v>26</v>
      </c>
      <c r="V176">
        <f t="shared" si="112"/>
        <v>5</v>
      </c>
      <c r="W176">
        <f t="shared" si="113"/>
        <v>2026</v>
      </c>
      <c r="X176" s="59">
        <f t="shared" si="114"/>
        <v>19862.8</v>
      </c>
      <c r="Y176" s="59">
        <f t="shared" si="115"/>
        <v>23040.85</v>
      </c>
      <c r="Z176" t="str">
        <f t="shared" si="116"/>
        <v>Vigente</v>
      </c>
      <c r="AA176" s="39">
        <v>46185</v>
      </c>
      <c r="AB176" s="33">
        <f t="shared" si="117"/>
        <v>6</v>
      </c>
      <c r="AC176" s="33">
        <f t="shared" si="118"/>
        <v>24</v>
      </c>
      <c r="AD176" s="33">
        <f t="shared" si="119"/>
        <v>0</v>
      </c>
      <c r="AE176" s="36">
        <f t="shared" si="120"/>
        <v>0</v>
      </c>
      <c r="AF176" s="36">
        <f t="shared" si="121"/>
        <v>0</v>
      </c>
      <c r="AG176" s="36">
        <f t="shared" si="122"/>
        <v>0</v>
      </c>
      <c r="AH176" s="36">
        <f t="shared" si="123"/>
        <v>19862.8</v>
      </c>
    </row>
    <row r="177" spans="1:34" x14ac:dyDescent="0.35">
      <c r="A177" s="13" t="s">
        <v>2272</v>
      </c>
      <c r="B177" s="13" t="s">
        <v>2273</v>
      </c>
      <c r="C177" s="13" t="s">
        <v>801</v>
      </c>
      <c r="D177" s="13" t="s">
        <v>2274</v>
      </c>
      <c r="E177" s="70">
        <v>46170</v>
      </c>
      <c r="F177" s="70">
        <v>46200</v>
      </c>
      <c r="G177" s="13" t="s">
        <v>395</v>
      </c>
      <c r="H177" s="13">
        <v>-44208</v>
      </c>
      <c r="I177" s="13">
        <v>-7073.28</v>
      </c>
      <c r="J177" s="13">
        <v>-51281.279999999999</v>
      </c>
      <c r="K177" s="13">
        <v>-51281.279999999999</v>
      </c>
      <c r="L177" s="13">
        <v>51281.279999999999</v>
      </c>
      <c r="M177" s="13" t="s">
        <v>504</v>
      </c>
      <c r="N177" s="31" t="s">
        <v>544</v>
      </c>
      <c r="P177" s="65">
        <f t="shared" si="106"/>
        <v>30</v>
      </c>
      <c r="Q177" t="str">
        <f t="shared" si="107"/>
        <v>Crédito</v>
      </c>
      <c r="R177">
        <f t="shared" si="108"/>
        <v>27</v>
      </c>
      <c r="S177">
        <f t="shared" si="109"/>
        <v>6</v>
      </c>
      <c r="T177">
        <f t="shared" si="110"/>
        <v>2026</v>
      </c>
      <c r="U177">
        <f t="shared" si="111"/>
        <v>28</v>
      </c>
      <c r="V177">
        <f t="shared" si="112"/>
        <v>5</v>
      </c>
      <c r="W177">
        <f t="shared" si="113"/>
        <v>2026</v>
      </c>
      <c r="X177" s="59">
        <f t="shared" si="114"/>
        <v>44208</v>
      </c>
      <c r="Y177" s="59">
        <f t="shared" si="115"/>
        <v>51281.279999999999</v>
      </c>
      <c r="Z177" t="str">
        <f t="shared" si="116"/>
        <v>Vigente</v>
      </c>
      <c r="AA177" s="39">
        <v>46185</v>
      </c>
      <c r="AB177" s="33">
        <f t="shared" si="117"/>
        <v>6</v>
      </c>
      <c r="AC177" s="33">
        <f t="shared" si="118"/>
        <v>24</v>
      </c>
      <c r="AD177" s="33">
        <f t="shared" si="119"/>
        <v>0</v>
      </c>
      <c r="AE177" s="36">
        <f t="shared" si="120"/>
        <v>0</v>
      </c>
      <c r="AF177" s="36">
        <f t="shared" si="121"/>
        <v>0</v>
      </c>
      <c r="AG177" s="36">
        <f t="shared" si="122"/>
        <v>0</v>
      </c>
      <c r="AH177" s="36">
        <f t="shared" si="123"/>
        <v>44208</v>
      </c>
    </row>
    <row r="178" spans="1:34" x14ac:dyDescent="0.35">
      <c r="A178" s="13" t="s">
        <v>2275</v>
      </c>
      <c r="B178" s="13" t="s">
        <v>2276</v>
      </c>
      <c r="C178" s="13" t="s">
        <v>674</v>
      </c>
      <c r="D178" s="13" t="s">
        <v>2277</v>
      </c>
      <c r="E178" s="70">
        <v>46169</v>
      </c>
      <c r="F178" s="70">
        <v>46199</v>
      </c>
      <c r="G178" s="13" t="s">
        <v>395</v>
      </c>
      <c r="H178" s="13">
        <v>-23040</v>
      </c>
      <c r="I178" s="13">
        <v>-3686.4</v>
      </c>
      <c r="J178" s="13">
        <v>-26726.400000000001</v>
      </c>
      <c r="K178" s="13">
        <v>-26726.400000000001</v>
      </c>
      <c r="L178" s="13">
        <v>26726.400000000001</v>
      </c>
      <c r="M178" s="13" t="s">
        <v>504</v>
      </c>
      <c r="N178" s="31" t="s">
        <v>544</v>
      </c>
      <c r="P178" s="65">
        <f t="shared" si="106"/>
        <v>30</v>
      </c>
      <c r="Q178" t="str">
        <f t="shared" si="107"/>
        <v>Crédito</v>
      </c>
      <c r="R178">
        <f t="shared" si="108"/>
        <v>26</v>
      </c>
      <c r="S178">
        <f t="shared" si="109"/>
        <v>6</v>
      </c>
      <c r="T178">
        <f t="shared" si="110"/>
        <v>2026</v>
      </c>
      <c r="U178">
        <f t="shared" si="111"/>
        <v>27</v>
      </c>
      <c r="V178">
        <f t="shared" si="112"/>
        <v>5</v>
      </c>
      <c r="W178">
        <f t="shared" si="113"/>
        <v>2026</v>
      </c>
      <c r="X178" s="59">
        <f t="shared" si="114"/>
        <v>23040</v>
      </c>
      <c r="Y178" s="59">
        <f t="shared" si="115"/>
        <v>26726.400000000001</v>
      </c>
      <c r="Z178" t="str">
        <f t="shared" si="116"/>
        <v>Vigente</v>
      </c>
      <c r="AA178" s="39">
        <v>46185</v>
      </c>
      <c r="AB178" s="33">
        <f t="shared" si="117"/>
        <v>6</v>
      </c>
      <c r="AC178" s="33">
        <f t="shared" si="118"/>
        <v>24</v>
      </c>
      <c r="AD178" s="33">
        <f t="shared" si="119"/>
        <v>0</v>
      </c>
      <c r="AE178" s="36">
        <f t="shared" si="120"/>
        <v>0</v>
      </c>
      <c r="AF178" s="36">
        <f t="shared" si="121"/>
        <v>0</v>
      </c>
      <c r="AG178" s="36">
        <f t="shared" si="122"/>
        <v>0</v>
      </c>
      <c r="AH178" s="36">
        <f t="shared" si="123"/>
        <v>23040</v>
      </c>
    </row>
    <row r="179" spans="1:34" x14ac:dyDescent="0.35">
      <c r="A179" s="13" t="s">
        <v>2269</v>
      </c>
      <c r="B179" s="13" t="s">
        <v>2270</v>
      </c>
      <c r="C179" s="13" t="s">
        <v>1296</v>
      </c>
      <c r="D179" s="13" t="s">
        <v>2271</v>
      </c>
      <c r="E179" s="70">
        <v>46168</v>
      </c>
      <c r="F179" s="70">
        <v>46198</v>
      </c>
      <c r="G179" s="13" t="s">
        <v>401</v>
      </c>
      <c r="H179" s="13">
        <v>-238353.6</v>
      </c>
      <c r="I179" s="13">
        <v>-38136.58</v>
      </c>
      <c r="J179" s="13">
        <v>-276490.18</v>
      </c>
      <c r="K179" s="13">
        <v>-16008</v>
      </c>
      <c r="L179" s="13">
        <v>16008</v>
      </c>
      <c r="M179" s="13" t="s">
        <v>504</v>
      </c>
      <c r="N179" s="31" t="s">
        <v>544</v>
      </c>
      <c r="P179" s="65">
        <f t="shared" si="106"/>
        <v>30</v>
      </c>
      <c r="Q179" t="str">
        <f t="shared" si="107"/>
        <v>Crédito</v>
      </c>
      <c r="R179">
        <f t="shared" si="108"/>
        <v>25</v>
      </c>
      <c r="S179">
        <f t="shared" si="109"/>
        <v>6</v>
      </c>
      <c r="T179">
        <f t="shared" si="110"/>
        <v>2026</v>
      </c>
      <c r="U179">
        <f t="shared" si="111"/>
        <v>26</v>
      </c>
      <c r="V179">
        <f t="shared" si="112"/>
        <v>5</v>
      </c>
      <c r="W179">
        <f t="shared" si="113"/>
        <v>2026</v>
      </c>
      <c r="X179" s="59">
        <f t="shared" si="114"/>
        <v>238353.6</v>
      </c>
      <c r="Y179" s="59">
        <f t="shared" si="115"/>
        <v>276490.18</v>
      </c>
      <c r="Z179" t="str">
        <f t="shared" si="116"/>
        <v>Vigente</v>
      </c>
      <c r="AA179" s="39">
        <v>46185</v>
      </c>
      <c r="AB179" s="33">
        <f t="shared" si="117"/>
        <v>6</v>
      </c>
      <c r="AC179" s="33">
        <f t="shared" si="118"/>
        <v>24</v>
      </c>
      <c r="AD179" s="33">
        <f t="shared" si="119"/>
        <v>0</v>
      </c>
      <c r="AE179" s="36">
        <f t="shared" si="120"/>
        <v>0</v>
      </c>
      <c r="AF179" s="36">
        <f t="shared" si="121"/>
        <v>0</v>
      </c>
      <c r="AG179" s="36">
        <f t="shared" si="122"/>
        <v>0</v>
      </c>
      <c r="AH179" s="36">
        <f t="shared" si="123"/>
        <v>238353.6</v>
      </c>
    </row>
    <row r="180" spans="1:34" x14ac:dyDescent="0.35">
      <c r="A180" s="31" t="s">
        <v>2194</v>
      </c>
      <c r="B180" s="31" t="s">
        <v>2195</v>
      </c>
      <c r="C180" s="31" t="s">
        <v>414</v>
      </c>
      <c r="D180" s="31" t="s">
        <v>2196</v>
      </c>
      <c r="E180" s="30">
        <v>46170</v>
      </c>
      <c r="F180" s="30">
        <v>46200</v>
      </c>
      <c r="G180" s="31" t="s">
        <v>395</v>
      </c>
      <c r="H180" s="31">
        <v>-83500</v>
      </c>
      <c r="I180" s="31"/>
      <c r="J180" s="31">
        <v>-83500</v>
      </c>
      <c r="K180" s="31">
        <v>-83500</v>
      </c>
      <c r="L180" s="31">
        <v>83500</v>
      </c>
      <c r="M180" s="31" t="s">
        <v>504</v>
      </c>
      <c r="N180" s="31" t="s">
        <v>544</v>
      </c>
      <c r="P180" s="65">
        <f t="shared" si="106"/>
        <v>30</v>
      </c>
      <c r="Q180" t="str">
        <f t="shared" si="107"/>
        <v>Crédito</v>
      </c>
      <c r="R180">
        <f t="shared" si="108"/>
        <v>27</v>
      </c>
      <c r="S180">
        <f t="shared" si="109"/>
        <v>6</v>
      </c>
      <c r="T180">
        <f t="shared" si="110"/>
        <v>2026</v>
      </c>
      <c r="U180">
        <f t="shared" si="111"/>
        <v>28</v>
      </c>
      <c r="V180">
        <f t="shared" si="112"/>
        <v>5</v>
      </c>
      <c r="W180">
        <f t="shared" si="113"/>
        <v>2026</v>
      </c>
      <c r="X180" s="59">
        <f t="shared" si="114"/>
        <v>83500</v>
      </c>
      <c r="Y180" s="59">
        <f t="shared" si="115"/>
        <v>83500</v>
      </c>
      <c r="Z180" t="str">
        <f t="shared" si="116"/>
        <v>Vigente</v>
      </c>
      <c r="AA180" s="39">
        <v>46185</v>
      </c>
      <c r="AB180" s="33">
        <f t="shared" si="117"/>
        <v>6</v>
      </c>
      <c r="AC180" s="33">
        <f t="shared" si="118"/>
        <v>24</v>
      </c>
      <c r="AD180" s="33">
        <f t="shared" si="119"/>
        <v>0</v>
      </c>
      <c r="AE180" s="36">
        <f t="shared" si="120"/>
        <v>0</v>
      </c>
      <c r="AF180" s="36">
        <f t="shared" si="121"/>
        <v>0</v>
      </c>
      <c r="AG180" s="36">
        <f t="shared" si="122"/>
        <v>0</v>
      </c>
      <c r="AH180" s="36">
        <f t="shared" si="123"/>
        <v>83500</v>
      </c>
    </row>
    <row r="181" spans="1:34" x14ac:dyDescent="0.35">
      <c r="A181" s="31" t="s">
        <v>2197</v>
      </c>
      <c r="B181" s="31" t="s">
        <v>2198</v>
      </c>
      <c r="C181" s="31" t="s">
        <v>1329</v>
      </c>
      <c r="D181" s="31" t="s">
        <v>2199</v>
      </c>
      <c r="E181" s="30">
        <v>46168</v>
      </c>
      <c r="F181" s="30">
        <v>46198</v>
      </c>
      <c r="G181" s="31" t="s">
        <v>395</v>
      </c>
      <c r="H181" s="31">
        <v>-13200</v>
      </c>
      <c r="I181" s="31">
        <v>-2112</v>
      </c>
      <c r="J181" s="31">
        <v>-15312</v>
      </c>
      <c r="K181" s="31">
        <v>-15312</v>
      </c>
      <c r="L181" s="31">
        <v>15312</v>
      </c>
      <c r="M181" s="31" t="s">
        <v>504</v>
      </c>
      <c r="N181" s="31" t="s">
        <v>544</v>
      </c>
      <c r="P181" s="65">
        <f t="shared" si="106"/>
        <v>30</v>
      </c>
      <c r="Q181" t="str">
        <f t="shared" si="107"/>
        <v>Crédito</v>
      </c>
      <c r="R181">
        <f t="shared" si="108"/>
        <v>25</v>
      </c>
      <c r="S181">
        <f t="shared" si="109"/>
        <v>6</v>
      </c>
      <c r="T181">
        <f t="shared" si="110"/>
        <v>2026</v>
      </c>
      <c r="U181">
        <f t="shared" si="111"/>
        <v>26</v>
      </c>
      <c r="V181">
        <f t="shared" si="112"/>
        <v>5</v>
      </c>
      <c r="W181">
        <f t="shared" si="113"/>
        <v>2026</v>
      </c>
      <c r="X181" s="59">
        <f t="shared" si="114"/>
        <v>13200</v>
      </c>
      <c r="Y181" s="59">
        <f t="shared" si="115"/>
        <v>15312</v>
      </c>
      <c r="Z181" t="str">
        <f t="shared" si="116"/>
        <v>Vigente</v>
      </c>
      <c r="AA181" s="39">
        <v>46185</v>
      </c>
      <c r="AB181" s="33">
        <f t="shared" si="117"/>
        <v>6</v>
      </c>
      <c r="AC181" s="33">
        <f t="shared" si="118"/>
        <v>24</v>
      </c>
      <c r="AD181" s="33">
        <f t="shared" si="119"/>
        <v>0</v>
      </c>
      <c r="AE181" s="36">
        <f t="shared" si="120"/>
        <v>0</v>
      </c>
      <c r="AF181" s="36">
        <f t="shared" si="121"/>
        <v>0</v>
      </c>
      <c r="AG181" s="36">
        <f t="shared" si="122"/>
        <v>0</v>
      </c>
      <c r="AH181" s="36">
        <f t="shared" si="123"/>
        <v>13200</v>
      </c>
    </row>
    <row r="182" spans="1:34" x14ac:dyDescent="0.35">
      <c r="A182" s="31" t="s">
        <v>2200</v>
      </c>
      <c r="B182" s="31" t="s">
        <v>2201</v>
      </c>
      <c r="C182" s="31" t="s">
        <v>414</v>
      </c>
      <c r="D182" s="31" t="s">
        <v>2202</v>
      </c>
      <c r="E182" s="30">
        <v>46168</v>
      </c>
      <c r="F182" s="30">
        <v>46198</v>
      </c>
      <c r="G182" s="31" t="s">
        <v>395</v>
      </c>
      <c r="H182" s="31">
        <v>-2200</v>
      </c>
      <c r="I182" s="31">
        <v>-352</v>
      </c>
      <c r="J182" s="31">
        <v>-2552</v>
      </c>
      <c r="K182" s="31">
        <v>-2552</v>
      </c>
      <c r="L182" s="31">
        <v>2552</v>
      </c>
      <c r="M182" s="31" t="s">
        <v>504</v>
      </c>
      <c r="N182" s="31" t="s">
        <v>544</v>
      </c>
      <c r="P182" s="65">
        <f t="shared" si="106"/>
        <v>30</v>
      </c>
      <c r="Q182" t="str">
        <f t="shared" si="107"/>
        <v>Crédito</v>
      </c>
      <c r="R182">
        <f t="shared" si="108"/>
        <v>25</v>
      </c>
      <c r="S182">
        <f t="shared" si="109"/>
        <v>6</v>
      </c>
      <c r="T182">
        <f t="shared" si="110"/>
        <v>2026</v>
      </c>
      <c r="U182">
        <f t="shared" si="111"/>
        <v>26</v>
      </c>
      <c r="V182">
        <f t="shared" si="112"/>
        <v>5</v>
      </c>
      <c r="W182">
        <f t="shared" si="113"/>
        <v>2026</v>
      </c>
      <c r="X182" s="59">
        <f t="shared" si="114"/>
        <v>2200</v>
      </c>
      <c r="Y182" s="59">
        <f t="shared" si="115"/>
        <v>2552</v>
      </c>
      <c r="Z182" t="str">
        <f t="shared" si="116"/>
        <v>Vigente</v>
      </c>
      <c r="AA182" s="39">
        <v>46185</v>
      </c>
      <c r="AB182" s="33">
        <f t="shared" si="117"/>
        <v>6</v>
      </c>
      <c r="AC182" s="33">
        <f t="shared" si="118"/>
        <v>24</v>
      </c>
      <c r="AD182" s="33">
        <f t="shared" si="119"/>
        <v>0</v>
      </c>
      <c r="AE182" s="36">
        <f t="shared" si="120"/>
        <v>0</v>
      </c>
      <c r="AF182" s="36">
        <f t="shared" si="121"/>
        <v>0</v>
      </c>
      <c r="AG182" s="36">
        <f t="shared" si="122"/>
        <v>0</v>
      </c>
      <c r="AH182" s="36">
        <f t="shared" si="123"/>
        <v>2200</v>
      </c>
    </row>
    <row r="183" spans="1:34" x14ac:dyDescent="0.35">
      <c r="A183" s="31" t="s">
        <v>2203</v>
      </c>
      <c r="B183" s="31" t="s">
        <v>2204</v>
      </c>
      <c r="C183" s="31" t="s">
        <v>1500</v>
      </c>
      <c r="D183" s="31" t="s">
        <v>2205</v>
      </c>
      <c r="E183" s="30">
        <v>46167</v>
      </c>
      <c r="F183" s="30">
        <v>46197</v>
      </c>
      <c r="G183" s="31" t="s">
        <v>401</v>
      </c>
      <c r="H183" s="31">
        <v>-19434.5</v>
      </c>
      <c r="I183" s="31">
        <v>-3109.52</v>
      </c>
      <c r="J183" s="31">
        <v>-22544.02</v>
      </c>
      <c r="K183" s="31">
        <v>-1301.52</v>
      </c>
      <c r="L183" s="31">
        <v>1301.52</v>
      </c>
      <c r="M183" s="31" t="s">
        <v>504</v>
      </c>
      <c r="N183" s="31" t="s">
        <v>544</v>
      </c>
      <c r="P183" s="65">
        <f t="shared" si="106"/>
        <v>30</v>
      </c>
      <c r="Q183" t="str">
        <f t="shared" si="107"/>
        <v>Crédito</v>
      </c>
      <c r="R183">
        <f t="shared" si="108"/>
        <v>24</v>
      </c>
      <c r="S183">
        <f t="shared" si="109"/>
        <v>6</v>
      </c>
      <c r="T183">
        <f t="shared" si="110"/>
        <v>2026</v>
      </c>
      <c r="U183">
        <f t="shared" si="111"/>
        <v>25</v>
      </c>
      <c r="V183">
        <f t="shared" si="112"/>
        <v>5</v>
      </c>
      <c r="W183">
        <f t="shared" si="113"/>
        <v>2026</v>
      </c>
      <c r="X183" s="59">
        <f t="shared" si="114"/>
        <v>19434.5</v>
      </c>
      <c r="Y183" s="59">
        <f t="shared" si="115"/>
        <v>22544.02</v>
      </c>
      <c r="Z183" t="str">
        <f t="shared" si="116"/>
        <v>Vigente</v>
      </c>
      <c r="AA183" s="39">
        <v>46185</v>
      </c>
      <c r="AB183" s="33">
        <f t="shared" si="117"/>
        <v>6</v>
      </c>
      <c r="AC183" s="33">
        <f t="shared" si="118"/>
        <v>24</v>
      </c>
      <c r="AD183" s="33">
        <f t="shared" si="119"/>
        <v>0</v>
      </c>
      <c r="AE183" s="36">
        <f t="shared" si="120"/>
        <v>0</v>
      </c>
      <c r="AF183" s="36">
        <f t="shared" si="121"/>
        <v>0</v>
      </c>
      <c r="AG183" s="36">
        <f t="shared" si="122"/>
        <v>0</v>
      </c>
      <c r="AH183" s="36">
        <f t="shared" si="123"/>
        <v>19434.5</v>
      </c>
    </row>
    <row r="184" spans="1:34" x14ac:dyDescent="0.35">
      <c r="A184" s="31" t="s">
        <v>2206</v>
      </c>
      <c r="B184" s="31" t="s">
        <v>2207</v>
      </c>
      <c r="C184" s="31" t="s">
        <v>674</v>
      </c>
      <c r="D184" s="31" t="s">
        <v>2208</v>
      </c>
      <c r="E184" s="30">
        <v>46161</v>
      </c>
      <c r="F184" s="30">
        <v>46191</v>
      </c>
      <c r="G184" s="31" t="s">
        <v>401</v>
      </c>
      <c r="H184" s="31">
        <v>-6744.19</v>
      </c>
      <c r="I184" s="31">
        <v>-1079.07</v>
      </c>
      <c r="J184" s="31">
        <v>-7823.26</v>
      </c>
      <c r="K184" s="31">
        <v>-452.4</v>
      </c>
      <c r="L184" s="31">
        <v>452.4</v>
      </c>
      <c r="M184" s="31" t="s">
        <v>504</v>
      </c>
      <c r="N184" s="31" t="s">
        <v>544</v>
      </c>
      <c r="P184" s="65">
        <f t="shared" si="106"/>
        <v>30</v>
      </c>
      <c r="Q184" t="str">
        <f t="shared" si="107"/>
        <v>Crédito</v>
      </c>
      <c r="R184">
        <f t="shared" si="108"/>
        <v>18</v>
      </c>
      <c r="S184">
        <f t="shared" si="109"/>
        <v>6</v>
      </c>
      <c r="T184">
        <f t="shared" si="110"/>
        <v>2026</v>
      </c>
      <c r="U184">
        <f t="shared" si="111"/>
        <v>19</v>
      </c>
      <c r="V184">
        <f t="shared" si="112"/>
        <v>5</v>
      </c>
      <c r="W184">
        <f t="shared" si="113"/>
        <v>2026</v>
      </c>
      <c r="X184" s="59">
        <f t="shared" si="114"/>
        <v>6744.19</v>
      </c>
      <c r="Y184" s="59">
        <f t="shared" si="115"/>
        <v>7823.26</v>
      </c>
      <c r="Z184" t="str">
        <f t="shared" si="116"/>
        <v>Vigente</v>
      </c>
      <c r="AA184" s="39">
        <v>46185</v>
      </c>
      <c r="AB184" s="33">
        <f t="shared" si="117"/>
        <v>6</v>
      </c>
      <c r="AC184" s="33">
        <f t="shared" si="118"/>
        <v>24</v>
      </c>
      <c r="AD184" s="33">
        <f t="shared" si="119"/>
        <v>0</v>
      </c>
      <c r="AE184" s="36">
        <f t="shared" si="120"/>
        <v>0</v>
      </c>
      <c r="AF184" s="36">
        <f t="shared" si="121"/>
        <v>0</v>
      </c>
      <c r="AG184" s="36">
        <f t="shared" si="122"/>
        <v>0</v>
      </c>
      <c r="AH184" s="36">
        <f t="shared" si="123"/>
        <v>6744.19</v>
      </c>
    </row>
    <row r="185" spans="1:34" x14ac:dyDescent="0.35">
      <c r="A185" s="31" t="s">
        <v>2209</v>
      </c>
      <c r="B185" s="31" t="s">
        <v>2210</v>
      </c>
      <c r="C185" s="31" t="s">
        <v>547</v>
      </c>
      <c r="D185" s="31" t="s">
        <v>2211</v>
      </c>
      <c r="E185" s="30">
        <v>46167</v>
      </c>
      <c r="F185" s="30">
        <v>46197</v>
      </c>
      <c r="G185" s="31" t="s">
        <v>401</v>
      </c>
      <c r="H185" s="31">
        <v>-36894.370000000003</v>
      </c>
      <c r="I185" s="31">
        <v>-5903.1</v>
      </c>
      <c r="J185" s="31">
        <v>-42797.47</v>
      </c>
      <c r="K185" s="31">
        <v>-2470.8000000000002</v>
      </c>
      <c r="L185" s="31">
        <v>2470.8000000000002</v>
      </c>
      <c r="M185" s="31" t="s">
        <v>504</v>
      </c>
      <c r="N185" s="31" t="s">
        <v>544</v>
      </c>
      <c r="P185" s="65">
        <f t="shared" si="106"/>
        <v>30</v>
      </c>
      <c r="Q185" t="str">
        <f t="shared" si="107"/>
        <v>Crédito</v>
      </c>
      <c r="R185">
        <f t="shared" si="108"/>
        <v>24</v>
      </c>
      <c r="S185">
        <f t="shared" si="109"/>
        <v>6</v>
      </c>
      <c r="T185">
        <f t="shared" si="110"/>
        <v>2026</v>
      </c>
      <c r="U185">
        <f t="shared" si="111"/>
        <v>25</v>
      </c>
      <c r="V185">
        <f t="shared" si="112"/>
        <v>5</v>
      </c>
      <c r="W185">
        <f t="shared" si="113"/>
        <v>2026</v>
      </c>
      <c r="X185" s="59">
        <f t="shared" si="114"/>
        <v>36894.370000000003</v>
      </c>
      <c r="Y185" s="59">
        <f t="shared" si="115"/>
        <v>42797.47</v>
      </c>
      <c r="Z185" t="str">
        <f t="shared" si="116"/>
        <v>Vigente</v>
      </c>
      <c r="AA185" s="39">
        <v>46185</v>
      </c>
      <c r="AB185" s="33">
        <f t="shared" si="117"/>
        <v>6</v>
      </c>
      <c r="AC185" s="33">
        <f t="shared" si="118"/>
        <v>24</v>
      </c>
      <c r="AD185" s="33">
        <f t="shared" si="119"/>
        <v>0</v>
      </c>
      <c r="AE185" s="36">
        <f t="shared" si="120"/>
        <v>0</v>
      </c>
      <c r="AF185" s="36">
        <f t="shared" si="121"/>
        <v>0</v>
      </c>
      <c r="AG185" s="36">
        <f t="shared" si="122"/>
        <v>0</v>
      </c>
      <c r="AH185" s="36">
        <f t="shared" si="123"/>
        <v>36894.370000000003</v>
      </c>
    </row>
    <row r="186" spans="1:34" x14ac:dyDescent="0.35">
      <c r="A186" s="31" t="s">
        <v>2212</v>
      </c>
      <c r="B186" s="31" t="s">
        <v>2213</v>
      </c>
      <c r="C186" s="31" t="s">
        <v>1183</v>
      </c>
      <c r="D186" s="31" t="s">
        <v>2214</v>
      </c>
      <c r="E186" s="30">
        <v>46164</v>
      </c>
      <c r="F186" s="30">
        <v>46194</v>
      </c>
      <c r="G186" s="31" t="s">
        <v>401</v>
      </c>
      <c r="H186" s="31">
        <v>-38127.1</v>
      </c>
      <c r="I186" s="31">
        <v>-6100.34</v>
      </c>
      <c r="J186" s="31">
        <v>-44227.44</v>
      </c>
      <c r="K186" s="31">
        <v>-2552</v>
      </c>
      <c r="L186" s="31">
        <v>2552</v>
      </c>
      <c r="M186" s="31" t="s">
        <v>504</v>
      </c>
      <c r="N186" s="31" t="s">
        <v>544</v>
      </c>
      <c r="P186" s="65">
        <f t="shared" si="106"/>
        <v>30</v>
      </c>
      <c r="Q186" t="str">
        <f t="shared" si="107"/>
        <v>Crédito</v>
      </c>
      <c r="R186">
        <f t="shared" si="108"/>
        <v>21</v>
      </c>
      <c r="S186">
        <f t="shared" si="109"/>
        <v>6</v>
      </c>
      <c r="T186">
        <f t="shared" si="110"/>
        <v>2026</v>
      </c>
      <c r="U186">
        <f t="shared" si="111"/>
        <v>22</v>
      </c>
      <c r="V186">
        <f t="shared" si="112"/>
        <v>5</v>
      </c>
      <c r="W186">
        <f t="shared" si="113"/>
        <v>2026</v>
      </c>
      <c r="X186" s="59">
        <f t="shared" si="114"/>
        <v>38127.1</v>
      </c>
      <c r="Y186" s="59">
        <f t="shared" si="115"/>
        <v>44227.44</v>
      </c>
      <c r="Z186" t="str">
        <f t="shared" si="116"/>
        <v>Vigente</v>
      </c>
      <c r="AA186" s="39">
        <v>46185</v>
      </c>
      <c r="AB186" s="33">
        <f t="shared" si="117"/>
        <v>6</v>
      </c>
      <c r="AC186" s="33">
        <f t="shared" si="118"/>
        <v>24</v>
      </c>
      <c r="AD186" s="33">
        <f t="shared" si="119"/>
        <v>0</v>
      </c>
      <c r="AE186" s="36">
        <f t="shared" si="120"/>
        <v>0</v>
      </c>
      <c r="AF186" s="36">
        <f t="shared" si="121"/>
        <v>0</v>
      </c>
      <c r="AG186" s="36">
        <f t="shared" si="122"/>
        <v>0</v>
      </c>
      <c r="AH186" s="36">
        <f t="shared" si="123"/>
        <v>38127.1</v>
      </c>
    </row>
    <row r="187" spans="1:34" x14ac:dyDescent="0.35">
      <c r="A187" s="31" t="s">
        <v>2215</v>
      </c>
      <c r="B187" s="31" t="s">
        <v>2216</v>
      </c>
      <c r="C187" s="31" t="s">
        <v>547</v>
      </c>
      <c r="D187" s="31" t="s">
        <v>2217</v>
      </c>
      <c r="E187" s="30">
        <v>46167</v>
      </c>
      <c r="F187" s="30">
        <v>46197</v>
      </c>
      <c r="G187" s="31" t="s">
        <v>401</v>
      </c>
      <c r="H187" s="31">
        <v>-2703.56</v>
      </c>
      <c r="I187" s="31">
        <v>-432.57</v>
      </c>
      <c r="J187" s="31">
        <v>-3136.13</v>
      </c>
      <c r="K187" s="31">
        <v>-180.96</v>
      </c>
      <c r="L187" s="31">
        <v>180.96</v>
      </c>
      <c r="M187" s="31" t="s">
        <v>504</v>
      </c>
      <c r="N187" s="31" t="s">
        <v>544</v>
      </c>
      <c r="P187" s="65">
        <f t="shared" si="106"/>
        <v>30</v>
      </c>
      <c r="Q187" t="str">
        <f t="shared" si="107"/>
        <v>Crédito</v>
      </c>
      <c r="R187">
        <f t="shared" si="108"/>
        <v>24</v>
      </c>
      <c r="S187">
        <f t="shared" si="109"/>
        <v>6</v>
      </c>
      <c r="T187">
        <f t="shared" si="110"/>
        <v>2026</v>
      </c>
      <c r="U187">
        <f t="shared" si="111"/>
        <v>25</v>
      </c>
      <c r="V187">
        <f t="shared" si="112"/>
        <v>5</v>
      </c>
      <c r="W187">
        <f t="shared" si="113"/>
        <v>2026</v>
      </c>
      <c r="X187" s="59">
        <f t="shared" si="114"/>
        <v>2703.56</v>
      </c>
      <c r="Y187" s="59">
        <f t="shared" si="115"/>
        <v>3136.13</v>
      </c>
      <c r="Z187" t="str">
        <f t="shared" si="116"/>
        <v>Vigente</v>
      </c>
      <c r="AA187" s="39">
        <v>46185</v>
      </c>
      <c r="AB187" s="33">
        <f t="shared" si="117"/>
        <v>6</v>
      </c>
      <c r="AC187" s="33">
        <f t="shared" si="118"/>
        <v>24</v>
      </c>
      <c r="AD187" s="33">
        <f t="shared" si="119"/>
        <v>0</v>
      </c>
      <c r="AE187" s="36">
        <f t="shared" si="120"/>
        <v>0</v>
      </c>
      <c r="AF187" s="36">
        <f t="shared" si="121"/>
        <v>0</v>
      </c>
      <c r="AG187" s="36">
        <f t="shared" si="122"/>
        <v>0</v>
      </c>
      <c r="AH187" s="36">
        <f t="shared" si="123"/>
        <v>2703.56</v>
      </c>
    </row>
    <row r="188" spans="1:34" x14ac:dyDescent="0.35">
      <c r="A188" s="31" t="s">
        <v>2230</v>
      </c>
      <c r="B188" s="31" t="s">
        <v>2231</v>
      </c>
      <c r="C188" s="31" t="s">
        <v>834</v>
      </c>
      <c r="D188" s="31" t="s">
        <v>2232</v>
      </c>
      <c r="E188" s="30">
        <v>46161</v>
      </c>
      <c r="F188" s="30">
        <v>46191</v>
      </c>
      <c r="G188" s="31" t="s">
        <v>401</v>
      </c>
      <c r="H188" s="31">
        <v>-26803.84</v>
      </c>
      <c r="I188" s="31">
        <v>-4288.6099999999997</v>
      </c>
      <c r="J188" s="31">
        <v>-31092.45</v>
      </c>
      <c r="K188" s="31">
        <v>-1798</v>
      </c>
      <c r="L188" s="31">
        <v>1798</v>
      </c>
      <c r="M188" s="31" t="s">
        <v>504</v>
      </c>
      <c r="N188" s="31" t="s">
        <v>544</v>
      </c>
      <c r="P188" s="65">
        <f t="shared" si="106"/>
        <v>30</v>
      </c>
      <c r="Q188" t="str">
        <f t="shared" si="107"/>
        <v>Crédito</v>
      </c>
      <c r="R188">
        <f t="shared" si="108"/>
        <v>18</v>
      </c>
      <c r="S188">
        <f t="shared" si="109"/>
        <v>6</v>
      </c>
      <c r="T188">
        <f t="shared" si="110"/>
        <v>2026</v>
      </c>
      <c r="U188">
        <f t="shared" si="111"/>
        <v>19</v>
      </c>
      <c r="V188">
        <f t="shared" si="112"/>
        <v>5</v>
      </c>
      <c r="W188">
        <f t="shared" si="113"/>
        <v>2026</v>
      </c>
      <c r="X188" s="59">
        <f t="shared" si="114"/>
        <v>26803.84</v>
      </c>
      <c r="Y188" s="59">
        <f t="shared" si="115"/>
        <v>31092.45</v>
      </c>
      <c r="Z188" t="str">
        <f t="shared" si="116"/>
        <v>Vigente</v>
      </c>
      <c r="AA188" s="39">
        <v>46185</v>
      </c>
      <c r="AB188" s="33">
        <f t="shared" si="117"/>
        <v>6</v>
      </c>
      <c r="AC188" s="33">
        <f t="shared" si="118"/>
        <v>24</v>
      </c>
      <c r="AD188" s="33">
        <f t="shared" si="119"/>
        <v>0</v>
      </c>
      <c r="AE188" s="36">
        <f t="shared" si="120"/>
        <v>0</v>
      </c>
      <c r="AF188" s="36">
        <f t="shared" si="121"/>
        <v>0</v>
      </c>
      <c r="AG188" s="36">
        <f t="shared" si="122"/>
        <v>0</v>
      </c>
      <c r="AH188" s="36">
        <f t="shared" si="123"/>
        <v>26803.84</v>
      </c>
    </row>
    <row r="189" spans="1:34" x14ac:dyDescent="0.35">
      <c r="A189" s="31" t="s">
        <v>2233</v>
      </c>
      <c r="B189" s="31" t="s">
        <v>2234</v>
      </c>
      <c r="C189" s="31" t="s">
        <v>834</v>
      </c>
      <c r="D189" s="31" t="s">
        <v>2235</v>
      </c>
      <c r="E189" s="30">
        <v>46162</v>
      </c>
      <c r="F189" s="30">
        <v>46192</v>
      </c>
      <c r="G189" s="31" t="s">
        <v>401</v>
      </c>
      <c r="H189" s="31">
        <v>-42622.16</v>
      </c>
      <c r="I189" s="31">
        <v>-6819.55</v>
      </c>
      <c r="J189" s="31">
        <v>-49441.71</v>
      </c>
      <c r="K189" s="31">
        <v>-2842</v>
      </c>
      <c r="L189" s="31">
        <v>2842</v>
      </c>
      <c r="M189" s="31" t="s">
        <v>504</v>
      </c>
      <c r="N189" s="31" t="s">
        <v>544</v>
      </c>
      <c r="P189" s="65">
        <f t="shared" si="106"/>
        <v>30</v>
      </c>
      <c r="Q189" t="str">
        <f t="shared" si="107"/>
        <v>Crédito</v>
      </c>
      <c r="R189">
        <f t="shared" si="108"/>
        <v>19</v>
      </c>
      <c r="S189">
        <f t="shared" si="109"/>
        <v>6</v>
      </c>
      <c r="T189">
        <f t="shared" si="110"/>
        <v>2026</v>
      </c>
      <c r="U189">
        <f t="shared" si="111"/>
        <v>20</v>
      </c>
      <c r="V189">
        <f t="shared" si="112"/>
        <v>5</v>
      </c>
      <c r="W189">
        <f t="shared" si="113"/>
        <v>2026</v>
      </c>
      <c r="X189" s="59">
        <f t="shared" si="114"/>
        <v>42622.16</v>
      </c>
      <c r="Y189" s="59">
        <f t="shared" si="115"/>
        <v>49441.71</v>
      </c>
      <c r="Z189" t="str">
        <f t="shared" si="116"/>
        <v>Vigente</v>
      </c>
      <c r="AA189" s="39">
        <v>46185</v>
      </c>
      <c r="AB189" s="33">
        <f t="shared" si="117"/>
        <v>6</v>
      </c>
      <c r="AC189" s="33">
        <f t="shared" si="118"/>
        <v>24</v>
      </c>
      <c r="AD189" s="33">
        <f t="shared" si="119"/>
        <v>0</v>
      </c>
      <c r="AE189" s="36">
        <f t="shared" si="120"/>
        <v>0</v>
      </c>
      <c r="AF189" s="36">
        <f t="shared" si="121"/>
        <v>0</v>
      </c>
      <c r="AG189" s="36">
        <f t="shared" si="122"/>
        <v>0</v>
      </c>
      <c r="AH189" s="36">
        <f t="shared" si="123"/>
        <v>42622.16</v>
      </c>
    </row>
    <row r="190" spans="1:34" x14ac:dyDescent="0.35">
      <c r="A190" s="31" t="s">
        <v>2236</v>
      </c>
      <c r="B190" s="31" t="s">
        <v>2237</v>
      </c>
      <c r="C190" s="31" t="s">
        <v>414</v>
      </c>
      <c r="D190" s="31" t="s">
        <v>2238</v>
      </c>
      <c r="E190" s="30">
        <v>46161</v>
      </c>
      <c r="F190" s="30">
        <v>46191</v>
      </c>
      <c r="G190" s="31" t="s">
        <v>401</v>
      </c>
      <c r="H190" s="31">
        <v>-99544.27</v>
      </c>
      <c r="I190" s="31">
        <v>-15927.08</v>
      </c>
      <c r="J190" s="31">
        <v>-115471.35</v>
      </c>
      <c r="K190" s="31">
        <v>-6677.42</v>
      </c>
      <c r="L190" s="31">
        <v>6677.42</v>
      </c>
      <c r="M190" s="31" t="s">
        <v>504</v>
      </c>
      <c r="N190" s="31" t="s">
        <v>544</v>
      </c>
      <c r="P190" s="65">
        <f t="shared" si="106"/>
        <v>30</v>
      </c>
      <c r="Q190" t="str">
        <f t="shared" si="107"/>
        <v>Crédito</v>
      </c>
      <c r="R190">
        <f t="shared" si="108"/>
        <v>18</v>
      </c>
      <c r="S190">
        <f t="shared" si="109"/>
        <v>6</v>
      </c>
      <c r="T190">
        <f t="shared" si="110"/>
        <v>2026</v>
      </c>
      <c r="U190">
        <f t="shared" si="111"/>
        <v>19</v>
      </c>
      <c r="V190">
        <f t="shared" si="112"/>
        <v>5</v>
      </c>
      <c r="W190">
        <f t="shared" si="113"/>
        <v>2026</v>
      </c>
      <c r="X190" s="59">
        <f t="shared" si="114"/>
        <v>99544.27</v>
      </c>
      <c r="Y190" s="59">
        <f t="shared" si="115"/>
        <v>115471.35</v>
      </c>
      <c r="Z190" t="str">
        <f t="shared" si="116"/>
        <v>Vigente</v>
      </c>
      <c r="AA190" s="39">
        <v>46185</v>
      </c>
      <c r="AB190" s="33">
        <f t="shared" si="117"/>
        <v>6</v>
      </c>
      <c r="AC190" s="33">
        <f t="shared" si="118"/>
        <v>24</v>
      </c>
      <c r="AD190" s="33">
        <f t="shared" si="119"/>
        <v>0</v>
      </c>
      <c r="AE190" s="36">
        <f t="shared" si="120"/>
        <v>0</v>
      </c>
      <c r="AF190" s="36">
        <f t="shared" si="121"/>
        <v>0</v>
      </c>
      <c r="AG190" s="36">
        <f t="shared" si="122"/>
        <v>0</v>
      </c>
      <c r="AH190" s="36">
        <f t="shared" si="123"/>
        <v>99544.27</v>
      </c>
    </row>
    <row r="191" spans="1:34" x14ac:dyDescent="0.35">
      <c r="A191" s="31" t="s">
        <v>2239</v>
      </c>
      <c r="B191" s="31" t="s">
        <v>2240</v>
      </c>
      <c r="C191" s="31" t="s">
        <v>400</v>
      </c>
      <c r="D191" s="31" t="s">
        <v>2241</v>
      </c>
      <c r="E191" s="30">
        <v>46155</v>
      </c>
      <c r="F191" s="30">
        <v>46185</v>
      </c>
      <c r="G191" s="31" t="s">
        <v>401</v>
      </c>
      <c r="H191" s="31">
        <v>-126112.12</v>
      </c>
      <c r="I191" s="31">
        <v>-20177.939999999999</v>
      </c>
      <c r="J191" s="31">
        <v>-146290.06</v>
      </c>
      <c r="K191" s="31">
        <v>-8479.6</v>
      </c>
      <c r="L191" s="31">
        <v>8479.6</v>
      </c>
      <c r="M191" s="31" t="s">
        <v>504</v>
      </c>
      <c r="N191" s="31" t="s">
        <v>544</v>
      </c>
      <c r="P191" s="65">
        <f t="shared" si="106"/>
        <v>30</v>
      </c>
      <c r="Q191" t="str">
        <f t="shared" si="107"/>
        <v>Crédito</v>
      </c>
      <c r="R191">
        <f t="shared" si="108"/>
        <v>12</v>
      </c>
      <c r="S191">
        <f t="shared" si="109"/>
        <v>6</v>
      </c>
      <c r="T191">
        <f t="shared" si="110"/>
        <v>2026</v>
      </c>
      <c r="U191">
        <f t="shared" si="111"/>
        <v>13</v>
      </c>
      <c r="V191">
        <f t="shared" si="112"/>
        <v>5</v>
      </c>
      <c r="W191">
        <f t="shared" si="113"/>
        <v>2026</v>
      </c>
      <c r="X191" s="59">
        <f t="shared" si="114"/>
        <v>126112.12</v>
      </c>
      <c r="Y191" s="59">
        <f t="shared" si="115"/>
        <v>146290.06</v>
      </c>
      <c r="Z191" t="str">
        <f t="shared" si="116"/>
        <v>Vencido</v>
      </c>
      <c r="AA191" s="39">
        <v>46185</v>
      </c>
      <c r="AB191" s="33">
        <f t="shared" si="117"/>
        <v>6</v>
      </c>
      <c r="AC191" s="33">
        <f t="shared" si="118"/>
        <v>24</v>
      </c>
      <c r="AD191" s="33">
        <f t="shared" si="119"/>
        <v>1</v>
      </c>
      <c r="AE191" s="36">
        <f t="shared" si="120"/>
        <v>126112.12</v>
      </c>
      <c r="AF191" s="36">
        <f t="shared" si="121"/>
        <v>0</v>
      </c>
      <c r="AG191" s="36">
        <f t="shared" si="122"/>
        <v>0</v>
      </c>
      <c r="AH191" s="36">
        <f t="shared" si="123"/>
        <v>0</v>
      </c>
    </row>
    <row r="192" spans="1:34" x14ac:dyDescent="0.35">
      <c r="A192" s="31" t="s">
        <v>2242</v>
      </c>
      <c r="B192" s="31" t="s">
        <v>2243</v>
      </c>
      <c r="C192" s="31" t="s">
        <v>400</v>
      </c>
      <c r="D192" s="31" t="s">
        <v>2244</v>
      </c>
      <c r="E192" s="30">
        <v>46155</v>
      </c>
      <c r="F192" s="30">
        <v>46185</v>
      </c>
      <c r="G192" s="31" t="s">
        <v>401</v>
      </c>
      <c r="H192" s="31">
        <v>-25222.42</v>
      </c>
      <c r="I192" s="31">
        <v>-4035.59</v>
      </c>
      <c r="J192" s="31">
        <v>-29258.01</v>
      </c>
      <c r="K192" s="31">
        <v>-1695.92</v>
      </c>
      <c r="L192" s="31">
        <v>1695.92</v>
      </c>
      <c r="M192" s="31" t="s">
        <v>504</v>
      </c>
      <c r="N192" s="31" t="s">
        <v>544</v>
      </c>
      <c r="P192" s="65">
        <f t="shared" si="106"/>
        <v>30</v>
      </c>
      <c r="Q192" t="str">
        <f t="shared" si="107"/>
        <v>Crédito</v>
      </c>
      <c r="R192">
        <f t="shared" si="108"/>
        <v>12</v>
      </c>
      <c r="S192">
        <f t="shared" si="109"/>
        <v>6</v>
      </c>
      <c r="T192">
        <f t="shared" si="110"/>
        <v>2026</v>
      </c>
      <c r="U192">
        <f t="shared" si="111"/>
        <v>13</v>
      </c>
      <c r="V192">
        <f t="shared" si="112"/>
        <v>5</v>
      </c>
      <c r="W192">
        <f t="shared" si="113"/>
        <v>2026</v>
      </c>
      <c r="X192" s="59">
        <f t="shared" si="114"/>
        <v>25222.42</v>
      </c>
      <c r="Y192" s="59">
        <f t="shared" si="115"/>
        <v>29258.01</v>
      </c>
      <c r="Z192" t="str">
        <f t="shared" si="116"/>
        <v>Vencido</v>
      </c>
      <c r="AA192" s="39">
        <v>46185</v>
      </c>
      <c r="AB192" s="33">
        <f t="shared" si="117"/>
        <v>6</v>
      </c>
      <c r="AC192" s="33">
        <f t="shared" si="118"/>
        <v>24</v>
      </c>
      <c r="AD192" s="33">
        <f t="shared" si="119"/>
        <v>1</v>
      </c>
      <c r="AE192" s="36">
        <f t="shared" si="120"/>
        <v>25222.42</v>
      </c>
      <c r="AF192" s="36">
        <f t="shared" si="121"/>
        <v>0</v>
      </c>
      <c r="AG192" s="36">
        <f t="shared" si="122"/>
        <v>0</v>
      </c>
      <c r="AH192" s="36">
        <f t="shared" si="123"/>
        <v>0</v>
      </c>
    </row>
    <row r="193" spans="1:34" x14ac:dyDescent="0.35">
      <c r="A193" s="31" t="s">
        <v>2125</v>
      </c>
      <c r="B193" s="31" t="s">
        <v>2126</v>
      </c>
      <c r="C193" s="31" t="s">
        <v>414</v>
      </c>
      <c r="D193" s="31" t="s">
        <v>2127</v>
      </c>
      <c r="E193" s="30">
        <v>46161</v>
      </c>
      <c r="F193" s="30">
        <v>46191</v>
      </c>
      <c r="G193" s="31" t="s">
        <v>395</v>
      </c>
      <c r="H193" s="31">
        <v>-11000</v>
      </c>
      <c r="I193" s="31">
        <v>-1760</v>
      </c>
      <c r="J193" s="31">
        <v>-12760</v>
      </c>
      <c r="K193" s="31">
        <v>-12760</v>
      </c>
      <c r="L193" s="31">
        <v>12760</v>
      </c>
      <c r="M193" s="31" t="s">
        <v>504</v>
      </c>
      <c r="N193" s="31" t="s">
        <v>544</v>
      </c>
      <c r="P193" s="65">
        <f t="shared" si="106"/>
        <v>30</v>
      </c>
      <c r="Q193" t="str">
        <f t="shared" si="107"/>
        <v>Crédito</v>
      </c>
      <c r="R193">
        <f t="shared" si="108"/>
        <v>18</v>
      </c>
      <c r="S193">
        <f t="shared" si="109"/>
        <v>6</v>
      </c>
      <c r="T193">
        <f t="shared" si="110"/>
        <v>2026</v>
      </c>
      <c r="U193">
        <f t="shared" si="111"/>
        <v>19</v>
      </c>
      <c r="V193">
        <f t="shared" si="112"/>
        <v>5</v>
      </c>
      <c r="W193">
        <f t="shared" si="113"/>
        <v>2026</v>
      </c>
      <c r="X193" s="59">
        <f t="shared" si="114"/>
        <v>11000</v>
      </c>
      <c r="Y193" s="59">
        <f t="shared" si="115"/>
        <v>12760</v>
      </c>
      <c r="Z193" t="str">
        <f t="shared" si="116"/>
        <v>Vigente</v>
      </c>
      <c r="AA193" s="39">
        <v>46185</v>
      </c>
      <c r="AB193" s="33">
        <f t="shared" si="117"/>
        <v>6</v>
      </c>
      <c r="AC193" s="33">
        <f t="shared" si="118"/>
        <v>24</v>
      </c>
      <c r="AD193" s="33">
        <f t="shared" si="119"/>
        <v>0</v>
      </c>
      <c r="AE193" s="36">
        <f t="shared" si="120"/>
        <v>0</v>
      </c>
      <c r="AF193" s="36">
        <f t="shared" si="121"/>
        <v>0</v>
      </c>
      <c r="AG193" s="36">
        <f t="shared" si="122"/>
        <v>0</v>
      </c>
      <c r="AH193" s="36">
        <f t="shared" si="123"/>
        <v>11000</v>
      </c>
    </row>
    <row r="194" spans="1:34" x14ac:dyDescent="0.35">
      <c r="A194" s="31" t="s">
        <v>2128</v>
      </c>
      <c r="B194" s="31" t="s">
        <v>2129</v>
      </c>
      <c r="C194" s="31" t="s">
        <v>414</v>
      </c>
      <c r="D194" s="31" t="s">
        <v>2130</v>
      </c>
      <c r="E194" s="30">
        <v>46157</v>
      </c>
      <c r="F194" s="30">
        <v>46187</v>
      </c>
      <c r="G194" s="31" t="s">
        <v>395</v>
      </c>
      <c r="H194" s="31">
        <v>-7500</v>
      </c>
      <c r="I194" s="31">
        <v>-1200</v>
      </c>
      <c r="J194" s="31">
        <v>-8700</v>
      </c>
      <c r="K194" s="31">
        <v>-8700</v>
      </c>
      <c r="L194" s="31">
        <v>8700</v>
      </c>
      <c r="M194" s="31" t="s">
        <v>504</v>
      </c>
      <c r="N194" s="31" t="s">
        <v>544</v>
      </c>
      <c r="P194" s="65">
        <f t="shared" si="106"/>
        <v>30</v>
      </c>
      <c r="Q194" t="str">
        <f t="shared" si="107"/>
        <v>Crédito</v>
      </c>
      <c r="R194">
        <f t="shared" si="108"/>
        <v>14</v>
      </c>
      <c r="S194">
        <f t="shared" si="109"/>
        <v>6</v>
      </c>
      <c r="T194">
        <f t="shared" si="110"/>
        <v>2026</v>
      </c>
      <c r="U194">
        <f t="shared" si="111"/>
        <v>15</v>
      </c>
      <c r="V194">
        <f t="shared" si="112"/>
        <v>5</v>
      </c>
      <c r="W194">
        <f t="shared" si="113"/>
        <v>2026</v>
      </c>
      <c r="X194" s="59">
        <f t="shared" si="114"/>
        <v>7500</v>
      </c>
      <c r="Y194" s="59">
        <f t="shared" si="115"/>
        <v>8700</v>
      </c>
      <c r="Z194" t="str">
        <f t="shared" si="116"/>
        <v>Vigente</v>
      </c>
      <c r="AA194" s="39">
        <v>46185</v>
      </c>
      <c r="AB194" s="33">
        <f t="shared" si="117"/>
        <v>6</v>
      </c>
      <c r="AC194" s="33">
        <f t="shared" si="118"/>
        <v>24</v>
      </c>
      <c r="AD194" s="33">
        <f t="shared" si="119"/>
        <v>0</v>
      </c>
      <c r="AE194" s="36">
        <f t="shared" si="120"/>
        <v>0</v>
      </c>
      <c r="AF194" s="36">
        <f t="shared" si="121"/>
        <v>0</v>
      </c>
      <c r="AG194" s="36">
        <f t="shared" si="122"/>
        <v>0</v>
      </c>
      <c r="AH194" s="36">
        <f t="shared" si="123"/>
        <v>7500</v>
      </c>
    </row>
    <row r="195" spans="1:34" x14ac:dyDescent="0.35">
      <c r="A195" s="31" t="s">
        <v>2131</v>
      </c>
      <c r="B195" s="31" t="s">
        <v>2132</v>
      </c>
      <c r="C195" s="31" t="s">
        <v>1329</v>
      </c>
      <c r="D195" s="31" t="s">
        <v>2133</v>
      </c>
      <c r="E195" s="30">
        <v>46162</v>
      </c>
      <c r="F195" s="30">
        <v>46192</v>
      </c>
      <c r="G195" s="31" t="s">
        <v>395</v>
      </c>
      <c r="H195" s="31">
        <v>-4371.72</v>
      </c>
      <c r="I195" s="31">
        <v>-699.48</v>
      </c>
      <c r="J195" s="31">
        <v>-5071.2</v>
      </c>
      <c r="K195" s="31">
        <v>-5071.2</v>
      </c>
      <c r="L195" s="31">
        <v>5071.2</v>
      </c>
      <c r="M195" s="31" t="s">
        <v>504</v>
      </c>
      <c r="N195" s="31" t="s">
        <v>544</v>
      </c>
      <c r="P195" s="65">
        <f t="shared" si="106"/>
        <v>30</v>
      </c>
      <c r="Q195" t="str">
        <f t="shared" si="107"/>
        <v>Crédito</v>
      </c>
      <c r="R195">
        <f t="shared" si="108"/>
        <v>19</v>
      </c>
      <c r="S195">
        <f t="shared" si="109"/>
        <v>6</v>
      </c>
      <c r="T195">
        <f t="shared" si="110"/>
        <v>2026</v>
      </c>
      <c r="U195">
        <f t="shared" si="111"/>
        <v>20</v>
      </c>
      <c r="V195">
        <f t="shared" si="112"/>
        <v>5</v>
      </c>
      <c r="W195">
        <f t="shared" si="113"/>
        <v>2026</v>
      </c>
      <c r="X195" s="59">
        <f t="shared" si="114"/>
        <v>4371.72</v>
      </c>
      <c r="Y195" s="59">
        <f t="shared" si="115"/>
        <v>5071.2</v>
      </c>
      <c r="Z195" t="str">
        <f t="shared" si="116"/>
        <v>Vigente</v>
      </c>
      <c r="AA195" s="39">
        <v>46185</v>
      </c>
      <c r="AB195" s="33">
        <f t="shared" si="117"/>
        <v>6</v>
      </c>
      <c r="AC195" s="33">
        <f t="shared" si="118"/>
        <v>24</v>
      </c>
      <c r="AD195" s="33">
        <f t="shared" si="119"/>
        <v>0</v>
      </c>
      <c r="AE195" s="36">
        <f t="shared" si="120"/>
        <v>0</v>
      </c>
      <c r="AF195" s="36">
        <f t="shared" si="121"/>
        <v>0</v>
      </c>
      <c r="AG195" s="36">
        <f t="shared" si="122"/>
        <v>0</v>
      </c>
      <c r="AH195" s="36">
        <f t="shared" si="123"/>
        <v>4371.72</v>
      </c>
    </row>
    <row r="196" spans="1:34" x14ac:dyDescent="0.35">
      <c r="A196" s="31" t="s">
        <v>2134</v>
      </c>
      <c r="B196" s="31" t="s">
        <v>2135</v>
      </c>
      <c r="C196" s="31" t="s">
        <v>1329</v>
      </c>
      <c r="D196" s="31" t="s">
        <v>2136</v>
      </c>
      <c r="E196" s="30">
        <v>46163</v>
      </c>
      <c r="F196" s="30">
        <v>46193</v>
      </c>
      <c r="G196" s="31" t="s">
        <v>395</v>
      </c>
      <c r="H196" s="31">
        <v>-39594.370000000003</v>
      </c>
      <c r="I196" s="31">
        <v>-6335.1</v>
      </c>
      <c r="J196" s="31">
        <v>-45929.47</v>
      </c>
      <c r="K196" s="31">
        <v>-45929.47</v>
      </c>
      <c r="L196" s="31">
        <v>45929.47</v>
      </c>
      <c r="M196" s="31" t="s">
        <v>504</v>
      </c>
      <c r="N196" s="31" t="s">
        <v>544</v>
      </c>
      <c r="P196" s="65">
        <f t="shared" si="106"/>
        <v>30</v>
      </c>
      <c r="Q196" t="str">
        <f t="shared" si="107"/>
        <v>Crédito</v>
      </c>
      <c r="R196">
        <f t="shared" si="108"/>
        <v>20</v>
      </c>
      <c r="S196">
        <f t="shared" si="109"/>
        <v>6</v>
      </c>
      <c r="T196">
        <f t="shared" si="110"/>
        <v>2026</v>
      </c>
      <c r="U196">
        <f t="shared" si="111"/>
        <v>21</v>
      </c>
      <c r="V196">
        <f t="shared" si="112"/>
        <v>5</v>
      </c>
      <c r="W196">
        <f t="shared" si="113"/>
        <v>2026</v>
      </c>
      <c r="X196" s="59">
        <f t="shared" si="114"/>
        <v>39594.370000000003</v>
      </c>
      <c r="Y196" s="59">
        <f t="shared" si="115"/>
        <v>45929.47</v>
      </c>
      <c r="Z196" t="str">
        <f t="shared" si="116"/>
        <v>Vigente</v>
      </c>
      <c r="AA196" s="39">
        <v>46185</v>
      </c>
      <c r="AB196" s="33">
        <f t="shared" si="117"/>
        <v>6</v>
      </c>
      <c r="AC196" s="33">
        <f t="shared" si="118"/>
        <v>24</v>
      </c>
      <c r="AD196" s="33">
        <f t="shared" si="119"/>
        <v>0</v>
      </c>
      <c r="AE196" s="36">
        <f t="shared" si="120"/>
        <v>0</v>
      </c>
      <c r="AF196" s="36">
        <f t="shared" si="121"/>
        <v>0</v>
      </c>
      <c r="AG196" s="36">
        <f t="shared" si="122"/>
        <v>0</v>
      </c>
      <c r="AH196" s="36">
        <f t="shared" si="123"/>
        <v>39594.370000000003</v>
      </c>
    </row>
    <row r="197" spans="1:34" x14ac:dyDescent="0.35">
      <c r="A197" s="31" t="s">
        <v>2143</v>
      </c>
      <c r="B197" s="31" t="s">
        <v>2144</v>
      </c>
      <c r="C197" s="31" t="s">
        <v>674</v>
      </c>
      <c r="D197" s="31" t="s">
        <v>2145</v>
      </c>
      <c r="E197" s="30">
        <v>46162</v>
      </c>
      <c r="F197" s="30">
        <v>46192</v>
      </c>
      <c r="G197" s="31" t="s">
        <v>401</v>
      </c>
      <c r="H197" s="31">
        <v>-20006.32</v>
      </c>
      <c r="I197" s="31">
        <v>-3201.01</v>
      </c>
      <c r="J197" s="31">
        <v>-23207.33</v>
      </c>
      <c r="K197" s="31">
        <v>-1334</v>
      </c>
      <c r="L197" s="31">
        <v>1334</v>
      </c>
      <c r="M197" s="31" t="s">
        <v>504</v>
      </c>
      <c r="N197" s="31" t="s">
        <v>544</v>
      </c>
      <c r="P197" s="65">
        <f t="shared" si="106"/>
        <v>30</v>
      </c>
      <c r="Q197" t="str">
        <f t="shared" si="107"/>
        <v>Crédito</v>
      </c>
      <c r="R197">
        <f t="shared" si="108"/>
        <v>19</v>
      </c>
      <c r="S197">
        <f t="shared" si="109"/>
        <v>6</v>
      </c>
      <c r="T197">
        <f t="shared" si="110"/>
        <v>2026</v>
      </c>
      <c r="U197">
        <f t="shared" si="111"/>
        <v>20</v>
      </c>
      <c r="V197">
        <f t="shared" si="112"/>
        <v>5</v>
      </c>
      <c r="W197">
        <f t="shared" si="113"/>
        <v>2026</v>
      </c>
      <c r="X197" s="59">
        <f t="shared" si="114"/>
        <v>20006.32</v>
      </c>
      <c r="Y197" s="59">
        <f t="shared" si="115"/>
        <v>23207.33</v>
      </c>
      <c r="Z197" t="str">
        <f t="shared" si="116"/>
        <v>Vigente</v>
      </c>
      <c r="AA197" s="39">
        <v>46185</v>
      </c>
      <c r="AB197" s="33">
        <f t="shared" si="117"/>
        <v>6</v>
      </c>
      <c r="AC197" s="33">
        <f t="shared" si="118"/>
        <v>24</v>
      </c>
      <c r="AD197" s="33">
        <f t="shared" si="119"/>
        <v>0</v>
      </c>
      <c r="AE197" s="36">
        <f t="shared" si="120"/>
        <v>0</v>
      </c>
      <c r="AF197" s="36">
        <f t="shared" si="121"/>
        <v>0</v>
      </c>
      <c r="AG197" s="36">
        <f t="shared" si="122"/>
        <v>0</v>
      </c>
      <c r="AH197" s="36">
        <f t="shared" si="123"/>
        <v>20006.32</v>
      </c>
    </row>
    <row r="198" spans="1:34" x14ac:dyDescent="0.35">
      <c r="A198" s="31" t="s">
        <v>2152</v>
      </c>
      <c r="B198" s="31" t="s">
        <v>2153</v>
      </c>
      <c r="C198" s="31" t="s">
        <v>801</v>
      </c>
      <c r="D198" s="31" t="s">
        <v>2154</v>
      </c>
      <c r="E198" s="30">
        <v>46161</v>
      </c>
      <c r="F198" s="30">
        <v>46191</v>
      </c>
      <c r="G198" s="31" t="s">
        <v>395</v>
      </c>
      <c r="H198" s="31">
        <v>-44208</v>
      </c>
      <c r="I198" s="31">
        <v>-7073.28</v>
      </c>
      <c r="J198" s="31">
        <v>-51281.279999999999</v>
      </c>
      <c r="K198" s="31">
        <v>-51281.279999999999</v>
      </c>
      <c r="L198" s="31">
        <v>51281.279999999999</v>
      </c>
      <c r="M198" s="31" t="s">
        <v>504</v>
      </c>
      <c r="N198" s="31" t="s">
        <v>544</v>
      </c>
      <c r="P198" s="65">
        <f t="shared" si="106"/>
        <v>30</v>
      </c>
      <c r="Q198" t="str">
        <f t="shared" si="107"/>
        <v>Crédito</v>
      </c>
      <c r="R198">
        <f t="shared" si="108"/>
        <v>18</v>
      </c>
      <c r="S198">
        <f t="shared" si="109"/>
        <v>6</v>
      </c>
      <c r="T198">
        <f t="shared" si="110"/>
        <v>2026</v>
      </c>
      <c r="U198">
        <f t="shared" si="111"/>
        <v>19</v>
      </c>
      <c r="V198">
        <f t="shared" si="112"/>
        <v>5</v>
      </c>
      <c r="W198">
        <f t="shared" si="113"/>
        <v>2026</v>
      </c>
      <c r="X198" s="59">
        <f t="shared" si="114"/>
        <v>44208</v>
      </c>
      <c r="Y198" s="59">
        <f t="shared" si="115"/>
        <v>51281.279999999999</v>
      </c>
      <c r="Z198" t="str">
        <f t="shared" si="116"/>
        <v>Vigente</v>
      </c>
      <c r="AA198" s="39">
        <v>46185</v>
      </c>
      <c r="AB198" s="33">
        <f t="shared" si="117"/>
        <v>6</v>
      </c>
      <c r="AC198" s="33">
        <f t="shared" si="118"/>
        <v>24</v>
      </c>
      <c r="AD198" s="33">
        <f t="shared" si="119"/>
        <v>0</v>
      </c>
      <c r="AE198" s="36">
        <f t="shared" si="120"/>
        <v>0</v>
      </c>
      <c r="AF198" s="36">
        <f t="shared" si="121"/>
        <v>0</v>
      </c>
      <c r="AG198" s="36">
        <f t="shared" si="122"/>
        <v>0</v>
      </c>
      <c r="AH198" s="36">
        <f t="shared" si="123"/>
        <v>44208</v>
      </c>
    </row>
    <row r="199" spans="1:34" x14ac:dyDescent="0.35">
      <c r="A199" s="31" t="s">
        <v>2155</v>
      </c>
      <c r="B199" s="31" t="s">
        <v>2156</v>
      </c>
      <c r="C199" s="31" t="s">
        <v>548</v>
      </c>
      <c r="D199" s="31" t="s">
        <v>2157</v>
      </c>
      <c r="E199" s="30">
        <v>46155</v>
      </c>
      <c r="F199" s="30">
        <v>46175</v>
      </c>
      <c r="G199" s="31" t="s">
        <v>395</v>
      </c>
      <c r="H199" s="31">
        <v>-63000</v>
      </c>
      <c r="I199" s="31">
        <v>-10080</v>
      </c>
      <c r="J199" s="31">
        <v>-73080</v>
      </c>
      <c r="K199" s="31">
        <v>-73080</v>
      </c>
      <c r="L199" s="31">
        <v>73080</v>
      </c>
      <c r="M199" s="31" t="s">
        <v>504</v>
      </c>
      <c r="N199" s="31" t="s">
        <v>544</v>
      </c>
      <c r="P199" s="65">
        <f t="shared" si="106"/>
        <v>20</v>
      </c>
      <c r="Q199" t="str">
        <f t="shared" si="107"/>
        <v>Crédito</v>
      </c>
      <c r="R199">
        <f t="shared" si="108"/>
        <v>2</v>
      </c>
      <c r="S199">
        <f t="shared" si="109"/>
        <v>6</v>
      </c>
      <c r="T199">
        <f t="shared" si="110"/>
        <v>2026</v>
      </c>
      <c r="U199">
        <f t="shared" si="111"/>
        <v>13</v>
      </c>
      <c r="V199">
        <f t="shared" si="112"/>
        <v>5</v>
      </c>
      <c r="W199">
        <f t="shared" si="113"/>
        <v>2026</v>
      </c>
      <c r="X199" s="59">
        <f t="shared" si="114"/>
        <v>63000</v>
      </c>
      <c r="Y199" s="59">
        <f t="shared" si="115"/>
        <v>73080</v>
      </c>
      <c r="Z199" t="str">
        <f t="shared" si="116"/>
        <v>Vencido</v>
      </c>
      <c r="AA199" s="39">
        <v>46185</v>
      </c>
      <c r="AB199" s="33">
        <f t="shared" si="117"/>
        <v>6</v>
      </c>
      <c r="AC199" s="33">
        <f t="shared" si="118"/>
        <v>24</v>
      </c>
      <c r="AD199" s="33">
        <f t="shared" si="119"/>
        <v>11</v>
      </c>
      <c r="AE199" s="36">
        <f t="shared" si="120"/>
        <v>63000</v>
      </c>
      <c r="AF199" s="36">
        <f t="shared" si="121"/>
        <v>0</v>
      </c>
      <c r="AG199" s="36">
        <f t="shared" si="122"/>
        <v>0</v>
      </c>
      <c r="AH199" s="36">
        <f t="shared" si="123"/>
        <v>0</v>
      </c>
    </row>
    <row r="200" spans="1:34" x14ac:dyDescent="0.35">
      <c r="A200" s="31" t="s">
        <v>2158</v>
      </c>
      <c r="B200" s="31" t="s">
        <v>2159</v>
      </c>
      <c r="C200" s="31" t="s">
        <v>414</v>
      </c>
      <c r="D200" s="31" t="s">
        <v>2160</v>
      </c>
      <c r="E200" s="30">
        <v>46155</v>
      </c>
      <c r="F200" s="30">
        <v>46185</v>
      </c>
      <c r="G200" s="31" t="s">
        <v>395</v>
      </c>
      <c r="H200" s="31">
        <v>-5000</v>
      </c>
      <c r="I200" s="31">
        <v>-800</v>
      </c>
      <c r="J200" s="31">
        <v>-5800</v>
      </c>
      <c r="K200" s="31">
        <v>-5800</v>
      </c>
      <c r="L200" s="31">
        <v>5800</v>
      </c>
      <c r="M200" s="31" t="s">
        <v>504</v>
      </c>
      <c r="N200" s="31" t="s">
        <v>544</v>
      </c>
      <c r="P200" s="65">
        <f t="shared" si="106"/>
        <v>30</v>
      </c>
      <c r="Q200" t="str">
        <f t="shared" si="107"/>
        <v>Crédito</v>
      </c>
      <c r="R200">
        <f t="shared" si="108"/>
        <v>12</v>
      </c>
      <c r="S200">
        <f t="shared" si="109"/>
        <v>6</v>
      </c>
      <c r="T200">
        <f t="shared" si="110"/>
        <v>2026</v>
      </c>
      <c r="U200">
        <f t="shared" si="111"/>
        <v>13</v>
      </c>
      <c r="V200">
        <f t="shared" si="112"/>
        <v>5</v>
      </c>
      <c r="W200">
        <f t="shared" si="113"/>
        <v>2026</v>
      </c>
      <c r="X200" s="59">
        <f t="shared" si="114"/>
        <v>5000</v>
      </c>
      <c r="Y200" s="59">
        <f t="shared" si="115"/>
        <v>5800</v>
      </c>
      <c r="Z200" t="str">
        <f t="shared" si="116"/>
        <v>Vencido</v>
      </c>
      <c r="AA200" s="39">
        <v>46185</v>
      </c>
      <c r="AB200" s="33">
        <f t="shared" si="117"/>
        <v>6</v>
      </c>
      <c r="AC200" s="33">
        <f t="shared" si="118"/>
        <v>24</v>
      </c>
      <c r="AD200" s="33">
        <f t="shared" si="119"/>
        <v>1</v>
      </c>
      <c r="AE200" s="36">
        <f t="shared" si="120"/>
        <v>5000</v>
      </c>
      <c r="AF200" s="36">
        <f t="shared" si="121"/>
        <v>0</v>
      </c>
      <c r="AG200" s="36">
        <f t="shared" si="122"/>
        <v>0</v>
      </c>
      <c r="AH200" s="36">
        <f t="shared" si="123"/>
        <v>0</v>
      </c>
    </row>
    <row r="201" spans="1:34" x14ac:dyDescent="0.35">
      <c r="A201" s="31" t="s">
        <v>2084</v>
      </c>
      <c r="B201" s="31" t="s">
        <v>2085</v>
      </c>
      <c r="C201" s="31" t="s">
        <v>414</v>
      </c>
      <c r="D201" s="31" t="s">
        <v>2086</v>
      </c>
      <c r="E201" s="30">
        <v>46154</v>
      </c>
      <c r="F201" s="30">
        <v>46184</v>
      </c>
      <c r="G201" s="31" t="s">
        <v>395</v>
      </c>
      <c r="H201" s="31">
        <v>-11000</v>
      </c>
      <c r="I201" s="31">
        <v>-1760</v>
      </c>
      <c r="J201" s="31">
        <v>-12760</v>
      </c>
      <c r="K201" s="31">
        <v>-12760</v>
      </c>
      <c r="L201" s="31">
        <v>12760</v>
      </c>
      <c r="M201" s="31" t="s">
        <v>504</v>
      </c>
      <c r="N201" s="31" t="s">
        <v>544</v>
      </c>
      <c r="P201" s="65">
        <f t="shared" si="106"/>
        <v>30</v>
      </c>
      <c r="Q201" t="str">
        <f t="shared" si="107"/>
        <v>Crédito</v>
      </c>
      <c r="R201">
        <f t="shared" si="108"/>
        <v>11</v>
      </c>
      <c r="S201">
        <f t="shared" si="109"/>
        <v>6</v>
      </c>
      <c r="T201">
        <f t="shared" si="110"/>
        <v>2026</v>
      </c>
      <c r="U201">
        <f t="shared" si="111"/>
        <v>12</v>
      </c>
      <c r="V201">
        <f t="shared" si="112"/>
        <v>5</v>
      </c>
      <c r="W201">
        <f t="shared" si="113"/>
        <v>2026</v>
      </c>
      <c r="X201" s="59">
        <f t="shared" si="114"/>
        <v>11000</v>
      </c>
      <c r="Y201" s="59">
        <f t="shared" si="115"/>
        <v>12760</v>
      </c>
      <c r="Z201" t="str">
        <f t="shared" si="116"/>
        <v>Vencido</v>
      </c>
      <c r="AA201" s="39">
        <v>46185</v>
      </c>
      <c r="AB201" s="33">
        <f t="shared" si="117"/>
        <v>6</v>
      </c>
      <c r="AC201" s="33">
        <f t="shared" si="118"/>
        <v>24</v>
      </c>
      <c r="AD201" s="33">
        <f t="shared" si="119"/>
        <v>2</v>
      </c>
      <c r="AE201" s="36">
        <f t="shared" si="120"/>
        <v>11000</v>
      </c>
      <c r="AF201" s="36">
        <f t="shared" si="121"/>
        <v>0</v>
      </c>
      <c r="AG201" s="36">
        <f t="shared" si="122"/>
        <v>0</v>
      </c>
      <c r="AH201" s="36">
        <f t="shared" si="123"/>
        <v>0</v>
      </c>
    </row>
    <row r="202" spans="1:34" x14ac:dyDescent="0.35">
      <c r="A202" s="31" t="s">
        <v>2087</v>
      </c>
      <c r="B202" s="31" t="s">
        <v>2088</v>
      </c>
      <c r="C202" s="31" t="s">
        <v>644</v>
      </c>
      <c r="D202" s="31" t="s">
        <v>1513</v>
      </c>
      <c r="E202" s="30">
        <v>46153</v>
      </c>
      <c r="F202" s="30">
        <v>46183</v>
      </c>
      <c r="G202" s="31" t="s">
        <v>401</v>
      </c>
      <c r="H202" s="31">
        <v>-98636.82</v>
      </c>
      <c r="I202" s="31">
        <v>-15781.89</v>
      </c>
      <c r="J202" s="31">
        <v>-114418.71</v>
      </c>
      <c r="K202" s="31">
        <v>-6648.19</v>
      </c>
      <c r="L202" s="31">
        <v>6648.19</v>
      </c>
      <c r="M202" s="31" t="s">
        <v>504</v>
      </c>
      <c r="N202" s="31" t="s">
        <v>544</v>
      </c>
      <c r="P202" s="65">
        <f t="shared" si="106"/>
        <v>30</v>
      </c>
      <c r="Q202" t="str">
        <f t="shared" si="107"/>
        <v>Crédito</v>
      </c>
      <c r="R202">
        <f t="shared" si="108"/>
        <v>10</v>
      </c>
      <c r="S202">
        <f t="shared" si="109"/>
        <v>6</v>
      </c>
      <c r="T202">
        <f t="shared" si="110"/>
        <v>2026</v>
      </c>
      <c r="U202">
        <f t="shared" si="111"/>
        <v>11</v>
      </c>
      <c r="V202">
        <f t="shared" si="112"/>
        <v>5</v>
      </c>
      <c r="W202">
        <f t="shared" si="113"/>
        <v>2026</v>
      </c>
      <c r="X202" s="59">
        <f t="shared" si="114"/>
        <v>98636.82</v>
      </c>
      <c r="Y202" s="59">
        <f t="shared" si="115"/>
        <v>114418.71</v>
      </c>
      <c r="Z202" t="str">
        <f t="shared" si="116"/>
        <v>Vencido</v>
      </c>
      <c r="AA202" s="39">
        <v>46185</v>
      </c>
      <c r="AB202" s="33">
        <f t="shared" si="117"/>
        <v>6</v>
      </c>
      <c r="AC202" s="33">
        <f t="shared" si="118"/>
        <v>24</v>
      </c>
      <c r="AD202" s="33">
        <f t="shared" si="119"/>
        <v>3</v>
      </c>
      <c r="AE202" s="36">
        <f t="shared" si="120"/>
        <v>98636.82</v>
      </c>
      <c r="AF202" s="36">
        <f t="shared" si="121"/>
        <v>0</v>
      </c>
      <c r="AG202" s="36">
        <f t="shared" si="122"/>
        <v>0</v>
      </c>
      <c r="AH202" s="36">
        <f t="shared" si="123"/>
        <v>0</v>
      </c>
    </row>
    <row r="203" spans="1:34" x14ac:dyDescent="0.35">
      <c r="A203" s="31" t="s">
        <v>2089</v>
      </c>
      <c r="B203" s="31" t="s">
        <v>2090</v>
      </c>
      <c r="C203" s="31" t="s">
        <v>414</v>
      </c>
      <c r="D203" s="31" t="s">
        <v>2091</v>
      </c>
      <c r="E203" s="30">
        <v>46153</v>
      </c>
      <c r="F203" s="30">
        <v>46183</v>
      </c>
      <c r="G203" s="31" t="s">
        <v>395</v>
      </c>
      <c r="H203" s="31">
        <v>-9600</v>
      </c>
      <c r="I203" s="31">
        <v>-1536</v>
      </c>
      <c r="J203" s="31">
        <v>-11136</v>
      </c>
      <c r="K203" s="31">
        <v>-11136</v>
      </c>
      <c r="L203" s="31">
        <v>11136</v>
      </c>
      <c r="M203" s="31" t="s">
        <v>504</v>
      </c>
      <c r="N203" s="31" t="s">
        <v>544</v>
      </c>
      <c r="P203" s="65">
        <f t="shared" si="106"/>
        <v>30</v>
      </c>
      <c r="Q203" t="str">
        <f t="shared" si="107"/>
        <v>Crédito</v>
      </c>
      <c r="R203">
        <f t="shared" si="108"/>
        <v>10</v>
      </c>
      <c r="S203">
        <f t="shared" si="109"/>
        <v>6</v>
      </c>
      <c r="T203">
        <f t="shared" si="110"/>
        <v>2026</v>
      </c>
      <c r="U203">
        <f t="shared" si="111"/>
        <v>11</v>
      </c>
      <c r="V203">
        <f t="shared" si="112"/>
        <v>5</v>
      </c>
      <c r="W203">
        <f t="shared" si="113"/>
        <v>2026</v>
      </c>
      <c r="X203" s="59">
        <f t="shared" si="114"/>
        <v>9600</v>
      </c>
      <c r="Y203" s="59">
        <f t="shared" si="115"/>
        <v>11136</v>
      </c>
      <c r="Z203" t="str">
        <f t="shared" si="116"/>
        <v>Vencido</v>
      </c>
      <c r="AA203" s="39">
        <v>46185</v>
      </c>
      <c r="AB203" s="33">
        <f t="shared" si="117"/>
        <v>6</v>
      </c>
      <c r="AC203" s="33">
        <f t="shared" si="118"/>
        <v>24</v>
      </c>
      <c r="AD203" s="33">
        <f t="shared" si="119"/>
        <v>3</v>
      </c>
      <c r="AE203" s="36">
        <f t="shared" si="120"/>
        <v>9600</v>
      </c>
      <c r="AF203" s="36">
        <f t="shared" si="121"/>
        <v>0</v>
      </c>
      <c r="AG203" s="36">
        <f t="shared" si="122"/>
        <v>0</v>
      </c>
      <c r="AH203" s="36">
        <f t="shared" si="123"/>
        <v>0</v>
      </c>
    </row>
    <row r="204" spans="1:34" x14ac:dyDescent="0.35">
      <c r="A204" s="31" t="s">
        <v>2092</v>
      </c>
      <c r="B204" s="31" t="s">
        <v>2093</v>
      </c>
      <c r="C204" s="31" t="s">
        <v>414</v>
      </c>
      <c r="D204" s="31" t="s">
        <v>2094</v>
      </c>
      <c r="E204" s="30">
        <v>46148</v>
      </c>
      <c r="F204" s="30">
        <v>46178</v>
      </c>
      <c r="G204" s="31" t="s">
        <v>395</v>
      </c>
      <c r="H204" s="31">
        <v>-3200</v>
      </c>
      <c r="I204" s="31"/>
      <c r="J204" s="31">
        <v>-3200</v>
      </c>
      <c r="K204" s="31">
        <v>-3200</v>
      </c>
      <c r="L204" s="31">
        <v>3200</v>
      </c>
      <c r="M204" s="31" t="s">
        <v>504</v>
      </c>
      <c r="N204" s="31" t="s">
        <v>544</v>
      </c>
      <c r="P204" s="65">
        <f t="shared" si="106"/>
        <v>30</v>
      </c>
      <c r="Q204" t="str">
        <f t="shared" si="107"/>
        <v>Crédito</v>
      </c>
      <c r="R204">
        <f t="shared" si="108"/>
        <v>5</v>
      </c>
      <c r="S204">
        <f t="shared" si="109"/>
        <v>6</v>
      </c>
      <c r="T204">
        <f t="shared" si="110"/>
        <v>2026</v>
      </c>
      <c r="U204">
        <f t="shared" si="111"/>
        <v>6</v>
      </c>
      <c r="V204">
        <f t="shared" si="112"/>
        <v>5</v>
      </c>
      <c r="W204">
        <f t="shared" si="113"/>
        <v>2026</v>
      </c>
      <c r="X204" s="59">
        <f t="shared" si="114"/>
        <v>3200</v>
      </c>
      <c r="Y204" s="59">
        <f t="shared" si="115"/>
        <v>3200</v>
      </c>
      <c r="Z204" t="str">
        <f t="shared" si="116"/>
        <v>Vencido</v>
      </c>
      <c r="AA204" s="39">
        <v>46185</v>
      </c>
      <c r="AB204" s="33">
        <f t="shared" si="117"/>
        <v>6</v>
      </c>
      <c r="AC204" s="33">
        <f t="shared" si="118"/>
        <v>24</v>
      </c>
      <c r="AD204" s="33">
        <f t="shared" si="119"/>
        <v>8</v>
      </c>
      <c r="AE204" s="36">
        <f t="shared" si="120"/>
        <v>3200</v>
      </c>
      <c r="AF204" s="36">
        <f t="shared" si="121"/>
        <v>0</v>
      </c>
      <c r="AG204" s="36">
        <f t="shared" si="122"/>
        <v>0</v>
      </c>
      <c r="AH204" s="36">
        <f t="shared" si="123"/>
        <v>0</v>
      </c>
    </row>
    <row r="205" spans="1:34" x14ac:dyDescent="0.35">
      <c r="A205" s="31" t="s">
        <v>2095</v>
      </c>
      <c r="B205" s="31" t="s">
        <v>2096</v>
      </c>
      <c r="C205" s="31" t="s">
        <v>414</v>
      </c>
      <c r="D205" s="31" t="s">
        <v>2097</v>
      </c>
      <c r="E205" s="30">
        <v>46150</v>
      </c>
      <c r="F205" s="30">
        <v>46180</v>
      </c>
      <c r="G205" s="31" t="s">
        <v>395</v>
      </c>
      <c r="H205" s="31">
        <v>-16800</v>
      </c>
      <c r="I205" s="31">
        <v>-2688</v>
      </c>
      <c r="J205" s="31">
        <v>-19488</v>
      </c>
      <c r="K205" s="31">
        <v>-19488</v>
      </c>
      <c r="L205" s="31">
        <v>19488</v>
      </c>
      <c r="M205" s="31" t="s">
        <v>504</v>
      </c>
      <c r="N205" s="31" t="s">
        <v>544</v>
      </c>
      <c r="P205" s="65">
        <f t="shared" si="106"/>
        <v>30</v>
      </c>
      <c r="Q205" t="str">
        <f t="shared" si="107"/>
        <v>Crédito</v>
      </c>
      <c r="R205">
        <f t="shared" si="108"/>
        <v>7</v>
      </c>
      <c r="S205">
        <f t="shared" si="109"/>
        <v>6</v>
      </c>
      <c r="T205">
        <f t="shared" si="110"/>
        <v>2026</v>
      </c>
      <c r="U205">
        <f t="shared" si="111"/>
        <v>8</v>
      </c>
      <c r="V205">
        <f t="shared" si="112"/>
        <v>5</v>
      </c>
      <c r="W205">
        <f t="shared" si="113"/>
        <v>2026</v>
      </c>
      <c r="X205" s="59">
        <f t="shared" si="114"/>
        <v>16800</v>
      </c>
      <c r="Y205" s="59">
        <f t="shared" si="115"/>
        <v>19488</v>
      </c>
      <c r="Z205" t="str">
        <f t="shared" si="116"/>
        <v>Vencido</v>
      </c>
      <c r="AA205" s="39">
        <v>46185</v>
      </c>
      <c r="AB205" s="33">
        <f t="shared" si="117"/>
        <v>6</v>
      </c>
      <c r="AC205" s="33">
        <f t="shared" si="118"/>
        <v>24</v>
      </c>
      <c r="AD205" s="33">
        <f t="shared" si="119"/>
        <v>6</v>
      </c>
      <c r="AE205" s="36">
        <f t="shared" si="120"/>
        <v>16800</v>
      </c>
      <c r="AF205" s="36">
        <f t="shared" si="121"/>
        <v>0</v>
      </c>
      <c r="AG205" s="36">
        <f t="shared" si="122"/>
        <v>0</v>
      </c>
      <c r="AH205" s="36">
        <f t="shared" si="123"/>
        <v>0</v>
      </c>
    </row>
    <row r="206" spans="1:34" x14ac:dyDescent="0.35">
      <c r="A206" s="31" t="s">
        <v>2098</v>
      </c>
      <c r="B206" s="31" t="s">
        <v>2099</v>
      </c>
      <c r="C206" s="31" t="s">
        <v>414</v>
      </c>
      <c r="D206" s="31" t="s">
        <v>2100</v>
      </c>
      <c r="E206" s="30">
        <v>46150</v>
      </c>
      <c r="F206" s="30">
        <v>46180</v>
      </c>
      <c r="G206" s="31" t="s">
        <v>395</v>
      </c>
      <c r="H206" s="31">
        <v>-11600</v>
      </c>
      <c r="I206" s="31">
        <v>-1856</v>
      </c>
      <c r="J206" s="31">
        <v>-13456</v>
      </c>
      <c r="K206" s="31">
        <v>-13456</v>
      </c>
      <c r="L206" s="31">
        <v>13456</v>
      </c>
      <c r="M206" s="31" t="s">
        <v>504</v>
      </c>
      <c r="N206" s="31" t="s">
        <v>544</v>
      </c>
      <c r="P206" s="65">
        <f t="shared" si="106"/>
        <v>30</v>
      </c>
      <c r="Q206" t="str">
        <f t="shared" si="107"/>
        <v>Crédito</v>
      </c>
      <c r="R206">
        <f t="shared" si="108"/>
        <v>7</v>
      </c>
      <c r="S206">
        <f t="shared" si="109"/>
        <v>6</v>
      </c>
      <c r="T206">
        <f t="shared" si="110"/>
        <v>2026</v>
      </c>
      <c r="U206">
        <f t="shared" si="111"/>
        <v>8</v>
      </c>
      <c r="V206">
        <f t="shared" si="112"/>
        <v>5</v>
      </c>
      <c r="W206">
        <f t="shared" si="113"/>
        <v>2026</v>
      </c>
      <c r="X206" s="59">
        <f t="shared" si="114"/>
        <v>11600</v>
      </c>
      <c r="Y206" s="59">
        <f t="shared" si="115"/>
        <v>13456</v>
      </c>
      <c r="Z206" t="str">
        <f t="shared" si="116"/>
        <v>Vencido</v>
      </c>
      <c r="AA206" s="39">
        <v>46185</v>
      </c>
      <c r="AB206" s="33">
        <f t="shared" si="117"/>
        <v>6</v>
      </c>
      <c r="AC206" s="33">
        <f t="shared" si="118"/>
        <v>24</v>
      </c>
      <c r="AD206" s="33">
        <f t="shared" si="119"/>
        <v>6</v>
      </c>
      <c r="AE206" s="36">
        <f t="shared" si="120"/>
        <v>11600</v>
      </c>
      <c r="AF206" s="36">
        <f t="shared" si="121"/>
        <v>0</v>
      </c>
      <c r="AG206" s="36">
        <f t="shared" si="122"/>
        <v>0</v>
      </c>
      <c r="AH206" s="36">
        <f t="shared" si="123"/>
        <v>0</v>
      </c>
    </row>
    <row r="207" spans="1:34" x14ac:dyDescent="0.35">
      <c r="A207" s="31" t="s">
        <v>2101</v>
      </c>
      <c r="B207" s="31" t="s">
        <v>2102</v>
      </c>
      <c r="C207" s="31" t="s">
        <v>1329</v>
      </c>
      <c r="D207" s="31" t="s">
        <v>2103</v>
      </c>
      <c r="E207" s="30">
        <v>46148</v>
      </c>
      <c r="F207" s="30">
        <v>46178</v>
      </c>
      <c r="G207" s="31" t="s">
        <v>395</v>
      </c>
      <c r="H207" s="31">
        <v>-84304</v>
      </c>
      <c r="I207" s="31">
        <v>-13488.64</v>
      </c>
      <c r="J207" s="31">
        <v>-97792.639999999999</v>
      </c>
      <c r="K207" s="31">
        <v>-97792.639999999999</v>
      </c>
      <c r="L207" s="31">
        <v>97792.639999999999</v>
      </c>
      <c r="M207" s="31" t="s">
        <v>504</v>
      </c>
      <c r="N207" s="31" t="s">
        <v>544</v>
      </c>
      <c r="P207" s="65">
        <f t="shared" si="106"/>
        <v>30</v>
      </c>
      <c r="Q207" t="str">
        <f t="shared" si="107"/>
        <v>Crédito</v>
      </c>
      <c r="R207">
        <f t="shared" si="108"/>
        <v>5</v>
      </c>
      <c r="S207">
        <f t="shared" si="109"/>
        <v>6</v>
      </c>
      <c r="T207">
        <f t="shared" si="110"/>
        <v>2026</v>
      </c>
      <c r="U207">
        <f t="shared" si="111"/>
        <v>6</v>
      </c>
      <c r="V207">
        <f t="shared" si="112"/>
        <v>5</v>
      </c>
      <c r="W207">
        <f t="shared" si="113"/>
        <v>2026</v>
      </c>
      <c r="X207" s="59">
        <f t="shared" si="114"/>
        <v>84304</v>
      </c>
      <c r="Y207" s="59">
        <f t="shared" si="115"/>
        <v>97792.639999999999</v>
      </c>
      <c r="Z207" t="str">
        <f t="shared" si="116"/>
        <v>Vencido</v>
      </c>
      <c r="AA207" s="39">
        <v>46185</v>
      </c>
      <c r="AB207" s="33">
        <f t="shared" si="117"/>
        <v>6</v>
      </c>
      <c r="AC207" s="33">
        <f t="shared" si="118"/>
        <v>24</v>
      </c>
      <c r="AD207" s="33">
        <f t="shared" si="119"/>
        <v>8</v>
      </c>
      <c r="AE207" s="36">
        <f t="shared" si="120"/>
        <v>84304</v>
      </c>
      <c r="AF207" s="36">
        <f t="shared" si="121"/>
        <v>0</v>
      </c>
      <c r="AG207" s="36">
        <f t="shared" si="122"/>
        <v>0</v>
      </c>
      <c r="AH207" s="36">
        <f t="shared" si="123"/>
        <v>0</v>
      </c>
    </row>
    <row r="208" spans="1:34" x14ac:dyDescent="0.35">
      <c r="A208" s="31" t="s">
        <v>1924</v>
      </c>
      <c r="B208" s="31" t="s">
        <v>1925</v>
      </c>
      <c r="C208" s="31" t="s">
        <v>644</v>
      </c>
      <c r="D208" s="31" t="s">
        <v>1101</v>
      </c>
      <c r="E208" s="30">
        <v>46136</v>
      </c>
      <c r="F208" s="30">
        <v>46196</v>
      </c>
      <c r="G208" s="31" t="s">
        <v>401</v>
      </c>
      <c r="H208" s="31">
        <v>-1084224.3999999999</v>
      </c>
      <c r="I208" s="31">
        <v>-173475.9</v>
      </c>
      <c r="J208" s="31">
        <v>-1257700.3</v>
      </c>
      <c r="K208" s="31">
        <v>-72453.600000000006</v>
      </c>
      <c r="L208" s="31">
        <v>72453.600000000006</v>
      </c>
      <c r="M208" s="31" t="s">
        <v>504</v>
      </c>
      <c r="N208" s="31" t="s">
        <v>544</v>
      </c>
      <c r="P208" s="65">
        <f t="shared" si="106"/>
        <v>60</v>
      </c>
      <c r="Q208" t="str">
        <f t="shared" si="107"/>
        <v>Crédito</v>
      </c>
      <c r="R208">
        <f t="shared" si="108"/>
        <v>23</v>
      </c>
      <c r="S208">
        <f t="shared" si="109"/>
        <v>6</v>
      </c>
      <c r="T208">
        <f t="shared" si="110"/>
        <v>2026</v>
      </c>
      <c r="U208">
        <f t="shared" si="111"/>
        <v>24</v>
      </c>
      <c r="V208">
        <f t="shared" si="112"/>
        <v>4</v>
      </c>
      <c r="W208">
        <f t="shared" si="113"/>
        <v>2026</v>
      </c>
      <c r="X208" s="59">
        <f t="shared" si="114"/>
        <v>1084224.3999999999</v>
      </c>
      <c r="Y208" s="59">
        <f t="shared" si="115"/>
        <v>1257700.3</v>
      </c>
      <c r="Z208" t="str">
        <f t="shared" si="116"/>
        <v>Vigente</v>
      </c>
      <c r="AA208" s="39">
        <v>46185</v>
      </c>
      <c r="AB208" s="33">
        <f t="shared" si="117"/>
        <v>6</v>
      </c>
      <c r="AC208" s="33">
        <f t="shared" si="118"/>
        <v>24</v>
      </c>
      <c r="AD208" s="33">
        <f t="shared" si="119"/>
        <v>0</v>
      </c>
      <c r="AE208" s="36">
        <f t="shared" si="120"/>
        <v>0</v>
      </c>
      <c r="AF208" s="36">
        <f t="shared" si="121"/>
        <v>0</v>
      </c>
      <c r="AG208" s="36">
        <f t="shared" si="122"/>
        <v>0</v>
      </c>
      <c r="AH208" s="36">
        <f t="shared" si="123"/>
        <v>1084224.3999999999</v>
      </c>
    </row>
    <row r="209" spans="1:34" x14ac:dyDescent="0.35">
      <c r="A209" s="31" t="s">
        <v>1629</v>
      </c>
      <c r="B209" s="31" t="s">
        <v>1630</v>
      </c>
      <c r="C209" s="31" t="s">
        <v>920</v>
      </c>
      <c r="D209" s="31" t="s">
        <v>1631</v>
      </c>
      <c r="E209" s="30">
        <v>46099</v>
      </c>
      <c r="F209" s="30">
        <v>46129</v>
      </c>
      <c r="G209" s="31" t="s">
        <v>395</v>
      </c>
      <c r="H209" s="31">
        <v>-16250</v>
      </c>
      <c r="I209" s="31"/>
      <c r="J209" s="31">
        <v>-16250</v>
      </c>
      <c r="K209" s="31">
        <v>-16250</v>
      </c>
      <c r="L209" s="31">
        <v>16250</v>
      </c>
      <c r="M209" s="31" t="s">
        <v>504</v>
      </c>
      <c r="N209" s="31" t="s">
        <v>544</v>
      </c>
      <c r="P209" s="65">
        <f t="shared" si="106"/>
        <v>30</v>
      </c>
      <c r="Q209" t="str">
        <f t="shared" si="107"/>
        <v>Crédito</v>
      </c>
      <c r="R209">
        <f t="shared" si="108"/>
        <v>17</v>
      </c>
      <c r="S209">
        <f t="shared" si="109"/>
        <v>4</v>
      </c>
      <c r="T209">
        <f t="shared" si="110"/>
        <v>2026</v>
      </c>
      <c r="U209">
        <f t="shared" si="111"/>
        <v>18</v>
      </c>
      <c r="V209">
        <f t="shared" si="112"/>
        <v>3</v>
      </c>
      <c r="W209">
        <f t="shared" si="113"/>
        <v>2026</v>
      </c>
      <c r="X209" s="59">
        <f t="shared" si="114"/>
        <v>16250</v>
      </c>
      <c r="Y209" s="59">
        <f t="shared" si="115"/>
        <v>16250</v>
      </c>
      <c r="Z209" t="str">
        <f t="shared" si="116"/>
        <v>Vencido</v>
      </c>
      <c r="AA209" s="39">
        <v>46185</v>
      </c>
      <c r="AB209" s="33">
        <f t="shared" si="117"/>
        <v>6</v>
      </c>
      <c r="AC209" s="33">
        <f t="shared" si="118"/>
        <v>24</v>
      </c>
      <c r="AD209" s="33">
        <f t="shared" si="119"/>
        <v>57</v>
      </c>
      <c r="AE209" s="36">
        <f t="shared" si="120"/>
        <v>0</v>
      </c>
      <c r="AF209" s="36">
        <f t="shared" si="121"/>
        <v>16250</v>
      </c>
      <c r="AG209" s="36">
        <f t="shared" si="122"/>
        <v>0</v>
      </c>
      <c r="AH209" s="36">
        <f t="shared" si="123"/>
        <v>0</v>
      </c>
    </row>
    <row r="210" spans="1:34" x14ac:dyDescent="0.35">
      <c r="A210" s="31" t="s">
        <v>1596</v>
      </c>
      <c r="B210" s="31" t="s">
        <v>1597</v>
      </c>
      <c r="C210" s="31" t="s">
        <v>920</v>
      </c>
      <c r="D210" s="31" t="s">
        <v>1598</v>
      </c>
      <c r="E210" s="30">
        <v>46088</v>
      </c>
      <c r="F210" s="30">
        <v>46118</v>
      </c>
      <c r="G210" s="31" t="s">
        <v>395</v>
      </c>
      <c r="H210" s="31">
        <v>-6800</v>
      </c>
      <c r="I210" s="31"/>
      <c r="J210" s="31">
        <v>-6800</v>
      </c>
      <c r="K210" s="31">
        <v>-6800</v>
      </c>
      <c r="L210" s="31">
        <v>6800</v>
      </c>
      <c r="M210" s="31" t="s">
        <v>504</v>
      </c>
      <c r="N210" s="31" t="s">
        <v>544</v>
      </c>
      <c r="P210" s="65">
        <f t="shared" si="106"/>
        <v>30</v>
      </c>
      <c r="Q210" t="str">
        <f t="shared" si="107"/>
        <v>Crédito</v>
      </c>
      <c r="R210">
        <f t="shared" si="108"/>
        <v>6</v>
      </c>
      <c r="S210">
        <f t="shared" si="109"/>
        <v>4</v>
      </c>
      <c r="T210">
        <f t="shared" si="110"/>
        <v>2026</v>
      </c>
      <c r="U210">
        <f t="shared" si="111"/>
        <v>7</v>
      </c>
      <c r="V210">
        <f t="shared" si="112"/>
        <v>3</v>
      </c>
      <c r="W210">
        <f t="shared" si="113"/>
        <v>2026</v>
      </c>
      <c r="X210" s="59">
        <f t="shared" si="114"/>
        <v>6800</v>
      </c>
      <c r="Y210" s="59">
        <f t="shared" si="115"/>
        <v>6800</v>
      </c>
      <c r="Z210" t="str">
        <f t="shared" si="116"/>
        <v>Vencido</v>
      </c>
      <c r="AA210" s="39">
        <v>46185</v>
      </c>
      <c r="AB210" s="33">
        <f t="shared" si="117"/>
        <v>6</v>
      </c>
      <c r="AC210" s="33">
        <f t="shared" si="118"/>
        <v>24</v>
      </c>
      <c r="AD210" s="33">
        <f t="shared" si="119"/>
        <v>68</v>
      </c>
      <c r="AE210" s="36">
        <f t="shared" si="120"/>
        <v>0</v>
      </c>
      <c r="AF210" s="36">
        <f t="shared" si="121"/>
        <v>0</v>
      </c>
      <c r="AG210" s="36">
        <f t="shared" si="122"/>
        <v>6800</v>
      </c>
      <c r="AH210" s="36">
        <f t="shared" si="123"/>
        <v>0</v>
      </c>
    </row>
    <row r="211" spans="1:34" x14ac:dyDescent="0.35">
      <c r="A211" s="31" t="s">
        <v>1599</v>
      </c>
      <c r="B211" s="31" t="s">
        <v>1600</v>
      </c>
      <c r="C211" s="31" t="s">
        <v>920</v>
      </c>
      <c r="D211" s="31" t="s">
        <v>1601</v>
      </c>
      <c r="E211" s="30">
        <v>46088</v>
      </c>
      <c r="F211" s="30">
        <v>46118</v>
      </c>
      <c r="G211" s="31" t="s">
        <v>395</v>
      </c>
      <c r="H211" s="31">
        <v>-7500</v>
      </c>
      <c r="I211" s="31"/>
      <c r="J211" s="31">
        <v>-7500</v>
      </c>
      <c r="K211" s="31">
        <v>-7500</v>
      </c>
      <c r="L211" s="31">
        <v>7500</v>
      </c>
      <c r="M211" s="31" t="s">
        <v>504</v>
      </c>
      <c r="N211" s="31" t="s">
        <v>544</v>
      </c>
      <c r="P211" s="65">
        <f t="shared" si="106"/>
        <v>30</v>
      </c>
      <c r="Q211" t="str">
        <f t="shared" si="107"/>
        <v>Crédito</v>
      </c>
      <c r="R211">
        <f t="shared" si="108"/>
        <v>6</v>
      </c>
      <c r="S211">
        <f t="shared" si="109"/>
        <v>4</v>
      </c>
      <c r="T211">
        <f t="shared" si="110"/>
        <v>2026</v>
      </c>
      <c r="U211">
        <f t="shared" si="111"/>
        <v>7</v>
      </c>
      <c r="V211">
        <f t="shared" si="112"/>
        <v>3</v>
      </c>
      <c r="W211">
        <f t="shared" si="113"/>
        <v>2026</v>
      </c>
      <c r="X211" s="59">
        <f t="shared" si="114"/>
        <v>7500</v>
      </c>
      <c r="Y211" s="59">
        <f t="shared" si="115"/>
        <v>7500</v>
      </c>
      <c r="Z211" t="str">
        <f t="shared" si="116"/>
        <v>Vencido</v>
      </c>
      <c r="AA211" s="39">
        <v>46185</v>
      </c>
      <c r="AB211" s="33">
        <f t="shared" si="117"/>
        <v>6</v>
      </c>
      <c r="AC211" s="33">
        <f t="shared" si="118"/>
        <v>24</v>
      </c>
      <c r="AD211" s="33">
        <f t="shared" si="119"/>
        <v>68</v>
      </c>
      <c r="AE211" s="36">
        <f t="shared" si="120"/>
        <v>0</v>
      </c>
      <c r="AF211" s="36">
        <f t="shared" si="121"/>
        <v>0</v>
      </c>
      <c r="AG211" s="36">
        <f t="shared" si="122"/>
        <v>7500</v>
      </c>
      <c r="AH211" s="36">
        <f t="shared" si="123"/>
        <v>0</v>
      </c>
    </row>
    <row r="212" spans="1:34" x14ac:dyDescent="0.35">
      <c r="A212" s="31" t="s">
        <v>1602</v>
      </c>
      <c r="B212" s="31" t="s">
        <v>1603</v>
      </c>
      <c r="C212" s="31" t="s">
        <v>920</v>
      </c>
      <c r="D212" s="31" t="s">
        <v>1604</v>
      </c>
      <c r="E212" s="30">
        <v>46088</v>
      </c>
      <c r="F212" s="30">
        <v>46118</v>
      </c>
      <c r="G212" s="31" t="s">
        <v>395</v>
      </c>
      <c r="H212" s="31">
        <v>-15000</v>
      </c>
      <c r="I212" s="31"/>
      <c r="J212" s="31">
        <v>-15000</v>
      </c>
      <c r="K212" s="31">
        <v>-15000</v>
      </c>
      <c r="L212" s="31">
        <v>15000</v>
      </c>
      <c r="M212" s="31" t="s">
        <v>504</v>
      </c>
      <c r="N212" s="31" t="s">
        <v>544</v>
      </c>
      <c r="P212" s="65">
        <f t="shared" si="106"/>
        <v>30</v>
      </c>
      <c r="Q212" t="str">
        <f t="shared" si="107"/>
        <v>Crédito</v>
      </c>
      <c r="R212">
        <f t="shared" si="108"/>
        <v>6</v>
      </c>
      <c r="S212">
        <f t="shared" si="109"/>
        <v>4</v>
      </c>
      <c r="T212">
        <f t="shared" si="110"/>
        <v>2026</v>
      </c>
      <c r="U212">
        <f t="shared" si="111"/>
        <v>7</v>
      </c>
      <c r="V212">
        <f t="shared" si="112"/>
        <v>3</v>
      </c>
      <c r="W212">
        <f t="shared" si="113"/>
        <v>2026</v>
      </c>
      <c r="X212" s="59">
        <f t="shared" si="114"/>
        <v>15000</v>
      </c>
      <c r="Y212" s="59">
        <f t="shared" si="115"/>
        <v>15000</v>
      </c>
      <c r="Z212" t="str">
        <f t="shared" si="116"/>
        <v>Vencido</v>
      </c>
      <c r="AA212" s="39">
        <v>46185</v>
      </c>
      <c r="AB212" s="33">
        <f t="shared" si="117"/>
        <v>6</v>
      </c>
      <c r="AC212" s="33">
        <f t="shared" si="118"/>
        <v>24</v>
      </c>
      <c r="AD212" s="33">
        <f t="shared" si="119"/>
        <v>68</v>
      </c>
      <c r="AE212" s="36">
        <f t="shared" si="120"/>
        <v>0</v>
      </c>
      <c r="AF212" s="36">
        <f t="shared" si="121"/>
        <v>0</v>
      </c>
      <c r="AG212" s="36">
        <f t="shared" si="122"/>
        <v>15000</v>
      </c>
      <c r="AH212" s="36">
        <f t="shared" si="123"/>
        <v>0</v>
      </c>
    </row>
    <row r="213" spans="1:34" x14ac:dyDescent="0.35">
      <c r="A213" s="31" t="s">
        <v>1531</v>
      </c>
      <c r="B213" s="31" t="s">
        <v>1532</v>
      </c>
      <c r="C213" s="31" t="s">
        <v>546</v>
      </c>
      <c r="D213" s="31" t="s">
        <v>1533</v>
      </c>
      <c r="E213" s="30">
        <v>46087</v>
      </c>
      <c r="F213" s="30">
        <v>46117</v>
      </c>
      <c r="G213" s="31" t="s">
        <v>395</v>
      </c>
      <c r="H213" s="31">
        <v>-455037.5</v>
      </c>
      <c r="I213" s="31"/>
      <c r="J213" s="31">
        <v>-455037.5</v>
      </c>
      <c r="K213" s="31">
        <v>-455037.5</v>
      </c>
      <c r="L213" s="31">
        <v>455037.5</v>
      </c>
      <c r="M213" s="31" t="s">
        <v>504</v>
      </c>
      <c r="N213" s="31" t="s">
        <v>544</v>
      </c>
      <c r="P213" s="65">
        <f t="shared" si="106"/>
        <v>30</v>
      </c>
      <c r="Q213" t="str">
        <f t="shared" si="107"/>
        <v>Crédito</v>
      </c>
      <c r="R213">
        <f t="shared" si="108"/>
        <v>5</v>
      </c>
      <c r="S213">
        <f t="shared" si="109"/>
        <v>4</v>
      </c>
      <c r="T213">
        <f t="shared" si="110"/>
        <v>2026</v>
      </c>
      <c r="U213">
        <f t="shared" si="111"/>
        <v>6</v>
      </c>
      <c r="V213">
        <f t="shared" si="112"/>
        <v>3</v>
      </c>
      <c r="W213">
        <f t="shared" si="113"/>
        <v>2026</v>
      </c>
      <c r="X213" s="59">
        <f t="shared" si="114"/>
        <v>455037.5</v>
      </c>
      <c r="Y213" s="59">
        <f t="shared" si="115"/>
        <v>455037.5</v>
      </c>
      <c r="Z213" t="str">
        <f t="shared" si="116"/>
        <v>Vencido</v>
      </c>
      <c r="AA213" s="39">
        <v>46185</v>
      </c>
      <c r="AB213" s="33">
        <f t="shared" si="117"/>
        <v>6</v>
      </c>
      <c r="AC213" s="33">
        <f t="shared" si="118"/>
        <v>24</v>
      </c>
      <c r="AD213" s="33">
        <f t="shared" si="119"/>
        <v>69</v>
      </c>
      <c r="AE213" s="36">
        <f t="shared" si="120"/>
        <v>0</v>
      </c>
      <c r="AF213" s="36">
        <f t="shared" si="121"/>
        <v>0</v>
      </c>
      <c r="AG213" s="36">
        <f t="shared" si="122"/>
        <v>455037.5</v>
      </c>
      <c r="AH213" s="36">
        <f t="shared" si="123"/>
        <v>0</v>
      </c>
    </row>
    <row r="214" spans="1:34" x14ac:dyDescent="0.35">
      <c r="A214" s="31" t="s">
        <v>1540</v>
      </c>
      <c r="B214" s="31" t="s">
        <v>1541</v>
      </c>
      <c r="C214" s="31" t="s">
        <v>920</v>
      </c>
      <c r="D214" s="31" t="s">
        <v>1542</v>
      </c>
      <c r="E214" s="30">
        <v>46085</v>
      </c>
      <c r="F214" s="30">
        <v>46115</v>
      </c>
      <c r="G214" s="31" t="s">
        <v>395</v>
      </c>
      <c r="H214" s="31">
        <v>-6800</v>
      </c>
      <c r="I214" s="31"/>
      <c r="J214" s="31">
        <v>-6800</v>
      </c>
      <c r="K214" s="31">
        <v>-6800</v>
      </c>
      <c r="L214" s="31">
        <v>6800</v>
      </c>
      <c r="M214" s="31" t="s">
        <v>504</v>
      </c>
      <c r="N214" s="31" t="s">
        <v>544</v>
      </c>
      <c r="P214" s="65">
        <f t="shared" si="106"/>
        <v>30</v>
      </c>
      <c r="Q214" t="str">
        <f t="shared" si="107"/>
        <v>Crédito</v>
      </c>
      <c r="R214">
        <f t="shared" si="108"/>
        <v>3</v>
      </c>
      <c r="S214">
        <f t="shared" si="109"/>
        <v>4</v>
      </c>
      <c r="T214">
        <f t="shared" si="110"/>
        <v>2026</v>
      </c>
      <c r="U214">
        <f t="shared" si="111"/>
        <v>4</v>
      </c>
      <c r="V214">
        <f t="shared" si="112"/>
        <v>3</v>
      </c>
      <c r="W214">
        <f t="shared" si="113"/>
        <v>2026</v>
      </c>
      <c r="X214" s="59">
        <f t="shared" si="114"/>
        <v>6800</v>
      </c>
      <c r="Y214" s="59">
        <f t="shared" si="115"/>
        <v>6800</v>
      </c>
      <c r="Z214" t="str">
        <f t="shared" si="116"/>
        <v>Vencido</v>
      </c>
      <c r="AA214" s="39">
        <v>46185</v>
      </c>
      <c r="AB214" s="33">
        <f t="shared" si="117"/>
        <v>6</v>
      </c>
      <c r="AC214" s="33">
        <f t="shared" si="118"/>
        <v>24</v>
      </c>
      <c r="AD214" s="33">
        <f t="shared" si="119"/>
        <v>71</v>
      </c>
      <c r="AE214" s="36">
        <f t="shared" si="120"/>
        <v>0</v>
      </c>
      <c r="AF214" s="36">
        <f t="shared" si="121"/>
        <v>0</v>
      </c>
      <c r="AG214" s="36">
        <f t="shared" si="122"/>
        <v>6800</v>
      </c>
      <c r="AH214" s="36">
        <f t="shared" si="123"/>
        <v>0</v>
      </c>
    </row>
    <row r="215" spans="1:34" x14ac:dyDescent="0.35">
      <c r="A215" s="31" t="s">
        <v>955</v>
      </c>
      <c r="B215" s="31" t="s">
        <v>956</v>
      </c>
      <c r="C215" s="31" t="s">
        <v>545</v>
      </c>
      <c r="D215" s="31" t="s">
        <v>957</v>
      </c>
      <c r="E215" s="30">
        <v>45932</v>
      </c>
      <c r="F215" s="30">
        <v>45962</v>
      </c>
      <c r="G215" s="31" t="s">
        <v>395</v>
      </c>
      <c r="H215" s="31">
        <v>-14985</v>
      </c>
      <c r="I215" s="31">
        <v>-2397.6</v>
      </c>
      <c r="J215" s="31">
        <v>-17382.599999999999</v>
      </c>
      <c r="K215" s="31">
        <v>-17382.599999999999</v>
      </c>
      <c r="L215" s="31">
        <v>17382.599999999999</v>
      </c>
      <c r="M215" s="31" t="s">
        <v>504</v>
      </c>
      <c r="N215" s="31" t="s">
        <v>544</v>
      </c>
      <c r="P215" s="65">
        <f t="shared" si="106"/>
        <v>30</v>
      </c>
      <c r="Q215" t="str">
        <f t="shared" si="107"/>
        <v>Crédito</v>
      </c>
      <c r="R215">
        <f t="shared" si="108"/>
        <v>1</v>
      </c>
      <c r="S215">
        <f t="shared" si="109"/>
        <v>11</v>
      </c>
      <c r="T215">
        <f t="shared" si="110"/>
        <v>2025</v>
      </c>
      <c r="U215">
        <f t="shared" si="111"/>
        <v>2</v>
      </c>
      <c r="V215">
        <f t="shared" si="112"/>
        <v>10</v>
      </c>
      <c r="W215">
        <f t="shared" si="113"/>
        <v>2025</v>
      </c>
      <c r="X215" s="59">
        <f t="shared" si="114"/>
        <v>14985</v>
      </c>
      <c r="Y215" s="59">
        <f t="shared" si="115"/>
        <v>17382.599999999999</v>
      </c>
      <c r="Z215" t="str">
        <f t="shared" si="116"/>
        <v>Vencido</v>
      </c>
      <c r="AA215" s="39">
        <v>46185</v>
      </c>
      <c r="AB215" s="33">
        <f t="shared" si="117"/>
        <v>6</v>
      </c>
      <c r="AC215" s="33">
        <f t="shared" si="118"/>
        <v>24</v>
      </c>
      <c r="AD215" s="33">
        <f t="shared" si="119"/>
        <v>224</v>
      </c>
      <c r="AE215" s="36">
        <f t="shared" si="120"/>
        <v>0</v>
      </c>
      <c r="AF215" s="36">
        <f t="shared" si="121"/>
        <v>0</v>
      </c>
      <c r="AG215" s="36">
        <f t="shared" si="122"/>
        <v>14985</v>
      </c>
      <c r="AH215" s="36">
        <f t="shared" si="123"/>
        <v>0</v>
      </c>
    </row>
    <row r="216" spans="1:34" x14ac:dyDescent="0.35">
      <c r="A216" s="31" t="s">
        <v>947</v>
      </c>
      <c r="B216" s="31" t="s">
        <v>948</v>
      </c>
      <c r="C216" s="31" t="s">
        <v>545</v>
      </c>
      <c r="D216" s="31" t="s">
        <v>949</v>
      </c>
      <c r="E216" s="30">
        <v>45927</v>
      </c>
      <c r="F216" s="30">
        <v>45957</v>
      </c>
      <c r="G216" s="31" t="s">
        <v>395</v>
      </c>
      <c r="H216" s="31">
        <v>-7600</v>
      </c>
      <c r="I216" s="31">
        <v>-1216</v>
      </c>
      <c r="J216" s="31">
        <v>-8816</v>
      </c>
      <c r="K216" s="31">
        <v>-8816</v>
      </c>
      <c r="L216" s="31">
        <v>8816</v>
      </c>
      <c r="M216" s="31" t="s">
        <v>504</v>
      </c>
      <c r="N216" s="31" t="s">
        <v>544</v>
      </c>
      <c r="P216" s="65">
        <f t="shared" si="106"/>
        <v>30</v>
      </c>
      <c r="Q216" t="str">
        <f t="shared" si="107"/>
        <v>Crédito</v>
      </c>
      <c r="R216">
        <f t="shared" si="108"/>
        <v>27</v>
      </c>
      <c r="S216">
        <f t="shared" si="109"/>
        <v>10</v>
      </c>
      <c r="T216">
        <f t="shared" si="110"/>
        <v>2025</v>
      </c>
      <c r="U216">
        <f t="shared" si="111"/>
        <v>27</v>
      </c>
      <c r="V216">
        <f t="shared" si="112"/>
        <v>9</v>
      </c>
      <c r="W216">
        <f t="shared" si="113"/>
        <v>2025</v>
      </c>
      <c r="X216" s="59">
        <f t="shared" si="114"/>
        <v>7600</v>
      </c>
      <c r="Y216" s="59">
        <f t="shared" si="115"/>
        <v>8816</v>
      </c>
      <c r="Z216" t="str">
        <f t="shared" si="116"/>
        <v>Vencido</v>
      </c>
      <c r="AA216" s="39">
        <v>46185</v>
      </c>
      <c r="AB216" s="33">
        <f t="shared" si="117"/>
        <v>6</v>
      </c>
      <c r="AC216" s="33">
        <f t="shared" si="118"/>
        <v>24</v>
      </c>
      <c r="AD216" s="33">
        <f t="shared" si="119"/>
        <v>229</v>
      </c>
      <c r="AE216" s="36">
        <f t="shared" si="120"/>
        <v>0</v>
      </c>
      <c r="AF216" s="36">
        <f t="shared" si="121"/>
        <v>0</v>
      </c>
      <c r="AG216" s="36">
        <f t="shared" si="122"/>
        <v>7600</v>
      </c>
      <c r="AH216" s="36">
        <f t="shared" si="123"/>
        <v>0</v>
      </c>
    </row>
    <row r="217" spans="1:34" x14ac:dyDescent="0.35">
      <c r="A217" s="31" t="s">
        <v>950</v>
      </c>
      <c r="B217" s="31" t="s">
        <v>951</v>
      </c>
      <c r="C217" s="31" t="s">
        <v>920</v>
      </c>
      <c r="D217" s="31" t="s">
        <v>952</v>
      </c>
      <c r="E217" s="30">
        <v>45924</v>
      </c>
      <c r="F217" s="30">
        <v>45954</v>
      </c>
      <c r="G217" s="31" t="s">
        <v>395</v>
      </c>
      <c r="H217" s="31">
        <v>-2499.98</v>
      </c>
      <c r="I217" s="31"/>
      <c r="J217" s="31">
        <v>-2499.98</v>
      </c>
      <c r="K217" s="31">
        <v>-2499.98</v>
      </c>
      <c r="L217" s="31">
        <v>2499.98</v>
      </c>
      <c r="M217" s="31" t="s">
        <v>504</v>
      </c>
      <c r="N217" s="31" t="s">
        <v>544</v>
      </c>
      <c r="P217" s="65">
        <f t="shared" si="106"/>
        <v>30</v>
      </c>
      <c r="Q217" t="str">
        <f t="shared" si="107"/>
        <v>Crédito</v>
      </c>
      <c r="R217">
        <f t="shared" si="108"/>
        <v>24</v>
      </c>
      <c r="S217">
        <f t="shared" si="109"/>
        <v>10</v>
      </c>
      <c r="T217">
        <f t="shared" si="110"/>
        <v>2025</v>
      </c>
      <c r="U217">
        <f t="shared" si="111"/>
        <v>24</v>
      </c>
      <c r="V217">
        <f t="shared" si="112"/>
        <v>9</v>
      </c>
      <c r="W217">
        <f t="shared" si="113"/>
        <v>2025</v>
      </c>
      <c r="X217" s="59">
        <f t="shared" si="114"/>
        <v>2499.98</v>
      </c>
      <c r="Y217" s="59">
        <f t="shared" si="115"/>
        <v>2499.98</v>
      </c>
      <c r="Z217" t="str">
        <f t="shared" si="116"/>
        <v>Vencido</v>
      </c>
      <c r="AA217" s="39">
        <v>46185</v>
      </c>
      <c r="AB217" s="33">
        <f t="shared" si="117"/>
        <v>6</v>
      </c>
      <c r="AC217" s="33">
        <f t="shared" si="118"/>
        <v>24</v>
      </c>
      <c r="AD217" s="33">
        <f t="shared" si="119"/>
        <v>232</v>
      </c>
      <c r="AE217" s="36">
        <f t="shared" si="120"/>
        <v>0</v>
      </c>
      <c r="AF217" s="36">
        <f t="shared" si="121"/>
        <v>0</v>
      </c>
      <c r="AG217" s="36">
        <f t="shared" si="122"/>
        <v>2499.98</v>
      </c>
      <c r="AH217" s="36">
        <f t="shared" si="123"/>
        <v>0</v>
      </c>
    </row>
    <row r="218" spans="1:34" x14ac:dyDescent="0.35">
      <c r="A218" s="31" t="s">
        <v>938</v>
      </c>
      <c r="B218" s="31" t="s">
        <v>939</v>
      </c>
      <c r="C218" s="31" t="s">
        <v>545</v>
      </c>
      <c r="D218" s="31" t="s">
        <v>940</v>
      </c>
      <c r="E218" s="30">
        <v>45923</v>
      </c>
      <c r="F218" s="30">
        <v>45953</v>
      </c>
      <c r="G218" s="31" t="s">
        <v>401</v>
      </c>
      <c r="H218" s="31">
        <v>-23857.03</v>
      </c>
      <c r="I218" s="31">
        <v>-3817.12</v>
      </c>
      <c r="J218" s="31">
        <v>-27674.15</v>
      </c>
      <c r="K218" s="31">
        <v>-1503.36</v>
      </c>
      <c r="L218" s="31">
        <v>1503.36</v>
      </c>
      <c r="M218" s="31" t="s">
        <v>504</v>
      </c>
      <c r="N218" s="31" t="s">
        <v>544</v>
      </c>
      <c r="P218" s="65">
        <f t="shared" si="106"/>
        <v>30</v>
      </c>
      <c r="Q218" t="str">
        <f t="shared" si="107"/>
        <v>Crédito</v>
      </c>
      <c r="R218">
        <f t="shared" si="108"/>
        <v>23</v>
      </c>
      <c r="S218">
        <f t="shared" si="109"/>
        <v>10</v>
      </c>
      <c r="T218">
        <f t="shared" si="110"/>
        <v>2025</v>
      </c>
      <c r="U218">
        <f t="shared" si="111"/>
        <v>23</v>
      </c>
      <c r="V218">
        <f t="shared" si="112"/>
        <v>9</v>
      </c>
      <c r="W218">
        <f t="shared" si="113"/>
        <v>2025</v>
      </c>
      <c r="X218" s="59">
        <f t="shared" si="114"/>
        <v>23857.03</v>
      </c>
      <c r="Y218" s="59">
        <f t="shared" si="115"/>
        <v>27674.15</v>
      </c>
      <c r="Z218" t="str">
        <f t="shared" si="116"/>
        <v>Vencido</v>
      </c>
      <c r="AA218" s="39">
        <v>46185</v>
      </c>
      <c r="AB218" s="33">
        <f t="shared" si="117"/>
        <v>6</v>
      </c>
      <c r="AC218" s="33">
        <f t="shared" si="118"/>
        <v>24</v>
      </c>
      <c r="AD218" s="33">
        <f t="shared" si="119"/>
        <v>233</v>
      </c>
      <c r="AE218" s="36">
        <f t="shared" si="120"/>
        <v>0</v>
      </c>
      <c r="AF218" s="36">
        <f t="shared" si="121"/>
        <v>0</v>
      </c>
      <c r="AG218" s="36">
        <f t="shared" si="122"/>
        <v>23857.03</v>
      </c>
      <c r="AH218" s="36">
        <f t="shared" si="123"/>
        <v>0</v>
      </c>
    </row>
    <row r="219" spans="1:34" x14ac:dyDescent="0.35">
      <c r="A219" s="31" t="s">
        <v>927</v>
      </c>
      <c r="B219" s="31" t="s">
        <v>928</v>
      </c>
      <c r="C219" s="31" t="s">
        <v>545</v>
      </c>
      <c r="D219" s="31" t="s">
        <v>929</v>
      </c>
      <c r="E219" s="30">
        <v>45905</v>
      </c>
      <c r="F219" s="30">
        <v>45935</v>
      </c>
      <c r="G219" s="31" t="s">
        <v>401</v>
      </c>
      <c r="H219" s="31">
        <v>-7240.47</v>
      </c>
      <c r="I219" s="31">
        <v>-1158.48</v>
      </c>
      <c r="J219" s="31">
        <v>-8398.9500000000007</v>
      </c>
      <c r="K219" s="31">
        <v>-447.76</v>
      </c>
      <c r="L219" s="31">
        <v>447.76</v>
      </c>
      <c r="M219" s="31" t="s">
        <v>504</v>
      </c>
      <c r="N219" s="31" t="s">
        <v>544</v>
      </c>
      <c r="P219" s="65">
        <f t="shared" si="106"/>
        <v>30</v>
      </c>
      <c r="Q219" t="str">
        <f t="shared" si="107"/>
        <v>Crédito</v>
      </c>
      <c r="R219">
        <f t="shared" si="108"/>
        <v>5</v>
      </c>
      <c r="S219">
        <f t="shared" si="109"/>
        <v>10</v>
      </c>
      <c r="T219">
        <f t="shared" si="110"/>
        <v>2025</v>
      </c>
      <c r="U219">
        <f t="shared" si="111"/>
        <v>5</v>
      </c>
      <c r="V219">
        <f t="shared" si="112"/>
        <v>9</v>
      </c>
      <c r="W219">
        <f t="shared" si="113"/>
        <v>2025</v>
      </c>
      <c r="X219" s="59">
        <f t="shared" si="114"/>
        <v>7240.47</v>
      </c>
      <c r="Y219" s="59">
        <f t="shared" si="115"/>
        <v>8398.9500000000007</v>
      </c>
      <c r="Z219" t="str">
        <f t="shared" si="116"/>
        <v>Vencido</v>
      </c>
      <c r="AA219" s="39">
        <v>46185</v>
      </c>
      <c r="AB219" s="33">
        <f t="shared" si="117"/>
        <v>6</v>
      </c>
      <c r="AC219" s="33">
        <f t="shared" si="118"/>
        <v>24</v>
      </c>
      <c r="AD219" s="33">
        <f t="shared" si="119"/>
        <v>251</v>
      </c>
      <c r="AE219" s="36">
        <f t="shared" si="120"/>
        <v>0</v>
      </c>
      <c r="AF219" s="36">
        <f t="shared" si="121"/>
        <v>0</v>
      </c>
      <c r="AG219" s="36">
        <f t="shared" si="122"/>
        <v>7240.47</v>
      </c>
      <c r="AH219" s="36">
        <f t="shared" si="123"/>
        <v>0</v>
      </c>
    </row>
    <row r="220" spans="1:34" x14ac:dyDescent="0.35">
      <c r="A220" s="31" t="s">
        <v>930</v>
      </c>
      <c r="B220" s="31" t="s">
        <v>928</v>
      </c>
      <c r="C220" s="31" t="s">
        <v>545</v>
      </c>
      <c r="D220" s="31" t="s">
        <v>931</v>
      </c>
      <c r="E220" s="30">
        <v>45904</v>
      </c>
      <c r="F220" s="30">
        <v>45934</v>
      </c>
      <c r="G220" s="31" t="s">
        <v>401</v>
      </c>
      <c r="H220" s="31">
        <v>-21639.89</v>
      </c>
      <c r="I220" s="31">
        <v>-3462.38</v>
      </c>
      <c r="J220" s="31">
        <v>-25102.27</v>
      </c>
      <c r="K220" s="31">
        <v>-1343.28</v>
      </c>
      <c r="L220" s="31">
        <v>1343.28</v>
      </c>
      <c r="M220" s="31" t="s">
        <v>504</v>
      </c>
      <c r="N220" s="31" t="s">
        <v>544</v>
      </c>
      <c r="P220" s="65">
        <f t="shared" si="106"/>
        <v>30</v>
      </c>
      <c r="Q220" t="str">
        <f t="shared" si="107"/>
        <v>Crédito</v>
      </c>
      <c r="R220">
        <f t="shared" si="108"/>
        <v>4</v>
      </c>
      <c r="S220">
        <f t="shared" si="109"/>
        <v>10</v>
      </c>
      <c r="T220">
        <f t="shared" si="110"/>
        <v>2025</v>
      </c>
      <c r="U220">
        <f t="shared" si="111"/>
        <v>4</v>
      </c>
      <c r="V220">
        <f t="shared" si="112"/>
        <v>9</v>
      </c>
      <c r="W220">
        <f t="shared" si="113"/>
        <v>2025</v>
      </c>
      <c r="X220" s="59">
        <f t="shared" si="114"/>
        <v>21639.89</v>
      </c>
      <c r="Y220" s="59">
        <f t="shared" si="115"/>
        <v>25102.27</v>
      </c>
      <c r="Z220" t="str">
        <f t="shared" si="116"/>
        <v>Vencido</v>
      </c>
      <c r="AA220" s="39">
        <v>46185</v>
      </c>
      <c r="AB220" s="33">
        <f t="shared" si="117"/>
        <v>6</v>
      </c>
      <c r="AC220" s="33">
        <f t="shared" si="118"/>
        <v>24</v>
      </c>
      <c r="AD220" s="33">
        <f t="shared" si="119"/>
        <v>252</v>
      </c>
      <c r="AE220" s="36">
        <f t="shared" si="120"/>
        <v>0</v>
      </c>
      <c r="AF220" s="36">
        <f t="shared" si="121"/>
        <v>0</v>
      </c>
      <c r="AG220" s="36">
        <f t="shared" si="122"/>
        <v>21639.89</v>
      </c>
      <c r="AH220" s="36">
        <f t="shared" si="123"/>
        <v>0</v>
      </c>
    </row>
    <row r="221" spans="1:34" x14ac:dyDescent="0.35">
      <c r="A221" s="31" t="s">
        <v>932</v>
      </c>
      <c r="B221" s="31" t="s">
        <v>933</v>
      </c>
      <c r="C221" s="31" t="s">
        <v>920</v>
      </c>
      <c r="D221" s="31" t="s">
        <v>934</v>
      </c>
      <c r="E221" s="30">
        <v>45909</v>
      </c>
      <c r="F221" s="30">
        <v>45939</v>
      </c>
      <c r="G221" s="31" t="s">
        <v>395</v>
      </c>
      <c r="H221" s="31">
        <v>-5000</v>
      </c>
      <c r="I221" s="31"/>
      <c r="J221" s="31">
        <v>-5000</v>
      </c>
      <c r="K221" s="31">
        <v>-5000</v>
      </c>
      <c r="L221" s="31">
        <v>5000</v>
      </c>
      <c r="M221" s="31" t="s">
        <v>504</v>
      </c>
      <c r="N221" s="31" t="s">
        <v>544</v>
      </c>
      <c r="P221" s="65">
        <f t="shared" si="106"/>
        <v>30</v>
      </c>
      <c r="Q221" t="str">
        <f t="shared" si="107"/>
        <v>Crédito</v>
      </c>
      <c r="R221">
        <f t="shared" si="108"/>
        <v>9</v>
      </c>
      <c r="S221">
        <f t="shared" si="109"/>
        <v>10</v>
      </c>
      <c r="T221">
        <f t="shared" si="110"/>
        <v>2025</v>
      </c>
      <c r="U221">
        <f t="shared" si="111"/>
        <v>9</v>
      </c>
      <c r="V221">
        <f t="shared" si="112"/>
        <v>9</v>
      </c>
      <c r="W221">
        <f t="shared" si="113"/>
        <v>2025</v>
      </c>
      <c r="X221" s="59">
        <f t="shared" si="114"/>
        <v>5000</v>
      </c>
      <c r="Y221" s="59">
        <f t="shared" si="115"/>
        <v>5000</v>
      </c>
      <c r="Z221" t="str">
        <f t="shared" si="116"/>
        <v>Vencido</v>
      </c>
      <c r="AA221" s="39">
        <v>46185</v>
      </c>
      <c r="AB221" s="33">
        <f t="shared" si="117"/>
        <v>6</v>
      </c>
      <c r="AC221" s="33">
        <f t="shared" si="118"/>
        <v>24</v>
      </c>
      <c r="AD221" s="33">
        <f t="shared" si="119"/>
        <v>247</v>
      </c>
      <c r="AE221" s="36">
        <f t="shared" si="120"/>
        <v>0</v>
      </c>
      <c r="AF221" s="36">
        <f t="shared" si="121"/>
        <v>0</v>
      </c>
      <c r="AG221" s="36">
        <f t="shared" si="122"/>
        <v>5000</v>
      </c>
      <c r="AH221" s="36">
        <f t="shared" si="123"/>
        <v>0</v>
      </c>
    </row>
    <row r="222" spans="1:34" x14ac:dyDescent="0.35">
      <c r="A222" s="13" t="s">
        <v>923</v>
      </c>
      <c r="B222" s="13" t="s">
        <v>924</v>
      </c>
      <c r="C222" s="13" t="s">
        <v>545</v>
      </c>
      <c r="D222" s="13" t="s">
        <v>925</v>
      </c>
      <c r="E222" s="70">
        <v>45903</v>
      </c>
      <c r="F222" s="70">
        <v>45933</v>
      </c>
      <c r="G222" s="13" t="s">
        <v>401</v>
      </c>
      <c r="H222" s="13">
        <v>-24244.53</v>
      </c>
      <c r="I222" s="13">
        <v>-3879.12</v>
      </c>
      <c r="J222" s="13">
        <v>-28123.65</v>
      </c>
      <c r="K222" s="13">
        <v>-1503.36</v>
      </c>
      <c r="L222" s="13">
        <v>1503.36</v>
      </c>
      <c r="M222" s="13" t="s">
        <v>504</v>
      </c>
      <c r="N222" s="31" t="s">
        <v>544</v>
      </c>
      <c r="P222" s="65">
        <f t="shared" si="106"/>
        <v>30</v>
      </c>
      <c r="Q222" t="str">
        <f t="shared" si="107"/>
        <v>Crédito</v>
      </c>
      <c r="R222">
        <f t="shared" si="108"/>
        <v>3</v>
      </c>
      <c r="S222">
        <f t="shared" si="109"/>
        <v>10</v>
      </c>
      <c r="T222">
        <f t="shared" si="110"/>
        <v>2025</v>
      </c>
      <c r="U222">
        <f t="shared" si="111"/>
        <v>3</v>
      </c>
      <c r="V222">
        <f t="shared" si="112"/>
        <v>9</v>
      </c>
      <c r="W222">
        <f t="shared" si="113"/>
        <v>2025</v>
      </c>
      <c r="X222" s="59">
        <f t="shared" si="114"/>
        <v>24244.53</v>
      </c>
      <c r="Y222" s="59">
        <f t="shared" si="115"/>
        <v>28123.65</v>
      </c>
      <c r="Z222" t="str">
        <f t="shared" si="116"/>
        <v>Vencido</v>
      </c>
      <c r="AA222" s="39">
        <v>46185</v>
      </c>
      <c r="AB222" s="33">
        <f t="shared" si="117"/>
        <v>6</v>
      </c>
      <c r="AC222" s="33">
        <f t="shared" si="118"/>
        <v>24</v>
      </c>
      <c r="AD222" s="33">
        <f t="shared" si="119"/>
        <v>253</v>
      </c>
      <c r="AE222" s="36">
        <f t="shared" si="120"/>
        <v>0</v>
      </c>
      <c r="AF222" s="36">
        <f t="shared" si="121"/>
        <v>0</v>
      </c>
      <c r="AG222" s="36">
        <f t="shared" si="122"/>
        <v>24244.53</v>
      </c>
      <c r="AH222" s="36">
        <f t="shared" si="123"/>
        <v>0</v>
      </c>
    </row>
    <row r="223" spans="1:34" x14ac:dyDescent="0.35">
      <c r="A223" s="13" t="s">
        <v>905</v>
      </c>
      <c r="B223" s="13" t="s">
        <v>906</v>
      </c>
      <c r="C223" s="13" t="s">
        <v>545</v>
      </c>
      <c r="D223" s="13" t="s">
        <v>907</v>
      </c>
      <c r="E223" s="70">
        <v>45888</v>
      </c>
      <c r="F223" s="70">
        <v>45918</v>
      </c>
      <c r="G223" s="13" t="s">
        <v>395</v>
      </c>
      <c r="H223" s="13">
        <v>-12600</v>
      </c>
      <c r="I223" s="13">
        <v>-2016</v>
      </c>
      <c r="J223" s="13">
        <v>-14616</v>
      </c>
      <c r="K223" s="13">
        <v>-14616</v>
      </c>
      <c r="L223" s="13">
        <v>14616</v>
      </c>
      <c r="M223" s="13" t="s">
        <v>504</v>
      </c>
      <c r="N223" s="31" t="s">
        <v>544</v>
      </c>
      <c r="P223" s="65">
        <f t="shared" si="106"/>
        <v>30</v>
      </c>
      <c r="Q223" t="str">
        <f t="shared" si="107"/>
        <v>Crédito</v>
      </c>
      <c r="R223">
        <f t="shared" si="108"/>
        <v>18</v>
      </c>
      <c r="S223">
        <f t="shared" si="109"/>
        <v>9</v>
      </c>
      <c r="T223">
        <f t="shared" si="110"/>
        <v>2025</v>
      </c>
      <c r="U223">
        <f t="shared" si="111"/>
        <v>19</v>
      </c>
      <c r="V223">
        <f t="shared" si="112"/>
        <v>8</v>
      </c>
      <c r="W223">
        <f t="shared" si="113"/>
        <v>2025</v>
      </c>
      <c r="X223" s="59">
        <f t="shared" si="114"/>
        <v>12600</v>
      </c>
      <c r="Y223" s="59">
        <f t="shared" si="115"/>
        <v>14616</v>
      </c>
      <c r="Z223" t="str">
        <f t="shared" si="116"/>
        <v>Vencido</v>
      </c>
      <c r="AA223" s="39">
        <v>46185</v>
      </c>
      <c r="AB223" s="33">
        <f t="shared" si="117"/>
        <v>6</v>
      </c>
      <c r="AC223" s="33">
        <f t="shared" si="118"/>
        <v>24</v>
      </c>
      <c r="AD223" s="33">
        <f t="shared" si="119"/>
        <v>268</v>
      </c>
      <c r="AE223" s="36">
        <f t="shared" si="120"/>
        <v>0</v>
      </c>
      <c r="AF223" s="36">
        <f t="shared" si="121"/>
        <v>0</v>
      </c>
      <c r="AG223" s="36">
        <f t="shared" si="122"/>
        <v>12600</v>
      </c>
      <c r="AH223" s="36">
        <f t="shared" si="123"/>
        <v>0</v>
      </c>
    </row>
    <row r="224" spans="1:34" x14ac:dyDescent="0.35">
      <c r="A224" s="13" t="s">
        <v>908</v>
      </c>
      <c r="B224" s="13" t="s">
        <v>909</v>
      </c>
      <c r="C224" s="13" t="s">
        <v>545</v>
      </c>
      <c r="D224" s="13" t="s">
        <v>910</v>
      </c>
      <c r="E224" s="70">
        <v>45888</v>
      </c>
      <c r="F224" s="70">
        <v>45918</v>
      </c>
      <c r="G224" s="13" t="s">
        <v>395</v>
      </c>
      <c r="H224" s="13">
        <v>-21000</v>
      </c>
      <c r="I224" s="13">
        <v>-3360</v>
      </c>
      <c r="J224" s="13">
        <v>-24360</v>
      </c>
      <c r="K224" s="13">
        <v>-24360</v>
      </c>
      <c r="L224" s="13">
        <v>24360</v>
      </c>
      <c r="M224" s="13" t="s">
        <v>504</v>
      </c>
      <c r="N224" s="31" t="s">
        <v>544</v>
      </c>
      <c r="P224" s="65">
        <f t="shared" si="106"/>
        <v>30</v>
      </c>
      <c r="Q224" t="str">
        <f t="shared" si="107"/>
        <v>Crédito</v>
      </c>
      <c r="R224">
        <f t="shared" si="108"/>
        <v>18</v>
      </c>
      <c r="S224">
        <f t="shared" si="109"/>
        <v>9</v>
      </c>
      <c r="T224">
        <f t="shared" si="110"/>
        <v>2025</v>
      </c>
      <c r="U224">
        <f t="shared" si="111"/>
        <v>19</v>
      </c>
      <c r="V224">
        <f t="shared" si="112"/>
        <v>8</v>
      </c>
      <c r="W224">
        <f t="shared" si="113"/>
        <v>2025</v>
      </c>
      <c r="X224" s="59">
        <f t="shared" si="114"/>
        <v>21000</v>
      </c>
      <c r="Y224" s="59">
        <f t="shared" si="115"/>
        <v>24360</v>
      </c>
      <c r="Z224" t="str">
        <f t="shared" si="116"/>
        <v>Vencido</v>
      </c>
      <c r="AA224" s="39">
        <v>46185</v>
      </c>
      <c r="AB224" s="33">
        <f t="shared" si="117"/>
        <v>6</v>
      </c>
      <c r="AC224" s="33">
        <f t="shared" si="118"/>
        <v>24</v>
      </c>
      <c r="AD224" s="33">
        <f t="shared" si="119"/>
        <v>268</v>
      </c>
      <c r="AE224" s="36">
        <f t="shared" si="120"/>
        <v>0</v>
      </c>
      <c r="AF224" s="36">
        <f t="shared" si="121"/>
        <v>0</v>
      </c>
      <c r="AG224" s="36">
        <f t="shared" si="122"/>
        <v>21000</v>
      </c>
      <c r="AH224" s="36">
        <f t="shared" si="123"/>
        <v>0</v>
      </c>
    </row>
    <row r="225" spans="1:34" x14ac:dyDescent="0.35">
      <c r="A225" s="13" t="s">
        <v>911</v>
      </c>
      <c r="B225" s="13" t="s">
        <v>912</v>
      </c>
      <c r="C225" s="13" t="s">
        <v>545</v>
      </c>
      <c r="D225" s="13" t="s">
        <v>913</v>
      </c>
      <c r="E225" s="70">
        <v>45881</v>
      </c>
      <c r="F225" s="70">
        <v>45911</v>
      </c>
      <c r="G225" s="13" t="s">
        <v>395</v>
      </c>
      <c r="H225" s="13">
        <v>-7600</v>
      </c>
      <c r="I225" s="13">
        <v>-1216</v>
      </c>
      <c r="J225" s="13">
        <v>-8816</v>
      </c>
      <c r="K225" s="13">
        <v>-8816</v>
      </c>
      <c r="L225" s="13">
        <v>8816</v>
      </c>
      <c r="M225" s="13" t="s">
        <v>504</v>
      </c>
      <c r="N225" s="31" t="s">
        <v>544</v>
      </c>
      <c r="P225" s="65">
        <f t="shared" si="106"/>
        <v>30</v>
      </c>
      <c r="Q225" t="str">
        <f t="shared" si="107"/>
        <v>Crédito</v>
      </c>
      <c r="R225">
        <f t="shared" si="108"/>
        <v>11</v>
      </c>
      <c r="S225">
        <f t="shared" si="109"/>
        <v>9</v>
      </c>
      <c r="T225">
        <f t="shared" si="110"/>
        <v>2025</v>
      </c>
      <c r="U225">
        <f t="shared" si="111"/>
        <v>12</v>
      </c>
      <c r="V225">
        <f t="shared" si="112"/>
        <v>8</v>
      </c>
      <c r="W225">
        <f t="shared" si="113"/>
        <v>2025</v>
      </c>
      <c r="X225" s="59">
        <f t="shared" si="114"/>
        <v>7600</v>
      </c>
      <c r="Y225" s="59">
        <f t="shared" si="115"/>
        <v>8816</v>
      </c>
      <c r="Z225" t="str">
        <f t="shared" si="116"/>
        <v>Vencido</v>
      </c>
      <c r="AA225" s="39">
        <v>46185</v>
      </c>
      <c r="AB225" s="33">
        <f t="shared" si="117"/>
        <v>6</v>
      </c>
      <c r="AC225" s="33">
        <f t="shared" si="118"/>
        <v>24</v>
      </c>
      <c r="AD225" s="33">
        <f t="shared" si="119"/>
        <v>275</v>
      </c>
      <c r="AE225" s="36">
        <f t="shared" si="120"/>
        <v>0</v>
      </c>
      <c r="AF225" s="36">
        <f t="shared" si="121"/>
        <v>0</v>
      </c>
      <c r="AG225" s="36">
        <f t="shared" si="122"/>
        <v>7600</v>
      </c>
      <c r="AH225" s="36">
        <f t="shared" si="123"/>
        <v>0</v>
      </c>
    </row>
    <row r="226" spans="1:34" x14ac:dyDescent="0.35">
      <c r="A226" s="13" t="s">
        <v>914</v>
      </c>
      <c r="B226" s="13" t="s">
        <v>915</v>
      </c>
      <c r="C226" s="13" t="s">
        <v>545</v>
      </c>
      <c r="D226" s="13" t="s">
        <v>916</v>
      </c>
      <c r="E226" s="70">
        <v>45883</v>
      </c>
      <c r="F226" s="70">
        <v>45913</v>
      </c>
      <c r="G226" s="13" t="s">
        <v>401</v>
      </c>
      <c r="H226" s="13">
        <v>-7416.85</v>
      </c>
      <c r="I226" s="13">
        <v>-1186.7</v>
      </c>
      <c r="J226" s="13">
        <v>-8603.5499999999993</v>
      </c>
      <c r="K226" s="13">
        <v>-461.68</v>
      </c>
      <c r="L226" s="13">
        <v>461.68</v>
      </c>
      <c r="M226" s="13" t="s">
        <v>504</v>
      </c>
      <c r="N226" s="31" t="s">
        <v>544</v>
      </c>
      <c r="P226" s="65">
        <f t="shared" ref="P226:P231" si="124">+F226-E226</f>
        <v>30</v>
      </c>
      <c r="Q226" t="str">
        <f t="shared" ref="Q226:Q231" si="125">IF(P226&gt;1,"Crédito","Contado")</f>
        <v>Crédito</v>
      </c>
      <c r="R226">
        <f t="shared" ref="R226:R231" si="126">DAY(F226)</f>
        <v>13</v>
      </c>
      <c r="S226">
        <f t="shared" ref="S226:S231" si="127">MONTH(F226)</f>
        <v>9</v>
      </c>
      <c r="T226">
        <f t="shared" ref="T226:T231" si="128">YEAR(F226)</f>
        <v>2025</v>
      </c>
      <c r="U226">
        <f t="shared" ref="U226:U231" si="129">DAY(E226)</f>
        <v>14</v>
      </c>
      <c r="V226">
        <f t="shared" ref="V226:V231" si="130">MONTH(E226)</f>
        <v>8</v>
      </c>
      <c r="W226">
        <f t="shared" ref="W226:W231" si="131">YEAR(E226)</f>
        <v>2025</v>
      </c>
      <c r="X226" s="59">
        <f t="shared" ref="X226:X231" si="132">+H226*-1</f>
        <v>7416.85</v>
      </c>
      <c r="Y226" s="59">
        <f t="shared" ref="Y226:Y231" si="133">+J226*-1</f>
        <v>8603.5499999999993</v>
      </c>
      <c r="Z226" t="str">
        <f t="shared" ref="Z226:Z231" si="134">IF(F226&gt;AA226,"Vigente","Vencido")</f>
        <v>Vencido</v>
      </c>
      <c r="AA226" s="39">
        <v>46185</v>
      </c>
      <c r="AB226" s="33">
        <f t="shared" ref="AB226:AB230" si="135">MONTH(AA226)</f>
        <v>6</v>
      </c>
      <c r="AC226" s="33">
        <f t="shared" ref="AC226:AC230" si="136">WEEKNUM(AA226)</f>
        <v>24</v>
      </c>
      <c r="AD226" s="33">
        <f t="shared" ref="AD226:AD230" si="137">IF(Z226="Vencido",AA226-F226+1,0)</f>
        <v>273</v>
      </c>
      <c r="AE226" s="36">
        <f t="shared" ref="AE226:AE230" si="138">IF(AD226&gt;0,IF(AD226&lt;31,X226,0),0)</f>
        <v>0</v>
      </c>
      <c r="AF226" s="36">
        <f t="shared" ref="AF226:AF230" si="139">IF(AD226&gt;30,IF(AD226&lt;61,X226,0),0)</f>
        <v>0</v>
      </c>
      <c r="AG226" s="36">
        <f t="shared" ref="AG226:AG230" si="140">IF(AD226&gt;60,X226,0)</f>
        <v>7416.85</v>
      </c>
      <c r="AH226" s="36">
        <f t="shared" ref="AH226:AH230" si="141">IF(Z226="Vigente",X226,0)</f>
        <v>0</v>
      </c>
    </row>
    <row r="227" spans="1:34" x14ac:dyDescent="0.35">
      <c r="A227" s="31" t="s">
        <v>891</v>
      </c>
      <c r="B227" s="31" t="s">
        <v>892</v>
      </c>
      <c r="C227" s="31" t="s">
        <v>406</v>
      </c>
      <c r="D227" s="31" t="s">
        <v>893</v>
      </c>
      <c r="E227" s="30">
        <v>45882</v>
      </c>
      <c r="F227" s="30">
        <v>45912</v>
      </c>
      <c r="G227" s="31" t="s">
        <v>395</v>
      </c>
      <c r="H227" s="31">
        <v>-12540</v>
      </c>
      <c r="I227" s="31">
        <v>-1849.65</v>
      </c>
      <c r="J227" s="31">
        <v>-14389.65</v>
      </c>
      <c r="K227" s="31">
        <v>-14389.65</v>
      </c>
      <c r="L227" s="31">
        <v>14389.65</v>
      </c>
      <c r="M227" s="31" t="s">
        <v>504</v>
      </c>
      <c r="N227" s="31" t="s">
        <v>544</v>
      </c>
      <c r="P227" s="65">
        <f t="shared" si="124"/>
        <v>30</v>
      </c>
      <c r="Q227" t="str">
        <f t="shared" si="125"/>
        <v>Crédito</v>
      </c>
      <c r="R227">
        <f t="shared" si="126"/>
        <v>12</v>
      </c>
      <c r="S227">
        <f t="shared" si="127"/>
        <v>9</v>
      </c>
      <c r="T227">
        <f t="shared" si="128"/>
        <v>2025</v>
      </c>
      <c r="U227">
        <f t="shared" si="129"/>
        <v>13</v>
      </c>
      <c r="V227">
        <f t="shared" si="130"/>
        <v>8</v>
      </c>
      <c r="W227">
        <f t="shared" si="131"/>
        <v>2025</v>
      </c>
      <c r="X227" s="59">
        <f t="shared" si="132"/>
        <v>12540</v>
      </c>
      <c r="Y227" s="59">
        <f t="shared" si="133"/>
        <v>14389.65</v>
      </c>
      <c r="Z227" t="str">
        <f t="shared" si="134"/>
        <v>Vencido</v>
      </c>
      <c r="AA227" s="39">
        <v>46185</v>
      </c>
      <c r="AB227" s="33">
        <f t="shared" si="135"/>
        <v>6</v>
      </c>
      <c r="AC227" s="33">
        <f t="shared" si="136"/>
        <v>24</v>
      </c>
      <c r="AD227" s="33">
        <f t="shared" si="137"/>
        <v>274</v>
      </c>
      <c r="AE227" s="36">
        <f t="shared" si="138"/>
        <v>0</v>
      </c>
      <c r="AF227" s="36">
        <f t="shared" si="139"/>
        <v>0</v>
      </c>
      <c r="AG227" s="36">
        <f t="shared" si="140"/>
        <v>12540</v>
      </c>
      <c r="AH227" s="36">
        <f t="shared" si="141"/>
        <v>0</v>
      </c>
    </row>
    <row r="228" spans="1:34" x14ac:dyDescent="0.35">
      <c r="A228" s="31" t="s">
        <v>877</v>
      </c>
      <c r="B228" s="31" t="s">
        <v>878</v>
      </c>
      <c r="C228" s="31" t="s">
        <v>798</v>
      </c>
      <c r="D228" s="31" t="s">
        <v>879</v>
      </c>
      <c r="E228" s="30">
        <v>45853</v>
      </c>
      <c r="F228" s="30">
        <v>45883</v>
      </c>
      <c r="G228" s="31" t="s">
        <v>395</v>
      </c>
      <c r="H228" s="31">
        <v>-12151.9</v>
      </c>
      <c r="I228" s="31">
        <v>151.9</v>
      </c>
      <c r="J228" s="31">
        <v>-12000</v>
      </c>
      <c r="K228" s="31">
        <v>-12000</v>
      </c>
      <c r="L228" s="31">
        <v>12000</v>
      </c>
      <c r="M228" s="31" t="s">
        <v>504</v>
      </c>
      <c r="N228" s="31" t="s">
        <v>544</v>
      </c>
      <c r="P228" s="65">
        <f t="shared" si="124"/>
        <v>30</v>
      </c>
      <c r="Q228" t="str">
        <f t="shared" si="125"/>
        <v>Crédito</v>
      </c>
      <c r="R228">
        <f t="shared" si="126"/>
        <v>14</v>
      </c>
      <c r="S228">
        <f t="shared" si="127"/>
        <v>8</v>
      </c>
      <c r="T228">
        <f t="shared" si="128"/>
        <v>2025</v>
      </c>
      <c r="U228">
        <f t="shared" si="129"/>
        <v>15</v>
      </c>
      <c r="V228">
        <f t="shared" si="130"/>
        <v>7</v>
      </c>
      <c r="W228">
        <f t="shared" si="131"/>
        <v>2025</v>
      </c>
      <c r="X228" s="59">
        <f t="shared" si="132"/>
        <v>12151.9</v>
      </c>
      <c r="Y228" s="59">
        <f t="shared" si="133"/>
        <v>12000</v>
      </c>
      <c r="Z228" t="str">
        <f t="shared" si="134"/>
        <v>Vencido</v>
      </c>
      <c r="AA228" s="39">
        <v>46185</v>
      </c>
      <c r="AB228" s="33">
        <f t="shared" si="135"/>
        <v>6</v>
      </c>
      <c r="AC228" s="33">
        <f t="shared" si="136"/>
        <v>24</v>
      </c>
      <c r="AD228" s="33">
        <f t="shared" si="137"/>
        <v>303</v>
      </c>
      <c r="AE228" s="36">
        <f t="shared" si="138"/>
        <v>0</v>
      </c>
      <c r="AF228" s="36">
        <f t="shared" si="139"/>
        <v>0</v>
      </c>
      <c r="AG228" s="36">
        <f t="shared" si="140"/>
        <v>12151.9</v>
      </c>
      <c r="AH228" s="36">
        <f t="shared" si="141"/>
        <v>0</v>
      </c>
    </row>
    <row r="229" spans="1:34" x14ac:dyDescent="0.35">
      <c r="A229" s="31" t="s">
        <v>860</v>
      </c>
      <c r="B229" s="31" t="s">
        <v>861</v>
      </c>
      <c r="C229" s="31" t="s">
        <v>798</v>
      </c>
      <c r="D229" s="31" t="s">
        <v>862</v>
      </c>
      <c r="E229" s="30">
        <v>45835</v>
      </c>
      <c r="F229" s="30">
        <v>45865</v>
      </c>
      <c r="G229" s="31" t="s">
        <v>401</v>
      </c>
      <c r="H229" s="31">
        <v>-17003.52</v>
      </c>
      <c r="I229" s="31">
        <v>-2720.56</v>
      </c>
      <c r="J229" s="31">
        <v>-19724.080000000002</v>
      </c>
      <c r="K229" s="31">
        <v>-1044</v>
      </c>
      <c r="L229" s="31">
        <v>1044</v>
      </c>
      <c r="M229" s="31" t="s">
        <v>504</v>
      </c>
      <c r="N229" s="31" t="s">
        <v>544</v>
      </c>
      <c r="P229" s="65">
        <f t="shared" si="124"/>
        <v>30</v>
      </c>
      <c r="Q229" t="str">
        <f t="shared" si="125"/>
        <v>Crédito</v>
      </c>
      <c r="R229">
        <f t="shared" si="126"/>
        <v>27</v>
      </c>
      <c r="S229">
        <f t="shared" si="127"/>
        <v>7</v>
      </c>
      <c r="T229">
        <f t="shared" si="128"/>
        <v>2025</v>
      </c>
      <c r="U229">
        <f t="shared" si="129"/>
        <v>27</v>
      </c>
      <c r="V229">
        <f t="shared" si="130"/>
        <v>6</v>
      </c>
      <c r="W229">
        <f t="shared" si="131"/>
        <v>2025</v>
      </c>
      <c r="X229" s="59">
        <f t="shared" si="132"/>
        <v>17003.52</v>
      </c>
      <c r="Y229" s="59">
        <f t="shared" si="133"/>
        <v>19724.080000000002</v>
      </c>
      <c r="Z229" t="str">
        <f t="shared" si="134"/>
        <v>Vencido</v>
      </c>
      <c r="AA229" s="39">
        <v>46185</v>
      </c>
      <c r="AB229" s="33">
        <f t="shared" si="135"/>
        <v>6</v>
      </c>
      <c r="AC229" s="33">
        <f t="shared" si="136"/>
        <v>24</v>
      </c>
      <c r="AD229" s="33">
        <f t="shared" si="137"/>
        <v>321</v>
      </c>
      <c r="AE229" s="36">
        <f t="shared" si="138"/>
        <v>0</v>
      </c>
      <c r="AF229" s="36">
        <f t="shared" si="139"/>
        <v>0</v>
      </c>
      <c r="AG229" s="36">
        <f t="shared" si="140"/>
        <v>17003.52</v>
      </c>
      <c r="AH229" s="36">
        <f t="shared" si="141"/>
        <v>0</v>
      </c>
    </row>
    <row r="230" spans="1:34" x14ac:dyDescent="0.35">
      <c r="A230" s="31" t="s">
        <v>764</v>
      </c>
      <c r="B230" s="31" t="s">
        <v>765</v>
      </c>
      <c r="C230" s="31" t="s">
        <v>749</v>
      </c>
      <c r="D230" s="31" t="s">
        <v>766</v>
      </c>
      <c r="E230" s="30">
        <v>45635</v>
      </c>
      <c r="F230" s="30">
        <v>45650</v>
      </c>
      <c r="G230" s="31" t="s">
        <v>401</v>
      </c>
      <c r="H230" s="31">
        <v>-48546</v>
      </c>
      <c r="I230" s="31">
        <v>-7767.36</v>
      </c>
      <c r="J230" s="31">
        <v>-56313.36</v>
      </c>
      <c r="K230" s="31">
        <v>-2784</v>
      </c>
      <c r="L230" s="31">
        <v>2784</v>
      </c>
      <c r="M230" s="31" t="s">
        <v>504</v>
      </c>
      <c r="N230" s="31" t="s">
        <v>544</v>
      </c>
      <c r="P230" s="65">
        <f t="shared" si="124"/>
        <v>15</v>
      </c>
      <c r="Q230" t="str">
        <f t="shared" si="125"/>
        <v>Crédito</v>
      </c>
      <c r="R230">
        <f t="shared" si="126"/>
        <v>24</v>
      </c>
      <c r="S230">
        <f t="shared" si="127"/>
        <v>12</v>
      </c>
      <c r="T230">
        <f t="shared" si="128"/>
        <v>2024</v>
      </c>
      <c r="U230">
        <f t="shared" si="129"/>
        <v>9</v>
      </c>
      <c r="V230">
        <f t="shared" si="130"/>
        <v>12</v>
      </c>
      <c r="W230">
        <f t="shared" si="131"/>
        <v>2024</v>
      </c>
      <c r="X230" s="59">
        <f t="shared" si="132"/>
        <v>48546</v>
      </c>
      <c r="Y230" s="59">
        <f t="shared" si="133"/>
        <v>56313.36</v>
      </c>
      <c r="Z230" t="str">
        <f t="shared" si="134"/>
        <v>Vencido</v>
      </c>
      <c r="AA230" s="39">
        <v>46185</v>
      </c>
      <c r="AB230" s="33">
        <f t="shared" si="135"/>
        <v>6</v>
      </c>
      <c r="AC230" s="33">
        <f t="shared" si="136"/>
        <v>24</v>
      </c>
      <c r="AD230" s="33">
        <f t="shared" si="137"/>
        <v>536</v>
      </c>
      <c r="AE230" s="36">
        <f t="shared" si="138"/>
        <v>0</v>
      </c>
      <c r="AF230" s="36">
        <f t="shared" si="139"/>
        <v>0</v>
      </c>
      <c r="AG230" s="36">
        <f t="shared" si="140"/>
        <v>48546</v>
      </c>
      <c r="AH230" s="36">
        <f t="shared" si="141"/>
        <v>0</v>
      </c>
    </row>
    <row r="231" spans="1:34" x14ac:dyDescent="0.35">
      <c r="A231" s="31" t="s">
        <v>754</v>
      </c>
      <c r="B231" s="31" t="s">
        <v>755</v>
      </c>
      <c r="C231" s="31" t="s">
        <v>549</v>
      </c>
      <c r="D231" s="31" t="s">
        <v>756</v>
      </c>
      <c r="E231" s="30">
        <v>45597</v>
      </c>
      <c r="F231" s="30">
        <v>45627</v>
      </c>
      <c r="G231" s="31" t="s">
        <v>401</v>
      </c>
      <c r="H231" s="31">
        <v>-64633.93</v>
      </c>
      <c r="I231" s="31">
        <v>-10341.51</v>
      </c>
      <c r="J231" s="31">
        <v>-74975.44</v>
      </c>
      <c r="K231" s="31">
        <v>-3741.7</v>
      </c>
      <c r="L231" s="31">
        <v>3741.7</v>
      </c>
      <c r="M231" s="31" t="s">
        <v>504</v>
      </c>
      <c r="N231" s="31" t="s">
        <v>544</v>
      </c>
      <c r="P231" s="65">
        <f t="shared" si="124"/>
        <v>30</v>
      </c>
      <c r="Q231" t="str">
        <f t="shared" si="125"/>
        <v>Crédito</v>
      </c>
      <c r="R231">
        <f t="shared" si="126"/>
        <v>1</v>
      </c>
      <c r="S231">
        <f t="shared" si="127"/>
        <v>12</v>
      </c>
      <c r="T231">
        <f t="shared" si="128"/>
        <v>2024</v>
      </c>
      <c r="U231">
        <f t="shared" si="129"/>
        <v>1</v>
      </c>
      <c r="V231">
        <f t="shared" si="130"/>
        <v>11</v>
      </c>
      <c r="W231">
        <f t="shared" si="131"/>
        <v>2024</v>
      </c>
      <c r="X231" s="59">
        <f t="shared" si="132"/>
        <v>64633.93</v>
      </c>
      <c r="Y231" s="59">
        <f t="shared" si="133"/>
        <v>74975.44</v>
      </c>
      <c r="Z231" t="str">
        <f t="shared" si="134"/>
        <v>Vencido</v>
      </c>
      <c r="AA231" s="39">
        <v>46185</v>
      </c>
      <c r="AB231" s="33">
        <f t="shared" ref="AB231" si="142">MONTH(AA231)</f>
        <v>6</v>
      </c>
      <c r="AC231" s="33">
        <f t="shared" ref="AC231" si="143">WEEKNUM(AA231)</f>
        <v>24</v>
      </c>
      <c r="AD231" s="33">
        <f t="shared" ref="AD231" si="144">IF(Z231="Vencido",AA231-F231+1,0)</f>
        <v>559</v>
      </c>
      <c r="AE231" s="36">
        <f t="shared" ref="AE231" si="145">IF(AD231&gt;0,IF(AD231&lt;31,X231,0),0)</f>
        <v>0</v>
      </c>
      <c r="AF231" s="36">
        <f t="shared" ref="AF231" si="146">IF(AD231&gt;30,IF(AD231&lt;61,X231,0),0)</f>
        <v>0</v>
      </c>
      <c r="AG231" s="36">
        <f t="shared" ref="AG231" si="147">IF(AD231&gt;60,X231,0)</f>
        <v>64633.93</v>
      </c>
      <c r="AH231" s="36">
        <f t="shared" ref="AH231" si="148">IF(Z231="Vigente",X231,0)</f>
        <v>0</v>
      </c>
    </row>
    <row r="232" spans="1:34" x14ac:dyDescent="0.35">
      <c r="A232" s="31" t="s">
        <v>2278</v>
      </c>
      <c r="B232" s="31" t="s">
        <v>2279</v>
      </c>
      <c r="C232" s="31" t="s">
        <v>414</v>
      </c>
      <c r="D232" s="31" t="s">
        <v>2280</v>
      </c>
      <c r="E232" s="30">
        <v>46175</v>
      </c>
      <c r="F232" s="30">
        <v>46205</v>
      </c>
      <c r="G232" s="31" t="s">
        <v>395</v>
      </c>
      <c r="H232" s="31">
        <v>-475</v>
      </c>
      <c r="I232" s="31">
        <v>-76</v>
      </c>
      <c r="J232" s="31">
        <v>-551</v>
      </c>
      <c r="K232" s="31">
        <v>-551</v>
      </c>
      <c r="L232" s="31">
        <v>551</v>
      </c>
      <c r="M232" s="31" t="s">
        <v>504</v>
      </c>
      <c r="N232" s="31" t="s">
        <v>544</v>
      </c>
      <c r="P232" s="65">
        <f t="shared" ref="P232:P295" si="149">+F232-E232</f>
        <v>30</v>
      </c>
      <c r="Q232" t="str">
        <f t="shared" ref="Q232:Q295" si="150">IF(P232&gt;1,"Crédito","Contado")</f>
        <v>Crédito</v>
      </c>
      <c r="R232">
        <f t="shared" ref="R232:R295" si="151">DAY(F232)</f>
        <v>2</v>
      </c>
      <c r="S232">
        <f t="shared" ref="S232:S295" si="152">MONTH(F232)</f>
        <v>7</v>
      </c>
      <c r="T232">
        <f t="shared" ref="T232:T295" si="153">YEAR(F232)</f>
        <v>2026</v>
      </c>
      <c r="U232">
        <f t="shared" ref="U232:U295" si="154">DAY(E232)</f>
        <v>2</v>
      </c>
      <c r="V232">
        <f t="shared" ref="V232:V295" si="155">MONTH(E232)</f>
        <v>6</v>
      </c>
      <c r="W232">
        <f t="shared" ref="W232:W295" si="156">YEAR(E232)</f>
        <v>2026</v>
      </c>
      <c r="X232" s="59">
        <f t="shared" ref="X232:X295" si="157">+H232*-1</f>
        <v>475</v>
      </c>
      <c r="Y232" s="59">
        <f t="shared" ref="Y232:Y295" si="158">+J232*-1</f>
        <v>551</v>
      </c>
      <c r="Z232" t="str">
        <f t="shared" ref="Z232:Z295" si="159">IF(F232&gt;AA232,"Vigente","Vencido")</f>
        <v>Vigente</v>
      </c>
      <c r="AA232" s="39">
        <v>46178</v>
      </c>
      <c r="AB232" s="33">
        <f t="shared" ref="AB232:AB295" si="160">MONTH(AA232)</f>
        <v>6</v>
      </c>
      <c r="AC232" s="33">
        <f t="shared" ref="AC232:AC295" si="161">WEEKNUM(AA232)</f>
        <v>23</v>
      </c>
      <c r="AD232" s="33">
        <f t="shared" ref="AD232:AD295" si="162">IF(Z232="Vencido",AA232-F232+1,0)</f>
        <v>0</v>
      </c>
      <c r="AE232" s="36">
        <f t="shared" ref="AE232:AE295" si="163">IF(AD232&gt;0,IF(AD232&lt;31,X232,0),0)</f>
        <v>0</v>
      </c>
      <c r="AF232" s="36">
        <f t="shared" ref="AF232:AF295" si="164">IF(AD232&gt;30,IF(AD232&lt;61,X232,0),0)</f>
        <v>0</v>
      </c>
      <c r="AG232" s="36">
        <f t="shared" ref="AG232:AG295" si="165">IF(AD232&gt;60,X232,0)</f>
        <v>0</v>
      </c>
      <c r="AH232" s="36">
        <f t="shared" ref="AH232:AH295" si="166">IF(Z232="Vigente",X232,0)</f>
        <v>475</v>
      </c>
    </row>
    <row r="233" spans="1:34" x14ac:dyDescent="0.35">
      <c r="A233" s="31" t="s">
        <v>2281</v>
      </c>
      <c r="B233" s="31" t="s">
        <v>2282</v>
      </c>
      <c r="C233" s="31" t="s">
        <v>414</v>
      </c>
      <c r="D233" s="31" t="s">
        <v>2283</v>
      </c>
      <c r="E233" s="30">
        <v>46174</v>
      </c>
      <c r="F233" s="30">
        <v>46204</v>
      </c>
      <c r="G233" s="31" t="s">
        <v>401</v>
      </c>
      <c r="H233" s="31">
        <v>-19375.650000000001</v>
      </c>
      <c r="I233" s="31">
        <v>-3100.1</v>
      </c>
      <c r="J233" s="31">
        <v>-22475.75</v>
      </c>
      <c r="K233" s="31">
        <v>-1295.4000000000001</v>
      </c>
      <c r="L233" s="31">
        <v>1295.4000000000001</v>
      </c>
      <c r="M233" s="31" t="s">
        <v>504</v>
      </c>
      <c r="N233" s="31" t="s">
        <v>544</v>
      </c>
      <c r="P233" s="65">
        <f t="shared" si="149"/>
        <v>30</v>
      </c>
      <c r="Q233" t="str">
        <f t="shared" si="150"/>
        <v>Crédito</v>
      </c>
      <c r="R233">
        <f t="shared" si="151"/>
        <v>1</v>
      </c>
      <c r="S233">
        <f t="shared" si="152"/>
        <v>7</v>
      </c>
      <c r="T233">
        <f t="shared" si="153"/>
        <v>2026</v>
      </c>
      <c r="U233">
        <f t="shared" si="154"/>
        <v>1</v>
      </c>
      <c r="V233">
        <f t="shared" si="155"/>
        <v>6</v>
      </c>
      <c r="W233">
        <f t="shared" si="156"/>
        <v>2026</v>
      </c>
      <c r="X233" s="59">
        <f t="shared" si="157"/>
        <v>19375.650000000001</v>
      </c>
      <c r="Y233" s="59">
        <f t="shared" si="158"/>
        <v>22475.75</v>
      </c>
      <c r="Z233" t="str">
        <f t="shared" si="159"/>
        <v>Vigente</v>
      </c>
      <c r="AA233" s="39">
        <v>46178</v>
      </c>
      <c r="AB233" s="33">
        <f t="shared" si="160"/>
        <v>6</v>
      </c>
      <c r="AC233" s="33">
        <f t="shared" si="161"/>
        <v>23</v>
      </c>
      <c r="AD233" s="33">
        <f t="shared" si="162"/>
        <v>0</v>
      </c>
      <c r="AE233" s="36">
        <f t="shared" si="163"/>
        <v>0</v>
      </c>
      <c r="AF233" s="36">
        <f t="shared" si="164"/>
        <v>0</v>
      </c>
      <c r="AG233" s="36">
        <f t="shared" si="165"/>
        <v>0</v>
      </c>
      <c r="AH233" s="36">
        <f t="shared" si="166"/>
        <v>19375.650000000001</v>
      </c>
    </row>
    <row r="234" spans="1:34" x14ac:dyDescent="0.35">
      <c r="A234" s="31" t="s">
        <v>2284</v>
      </c>
      <c r="B234" s="31" t="s">
        <v>2285</v>
      </c>
      <c r="C234" s="31" t="s">
        <v>801</v>
      </c>
      <c r="D234" s="31" t="s">
        <v>2286</v>
      </c>
      <c r="E234" s="30">
        <v>46175</v>
      </c>
      <c r="F234" s="30">
        <v>46205</v>
      </c>
      <c r="G234" s="31" t="s">
        <v>395</v>
      </c>
      <c r="H234" s="31">
        <v>-110520</v>
      </c>
      <c r="I234" s="31">
        <v>-17683.2</v>
      </c>
      <c r="J234" s="31">
        <v>-128203.2</v>
      </c>
      <c r="K234" s="31">
        <v>-128203.2</v>
      </c>
      <c r="L234" s="31">
        <v>128203.2</v>
      </c>
      <c r="M234" s="31" t="s">
        <v>504</v>
      </c>
      <c r="N234" s="31" t="s">
        <v>544</v>
      </c>
      <c r="P234" s="65">
        <f t="shared" si="149"/>
        <v>30</v>
      </c>
      <c r="Q234" t="str">
        <f t="shared" si="150"/>
        <v>Crédito</v>
      </c>
      <c r="R234">
        <f t="shared" si="151"/>
        <v>2</v>
      </c>
      <c r="S234">
        <f t="shared" si="152"/>
        <v>7</v>
      </c>
      <c r="T234">
        <f t="shared" si="153"/>
        <v>2026</v>
      </c>
      <c r="U234">
        <f t="shared" si="154"/>
        <v>2</v>
      </c>
      <c r="V234">
        <f t="shared" si="155"/>
        <v>6</v>
      </c>
      <c r="W234">
        <f t="shared" si="156"/>
        <v>2026</v>
      </c>
      <c r="X234" s="59">
        <f t="shared" si="157"/>
        <v>110520</v>
      </c>
      <c r="Y234" s="59">
        <f t="shared" si="158"/>
        <v>128203.2</v>
      </c>
      <c r="Z234" t="str">
        <f t="shared" si="159"/>
        <v>Vigente</v>
      </c>
      <c r="AA234" s="39">
        <v>46178</v>
      </c>
      <c r="AB234" s="33">
        <f t="shared" si="160"/>
        <v>6</v>
      </c>
      <c r="AC234" s="33">
        <f t="shared" si="161"/>
        <v>23</v>
      </c>
      <c r="AD234" s="33">
        <f t="shared" si="162"/>
        <v>0</v>
      </c>
      <c r="AE234" s="36">
        <f t="shared" si="163"/>
        <v>0</v>
      </c>
      <c r="AF234" s="36">
        <f t="shared" si="164"/>
        <v>0</v>
      </c>
      <c r="AG234" s="36">
        <f t="shared" si="165"/>
        <v>0</v>
      </c>
      <c r="AH234" s="36">
        <f t="shared" si="166"/>
        <v>110520</v>
      </c>
    </row>
    <row r="235" spans="1:34" x14ac:dyDescent="0.35">
      <c r="A235" s="31" t="s">
        <v>2287</v>
      </c>
      <c r="B235" s="31" t="s">
        <v>2288</v>
      </c>
      <c r="C235" s="31" t="s">
        <v>1329</v>
      </c>
      <c r="D235" s="31" t="s">
        <v>2289</v>
      </c>
      <c r="E235" s="30">
        <v>46174</v>
      </c>
      <c r="F235" s="30">
        <v>46204</v>
      </c>
      <c r="G235" s="31" t="s">
        <v>395</v>
      </c>
      <c r="H235" s="31">
        <v>-13200</v>
      </c>
      <c r="I235" s="31">
        <v>-2112</v>
      </c>
      <c r="J235" s="31">
        <v>-15312</v>
      </c>
      <c r="K235" s="31">
        <v>-15312</v>
      </c>
      <c r="L235" s="31">
        <v>15312</v>
      </c>
      <c r="M235" s="31" t="s">
        <v>504</v>
      </c>
      <c r="N235" s="31" t="s">
        <v>544</v>
      </c>
      <c r="P235" s="65">
        <f t="shared" si="149"/>
        <v>30</v>
      </c>
      <c r="Q235" t="str">
        <f t="shared" si="150"/>
        <v>Crédito</v>
      </c>
      <c r="R235">
        <f t="shared" si="151"/>
        <v>1</v>
      </c>
      <c r="S235">
        <f t="shared" si="152"/>
        <v>7</v>
      </c>
      <c r="T235">
        <f t="shared" si="153"/>
        <v>2026</v>
      </c>
      <c r="U235">
        <f t="shared" si="154"/>
        <v>1</v>
      </c>
      <c r="V235">
        <f t="shared" si="155"/>
        <v>6</v>
      </c>
      <c r="W235">
        <f t="shared" si="156"/>
        <v>2026</v>
      </c>
      <c r="X235" s="59">
        <f t="shared" si="157"/>
        <v>13200</v>
      </c>
      <c r="Y235" s="59">
        <f t="shared" si="158"/>
        <v>15312</v>
      </c>
      <c r="Z235" t="str">
        <f t="shared" si="159"/>
        <v>Vigente</v>
      </c>
      <c r="AA235" s="39">
        <v>46178</v>
      </c>
      <c r="AB235" s="33">
        <f t="shared" si="160"/>
        <v>6</v>
      </c>
      <c r="AC235" s="33">
        <f t="shared" si="161"/>
        <v>23</v>
      </c>
      <c r="AD235" s="33">
        <f t="shared" si="162"/>
        <v>0</v>
      </c>
      <c r="AE235" s="36">
        <f t="shared" si="163"/>
        <v>0</v>
      </c>
      <c r="AF235" s="36">
        <f t="shared" si="164"/>
        <v>0</v>
      </c>
      <c r="AG235" s="36">
        <f t="shared" si="165"/>
        <v>0</v>
      </c>
      <c r="AH235" s="36">
        <f t="shared" si="166"/>
        <v>13200</v>
      </c>
    </row>
    <row r="236" spans="1:34" x14ac:dyDescent="0.35">
      <c r="A236" s="31" t="s">
        <v>2290</v>
      </c>
      <c r="B236" s="31" t="s">
        <v>2291</v>
      </c>
      <c r="C236" s="31" t="s">
        <v>880</v>
      </c>
      <c r="D236" s="31" t="s">
        <v>2292</v>
      </c>
      <c r="E236" s="30">
        <v>46174</v>
      </c>
      <c r="F236" s="30">
        <v>46204</v>
      </c>
      <c r="G236" s="31" t="s">
        <v>401</v>
      </c>
      <c r="H236" s="31">
        <v>-112431.24</v>
      </c>
      <c r="I236" s="31">
        <v>-17989</v>
      </c>
      <c r="J236" s="31">
        <v>-130420.24</v>
      </c>
      <c r="K236" s="31">
        <v>-7516.8</v>
      </c>
      <c r="L236" s="31">
        <v>7516.8</v>
      </c>
      <c r="M236" s="31" t="s">
        <v>504</v>
      </c>
      <c r="N236" s="31" t="s">
        <v>544</v>
      </c>
      <c r="P236" s="65">
        <f t="shared" si="149"/>
        <v>30</v>
      </c>
      <c r="Q236" t="str">
        <f t="shared" si="150"/>
        <v>Crédito</v>
      </c>
      <c r="R236">
        <f t="shared" si="151"/>
        <v>1</v>
      </c>
      <c r="S236">
        <f t="shared" si="152"/>
        <v>7</v>
      </c>
      <c r="T236">
        <f t="shared" si="153"/>
        <v>2026</v>
      </c>
      <c r="U236">
        <f t="shared" si="154"/>
        <v>1</v>
      </c>
      <c r="V236">
        <f t="shared" si="155"/>
        <v>6</v>
      </c>
      <c r="W236">
        <f t="shared" si="156"/>
        <v>2026</v>
      </c>
      <c r="X236" s="59">
        <f t="shared" si="157"/>
        <v>112431.24</v>
      </c>
      <c r="Y236" s="59">
        <f t="shared" si="158"/>
        <v>130420.24</v>
      </c>
      <c r="Z236" t="str">
        <f t="shared" si="159"/>
        <v>Vigente</v>
      </c>
      <c r="AA236" s="39">
        <v>46178</v>
      </c>
      <c r="AB236" s="33">
        <f t="shared" si="160"/>
        <v>6</v>
      </c>
      <c r="AC236" s="33">
        <f t="shared" si="161"/>
        <v>23</v>
      </c>
      <c r="AD236" s="33">
        <f t="shared" si="162"/>
        <v>0</v>
      </c>
      <c r="AE236" s="36">
        <f t="shared" si="163"/>
        <v>0</v>
      </c>
      <c r="AF236" s="36">
        <f t="shared" si="164"/>
        <v>0</v>
      </c>
      <c r="AG236" s="36">
        <f t="shared" si="165"/>
        <v>0</v>
      </c>
      <c r="AH236" s="36">
        <f t="shared" si="166"/>
        <v>112431.24</v>
      </c>
    </row>
    <row r="237" spans="1:34" x14ac:dyDescent="0.35">
      <c r="A237" s="31" t="s">
        <v>2293</v>
      </c>
      <c r="B237" s="31" t="s">
        <v>2294</v>
      </c>
      <c r="C237" s="31" t="s">
        <v>407</v>
      </c>
      <c r="D237" s="31" t="s">
        <v>2295</v>
      </c>
      <c r="E237" s="30">
        <v>46175</v>
      </c>
      <c r="F237" s="30">
        <v>46205</v>
      </c>
      <c r="G237" s="31" t="s">
        <v>395</v>
      </c>
      <c r="H237" s="31">
        <v>-8950</v>
      </c>
      <c r="I237" s="31">
        <v>-1432</v>
      </c>
      <c r="J237" s="31">
        <v>-10382</v>
      </c>
      <c r="K237" s="31">
        <v>-10382</v>
      </c>
      <c r="L237" s="31">
        <v>10382</v>
      </c>
      <c r="M237" s="31" t="s">
        <v>504</v>
      </c>
      <c r="N237" s="31" t="s">
        <v>544</v>
      </c>
      <c r="P237" s="65">
        <f t="shared" si="149"/>
        <v>30</v>
      </c>
      <c r="Q237" t="str">
        <f t="shared" si="150"/>
        <v>Crédito</v>
      </c>
      <c r="R237">
        <f t="shared" si="151"/>
        <v>2</v>
      </c>
      <c r="S237">
        <f t="shared" si="152"/>
        <v>7</v>
      </c>
      <c r="T237">
        <f t="shared" si="153"/>
        <v>2026</v>
      </c>
      <c r="U237">
        <f t="shared" si="154"/>
        <v>2</v>
      </c>
      <c r="V237">
        <f t="shared" si="155"/>
        <v>6</v>
      </c>
      <c r="W237">
        <f t="shared" si="156"/>
        <v>2026</v>
      </c>
      <c r="X237" s="59">
        <f t="shared" si="157"/>
        <v>8950</v>
      </c>
      <c r="Y237" s="59">
        <f t="shared" si="158"/>
        <v>10382</v>
      </c>
      <c r="Z237" t="str">
        <f t="shared" si="159"/>
        <v>Vigente</v>
      </c>
      <c r="AA237" s="39">
        <v>46178</v>
      </c>
      <c r="AB237" s="33">
        <f t="shared" si="160"/>
        <v>6</v>
      </c>
      <c r="AC237" s="33">
        <f t="shared" si="161"/>
        <v>23</v>
      </c>
      <c r="AD237" s="33">
        <f t="shared" si="162"/>
        <v>0</v>
      </c>
      <c r="AE237" s="36">
        <f t="shared" si="163"/>
        <v>0</v>
      </c>
      <c r="AF237" s="36">
        <f t="shared" si="164"/>
        <v>0</v>
      </c>
      <c r="AG237" s="36">
        <f t="shared" si="165"/>
        <v>0</v>
      </c>
      <c r="AH237" s="36">
        <f t="shared" si="166"/>
        <v>8950</v>
      </c>
    </row>
    <row r="238" spans="1:34" x14ac:dyDescent="0.35">
      <c r="A238" s="31" t="s">
        <v>2296</v>
      </c>
      <c r="B238" s="31" t="s">
        <v>2297</v>
      </c>
      <c r="C238" s="31" t="s">
        <v>834</v>
      </c>
      <c r="D238" s="31" t="s">
        <v>2298</v>
      </c>
      <c r="E238" s="30">
        <v>46167</v>
      </c>
      <c r="F238" s="30">
        <v>46197</v>
      </c>
      <c r="G238" s="31" t="s">
        <v>401</v>
      </c>
      <c r="H238" s="31">
        <v>-42437.19</v>
      </c>
      <c r="I238" s="31">
        <v>-6789.95</v>
      </c>
      <c r="J238" s="31">
        <v>-49227.14</v>
      </c>
      <c r="K238" s="31">
        <v>-2842</v>
      </c>
      <c r="L238" s="31">
        <v>2842</v>
      </c>
      <c r="M238" s="31" t="s">
        <v>504</v>
      </c>
      <c r="N238" s="31" t="s">
        <v>544</v>
      </c>
      <c r="P238" s="65">
        <f t="shared" si="149"/>
        <v>30</v>
      </c>
      <c r="Q238" t="str">
        <f t="shared" si="150"/>
        <v>Crédito</v>
      </c>
      <c r="R238">
        <f t="shared" si="151"/>
        <v>24</v>
      </c>
      <c r="S238">
        <f t="shared" si="152"/>
        <v>6</v>
      </c>
      <c r="T238">
        <f t="shared" si="153"/>
        <v>2026</v>
      </c>
      <c r="U238">
        <f t="shared" si="154"/>
        <v>25</v>
      </c>
      <c r="V238">
        <f t="shared" si="155"/>
        <v>5</v>
      </c>
      <c r="W238">
        <f t="shared" si="156"/>
        <v>2026</v>
      </c>
      <c r="X238" s="59">
        <f t="shared" si="157"/>
        <v>42437.19</v>
      </c>
      <c r="Y238" s="59">
        <f t="shared" si="158"/>
        <v>49227.14</v>
      </c>
      <c r="Z238" t="str">
        <f t="shared" si="159"/>
        <v>Vigente</v>
      </c>
      <c r="AA238" s="39">
        <v>46178</v>
      </c>
      <c r="AB238" s="33">
        <f t="shared" si="160"/>
        <v>6</v>
      </c>
      <c r="AC238" s="33">
        <f t="shared" si="161"/>
        <v>23</v>
      </c>
      <c r="AD238" s="33">
        <f t="shared" si="162"/>
        <v>0</v>
      </c>
      <c r="AE238" s="36">
        <f t="shared" si="163"/>
        <v>0</v>
      </c>
      <c r="AF238" s="36">
        <f t="shared" si="164"/>
        <v>0</v>
      </c>
      <c r="AG238" s="36">
        <f t="shared" si="165"/>
        <v>0</v>
      </c>
      <c r="AH238" s="36">
        <f t="shared" si="166"/>
        <v>42437.19</v>
      </c>
    </row>
    <row r="239" spans="1:34" x14ac:dyDescent="0.35">
      <c r="A239" s="31" t="s">
        <v>2299</v>
      </c>
      <c r="B239" s="31" t="s">
        <v>2300</v>
      </c>
      <c r="C239" s="31" t="s">
        <v>834</v>
      </c>
      <c r="D239" s="31" t="s">
        <v>2301</v>
      </c>
      <c r="E239" s="30">
        <v>46167</v>
      </c>
      <c r="F239" s="30">
        <v>46197</v>
      </c>
      <c r="G239" s="31" t="s">
        <v>401</v>
      </c>
      <c r="H239" s="31">
        <v>-127311.56</v>
      </c>
      <c r="I239" s="31">
        <v>-20369.849999999999</v>
      </c>
      <c r="J239" s="31">
        <v>-147681.41</v>
      </c>
      <c r="K239" s="31">
        <v>-8526</v>
      </c>
      <c r="L239" s="31">
        <v>8526</v>
      </c>
      <c r="M239" s="31" t="s">
        <v>504</v>
      </c>
      <c r="N239" s="31" t="s">
        <v>544</v>
      </c>
      <c r="P239" s="65">
        <f t="shared" si="149"/>
        <v>30</v>
      </c>
      <c r="Q239" t="str">
        <f t="shared" si="150"/>
        <v>Crédito</v>
      </c>
      <c r="R239">
        <f t="shared" si="151"/>
        <v>24</v>
      </c>
      <c r="S239">
        <f t="shared" si="152"/>
        <v>6</v>
      </c>
      <c r="T239">
        <f t="shared" si="153"/>
        <v>2026</v>
      </c>
      <c r="U239">
        <f t="shared" si="154"/>
        <v>25</v>
      </c>
      <c r="V239">
        <f t="shared" si="155"/>
        <v>5</v>
      </c>
      <c r="W239">
        <f t="shared" si="156"/>
        <v>2026</v>
      </c>
      <c r="X239" s="59">
        <f t="shared" si="157"/>
        <v>127311.56</v>
      </c>
      <c r="Y239" s="59">
        <f t="shared" si="158"/>
        <v>147681.41</v>
      </c>
      <c r="Z239" t="str">
        <f t="shared" si="159"/>
        <v>Vigente</v>
      </c>
      <c r="AA239" s="39">
        <v>46178</v>
      </c>
      <c r="AB239" s="33">
        <f t="shared" si="160"/>
        <v>6</v>
      </c>
      <c r="AC239" s="33">
        <f t="shared" si="161"/>
        <v>23</v>
      </c>
      <c r="AD239" s="33">
        <f t="shared" si="162"/>
        <v>0</v>
      </c>
      <c r="AE239" s="36">
        <f t="shared" si="163"/>
        <v>0</v>
      </c>
      <c r="AF239" s="36">
        <f t="shared" si="164"/>
        <v>0</v>
      </c>
      <c r="AG239" s="36">
        <f t="shared" si="165"/>
        <v>0</v>
      </c>
      <c r="AH239" s="36">
        <f t="shared" si="166"/>
        <v>127311.56</v>
      </c>
    </row>
    <row r="240" spans="1:34" x14ac:dyDescent="0.35">
      <c r="A240" s="31" t="s">
        <v>2302</v>
      </c>
      <c r="B240" s="31" t="s">
        <v>2303</v>
      </c>
      <c r="C240" s="31" t="s">
        <v>834</v>
      </c>
      <c r="D240" s="31" t="s">
        <v>2304</v>
      </c>
      <c r="E240" s="30">
        <v>46167</v>
      </c>
      <c r="F240" s="30">
        <v>46197</v>
      </c>
      <c r="G240" s="31" t="s">
        <v>401</v>
      </c>
      <c r="H240" s="31">
        <v>-42437.19</v>
      </c>
      <c r="I240" s="31">
        <v>-6789.95</v>
      </c>
      <c r="J240" s="31">
        <v>-49227.14</v>
      </c>
      <c r="K240" s="31">
        <v>-2842</v>
      </c>
      <c r="L240" s="31">
        <v>2842</v>
      </c>
      <c r="M240" s="31" t="s">
        <v>504</v>
      </c>
      <c r="N240" s="31" t="s">
        <v>544</v>
      </c>
      <c r="P240" s="65">
        <f t="shared" si="149"/>
        <v>30</v>
      </c>
      <c r="Q240" t="str">
        <f t="shared" si="150"/>
        <v>Crédito</v>
      </c>
      <c r="R240">
        <f t="shared" si="151"/>
        <v>24</v>
      </c>
      <c r="S240">
        <f t="shared" si="152"/>
        <v>6</v>
      </c>
      <c r="T240">
        <f t="shared" si="153"/>
        <v>2026</v>
      </c>
      <c r="U240">
        <f t="shared" si="154"/>
        <v>25</v>
      </c>
      <c r="V240">
        <f t="shared" si="155"/>
        <v>5</v>
      </c>
      <c r="W240">
        <f t="shared" si="156"/>
        <v>2026</v>
      </c>
      <c r="X240" s="59">
        <f t="shared" si="157"/>
        <v>42437.19</v>
      </c>
      <c r="Y240" s="59">
        <f t="shared" si="158"/>
        <v>49227.14</v>
      </c>
      <c r="Z240" t="str">
        <f t="shared" si="159"/>
        <v>Vigente</v>
      </c>
      <c r="AA240" s="39">
        <v>46178</v>
      </c>
      <c r="AB240" s="33">
        <f t="shared" si="160"/>
        <v>6</v>
      </c>
      <c r="AC240" s="33">
        <f t="shared" si="161"/>
        <v>23</v>
      </c>
      <c r="AD240" s="33">
        <f t="shared" si="162"/>
        <v>0</v>
      </c>
      <c r="AE240" s="36">
        <f t="shared" si="163"/>
        <v>0</v>
      </c>
      <c r="AF240" s="36">
        <f t="shared" si="164"/>
        <v>0</v>
      </c>
      <c r="AG240" s="36">
        <f t="shared" si="165"/>
        <v>0</v>
      </c>
      <c r="AH240" s="36">
        <f t="shared" si="166"/>
        <v>42437.19</v>
      </c>
    </row>
    <row r="241" spans="1:34" x14ac:dyDescent="0.35">
      <c r="A241" s="31" t="s">
        <v>2305</v>
      </c>
      <c r="B241" s="31" t="s">
        <v>2306</v>
      </c>
      <c r="C241" s="31" t="s">
        <v>674</v>
      </c>
      <c r="D241" s="31" t="s">
        <v>2307</v>
      </c>
      <c r="E241" s="30">
        <v>46168</v>
      </c>
      <c r="F241" s="30">
        <v>46198</v>
      </c>
      <c r="G241" s="31" t="s">
        <v>401</v>
      </c>
      <c r="H241" s="31">
        <v>-19862.8</v>
      </c>
      <c r="I241" s="31">
        <v>-3178.05</v>
      </c>
      <c r="J241" s="31">
        <v>-23040.85</v>
      </c>
      <c r="K241" s="31">
        <v>-1334</v>
      </c>
      <c r="L241" s="31">
        <v>1334</v>
      </c>
      <c r="M241" s="31" t="s">
        <v>504</v>
      </c>
      <c r="N241" s="31" t="s">
        <v>544</v>
      </c>
      <c r="P241" s="65">
        <f t="shared" si="149"/>
        <v>30</v>
      </c>
      <c r="Q241" t="str">
        <f t="shared" si="150"/>
        <v>Crédito</v>
      </c>
      <c r="R241">
        <f t="shared" si="151"/>
        <v>25</v>
      </c>
      <c r="S241">
        <f t="shared" si="152"/>
        <v>6</v>
      </c>
      <c r="T241">
        <f t="shared" si="153"/>
        <v>2026</v>
      </c>
      <c r="U241">
        <f t="shared" si="154"/>
        <v>26</v>
      </c>
      <c r="V241">
        <f t="shared" si="155"/>
        <v>5</v>
      </c>
      <c r="W241">
        <f t="shared" si="156"/>
        <v>2026</v>
      </c>
      <c r="X241" s="59">
        <f t="shared" si="157"/>
        <v>19862.8</v>
      </c>
      <c r="Y241" s="59">
        <f t="shared" si="158"/>
        <v>23040.85</v>
      </c>
      <c r="Z241" t="str">
        <f t="shared" si="159"/>
        <v>Vigente</v>
      </c>
      <c r="AA241" s="39">
        <v>46178</v>
      </c>
      <c r="AB241" s="33">
        <f t="shared" si="160"/>
        <v>6</v>
      </c>
      <c r="AC241" s="33">
        <f t="shared" si="161"/>
        <v>23</v>
      </c>
      <c r="AD241" s="33">
        <f t="shared" si="162"/>
        <v>0</v>
      </c>
      <c r="AE241" s="36">
        <f t="shared" si="163"/>
        <v>0</v>
      </c>
      <c r="AF241" s="36">
        <f t="shared" si="164"/>
        <v>0</v>
      </c>
      <c r="AG241" s="36">
        <f t="shared" si="165"/>
        <v>0</v>
      </c>
      <c r="AH241" s="36">
        <f t="shared" si="166"/>
        <v>19862.8</v>
      </c>
    </row>
    <row r="242" spans="1:34" x14ac:dyDescent="0.35">
      <c r="A242" s="13" t="s">
        <v>2272</v>
      </c>
      <c r="B242" s="13" t="s">
        <v>2273</v>
      </c>
      <c r="C242" s="13" t="s">
        <v>801</v>
      </c>
      <c r="D242" s="13" t="s">
        <v>2274</v>
      </c>
      <c r="E242" s="70">
        <v>46170</v>
      </c>
      <c r="F242" s="70">
        <v>46200</v>
      </c>
      <c r="G242" s="13" t="s">
        <v>395</v>
      </c>
      <c r="H242" s="13">
        <v>-44208</v>
      </c>
      <c r="I242" s="13">
        <v>-7073.28</v>
      </c>
      <c r="J242" s="13">
        <v>-51281.279999999999</v>
      </c>
      <c r="K242" s="13">
        <v>-51281.279999999999</v>
      </c>
      <c r="L242" s="13">
        <v>51281.279999999999</v>
      </c>
      <c r="M242" s="13" t="s">
        <v>504</v>
      </c>
      <c r="N242" s="31" t="s">
        <v>544</v>
      </c>
      <c r="P242" s="65">
        <f t="shared" si="149"/>
        <v>30</v>
      </c>
      <c r="Q242" t="str">
        <f t="shared" si="150"/>
        <v>Crédito</v>
      </c>
      <c r="R242">
        <f t="shared" si="151"/>
        <v>27</v>
      </c>
      <c r="S242">
        <f t="shared" si="152"/>
        <v>6</v>
      </c>
      <c r="T242">
        <f t="shared" si="153"/>
        <v>2026</v>
      </c>
      <c r="U242">
        <f t="shared" si="154"/>
        <v>28</v>
      </c>
      <c r="V242">
        <f t="shared" si="155"/>
        <v>5</v>
      </c>
      <c r="W242">
        <f t="shared" si="156"/>
        <v>2026</v>
      </c>
      <c r="X242" s="59">
        <f t="shared" si="157"/>
        <v>44208</v>
      </c>
      <c r="Y242" s="59">
        <f t="shared" si="158"/>
        <v>51281.279999999999</v>
      </c>
      <c r="Z242" t="str">
        <f t="shared" si="159"/>
        <v>Vigente</v>
      </c>
      <c r="AA242" s="39">
        <v>46178</v>
      </c>
      <c r="AB242" s="33">
        <f t="shared" si="160"/>
        <v>6</v>
      </c>
      <c r="AC242" s="33">
        <f t="shared" si="161"/>
        <v>23</v>
      </c>
      <c r="AD242" s="33">
        <f t="shared" si="162"/>
        <v>0</v>
      </c>
      <c r="AE242" s="36">
        <f t="shared" si="163"/>
        <v>0</v>
      </c>
      <c r="AF242" s="36">
        <f t="shared" si="164"/>
        <v>0</v>
      </c>
      <c r="AG242" s="36">
        <f t="shared" si="165"/>
        <v>0</v>
      </c>
      <c r="AH242" s="36">
        <f t="shared" si="166"/>
        <v>44208</v>
      </c>
    </row>
    <row r="243" spans="1:34" x14ac:dyDescent="0.35">
      <c r="A243" s="13" t="s">
        <v>2275</v>
      </c>
      <c r="B243" s="13" t="s">
        <v>2276</v>
      </c>
      <c r="C243" s="13" t="s">
        <v>674</v>
      </c>
      <c r="D243" s="13" t="s">
        <v>2277</v>
      </c>
      <c r="E243" s="70">
        <v>46169</v>
      </c>
      <c r="F243" s="70">
        <v>46199</v>
      </c>
      <c r="G243" s="13" t="s">
        <v>395</v>
      </c>
      <c r="H243" s="13">
        <v>-23040</v>
      </c>
      <c r="I243" s="13">
        <v>-3686.4</v>
      </c>
      <c r="J243" s="13">
        <v>-26726.400000000001</v>
      </c>
      <c r="K243" s="13">
        <v>-26726.400000000001</v>
      </c>
      <c r="L243" s="13">
        <v>26726.400000000001</v>
      </c>
      <c r="M243" s="13" t="s">
        <v>504</v>
      </c>
      <c r="N243" s="31" t="s">
        <v>544</v>
      </c>
      <c r="P243" s="65">
        <f t="shared" si="149"/>
        <v>30</v>
      </c>
      <c r="Q243" t="str">
        <f t="shared" si="150"/>
        <v>Crédito</v>
      </c>
      <c r="R243">
        <f t="shared" si="151"/>
        <v>26</v>
      </c>
      <c r="S243">
        <f t="shared" si="152"/>
        <v>6</v>
      </c>
      <c r="T243">
        <f t="shared" si="153"/>
        <v>2026</v>
      </c>
      <c r="U243">
        <f t="shared" si="154"/>
        <v>27</v>
      </c>
      <c r="V243">
        <f t="shared" si="155"/>
        <v>5</v>
      </c>
      <c r="W243">
        <f t="shared" si="156"/>
        <v>2026</v>
      </c>
      <c r="X243" s="59">
        <f t="shared" si="157"/>
        <v>23040</v>
      </c>
      <c r="Y243" s="59">
        <f t="shared" si="158"/>
        <v>26726.400000000001</v>
      </c>
      <c r="Z243" t="str">
        <f t="shared" si="159"/>
        <v>Vigente</v>
      </c>
      <c r="AA243" s="39">
        <v>46178</v>
      </c>
      <c r="AB243" s="33">
        <f t="shared" si="160"/>
        <v>6</v>
      </c>
      <c r="AC243" s="33">
        <f t="shared" si="161"/>
        <v>23</v>
      </c>
      <c r="AD243" s="33">
        <f t="shared" si="162"/>
        <v>0</v>
      </c>
      <c r="AE243" s="36">
        <f t="shared" si="163"/>
        <v>0</v>
      </c>
      <c r="AF243" s="36">
        <f t="shared" si="164"/>
        <v>0</v>
      </c>
      <c r="AG243" s="36">
        <f t="shared" si="165"/>
        <v>0</v>
      </c>
      <c r="AH243" s="36">
        <f t="shared" si="166"/>
        <v>23040</v>
      </c>
    </row>
    <row r="244" spans="1:34" x14ac:dyDescent="0.35">
      <c r="A244" s="13" t="s">
        <v>2269</v>
      </c>
      <c r="B244" s="13" t="s">
        <v>2270</v>
      </c>
      <c r="C244" s="13" t="s">
        <v>1296</v>
      </c>
      <c r="D244" s="13" t="s">
        <v>2271</v>
      </c>
      <c r="E244" s="70">
        <v>46168</v>
      </c>
      <c r="F244" s="70">
        <v>46198</v>
      </c>
      <c r="G244" s="13" t="s">
        <v>401</v>
      </c>
      <c r="H244" s="13">
        <v>-238353.6</v>
      </c>
      <c r="I244" s="13">
        <v>-38136.58</v>
      </c>
      <c r="J244" s="13">
        <v>-276490.18</v>
      </c>
      <c r="K244" s="13">
        <v>-16008</v>
      </c>
      <c r="L244" s="13">
        <v>16008</v>
      </c>
      <c r="M244" s="13" t="s">
        <v>504</v>
      </c>
      <c r="N244" s="31" t="s">
        <v>544</v>
      </c>
      <c r="P244" s="65">
        <f t="shared" si="149"/>
        <v>30</v>
      </c>
      <c r="Q244" t="str">
        <f t="shared" si="150"/>
        <v>Crédito</v>
      </c>
      <c r="R244">
        <f t="shared" si="151"/>
        <v>25</v>
      </c>
      <c r="S244">
        <f t="shared" si="152"/>
        <v>6</v>
      </c>
      <c r="T244">
        <f t="shared" si="153"/>
        <v>2026</v>
      </c>
      <c r="U244">
        <f t="shared" si="154"/>
        <v>26</v>
      </c>
      <c r="V244">
        <f t="shared" si="155"/>
        <v>5</v>
      </c>
      <c r="W244">
        <f t="shared" si="156"/>
        <v>2026</v>
      </c>
      <c r="X244" s="59">
        <f t="shared" si="157"/>
        <v>238353.6</v>
      </c>
      <c r="Y244" s="59">
        <f t="shared" si="158"/>
        <v>276490.18</v>
      </c>
      <c r="Z244" t="str">
        <f t="shared" si="159"/>
        <v>Vigente</v>
      </c>
      <c r="AA244" s="39">
        <v>46178</v>
      </c>
      <c r="AB244" s="33">
        <f t="shared" si="160"/>
        <v>6</v>
      </c>
      <c r="AC244" s="33">
        <f t="shared" si="161"/>
        <v>23</v>
      </c>
      <c r="AD244" s="33">
        <f t="shared" si="162"/>
        <v>0</v>
      </c>
      <c r="AE244" s="36">
        <f t="shared" si="163"/>
        <v>0</v>
      </c>
      <c r="AF244" s="36">
        <f t="shared" si="164"/>
        <v>0</v>
      </c>
      <c r="AG244" s="36">
        <f t="shared" si="165"/>
        <v>0</v>
      </c>
      <c r="AH244" s="36">
        <f t="shared" si="166"/>
        <v>238353.6</v>
      </c>
    </row>
    <row r="245" spans="1:34" x14ac:dyDescent="0.35">
      <c r="A245" s="31" t="s">
        <v>2194</v>
      </c>
      <c r="B245" s="31" t="s">
        <v>2195</v>
      </c>
      <c r="C245" s="31" t="s">
        <v>414</v>
      </c>
      <c r="D245" s="31" t="s">
        <v>2196</v>
      </c>
      <c r="E245" s="30">
        <v>46170</v>
      </c>
      <c r="F245" s="30">
        <v>46200</v>
      </c>
      <c r="G245" s="31" t="s">
        <v>395</v>
      </c>
      <c r="H245" s="31">
        <v>-83500</v>
      </c>
      <c r="I245" s="31"/>
      <c r="J245" s="31">
        <v>-83500</v>
      </c>
      <c r="K245" s="31">
        <v>-83500</v>
      </c>
      <c r="L245" s="31">
        <v>83500</v>
      </c>
      <c r="M245" s="31" t="s">
        <v>504</v>
      </c>
      <c r="N245" s="31" t="s">
        <v>544</v>
      </c>
      <c r="P245" s="65">
        <f t="shared" si="149"/>
        <v>30</v>
      </c>
      <c r="Q245" t="str">
        <f t="shared" si="150"/>
        <v>Crédito</v>
      </c>
      <c r="R245">
        <f t="shared" si="151"/>
        <v>27</v>
      </c>
      <c r="S245">
        <f t="shared" si="152"/>
        <v>6</v>
      </c>
      <c r="T245">
        <f t="shared" si="153"/>
        <v>2026</v>
      </c>
      <c r="U245">
        <f t="shared" si="154"/>
        <v>28</v>
      </c>
      <c r="V245">
        <f t="shared" si="155"/>
        <v>5</v>
      </c>
      <c r="W245">
        <f t="shared" si="156"/>
        <v>2026</v>
      </c>
      <c r="X245" s="59">
        <f t="shared" si="157"/>
        <v>83500</v>
      </c>
      <c r="Y245" s="59">
        <f t="shared" si="158"/>
        <v>83500</v>
      </c>
      <c r="Z245" t="str">
        <f t="shared" si="159"/>
        <v>Vigente</v>
      </c>
      <c r="AA245" s="39">
        <v>46178</v>
      </c>
      <c r="AB245" s="33">
        <f t="shared" si="160"/>
        <v>6</v>
      </c>
      <c r="AC245" s="33">
        <f t="shared" si="161"/>
        <v>23</v>
      </c>
      <c r="AD245" s="33">
        <f t="shared" si="162"/>
        <v>0</v>
      </c>
      <c r="AE245" s="36">
        <f t="shared" si="163"/>
        <v>0</v>
      </c>
      <c r="AF245" s="36">
        <f t="shared" si="164"/>
        <v>0</v>
      </c>
      <c r="AG245" s="36">
        <f t="shared" si="165"/>
        <v>0</v>
      </c>
      <c r="AH245" s="36">
        <f t="shared" si="166"/>
        <v>83500</v>
      </c>
    </row>
    <row r="246" spans="1:34" x14ac:dyDescent="0.35">
      <c r="A246" s="31" t="s">
        <v>2197</v>
      </c>
      <c r="B246" s="31" t="s">
        <v>2198</v>
      </c>
      <c r="C246" s="31" t="s">
        <v>1329</v>
      </c>
      <c r="D246" s="31" t="s">
        <v>2199</v>
      </c>
      <c r="E246" s="30">
        <v>46168</v>
      </c>
      <c r="F246" s="30">
        <v>46198</v>
      </c>
      <c r="G246" s="31" t="s">
        <v>395</v>
      </c>
      <c r="H246" s="31">
        <v>-13200</v>
      </c>
      <c r="I246" s="31">
        <v>-2112</v>
      </c>
      <c r="J246" s="31">
        <v>-15312</v>
      </c>
      <c r="K246" s="31">
        <v>-15312</v>
      </c>
      <c r="L246" s="31">
        <v>15312</v>
      </c>
      <c r="M246" s="31" t="s">
        <v>504</v>
      </c>
      <c r="N246" s="31" t="s">
        <v>544</v>
      </c>
      <c r="P246" s="65">
        <f t="shared" si="149"/>
        <v>30</v>
      </c>
      <c r="Q246" t="str">
        <f t="shared" si="150"/>
        <v>Crédito</v>
      </c>
      <c r="R246">
        <f t="shared" si="151"/>
        <v>25</v>
      </c>
      <c r="S246">
        <f t="shared" si="152"/>
        <v>6</v>
      </c>
      <c r="T246">
        <f t="shared" si="153"/>
        <v>2026</v>
      </c>
      <c r="U246">
        <f t="shared" si="154"/>
        <v>26</v>
      </c>
      <c r="V246">
        <f t="shared" si="155"/>
        <v>5</v>
      </c>
      <c r="W246">
        <f t="shared" si="156"/>
        <v>2026</v>
      </c>
      <c r="X246" s="59">
        <f t="shared" si="157"/>
        <v>13200</v>
      </c>
      <c r="Y246" s="59">
        <f t="shared" si="158"/>
        <v>15312</v>
      </c>
      <c r="Z246" t="str">
        <f t="shared" si="159"/>
        <v>Vigente</v>
      </c>
      <c r="AA246" s="39">
        <v>46178</v>
      </c>
      <c r="AB246" s="33">
        <f t="shared" si="160"/>
        <v>6</v>
      </c>
      <c r="AC246" s="33">
        <f t="shared" si="161"/>
        <v>23</v>
      </c>
      <c r="AD246" s="33">
        <f t="shared" si="162"/>
        <v>0</v>
      </c>
      <c r="AE246" s="36">
        <f t="shared" si="163"/>
        <v>0</v>
      </c>
      <c r="AF246" s="36">
        <f t="shared" si="164"/>
        <v>0</v>
      </c>
      <c r="AG246" s="36">
        <f t="shared" si="165"/>
        <v>0</v>
      </c>
      <c r="AH246" s="36">
        <f t="shared" si="166"/>
        <v>13200</v>
      </c>
    </row>
    <row r="247" spans="1:34" x14ac:dyDescent="0.35">
      <c r="A247" s="31" t="s">
        <v>2200</v>
      </c>
      <c r="B247" s="31" t="s">
        <v>2201</v>
      </c>
      <c r="C247" s="31" t="s">
        <v>414</v>
      </c>
      <c r="D247" s="31" t="s">
        <v>2202</v>
      </c>
      <c r="E247" s="30">
        <v>46168</v>
      </c>
      <c r="F247" s="30">
        <v>46198</v>
      </c>
      <c r="G247" s="31" t="s">
        <v>395</v>
      </c>
      <c r="H247" s="31">
        <v>-2200</v>
      </c>
      <c r="I247" s="31">
        <v>-352</v>
      </c>
      <c r="J247" s="31">
        <v>-2552</v>
      </c>
      <c r="K247" s="31">
        <v>-2552</v>
      </c>
      <c r="L247" s="31">
        <v>2552</v>
      </c>
      <c r="M247" s="31" t="s">
        <v>504</v>
      </c>
      <c r="N247" s="31" t="s">
        <v>544</v>
      </c>
      <c r="P247" s="65">
        <f t="shared" si="149"/>
        <v>30</v>
      </c>
      <c r="Q247" t="str">
        <f t="shared" si="150"/>
        <v>Crédito</v>
      </c>
      <c r="R247">
        <f t="shared" si="151"/>
        <v>25</v>
      </c>
      <c r="S247">
        <f t="shared" si="152"/>
        <v>6</v>
      </c>
      <c r="T247">
        <f t="shared" si="153"/>
        <v>2026</v>
      </c>
      <c r="U247">
        <f t="shared" si="154"/>
        <v>26</v>
      </c>
      <c r="V247">
        <f t="shared" si="155"/>
        <v>5</v>
      </c>
      <c r="W247">
        <f t="shared" si="156"/>
        <v>2026</v>
      </c>
      <c r="X247" s="59">
        <f t="shared" si="157"/>
        <v>2200</v>
      </c>
      <c r="Y247" s="59">
        <f t="shared" si="158"/>
        <v>2552</v>
      </c>
      <c r="Z247" t="str">
        <f t="shared" si="159"/>
        <v>Vigente</v>
      </c>
      <c r="AA247" s="39">
        <v>46178</v>
      </c>
      <c r="AB247" s="33">
        <f t="shared" si="160"/>
        <v>6</v>
      </c>
      <c r="AC247" s="33">
        <f t="shared" si="161"/>
        <v>23</v>
      </c>
      <c r="AD247" s="33">
        <f t="shared" si="162"/>
        <v>0</v>
      </c>
      <c r="AE247" s="36">
        <f t="shared" si="163"/>
        <v>0</v>
      </c>
      <c r="AF247" s="36">
        <f t="shared" si="164"/>
        <v>0</v>
      </c>
      <c r="AG247" s="36">
        <f t="shared" si="165"/>
        <v>0</v>
      </c>
      <c r="AH247" s="36">
        <f t="shared" si="166"/>
        <v>2200</v>
      </c>
    </row>
    <row r="248" spans="1:34" x14ac:dyDescent="0.35">
      <c r="A248" s="31" t="s">
        <v>2203</v>
      </c>
      <c r="B248" s="31" t="s">
        <v>2204</v>
      </c>
      <c r="C248" s="31" t="s">
        <v>1500</v>
      </c>
      <c r="D248" s="31" t="s">
        <v>2205</v>
      </c>
      <c r="E248" s="30">
        <v>46167</v>
      </c>
      <c r="F248" s="30">
        <v>46197</v>
      </c>
      <c r="G248" s="31" t="s">
        <v>401</v>
      </c>
      <c r="H248" s="31">
        <v>-19434.5</v>
      </c>
      <c r="I248" s="31">
        <v>-3109.52</v>
      </c>
      <c r="J248" s="31">
        <v>-22544.02</v>
      </c>
      <c r="K248" s="31">
        <v>-1301.52</v>
      </c>
      <c r="L248" s="31">
        <v>1301.52</v>
      </c>
      <c r="M248" s="31" t="s">
        <v>504</v>
      </c>
      <c r="N248" s="31" t="s">
        <v>544</v>
      </c>
      <c r="P248" s="65">
        <f t="shared" si="149"/>
        <v>30</v>
      </c>
      <c r="Q248" t="str">
        <f t="shared" si="150"/>
        <v>Crédito</v>
      </c>
      <c r="R248">
        <f t="shared" si="151"/>
        <v>24</v>
      </c>
      <c r="S248">
        <f t="shared" si="152"/>
        <v>6</v>
      </c>
      <c r="T248">
        <f t="shared" si="153"/>
        <v>2026</v>
      </c>
      <c r="U248">
        <f t="shared" si="154"/>
        <v>25</v>
      </c>
      <c r="V248">
        <f t="shared" si="155"/>
        <v>5</v>
      </c>
      <c r="W248">
        <f t="shared" si="156"/>
        <v>2026</v>
      </c>
      <c r="X248" s="59">
        <f t="shared" si="157"/>
        <v>19434.5</v>
      </c>
      <c r="Y248" s="59">
        <f t="shared" si="158"/>
        <v>22544.02</v>
      </c>
      <c r="Z248" t="str">
        <f t="shared" si="159"/>
        <v>Vigente</v>
      </c>
      <c r="AA248" s="39">
        <v>46178</v>
      </c>
      <c r="AB248" s="33">
        <f t="shared" si="160"/>
        <v>6</v>
      </c>
      <c r="AC248" s="33">
        <f t="shared" si="161"/>
        <v>23</v>
      </c>
      <c r="AD248" s="33">
        <f t="shared" si="162"/>
        <v>0</v>
      </c>
      <c r="AE248" s="36">
        <f t="shared" si="163"/>
        <v>0</v>
      </c>
      <c r="AF248" s="36">
        <f t="shared" si="164"/>
        <v>0</v>
      </c>
      <c r="AG248" s="36">
        <f t="shared" si="165"/>
        <v>0</v>
      </c>
      <c r="AH248" s="36">
        <f t="shared" si="166"/>
        <v>19434.5</v>
      </c>
    </row>
    <row r="249" spans="1:34" x14ac:dyDescent="0.35">
      <c r="A249" s="31" t="s">
        <v>2206</v>
      </c>
      <c r="B249" s="31" t="s">
        <v>2207</v>
      </c>
      <c r="C249" s="31" t="s">
        <v>674</v>
      </c>
      <c r="D249" s="31" t="s">
        <v>2208</v>
      </c>
      <c r="E249" s="30">
        <v>46161</v>
      </c>
      <c r="F249" s="30">
        <v>46191</v>
      </c>
      <c r="G249" s="31" t="s">
        <v>401</v>
      </c>
      <c r="H249" s="31">
        <v>-6744.19</v>
      </c>
      <c r="I249" s="31">
        <v>-1079.07</v>
      </c>
      <c r="J249" s="31">
        <v>-7823.26</v>
      </c>
      <c r="K249" s="31">
        <v>-452.4</v>
      </c>
      <c r="L249" s="31">
        <v>452.4</v>
      </c>
      <c r="M249" s="31" t="s">
        <v>504</v>
      </c>
      <c r="N249" s="31" t="s">
        <v>544</v>
      </c>
      <c r="P249" s="65">
        <f t="shared" si="149"/>
        <v>30</v>
      </c>
      <c r="Q249" t="str">
        <f t="shared" si="150"/>
        <v>Crédito</v>
      </c>
      <c r="R249">
        <f t="shared" si="151"/>
        <v>18</v>
      </c>
      <c r="S249">
        <f t="shared" si="152"/>
        <v>6</v>
      </c>
      <c r="T249">
        <f t="shared" si="153"/>
        <v>2026</v>
      </c>
      <c r="U249">
        <f t="shared" si="154"/>
        <v>19</v>
      </c>
      <c r="V249">
        <f t="shared" si="155"/>
        <v>5</v>
      </c>
      <c r="W249">
        <f t="shared" si="156"/>
        <v>2026</v>
      </c>
      <c r="X249" s="59">
        <f t="shared" si="157"/>
        <v>6744.19</v>
      </c>
      <c r="Y249" s="59">
        <f t="shared" si="158"/>
        <v>7823.26</v>
      </c>
      <c r="Z249" t="str">
        <f t="shared" si="159"/>
        <v>Vigente</v>
      </c>
      <c r="AA249" s="39">
        <v>46178</v>
      </c>
      <c r="AB249" s="33">
        <f t="shared" si="160"/>
        <v>6</v>
      </c>
      <c r="AC249" s="33">
        <f t="shared" si="161"/>
        <v>23</v>
      </c>
      <c r="AD249" s="33">
        <f t="shared" si="162"/>
        <v>0</v>
      </c>
      <c r="AE249" s="36">
        <f t="shared" si="163"/>
        <v>0</v>
      </c>
      <c r="AF249" s="36">
        <f t="shared" si="164"/>
        <v>0</v>
      </c>
      <c r="AG249" s="36">
        <f t="shared" si="165"/>
        <v>0</v>
      </c>
      <c r="AH249" s="36">
        <f t="shared" si="166"/>
        <v>6744.19</v>
      </c>
    </row>
    <row r="250" spans="1:34" x14ac:dyDescent="0.35">
      <c r="A250" s="31" t="s">
        <v>2209</v>
      </c>
      <c r="B250" s="31" t="s">
        <v>2210</v>
      </c>
      <c r="C250" s="31" t="s">
        <v>547</v>
      </c>
      <c r="D250" s="31" t="s">
        <v>2211</v>
      </c>
      <c r="E250" s="30">
        <v>46167</v>
      </c>
      <c r="F250" s="30">
        <v>46197</v>
      </c>
      <c r="G250" s="31" t="s">
        <v>401</v>
      </c>
      <c r="H250" s="31">
        <v>-36894.370000000003</v>
      </c>
      <c r="I250" s="31">
        <v>-5903.1</v>
      </c>
      <c r="J250" s="31">
        <v>-42797.47</v>
      </c>
      <c r="K250" s="31">
        <v>-2470.8000000000002</v>
      </c>
      <c r="L250" s="31">
        <v>2470.8000000000002</v>
      </c>
      <c r="M250" s="31" t="s">
        <v>504</v>
      </c>
      <c r="N250" s="31" t="s">
        <v>544</v>
      </c>
      <c r="P250" s="65">
        <f t="shared" si="149"/>
        <v>30</v>
      </c>
      <c r="Q250" t="str">
        <f t="shared" si="150"/>
        <v>Crédito</v>
      </c>
      <c r="R250">
        <f t="shared" si="151"/>
        <v>24</v>
      </c>
      <c r="S250">
        <f t="shared" si="152"/>
        <v>6</v>
      </c>
      <c r="T250">
        <f t="shared" si="153"/>
        <v>2026</v>
      </c>
      <c r="U250">
        <f t="shared" si="154"/>
        <v>25</v>
      </c>
      <c r="V250">
        <f t="shared" si="155"/>
        <v>5</v>
      </c>
      <c r="W250">
        <f t="shared" si="156"/>
        <v>2026</v>
      </c>
      <c r="X250" s="59">
        <f t="shared" si="157"/>
        <v>36894.370000000003</v>
      </c>
      <c r="Y250" s="59">
        <f t="shared" si="158"/>
        <v>42797.47</v>
      </c>
      <c r="Z250" t="str">
        <f t="shared" si="159"/>
        <v>Vigente</v>
      </c>
      <c r="AA250" s="39">
        <v>46178</v>
      </c>
      <c r="AB250" s="33">
        <f t="shared" si="160"/>
        <v>6</v>
      </c>
      <c r="AC250" s="33">
        <f t="shared" si="161"/>
        <v>23</v>
      </c>
      <c r="AD250" s="33">
        <f t="shared" si="162"/>
        <v>0</v>
      </c>
      <c r="AE250" s="36">
        <f t="shared" si="163"/>
        <v>0</v>
      </c>
      <c r="AF250" s="36">
        <f t="shared" si="164"/>
        <v>0</v>
      </c>
      <c r="AG250" s="36">
        <f t="shared" si="165"/>
        <v>0</v>
      </c>
      <c r="AH250" s="36">
        <f t="shared" si="166"/>
        <v>36894.370000000003</v>
      </c>
    </row>
    <row r="251" spans="1:34" x14ac:dyDescent="0.35">
      <c r="A251" s="31" t="s">
        <v>2212</v>
      </c>
      <c r="B251" s="31" t="s">
        <v>2213</v>
      </c>
      <c r="C251" s="31" t="s">
        <v>1183</v>
      </c>
      <c r="D251" s="31" t="s">
        <v>2214</v>
      </c>
      <c r="E251" s="30">
        <v>46164</v>
      </c>
      <c r="F251" s="30">
        <v>46194</v>
      </c>
      <c r="G251" s="31" t="s">
        <v>401</v>
      </c>
      <c r="H251" s="31">
        <v>-38127.1</v>
      </c>
      <c r="I251" s="31">
        <v>-6100.34</v>
      </c>
      <c r="J251" s="31">
        <v>-44227.44</v>
      </c>
      <c r="K251" s="31">
        <v>-2552</v>
      </c>
      <c r="L251" s="31">
        <v>2552</v>
      </c>
      <c r="M251" s="31" t="s">
        <v>504</v>
      </c>
      <c r="N251" s="31" t="s">
        <v>544</v>
      </c>
      <c r="P251" s="65">
        <f t="shared" si="149"/>
        <v>30</v>
      </c>
      <c r="Q251" t="str">
        <f t="shared" si="150"/>
        <v>Crédito</v>
      </c>
      <c r="R251">
        <f t="shared" si="151"/>
        <v>21</v>
      </c>
      <c r="S251">
        <f t="shared" si="152"/>
        <v>6</v>
      </c>
      <c r="T251">
        <f t="shared" si="153"/>
        <v>2026</v>
      </c>
      <c r="U251">
        <f t="shared" si="154"/>
        <v>22</v>
      </c>
      <c r="V251">
        <f t="shared" si="155"/>
        <v>5</v>
      </c>
      <c r="W251">
        <f t="shared" si="156"/>
        <v>2026</v>
      </c>
      <c r="X251" s="59">
        <f t="shared" si="157"/>
        <v>38127.1</v>
      </c>
      <c r="Y251" s="59">
        <f t="shared" si="158"/>
        <v>44227.44</v>
      </c>
      <c r="Z251" t="str">
        <f t="shared" si="159"/>
        <v>Vigente</v>
      </c>
      <c r="AA251" s="39">
        <v>46178</v>
      </c>
      <c r="AB251" s="33">
        <f t="shared" si="160"/>
        <v>6</v>
      </c>
      <c r="AC251" s="33">
        <f t="shared" si="161"/>
        <v>23</v>
      </c>
      <c r="AD251" s="33">
        <f t="shared" si="162"/>
        <v>0</v>
      </c>
      <c r="AE251" s="36">
        <f t="shared" si="163"/>
        <v>0</v>
      </c>
      <c r="AF251" s="36">
        <f t="shared" si="164"/>
        <v>0</v>
      </c>
      <c r="AG251" s="36">
        <f t="shared" si="165"/>
        <v>0</v>
      </c>
      <c r="AH251" s="36">
        <f t="shared" si="166"/>
        <v>38127.1</v>
      </c>
    </row>
    <row r="252" spans="1:34" x14ac:dyDescent="0.35">
      <c r="A252" s="31" t="s">
        <v>2215</v>
      </c>
      <c r="B252" s="31" t="s">
        <v>2216</v>
      </c>
      <c r="C252" s="31" t="s">
        <v>547</v>
      </c>
      <c r="D252" s="31" t="s">
        <v>2217</v>
      </c>
      <c r="E252" s="30">
        <v>46167</v>
      </c>
      <c r="F252" s="30">
        <v>46197</v>
      </c>
      <c r="G252" s="31" t="s">
        <v>401</v>
      </c>
      <c r="H252" s="31">
        <v>-2703.56</v>
      </c>
      <c r="I252" s="31">
        <v>-432.57</v>
      </c>
      <c r="J252" s="31">
        <v>-3136.13</v>
      </c>
      <c r="K252" s="31">
        <v>-180.96</v>
      </c>
      <c r="L252" s="31">
        <v>180.96</v>
      </c>
      <c r="M252" s="31" t="s">
        <v>504</v>
      </c>
      <c r="N252" s="31" t="s">
        <v>544</v>
      </c>
      <c r="P252" s="65">
        <f t="shared" si="149"/>
        <v>30</v>
      </c>
      <c r="Q252" t="str">
        <f t="shared" si="150"/>
        <v>Crédito</v>
      </c>
      <c r="R252">
        <f t="shared" si="151"/>
        <v>24</v>
      </c>
      <c r="S252">
        <f t="shared" si="152"/>
        <v>6</v>
      </c>
      <c r="T252">
        <f t="shared" si="153"/>
        <v>2026</v>
      </c>
      <c r="U252">
        <f t="shared" si="154"/>
        <v>25</v>
      </c>
      <c r="V252">
        <f t="shared" si="155"/>
        <v>5</v>
      </c>
      <c r="W252">
        <f t="shared" si="156"/>
        <v>2026</v>
      </c>
      <c r="X252" s="59">
        <f t="shared" si="157"/>
        <v>2703.56</v>
      </c>
      <c r="Y252" s="59">
        <f t="shared" si="158"/>
        <v>3136.13</v>
      </c>
      <c r="Z252" t="str">
        <f t="shared" si="159"/>
        <v>Vigente</v>
      </c>
      <c r="AA252" s="39">
        <v>46178</v>
      </c>
      <c r="AB252" s="33">
        <f t="shared" si="160"/>
        <v>6</v>
      </c>
      <c r="AC252" s="33">
        <f t="shared" si="161"/>
        <v>23</v>
      </c>
      <c r="AD252" s="33">
        <f t="shared" si="162"/>
        <v>0</v>
      </c>
      <c r="AE252" s="36">
        <f t="shared" si="163"/>
        <v>0</v>
      </c>
      <c r="AF252" s="36">
        <f t="shared" si="164"/>
        <v>0</v>
      </c>
      <c r="AG252" s="36">
        <f t="shared" si="165"/>
        <v>0</v>
      </c>
      <c r="AH252" s="36">
        <f t="shared" si="166"/>
        <v>2703.56</v>
      </c>
    </row>
    <row r="253" spans="1:34" x14ac:dyDescent="0.35">
      <c r="A253" s="31" t="s">
        <v>2218</v>
      </c>
      <c r="B253" s="31" t="s">
        <v>2219</v>
      </c>
      <c r="C253" s="31" t="s">
        <v>400</v>
      </c>
      <c r="D253" s="31" t="s">
        <v>2220</v>
      </c>
      <c r="E253" s="30">
        <v>46147</v>
      </c>
      <c r="F253" s="30">
        <v>46177</v>
      </c>
      <c r="G253" s="31" t="s">
        <v>401</v>
      </c>
      <c r="H253" s="31">
        <v>-36984.92</v>
      </c>
      <c r="I253" s="31">
        <v>-5917.59</v>
      </c>
      <c r="J253" s="31">
        <v>-42902.51</v>
      </c>
      <c r="K253" s="31">
        <v>-2449.92</v>
      </c>
      <c r="L253" s="31">
        <v>2449.92</v>
      </c>
      <c r="M253" s="31" t="s">
        <v>504</v>
      </c>
      <c r="N253" s="31" t="s">
        <v>544</v>
      </c>
      <c r="P253" s="65">
        <f t="shared" si="149"/>
        <v>30</v>
      </c>
      <c r="Q253" t="str">
        <f t="shared" si="150"/>
        <v>Crédito</v>
      </c>
      <c r="R253">
        <f t="shared" si="151"/>
        <v>4</v>
      </c>
      <c r="S253">
        <f t="shared" si="152"/>
        <v>6</v>
      </c>
      <c r="T253">
        <f t="shared" si="153"/>
        <v>2026</v>
      </c>
      <c r="U253">
        <f t="shared" si="154"/>
        <v>5</v>
      </c>
      <c r="V253">
        <f t="shared" si="155"/>
        <v>5</v>
      </c>
      <c r="W253">
        <f t="shared" si="156"/>
        <v>2026</v>
      </c>
      <c r="X253" s="59">
        <f t="shared" si="157"/>
        <v>36984.92</v>
      </c>
      <c r="Y253" s="59">
        <f t="shared" si="158"/>
        <v>42902.51</v>
      </c>
      <c r="Z253" t="str">
        <f t="shared" si="159"/>
        <v>Vencido</v>
      </c>
      <c r="AA253" s="39">
        <v>46178</v>
      </c>
      <c r="AB253" s="33">
        <f t="shared" si="160"/>
        <v>6</v>
      </c>
      <c r="AC253" s="33">
        <f t="shared" si="161"/>
        <v>23</v>
      </c>
      <c r="AD253" s="33">
        <f t="shared" si="162"/>
        <v>2</v>
      </c>
      <c r="AE253" s="36">
        <f t="shared" si="163"/>
        <v>36984.92</v>
      </c>
      <c r="AF253" s="36">
        <f t="shared" si="164"/>
        <v>0</v>
      </c>
      <c r="AG253" s="36">
        <f t="shared" si="165"/>
        <v>0</v>
      </c>
      <c r="AH253" s="36">
        <f t="shared" si="166"/>
        <v>0</v>
      </c>
    </row>
    <row r="254" spans="1:34" x14ac:dyDescent="0.35">
      <c r="A254" s="31" t="s">
        <v>2221</v>
      </c>
      <c r="B254" s="31" t="s">
        <v>2222</v>
      </c>
      <c r="C254" s="31" t="s">
        <v>400</v>
      </c>
      <c r="D254" s="31" t="s">
        <v>2223</v>
      </c>
      <c r="E254" s="30">
        <v>46147</v>
      </c>
      <c r="F254" s="30">
        <v>46177</v>
      </c>
      <c r="G254" s="31" t="s">
        <v>395</v>
      </c>
      <c r="H254" s="31">
        <v>-5664</v>
      </c>
      <c r="I254" s="31">
        <v>-906.24</v>
      </c>
      <c r="J254" s="31">
        <v>-6570.24</v>
      </c>
      <c r="K254" s="31">
        <v>-6570.24</v>
      </c>
      <c r="L254" s="31">
        <v>6570.24</v>
      </c>
      <c r="M254" s="31" t="s">
        <v>504</v>
      </c>
      <c r="N254" s="31" t="s">
        <v>544</v>
      </c>
      <c r="P254" s="65">
        <f t="shared" si="149"/>
        <v>30</v>
      </c>
      <c r="Q254" t="str">
        <f t="shared" si="150"/>
        <v>Crédito</v>
      </c>
      <c r="R254">
        <f t="shared" si="151"/>
        <v>4</v>
      </c>
      <c r="S254">
        <f t="shared" si="152"/>
        <v>6</v>
      </c>
      <c r="T254">
        <f t="shared" si="153"/>
        <v>2026</v>
      </c>
      <c r="U254">
        <f t="shared" si="154"/>
        <v>5</v>
      </c>
      <c r="V254">
        <f t="shared" si="155"/>
        <v>5</v>
      </c>
      <c r="W254">
        <f t="shared" si="156"/>
        <v>2026</v>
      </c>
      <c r="X254" s="59">
        <f t="shared" si="157"/>
        <v>5664</v>
      </c>
      <c r="Y254" s="59">
        <f t="shared" si="158"/>
        <v>6570.24</v>
      </c>
      <c r="Z254" t="str">
        <f t="shared" si="159"/>
        <v>Vencido</v>
      </c>
      <c r="AA254" s="39">
        <v>46178</v>
      </c>
      <c r="AB254" s="33">
        <f t="shared" si="160"/>
        <v>6</v>
      </c>
      <c r="AC254" s="33">
        <f t="shared" si="161"/>
        <v>23</v>
      </c>
      <c r="AD254" s="33">
        <f t="shared" si="162"/>
        <v>2</v>
      </c>
      <c r="AE254" s="36">
        <f t="shared" si="163"/>
        <v>5664</v>
      </c>
      <c r="AF254" s="36">
        <f t="shared" si="164"/>
        <v>0</v>
      </c>
      <c r="AG254" s="36">
        <f t="shared" si="165"/>
        <v>0</v>
      </c>
      <c r="AH254" s="36">
        <f t="shared" si="166"/>
        <v>0</v>
      </c>
    </row>
    <row r="255" spans="1:34" x14ac:dyDescent="0.35">
      <c r="A255" s="31" t="s">
        <v>2224</v>
      </c>
      <c r="B255" s="31" t="s">
        <v>2225</v>
      </c>
      <c r="C255" s="31" t="s">
        <v>400</v>
      </c>
      <c r="D255" s="31" t="s">
        <v>2226</v>
      </c>
      <c r="E255" s="30">
        <v>46146</v>
      </c>
      <c r="F255" s="30">
        <v>46176</v>
      </c>
      <c r="G255" s="31" t="s">
        <v>401</v>
      </c>
      <c r="H255" s="31">
        <v>-19725.29</v>
      </c>
      <c r="I255" s="31">
        <v>-3156.05</v>
      </c>
      <c r="J255" s="31">
        <v>-22881.34</v>
      </c>
      <c r="K255" s="31">
        <v>-1306.6199999999999</v>
      </c>
      <c r="L255" s="31">
        <v>1306.6199999999999</v>
      </c>
      <c r="M255" s="31" t="s">
        <v>504</v>
      </c>
      <c r="N255" s="31" t="s">
        <v>544</v>
      </c>
      <c r="P255" s="65">
        <f t="shared" si="149"/>
        <v>30</v>
      </c>
      <c r="Q255" t="str">
        <f t="shared" si="150"/>
        <v>Crédito</v>
      </c>
      <c r="R255">
        <f t="shared" si="151"/>
        <v>3</v>
      </c>
      <c r="S255">
        <f t="shared" si="152"/>
        <v>6</v>
      </c>
      <c r="T255">
        <f t="shared" si="153"/>
        <v>2026</v>
      </c>
      <c r="U255">
        <f t="shared" si="154"/>
        <v>4</v>
      </c>
      <c r="V255">
        <f t="shared" si="155"/>
        <v>5</v>
      </c>
      <c r="W255">
        <f t="shared" si="156"/>
        <v>2026</v>
      </c>
      <c r="X255" s="59">
        <f t="shared" si="157"/>
        <v>19725.29</v>
      </c>
      <c r="Y255" s="59">
        <f t="shared" si="158"/>
        <v>22881.34</v>
      </c>
      <c r="Z255" t="str">
        <f t="shared" si="159"/>
        <v>Vencido</v>
      </c>
      <c r="AA255" s="39">
        <v>46178</v>
      </c>
      <c r="AB255" s="33">
        <f t="shared" si="160"/>
        <v>6</v>
      </c>
      <c r="AC255" s="33">
        <f t="shared" si="161"/>
        <v>23</v>
      </c>
      <c r="AD255" s="33">
        <f t="shared" si="162"/>
        <v>3</v>
      </c>
      <c r="AE255" s="36">
        <f t="shared" si="163"/>
        <v>19725.29</v>
      </c>
      <c r="AF255" s="36">
        <f t="shared" si="164"/>
        <v>0</v>
      </c>
      <c r="AG255" s="36">
        <f t="shared" si="165"/>
        <v>0</v>
      </c>
      <c r="AH255" s="36">
        <f t="shared" si="166"/>
        <v>0</v>
      </c>
    </row>
    <row r="256" spans="1:34" x14ac:dyDescent="0.35">
      <c r="A256" s="31" t="s">
        <v>2227</v>
      </c>
      <c r="B256" s="31" t="s">
        <v>2228</v>
      </c>
      <c r="C256" s="31" t="s">
        <v>400</v>
      </c>
      <c r="D256" s="31" t="s">
        <v>2229</v>
      </c>
      <c r="E256" s="30">
        <v>46146</v>
      </c>
      <c r="F256" s="30">
        <v>46176</v>
      </c>
      <c r="G256" s="31" t="s">
        <v>395</v>
      </c>
      <c r="H256" s="31">
        <v>-2832</v>
      </c>
      <c r="I256" s="31">
        <v>-453.12</v>
      </c>
      <c r="J256" s="31">
        <v>-3285.12</v>
      </c>
      <c r="K256" s="31">
        <v>-3285.12</v>
      </c>
      <c r="L256" s="31">
        <v>3285.12</v>
      </c>
      <c r="M256" s="31" t="s">
        <v>504</v>
      </c>
      <c r="N256" s="31" t="s">
        <v>544</v>
      </c>
      <c r="P256" s="65">
        <f t="shared" si="149"/>
        <v>30</v>
      </c>
      <c r="Q256" t="str">
        <f t="shared" si="150"/>
        <v>Crédito</v>
      </c>
      <c r="R256">
        <f t="shared" si="151"/>
        <v>3</v>
      </c>
      <c r="S256">
        <f t="shared" si="152"/>
        <v>6</v>
      </c>
      <c r="T256">
        <f t="shared" si="153"/>
        <v>2026</v>
      </c>
      <c r="U256">
        <f t="shared" si="154"/>
        <v>4</v>
      </c>
      <c r="V256">
        <f t="shared" si="155"/>
        <v>5</v>
      </c>
      <c r="W256">
        <f t="shared" si="156"/>
        <v>2026</v>
      </c>
      <c r="X256" s="59">
        <f t="shared" si="157"/>
        <v>2832</v>
      </c>
      <c r="Y256" s="59">
        <f t="shared" si="158"/>
        <v>3285.12</v>
      </c>
      <c r="Z256" t="str">
        <f t="shared" si="159"/>
        <v>Vencido</v>
      </c>
      <c r="AA256" s="39">
        <v>46178</v>
      </c>
      <c r="AB256" s="33">
        <f t="shared" si="160"/>
        <v>6</v>
      </c>
      <c r="AC256" s="33">
        <f t="shared" si="161"/>
        <v>23</v>
      </c>
      <c r="AD256" s="33">
        <f t="shared" si="162"/>
        <v>3</v>
      </c>
      <c r="AE256" s="36">
        <f t="shared" si="163"/>
        <v>2832</v>
      </c>
      <c r="AF256" s="36">
        <f t="shared" si="164"/>
        <v>0</v>
      </c>
      <c r="AG256" s="36">
        <f t="shared" si="165"/>
        <v>0</v>
      </c>
      <c r="AH256" s="36">
        <f t="shared" si="166"/>
        <v>0</v>
      </c>
    </row>
    <row r="257" spans="1:34" x14ac:dyDescent="0.35">
      <c r="A257" s="31" t="s">
        <v>2230</v>
      </c>
      <c r="B257" s="31" t="s">
        <v>2231</v>
      </c>
      <c r="C257" s="31" t="s">
        <v>834</v>
      </c>
      <c r="D257" s="31" t="s">
        <v>2232</v>
      </c>
      <c r="E257" s="30">
        <v>46161</v>
      </c>
      <c r="F257" s="30">
        <v>46191</v>
      </c>
      <c r="G257" s="31" t="s">
        <v>401</v>
      </c>
      <c r="H257" s="31">
        <v>-26803.84</v>
      </c>
      <c r="I257" s="31">
        <v>-4288.6099999999997</v>
      </c>
      <c r="J257" s="31">
        <v>-31092.45</v>
      </c>
      <c r="K257" s="31">
        <v>-1798</v>
      </c>
      <c r="L257" s="31">
        <v>1798</v>
      </c>
      <c r="M257" s="31" t="s">
        <v>504</v>
      </c>
      <c r="N257" s="31" t="s">
        <v>544</v>
      </c>
      <c r="P257" s="65">
        <f t="shared" si="149"/>
        <v>30</v>
      </c>
      <c r="Q257" t="str">
        <f t="shared" si="150"/>
        <v>Crédito</v>
      </c>
      <c r="R257">
        <f t="shared" si="151"/>
        <v>18</v>
      </c>
      <c r="S257">
        <f t="shared" si="152"/>
        <v>6</v>
      </c>
      <c r="T257">
        <f t="shared" si="153"/>
        <v>2026</v>
      </c>
      <c r="U257">
        <f t="shared" si="154"/>
        <v>19</v>
      </c>
      <c r="V257">
        <f t="shared" si="155"/>
        <v>5</v>
      </c>
      <c r="W257">
        <f t="shared" si="156"/>
        <v>2026</v>
      </c>
      <c r="X257" s="59">
        <f t="shared" si="157"/>
        <v>26803.84</v>
      </c>
      <c r="Y257" s="59">
        <f t="shared" si="158"/>
        <v>31092.45</v>
      </c>
      <c r="Z257" t="str">
        <f t="shared" si="159"/>
        <v>Vigente</v>
      </c>
      <c r="AA257" s="39">
        <v>46178</v>
      </c>
      <c r="AB257" s="33">
        <f t="shared" si="160"/>
        <v>6</v>
      </c>
      <c r="AC257" s="33">
        <f t="shared" si="161"/>
        <v>23</v>
      </c>
      <c r="AD257" s="33">
        <f t="shared" si="162"/>
        <v>0</v>
      </c>
      <c r="AE257" s="36">
        <f t="shared" si="163"/>
        <v>0</v>
      </c>
      <c r="AF257" s="36">
        <f t="shared" si="164"/>
        <v>0</v>
      </c>
      <c r="AG257" s="36">
        <f t="shared" si="165"/>
        <v>0</v>
      </c>
      <c r="AH257" s="36">
        <f t="shared" si="166"/>
        <v>26803.84</v>
      </c>
    </row>
    <row r="258" spans="1:34" x14ac:dyDescent="0.35">
      <c r="A258" s="31" t="s">
        <v>2233</v>
      </c>
      <c r="B258" s="31" t="s">
        <v>2234</v>
      </c>
      <c r="C258" s="31" t="s">
        <v>834</v>
      </c>
      <c r="D258" s="31" t="s">
        <v>2235</v>
      </c>
      <c r="E258" s="30">
        <v>46162</v>
      </c>
      <c r="F258" s="30">
        <v>46192</v>
      </c>
      <c r="G258" s="31" t="s">
        <v>401</v>
      </c>
      <c r="H258" s="31">
        <v>-42622.16</v>
      </c>
      <c r="I258" s="31">
        <v>-6819.55</v>
      </c>
      <c r="J258" s="31">
        <v>-49441.71</v>
      </c>
      <c r="K258" s="31">
        <v>-2842</v>
      </c>
      <c r="L258" s="31">
        <v>2842</v>
      </c>
      <c r="M258" s="31" t="s">
        <v>504</v>
      </c>
      <c r="N258" s="31" t="s">
        <v>544</v>
      </c>
      <c r="P258" s="65">
        <f t="shared" si="149"/>
        <v>30</v>
      </c>
      <c r="Q258" t="str">
        <f t="shared" si="150"/>
        <v>Crédito</v>
      </c>
      <c r="R258">
        <f t="shared" si="151"/>
        <v>19</v>
      </c>
      <c r="S258">
        <f t="shared" si="152"/>
        <v>6</v>
      </c>
      <c r="T258">
        <f t="shared" si="153"/>
        <v>2026</v>
      </c>
      <c r="U258">
        <f t="shared" si="154"/>
        <v>20</v>
      </c>
      <c r="V258">
        <f t="shared" si="155"/>
        <v>5</v>
      </c>
      <c r="W258">
        <f t="shared" si="156"/>
        <v>2026</v>
      </c>
      <c r="X258" s="59">
        <f t="shared" si="157"/>
        <v>42622.16</v>
      </c>
      <c r="Y258" s="59">
        <f t="shared" si="158"/>
        <v>49441.71</v>
      </c>
      <c r="Z258" t="str">
        <f t="shared" si="159"/>
        <v>Vigente</v>
      </c>
      <c r="AA258" s="39">
        <v>46178</v>
      </c>
      <c r="AB258" s="33">
        <f t="shared" si="160"/>
        <v>6</v>
      </c>
      <c r="AC258" s="33">
        <f t="shared" si="161"/>
        <v>23</v>
      </c>
      <c r="AD258" s="33">
        <f t="shared" si="162"/>
        <v>0</v>
      </c>
      <c r="AE258" s="36">
        <f t="shared" si="163"/>
        <v>0</v>
      </c>
      <c r="AF258" s="36">
        <f t="shared" si="164"/>
        <v>0</v>
      </c>
      <c r="AG258" s="36">
        <f t="shared" si="165"/>
        <v>0</v>
      </c>
      <c r="AH258" s="36">
        <f t="shared" si="166"/>
        <v>42622.16</v>
      </c>
    </row>
    <row r="259" spans="1:34" x14ac:dyDescent="0.35">
      <c r="A259" s="31" t="s">
        <v>2236</v>
      </c>
      <c r="B259" s="31" t="s">
        <v>2237</v>
      </c>
      <c r="C259" s="31" t="s">
        <v>414</v>
      </c>
      <c r="D259" s="31" t="s">
        <v>2238</v>
      </c>
      <c r="E259" s="30">
        <v>46161</v>
      </c>
      <c r="F259" s="30">
        <v>46191</v>
      </c>
      <c r="G259" s="31" t="s">
        <v>401</v>
      </c>
      <c r="H259" s="31">
        <v>-99544.27</v>
      </c>
      <c r="I259" s="31">
        <v>-15927.08</v>
      </c>
      <c r="J259" s="31">
        <v>-115471.35</v>
      </c>
      <c r="K259" s="31">
        <v>-6677.42</v>
      </c>
      <c r="L259" s="31">
        <v>6677.42</v>
      </c>
      <c r="M259" s="31" t="s">
        <v>504</v>
      </c>
      <c r="N259" s="31" t="s">
        <v>544</v>
      </c>
      <c r="P259" s="65">
        <f t="shared" si="149"/>
        <v>30</v>
      </c>
      <c r="Q259" t="str">
        <f t="shared" si="150"/>
        <v>Crédito</v>
      </c>
      <c r="R259">
        <f t="shared" si="151"/>
        <v>18</v>
      </c>
      <c r="S259">
        <f t="shared" si="152"/>
        <v>6</v>
      </c>
      <c r="T259">
        <f t="shared" si="153"/>
        <v>2026</v>
      </c>
      <c r="U259">
        <f t="shared" si="154"/>
        <v>19</v>
      </c>
      <c r="V259">
        <f t="shared" si="155"/>
        <v>5</v>
      </c>
      <c r="W259">
        <f t="shared" si="156"/>
        <v>2026</v>
      </c>
      <c r="X259" s="59">
        <f t="shared" si="157"/>
        <v>99544.27</v>
      </c>
      <c r="Y259" s="59">
        <f t="shared" si="158"/>
        <v>115471.35</v>
      </c>
      <c r="Z259" t="str">
        <f t="shared" si="159"/>
        <v>Vigente</v>
      </c>
      <c r="AA259" s="39">
        <v>46178</v>
      </c>
      <c r="AB259" s="33">
        <f t="shared" si="160"/>
        <v>6</v>
      </c>
      <c r="AC259" s="33">
        <f t="shared" si="161"/>
        <v>23</v>
      </c>
      <c r="AD259" s="33">
        <f t="shared" si="162"/>
        <v>0</v>
      </c>
      <c r="AE259" s="36">
        <f t="shared" si="163"/>
        <v>0</v>
      </c>
      <c r="AF259" s="36">
        <f t="shared" si="164"/>
        <v>0</v>
      </c>
      <c r="AG259" s="36">
        <f t="shared" si="165"/>
        <v>0</v>
      </c>
      <c r="AH259" s="36">
        <f t="shared" si="166"/>
        <v>99544.27</v>
      </c>
    </row>
    <row r="260" spans="1:34" x14ac:dyDescent="0.35">
      <c r="A260" s="31" t="s">
        <v>2239</v>
      </c>
      <c r="B260" s="31" t="s">
        <v>2240</v>
      </c>
      <c r="C260" s="31" t="s">
        <v>400</v>
      </c>
      <c r="D260" s="31" t="s">
        <v>2241</v>
      </c>
      <c r="E260" s="30">
        <v>46155</v>
      </c>
      <c r="F260" s="30">
        <v>46185</v>
      </c>
      <c r="G260" s="31" t="s">
        <v>401</v>
      </c>
      <c r="H260" s="31">
        <v>-126112.12</v>
      </c>
      <c r="I260" s="31">
        <v>-20177.939999999999</v>
      </c>
      <c r="J260" s="31">
        <v>-146290.06</v>
      </c>
      <c r="K260" s="31">
        <v>-8479.6</v>
      </c>
      <c r="L260" s="31">
        <v>8479.6</v>
      </c>
      <c r="M260" s="31" t="s">
        <v>504</v>
      </c>
      <c r="N260" s="31" t="s">
        <v>544</v>
      </c>
      <c r="P260" s="65">
        <f t="shared" si="149"/>
        <v>30</v>
      </c>
      <c r="Q260" t="str">
        <f t="shared" si="150"/>
        <v>Crédito</v>
      </c>
      <c r="R260">
        <f t="shared" si="151"/>
        <v>12</v>
      </c>
      <c r="S260">
        <f t="shared" si="152"/>
        <v>6</v>
      </c>
      <c r="T260">
        <f t="shared" si="153"/>
        <v>2026</v>
      </c>
      <c r="U260">
        <f t="shared" si="154"/>
        <v>13</v>
      </c>
      <c r="V260">
        <f t="shared" si="155"/>
        <v>5</v>
      </c>
      <c r="W260">
        <f t="shared" si="156"/>
        <v>2026</v>
      </c>
      <c r="X260" s="59">
        <f t="shared" si="157"/>
        <v>126112.12</v>
      </c>
      <c r="Y260" s="59">
        <f t="shared" si="158"/>
        <v>146290.06</v>
      </c>
      <c r="Z260" t="str">
        <f t="shared" si="159"/>
        <v>Vigente</v>
      </c>
      <c r="AA260" s="39">
        <v>46178</v>
      </c>
      <c r="AB260" s="33">
        <f t="shared" si="160"/>
        <v>6</v>
      </c>
      <c r="AC260" s="33">
        <f t="shared" si="161"/>
        <v>23</v>
      </c>
      <c r="AD260" s="33">
        <f t="shared" si="162"/>
        <v>0</v>
      </c>
      <c r="AE260" s="36">
        <f t="shared" si="163"/>
        <v>0</v>
      </c>
      <c r="AF260" s="36">
        <f t="shared" si="164"/>
        <v>0</v>
      </c>
      <c r="AG260" s="36">
        <f t="shared" si="165"/>
        <v>0</v>
      </c>
      <c r="AH260" s="36">
        <f t="shared" si="166"/>
        <v>126112.12</v>
      </c>
    </row>
    <row r="261" spans="1:34" x14ac:dyDescent="0.35">
      <c r="A261" s="31" t="s">
        <v>2242</v>
      </c>
      <c r="B261" s="31" t="s">
        <v>2243</v>
      </c>
      <c r="C261" s="31" t="s">
        <v>400</v>
      </c>
      <c r="D261" s="31" t="s">
        <v>2244</v>
      </c>
      <c r="E261" s="30">
        <v>46155</v>
      </c>
      <c r="F261" s="30">
        <v>46185</v>
      </c>
      <c r="G261" s="31" t="s">
        <v>401</v>
      </c>
      <c r="H261" s="31">
        <v>-25222.42</v>
      </c>
      <c r="I261" s="31">
        <v>-4035.59</v>
      </c>
      <c r="J261" s="31">
        <v>-29258.01</v>
      </c>
      <c r="K261" s="31">
        <v>-1695.92</v>
      </c>
      <c r="L261" s="31">
        <v>1695.92</v>
      </c>
      <c r="M261" s="31" t="s">
        <v>504</v>
      </c>
      <c r="N261" s="31" t="s">
        <v>544</v>
      </c>
      <c r="P261" s="65">
        <f t="shared" si="149"/>
        <v>30</v>
      </c>
      <c r="Q261" t="str">
        <f t="shared" si="150"/>
        <v>Crédito</v>
      </c>
      <c r="R261">
        <f t="shared" si="151"/>
        <v>12</v>
      </c>
      <c r="S261">
        <f t="shared" si="152"/>
        <v>6</v>
      </c>
      <c r="T261">
        <f t="shared" si="153"/>
        <v>2026</v>
      </c>
      <c r="U261">
        <f t="shared" si="154"/>
        <v>13</v>
      </c>
      <c r="V261">
        <f t="shared" si="155"/>
        <v>5</v>
      </c>
      <c r="W261">
        <f t="shared" si="156"/>
        <v>2026</v>
      </c>
      <c r="X261" s="59">
        <f t="shared" si="157"/>
        <v>25222.42</v>
      </c>
      <c r="Y261" s="59">
        <f t="shared" si="158"/>
        <v>29258.01</v>
      </c>
      <c r="Z261" t="str">
        <f t="shared" si="159"/>
        <v>Vigente</v>
      </c>
      <c r="AA261" s="39">
        <v>46178</v>
      </c>
      <c r="AB261" s="33">
        <f t="shared" si="160"/>
        <v>6</v>
      </c>
      <c r="AC261" s="33">
        <f t="shared" si="161"/>
        <v>23</v>
      </c>
      <c r="AD261" s="33">
        <f t="shared" si="162"/>
        <v>0</v>
      </c>
      <c r="AE261" s="36">
        <f t="shared" si="163"/>
        <v>0</v>
      </c>
      <c r="AF261" s="36">
        <f t="shared" si="164"/>
        <v>0</v>
      </c>
      <c r="AG261" s="36">
        <f t="shared" si="165"/>
        <v>0</v>
      </c>
      <c r="AH261" s="36">
        <f t="shared" si="166"/>
        <v>25222.42</v>
      </c>
    </row>
    <row r="262" spans="1:34" x14ac:dyDescent="0.35">
      <c r="A262" s="31" t="s">
        <v>2125</v>
      </c>
      <c r="B262" s="31" t="s">
        <v>2126</v>
      </c>
      <c r="C262" s="31" t="s">
        <v>414</v>
      </c>
      <c r="D262" s="31" t="s">
        <v>2127</v>
      </c>
      <c r="E262" s="30">
        <v>46161</v>
      </c>
      <c r="F262" s="30">
        <v>46191</v>
      </c>
      <c r="G262" s="31" t="s">
        <v>395</v>
      </c>
      <c r="H262" s="31">
        <v>-11000</v>
      </c>
      <c r="I262" s="31">
        <v>-1760</v>
      </c>
      <c r="J262" s="31">
        <v>-12760</v>
      </c>
      <c r="K262" s="31">
        <v>-12760</v>
      </c>
      <c r="L262" s="31">
        <v>12760</v>
      </c>
      <c r="M262" s="31" t="s">
        <v>504</v>
      </c>
      <c r="N262" s="31" t="s">
        <v>544</v>
      </c>
      <c r="P262" s="65">
        <f t="shared" si="149"/>
        <v>30</v>
      </c>
      <c r="Q262" t="str">
        <f t="shared" si="150"/>
        <v>Crédito</v>
      </c>
      <c r="R262">
        <f t="shared" si="151"/>
        <v>18</v>
      </c>
      <c r="S262">
        <f t="shared" si="152"/>
        <v>6</v>
      </c>
      <c r="T262">
        <f t="shared" si="153"/>
        <v>2026</v>
      </c>
      <c r="U262">
        <f t="shared" si="154"/>
        <v>19</v>
      </c>
      <c r="V262">
        <f t="shared" si="155"/>
        <v>5</v>
      </c>
      <c r="W262">
        <f t="shared" si="156"/>
        <v>2026</v>
      </c>
      <c r="X262" s="59">
        <f t="shared" si="157"/>
        <v>11000</v>
      </c>
      <c r="Y262" s="59">
        <f t="shared" si="158"/>
        <v>12760</v>
      </c>
      <c r="Z262" t="str">
        <f t="shared" si="159"/>
        <v>Vigente</v>
      </c>
      <c r="AA262" s="39">
        <v>46178</v>
      </c>
      <c r="AB262" s="33">
        <f t="shared" si="160"/>
        <v>6</v>
      </c>
      <c r="AC262" s="33">
        <f t="shared" si="161"/>
        <v>23</v>
      </c>
      <c r="AD262" s="33">
        <f t="shared" si="162"/>
        <v>0</v>
      </c>
      <c r="AE262" s="36">
        <f t="shared" si="163"/>
        <v>0</v>
      </c>
      <c r="AF262" s="36">
        <f t="shared" si="164"/>
        <v>0</v>
      </c>
      <c r="AG262" s="36">
        <f t="shared" si="165"/>
        <v>0</v>
      </c>
      <c r="AH262" s="36">
        <f t="shared" si="166"/>
        <v>11000</v>
      </c>
    </row>
    <row r="263" spans="1:34" x14ac:dyDescent="0.35">
      <c r="A263" s="31" t="s">
        <v>2128</v>
      </c>
      <c r="B263" s="31" t="s">
        <v>2129</v>
      </c>
      <c r="C263" s="31" t="s">
        <v>414</v>
      </c>
      <c r="D263" s="31" t="s">
        <v>2130</v>
      </c>
      <c r="E263" s="30">
        <v>46157</v>
      </c>
      <c r="F263" s="30">
        <v>46187</v>
      </c>
      <c r="G263" s="31" t="s">
        <v>395</v>
      </c>
      <c r="H263" s="31">
        <v>-7500</v>
      </c>
      <c r="I263" s="31">
        <v>-1200</v>
      </c>
      <c r="J263" s="31">
        <v>-8700</v>
      </c>
      <c r="K263" s="31">
        <v>-8700</v>
      </c>
      <c r="L263" s="31">
        <v>8700</v>
      </c>
      <c r="M263" s="31" t="s">
        <v>504</v>
      </c>
      <c r="N263" s="31" t="s">
        <v>544</v>
      </c>
      <c r="P263" s="65">
        <f t="shared" si="149"/>
        <v>30</v>
      </c>
      <c r="Q263" t="str">
        <f t="shared" si="150"/>
        <v>Crédito</v>
      </c>
      <c r="R263">
        <f t="shared" si="151"/>
        <v>14</v>
      </c>
      <c r="S263">
        <f t="shared" si="152"/>
        <v>6</v>
      </c>
      <c r="T263">
        <f t="shared" si="153"/>
        <v>2026</v>
      </c>
      <c r="U263">
        <f t="shared" si="154"/>
        <v>15</v>
      </c>
      <c r="V263">
        <f t="shared" si="155"/>
        <v>5</v>
      </c>
      <c r="W263">
        <f t="shared" si="156"/>
        <v>2026</v>
      </c>
      <c r="X263" s="59">
        <f t="shared" si="157"/>
        <v>7500</v>
      </c>
      <c r="Y263" s="59">
        <f t="shared" si="158"/>
        <v>8700</v>
      </c>
      <c r="Z263" t="str">
        <f t="shared" si="159"/>
        <v>Vigente</v>
      </c>
      <c r="AA263" s="39">
        <v>46178</v>
      </c>
      <c r="AB263" s="33">
        <f t="shared" si="160"/>
        <v>6</v>
      </c>
      <c r="AC263" s="33">
        <f t="shared" si="161"/>
        <v>23</v>
      </c>
      <c r="AD263" s="33">
        <f t="shared" si="162"/>
        <v>0</v>
      </c>
      <c r="AE263" s="36">
        <f t="shared" si="163"/>
        <v>0</v>
      </c>
      <c r="AF263" s="36">
        <f t="shared" si="164"/>
        <v>0</v>
      </c>
      <c r="AG263" s="36">
        <f t="shared" si="165"/>
        <v>0</v>
      </c>
      <c r="AH263" s="36">
        <f t="shared" si="166"/>
        <v>7500</v>
      </c>
    </row>
    <row r="264" spans="1:34" x14ac:dyDescent="0.35">
      <c r="A264" s="31" t="s">
        <v>2131</v>
      </c>
      <c r="B264" s="31" t="s">
        <v>2132</v>
      </c>
      <c r="C264" s="31" t="s">
        <v>1329</v>
      </c>
      <c r="D264" s="31" t="s">
        <v>2133</v>
      </c>
      <c r="E264" s="30">
        <v>46162</v>
      </c>
      <c r="F264" s="30">
        <v>46192</v>
      </c>
      <c r="G264" s="31" t="s">
        <v>395</v>
      </c>
      <c r="H264" s="31">
        <v>-4371.72</v>
      </c>
      <c r="I264" s="31">
        <v>-699.48</v>
      </c>
      <c r="J264" s="31">
        <v>-5071.2</v>
      </c>
      <c r="K264" s="31">
        <v>-5071.2</v>
      </c>
      <c r="L264" s="31">
        <v>5071.2</v>
      </c>
      <c r="M264" s="31" t="s">
        <v>504</v>
      </c>
      <c r="N264" s="31" t="s">
        <v>544</v>
      </c>
      <c r="P264" s="65">
        <f t="shared" si="149"/>
        <v>30</v>
      </c>
      <c r="Q264" t="str">
        <f t="shared" si="150"/>
        <v>Crédito</v>
      </c>
      <c r="R264">
        <f t="shared" si="151"/>
        <v>19</v>
      </c>
      <c r="S264">
        <f t="shared" si="152"/>
        <v>6</v>
      </c>
      <c r="T264">
        <f t="shared" si="153"/>
        <v>2026</v>
      </c>
      <c r="U264">
        <f t="shared" si="154"/>
        <v>20</v>
      </c>
      <c r="V264">
        <f t="shared" si="155"/>
        <v>5</v>
      </c>
      <c r="W264">
        <f t="shared" si="156"/>
        <v>2026</v>
      </c>
      <c r="X264" s="59">
        <f t="shared" si="157"/>
        <v>4371.72</v>
      </c>
      <c r="Y264" s="59">
        <f t="shared" si="158"/>
        <v>5071.2</v>
      </c>
      <c r="Z264" t="str">
        <f t="shared" si="159"/>
        <v>Vigente</v>
      </c>
      <c r="AA264" s="39">
        <v>46178</v>
      </c>
      <c r="AB264" s="33">
        <f t="shared" si="160"/>
        <v>6</v>
      </c>
      <c r="AC264" s="33">
        <f t="shared" si="161"/>
        <v>23</v>
      </c>
      <c r="AD264" s="33">
        <f t="shared" si="162"/>
        <v>0</v>
      </c>
      <c r="AE264" s="36">
        <f t="shared" si="163"/>
        <v>0</v>
      </c>
      <c r="AF264" s="36">
        <f t="shared" si="164"/>
        <v>0</v>
      </c>
      <c r="AG264" s="36">
        <f t="shared" si="165"/>
        <v>0</v>
      </c>
      <c r="AH264" s="36">
        <f t="shared" si="166"/>
        <v>4371.72</v>
      </c>
    </row>
    <row r="265" spans="1:34" x14ac:dyDescent="0.35">
      <c r="A265" s="31" t="s">
        <v>2134</v>
      </c>
      <c r="B265" s="31" t="s">
        <v>2135</v>
      </c>
      <c r="C265" s="31" t="s">
        <v>1329</v>
      </c>
      <c r="D265" s="31" t="s">
        <v>2136</v>
      </c>
      <c r="E265" s="30">
        <v>46163</v>
      </c>
      <c r="F265" s="30">
        <v>46193</v>
      </c>
      <c r="G265" s="31" t="s">
        <v>395</v>
      </c>
      <c r="H265" s="31">
        <v>-39594.370000000003</v>
      </c>
      <c r="I265" s="31">
        <v>-6335.1</v>
      </c>
      <c r="J265" s="31">
        <v>-45929.47</v>
      </c>
      <c r="K265" s="31">
        <v>-45929.47</v>
      </c>
      <c r="L265" s="31">
        <v>45929.47</v>
      </c>
      <c r="M265" s="31" t="s">
        <v>504</v>
      </c>
      <c r="N265" s="31" t="s">
        <v>544</v>
      </c>
      <c r="P265" s="65">
        <f t="shared" si="149"/>
        <v>30</v>
      </c>
      <c r="Q265" t="str">
        <f t="shared" si="150"/>
        <v>Crédito</v>
      </c>
      <c r="R265">
        <f t="shared" si="151"/>
        <v>20</v>
      </c>
      <c r="S265">
        <f t="shared" si="152"/>
        <v>6</v>
      </c>
      <c r="T265">
        <f t="shared" si="153"/>
        <v>2026</v>
      </c>
      <c r="U265">
        <f t="shared" si="154"/>
        <v>21</v>
      </c>
      <c r="V265">
        <f t="shared" si="155"/>
        <v>5</v>
      </c>
      <c r="W265">
        <f t="shared" si="156"/>
        <v>2026</v>
      </c>
      <c r="X265" s="59">
        <f t="shared" si="157"/>
        <v>39594.370000000003</v>
      </c>
      <c r="Y265" s="59">
        <f t="shared" si="158"/>
        <v>45929.47</v>
      </c>
      <c r="Z265" t="str">
        <f t="shared" si="159"/>
        <v>Vigente</v>
      </c>
      <c r="AA265" s="39">
        <v>46178</v>
      </c>
      <c r="AB265" s="33">
        <f t="shared" si="160"/>
        <v>6</v>
      </c>
      <c r="AC265" s="33">
        <f t="shared" si="161"/>
        <v>23</v>
      </c>
      <c r="AD265" s="33">
        <f t="shared" si="162"/>
        <v>0</v>
      </c>
      <c r="AE265" s="36">
        <f t="shared" si="163"/>
        <v>0</v>
      </c>
      <c r="AF265" s="36">
        <f t="shared" si="164"/>
        <v>0</v>
      </c>
      <c r="AG265" s="36">
        <f t="shared" si="165"/>
        <v>0</v>
      </c>
      <c r="AH265" s="36">
        <f t="shared" si="166"/>
        <v>39594.370000000003</v>
      </c>
    </row>
    <row r="266" spans="1:34" x14ac:dyDescent="0.35">
      <c r="A266" s="31" t="s">
        <v>2137</v>
      </c>
      <c r="B266" s="31" t="s">
        <v>2138</v>
      </c>
      <c r="C266" s="31" t="s">
        <v>880</v>
      </c>
      <c r="D266" s="31" t="s">
        <v>2139</v>
      </c>
      <c r="E266" s="30">
        <v>46157</v>
      </c>
      <c r="F266" s="30">
        <v>46187</v>
      </c>
      <c r="G266" s="31" t="s">
        <v>401</v>
      </c>
      <c r="H266" s="31">
        <v>-48299.68</v>
      </c>
      <c r="I266" s="31">
        <v>-7727.95</v>
      </c>
      <c r="J266" s="31">
        <v>-56027.63</v>
      </c>
      <c r="K266" s="31">
        <v>-3254.96</v>
      </c>
      <c r="L266" s="31">
        <v>3254.96</v>
      </c>
      <c r="M266" s="31" t="s">
        <v>504</v>
      </c>
      <c r="N266" s="31" t="s">
        <v>544</v>
      </c>
      <c r="P266" s="65">
        <f t="shared" si="149"/>
        <v>30</v>
      </c>
      <c r="Q266" t="str">
        <f t="shared" si="150"/>
        <v>Crédito</v>
      </c>
      <c r="R266">
        <f t="shared" si="151"/>
        <v>14</v>
      </c>
      <c r="S266">
        <f t="shared" si="152"/>
        <v>6</v>
      </c>
      <c r="T266">
        <f t="shared" si="153"/>
        <v>2026</v>
      </c>
      <c r="U266">
        <f t="shared" si="154"/>
        <v>15</v>
      </c>
      <c r="V266">
        <f t="shared" si="155"/>
        <v>5</v>
      </c>
      <c r="W266">
        <f t="shared" si="156"/>
        <v>2026</v>
      </c>
      <c r="X266" s="59">
        <f t="shared" si="157"/>
        <v>48299.68</v>
      </c>
      <c r="Y266" s="59">
        <f t="shared" si="158"/>
        <v>56027.63</v>
      </c>
      <c r="Z266" t="str">
        <f t="shared" si="159"/>
        <v>Vigente</v>
      </c>
      <c r="AA266" s="39">
        <v>46178</v>
      </c>
      <c r="AB266" s="33">
        <f t="shared" si="160"/>
        <v>6</v>
      </c>
      <c r="AC266" s="33">
        <f t="shared" si="161"/>
        <v>23</v>
      </c>
      <c r="AD266" s="33">
        <f t="shared" si="162"/>
        <v>0</v>
      </c>
      <c r="AE266" s="36">
        <f t="shared" si="163"/>
        <v>0</v>
      </c>
      <c r="AF266" s="36">
        <f t="shared" si="164"/>
        <v>0</v>
      </c>
      <c r="AG266" s="36">
        <f t="shared" si="165"/>
        <v>0</v>
      </c>
      <c r="AH266" s="36">
        <f t="shared" si="166"/>
        <v>48299.68</v>
      </c>
    </row>
    <row r="267" spans="1:34" x14ac:dyDescent="0.35">
      <c r="A267" s="31" t="s">
        <v>2140</v>
      </c>
      <c r="B267" s="31" t="s">
        <v>2141</v>
      </c>
      <c r="C267" s="31" t="s">
        <v>834</v>
      </c>
      <c r="D267" s="31" t="s">
        <v>2142</v>
      </c>
      <c r="E267" s="30">
        <v>46153</v>
      </c>
      <c r="F267" s="30">
        <v>46183</v>
      </c>
      <c r="G267" s="31" t="s">
        <v>401</v>
      </c>
      <c r="H267" s="31">
        <v>-21082.86</v>
      </c>
      <c r="I267" s="31">
        <v>-3373.26</v>
      </c>
      <c r="J267" s="31">
        <v>-24456.12</v>
      </c>
      <c r="K267" s="31">
        <v>-1421</v>
      </c>
      <c r="L267" s="31">
        <v>1421</v>
      </c>
      <c r="M267" s="31" t="s">
        <v>504</v>
      </c>
      <c r="N267" s="31" t="s">
        <v>544</v>
      </c>
      <c r="P267" s="65">
        <f t="shared" si="149"/>
        <v>30</v>
      </c>
      <c r="Q267" t="str">
        <f t="shared" si="150"/>
        <v>Crédito</v>
      </c>
      <c r="R267">
        <f t="shared" si="151"/>
        <v>10</v>
      </c>
      <c r="S267">
        <f t="shared" si="152"/>
        <v>6</v>
      </c>
      <c r="T267">
        <f t="shared" si="153"/>
        <v>2026</v>
      </c>
      <c r="U267">
        <f t="shared" si="154"/>
        <v>11</v>
      </c>
      <c r="V267">
        <f t="shared" si="155"/>
        <v>5</v>
      </c>
      <c r="W267">
        <f t="shared" si="156"/>
        <v>2026</v>
      </c>
      <c r="X267" s="59">
        <f t="shared" si="157"/>
        <v>21082.86</v>
      </c>
      <c r="Y267" s="59">
        <f t="shared" si="158"/>
        <v>24456.12</v>
      </c>
      <c r="Z267" t="str">
        <f t="shared" si="159"/>
        <v>Vigente</v>
      </c>
      <c r="AA267" s="39">
        <v>46178</v>
      </c>
      <c r="AB267" s="33">
        <f t="shared" si="160"/>
        <v>6</v>
      </c>
      <c r="AC267" s="33">
        <f t="shared" si="161"/>
        <v>23</v>
      </c>
      <c r="AD267" s="33">
        <f t="shared" si="162"/>
        <v>0</v>
      </c>
      <c r="AE267" s="36">
        <f t="shared" si="163"/>
        <v>0</v>
      </c>
      <c r="AF267" s="36">
        <f t="shared" si="164"/>
        <v>0</v>
      </c>
      <c r="AG267" s="36">
        <f t="shared" si="165"/>
        <v>0</v>
      </c>
      <c r="AH267" s="36">
        <f t="shared" si="166"/>
        <v>21082.86</v>
      </c>
    </row>
    <row r="268" spans="1:34" x14ac:dyDescent="0.35">
      <c r="A268" s="31" t="s">
        <v>2143</v>
      </c>
      <c r="B268" s="31" t="s">
        <v>2144</v>
      </c>
      <c r="C268" s="31" t="s">
        <v>674</v>
      </c>
      <c r="D268" s="31" t="s">
        <v>2145</v>
      </c>
      <c r="E268" s="30">
        <v>46162</v>
      </c>
      <c r="F268" s="30">
        <v>46192</v>
      </c>
      <c r="G268" s="31" t="s">
        <v>401</v>
      </c>
      <c r="H268" s="31">
        <v>-20006.32</v>
      </c>
      <c r="I268" s="31">
        <v>-3201.01</v>
      </c>
      <c r="J268" s="31">
        <v>-23207.33</v>
      </c>
      <c r="K268" s="31">
        <v>-1334</v>
      </c>
      <c r="L268" s="31">
        <v>1334</v>
      </c>
      <c r="M268" s="31" t="s">
        <v>504</v>
      </c>
      <c r="N268" s="31" t="s">
        <v>544</v>
      </c>
      <c r="P268" s="65">
        <f t="shared" si="149"/>
        <v>30</v>
      </c>
      <c r="Q268" t="str">
        <f t="shared" si="150"/>
        <v>Crédito</v>
      </c>
      <c r="R268">
        <f t="shared" si="151"/>
        <v>19</v>
      </c>
      <c r="S268">
        <f t="shared" si="152"/>
        <v>6</v>
      </c>
      <c r="T268">
        <f t="shared" si="153"/>
        <v>2026</v>
      </c>
      <c r="U268">
        <f t="shared" si="154"/>
        <v>20</v>
      </c>
      <c r="V268">
        <f t="shared" si="155"/>
        <v>5</v>
      </c>
      <c r="W268">
        <f t="shared" si="156"/>
        <v>2026</v>
      </c>
      <c r="X268" s="59">
        <f t="shared" si="157"/>
        <v>20006.32</v>
      </c>
      <c r="Y268" s="59">
        <f t="shared" si="158"/>
        <v>23207.33</v>
      </c>
      <c r="Z268" t="str">
        <f t="shared" si="159"/>
        <v>Vigente</v>
      </c>
      <c r="AA268" s="39">
        <v>46178</v>
      </c>
      <c r="AB268" s="33">
        <f t="shared" si="160"/>
        <v>6</v>
      </c>
      <c r="AC268" s="33">
        <f t="shared" si="161"/>
        <v>23</v>
      </c>
      <c r="AD268" s="33">
        <f t="shared" si="162"/>
        <v>0</v>
      </c>
      <c r="AE268" s="36">
        <f t="shared" si="163"/>
        <v>0</v>
      </c>
      <c r="AF268" s="36">
        <f t="shared" si="164"/>
        <v>0</v>
      </c>
      <c r="AG268" s="36">
        <f t="shared" si="165"/>
        <v>0</v>
      </c>
      <c r="AH268" s="36">
        <f t="shared" si="166"/>
        <v>20006.32</v>
      </c>
    </row>
    <row r="269" spans="1:34" x14ac:dyDescent="0.35">
      <c r="A269" s="31" t="s">
        <v>2146</v>
      </c>
      <c r="B269" s="31" t="s">
        <v>2147</v>
      </c>
      <c r="C269" s="31" t="s">
        <v>801</v>
      </c>
      <c r="D269" s="31" t="s">
        <v>2148</v>
      </c>
      <c r="E269" s="30">
        <v>46156</v>
      </c>
      <c r="F269" s="30">
        <v>46186</v>
      </c>
      <c r="G269" s="31" t="s">
        <v>395</v>
      </c>
      <c r="H269" s="31">
        <v>-22104</v>
      </c>
      <c r="I269" s="31">
        <v>-3536.64</v>
      </c>
      <c r="J269" s="31">
        <v>-25640.639999999999</v>
      </c>
      <c r="K269" s="31">
        <v>-25640.639999999999</v>
      </c>
      <c r="L269" s="31">
        <v>25640.639999999999</v>
      </c>
      <c r="M269" s="31" t="s">
        <v>504</v>
      </c>
      <c r="N269" s="31" t="s">
        <v>544</v>
      </c>
      <c r="P269" s="65">
        <f t="shared" si="149"/>
        <v>30</v>
      </c>
      <c r="Q269" t="str">
        <f t="shared" si="150"/>
        <v>Crédito</v>
      </c>
      <c r="R269">
        <f t="shared" si="151"/>
        <v>13</v>
      </c>
      <c r="S269">
        <f t="shared" si="152"/>
        <v>6</v>
      </c>
      <c r="T269">
        <f t="shared" si="153"/>
        <v>2026</v>
      </c>
      <c r="U269">
        <f t="shared" si="154"/>
        <v>14</v>
      </c>
      <c r="V269">
        <f t="shared" si="155"/>
        <v>5</v>
      </c>
      <c r="W269">
        <f t="shared" si="156"/>
        <v>2026</v>
      </c>
      <c r="X269" s="59">
        <f t="shared" si="157"/>
        <v>22104</v>
      </c>
      <c r="Y269" s="59">
        <f t="shared" si="158"/>
        <v>25640.639999999999</v>
      </c>
      <c r="Z269" t="str">
        <f t="shared" si="159"/>
        <v>Vigente</v>
      </c>
      <c r="AA269" s="39">
        <v>46178</v>
      </c>
      <c r="AB269" s="33">
        <f t="shared" si="160"/>
        <v>6</v>
      </c>
      <c r="AC269" s="33">
        <f t="shared" si="161"/>
        <v>23</v>
      </c>
      <c r="AD269" s="33">
        <f t="shared" si="162"/>
        <v>0</v>
      </c>
      <c r="AE269" s="36">
        <f t="shared" si="163"/>
        <v>0</v>
      </c>
      <c r="AF269" s="36">
        <f t="shared" si="164"/>
        <v>0</v>
      </c>
      <c r="AG269" s="36">
        <f t="shared" si="165"/>
        <v>0</v>
      </c>
      <c r="AH269" s="36">
        <f t="shared" si="166"/>
        <v>22104</v>
      </c>
    </row>
    <row r="270" spans="1:34" x14ac:dyDescent="0.35">
      <c r="A270" s="31" t="s">
        <v>2149</v>
      </c>
      <c r="B270" s="31" t="s">
        <v>2150</v>
      </c>
      <c r="C270" s="31" t="s">
        <v>801</v>
      </c>
      <c r="D270" s="31" t="s">
        <v>2151</v>
      </c>
      <c r="E270" s="30">
        <v>46156</v>
      </c>
      <c r="F270" s="30">
        <v>46186</v>
      </c>
      <c r="G270" s="31" t="s">
        <v>395</v>
      </c>
      <c r="H270" s="31">
        <v>-55260</v>
      </c>
      <c r="I270" s="31">
        <v>-8841.6</v>
      </c>
      <c r="J270" s="31">
        <v>-64101.599999999999</v>
      </c>
      <c r="K270" s="31">
        <v>-64101.599999999999</v>
      </c>
      <c r="L270" s="31">
        <v>64101.599999999999</v>
      </c>
      <c r="M270" s="31" t="s">
        <v>504</v>
      </c>
      <c r="N270" s="31" t="s">
        <v>544</v>
      </c>
      <c r="P270" s="65">
        <f t="shared" si="149"/>
        <v>30</v>
      </c>
      <c r="Q270" t="str">
        <f t="shared" si="150"/>
        <v>Crédito</v>
      </c>
      <c r="R270">
        <f t="shared" si="151"/>
        <v>13</v>
      </c>
      <c r="S270">
        <f t="shared" si="152"/>
        <v>6</v>
      </c>
      <c r="T270">
        <f t="shared" si="153"/>
        <v>2026</v>
      </c>
      <c r="U270">
        <f t="shared" si="154"/>
        <v>14</v>
      </c>
      <c r="V270">
        <f t="shared" si="155"/>
        <v>5</v>
      </c>
      <c r="W270">
        <f t="shared" si="156"/>
        <v>2026</v>
      </c>
      <c r="X270" s="59">
        <f t="shared" si="157"/>
        <v>55260</v>
      </c>
      <c r="Y270" s="59">
        <f t="shared" si="158"/>
        <v>64101.599999999999</v>
      </c>
      <c r="Z270" t="str">
        <f t="shared" si="159"/>
        <v>Vigente</v>
      </c>
      <c r="AA270" s="39">
        <v>46178</v>
      </c>
      <c r="AB270" s="33">
        <f t="shared" si="160"/>
        <v>6</v>
      </c>
      <c r="AC270" s="33">
        <f t="shared" si="161"/>
        <v>23</v>
      </c>
      <c r="AD270" s="33">
        <f t="shared" si="162"/>
        <v>0</v>
      </c>
      <c r="AE270" s="36">
        <f t="shared" si="163"/>
        <v>0</v>
      </c>
      <c r="AF270" s="36">
        <f t="shared" si="164"/>
        <v>0</v>
      </c>
      <c r="AG270" s="36">
        <f t="shared" si="165"/>
        <v>0</v>
      </c>
      <c r="AH270" s="36">
        <f t="shared" si="166"/>
        <v>55260</v>
      </c>
    </row>
    <row r="271" spans="1:34" x14ac:dyDescent="0.35">
      <c r="A271" s="31" t="s">
        <v>2152</v>
      </c>
      <c r="B271" s="31" t="s">
        <v>2153</v>
      </c>
      <c r="C271" s="31" t="s">
        <v>801</v>
      </c>
      <c r="D271" s="31" t="s">
        <v>2154</v>
      </c>
      <c r="E271" s="30">
        <v>46161</v>
      </c>
      <c r="F271" s="30">
        <v>46191</v>
      </c>
      <c r="G271" s="31" t="s">
        <v>395</v>
      </c>
      <c r="H271" s="31">
        <v>-44208</v>
      </c>
      <c r="I271" s="31">
        <v>-7073.28</v>
      </c>
      <c r="J271" s="31">
        <v>-51281.279999999999</v>
      </c>
      <c r="K271" s="31">
        <v>-51281.279999999999</v>
      </c>
      <c r="L271" s="31">
        <v>51281.279999999999</v>
      </c>
      <c r="M271" s="31" t="s">
        <v>504</v>
      </c>
      <c r="N271" s="31" t="s">
        <v>544</v>
      </c>
      <c r="P271" s="65">
        <f t="shared" si="149"/>
        <v>30</v>
      </c>
      <c r="Q271" t="str">
        <f t="shared" si="150"/>
        <v>Crédito</v>
      </c>
      <c r="R271">
        <f t="shared" si="151"/>
        <v>18</v>
      </c>
      <c r="S271">
        <f t="shared" si="152"/>
        <v>6</v>
      </c>
      <c r="T271">
        <f t="shared" si="153"/>
        <v>2026</v>
      </c>
      <c r="U271">
        <f t="shared" si="154"/>
        <v>19</v>
      </c>
      <c r="V271">
        <f t="shared" si="155"/>
        <v>5</v>
      </c>
      <c r="W271">
        <f t="shared" si="156"/>
        <v>2026</v>
      </c>
      <c r="X271" s="59">
        <f t="shared" si="157"/>
        <v>44208</v>
      </c>
      <c r="Y271" s="59">
        <f t="shared" si="158"/>
        <v>51281.279999999999</v>
      </c>
      <c r="Z271" t="str">
        <f t="shared" si="159"/>
        <v>Vigente</v>
      </c>
      <c r="AA271" s="39">
        <v>46178</v>
      </c>
      <c r="AB271" s="33">
        <f t="shared" si="160"/>
        <v>6</v>
      </c>
      <c r="AC271" s="33">
        <f t="shared" si="161"/>
        <v>23</v>
      </c>
      <c r="AD271" s="33">
        <f t="shared" si="162"/>
        <v>0</v>
      </c>
      <c r="AE271" s="36">
        <f t="shared" si="163"/>
        <v>0</v>
      </c>
      <c r="AF271" s="36">
        <f t="shared" si="164"/>
        <v>0</v>
      </c>
      <c r="AG271" s="36">
        <f t="shared" si="165"/>
        <v>0</v>
      </c>
      <c r="AH271" s="36">
        <f t="shared" si="166"/>
        <v>44208</v>
      </c>
    </row>
    <row r="272" spans="1:34" x14ac:dyDescent="0.35">
      <c r="A272" s="31" t="s">
        <v>2155</v>
      </c>
      <c r="B272" s="31" t="s">
        <v>2156</v>
      </c>
      <c r="C272" s="31" t="s">
        <v>548</v>
      </c>
      <c r="D272" s="31" t="s">
        <v>2157</v>
      </c>
      <c r="E272" s="30">
        <v>46155</v>
      </c>
      <c r="F272" s="30">
        <v>46175</v>
      </c>
      <c r="G272" s="31" t="s">
        <v>395</v>
      </c>
      <c r="H272" s="31">
        <v>-63000</v>
      </c>
      <c r="I272" s="31">
        <v>-10080</v>
      </c>
      <c r="J272" s="31">
        <v>-73080</v>
      </c>
      <c r="K272" s="31">
        <v>-73080</v>
      </c>
      <c r="L272" s="31">
        <v>73080</v>
      </c>
      <c r="M272" s="31" t="s">
        <v>504</v>
      </c>
      <c r="N272" s="31" t="s">
        <v>544</v>
      </c>
      <c r="P272" s="65">
        <f t="shared" si="149"/>
        <v>20</v>
      </c>
      <c r="Q272" t="str">
        <f t="shared" si="150"/>
        <v>Crédito</v>
      </c>
      <c r="R272">
        <f t="shared" si="151"/>
        <v>2</v>
      </c>
      <c r="S272">
        <f t="shared" si="152"/>
        <v>6</v>
      </c>
      <c r="T272">
        <f t="shared" si="153"/>
        <v>2026</v>
      </c>
      <c r="U272">
        <f t="shared" si="154"/>
        <v>13</v>
      </c>
      <c r="V272">
        <f t="shared" si="155"/>
        <v>5</v>
      </c>
      <c r="W272">
        <f t="shared" si="156"/>
        <v>2026</v>
      </c>
      <c r="X272" s="59">
        <f t="shared" si="157"/>
        <v>63000</v>
      </c>
      <c r="Y272" s="59">
        <f t="shared" si="158"/>
        <v>73080</v>
      </c>
      <c r="Z272" t="str">
        <f t="shared" si="159"/>
        <v>Vencido</v>
      </c>
      <c r="AA272" s="39">
        <v>46178</v>
      </c>
      <c r="AB272" s="33">
        <f t="shared" si="160"/>
        <v>6</v>
      </c>
      <c r="AC272" s="33">
        <f t="shared" si="161"/>
        <v>23</v>
      </c>
      <c r="AD272" s="33">
        <f t="shared" si="162"/>
        <v>4</v>
      </c>
      <c r="AE272" s="36">
        <f t="shared" si="163"/>
        <v>63000</v>
      </c>
      <c r="AF272" s="36">
        <f t="shared" si="164"/>
        <v>0</v>
      </c>
      <c r="AG272" s="36">
        <f t="shared" si="165"/>
        <v>0</v>
      </c>
      <c r="AH272" s="36">
        <f t="shared" si="166"/>
        <v>0</v>
      </c>
    </row>
    <row r="273" spans="1:34" x14ac:dyDescent="0.35">
      <c r="A273" s="31" t="s">
        <v>2158</v>
      </c>
      <c r="B273" s="31" t="s">
        <v>2159</v>
      </c>
      <c r="C273" s="31" t="s">
        <v>414</v>
      </c>
      <c r="D273" s="31" t="s">
        <v>2160</v>
      </c>
      <c r="E273" s="30">
        <v>46155</v>
      </c>
      <c r="F273" s="30">
        <v>46185</v>
      </c>
      <c r="G273" s="31" t="s">
        <v>395</v>
      </c>
      <c r="H273" s="31">
        <v>-5000</v>
      </c>
      <c r="I273" s="31">
        <v>-800</v>
      </c>
      <c r="J273" s="31">
        <v>-5800</v>
      </c>
      <c r="K273" s="31">
        <v>-5800</v>
      </c>
      <c r="L273" s="31">
        <v>5800</v>
      </c>
      <c r="M273" s="31" t="s">
        <v>504</v>
      </c>
      <c r="N273" s="31" t="s">
        <v>544</v>
      </c>
      <c r="P273" s="65">
        <f t="shared" si="149"/>
        <v>30</v>
      </c>
      <c r="Q273" t="str">
        <f t="shared" si="150"/>
        <v>Crédito</v>
      </c>
      <c r="R273">
        <f t="shared" si="151"/>
        <v>12</v>
      </c>
      <c r="S273">
        <f t="shared" si="152"/>
        <v>6</v>
      </c>
      <c r="T273">
        <f t="shared" si="153"/>
        <v>2026</v>
      </c>
      <c r="U273">
        <f t="shared" si="154"/>
        <v>13</v>
      </c>
      <c r="V273">
        <f t="shared" si="155"/>
        <v>5</v>
      </c>
      <c r="W273">
        <f t="shared" si="156"/>
        <v>2026</v>
      </c>
      <c r="X273" s="59">
        <f t="shared" si="157"/>
        <v>5000</v>
      </c>
      <c r="Y273" s="59">
        <f t="shared" si="158"/>
        <v>5800</v>
      </c>
      <c r="Z273" t="str">
        <f t="shared" si="159"/>
        <v>Vigente</v>
      </c>
      <c r="AA273" s="39">
        <v>46178</v>
      </c>
      <c r="AB273" s="33">
        <f t="shared" si="160"/>
        <v>6</v>
      </c>
      <c r="AC273" s="33">
        <f t="shared" si="161"/>
        <v>23</v>
      </c>
      <c r="AD273" s="33">
        <f t="shared" si="162"/>
        <v>0</v>
      </c>
      <c r="AE273" s="36">
        <f t="shared" si="163"/>
        <v>0</v>
      </c>
      <c r="AF273" s="36">
        <f t="shared" si="164"/>
        <v>0</v>
      </c>
      <c r="AG273" s="36">
        <f t="shared" si="165"/>
        <v>0</v>
      </c>
      <c r="AH273" s="36">
        <f t="shared" si="166"/>
        <v>5000</v>
      </c>
    </row>
    <row r="274" spans="1:34" x14ac:dyDescent="0.35">
      <c r="A274" s="31" t="s">
        <v>2161</v>
      </c>
      <c r="B274" s="31" t="s">
        <v>2162</v>
      </c>
      <c r="C274" s="31" t="s">
        <v>801</v>
      </c>
      <c r="D274" s="31" t="s">
        <v>2163</v>
      </c>
      <c r="E274" s="30">
        <v>46153</v>
      </c>
      <c r="F274" s="30">
        <v>46183</v>
      </c>
      <c r="G274" s="31" t="s">
        <v>395</v>
      </c>
      <c r="H274" s="31">
        <v>-55260</v>
      </c>
      <c r="I274" s="31">
        <v>-8841.6</v>
      </c>
      <c r="J274" s="31">
        <v>-64101.599999999999</v>
      </c>
      <c r="K274" s="31">
        <v>-64101.599999999999</v>
      </c>
      <c r="L274" s="31">
        <v>64101.599999999999</v>
      </c>
      <c r="M274" s="31" t="s">
        <v>504</v>
      </c>
      <c r="N274" s="31" t="s">
        <v>544</v>
      </c>
      <c r="P274" s="65">
        <f t="shared" si="149"/>
        <v>30</v>
      </c>
      <c r="Q274" t="str">
        <f t="shared" si="150"/>
        <v>Crédito</v>
      </c>
      <c r="R274">
        <f t="shared" si="151"/>
        <v>10</v>
      </c>
      <c r="S274">
        <f t="shared" si="152"/>
        <v>6</v>
      </c>
      <c r="T274">
        <f t="shared" si="153"/>
        <v>2026</v>
      </c>
      <c r="U274">
        <f t="shared" si="154"/>
        <v>11</v>
      </c>
      <c r="V274">
        <f t="shared" si="155"/>
        <v>5</v>
      </c>
      <c r="W274">
        <f t="shared" si="156"/>
        <v>2026</v>
      </c>
      <c r="X274" s="59">
        <f t="shared" si="157"/>
        <v>55260</v>
      </c>
      <c r="Y274" s="59">
        <f t="shared" si="158"/>
        <v>64101.599999999999</v>
      </c>
      <c r="Z274" t="str">
        <f t="shared" si="159"/>
        <v>Vigente</v>
      </c>
      <c r="AA274" s="39">
        <v>46178</v>
      </c>
      <c r="AB274" s="33">
        <f t="shared" si="160"/>
        <v>6</v>
      </c>
      <c r="AC274" s="33">
        <f t="shared" si="161"/>
        <v>23</v>
      </c>
      <c r="AD274" s="33">
        <f t="shared" si="162"/>
        <v>0</v>
      </c>
      <c r="AE274" s="36">
        <f t="shared" si="163"/>
        <v>0</v>
      </c>
      <c r="AF274" s="36">
        <f t="shared" si="164"/>
        <v>0</v>
      </c>
      <c r="AG274" s="36">
        <f t="shared" si="165"/>
        <v>0</v>
      </c>
      <c r="AH274" s="36">
        <f t="shared" si="166"/>
        <v>55260</v>
      </c>
    </row>
    <row r="275" spans="1:34" x14ac:dyDescent="0.35">
      <c r="A275" s="31" t="s">
        <v>2084</v>
      </c>
      <c r="B275" s="31" t="s">
        <v>2085</v>
      </c>
      <c r="C275" s="31" t="s">
        <v>414</v>
      </c>
      <c r="D275" s="31" t="s">
        <v>2086</v>
      </c>
      <c r="E275" s="30">
        <v>46154</v>
      </c>
      <c r="F275" s="30">
        <v>46184</v>
      </c>
      <c r="G275" s="31" t="s">
        <v>395</v>
      </c>
      <c r="H275" s="31">
        <v>-11000</v>
      </c>
      <c r="I275" s="31">
        <v>-1760</v>
      </c>
      <c r="J275" s="31">
        <v>-12760</v>
      </c>
      <c r="K275" s="31">
        <v>-12760</v>
      </c>
      <c r="L275" s="31">
        <v>12760</v>
      </c>
      <c r="M275" s="31" t="s">
        <v>504</v>
      </c>
      <c r="N275" s="31" t="s">
        <v>544</v>
      </c>
      <c r="P275" s="65">
        <f t="shared" si="149"/>
        <v>30</v>
      </c>
      <c r="Q275" t="str">
        <f t="shared" si="150"/>
        <v>Crédito</v>
      </c>
      <c r="R275">
        <f t="shared" si="151"/>
        <v>11</v>
      </c>
      <c r="S275">
        <f t="shared" si="152"/>
        <v>6</v>
      </c>
      <c r="T275">
        <f t="shared" si="153"/>
        <v>2026</v>
      </c>
      <c r="U275">
        <f t="shared" si="154"/>
        <v>12</v>
      </c>
      <c r="V275">
        <f t="shared" si="155"/>
        <v>5</v>
      </c>
      <c r="W275">
        <f t="shared" si="156"/>
        <v>2026</v>
      </c>
      <c r="X275" s="59">
        <f t="shared" si="157"/>
        <v>11000</v>
      </c>
      <c r="Y275" s="59">
        <f t="shared" si="158"/>
        <v>12760</v>
      </c>
      <c r="Z275" t="str">
        <f t="shared" si="159"/>
        <v>Vigente</v>
      </c>
      <c r="AA275" s="39">
        <v>46178</v>
      </c>
      <c r="AB275" s="33">
        <f t="shared" si="160"/>
        <v>6</v>
      </c>
      <c r="AC275" s="33">
        <f t="shared" si="161"/>
        <v>23</v>
      </c>
      <c r="AD275" s="33">
        <f t="shared" si="162"/>
        <v>0</v>
      </c>
      <c r="AE275" s="36">
        <f t="shared" si="163"/>
        <v>0</v>
      </c>
      <c r="AF275" s="36">
        <f t="shared" si="164"/>
        <v>0</v>
      </c>
      <c r="AG275" s="36">
        <f t="shared" si="165"/>
        <v>0</v>
      </c>
      <c r="AH275" s="36">
        <f t="shared" si="166"/>
        <v>11000</v>
      </c>
    </row>
    <row r="276" spans="1:34" x14ac:dyDescent="0.35">
      <c r="A276" s="31" t="s">
        <v>2087</v>
      </c>
      <c r="B276" s="31" t="s">
        <v>2088</v>
      </c>
      <c r="C276" s="31" t="s">
        <v>644</v>
      </c>
      <c r="D276" s="31" t="s">
        <v>1513</v>
      </c>
      <c r="E276" s="30">
        <v>46153</v>
      </c>
      <c r="F276" s="30">
        <v>46183</v>
      </c>
      <c r="G276" s="31" t="s">
        <v>401</v>
      </c>
      <c r="H276" s="31">
        <v>-98636.82</v>
      </c>
      <c r="I276" s="31">
        <v>-15781.89</v>
      </c>
      <c r="J276" s="31">
        <v>-114418.71</v>
      </c>
      <c r="K276" s="31">
        <v>-6648.19</v>
      </c>
      <c r="L276" s="31">
        <v>6648.19</v>
      </c>
      <c r="M276" s="31" t="s">
        <v>504</v>
      </c>
      <c r="N276" s="31" t="s">
        <v>544</v>
      </c>
      <c r="P276" s="65">
        <f t="shared" si="149"/>
        <v>30</v>
      </c>
      <c r="Q276" t="str">
        <f t="shared" si="150"/>
        <v>Crédito</v>
      </c>
      <c r="R276">
        <f t="shared" si="151"/>
        <v>10</v>
      </c>
      <c r="S276">
        <f t="shared" si="152"/>
        <v>6</v>
      </c>
      <c r="T276">
        <f t="shared" si="153"/>
        <v>2026</v>
      </c>
      <c r="U276">
        <f t="shared" si="154"/>
        <v>11</v>
      </c>
      <c r="V276">
        <f t="shared" si="155"/>
        <v>5</v>
      </c>
      <c r="W276">
        <f t="shared" si="156"/>
        <v>2026</v>
      </c>
      <c r="X276" s="59">
        <f t="shared" si="157"/>
        <v>98636.82</v>
      </c>
      <c r="Y276" s="59">
        <f t="shared" si="158"/>
        <v>114418.71</v>
      </c>
      <c r="Z276" t="str">
        <f t="shared" si="159"/>
        <v>Vigente</v>
      </c>
      <c r="AA276" s="39">
        <v>46178</v>
      </c>
      <c r="AB276" s="33">
        <f t="shared" si="160"/>
        <v>6</v>
      </c>
      <c r="AC276" s="33">
        <f t="shared" si="161"/>
        <v>23</v>
      </c>
      <c r="AD276" s="33">
        <f t="shared" si="162"/>
        <v>0</v>
      </c>
      <c r="AE276" s="36">
        <f t="shared" si="163"/>
        <v>0</v>
      </c>
      <c r="AF276" s="36">
        <f t="shared" si="164"/>
        <v>0</v>
      </c>
      <c r="AG276" s="36">
        <f t="shared" si="165"/>
        <v>0</v>
      </c>
      <c r="AH276" s="36">
        <f t="shared" si="166"/>
        <v>98636.82</v>
      </c>
    </row>
    <row r="277" spans="1:34" x14ac:dyDescent="0.35">
      <c r="A277" s="31" t="s">
        <v>2089</v>
      </c>
      <c r="B277" s="31" t="s">
        <v>2090</v>
      </c>
      <c r="C277" s="31" t="s">
        <v>414</v>
      </c>
      <c r="D277" s="31" t="s">
        <v>2091</v>
      </c>
      <c r="E277" s="30">
        <v>46153</v>
      </c>
      <c r="F277" s="30">
        <v>46183</v>
      </c>
      <c r="G277" s="31" t="s">
        <v>395</v>
      </c>
      <c r="H277" s="31">
        <v>-9600</v>
      </c>
      <c r="I277" s="31">
        <v>-1536</v>
      </c>
      <c r="J277" s="31">
        <v>-11136</v>
      </c>
      <c r="K277" s="31">
        <v>-11136</v>
      </c>
      <c r="L277" s="31">
        <v>11136</v>
      </c>
      <c r="M277" s="31" t="s">
        <v>504</v>
      </c>
      <c r="N277" s="31" t="s">
        <v>544</v>
      </c>
      <c r="P277" s="65">
        <f t="shared" si="149"/>
        <v>30</v>
      </c>
      <c r="Q277" t="str">
        <f t="shared" si="150"/>
        <v>Crédito</v>
      </c>
      <c r="R277">
        <f t="shared" si="151"/>
        <v>10</v>
      </c>
      <c r="S277">
        <f t="shared" si="152"/>
        <v>6</v>
      </c>
      <c r="T277">
        <f t="shared" si="153"/>
        <v>2026</v>
      </c>
      <c r="U277">
        <f t="shared" si="154"/>
        <v>11</v>
      </c>
      <c r="V277">
        <f t="shared" si="155"/>
        <v>5</v>
      </c>
      <c r="W277">
        <f t="shared" si="156"/>
        <v>2026</v>
      </c>
      <c r="X277" s="59">
        <f t="shared" si="157"/>
        <v>9600</v>
      </c>
      <c r="Y277" s="59">
        <f t="shared" si="158"/>
        <v>11136</v>
      </c>
      <c r="Z277" t="str">
        <f t="shared" si="159"/>
        <v>Vigente</v>
      </c>
      <c r="AA277" s="39">
        <v>46178</v>
      </c>
      <c r="AB277" s="33">
        <f t="shared" si="160"/>
        <v>6</v>
      </c>
      <c r="AC277" s="33">
        <f t="shared" si="161"/>
        <v>23</v>
      </c>
      <c r="AD277" s="33">
        <f t="shared" si="162"/>
        <v>0</v>
      </c>
      <c r="AE277" s="36">
        <f t="shared" si="163"/>
        <v>0</v>
      </c>
      <c r="AF277" s="36">
        <f t="shared" si="164"/>
        <v>0</v>
      </c>
      <c r="AG277" s="36">
        <f t="shared" si="165"/>
        <v>0</v>
      </c>
      <c r="AH277" s="36">
        <f t="shared" si="166"/>
        <v>9600</v>
      </c>
    </row>
    <row r="278" spans="1:34" x14ac:dyDescent="0.35">
      <c r="A278" s="31" t="s">
        <v>2092</v>
      </c>
      <c r="B278" s="31" t="s">
        <v>2093</v>
      </c>
      <c r="C278" s="31" t="s">
        <v>414</v>
      </c>
      <c r="D278" s="31" t="s">
        <v>2094</v>
      </c>
      <c r="E278" s="30">
        <v>46148</v>
      </c>
      <c r="F278" s="30">
        <v>46178</v>
      </c>
      <c r="G278" s="31" t="s">
        <v>395</v>
      </c>
      <c r="H278" s="31">
        <v>-3200</v>
      </c>
      <c r="I278" s="31"/>
      <c r="J278" s="31">
        <v>-3200</v>
      </c>
      <c r="K278" s="31">
        <v>-3200</v>
      </c>
      <c r="L278" s="31">
        <v>3200</v>
      </c>
      <c r="M278" s="31" t="s">
        <v>504</v>
      </c>
      <c r="N278" s="31" t="s">
        <v>544</v>
      </c>
      <c r="P278" s="65">
        <f t="shared" si="149"/>
        <v>30</v>
      </c>
      <c r="Q278" t="str">
        <f t="shared" si="150"/>
        <v>Crédito</v>
      </c>
      <c r="R278">
        <f t="shared" si="151"/>
        <v>5</v>
      </c>
      <c r="S278">
        <f t="shared" si="152"/>
        <v>6</v>
      </c>
      <c r="T278">
        <f t="shared" si="153"/>
        <v>2026</v>
      </c>
      <c r="U278">
        <f t="shared" si="154"/>
        <v>6</v>
      </c>
      <c r="V278">
        <f t="shared" si="155"/>
        <v>5</v>
      </c>
      <c r="W278">
        <f t="shared" si="156"/>
        <v>2026</v>
      </c>
      <c r="X278" s="59">
        <f t="shared" si="157"/>
        <v>3200</v>
      </c>
      <c r="Y278" s="59">
        <f t="shared" si="158"/>
        <v>3200</v>
      </c>
      <c r="Z278" t="str">
        <f t="shared" si="159"/>
        <v>Vencido</v>
      </c>
      <c r="AA278" s="39">
        <v>46178</v>
      </c>
      <c r="AB278" s="33">
        <f t="shared" si="160"/>
        <v>6</v>
      </c>
      <c r="AC278" s="33">
        <f t="shared" si="161"/>
        <v>23</v>
      </c>
      <c r="AD278" s="33">
        <f t="shared" si="162"/>
        <v>1</v>
      </c>
      <c r="AE278" s="36">
        <f t="shared" si="163"/>
        <v>3200</v>
      </c>
      <c r="AF278" s="36">
        <f t="shared" si="164"/>
        <v>0</v>
      </c>
      <c r="AG278" s="36">
        <f t="shared" si="165"/>
        <v>0</v>
      </c>
      <c r="AH278" s="36">
        <f t="shared" si="166"/>
        <v>0</v>
      </c>
    </row>
    <row r="279" spans="1:34" x14ac:dyDescent="0.35">
      <c r="A279" s="31" t="s">
        <v>2095</v>
      </c>
      <c r="B279" s="31" t="s">
        <v>2096</v>
      </c>
      <c r="C279" s="31" t="s">
        <v>414</v>
      </c>
      <c r="D279" s="31" t="s">
        <v>2097</v>
      </c>
      <c r="E279" s="30">
        <v>46150</v>
      </c>
      <c r="F279" s="30">
        <v>46180</v>
      </c>
      <c r="G279" s="31" t="s">
        <v>395</v>
      </c>
      <c r="H279" s="31">
        <v>-16800</v>
      </c>
      <c r="I279" s="31">
        <v>-2688</v>
      </c>
      <c r="J279" s="31">
        <v>-19488</v>
      </c>
      <c r="K279" s="31">
        <v>-19488</v>
      </c>
      <c r="L279" s="31">
        <v>19488</v>
      </c>
      <c r="M279" s="31" t="s">
        <v>504</v>
      </c>
      <c r="N279" s="31" t="s">
        <v>544</v>
      </c>
      <c r="P279" s="65">
        <f t="shared" si="149"/>
        <v>30</v>
      </c>
      <c r="Q279" t="str">
        <f t="shared" si="150"/>
        <v>Crédito</v>
      </c>
      <c r="R279">
        <f t="shared" si="151"/>
        <v>7</v>
      </c>
      <c r="S279">
        <f t="shared" si="152"/>
        <v>6</v>
      </c>
      <c r="T279">
        <f t="shared" si="153"/>
        <v>2026</v>
      </c>
      <c r="U279">
        <f t="shared" si="154"/>
        <v>8</v>
      </c>
      <c r="V279">
        <f t="shared" si="155"/>
        <v>5</v>
      </c>
      <c r="W279">
        <f t="shared" si="156"/>
        <v>2026</v>
      </c>
      <c r="X279" s="59">
        <f t="shared" si="157"/>
        <v>16800</v>
      </c>
      <c r="Y279" s="59">
        <f t="shared" si="158"/>
        <v>19488</v>
      </c>
      <c r="Z279" t="str">
        <f t="shared" si="159"/>
        <v>Vigente</v>
      </c>
      <c r="AA279" s="39">
        <v>46178</v>
      </c>
      <c r="AB279" s="33">
        <f t="shared" si="160"/>
        <v>6</v>
      </c>
      <c r="AC279" s="33">
        <f t="shared" si="161"/>
        <v>23</v>
      </c>
      <c r="AD279" s="33">
        <f t="shared" si="162"/>
        <v>0</v>
      </c>
      <c r="AE279" s="36">
        <f t="shared" si="163"/>
        <v>0</v>
      </c>
      <c r="AF279" s="36">
        <f t="shared" si="164"/>
        <v>0</v>
      </c>
      <c r="AG279" s="36">
        <f t="shared" si="165"/>
        <v>0</v>
      </c>
      <c r="AH279" s="36">
        <f t="shared" si="166"/>
        <v>16800</v>
      </c>
    </row>
    <row r="280" spans="1:34" x14ac:dyDescent="0.35">
      <c r="A280" s="31" t="s">
        <v>2098</v>
      </c>
      <c r="B280" s="31" t="s">
        <v>2099</v>
      </c>
      <c r="C280" s="31" t="s">
        <v>414</v>
      </c>
      <c r="D280" s="31" t="s">
        <v>2100</v>
      </c>
      <c r="E280" s="30">
        <v>46150</v>
      </c>
      <c r="F280" s="30">
        <v>46180</v>
      </c>
      <c r="G280" s="31" t="s">
        <v>395</v>
      </c>
      <c r="H280" s="31">
        <v>-11600</v>
      </c>
      <c r="I280" s="31">
        <v>-1856</v>
      </c>
      <c r="J280" s="31">
        <v>-13456</v>
      </c>
      <c r="K280" s="31">
        <v>-13456</v>
      </c>
      <c r="L280" s="31">
        <v>13456</v>
      </c>
      <c r="M280" s="31" t="s">
        <v>504</v>
      </c>
      <c r="N280" s="31" t="s">
        <v>544</v>
      </c>
      <c r="P280" s="65">
        <f t="shared" si="149"/>
        <v>30</v>
      </c>
      <c r="Q280" t="str">
        <f t="shared" si="150"/>
        <v>Crédito</v>
      </c>
      <c r="R280">
        <f t="shared" si="151"/>
        <v>7</v>
      </c>
      <c r="S280">
        <f t="shared" si="152"/>
        <v>6</v>
      </c>
      <c r="T280">
        <f t="shared" si="153"/>
        <v>2026</v>
      </c>
      <c r="U280">
        <f t="shared" si="154"/>
        <v>8</v>
      </c>
      <c r="V280">
        <f t="shared" si="155"/>
        <v>5</v>
      </c>
      <c r="W280">
        <f t="shared" si="156"/>
        <v>2026</v>
      </c>
      <c r="X280" s="59">
        <f t="shared" si="157"/>
        <v>11600</v>
      </c>
      <c r="Y280" s="59">
        <f t="shared" si="158"/>
        <v>13456</v>
      </c>
      <c r="Z280" t="str">
        <f t="shared" si="159"/>
        <v>Vigente</v>
      </c>
      <c r="AA280" s="39">
        <v>46178</v>
      </c>
      <c r="AB280" s="33">
        <f t="shared" si="160"/>
        <v>6</v>
      </c>
      <c r="AC280" s="33">
        <f t="shared" si="161"/>
        <v>23</v>
      </c>
      <c r="AD280" s="33">
        <f t="shared" si="162"/>
        <v>0</v>
      </c>
      <c r="AE280" s="36">
        <f t="shared" si="163"/>
        <v>0</v>
      </c>
      <c r="AF280" s="36">
        <f t="shared" si="164"/>
        <v>0</v>
      </c>
      <c r="AG280" s="36">
        <f t="shared" si="165"/>
        <v>0</v>
      </c>
      <c r="AH280" s="36">
        <f t="shared" si="166"/>
        <v>11600</v>
      </c>
    </row>
    <row r="281" spans="1:34" x14ac:dyDescent="0.35">
      <c r="A281" s="31" t="s">
        <v>2101</v>
      </c>
      <c r="B281" s="31" t="s">
        <v>2102</v>
      </c>
      <c r="C281" s="31" t="s">
        <v>1329</v>
      </c>
      <c r="D281" s="31" t="s">
        <v>2103</v>
      </c>
      <c r="E281" s="30">
        <v>46148</v>
      </c>
      <c r="F281" s="30">
        <v>46178</v>
      </c>
      <c r="G281" s="31" t="s">
        <v>395</v>
      </c>
      <c r="H281" s="31">
        <v>-84304</v>
      </c>
      <c r="I281" s="31">
        <v>-13488.64</v>
      </c>
      <c r="J281" s="31">
        <v>-97792.639999999999</v>
      </c>
      <c r="K281" s="31">
        <v>-97792.639999999999</v>
      </c>
      <c r="L281" s="31">
        <v>97792.639999999999</v>
      </c>
      <c r="M281" s="31" t="s">
        <v>504</v>
      </c>
      <c r="N281" s="31" t="s">
        <v>544</v>
      </c>
      <c r="P281" s="65">
        <f t="shared" si="149"/>
        <v>30</v>
      </c>
      <c r="Q281" t="str">
        <f t="shared" si="150"/>
        <v>Crédito</v>
      </c>
      <c r="R281">
        <f t="shared" si="151"/>
        <v>5</v>
      </c>
      <c r="S281">
        <f t="shared" si="152"/>
        <v>6</v>
      </c>
      <c r="T281">
        <f t="shared" si="153"/>
        <v>2026</v>
      </c>
      <c r="U281">
        <f t="shared" si="154"/>
        <v>6</v>
      </c>
      <c r="V281">
        <f t="shared" si="155"/>
        <v>5</v>
      </c>
      <c r="W281">
        <f t="shared" si="156"/>
        <v>2026</v>
      </c>
      <c r="X281" s="59">
        <f t="shared" si="157"/>
        <v>84304</v>
      </c>
      <c r="Y281" s="59">
        <f t="shared" si="158"/>
        <v>97792.639999999999</v>
      </c>
      <c r="Z281" t="str">
        <f t="shared" si="159"/>
        <v>Vencido</v>
      </c>
      <c r="AA281" s="39">
        <v>46178</v>
      </c>
      <c r="AB281" s="33">
        <f t="shared" si="160"/>
        <v>6</v>
      </c>
      <c r="AC281" s="33">
        <f t="shared" si="161"/>
        <v>23</v>
      </c>
      <c r="AD281" s="33">
        <f t="shared" si="162"/>
        <v>1</v>
      </c>
      <c r="AE281" s="36">
        <f t="shared" si="163"/>
        <v>84304</v>
      </c>
      <c r="AF281" s="36">
        <f t="shared" si="164"/>
        <v>0</v>
      </c>
      <c r="AG281" s="36">
        <f t="shared" si="165"/>
        <v>0</v>
      </c>
      <c r="AH281" s="36">
        <f t="shared" si="166"/>
        <v>0</v>
      </c>
    </row>
    <row r="282" spans="1:34" x14ac:dyDescent="0.35">
      <c r="A282" s="31" t="s">
        <v>1987</v>
      </c>
      <c r="B282" s="31" t="s">
        <v>1988</v>
      </c>
      <c r="C282" s="31" t="s">
        <v>834</v>
      </c>
      <c r="D282" s="31" t="s">
        <v>1989</v>
      </c>
      <c r="E282" s="30">
        <v>46135</v>
      </c>
      <c r="F282" s="30">
        <v>46165</v>
      </c>
      <c r="G282" s="31" t="s">
        <v>401</v>
      </c>
      <c r="H282" s="31">
        <v>-38989.58</v>
      </c>
      <c r="I282" s="31">
        <v>-6238.33</v>
      </c>
      <c r="J282" s="31">
        <v>-45227.91</v>
      </c>
      <c r="K282" s="31">
        <v>-2610</v>
      </c>
      <c r="L282" s="31">
        <v>2610</v>
      </c>
      <c r="M282" s="31" t="s">
        <v>504</v>
      </c>
      <c r="N282" s="31" t="s">
        <v>544</v>
      </c>
      <c r="P282" s="65">
        <f t="shared" si="149"/>
        <v>30</v>
      </c>
      <c r="Q282" t="str">
        <f t="shared" si="150"/>
        <v>Crédito</v>
      </c>
      <c r="R282">
        <f t="shared" si="151"/>
        <v>23</v>
      </c>
      <c r="S282">
        <f t="shared" si="152"/>
        <v>5</v>
      </c>
      <c r="T282">
        <f t="shared" si="153"/>
        <v>2026</v>
      </c>
      <c r="U282">
        <f t="shared" si="154"/>
        <v>23</v>
      </c>
      <c r="V282">
        <f t="shared" si="155"/>
        <v>4</v>
      </c>
      <c r="W282">
        <f t="shared" si="156"/>
        <v>2026</v>
      </c>
      <c r="X282" s="59">
        <f t="shared" si="157"/>
        <v>38989.58</v>
      </c>
      <c r="Y282" s="59">
        <f t="shared" si="158"/>
        <v>45227.91</v>
      </c>
      <c r="Z282" t="str">
        <f t="shared" si="159"/>
        <v>Vencido</v>
      </c>
      <c r="AA282" s="39">
        <v>46178</v>
      </c>
      <c r="AB282" s="33">
        <f t="shared" si="160"/>
        <v>6</v>
      </c>
      <c r="AC282" s="33">
        <f t="shared" si="161"/>
        <v>23</v>
      </c>
      <c r="AD282" s="33">
        <f t="shared" si="162"/>
        <v>14</v>
      </c>
      <c r="AE282" s="36">
        <f t="shared" si="163"/>
        <v>38989.58</v>
      </c>
      <c r="AF282" s="36">
        <f t="shared" si="164"/>
        <v>0</v>
      </c>
      <c r="AG282" s="36">
        <f t="shared" si="165"/>
        <v>0</v>
      </c>
      <c r="AH282" s="36">
        <f t="shared" si="166"/>
        <v>0</v>
      </c>
    </row>
    <row r="283" spans="1:34" x14ac:dyDescent="0.35">
      <c r="A283" s="31" t="s">
        <v>1999</v>
      </c>
      <c r="B283" s="31" t="s">
        <v>2000</v>
      </c>
      <c r="C283" s="31" t="s">
        <v>1329</v>
      </c>
      <c r="D283" s="31" t="s">
        <v>2001</v>
      </c>
      <c r="E283" s="30">
        <v>46140</v>
      </c>
      <c r="F283" s="30">
        <v>46170</v>
      </c>
      <c r="G283" s="31" t="s">
        <v>395</v>
      </c>
      <c r="H283" s="31">
        <v>-33244.199999999997</v>
      </c>
      <c r="I283" s="31">
        <v>-5319.07</v>
      </c>
      <c r="J283" s="31">
        <v>-38563.269999999997</v>
      </c>
      <c r="K283" s="31">
        <v>-38563.269999999997</v>
      </c>
      <c r="L283" s="31">
        <v>38563.269999999997</v>
      </c>
      <c r="M283" s="31" t="s">
        <v>504</v>
      </c>
      <c r="N283" s="31" t="s">
        <v>544</v>
      </c>
      <c r="P283" s="65">
        <f t="shared" si="149"/>
        <v>30</v>
      </c>
      <c r="Q283" t="str">
        <f t="shared" si="150"/>
        <v>Crédito</v>
      </c>
      <c r="R283">
        <f t="shared" si="151"/>
        <v>28</v>
      </c>
      <c r="S283">
        <f t="shared" si="152"/>
        <v>5</v>
      </c>
      <c r="T283">
        <f t="shared" si="153"/>
        <v>2026</v>
      </c>
      <c r="U283">
        <f t="shared" si="154"/>
        <v>28</v>
      </c>
      <c r="V283">
        <f t="shared" si="155"/>
        <v>4</v>
      </c>
      <c r="W283">
        <f t="shared" si="156"/>
        <v>2026</v>
      </c>
      <c r="X283" s="59">
        <f t="shared" si="157"/>
        <v>33244.199999999997</v>
      </c>
      <c r="Y283" s="59">
        <f t="shared" si="158"/>
        <v>38563.269999999997</v>
      </c>
      <c r="Z283" t="str">
        <f t="shared" si="159"/>
        <v>Vencido</v>
      </c>
      <c r="AA283" s="39">
        <v>46178</v>
      </c>
      <c r="AB283" s="33">
        <f t="shared" si="160"/>
        <v>6</v>
      </c>
      <c r="AC283" s="33">
        <f t="shared" si="161"/>
        <v>23</v>
      </c>
      <c r="AD283" s="33">
        <f t="shared" si="162"/>
        <v>9</v>
      </c>
      <c r="AE283" s="36">
        <f t="shared" si="163"/>
        <v>33244.199999999997</v>
      </c>
      <c r="AF283" s="36">
        <f t="shared" si="164"/>
        <v>0</v>
      </c>
      <c r="AG283" s="36">
        <f t="shared" si="165"/>
        <v>0</v>
      </c>
      <c r="AH283" s="36">
        <f t="shared" si="166"/>
        <v>0</v>
      </c>
    </row>
    <row r="284" spans="1:34" x14ac:dyDescent="0.35">
      <c r="A284" s="31" t="s">
        <v>2002</v>
      </c>
      <c r="B284" s="31" t="s">
        <v>2003</v>
      </c>
      <c r="C284" s="31" t="s">
        <v>1329</v>
      </c>
      <c r="D284" s="31" t="s">
        <v>2004</v>
      </c>
      <c r="E284" s="30">
        <v>46140</v>
      </c>
      <c r="F284" s="30">
        <v>46170</v>
      </c>
      <c r="G284" s="31" t="s">
        <v>395</v>
      </c>
      <c r="H284" s="31">
        <v>-10300</v>
      </c>
      <c r="I284" s="31">
        <v>-1648</v>
      </c>
      <c r="J284" s="31">
        <v>-11948</v>
      </c>
      <c r="K284" s="31">
        <v>-11948</v>
      </c>
      <c r="L284" s="31">
        <v>11948</v>
      </c>
      <c r="M284" s="31" t="s">
        <v>504</v>
      </c>
      <c r="N284" s="31" t="s">
        <v>544</v>
      </c>
      <c r="P284" s="65">
        <f t="shared" si="149"/>
        <v>30</v>
      </c>
      <c r="Q284" t="str">
        <f t="shared" si="150"/>
        <v>Crédito</v>
      </c>
      <c r="R284">
        <f t="shared" si="151"/>
        <v>28</v>
      </c>
      <c r="S284">
        <f t="shared" si="152"/>
        <v>5</v>
      </c>
      <c r="T284">
        <f t="shared" si="153"/>
        <v>2026</v>
      </c>
      <c r="U284">
        <f t="shared" si="154"/>
        <v>28</v>
      </c>
      <c r="V284">
        <f t="shared" si="155"/>
        <v>4</v>
      </c>
      <c r="W284">
        <f t="shared" si="156"/>
        <v>2026</v>
      </c>
      <c r="X284" s="59">
        <f t="shared" si="157"/>
        <v>10300</v>
      </c>
      <c r="Y284" s="59">
        <f t="shared" si="158"/>
        <v>11948</v>
      </c>
      <c r="Z284" t="str">
        <f t="shared" si="159"/>
        <v>Vencido</v>
      </c>
      <c r="AA284" s="39">
        <v>46178</v>
      </c>
      <c r="AB284" s="33">
        <f t="shared" si="160"/>
        <v>6</v>
      </c>
      <c r="AC284" s="33">
        <f t="shared" si="161"/>
        <v>23</v>
      </c>
      <c r="AD284" s="33">
        <f t="shared" si="162"/>
        <v>9</v>
      </c>
      <c r="AE284" s="36">
        <f t="shared" si="163"/>
        <v>10300</v>
      </c>
      <c r="AF284" s="36">
        <f t="shared" si="164"/>
        <v>0</v>
      </c>
      <c r="AG284" s="36">
        <f t="shared" si="165"/>
        <v>0</v>
      </c>
      <c r="AH284" s="36">
        <f t="shared" si="166"/>
        <v>0</v>
      </c>
    </row>
    <row r="285" spans="1:34" x14ac:dyDescent="0.35">
      <c r="A285" s="31" t="s">
        <v>2011</v>
      </c>
      <c r="B285" s="31" t="s">
        <v>2012</v>
      </c>
      <c r="C285" s="31" t="s">
        <v>1329</v>
      </c>
      <c r="D285" s="31" t="s">
        <v>2013</v>
      </c>
      <c r="E285" s="30">
        <v>46137</v>
      </c>
      <c r="F285" s="30">
        <v>46167</v>
      </c>
      <c r="G285" s="31" t="s">
        <v>395</v>
      </c>
      <c r="H285" s="31">
        <v>-41800</v>
      </c>
      <c r="I285" s="31">
        <v>-6688</v>
      </c>
      <c r="J285" s="31">
        <v>-48488</v>
      </c>
      <c r="K285" s="31">
        <v>-48488</v>
      </c>
      <c r="L285" s="31">
        <v>48488</v>
      </c>
      <c r="M285" s="31" t="s">
        <v>504</v>
      </c>
      <c r="N285" s="31" t="s">
        <v>544</v>
      </c>
      <c r="P285" s="65">
        <f t="shared" si="149"/>
        <v>30</v>
      </c>
      <c r="Q285" t="str">
        <f t="shared" si="150"/>
        <v>Crédito</v>
      </c>
      <c r="R285">
        <f t="shared" si="151"/>
        <v>25</v>
      </c>
      <c r="S285">
        <f t="shared" si="152"/>
        <v>5</v>
      </c>
      <c r="T285">
        <f t="shared" si="153"/>
        <v>2026</v>
      </c>
      <c r="U285">
        <f t="shared" si="154"/>
        <v>25</v>
      </c>
      <c r="V285">
        <f t="shared" si="155"/>
        <v>4</v>
      </c>
      <c r="W285">
        <f t="shared" si="156"/>
        <v>2026</v>
      </c>
      <c r="X285" s="59">
        <f t="shared" si="157"/>
        <v>41800</v>
      </c>
      <c r="Y285" s="59">
        <f t="shared" si="158"/>
        <v>48488</v>
      </c>
      <c r="Z285" t="str">
        <f t="shared" si="159"/>
        <v>Vencido</v>
      </c>
      <c r="AA285" s="39">
        <v>46178</v>
      </c>
      <c r="AB285" s="33">
        <f t="shared" si="160"/>
        <v>6</v>
      </c>
      <c r="AC285" s="33">
        <f t="shared" si="161"/>
        <v>23</v>
      </c>
      <c r="AD285" s="33">
        <f t="shared" si="162"/>
        <v>12</v>
      </c>
      <c r="AE285" s="36">
        <f t="shared" si="163"/>
        <v>41800</v>
      </c>
      <c r="AF285" s="36">
        <f t="shared" si="164"/>
        <v>0</v>
      </c>
      <c r="AG285" s="36">
        <f t="shared" si="165"/>
        <v>0</v>
      </c>
      <c r="AH285" s="36">
        <f t="shared" si="166"/>
        <v>0</v>
      </c>
    </row>
    <row r="286" spans="1:34" x14ac:dyDescent="0.35">
      <c r="A286" s="31" t="s">
        <v>1924</v>
      </c>
      <c r="B286" s="31" t="s">
        <v>1925</v>
      </c>
      <c r="C286" s="31" t="s">
        <v>644</v>
      </c>
      <c r="D286" s="31" t="s">
        <v>1101</v>
      </c>
      <c r="E286" s="30">
        <v>46136</v>
      </c>
      <c r="F286" s="30">
        <v>46196</v>
      </c>
      <c r="G286" s="31" t="s">
        <v>401</v>
      </c>
      <c r="H286" s="31">
        <v>-1084224.3999999999</v>
      </c>
      <c r="I286" s="31">
        <v>-173475.9</v>
      </c>
      <c r="J286" s="31">
        <v>-1257700.3</v>
      </c>
      <c r="K286" s="31">
        <v>-72453.600000000006</v>
      </c>
      <c r="L286" s="31">
        <v>72453.600000000006</v>
      </c>
      <c r="M286" s="31" t="s">
        <v>504</v>
      </c>
      <c r="N286" s="31" t="s">
        <v>544</v>
      </c>
      <c r="P286" s="65">
        <f t="shared" si="149"/>
        <v>60</v>
      </c>
      <c r="Q286" t="str">
        <f t="shared" si="150"/>
        <v>Crédito</v>
      </c>
      <c r="R286">
        <f t="shared" si="151"/>
        <v>23</v>
      </c>
      <c r="S286">
        <f t="shared" si="152"/>
        <v>6</v>
      </c>
      <c r="T286">
        <f t="shared" si="153"/>
        <v>2026</v>
      </c>
      <c r="U286">
        <f t="shared" si="154"/>
        <v>24</v>
      </c>
      <c r="V286">
        <f t="shared" si="155"/>
        <v>4</v>
      </c>
      <c r="W286">
        <f t="shared" si="156"/>
        <v>2026</v>
      </c>
      <c r="X286" s="59">
        <f t="shared" si="157"/>
        <v>1084224.3999999999</v>
      </c>
      <c r="Y286" s="59">
        <f t="shared" si="158"/>
        <v>1257700.3</v>
      </c>
      <c r="Z286" t="str">
        <f t="shared" si="159"/>
        <v>Vigente</v>
      </c>
      <c r="AA286" s="39">
        <v>46178</v>
      </c>
      <c r="AB286" s="33">
        <f t="shared" si="160"/>
        <v>6</v>
      </c>
      <c r="AC286" s="33">
        <f t="shared" si="161"/>
        <v>23</v>
      </c>
      <c r="AD286" s="33">
        <f t="shared" si="162"/>
        <v>0</v>
      </c>
      <c r="AE286" s="36">
        <f t="shared" si="163"/>
        <v>0</v>
      </c>
      <c r="AF286" s="36">
        <f t="shared" si="164"/>
        <v>0</v>
      </c>
      <c r="AG286" s="36">
        <f t="shared" si="165"/>
        <v>0</v>
      </c>
      <c r="AH286" s="36">
        <f t="shared" si="166"/>
        <v>1084224.3999999999</v>
      </c>
    </row>
    <row r="287" spans="1:34" x14ac:dyDescent="0.35">
      <c r="A287" s="13" t="s">
        <v>1741</v>
      </c>
      <c r="B287" s="13" t="s">
        <v>1742</v>
      </c>
      <c r="C287" s="13" t="s">
        <v>644</v>
      </c>
      <c r="D287" s="13" t="s">
        <v>1267</v>
      </c>
      <c r="E287" s="70">
        <v>46109</v>
      </c>
      <c r="F287" s="70">
        <v>46169</v>
      </c>
      <c r="G287" s="13" t="s">
        <v>401</v>
      </c>
      <c r="H287" s="13">
        <f>+J287/1.16</f>
        <v>-196294.54845583459</v>
      </c>
      <c r="I287" s="13">
        <f>+H287*0.16</f>
        <v>-31407.127752933535</v>
      </c>
      <c r="J287" s="13">
        <v>-227701.6762087681</v>
      </c>
      <c r="K287" s="13">
        <v>-72453.600000000006</v>
      </c>
      <c r="L287" s="13">
        <v>72453.600000000006</v>
      </c>
      <c r="M287" s="13" t="s">
        <v>504</v>
      </c>
      <c r="N287" s="31" t="s">
        <v>544</v>
      </c>
      <c r="P287" s="65">
        <f t="shared" si="149"/>
        <v>60</v>
      </c>
      <c r="Q287" t="str">
        <f t="shared" si="150"/>
        <v>Crédito</v>
      </c>
      <c r="R287">
        <f t="shared" si="151"/>
        <v>27</v>
      </c>
      <c r="S287">
        <f t="shared" si="152"/>
        <v>5</v>
      </c>
      <c r="T287">
        <f t="shared" si="153"/>
        <v>2026</v>
      </c>
      <c r="U287">
        <f t="shared" si="154"/>
        <v>28</v>
      </c>
      <c r="V287">
        <f t="shared" si="155"/>
        <v>3</v>
      </c>
      <c r="W287">
        <f t="shared" si="156"/>
        <v>2026</v>
      </c>
      <c r="X287" s="59">
        <f t="shared" si="157"/>
        <v>196294.54845583459</v>
      </c>
      <c r="Y287" s="59">
        <f t="shared" si="158"/>
        <v>227701.6762087681</v>
      </c>
      <c r="Z287" t="str">
        <f t="shared" si="159"/>
        <v>Vencido</v>
      </c>
      <c r="AA287" s="39">
        <v>46178</v>
      </c>
      <c r="AB287" s="33">
        <f t="shared" si="160"/>
        <v>6</v>
      </c>
      <c r="AC287" s="33">
        <f t="shared" si="161"/>
        <v>23</v>
      </c>
      <c r="AD287" s="33">
        <f t="shared" si="162"/>
        <v>10</v>
      </c>
      <c r="AE287" s="36">
        <f t="shared" si="163"/>
        <v>196294.54845583459</v>
      </c>
      <c r="AF287" s="36">
        <f t="shared" si="164"/>
        <v>0</v>
      </c>
      <c r="AG287" s="36">
        <f t="shared" si="165"/>
        <v>0</v>
      </c>
      <c r="AH287" s="36">
        <f t="shared" si="166"/>
        <v>0</v>
      </c>
    </row>
    <row r="288" spans="1:34" x14ac:dyDescent="0.35">
      <c r="A288" s="31" t="s">
        <v>1629</v>
      </c>
      <c r="B288" s="31" t="s">
        <v>1630</v>
      </c>
      <c r="C288" s="31" t="s">
        <v>920</v>
      </c>
      <c r="D288" s="31" t="s">
        <v>1631</v>
      </c>
      <c r="E288" s="30">
        <v>46099</v>
      </c>
      <c r="F288" s="30">
        <v>46129</v>
      </c>
      <c r="G288" s="31" t="s">
        <v>395</v>
      </c>
      <c r="H288" s="31">
        <v>-16250</v>
      </c>
      <c r="I288" s="31"/>
      <c r="J288" s="31">
        <v>-16250</v>
      </c>
      <c r="K288" s="31">
        <v>-16250</v>
      </c>
      <c r="L288" s="31">
        <v>16250</v>
      </c>
      <c r="M288" s="31" t="s">
        <v>504</v>
      </c>
      <c r="N288" s="31" t="s">
        <v>544</v>
      </c>
      <c r="P288" s="65">
        <f t="shared" si="149"/>
        <v>30</v>
      </c>
      <c r="Q288" t="str">
        <f t="shared" si="150"/>
        <v>Crédito</v>
      </c>
      <c r="R288">
        <f t="shared" si="151"/>
        <v>17</v>
      </c>
      <c r="S288">
        <f t="shared" si="152"/>
        <v>4</v>
      </c>
      <c r="T288">
        <f t="shared" si="153"/>
        <v>2026</v>
      </c>
      <c r="U288">
        <f t="shared" si="154"/>
        <v>18</v>
      </c>
      <c r="V288">
        <f t="shared" si="155"/>
        <v>3</v>
      </c>
      <c r="W288">
        <f t="shared" si="156"/>
        <v>2026</v>
      </c>
      <c r="X288" s="59">
        <f t="shared" si="157"/>
        <v>16250</v>
      </c>
      <c r="Y288" s="59">
        <f t="shared" si="158"/>
        <v>16250</v>
      </c>
      <c r="Z288" t="str">
        <f t="shared" si="159"/>
        <v>Vencido</v>
      </c>
      <c r="AA288" s="39">
        <v>46178</v>
      </c>
      <c r="AB288" s="33">
        <f t="shared" si="160"/>
        <v>6</v>
      </c>
      <c r="AC288" s="33">
        <f t="shared" si="161"/>
        <v>23</v>
      </c>
      <c r="AD288" s="33">
        <f t="shared" si="162"/>
        <v>50</v>
      </c>
      <c r="AE288" s="36">
        <f t="shared" si="163"/>
        <v>0</v>
      </c>
      <c r="AF288" s="36">
        <f t="shared" si="164"/>
        <v>16250</v>
      </c>
      <c r="AG288" s="36">
        <f t="shared" si="165"/>
        <v>0</v>
      </c>
      <c r="AH288" s="36">
        <f t="shared" si="166"/>
        <v>0</v>
      </c>
    </row>
    <row r="289" spans="1:34" x14ac:dyDescent="0.35">
      <c r="A289" s="31" t="s">
        <v>1596</v>
      </c>
      <c r="B289" s="31" t="s">
        <v>1597</v>
      </c>
      <c r="C289" s="31" t="s">
        <v>920</v>
      </c>
      <c r="D289" s="31" t="s">
        <v>1598</v>
      </c>
      <c r="E289" s="30">
        <v>46088</v>
      </c>
      <c r="F289" s="30">
        <v>46118</v>
      </c>
      <c r="G289" s="31" t="s">
        <v>395</v>
      </c>
      <c r="H289" s="31">
        <v>-6800</v>
      </c>
      <c r="I289" s="31"/>
      <c r="J289" s="31">
        <v>-6800</v>
      </c>
      <c r="K289" s="31">
        <v>-6800</v>
      </c>
      <c r="L289" s="31">
        <v>6800</v>
      </c>
      <c r="M289" s="31" t="s">
        <v>504</v>
      </c>
      <c r="N289" s="31" t="s">
        <v>544</v>
      </c>
      <c r="P289" s="65">
        <f t="shared" si="149"/>
        <v>30</v>
      </c>
      <c r="Q289" t="str">
        <f t="shared" si="150"/>
        <v>Crédito</v>
      </c>
      <c r="R289">
        <f t="shared" si="151"/>
        <v>6</v>
      </c>
      <c r="S289">
        <f t="shared" si="152"/>
        <v>4</v>
      </c>
      <c r="T289">
        <f t="shared" si="153"/>
        <v>2026</v>
      </c>
      <c r="U289">
        <f t="shared" si="154"/>
        <v>7</v>
      </c>
      <c r="V289">
        <f t="shared" si="155"/>
        <v>3</v>
      </c>
      <c r="W289">
        <f t="shared" si="156"/>
        <v>2026</v>
      </c>
      <c r="X289" s="59">
        <f t="shared" si="157"/>
        <v>6800</v>
      </c>
      <c r="Y289" s="59">
        <f t="shared" si="158"/>
        <v>6800</v>
      </c>
      <c r="Z289" t="str">
        <f t="shared" si="159"/>
        <v>Vencido</v>
      </c>
      <c r="AA289" s="39">
        <v>46178</v>
      </c>
      <c r="AB289" s="33">
        <f t="shared" si="160"/>
        <v>6</v>
      </c>
      <c r="AC289" s="33">
        <f t="shared" si="161"/>
        <v>23</v>
      </c>
      <c r="AD289" s="33">
        <f t="shared" si="162"/>
        <v>61</v>
      </c>
      <c r="AE289" s="36">
        <f t="shared" si="163"/>
        <v>0</v>
      </c>
      <c r="AF289" s="36">
        <f t="shared" si="164"/>
        <v>0</v>
      </c>
      <c r="AG289" s="36">
        <f t="shared" si="165"/>
        <v>6800</v>
      </c>
      <c r="AH289" s="36">
        <f t="shared" si="166"/>
        <v>0</v>
      </c>
    </row>
    <row r="290" spans="1:34" x14ac:dyDescent="0.35">
      <c r="A290" s="31" t="s">
        <v>1599</v>
      </c>
      <c r="B290" s="31" t="s">
        <v>1600</v>
      </c>
      <c r="C290" s="31" t="s">
        <v>920</v>
      </c>
      <c r="D290" s="31" t="s">
        <v>1601</v>
      </c>
      <c r="E290" s="30">
        <v>46088</v>
      </c>
      <c r="F290" s="30">
        <v>46118</v>
      </c>
      <c r="G290" s="31" t="s">
        <v>395</v>
      </c>
      <c r="H290" s="31">
        <v>-7500</v>
      </c>
      <c r="I290" s="31"/>
      <c r="J290" s="31">
        <v>-7500</v>
      </c>
      <c r="K290" s="31">
        <v>-7500</v>
      </c>
      <c r="L290" s="31">
        <v>7500</v>
      </c>
      <c r="M290" s="31" t="s">
        <v>504</v>
      </c>
      <c r="N290" s="31" t="s">
        <v>544</v>
      </c>
      <c r="P290" s="65">
        <f t="shared" si="149"/>
        <v>30</v>
      </c>
      <c r="Q290" t="str">
        <f t="shared" si="150"/>
        <v>Crédito</v>
      </c>
      <c r="R290">
        <f t="shared" si="151"/>
        <v>6</v>
      </c>
      <c r="S290">
        <f t="shared" si="152"/>
        <v>4</v>
      </c>
      <c r="T290">
        <f t="shared" si="153"/>
        <v>2026</v>
      </c>
      <c r="U290">
        <f t="shared" si="154"/>
        <v>7</v>
      </c>
      <c r="V290">
        <f t="shared" si="155"/>
        <v>3</v>
      </c>
      <c r="W290">
        <f t="shared" si="156"/>
        <v>2026</v>
      </c>
      <c r="X290" s="59">
        <f t="shared" si="157"/>
        <v>7500</v>
      </c>
      <c r="Y290" s="59">
        <f t="shared" si="158"/>
        <v>7500</v>
      </c>
      <c r="Z290" t="str">
        <f t="shared" si="159"/>
        <v>Vencido</v>
      </c>
      <c r="AA290" s="39">
        <v>46178</v>
      </c>
      <c r="AB290" s="33">
        <f t="shared" si="160"/>
        <v>6</v>
      </c>
      <c r="AC290" s="33">
        <f t="shared" si="161"/>
        <v>23</v>
      </c>
      <c r="AD290" s="33">
        <f t="shared" si="162"/>
        <v>61</v>
      </c>
      <c r="AE290" s="36">
        <f t="shared" si="163"/>
        <v>0</v>
      </c>
      <c r="AF290" s="36">
        <f t="shared" si="164"/>
        <v>0</v>
      </c>
      <c r="AG290" s="36">
        <f t="shared" si="165"/>
        <v>7500</v>
      </c>
      <c r="AH290" s="36">
        <f t="shared" si="166"/>
        <v>0</v>
      </c>
    </row>
    <row r="291" spans="1:34" x14ac:dyDescent="0.35">
      <c r="A291" s="31" t="s">
        <v>1602</v>
      </c>
      <c r="B291" s="31" t="s">
        <v>1603</v>
      </c>
      <c r="C291" s="31" t="s">
        <v>920</v>
      </c>
      <c r="D291" s="31" t="s">
        <v>1604</v>
      </c>
      <c r="E291" s="30">
        <v>46088</v>
      </c>
      <c r="F291" s="30">
        <v>46118</v>
      </c>
      <c r="G291" s="31" t="s">
        <v>395</v>
      </c>
      <c r="H291" s="31">
        <v>-15000</v>
      </c>
      <c r="I291" s="31"/>
      <c r="J291" s="31">
        <v>-15000</v>
      </c>
      <c r="K291" s="31">
        <v>-15000</v>
      </c>
      <c r="L291" s="31">
        <v>15000</v>
      </c>
      <c r="M291" s="31" t="s">
        <v>504</v>
      </c>
      <c r="N291" s="31" t="s">
        <v>544</v>
      </c>
      <c r="P291" s="65">
        <f t="shared" si="149"/>
        <v>30</v>
      </c>
      <c r="Q291" t="str">
        <f t="shared" si="150"/>
        <v>Crédito</v>
      </c>
      <c r="R291">
        <f t="shared" si="151"/>
        <v>6</v>
      </c>
      <c r="S291">
        <f t="shared" si="152"/>
        <v>4</v>
      </c>
      <c r="T291">
        <f t="shared" si="153"/>
        <v>2026</v>
      </c>
      <c r="U291">
        <f t="shared" si="154"/>
        <v>7</v>
      </c>
      <c r="V291">
        <f t="shared" si="155"/>
        <v>3</v>
      </c>
      <c r="W291">
        <f t="shared" si="156"/>
        <v>2026</v>
      </c>
      <c r="X291" s="59">
        <f t="shared" si="157"/>
        <v>15000</v>
      </c>
      <c r="Y291" s="59">
        <f t="shared" si="158"/>
        <v>15000</v>
      </c>
      <c r="Z291" t="str">
        <f t="shared" si="159"/>
        <v>Vencido</v>
      </c>
      <c r="AA291" s="39">
        <v>46178</v>
      </c>
      <c r="AB291" s="33">
        <f t="shared" si="160"/>
        <v>6</v>
      </c>
      <c r="AC291" s="33">
        <f t="shared" si="161"/>
        <v>23</v>
      </c>
      <c r="AD291" s="33">
        <f t="shared" si="162"/>
        <v>61</v>
      </c>
      <c r="AE291" s="36">
        <f t="shared" si="163"/>
        <v>0</v>
      </c>
      <c r="AF291" s="36">
        <f t="shared" si="164"/>
        <v>0</v>
      </c>
      <c r="AG291" s="36">
        <f t="shared" si="165"/>
        <v>15000</v>
      </c>
      <c r="AH291" s="36">
        <f t="shared" si="166"/>
        <v>0</v>
      </c>
    </row>
    <row r="292" spans="1:34" x14ac:dyDescent="0.35">
      <c r="A292" s="31" t="s">
        <v>1531</v>
      </c>
      <c r="B292" s="31" t="s">
        <v>1532</v>
      </c>
      <c r="C292" s="31" t="s">
        <v>546</v>
      </c>
      <c r="D292" s="31" t="s">
        <v>1533</v>
      </c>
      <c r="E292" s="30">
        <v>46087</v>
      </c>
      <c r="F292" s="30">
        <v>46117</v>
      </c>
      <c r="G292" s="31" t="s">
        <v>395</v>
      </c>
      <c r="H292" s="31">
        <v>-455037.5</v>
      </c>
      <c r="I292" s="31"/>
      <c r="J292" s="31">
        <v>-455037.5</v>
      </c>
      <c r="K292" s="31">
        <v>-455037.5</v>
      </c>
      <c r="L292" s="31">
        <v>455037.5</v>
      </c>
      <c r="M292" s="31" t="s">
        <v>504</v>
      </c>
      <c r="N292" s="31" t="s">
        <v>544</v>
      </c>
      <c r="P292" s="65">
        <f t="shared" si="149"/>
        <v>30</v>
      </c>
      <c r="Q292" t="str">
        <f t="shared" si="150"/>
        <v>Crédito</v>
      </c>
      <c r="R292">
        <f t="shared" si="151"/>
        <v>5</v>
      </c>
      <c r="S292">
        <f t="shared" si="152"/>
        <v>4</v>
      </c>
      <c r="T292">
        <f t="shared" si="153"/>
        <v>2026</v>
      </c>
      <c r="U292">
        <f t="shared" si="154"/>
        <v>6</v>
      </c>
      <c r="V292">
        <f t="shared" si="155"/>
        <v>3</v>
      </c>
      <c r="W292">
        <f t="shared" si="156"/>
        <v>2026</v>
      </c>
      <c r="X292" s="59">
        <f t="shared" si="157"/>
        <v>455037.5</v>
      </c>
      <c r="Y292" s="59">
        <f t="shared" si="158"/>
        <v>455037.5</v>
      </c>
      <c r="Z292" t="str">
        <f t="shared" si="159"/>
        <v>Vencido</v>
      </c>
      <c r="AA292" s="39">
        <v>46178</v>
      </c>
      <c r="AB292" s="33">
        <f t="shared" si="160"/>
        <v>6</v>
      </c>
      <c r="AC292" s="33">
        <f t="shared" si="161"/>
        <v>23</v>
      </c>
      <c r="AD292" s="33">
        <f t="shared" si="162"/>
        <v>62</v>
      </c>
      <c r="AE292" s="36">
        <f t="shared" si="163"/>
        <v>0</v>
      </c>
      <c r="AF292" s="36">
        <f t="shared" si="164"/>
        <v>0</v>
      </c>
      <c r="AG292" s="36">
        <f t="shared" si="165"/>
        <v>455037.5</v>
      </c>
      <c r="AH292" s="36">
        <f t="shared" si="166"/>
        <v>0</v>
      </c>
    </row>
    <row r="293" spans="1:34" x14ac:dyDescent="0.35">
      <c r="A293" s="31" t="s">
        <v>1540</v>
      </c>
      <c r="B293" s="31" t="s">
        <v>1541</v>
      </c>
      <c r="C293" s="31" t="s">
        <v>920</v>
      </c>
      <c r="D293" s="31" t="s">
        <v>1542</v>
      </c>
      <c r="E293" s="30">
        <v>46085</v>
      </c>
      <c r="F293" s="30">
        <v>46115</v>
      </c>
      <c r="G293" s="31" t="s">
        <v>395</v>
      </c>
      <c r="H293" s="31">
        <v>-6800</v>
      </c>
      <c r="I293" s="31"/>
      <c r="J293" s="31">
        <v>-6800</v>
      </c>
      <c r="K293" s="31">
        <v>-6800</v>
      </c>
      <c r="L293" s="31">
        <v>6800</v>
      </c>
      <c r="M293" s="31" t="s">
        <v>504</v>
      </c>
      <c r="N293" s="31" t="s">
        <v>544</v>
      </c>
      <c r="P293" s="65">
        <f t="shared" si="149"/>
        <v>30</v>
      </c>
      <c r="Q293" t="str">
        <f t="shared" si="150"/>
        <v>Crédito</v>
      </c>
      <c r="R293">
        <f t="shared" si="151"/>
        <v>3</v>
      </c>
      <c r="S293">
        <f t="shared" si="152"/>
        <v>4</v>
      </c>
      <c r="T293">
        <f t="shared" si="153"/>
        <v>2026</v>
      </c>
      <c r="U293">
        <f t="shared" si="154"/>
        <v>4</v>
      </c>
      <c r="V293">
        <f t="shared" si="155"/>
        <v>3</v>
      </c>
      <c r="W293">
        <f t="shared" si="156"/>
        <v>2026</v>
      </c>
      <c r="X293" s="59">
        <f t="shared" si="157"/>
        <v>6800</v>
      </c>
      <c r="Y293" s="59">
        <f t="shared" si="158"/>
        <v>6800</v>
      </c>
      <c r="Z293" t="str">
        <f t="shared" si="159"/>
        <v>Vencido</v>
      </c>
      <c r="AA293" s="39">
        <v>46178</v>
      </c>
      <c r="AB293" s="33">
        <f t="shared" si="160"/>
        <v>6</v>
      </c>
      <c r="AC293" s="33">
        <f t="shared" si="161"/>
        <v>23</v>
      </c>
      <c r="AD293" s="33">
        <f t="shared" si="162"/>
        <v>64</v>
      </c>
      <c r="AE293" s="36">
        <f t="shared" si="163"/>
        <v>0</v>
      </c>
      <c r="AF293" s="36">
        <f t="shared" si="164"/>
        <v>0</v>
      </c>
      <c r="AG293" s="36">
        <f t="shared" si="165"/>
        <v>6800</v>
      </c>
      <c r="AH293" s="36">
        <f t="shared" si="166"/>
        <v>0</v>
      </c>
    </row>
    <row r="294" spans="1:34" x14ac:dyDescent="0.35">
      <c r="A294" s="31" t="s">
        <v>955</v>
      </c>
      <c r="B294" s="31" t="s">
        <v>956</v>
      </c>
      <c r="C294" s="31" t="s">
        <v>545</v>
      </c>
      <c r="D294" s="31" t="s">
        <v>957</v>
      </c>
      <c r="E294" s="30">
        <v>45932</v>
      </c>
      <c r="F294" s="30">
        <v>45962</v>
      </c>
      <c r="G294" s="31" t="s">
        <v>395</v>
      </c>
      <c r="H294" s="31">
        <v>-14985</v>
      </c>
      <c r="I294" s="31">
        <v>-2397.6</v>
      </c>
      <c r="J294" s="31">
        <v>-17382.599999999999</v>
      </c>
      <c r="K294" s="31">
        <v>-17382.599999999999</v>
      </c>
      <c r="L294" s="31">
        <v>17382.599999999999</v>
      </c>
      <c r="M294" s="31" t="s">
        <v>504</v>
      </c>
      <c r="N294" s="31" t="s">
        <v>544</v>
      </c>
      <c r="P294" s="65">
        <f t="shared" si="149"/>
        <v>30</v>
      </c>
      <c r="Q294" t="str">
        <f t="shared" si="150"/>
        <v>Crédito</v>
      </c>
      <c r="R294">
        <f t="shared" si="151"/>
        <v>1</v>
      </c>
      <c r="S294">
        <f t="shared" si="152"/>
        <v>11</v>
      </c>
      <c r="T294">
        <f t="shared" si="153"/>
        <v>2025</v>
      </c>
      <c r="U294">
        <f t="shared" si="154"/>
        <v>2</v>
      </c>
      <c r="V294">
        <f t="shared" si="155"/>
        <v>10</v>
      </c>
      <c r="W294">
        <f t="shared" si="156"/>
        <v>2025</v>
      </c>
      <c r="X294" s="59">
        <f t="shared" si="157"/>
        <v>14985</v>
      </c>
      <c r="Y294" s="59">
        <f t="shared" si="158"/>
        <v>17382.599999999999</v>
      </c>
      <c r="Z294" t="str">
        <f t="shared" si="159"/>
        <v>Vencido</v>
      </c>
      <c r="AA294" s="39">
        <v>46178</v>
      </c>
      <c r="AB294" s="33">
        <f t="shared" si="160"/>
        <v>6</v>
      </c>
      <c r="AC294" s="33">
        <f t="shared" si="161"/>
        <v>23</v>
      </c>
      <c r="AD294" s="33">
        <f t="shared" si="162"/>
        <v>217</v>
      </c>
      <c r="AE294" s="36">
        <f t="shared" si="163"/>
        <v>0</v>
      </c>
      <c r="AF294" s="36">
        <f t="shared" si="164"/>
        <v>0</v>
      </c>
      <c r="AG294" s="36">
        <f t="shared" si="165"/>
        <v>14985</v>
      </c>
      <c r="AH294" s="36">
        <f t="shared" si="166"/>
        <v>0</v>
      </c>
    </row>
    <row r="295" spans="1:34" x14ac:dyDescent="0.35">
      <c r="A295" s="31" t="s">
        <v>947</v>
      </c>
      <c r="B295" s="31" t="s">
        <v>948</v>
      </c>
      <c r="C295" s="31" t="s">
        <v>545</v>
      </c>
      <c r="D295" s="31" t="s">
        <v>949</v>
      </c>
      <c r="E295" s="30">
        <v>45927</v>
      </c>
      <c r="F295" s="30">
        <v>45957</v>
      </c>
      <c r="G295" s="31" t="s">
        <v>395</v>
      </c>
      <c r="H295" s="31">
        <v>-7600</v>
      </c>
      <c r="I295" s="31">
        <v>-1216</v>
      </c>
      <c r="J295" s="31">
        <v>-8816</v>
      </c>
      <c r="K295" s="31">
        <v>-8816</v>
      </c>
      <c r="L295" s="31">
        <v>8816</v>
      </c>
      <c r="M295" s="31" t="s">
        <v>504</v>
      </c>
      <c r="N295" s="31" t="s">
        <v>544</v>
      </c>
      <c r="P295" s="65">
        <f t="shared" si="149"/>
        <v>30</v>
      </c>
      <c r="Q295" t="str">
        <f t="shared" si="150"/>
        <v>Crédito</v>
      </c>
      <c r="R295">
        <f t="shared" si="151"/>
        <v>27</v>
      </c>
      <c r="S295">
        <f t="shared" si="152"/>
        <v>10</v>
      </c>
      <c r="T295">
        <f t="shared" si="153"/>
        <v>2025</v>
      </c>
      <c r="U295">
        <f t="shared" si="154"/>
        <v>27</v>
      </c>
      <c r="V295">
        <f t="shared" si="155"/>
        <v>9</v>
      </c>
      <c r="W295">
        <f t="shared" si="156"/>
        <v>2025</v>
      </c>
      <c r="X295" s="59">
        <f t="shared" si="157"/>
        <v>7600</v>
      </c>
      <c r="Y295" s="59">
        <f t="shared" si="158"/>
        <v>8816</v>
      </c>
      <c r="Z295" t="str">
        <f t="shared" si="159"/>
        <v>Vencido</v>
      </c>
      <c r="AA295" s="39">
        <v>46178</v>
      </c>
      <c r="AB295" s="33">
        <f t="shared" si="160"/>
        <v>6</v>
      </c>
      <c r="AC295" s="33">
        <f t="shared" si="161"/>
        <v>23</v>
      </c>
      <c r="AD295" s="33">
        <f t="shared" si="162"/>
        <v>222</v>
      </c>
      <c r="AE295" s="36">
        <f t="shared" si="163"/>
        <v>0</v>
      </c>
      <c r="AF295" s="36">
        <f t="shared" si="164"/>
        <v>0</v>
      </c>
      <c r="AG295" s="36">
        <f t="shared" si="165"/>
        <v>7600</v>
      </c>
      <c r="AH295" s="36">
        <f t="shared" si="166"/>
        <v>0</v>
      </c>
    </row>
    <row r="296" spans="1:34" x14ac:dyDescent="0.35">
      <c r="A296" s="31" t="s">
        <v>950</v>
      </c>
      <c r="B296" s="31" t="s">
        <v>951</v>
      </c>
      <c r="C296" s="31" t="s">
        <v>920</v>
      </c>
      <c r="D296" s="31" t="s">
        <v>952</v>
      </c>
      <c r="E296" s="30">
        <v>45924</v>
      </c>
      <c r="F296" s="30">
        <v>45954</v>
      </c>
      <c r="G296" s="31" t="s">
        <v>395</v>
      </c>
      <c r="H296" s="31">
        <v>-2499.98</v>
      </c>
      <c r="I296" s="31"/>
      <c r="J296" s="31">
        <v>-2499.98</v>
      </c>
      <c r="K296" s="31">
        <v>-2499.98</v>
      </c>
      <c r="L296" s="31">
        <v>2499.98</v>
      </c>
      <c r="M296" s="31" t="s">
        <v>504</v>
      </c>
      <c r="N296" s="31" t="s">
        <v>544</v>
      </c>
      <c r="P296" s="65">
        <f t="shared" ref="P296:P310" si="167">+F296-E296</f>
        <v>30</v>
      </c>
      <c r="Q296" t="str">
        <f t="shared" ref="Q296:Q310" si="168">IF(P296&gt;1,"Crédito","Contado")</f>
        <v>Crédito</v>
      </c>
      <c r="R296">
        <f t="shared" ref="R296:R310" si="169">DAY(F296)</f>
        <v>24</v>
      </c>
      <c r="S296">
        <f t="shared" ref="S296:S310" si="170">MONTH(F296)</f>
        <v>10</v>
      </c>
      <c r="T296">
        <f t="shared" ref="T296:T310" si="171">YEAR(F296)</f>
        <v>2025</v>
      </c>
      <c r="U296">
        <f t="shared" ref="U296:U310" si="172">DAY(E296)</f>
        <v>24</v>
      </c>
      <c r="V296">
        <f t="shared" ref="V296:V310" si="173">MONTH(E296)</f>
        <v>9</v>
      </c>
      <c r="W296">
        <f t="shared" ref="W296:W310" si="174">YEAR(E296)</f>
        <v>2025</v>
      </c>
      <c r="X296" s="59">
        <f t="shared" ref="X296:X310" si="175">+H296*-1</f>
        <v>2499.98</v>
      </c>
      <c r="Y296" s="59">
        <f t="shared" ref="Y296:Y310" si="176">+J296*-1</f>
        <v>2499.98</v>
      </c>
      <c r="Z296" t="str">
        <f t="shared" ref="Z296:Z310" si="177">IF(F296&gt;AA296,"Vigente","Vencido")</f>
        <v>Vencido</v>
      </c>
      <c r="AA296" s="39">
        <v>46178</v>
      </c>
      <c r="AB296" s="33">
        <f t="shared" ref="AB296:AB309" si="178">MONTH(AA296)</f>
        <v>6</v>
      </c>
      <c r="AC296" s="33">
        <f t="shared" ref="AC296:AC309" si="179">WEEKNUM(AA296)</f>
        <v>23</v>
      </c>
      <c r="AD296" s="33">
        <f t="shared" ref="AD296:AD309" si="180">IF(Z296="Vencido",AA296-F296+1,0)</f>
        <v>225</v>
      </c>
      <c r="AE296" s="36">
        <f t="shared" ref="AE296:AE309" si="181">IF(AD296&gt;0,IF(AD296&lt;31,X296,0),0)</f>
        <v>0</v>
      </c>
      <c r="AF296" s="36">
        <f t="shared" ref="AF296:AF309" si="182">IF(AD296&gt;30,IF(AD296&lt;61,X296,0),0)</f>
        <v>0</v>
      </c>
      <c r="AG296" s="36">
        <f t="shared" ref="AG296:AG309" si="183">IF(AD296&gt;60,X296,0)</f>
        <v>2499.98</v>
      </c>
      <c r="AH296" s="36">
        <f t="shared" ref="AH296:AH309" si="184">IF(Z296="Vigente",X296,0)</f>
        <v>0</v>
      </c>
    </row>
    <row r="297" spans="1:34" x14ac:dyDescent="0.35">
      <c r="A297" s="31" t="s">
        <v>938</v>
      </c>
      <c r="B297" s="31" t="s">
        <v>939</v>
      </c>
      <c r="C297" s="31" t="s">
        <v>545</v>
      </c>
      <c r="D297" s="31" t="s">
        <v>940</v>
      </c>
      <c r="E297" s="30">
        <v>45923</v>
      </c>
      <c r="F297" s="30">
        <v>45953</v>
      </c>
      <c r="G297" s="31" t="s">
        <v>401</v>
      </c>
      <c r="H297" s="31">
        <v>-23857.03</v>
      </c>
      <c r="I297" s="31">
        <v>-3817.12</v>
      </c>
      <c r="J297" s="31">
        <v>-27674.15</v>
      </c>
      <c r="K297" s="31">
        <v>-1503.36</v>
      </c>
      <c r="L297" s="31">
        <v>1503.36</v>
      </c>
      <c r="M297" s="31" t="s">
        <v>504</v>
      </c>
      <c r="N297" s="31" t="s">
        <v>544</v>
      </c>
      <c r="P297" s="65">
        <f t="shared" si="167"/>
        <v>30</v>
      </c>
      <c r="Q297" t="str">
        <f t="shared" si="168"/>
        <v>Crédito</v>
      </c>
      <c r="R297">
        <f t="shared" si="169"/>
        <v>23</v>
      </c>
      <c r="S297">
        <f t="shared" si="170"/>
        <v>10</v>
      </c>
      <c r="T297">
        <f t="shared" si="171"/>
        <v>2025</v>
      </c>
      <c r="U297">
        <f t="shared" si="172"/>
        <v>23</v>
      </c>
      <c r="V297">
        <f t="shared" si="173"/>
        <v>9</v>
      </c>
      <c r="W297">
        <f t="shared" si="174"/>
        <v>2025</v>
      </c>
      <c r="X297" s="59">
        <f t="shared" si="175"/>
        <v>23857.03</v>
      </c>
      <c r="Y297" s="59">
        <f t="shared" si="176"/>
        <v>27674.15</v>
      </c>
      <c r="Z297" t="str">
        <f t="shared" si="177"/>
        <v>Vencido</v>
      </c>
      <c r="AA297" s="39">
        <v>46178</v>
      </c>
      <c r="AB297" s="33">
        <f t="shared" si="178"/>
        <v>6</v>
      </c>
      <c r="AC297" s="33">
        <f t="shared" si="179"/>
        <v>23</v>
      </c>
      <c r="AD297" s="33">
        <f t="shared" si="180"/>
        <v>226</v>
      </c>
      <c r="AE297" s="36">
        <f t="shared" si="181"/>
        <v>0</v>
      </c>
      <c r="AF297" s="36">
        <f t="shared" si="182"/>
        <v>0</v>
      </c>
      <c r="AG297" s="36">
        <f t="shared" si="183"/>
        <v>23857.03</v>
      </c>
      <c r="AH297" s="36">
        <f t="shared" si="184"/>
        <v>0</v>
      </c>
    </row>
    <row r="298" spans="1:34" x14ac:dyDescent="0.35">
      <c r="A298" s="31" t="s">
        <v>927</v>
      </c>
      <c r="B298" s="31" t="s">
        <v>928</v>
      </c>
      <c r="C298" s="31" t="s">
        <v>545</v>
      </c>
      <c r="D298" s="31" t="s">
        <v>929</v>
      </c>
      <c r="E298" s="30">
        <v>45905</v>
      </c>
      <c r="F298" s="30">
        <v>45935</v>
      </c>
      <c r="G298" s="31" t="s">
        <v>401</v>
      </c>
      <c r="H298" s="31">
        <v>-7240.47</v>
      </c>
      <c r="I298" s="31">
        <v>-1158.48</v>
      </c>
      <c r="J298" s="31">
        <v>-8398.9500000000007</v>
      </c>
      <c r="K298" s="31">
        <v>-447.76</v>
      </c>
      <c r="L298" s="31">
        <v>447.76</v>
      </c>
      <c r="M298" s="31" t="s">
        <v>504</v>
      </c>
      <c r="N298" s="31" t="s">
        <v>544</v>
      </c>
      <c r="P298" s="65">
        <f t="shared" si="167"/>
        <v>30</v>
      </c>
      <c r="Q298" t="str">
        <f t="shared" si="168"/>
        <v>Crédito</v>
      </c>
      <c r="R298">
        <f t="shared" si="169"/>
        <v>5</v>
      </c>
      <c r="S298">
        <f t="shared" si="170"/>
        <v>10</v>
      </c>
      <c r="T298">
        <f t="shared" si="171"/>
        <v>2025</v>
      </c>
      <c r="U298">
        <f t="shared" si="172"/>
        <v>5</v>
      </c>
      <c r="V298">
        <f t="shared" si="173"/>
        <v>9</v>
      </c>
      <c r="W298">
        <f t="shared" si="174"/>
        <v>2025</v>
      </c>
      <c r="X298" s="59">
        <f t="shared" si="175"/>
        <v>7240.47</v>
      </c>
      <c r="Y298" s="59">
        <f t="shared" si="176"/>
        <v>8398.9500000000007</v>
      </c>
      <c r="Z298" t="str">
        <f t="shared" si="177"/>
        <v>Vencido</v>
      </c>
      <c r="AA298" s="39">
        <v>46178</v>
      </c>
      <c r="AB298" s="33">
        <f t="shared" si="178"/>
        <v>6</v>
      </c>
      <c r="AC298" s="33">
        <f t="shared" si="179"/>
        <v>23</v>
      </c>
      <c r="AD298" s="33">
        <f t="shared" si="180"/>
        <v>244</v>
      </c>
      <c r="AE298" s="36">
        <f t="shared" si="181"/>
        <v>0</v>
      </c>
      <c r="AF298" s="36">
        <f t="shared" si="182"/>
        <v>0</v>
      </c>
      <c r="AG298" s="36">
        <f t="shared" si="183"/>
        <v>7240.47</v>
      </c>
      <c r="AH298" s="36">
        <f t="shared" si="184"/>
        <v>0</v>
      </c>
    </row>
    <row r="299" spans="1:34" x14ac:dyDescent="0.35">
      <c r="A299" s="31" t="s">
        <v>930</v>
      </c>
      <c r="B299" s="31" t="s">
        <v>928</v>
      </c>
      <c r="C299" s="31" t="s">
        <v>545</v>
      </c>
      <c r="D299" s="31" t="s">
        <v>931</v>
      </c>
      <c r="E299" s="30">
        <v>45904</v>
      </c>
      <c r="F299" s="30">
        <v>45934</v>
      </c>
      <c r="G299" s="31" t="s">
        <v>401</v>
      </c>
      <c r="H299" s="31">
        <v>-21639.89</v>
      </c>
      <c r="I299" s="31">
        <v>-3462.38</v>
      </c>
      <c r="J299" s="31">
        <v>-25102.27</v>
      </c>
      <c r="K299" s="31">
        <v>-1343.28</v>
      </c>
      <c r="L299" s="31">
        <v>1343.28</v>
      </c>
      <c r="M299" s="31" t="s">
        <v>504</v>
      </c>
      <c r="N299" s="31" t="s">
        <v>544</v>
      </c>
      <c r="P299" s="65">
        <f t="shared" si="167"/>
        <v>30</v>
      </c>
      <c r="Q299" t="str">
        <f t="shared" si="168"/>
        <v>Crédito</v>
      </c>
      <c r="R299">
        <f t="shared" si="169"/>
        <v>4</v>
      </c>
      <c r="S299">
        <f t="shared" si="170"/>
        <v>10</v>
      </c>
      <c r="T299">
        <f t="shared" si="171"/>
        <v>2025</v>
      </c>
      <c r="U299">
        <f t="shared" si="172"/>
        <v>4</v>
      </c>
      <c r="V299">
        <f t="shared" si="173"/>
        <v>9</v>
      </c>
      <c r="W299">
        <f t="shared" si="174"/>
        <v>2025</v>
      </c>
      <c r="X299" s="59">
        <f t="shared" si="175"/>
        <v>21639.89</v>
      </c>
      <c r="Y299" s="59">
        <f t="shared" si="176"/>
        <v>25102.27</v>
      </c>
      <c r="Z299" t="str">
        <f t="shared" si="177"/>
        <v>Vencido</v>
      </c>
      <c r="AA299" s="39">
        <v>46178</v>
      </c>
      <c r="AB299" s="33">
        <f t="shared" si="178"/>
        <v>6</v>
      </c>
      <c r="AC299" s="33">
        <f t="shared" si="179"/>
        <v>23</v>
      </c>
      <c r="AD299" s="33">
        <f t="shared" si="180"/>
        <v>245</v>
      </c>
      <c r="AE299" s="36">
        <f t="shared" si="181"/>
        <v>0</v>
      </c>
      <c r="AF299" s="36">
        <f t="shared" si="182"/>
        <v>0</v>
      </c>
      <c r="AG299" s="36">
        <f t="shared" si="183"/>
        <v>21639.89</v>
      </c>
      <c r="AH299" s="36">
        <f t="shared" si="184"/>
        <v>0</v>
      </c>
    </row>
    <row r="300" spans="1:34" x14ac:dyDescent="0.35">
      <c r="A300" s="31" t="s">
        <v>932</v>
      </c>
      <c r="B300" s="31" t="s">
        <v>933</v>
      </c>
      <c r="C300" s="31" t="s">
        <v>920</v>
      </c>
      <c r="D300" s="31" t="s">
        <v>934</v>
      </c>
      <c r="E300" s="30">
        <v>45909</v>
      </c>
      <c r="F300" s="30">
        <v>45939</v>
      </c>
      <c r="G300" s="31" t="s">
        <v>395</v>
      </c>
      <c r="H300" s="31">
        <v>-5000</v>
      </c>
      <c r="I300" s="31"/>
      <c r="J300" s="31">
        <v>-5000</v>
      </c>
      <c r="K300" s="31">
        <v>-5000</v>
      </c>
      <c r="L300" s="31">
        <v>5000</v>
      </c>
      <c r="M300" s="31" t="s">
        <v>504</v>
      </c>
      <c r="N300" s="31" t="s">
        <v>544</v>
      </c>
      <c r="P300" s="65">
        <f t="shared" si="167"/>
        <v>30</v>
      </c>
      <c r="Q300" t="str">
        <f t="shared" si="168"/>
        <v>Crédito</v>
      </c>
      <c r="R300">
        <f t="shared" si="169"/>
        <v>9</v>
      </c>
      <c r="S300">
        <f t="shared" si="170"/>
        <v>10</v>
      </c>
      <c r="T300">
        <f t="shared" si="171"/>
        <v>2025</v>
      </c>
      <c r="U300">
        <f t="shared" si="172"/>
        <v>9</v>
      </c>
      <c r="V300">
        <f t="shared" si="173"/>
        <v>9</v>
      </c>
      <c r="W300">
        <f t="shared" si="174"/>
        <v>2025</v>
      </c>
      <c r="X300" s="59">
        <f t="shared" si="175"/>
        <v>5000</v>
      </c>
      <c r="Y300" s="59">
        <f t="shared" si="176"/>
        <v>5000</v>
      </c>
      <c r="Z300" t="str">
        <f t="shared" si="177"/>
        <v>Vencido</v>
      </c>
      <c r="AA300" s="39">
        <v>46178</v>
      </c>
      <c r="AB300" s="33">
        <f t="shared" si="178"/>
        <v>6</v>
      </c>
      <c r="AC300" s="33">
        <f t="shared" si="179"/>
        <v>23</v>
      </c>
      <c r="AD300" s="33">
        <f t="shared" si="180"/>
        <v>240</v>
      </c>
      <c r="AE300" s="36">
        <f t="shared" si="181"/>
        <v>0</v>
      </c>
      <c r="AF300" s="36">
        <f t="shared" si="182"/>
        <v>0</v>
      </c>
      <c r="AG300" s="36">
        <f t="shared" si="183"/>
        <v>5000</v>
      </c>
      <c r="AH300" s="36">
        <f t="shared" si="184"/>
        <v>0</v>
      </c>
    </row>
    <row r="301" spans="1:34" x14ac:dyDescent="0.35">
      <c r="A301" s="13" t="s">
        <v>923</v>
      </c>
      <c r="B301" s="13" t="s">
        <v>924</v>
      </c>
      <c r="C301" s="13" t="s">
        <v>545</v>
      </c>
      <c r="D301" s="13" t="s">
        <v>925</v>
      </c>
      <c r="E301" s="70">
        <v>45903</v>
      </c>
      <c r="F301" s="70">
        <v>45933</v>
      </c>
      <c r="G301" s="13" t="s">
        <v>401</v>
      </c>
      <c r="H301" s="13">
        <v>-24244.53</v>
      </c>
      <c r="I301" s="13">
        <v>-3879.12</v>
      </c>
      <c r="J301" s="13">
        <v>-28123.65</v>
      </c>
      <c r="K301" s="13">
        <v>-1503.36</v>
      </c>
      <c r="L301" s="13">
        <v>1503.36</v>
      </c>
      <c r="M301" s="13" t="s">
        <v>504</v>
      </c>
      <c r="N301" s="31" t="s">
        <v>544</v>
      </c>
      <c r="P301" s="65">
        <f t="shared" si="167"/>
        <v>30</v>
      </c>
      <c r="Q301" t="str">
        <f t="shared" si="168"/>
        <v>Crédito</v>
      </c>
      <c r="R301">
        <f t="shared" si="169"/>
        <v>3</v>
      </c>
      <c r="S301">
        <f t="shared" si="170"/>
        <v>10</v>
      </c>
      <c r="T301">
        <f t="shared" si="171"/>
        <v>2025</v>
      </c>
      <c r="U301">
        <f t="shared" si="172"/>
        <v>3</v>
      </c>
      <c r="V301">
        <f t="shared" si="173"/>
        <v>9</v>
      </c>
      <c r="W301">
        <f t="shared" si="174"/>
        <v>2025</v>
      </c>
      <c r="X301" s="59">
        <f t="shared" si="175"/>
        <v>24244.53</v>
      </c>
      <c r="Y301" s="59">
        <f t="shared" si="176"/>
        <v>28123.65</v>
      </c>
      <c r="Z301" t="str">
        <f t="shared" si="177"/>
        <v>Vencido</v>
      </c>
      <c r="AA301" s="39">
        <v>46178</v>
      </c>
      <c r="AB301" s="33">
        <f t="shared" si="178"/>
        <v>6</v>
      </c>
      <c r="AC301" s="33">
        <f t="shared" si="179"/>
        <v>23</v>
      </c>
      <c r="AD301" s="33">
        <f t="shared" si="180"/>
        <v>246</v>
      </c>
      <c r="AE301" s="36">
        <f t="shared" si="181"/>
        <v>0</v>
      </c>
      <c r="AF301" s="36">
        <f t="shared" si="182"/>
        <v>0</v>
      </c>
      <c r="AG301" s="36">
        <f t="shared" si="183"/>
        <v>24244.53</v>
      </c>
      <c r="AH301" s="36">
        <f t="shared" si="184"/>
        <v>0</v>
      </c>
    </row>
    <row r="302" spans="1:34" x14ac:dyDescent="0.35">
      <c r="A302" s="13" t="s">
        <v>905</v>
      </c>
      <c r="B302" s="13" t="s">
        <v>906</v>
      </c>
      <c r="C302" s="13" t="s">
        <v>545</v>
      </c>
      <c r="D302" s="13" t="s">
        <v>907</v>
      </c>
      <c r="E302" s="70">
        <v>45888</v>
      </c>
      <c r="F302" s="70">
        <v>45918</v>
      </c>
      <c r="G302" s="13" t="s">
        <v>395</v>
      </c>
      <c r="H302" s="13">
        <v>-12600</v>
      </c>
      <c r="I302" s="13">
        <v>-2016</v>
      </c>
      <c r="J302" s="13">
        <v>-14616</v>
      </c>
      <c r="K302" s="13">
        <v>-14616</v>
      </c>
      <c r="L302" s="13">
        <v>14616</v>
      </c>
      <c r="M302" s="13" t="s">
        <v>504</v>
      </c>
      <c r="N302" s="31" t="s">
        <v>544</v>
      </c>
      <c r="P302" s="65">
        <f t="shared" si="167"/>
        <v>30</v>
      </c>
      <c r="Q302" t="str">
        <f t="shared" si="168"/>
        <v>Crédito</v>
      </c>
      <c r="R302">
        <f t="shared" si="169"/>
        <v>18</v>
      </c>
      <c r="S302">
        <f t="shared" si="170"/>
        <v>9</v>
      </c>
      <c r="T302">
        <f t="shared" si="171"/>
        <v>2025</v>
      </c>
      <c r="U302">
        <f t="shared" si="172"/>
        <v>19</v>
      </c>
      <c r="V302">
        <f t="shared" si="173"/>
        <v>8</v>
      </c>
      <c r="W302">
        <f t="shared" si="174"/>
        <v>2025</v>
      </c>
      <c r="X302" s="59">
        <f t="shared" si="175"/>
        <v>12600</v>
      </c>
      <c r="Y302" s="59">
        <f t="shared" si="176"/>
        <v>14616</v>
      </c>
      <c r="Z302" t="str">
        <f t="shared" si="177"/>
        <v>Vencido</v>
      </c>
      <c r="AA302" s="39">
        <v>46178</v>
      </c>
      <c r="AB302" s="33">
        <f t="shared" si="178"/>
        <v>6</v>
      </c>
      <c r="AC302" s="33">
        <f t="shared" si="179"/>
        <v>23</v>
      </c>
      <c r="AD302" s="33">
        <f t="shared" si="180"/>
        <v>261</v>
      </c>
      <c r="AE302" s="36">
        <f t="shared" si="181"/>
        <v>0</v>
      </c>
      <c r="AF302" s="36">
        <f t="shared" si="182"/>
        <v>0</v>
      </c>
      <c r="AG302" s="36">
        <f t="shared" si="183"/>
        <v>12600</v>
      </c>
      <c r="AH302" s="36">
        <f t="shared" si="184"/>
        <v>0</v>
      </c>
    </row>
    <row r="303" spans="1:34" x14ac:dyDescent="0.35">
      <c r="A303" s="13" t="s">
        <v>908</v>
      </c>
      <c r="B303" s="13" t="s">
        <v>909</v>
      </c>
      <c r="C303" s="13" t="s">
        <v>545</v>
      </c>
      <c r="D303" s="13" t="s">
        <v>910</v>
      </c>
      <c r="E303" s="70">
        <v>45888</v>
      </c>
      <c r="F303" s="70">
        <v>45918</v>
      </c>
      <c r="G303" s="13" t="s">
        <v>395</v>
      </c>
      <c r="H303" s="13">
        <v>-21000</v>
      </c>
      <c r="I303" s="13">
        <v>-3360</v>
      </c>
      <c r="J303" s="13">
        <v>-24360</v>
      </c>
      <c r="K303" s="13">
        <v>-24360</v>
      </c>
      <c r="L303" s="13">
        <v>24360</v>
      </c>
      <c r="M303" s="13" t="s">
        <v>504</v>
      </c>
      <c r="N303" s="31" t="s">
        <v>544</v>
      </c>
      <c r="P303" s="65">
        <f t="shared" si="167"/>
        <v>30</v>
      </c>
      <c r="Q303" t="str">
        <f t="shared" si="168"/>
        <v>Crédito</v>
      </c>
      <c r="R303">
        <f t="shared" si="169"/>
        <v>18</v>
      </c>
      <c r="S303">
        <f t="shared" si="170"/>
        <v>9</v>
      </c>
      <c r="T303">
        <f t="shared" si="171"/>
        <v>2025</v>
      </c>
      <c r="U303">
        <f t="shared" si="172"/>
        <v>19</v>
      </c>
      <c r="V303">
        <f t="shared" si="173"/>
        <v>8</v>
      </c>
      <c r="W303">
        <f t="shared" si="174"/>
        <v>2025</v>
      </c>
      <c r="X303" s="59">
        <f t="shared" si="175"/>
        <v>21000</v>
      </c>
      <c r="Y303" s="59">
        <f t="shared" si="176"/>
        <v>24360</v>
      </c>
      <c r="Z303" t="str">
        <f t="shared" si="177"/>
        <v>Vencido</v>
      </c>
      <c r="AA303" s="39">
        <v>46178</v>
      </c>
      <c r="AB303" s="33">
        <f t="shared" si="178"/>
        <v>6</v>
      </c>
      <c r="AC303" s="33">
        <f t="shared" si="179"/>
        <v>23</v>
      </c>
      <c r="AD303" s="33">
        <f t="shared" si="180"/>
        <v>261</v>
      </c>
      <c r="AE303" s="36">
        <f t="shared" si="181"/>
        <v>0</v>
      </c>
      <c r="AF303" s="36">
        <f t="shared" si="182"/>
        <v>0</v>
      </c>
      <c r="AG303" s="36">
        <f t="shared" si="183"/>
        <v>21000</v>
      </c>
      <c r="AH303" s="36">
        <f t="shared" si="184"/>
        <v>0</v>
      </c>
    </row>
    <row r="304" spans="1:34" x14ac:dyDescent="0.35">
      <c r="A304" s="13" t="s">
        <v>911</v>
      </c>
      <c r="B304" s="13" t="s">
        <v>912</v>
      </c>
      <c r="C304" s="13" t="s">
        <v>545</v>
      </c>
      <c r="D304" s="13" t="s">
        <v>913</v>
      </c>
      <c r="E304" s="70">
        <v>45881</v>
      </c>
      <c r="F304" s="70">
        <v>45911</v>
      </c>
      <c r="G304" s="13" t="s">
        <v>395</v>
      </c>
      <c r="H304" s="13">
        <v>-7600</v>
      </c>
      <c r="I304" s="13">
        <v>-1216</v>
      </c>
      <c r="J304" s="13">
        <v>-8816</v>
      </c>
      <c r="K304" s="13">
        <v>-8816</v>
      </c>
      <c r="L304" s="13">
        <v>8816</v>
      </c>
      <c r="M304" s="13" t="s">
        <v>504</v>
      </c>
      <c r="N304" s="31" t="s">
        <v>544</v>
      </c>
      <c r="P304" s="65">
        <f t="shared" si="167"/>
        <v>30</v>
      </c>
      <c r="Q304" t="str">
        <f t="shared" si="168"/>
        <v>Crédito</v>
      </c>
      <c r="R304">
        <f t="shared" si="169"/>
        <v>11</v>
      </c>
      <c r="S304">
        <f t="shared" si="170"/>
        <v>9</v>
      </c>
      <c r="T304">
        <f t="shared" si="171"/>
        <v>2025</v>
      </c>
      <c r="U304">
        <f t="shared" si="172"/>
        <v>12</v>
      </c>
      <c r="V304">
        <f t="shared" si="173"/>
        <v>8</v>
      </c>
      <c r="W304">
        <f t="shared" si="174"/>
        <v>2025</v>
      </c>
      <c r="X304" s="59">
        <f t="shared" si="175"/>
        <v>7600</v>
      </c>
      <c r="Y304" s="59">
        <f t="shared" si="176"/>
        <v>8816</v>
      </c>
      <c r="Z304" t="str">
        <f t="shared" si="177"/>
        <v>Vencido</v>
      </c>
      <c r="AA304" s="39">
        <v>46178</v>
      </c>
      <c r="AB304" s="33">
        <f t="shared" si="178"/>
        <v>6</v>
      </c>
      <c r="AC304" s="33">
        <f t="shared" si="179"/>
        <v>23</v>
      </c>
      <c r="AD304" s="33">
        <f t="shared" si="180"/>
        <v>268</v>
      </c>
      <c r="AE304" s="36">
        <f t="shared" si="181"/>
        <v>0</v>
      </c>
      <c r="AF304" s="36">
        <f t="shared" si="182"/>
        <v>0</v>
      </c>
      <c r="AG304" s="36">
        <f t="shared" si="183"/>
        <v>7600</v>
      </c>
      <c r="AH304" s="36">
        <f t="shared" si="184"/>
        <v>0</v>
      </c>
    </row>
    <row r="305" spans="1:34" x14ac:dyDescent="0.35">
      <c r="A305" s="13" t="s">
        <v>914</v>
      </c>
      <c r="B305" s="13" t="s">
        <v>915</v>
      </c>
      <c r="C305" s="13" t="s">
        <v>545</v>
      </c>
      <c r="D305" s="13" t="s">
        <v>916</v>
      </c>
      <c r="E305" s="70">
        <v>45883</v>
      </c>
      <c r="F305" s="70">
        <v>45913</v>
      </c>
      <c r="G305" s="13" t="s">
        <v>401</v>
      </c>
      <c r="H305" s="13">
        <v>-7416.85</v>
      </c>
      <c r="I305" s="13">
        <v>-1186.7</v>
      </c>
      <c r="J305" s="13">
        <v>-8603.5499999999993</v>
      </c>
      <c r="K305" s="13">
        <v>-461.68</v>
      </c>
      <c r="L305" s="13">
        <v>461.68</v>
      </c>
      <c r="M305" s="13" t="s">
        <v>504</v>
      </c>
      <c r="N305" s="31" t="s">
        <v>544</v>
      </c>
      <c r="P305" s="65">
        <f t="shared" si="167"/>
        <v>30</v>
      </c>
      <c r="Q305" t="str">
        <f t="shared" si="168"/>
        <v>Crédito</v>
      </c>
      <c r="R305">
        <f t="shared" si="169"/>
        <v>13</v>
      </c>
      <c r="S305">
        <f t="shared" si="170"/>
        <v>9</v>
      </c>
      <c r="T305">
        <f t="shared" si="171"/>
        <v>2025</v>
      </c>
      <c r="U305">
        <f t="shared" si="172"/>
        <v>14</v>
      </c>
      <c r="V305">
        <f t="shared" si="173"/>
        <v>8</v>
      </c>
      <c r="W305">
        <f t="shared" si="174"/>
        <v>2025</v>
      </c>
      <c r="X305" s="59">
        <f t="shared" si="175"/>
        <v>7416.85</v>
      </c>
      <c r="Y305" s="59">
        <f t="shared" si="176"/>
        <v>8603.5499999999993</v>
      </c>
      <c r="Z305" t="str">
        <f t="shared" si="177"/>
        <v>Vencido</v>
      </c>
      <c r="AA305" s="39">
        <v>46178</v>
      </c>
      <c r="AB305" s="33">
        <f t="shared" si="178"/>
        <v>6</v>
      </c>
      <c r="AC305" s="33">
        <f t="shared" si="179"/>
        <v>23</v>
      </c>
      <c r="AD305" s="33">
        <f t="shared" si="180"/>
        <v>266</v>
      </c>
      <c r="AE305" s="36">
        <f t="shared" si="181"/>
        <v>0</v>
      </c>
      <c r="AF305" s="36">
        <f t="shared" si="182"/>
        <v>0</v>
      </c>
      <c r="AG305" s="36">
        <f t="shared" si="183"/>
        <v>7416.85</v>
      </c>
      <c r="AH305" s="36">
        <f t="shared" si="184"/>
        <v>0</v>
      </c>
    </row>
    <row r="306" spans="1:34" x14ac:dyDescent="0.35">
      <c r="A306" s="31" t="s">
        <v>891</v>
      </c>
      <c r="B306" s="31" t="s">
        <v>892</v>
      </c>
      <c r="C306" s="31" t="s">
        <v>406</v>
      </c>
      <c r="D306" s="31" t="s">
        <v>893</v>
      </c>
      <c r="E306" s="30">
        <v>45882</v>
      </c>
      <c r="F306" s="30">
        <v>45912</v>
      </c>
      <c r="G306" s="31" t="s">
        <v>395</v>
      </c>
      <c r="H306" s="31">
        <v>-12540</v>
      </c>
      <c r="I306" s="31">
        <v>-1849.65</v>
      </c>
      <c r="J306" s="31">
        <v>-14389.65</v>
      </c>
      <c r="K306" s="31">
        <v>-14389.65</v>
      </c>
      <c r="L306" s="31">
        <v>14389.65</v>
      </c>
      <c r="M306" s="31" t="s">
        <v>504</v>
      </c>
      <c r="N306" s="31" t="s">
        <v>544</v>
      </c>
      <c r="P306" s="65">
        <f t="shared" si="167"/>
        <v>30</v>
      </c>
      <c r="Q306" t="str">
        <f t="shared" si="168"/>
        <v>Crédito</v>
      </c>
      <c r="R306">
        <f t="shared" si="169"/>
        <v>12</v>
      </c>
      <c r="S306">
        <f t="shared" si="170"/>
        <v>9</v>
      </c>
      <c r="T306">
        <f t="shared" si="171"/>
        <v>2025</v>
      </c>
      <c r="U306">
        <f t="shared" si="172"/>
        <v>13</v>
      </c>
      <c r="V306">
        <f t="shared" si="173"/>
        <v>8</v>
      </c>
      <c r="W306">
        <f t="shared" si="174"/>
        <v>2025</v>
      </c>
      <c r="X306" s="59">
        <f t="shared" si="175"/>
        <v>12540</v>
      </c>
      <c r="Y306" s="59">
        <f t="shared" si="176"/>
        <v>14389.65</v>
      </c>
      <c r="Z306" t="str">
        <f t="shared" si="177"/>
        <v>Vencido</v>
      </c>
      <c r="AA306" s="39">
        <v>46178</v>
      </c>
      <c r="AB306" s="33">
        <f t="shared" si="178"/>
        <v>6</v>
      </c>
      <c r="AC306" s="33">
        <f t="shared" si="179"/>
        <v>23</v>
      </c>
      <c r="AD306" s="33">
        <f t="shared" si="180"/>
        <v>267</v>
      </c>
      <c r="AE306" s="36">
        <f t="shared" si="181"/>
        <v>0</v>
      </c>
      <c r="AF306" s="36">
        <f t="shared" si="182"/>
        <v>0</v>
      </c>
      <c r="AG306" s="36">
        <f t="shared" si="183"/>
        <v>12540</v>
      </c>
      <c r="AH306" s="36">
        <f t="shared" si="184"/>
        <v>0</v>
      </c>
    </row>
    <row r="307" spans="1:34" x14ac:dyDescent="0.35">
      <c r="A307" s="31" t="s">
        <v>877</v>
      </c>
      <c r="B307" s="31" t="s">
        <v>878</v>
      </c>
      <c r="C307" s="31" t="s">
        <v>798</v>
      </c>
      <c r="D307" s="31" t="s">
        <v>879</v>
      </c>
      <c r="E307" s="30">
        <v>45853</v>
      </c>
      <c r="F307" s="30">
        <v>45883</v>
      </c>
      <c r="G307" s="31" t="s">
        <v>395</v>
      </c>
      <c r="H307" s="31">
        <v>-12151.9</v>
      </c>
      <c r="I307" s="31">
        <v>151.9</v>
      </c>
      <c r="J307" s="31">
        <v>-12000</v>
      </c>
      <c r="K307" s="31">
        <v>-12000</v>
      </c>
      <c r="L307" s="31">
        <v>12000</v>
      </c>
      <c r="M307" s="31" t="s">
        <v>504</v>
      </c>
      <c r="N307" s="31" t="s">
        <v>544</v>
      </c>
      <c r="P307" s="65">
        <f t="shared" si="167"/>
        <v>30</v>
      </c>
      <c r="Q307" t="str">
        <f t="shared" si="168"/>
        <v>Crédito</v>
      </c>
      <c r="R307">
        <f t="shared" si="169"/>
        <v>14</v>
      </c>
      <c r="S307">
        <f t="shared" si="170"/>
        <v>8</v>
      </c>
      <c r="T307">
        <f t="shared" si="171"/>
        <v>2025</v>
      </c>
      <c r="U307">
        <f t="shared" si="172"/>
        <v>15</v>
      </c>
      <c r="V307">
        <f t="shared" si="173"/>
        <v>7</v>
      </c>
      <c r="W307">
        <f t="shared" si="174"/>
        <v>2025</v>
      </c>
      <c r="X307" s="59">
        <f t="shared" si="175"/>
        <v>12151.9</v>
      </c>
      <c r="Y307" s="59">
        <f t="shared" si="176"/>
        <v>12000</v>
      </c>
      <c r="Z307" t="str">
        <f t="shared" si="177"/>
        <v>Vencido</v>
      </c>
      <c r="AA307" s="39">
        <v>46178</v>
      </c>
      <c r="AB307" s="33">
        <f t="shared" si="178"/>
        <v>6</v>
      </c>
      <c r="AC307" s="33">
        <f t="shared" si="179"/>
        <v>23</v>
      </c>
      <c r="AD307" s="33">
        <f t="shared" si="180"/>
        <v>296</v>
      </c>
      <c r="AE307" s="36">
        <f t="shared" si="181"/>
        <v>0</v>
      </c>
      <c r="AF307" s="36">
        <f t="shared" si="182"/>
        <v>0</v>
      </c>
      <c r="AG307" s="36">
        <f t="shared" si="183"/>
        <v>12151.9</v>
      </c>
      <c r="AH307" s="36">
        <f t="shared" si="184"/>
        <v>0</v>
      </c>
    </row>
    <row r="308" spans="1:34" x14ac:dyDescent="0.35">
      <c r="A308" s="31" t="s">
        <v>860</v>
      </c>
      <c r="B308" s="31" t="s">
        <v>861</v>
      </c>
      <c r="C308" s="31" t="s">
        <v>798</v>
      </c>
      <c r="D308" s="31" t="s">
        <v>862</v>
      </c>
      <c r="E308" s="30">
        <v>45835</v>
      </c>
      <c r="F308" s="30">
        <v>45865</v>
      </c>
      <c r="G308" s="31" t="s">
        <v>401</v>
      </c>
      <c r="H308" s="31">
        <v>-17003.52</v>
      </c>
      <c r="I308" s="31">
        <v>-2720.56</v>
      </c>
      <c r="J308" s="31">
        <v>-19724.080000000002</v>
      </c>
      <c r="K308" s="31">
        <v>-1044</v>
      </c>
      <c r="L308" s="31">
        <v>1044</v>
      </c>
      <c r="M308" s="31" t="s">
        <v>504</v>
      </c>
      <c r="N308" s="31" t="s">
        <v>544</v>
      </c>
      <c r="P308" s="65">
        <f t="shared" si="167"/>
        <v>30</v>
      </c>
      <c r="Q308" t="str">
        <f t="shared" si="168"/>
        <v>Crédito</v>
      </c>
      <c r="R308">
        <f t="shared" si="169"/>
        <v>27</v>
      </c>
      <c r="S308">
        <f t="shared" si="170"/>
        <v>7</v>
      </c>
      <c r="T308">
        <f t="shared" si="171"/>
        <v>2025</v>
      </c>
      <c r="U308">
        <f t="shared" si="172"/>
        <v>27</v>
      </c>
      <c r="V308">
        <f t="shared" si="173"/>
        <v>6</v>
      </c>
      <c r="W308">
        <f t="shared" si="174"/>
        <v>2025</v>
      </c>
      <c r="X308" s="59">
        <f t="shared" si="175"/>
        <v>17003.52</v>
      </c>
      <c r="Y308" s="59">
        <f t="shared" si="176"/>
        <v>19724.080000000002</v>
      </c>
      <c r="Z308" t="str">
        <f t="shared" si="177"/>
        <v>Vencido</v>
      </c>
      <c r="AA308" s="39">
        <v>46178</v>
      </c>
      <c r="AB308" s="33">
        <f t="shared" si="178"/>
        <v>6</v>
      </c>
      <c r="AC308" s="33">
        <f t="shared" si="179"/>
        <v>23</v>
      </c>
      <c r="AD308" s="33">
        <f t="shared" si="180"/>
        <v>314</v>
      </c>
      <c r="AE308" s="36">
        <f t="shared" si="181"/>
        <v>0</v>
      </c>
      <c r="AF308" s="36">
        <f t="shared" si="182"/>
        <v>0</v>
      </c>
      <c r="AG308" s="36">
        <f t="shared" si="183"/>
        <v>17003.52</v>
      </c>
      <c r="AH308" s="36">
        <f t="shared" si="184"/>
        <v>0</v>
      </c>
    </row>
    <row r="309" spans="1:34" x14ac:dyDescent="0.35">
      <c r="A309" s="31" t="s">
        <v>764</v>
      </c>
      <c r="B309" s="31" t="s">
        <v>765</v>
      </c>
      <c r="C309" s="31" t="s">
        <v>749</v>
      </c>
      <c r="D309" s="31" t="s">
        <v>766</v>
      </c>
      <c r="E309" s="30">
        <v>45635</v>
      </c>
      <c r="F309" s="30">
        <v>45650</v>
      </c>
      <c r="G309" s="31" t="s">
        <v>401</v>
      </c>
      <c r="H309" s="31">
        <v>-48546</v>
      </c>
      <c r="I309" s="31">
        <v>-7767.36</v>
      </c>
      <c r="J309" s="31">
        <v>-56313.36</v>
      </c>
      <c r="K309" s="31">
        <v>-2784</v>
      </c>
      <c r="L309" s="31">
        <v>2784</v>
      </c>
      <c r="M309" s="31" t="s">
        <v>504</v>
      </c>
      <c r="N309" s="31" t="s">
        <v>544</v>
      </c>
      <c r="P309" s="65">
        <f t="shared" si="167"/>
        <v>15</v>
      </c>
      <c r="Q309" t="str">
        <f t="shared" si="168"/>
        <v>Crédito</v>
      </c>
      <c r="R309">
        <f t="shared" si="169"/>
        <v>24</v>
      </c>
      <c r="S309">
        <f t="shared" si="170"/>
        <v>12</v>
      </c>
      <c r="T309">
        <f t="shared" si="171"/>
        <v>2024</v>
      </c>
      <c r="U309">
        <f t="shared" si="172"/>
        <v>9</v>
      </c>
      <c r="V309">
        <f t="shared" si="173"/>
        <v>12</v>
      </c>
      <c r="W309">
        <f t="shared" si="174"/>
        <v>2024</v>
      </c>
      <c r="X309" s="59">
        <f t="shared" si="175"/>
        <v>48546</v>
      </c>
      <c r="Y309" s="59">
        <f t="shared" si="176"/>
        <v>56313.36</v>
      </c>
      <c r="Z309" t="str">
        <f t="shared" si="177"/>
        <v>Vencido</v>
      </c>
      <c r="AA309" s="39">
        <v>46178</v>
      </c>
      <c r="AB309" s="33">
        <f t="shared" si="178"/>
        <v>6</v>
      </c>
      <c r="AC309" s="33">
        <f t="shared" si="179"/>
        <v>23</v>
      </c>
      <c r="AD309" s="33">
        <f t="shared" si="180"/>
        <v>529</v>
      </c>
      <c r="AE309" s="36">
        <f t="shared" si="181"/>
        <v>0</v>
      </c>
      <c r="AF309" s="36">
        <f t="shared" si="182"/>
        <v>0</v>
      </c>
      <c r="AG309" s="36">
        <f t="shared" si="183"/>
        <v>48546</v>
      </c>
      <c r="AH309" s="36">
        <f t="shared" si="184"/>
        <v>0</v>
      </c>
    </row>
    <row r="310" spans="1:34" x14ac:dyDescent="0.35">
      <c r="A310" s="31" t="s">
        <v>754</v>
      </c>
      <c r="B310" s="31" t="s">
        <v>755</v>
      </c>
      <c r="C310" s="31" t="s">
        <v>549</v>
      </c>
      <c r="D310" s="31" t="s">
        <v>756</v>
      </c>
      <c r="E310" s="30">
        <v>45597</v>
      </c>
      <c r="F310" s="30">
        <v>45627</v>
      </c>
      <c r="G310" s="31" t="s">
        <v>401</v>
      </c>
      <c r="H310" s="31">
        <v>-64633.93</v>
      </c>
      <c r="I310" s="31">
        <v>-10341.51</v>
      </c>
      <c r="J310" s="31">
        <v>-74975.44</v>
      </c>
      <c r="K310" s="31">
        <v>-3741.7</v>
      </c>
      <c r="L310" s="31">
        <v>3741.7</v>
      </c>
      <c r="M310" s="31" t="s">
        <v>504</v>
      </c>
      <c r="N310" s="31" t="s">
        <v>544</v>
      </c>
      <c r="P310" s="65">
        <f t="shared" si="167"/>
        <v>30</v>
      </c>
      <c r="Q310" t="str">
        <f t="shared" si="168"/>
        <v>Crédito</v>
      </c>
      <c r="R310">
        <f t="shared" si="169"/>
        <v>1</v>
      </c>
      <c r="S310">
        <f t="shared" si="170"/>
        <v>12</v>
      </c>
      <c r="T310">
        <f t="shared" si="171"/>
        <v>2024</v>
      </c>
      <c r="U310">
        <f t="shared" si="172"/>
        <v>1</v>
      </c>
      <c r="V310">
        <f t="shared" si="173"/>
        <v>11</v>
      </c>
      <c r="W310">
        <f t="shared" si="174"/>
        <v>2024</v>
      </c>
      <c r="X310" s="59">
        <f t="shared" si="175"/>
        <v>64633.93</v>
      </c>
      <c r="Y310" s="59">
        <f t="shared" si="176"/>
        <v>74975.44</v>
      </c>
      <c r="Z310" t="str">
        <f t="shared" si="177"/>
        <v>Vencido</v>
      </c>
      <c r="AA310" s="39">
        <v>46178</v>
      </c>
      <c r="AB310" s="33">
        <f t="shared" ref="AB310" si="185">MONTH(AA310)</f>
        <v>6</v>
      </c>
      <c r="AC310" s="33">
        <f t="shared" ref="AC310" si="186">WEEKNUM(AA310)</f>
        <v>23</v>
      </c>
      <c r="AD310" s="33">
        <f t="shared" ref="AD310" si="187">IF(Z310="Vencido",AA310-F310+1,0)</f>
        <v>552</v>
      </c>
      <c r="AE310" s="36">
        <f t="shared" ref="AE310" si="188">IF(AD310&gt;0,IF(AD310&lt;31,X310,0),0)</f>
        <v>0</v>
      </c>
      <c r="AF310" s="36">
        <f t="shared" ref="AF310" si="189">IF(AD310&gt;30,IF(AD310&lt;61,X310,0),0)</f>
        <v>0</v>
      </c>
      <c r="AG310" s="36">
        <f t="shared" ref="AG310" si="190">IF(AD310&gt;60,X310,0)</f>
        <v>64633.93</v>
      </c>
      <c r="AH310" s="36">
        <f t="shared" ref="AH310" si="191">IF(Z310="Vigente",X310,0)</f>
        <v>0</v>
      </c>
    </row>
    <row r="311" spans="1:34" x14ac:dyDescent="0.35">
      <c r="A311" s="13" t="s">
        <v>2272</v>
      </c>
      <c r="B311" s="13" t="s">
        <v>2273</v>
      </c>
      <c r="C311" s="13" t="s">
        <v>801</v>
      </c>
      <c r="D311" s="13" t="s">
        <v>2274</v>
      </c>
      <c r="E311" s="70">
        <v>46170</v>
      </c>
      <c r="F311" s="70">
        <v>46200</v>
      </c>
      <c r="G311" s="13" t="s">
        <v>395</v>
      </c>
      <c r="H311" s="13">
        <v>-44208</v>
      </c>
      <c r="I311" s="13">
        <v>-7073.28</v>
      </c>
      <c r="J311" s="13">
        <v>-51281.279999999999</v>
      </c>
      <c r="K311" s="13">
        <v>-51281.279999999999</v>
      </c>
      <c r="L311" s="13">
        <v>51281.279999999999</v>
      </c>
      <c r="M311" s="13" t="s">
        <v>504</v>
      </c>
      <c r="N311" s="31" t="s">
        <v>544</v>
      </c>
      <c r="P311" s="65">
        <f t="shared" ref="P311:P312" si="192">+F311-E311</f>
        <v>30</v>
      </c>
      <c r="Q311" t="str">
        <f t="shared" ref="Q311:Q312" si="193">IF(P311&gt;1,"Crédito","Contado")</f>
        <v>Crédito</v>
      </c>
      <c r="R311">
        <f t="shared" ref="R311:R312" si="194">DAY(F311)</f>
        <v>27</v>
      </c>
      <c r="S311">
        <f t="shared" ref="S311:S312" si="195">MONTH(F311)</f>
        <v>6</v>
      </c>
      <c r="T311">
        <f t="shared" ref="T311:T312" si="196">YEAR(F311)</f>
        <v>2026</v>
      </c>
      <c r="U311">
        <f t="shared" ref="U311:U312" si="197">DAY(E311)</f>
        <v>28</v>
      </c>
      <c r="V311">
        <f t="shared" ref="V311:V312" si="198">MONTH(E311)</f>
        <v>5</v>
      </c>
      <c r="W311">
        <f t="shared" ref="W311:W312" si="199">YEAR(E311)</f>
        <v>2026</v>
      </c>
      <c r="X311" s="59">
        <f t="shared" ref="X311:X312" si="200">+H311*-1</f>
        <v>44208</v>
      </c>
      <c r="Y311" s="59">
        <f t="shared" ref="Y311:Y312" si="201">+J311*-1</f>
        <v>51281.279999999999</v>
      </c>
      <c r="Z311" t="str">
        <f t="shared" ref="Z311:Z377" si="202">IF(F311&gt;AA311,"Vigente","Vencido")</f>
        <v>Vigente</v>
      </c>
      <c r="AA311" s="39">
        <v>46172</v>
      </c>
      <c r="AB311" s="33">
        <f t="shared" ref="AB311:AB312" si="203">MONTH(AA311)</f>
        <v>5</v>
      </c>
      <c r="AC311" s="33">
        <f t="shared" ref="AC311:AC312" si="204">WEEKNUM(AA311)</f>
        <v>22</v>
      </c>
      <c r="AD311" s="33">
        <f t="shared" ref="AD311:AD312" si="205">IF(Z311="Vencido",AA311-F311+1,0)</f>
        <v>0</v>
      </c>
      <c r="AE311" s="36">
        <f t="shared" ref="AE311:AE312" si="206">IF(AD311&gt;0,IF(AD311&lt;31,X311,0),0)</f>
        <v>0</v>
      </c>
      <c r="AF311" s="36">
        <f t="shared" ref="AF311:AF312" si="207">IF(AD311&gt;30,IF(AD311&lt;61,X311,0),0)</f>
        <v>0</v>
      </c>
      <c r="AG311" s="36">
        <f t="shared" ref="AG311:AG312" si="208">IF(AD311&gt;60,X311,0)</f>
        <v>0</v>
      </c>
      <c r="AH311" s="36">
        <f t="shared" ref="AH311:AH312" si="209">IF(Z311="Vigente",X311,0)</f>
        <v>44208</v>
      </c>
    </row>
    <row r="312" spans="1:34" x14ac:dyDescent="0.35">
      <c r="A312" s="13" t="s">
        <v>2275</v>
      </c>
      <c r="B312" s="13" t="s">
        <v>2276</v>
      </c>
      <c r="C312" s="13" t="s">
        <v>674</v>
      </c>
      <c r="D312" s="13" t="s">
        <v>2277</v>
      </c>
      <c r="E312" s="70">
        <v>46169</v>
      </c>
      <c r="F312" s="70">
        <v>46199</v>
      </c>
      <c r="G312" s="13" t="s">
        <v>395</v>
      </c>
      <c r="H312" s="13">
        <v>-23040</v>
      </c>
      <c r="I312" s="13">
        <v>-3686.4</v>
      </c>
      <c r="J312" s="13">
        <v>-26726.400000000001</v>
      </c>
      <c r="K312" s="13">
        <v>-26726.400000000001</v>
      </c>
      <c r="L312" s="13">
        <v>26726.400000000001</v>
      </c>
      <c r="M312" s="13" t="s">
        <v>504</v>
      </c>
      <c r="N312" s="31" t="s">
        <v>544</v>
      </c>
      <c r="P312" s="65">
        <f t="shared" si="192"/>
        <v>30</v>
      </c>
      <c r="Q312" t="str">
        <f t="shared" si="193"/>
        <v>Crédito</v>
      </c>
      <c r="R312">
        <f t="shared" si="194"/>
        <v>26</v>
      </c>
      <c r="S312">
        <f t="shared" si="195"/>
        <v>6</v>
      </c>
      <c r="T312">
        <f t="shared" si="196"/>
        <v>2026</v>
      </c>
      <c r="U312">
        <f t="shared" si="197"/>
        <v>27</v>
      </c>
      <c r="V312">
        <f t="shared" si="198"/>
        <v>5</v>
      </c>
      <c r="W312">
        <f t="shared" si="199"/>
        <v>2026</v>
      </c>
      <c r="X312" s="59">
        <f t="shared" si="200"/>
        <v>23040</v>
      </c>
      <c r="Y312" s="59">
        <f t="shared" si="201"/>
        <v>26726.400000000001</v>
      </c>
      <c r="Z312" t="str">
        <f t="shared" si="202"/>
        <v>Vigente</v>
      </c>
      <c r="AA312" s="39">
        <v>46172</v>
      </c>
      <c r="AB312" s="33">
        <f t="shared" si="203"/>
        <v>5</v>
      </c>
      <c r="AC312" s="33">
        <f t="shared" si="204"/>
        <v>22</v>
      </c>
      <c r="AD312" s="33">
        <f t="shared" si="205"/>
        <v>0</v>
      </c>
      <c r="AE312" s="36">
        <f t="shared" si="206"/>
        <v>0</v>
      </c>
      <c r="AF312" s="36">
        <f t="shared" si="207"/>
        <v>0</v>
      </c>
      <c r="AG312" s="36">
        <f t="shared" si="208"/>
        <v>0</v>
      </c>
      <c r="AH312" s="36">
        <f t="shared" si="209"/>
        <v>23040</v>
      </c>
    </row>
    <row r="313" spans="1:34" x14ac:dyDescent="0.35">
      <c r="A313" s="13" t="s">
        <v>2269</v>
      </c>
      <c r="B313" s="13" t="s">
        <v>2270</v>
      </c>
      <c r="C313" s="13" t="s">
        <v>1296</v>
      </c>
      <c r="D313" s="13" t="s">
        <v>2271</v>
      </c>
      <c r="E313" s="70">
        <v>46168</v>
      </c>
      <c r="F313" s="70">
        <v>46198</v>
      </c>
      <c r="G313" s="13" t="s">
        <v>401</v>
      </c>
      <c r="H313" s="13">
        <v>-238353.6</v>
      </c>
      <c r="I313" s="13">
        <v>-38136.58</v>
      </c>
      <c r="J313" s="13">
        <v>-276490.18</v>
      </c>
      <c r="K313" s="13">
        <v>-16008</v>
      </c>
      <c r="L313" s="13">
        <v>16008</v>
      </c>
      <c r="M313" s="13" t="s">
        <v>504</v>
      </c>
      <c r="N313" s="31" t="s">
        <v>544</v>
      </c>
      <c r="P313" s="65">
        <f t="shared" ref="P313" si="210">+F313-E313</f>
        <v>30</v>
      </c>
      <c r="Q313" t="str">
        <f t="shared" ref="Q313" si="211">IF(P313&gt;1,"Crédito","Contado")</f>
        <v>Crédito</v>
      </c>
      <c r="R313">
        <f t="shared" ref="R313" si="212">DAY(F313)</f>
        <v>25</v>
      </c>
      <c r="S313">
        <f t="shared" ref="S313" si="213">MONTH(F313)</f>
        <v>6</v>
      </c>
      <c r="T313">
        <f t="shared" ref="T313" si="214">YEAR(F313)</f>
        <v>2026</v>
      </c>
      <c r="U313">
        <f t="shared" ref="U313" si="215">DAY(E313)</f>
        <v>26</v>
      </c>
      <c r="V313">
        <f t="shared" ref="V313" si="216">MONTH(E313)</f>
        <v>5</v>
      </c>
      <c r="W313">
        <f t="shared" ref="W313" si="217">YEAR(E313)</f>
        <v>2026</v>
      </c>
      <c r="X313" s="59">
        <f t="shared" ref="X313" si="218">+H313*-1</f>
        <v>238353.6</v>
      </c>
      <c r="Y313" s="59">
        <f t="shared" ref="Y313" si="219">+J313*-1</f>
        <v>276490.18</v>
      </c>
      <c r="Z313" t="str">
        <f t="shared" si="202"/>
        <v>Vigente</v>
      </c>
      <c r="AA313" s="39">
        <v>46172</v>
      </c>
      <c r="AB313" s="33">
        <f t="shared" ref="AB313" si="220">MONTH(AA313)</f>
        <v>5</v>
      </c>
      <c r="AC313" s="33">
        <f t="shared" ref="AC313" si="221">WEEKNUM(AA313)</f>
        <v>22</v>
      </c>
      <c r="AD313" s="33">
        <f t="shared" ref="AD313" si="222">IF(Z313="Vencido",AA313-F313+1,0)</f>
        <v>0</v>
      </c>
      <c r="AE313" s="36">
        <f t="shared" ref="AE313" si="223">IF(AD313&gt;0,IF(AD313&lt;31,X313,0),0)</f>
        <v>0</v>
      </c>
      <c r="AF313" s="36">
        <f t="shared" ref="AF313" si="224">IF(AD313&gt;30,IF(AD313&lt;61,X313,0),0)</f>
        <v>0</v>
      </c>
      <c r="AG313" s="36">
        <f t="shared" ref="AG313" si="225">IF(AD313&gt;60,X313,0)</f>
        <v>0</v>
      </c>
      <c r="AH313" s="36">
        <f t="shared" ref="AH313" si="226">IF(Z313="Vigente",X313,0)</f>
        <v>238353.6</v>
      </c>
    </row>
    <row r="314" spans="1:34" x14ac:dyDescent="0.35">
      <c r="A314" s="31" t="s">
        <v>2194</v>
      </c>
      <c r="B314" s="31" t="s">
        <v>2195</v>
      </c>
      <c r="C314" s="31" t="s">
        <v>414</v>
      </c>
      <c r="D314" s="31" t="s">
        <v>2196</v>
      </c>
      <c r="E314" s="30">
        <v>46170</v>
      </c>
      <c r="F314" s="30">
        <v>46200</v>
      </c>
      <c r="G314" s="31" t="s">
        <v>395</v>
      </c>
      <c r="H314" s="31">
        <v>-83500</v>
      </c>
      <c r="I314" s="31"/>
      <c r="J314" s="31">
        <v>-83500</v>
      </c>
      <c r="K314" s="31">
        <v>-83500</v>
      </c>
      <c r="L314" s="31">
        <v>83500</v>
      </c>
      <c r="M314" s="31" t="s">
        <v>504</v>
      </c>
      <c r="N314" s="31" t="s">
        <v>544</v>
      </c>
      <c r="P314" s="65">
        <f t="shared" ref="P314:P377" si="227">+F314-E314</f>
        <v>30</v>
      </c>
      <c r="Q314" t="str">
        <f t="shared" ref="Q314:Q377" si="228">IF(P314&gt;1,"Crédito","Contado")</f>
        <v>Crédito</v>
      </c>
      <c r="R314">
        <f t="shared" ref="R314:R377" si="229">DAY(F314)</f>
        <v>27</v>
      </c>
      <c r="S314">
        <f t="shared" ref="S314:S377" si="230">MONTH(F314)</f>
        <v>6</v>
      </c>
      <c r="T314">
        <f t="shared" ref="T314:T377" si="231">YEAR(F314)</f>
        <v>2026</v>
      </c>
      <c r="U314">
        <f t="shared" ref="U314:U377" si="232">DAY(E314)</f>
        <v>28</v>
      </c>
      <c r="V314">
        <f t="shared" ref="V314:V377" si="233">MONTH(E314)</f>
        <v>5</v>
      </c>
      <c r="W314">
        <f t="shared" ref="W314:W377" si="234">YEAR(E314)</f>
        <v>2026</v>
      </c>
      <c r="X314" s="59">
        <f t="shared" ref="X314:X377" si="235">+H314*-1</f>
        <v>83500</v>
      </c>
      <c r="Y314" s="59">
        <f t="shared" ref="Y314:Y377" si="236">+J314*-1</f>
        <v>83500</v>
      </c>
      <c r="Z314" t="str">
        <f t="shared" si="202"/>
        <v>Vigente</v>
      </c>
      <c r="AA314" s="39">
        <v>46172</v>
      </c>
      <c r="AB314" s="33">
        <f t="shared" ref="AB314:AB377" si="237">MONTH(AA314)</f>
        <v>5</v>
      </c>
      <c r="AC314" s="33">
        <f t="shared" ref="AC314:AC377" si="238">WEEKNUM(AA314)</f>
        <v>22</v>
      </c>
      <c r="AD314" s="33">
        <f t="shared" ref="AD314:AD377" si="239">IF(Z314="Vencido",AA314-F314+1,0)</f>
        <v>0</v>
      </c>
      <c r="AE314" s="36">
        <f t="shared" ref="AE314:AE377" si="240">IF(AD314&gt;0,IF(AD314&lt;31,X314,0),0)</f>
        <v>0</v>
      </c>
      <c r="AF314" s="36">
        <f t="shared" ref="AF314:AF377" si="241">IF(AD314&gt;30,IF(AD314&lt;61,X314,0),0)</f>
        <v>0</v>
      </c>
      <c r="AG314" s="36">
        <f t="shared" ref="AG314:AG377" si="242">IF(AD314&gt;60,X314,0)</f>
        <v>0</v>
      </c>
      <c r="AH314" s="36">
        <f t="shared" ref="AH314:AH377" si="243">IF(Z314="Vigente",X314,0)</f>
        <v>83500</v>
      </c>
    </row>
    <row r="315" spans="1:34" x14ac:dyDescent="0.35">
      <c r="A315" s="31" t="s">
        <v>2197</v>
      </c>
      <c r="B315" s="31" t="s">
        <v>2198</v>
      </c>
      <c r="C315" s="31" t="s">
        <v>1329</v>
      </c>
      <c r="D315" s="31" t="s">
        <v>2199</v>
      </c>
      <c r="E315" s="30">
        <v>46168</v>
      </c>
      <c r="F315" s="30">
        <v>46198</v>
      </c>
      <c r="G315" s="31" t="s">
        <v>395</v>
      </c>
      <c r="H315" s="31">
        <v>-13200</v>
      </c>
      <c r="I315" s="31">
        <v>-2112</v>
      </c>
      <c r="J315" s="31">
        <v>-15312</v>
      </c>
      <c r="K315" s="31">
        <v>-15312</v>
      </c>
      <c r="L315" s="31">
        <v>15312</v>
      </c>
      <c r="M315" s="31" t="s">
        <v>504</v>
      </c>
      <c r="N315" s="31" t="s">
        <v>544</v>
      </c>
      <c r="P315" s="65">
        <f t="shared" si="227"/>
        <v>30</v>
      </c>
      <c r="Q315" t="str">
        <f t="shared" si="228"/>
        <v>Crédito</v>
      </c>
      <c r="R315">
        <f t="shared" si="229"/>
        <v>25</v>
      </c>
      <c r="S315">
        <f t="shared" si="230"/>
        <v>6</v>
      </c>
      <c r="T315">
        <f t="shared" si="231"/>
        <v>2026</v>
      </c>
      <c r="U315">
        <f t="shared" si="232"/>
        <v>26</v>
      </c>
      <c r="V315">
        <f t="shared" si="233"/>
        <v>5</v>
      </c>
      <c r="W315">
        <f t="shared" si="234"/>
        <v>2026</v>
      </c>
      <c r="X315" s="59">
        <f t="shared" si="235"/>
        <v>13200</v>
      </c>
      <c r="Y315" s="59">
        <f t="shared" si="236"/>
        <v>15312</v>
      </c>
      <c r="Z315" t="str">
        <f t="shared" si="202"/>
        <v>Vigente</v>
      </c>
      <c r="AA315" s="39">
        <v>46172</v>
      </c>
      <c r="AB315" s="33">
        <f t="shared" si="237"/>
        <v>5</v>
      </c>
      <c r="AC315" s="33">
        <f t="shared" si="238"/>
        <v>22</v>
      </c>
      <c r="AD315" s="33">
        <f t="shared" si="239"/>
        <v>0</v>
      </c>
      <c r="AE315" s="36">
        <f t="shared" si="240"/>
        <v>0</v>
      </c>
      <c r="AF315" s="36">
        <f t="shared" si="241"/>
        <v>0</v>
      </c>
      <c r="AG315" s="36">
        <f t="shared" si="242"/>
        <v>0</v>
      </c>
      <c r="AH315" s="36">
        <f t="shared" si="243"/>
        <v>13200</v>
      </c>
    </row>
    <row r="316" spans="1:34" x14ac:dyDescent="0.35">
      <c r="A316" s="31" t="s">
        <v>2200</v>
      </c>
      <c r="B316" s="31" t="s">
        <v>2201</v>
      </c>
      <c r="C316" s="31" t="s">
        <v>414</v>
      </c>
      <c r="D316" s="31" t="s">
        <v>2202</v>
      </c>
      <c r="E316" s="30">
        <v>46168</v>
      </c>
      <c r="F316" s="30">
        <v>46198</v>
      </c>
      <c r="G316" s="31" t="s">
        <v>395</v>
      </c>
      <c r="H316" s="31">
        <v>-2200</v>
      </c>
      <c r="I316" s="31">
        <v>-352</v>
      </c>
      <c r="J316" s="31">
        <v>-2552</v>
      </c>
      <c r="K316" s="31">
        <v>-2552</v>
      </c>
      <c r="L316" s="31">
        <v>2552</v>
      </c>
      <c r="M316" s="31" t="s">
        <v>504</v>
      </c>
      <c r="N316" s="31" t="s">
        <v>544</v>
      </c>
      <c r="P316" s="65">
        <f t="shared" si="227"/>
        <v>30</v>
      </c>
      <c r="Q316" t="str">
        <f t="shared" si="228"/>
        <v>Crédito</v>
      </c>
      <c r="R316">
        <f t="shared" si="229"/>
        <v>25</v>
      </c>
      <c r="S316">
        <f t="shared" si="230"/>
        <v>6</v>
      </c>
      <c r="T316">
        <f t="shared" si="231"/>
        <v>2026</v>
      </c>
      <c r="U316">
        <f t="shared" si="232"/>
        <v>26</v>
      </c>
      <c r="V316">
        <f t="shared" si="233"/>
        <v>5</v>
      </c>
      <c r="W316">
        <f t="shared" si="234"/>
        <v>2026</v>
      </c>
      <c r="X316" s="59">
        <f t="shared" si="235"/>
        <v>2200</v>
      </c>
      <c r="Y316" s="59">
        <f t="shared" si="236"/>
        <v>2552</v>
      </c>
      <c r="Z316" t="str">
        <f t="shared" si="202"/>
        <v>Vigente</v>
      </c>
      <c r="AA316" s="39">
        <v>46172</v>
      </c>
      <c r="AB316" s="33">
        <f t="shared" si="237"/>
        <v>5</v>
      </c>
      <c r="AC316" s="33">
        <f t="shared" si="238"/>
        <v>22</v>
      </c>
      <c r="AD316" s="33">
        <f t="shared" si="239"/>
        <v>0</v>
      </c>
      <c r="AE316" s="36">
        <f t="shared" si="240"/>
        <v>0</v>
      </c>
      <c r="AF316" s="36">
        <f t="shared" si="241"/>
        <v>0</v>
      </c>
      <c r="AG316" s="36">
        <f t="shared" si="242"/>
        <v>0</v>
      </c>
      <c r="AH316" s="36">
        <f t="shared" si="243"/>
        <v>2200</v>
      </c>
    </row>
    <row r="317" spans="1:34" x14ac:dyDescent="0.35">
      <c r="A317" s="31" t="s">
        <v>2203</v>
      </c>
      <c r="B317" s="31" t="s">
        <v>2204</v>
      </c>
      <c r="C317" s="31" t="s">
        <v>1500</v>
      </c>
      <c r="D317" s="31" t="s">
        <v>2205</v>
      </c>
      <c r="E317" s="30">
        <v>46167</v>
      </c>
      <c r="F317" s="30">
        <v>46197</v>
      </c>
      <c r="G317" s="31" t="s">
        <v>401</v>
      </c>
      <c r="H317" s="31">
        <v>-19434.5</v>
      </c>
      <c r="I317" s="31">
        <v>-3109.52</v>
      </c>
      <c r="J317" s="31">
        <v>-22544.02</v>
      </c>
      <c r="K317" s="31">
        <v>-1301.52</v>
      </c>
      <c r="L317" s="31">
        <v>1301.52</v>
      </c>
      <c r="M317" s="31" t="s">
        <v>504</v>
      </c>
      <c r="N317" s="31" t="s">
        <v>544</v>
      </c>
      <c r="P317" s="65">
        <f t="shared" si="227"/>
        <v>30</v>
      </c>
      <c r="Q317" t="str">
        <f t="shared" si="228"/>
        <v>Crédito</v>
      </c>
      <c r="R317">
        <f t="shared" si="229"/>
        <v>24</v>
      </c>
      <c r="S317">
        <f t="shared" si="230"/>
        <v>6</v>
      </c>
      <c r="T317">
        <f t="shared" si="231"/>
        <v>2026</v>
      </c>
      <c r="U317">
        <f t="shared" si="232"/>
        <v>25</v>
      </c>
      <c r="V317">
        <f t="shared" si="233"/>
        <v>5</v>
      </c>
      <c r="W317">
        <f t="shared" si="234"/>
        <v>2026</v>
      </c>
      <c r="X317" s="59">
        <f t="shared" si="235"/>
        <v>19434.5</v>
      </c>
      <c r="Y317" s="59">
        <f t="shared" si="236"/>
        <v>22544.02</v>
      </c>
      <c r="Z317" t="str">
        <f t="shared" si="202"/>
        <v>Vigente</v>
      </c>
      <c r="AA317" s="39">
        <v>46172</v>
      </c>
      <c r="AB317" s="33">
        <f t="shared" si="237"/>
        <v>5</v>
      </c>
      <c r="AC317" s="33">
        <f t="shared" si="238"/>
        <v>22</v>
      </c>
      <c r="AD317" s="33">
        <f t="shared" si="239"/>
        <v>0</v>
      </c>
      <c r="AE317" s="36">
        <f t="shared" si="240"/>
        <v>0</v>
      </c>
      <c r="AF317" s="36">
        <f t="shared" si="241"/>
        <v>0</v>
      </c>
      <c r="AG317" s="36">
        <f t="shared" si="242"/>
        <v>0</v>
      </c>
      <c r="AH317" s="36">
        <f t="shared" si="243"/>
        <v>19434.5</v>
      </c>
    </row>
    <row r="318" spans="1:34" x14ac:dyDescent="0.35">
      <c r="A318" s="31" t="s">
        <v>2206</v>
      </c>
      <c r="B318" s="31" t="s">
        <v>2207</v>
      </c>
      <c r="C318" s="31" t="s">
        <v>674</v>
      </c>
      <c r="D318" s="31" t="s">
        <v>2208</v>
      </c>
      <c r="E318" s="30">
        <v>46161</v>
      </c>
      <c r="F318" s="30">
        <v>46191</v>
      </c>
      <c r="G318" s="31" t="s">
        <v>401</v>
      </c>
      <c r="H318" s="31">
        <v>-6744.19</v>
      </c>
      <c r="I318" s="31">
        <v>-1079.07</v>
      </c>
      <c r="J318" s="31">
        <v>-7823.26</v>
      </c>
      <c r="K318" s="31">
        <v>-452.4</v>
      </c>
      <c r="L318" s="31">
        <v>452.4</v>
      </c>
      <c r="M318" s="31" t="s">
        <v>504</v>
      </c>
      <c r="N318" s="31" t="s">
        <v>544</v>
      </c>
      <c r="P318" s="65">
        <f t="shared" si="227"/>
        <v>30</v>
      </c>
      <c r="Q318" t="str">
        <f t="shared" si="228"/>
        <v>Crédito</v>
      </c>
      <c r="R318">
        <f t="shared" si="229"/>
        <v>18</v>
      </c>
      <c r="S318">
        <f t="shared" si="230"/>
        <v>6</v>
      </c>
      <c r="T318">
        <f t="shared" si="231"/>
        <v>2026</v>
      </c>
      <c r="U318">
        <f t="shared" si="232"/>
        <v>19</v>
      </c>
      <c r="V318">
        <f t="shared" si="233"/>
        <v>5</v>
      </c>
      <c r="W318">
        <f t="shared" si="234"/>
        <v>2026</v>
      </c>
      <c r="X318" s="59">
        <f t="shared" si="235"/>
        <v>6744.19</v>
      </c>
      <c r="Y318" s="59">
        <f t="shared" si="236"/>
        <v>7823.26</v>
      </c>
      <c r="Z318" t="str">
        <f t="shared" si="202"/>
        <v>Vigente</v>
      </c>
      <c r="AA318" s="39">
        <v>46172</v>
      </c>
      <c r="AB318" s="33">
        <f t="shared" si="237"/>
        <v>5</v>
      </c>
      <c r="AC318" s="33">
        <f t="shared" si="238"/>
        <v>22</v>
      </c>
      <c r="AD318" s="33">
        <f t="shared" si="239"/>
        <v>0</v>
      </c>
      <c r="AE318" s="36">
        <f t="shared" si="240"/>
        <v>0</v>
      </c>
      <c r="AF318" s="36">
        <f t="shared" si="241"/>
        <v>0</v>
      </c>
      <c r="AG318" s="36">
        <f t="shared" si="242"/>
        <v>0</v>
      </c>
      <c r="AH318" s="36">
        <f t="shared" si="243"/>
        <v>6744.19</v>
      </c>
    </row>
    <row r="319" spans="1:34" x14ac:dyDescent="0.35">
      <c r="A319" s="31" t="s">
        <v>2209</v>
      </c>
      <c r="B319" s="31" t="s">
        <v>2210</v>
      </c>
      <c r="C319" s="31" t="s">
        <v>547</v>
      </c>
      <c r="D319" s="31" t="s">
        <v>2211</v>
      </c>
      <c r="E319" s="30">
        <v>46167</v>
      </c>
      <c r="F319" s="30">
        <v>46197</v>
      </c>
      <c r="G319" s="31" t="s">
        <v>401</v>
      </c>
      <c r="H319" s="31">
        <v>-36894.370000000003</v>
      </c>
      <c r="I319" s="31">
        <v>-5903.1</v>
      </c>
      <c r="J319" s="31">
        <v>-42797.47</v>
      </c>
      <c r="K319" s="31">
        <v>-2470.8000000000002</v>
      </c>
      <c r="L319" s="31">
        <v>2470.8000000000002</v>
      </c>
      <c r="M319" s="31" t="s">
        <v>504</v>
      </c>
      <c r="N319" s="31" t="s">
        <v>544</v>
      </c>
      <c r="P319" s="65">
        <f t="shared" si="227"/>
        <v>30</v>
      </c>
      <c r="Q319" t="str">
        <f t="shared" si="228"/>
        <v>Crédito</v>
      </c>
      <c r="R319">
        <f t="shared" si="229"/>
        <v>24</v>
      </c>
      <c r="S319">
        <f t="shared" si="230"/>
        <v>6</v>
      </c>
      <c r="T319">
        <f t="shared" si="231"/>
        <v>2026</v>
      </c>
      <c r="U319">
        <f t="shared" si="232"/>
        <v>25</v>
      </c>
      <c r="V319">
        <f t="shared" si="233"/>
        <v>5</v>
      </c>
      <c r="W319">
        <f t="shared" si="234"/>
        <v>2026</v>
      </c>
      <c r="X319" s="59">
        <f t="shared" si="235"/>
        <v>36894.370000000003</v>
      </c>
      <c r="Y319" s="59">
        <f t="shared" si="236"/>
        <v>42797.47</v>
      </c>
      <c r="Z319" t="str">
        <f t="shared" si="202"/>
        <v>Vigente</v>
      </c>
      <c r="AA319" s="39">
        <v>46172</v>
      </c>
      <c r="AB319" s="33">
        <f t="shared" si="237"/>
        <v>5</v>
      </c>
      <c r="AC319" s="33">
        <f t="shared" si="238"/>
        <v>22</v>
      </c>
      <c r="AD319" s="33">
        <f t="shared" si="239"/>
        <v>0</v>
      </c>
      <c r="AE319" s="36">
        <f t="shared" si="240"/>
        <v>0</v>
      </c>
      <c r="AF319" s="36">
        <f t="shared" si="241"/>
        <v>0</v>
      </c>
      <c r="AG319" s="36">
        <f t="shared" si="242"/>
        <v>0</v>
      </c>
      <c r="AH319" s="36">
        <f t="shared" si="243"/>
        <v>36894.370000000003</v>
      </c>
    </row>
    <row r="320" spans="1:34" x14ac:dyDescent="0.35">
      <c r="A320" s="31" t="s">
        <v>2212</v>
      </c>
      <c r="B320" s="31" t="s">
        <v>2213</v>
      </c>
      <c r="C320" s="31" t="s">
        <v>1183</v>
      </c>
      <c r="D320" s="31" t="s">
        <v>2214</v>
      </c>
      <c r="E320" s="30">
        <v>46164</v>
      </c>
      <c r="F320" s="30">
        <v>46194</v>
      </c>
      <c r="G320" s="31" t="s">
        <v>401</v>
      </c>
      <c r="H320" s="31">
        <v>-38127.1</v>
      </c>
      <c r="I320" s="31">
        <v>-6100.34</v>
      </c>
      <c r="J320" s="31">
        <v>-44227.44</v>
      </c>
      <c r="K320" s="31">
        <v>-2552</v>
      </c>
      <c r="L320" s="31">
        <v>2552</v>
      </c>
      <c r="M320" s="31" t="s">
        <v>504</v>
      </c>
      <c r="N320" s="31" t="s">
        <v>544</v>
      </c>
      <c r="P320" s="65">
        <f t="shared" si="227"/>
        <v>30</v>
      </c>
      <c r="Q320" t="str">
        <f t="shared" si="228"/>
        <v>Crédito</v>
      </c>
      <c r="R320">
        <f t="shared" si="229"/>
        <v>21</v>
      </c>
      <c r="S320">
        <f t="shared" si="230"/>
        <v>6</v>
      </c>
      <c r="T320">
        <f t="shared" si="231"/>
        <v>2026</v>
      </c>
      <c r="U320">
        <f t="shared" si="232"/>
        <v>22</v>
      </c>
      <c r="V320">
        <f t="shared" si="233"/>
        <v>5</v>
      </c>
      <c r="W320">
        <f t="shared" si="234"/>
        <v>2026</v>
      </c>
      <c r="X320" s="59">
        <f t="shared" si="235"/>
        <v>38127.1</v>
      </c>
      <c r="Y320" s="59">
        <f t="shared" si="236"/>
        <v>44227.44</v>
      </c>
      <c r="Z320" t="str">
        <f t="shared" si="202"/>
        <v>Vigente</v>
      </c>
      <c r="AA320" s="39">
        <v>46172</v>
      </c>
      <c r="AB320" s="33">
        <f t="shared" si="237"/>
        <v>5</v>
      </c>
      <c r="AC320" s="33">
        <f t="shared" si="238"/>
        <v>22</v>
      </c>
      <c r="AD320" s="33">
        <f t="shared" si="239"/>
        <v>0</v>
      </c>
      <c r="AE320" s="36">
        <f t="shared" si="240"/>
        <v>0</v>
      </c>
      <c r="AF320" s="36">
        <f t="shared" si="241"/>
        <v>0</v>
      </c>
      <c r="AG320" s="36">
        <f t="shared" si="242"/>
        <v>0</v>
      </c>
      <c r="AH320" s="36">
        <f t="shared" si="243"/>
        <v>38127.1</v>
      </c>
    </row>
    <row r="321" spans="1:34" x14ac:dyDescent="0.35">
      <c r="A321" s="31" t="s">
        <v>2215</v>
      </c>
      <c r="B321" s="31" t="s">
        <v>2216</v>
      </c>
      <c r="C321" s="31" t="s">
        <v>547</v>
      </c>
      <c r="D321" s="31" t="s">
        <v>2217</v>
      </c>
      <c r="E321" s="30">
        <v>46167</v>
      </c>
      <c r="F321" s="30">
        <v>46197</v>
      </c>
      <c r="G321" s="31" t="s">
        <v>401</v>
      </c>
      <c r="H321" s="31">
        <v>-2703.56</v>
      </c>
      <c r="I321" s="31">
        <v>-432.57</v>
      </c>
      <c r="J321" s="31">
        <v>-3136.13</v>
      </c>
      <c r="K321" s="31">
        <v>-180.96</v>
      </c>
      <c r="L321" s="31">
        <v>180.96</v>
      </c>
      <c r="M321" s="31" t="s">
        <v>504</v>
      </c>
      <c r="N321" s="31" t="s">
        <v>544</v>
      </c>
      <c r="P321" s="65">
        <f t="shared" si="227"/>
        <v>30</v>
      </c>
      <c r="Q321" t="str">
        <f t="shared" si="228"/>
        <v>Crédito</v>
      </c>
      <c r="R321">
        <f t="shared" si="229"/>
        <v>24</v>
      </c>
      <c r="S321">
        <f t="shared" si="230"/>
        <v>6</v>
      </c>
      <c r="T321">
        <f t="shared" si="231"/>
        <v>2026</v>
      </c>
      <c r="U321">
        <f t="shared" si="232"/>
        <v>25</v>
      </c>
      <c r="V321">
        <f t="shared" si="233"/>
        <v>5</v>
      </c>
      <c r="W321">
        <f t="shared" si="234"/>
        <v>2026</v>
      </c>
      <c r="X321" s="59">
        <f t="shared" si="235"/>
        <v>2703.56</v>
      </c>
      <c r="Y321" s="59">
        <f t="shared" si="236"/>
        <v>3136.13</v>
      </c>
      <c r="Z321" t="str">
        <f t="shared" si="202"/>
        <v>Vigente</v>
      </c>
      <c r="AA321" s="39">
        <v>46172</v>
      </c>
      <c r="AB321" s="33">
        <f t="shared" si="237"/>
        <v>5</v>
      </c>
      <c r="AC321" s="33">
        <f t="shared" si="238"/>
        <v>22</v>
      </c>
      <c r="AD321" s="33">
        <f t="shared" si="239"/>
        <v>0</v>
      </c>
      <c r="AE321" s="36">
        <f t="shared" si="240"/>
        <v>0</v>
      </c>
      <c r="AF321" s="36">
        <f t="shared" si="241"/>
        <v>0</v>
      </c>
      <c r="AG321" s="36">
        <f t="shared" si="242"/>
        <v>0</v>
      </c>
      <c r="AH321" s="36">
        <f t="shared" si="243"/>
        <v>2703.56</v>
      </c>
    </row>
    <row r="322" spans="1:34" x14ac:dyDescent="0.35">
      <c r="A322" s="31" t="s">
        <v>2218</v>
      </c>
      <c r="B322" s="31" t="s">
        <v>2219</v>
      </c>
      <c r="C322" s="31" t="s">
        <v>400</v>
      </c>
      <c r="D322" s="31" t="s">
        <v>2220</v>
      </c>
      <c r="E322" s="30">
        <v>46147</v>
      </c>
      <c r="F322" s="30">
        <v>46177</v>
      </c>
      <c r="G322" s="31" t="s">
        <v>401</v>
      </c>
      <c r="H322" s="31">
        <v>-36984.92</v>
      </c>
      <c r="I322" s="31">
        <v>-5917.59</v>
      </c>
      <c r="J322" s="31">
        <v>-42902.51</v>
      </c>
      <c r="K322" s="31">
        <v>-2449.92</v>
      </c>
      <c r="L322" s="31">
        <v>2449.92</v>
      </c>
      <c r="M322" s="31" t="s">
        <v>504</v>
      </c>
      <c r="N322" s="31" t="s">
        <v>544</v>
      </c>
      <c r="P322" s="65">
        <f t="shared" si="227"/>
        <v>30</v>
      </c>
      <c r="Q322" t="str">
        <f t="shared" si="228"/>
        <v>Crédito</v>
      </c>
      <c r="R322">
        <f t="shared" si="229"/>
        <v>4</v>
      </c>
      <c r="S322">
        <f t="shared" si="230"/>
        <v>6</v>
      </c>
      <c r="T322">
        <f t="shared" si="231"/>
        <v>2026</v>
      </c>
      <c r="U322">
        <f t="shared" si="232"/>
        <v>5</v>
      </c>
      <c r="V322">
        <f t="shared" si="233"/>
        <v>5</v>
      </c>
      <c r="W322">
        <f t="shared" si="234"/>
        <v>2026</v>
      </c>
      <c r="X322" s="59">
        <f t="shared" si="235"/>
        <v>36984.92</v>
      </c>
      <c r="Y322" s="59">
        <f t="shared" si="236"/>
        <v>42902.51</v>
      </c>
      <c r="Z322" t="str">
        <f t="shared" si="202"/>
        <v>Vigente</v>
      </c>
      <c r="AA322" s="39">
        <v>46172</v>
      </c>
      <c r="AB322" s="33">
        <f t="shared" si="237"/>
        <v>5</v>
      </c>
      <c r="AC322" s="33">
        <f t="shared" si="238"/>
        <v>22</v>
      </c>
      <c r="AD322" s="33">
        <f t="shared" si="239"/>
        <v>0</v>
      </c>
      <c r="AE322" s="36">
        <f t="shared" si="240"/>
        <v>0</v>
      </c>
      <c r="AF322" s="36">
        <f t="shared" si="241"/>
        <v>0</v>
      </c>
      <c r="AG322" s="36">
        <f t="shared" si="242"/>
        <v>0</v>
      </c>
      <c r="AH322" s="36">
        <f t="shared" si="243"/>
        <v>36984.92</v>
      </c>
    </row>
    <row r="323" spans="1:34" x14ac:dyDescent="0.35">
      <c r="A323" s="31" t="s">
        <v>2221</v>
      </c>
      <c r="B323" s="31" t="s">
        <v>2222</v>
      </c>
      <c r="C323" s="31" t="s">
        <v>400</v>
      </c>
      <c r="D323" s="31" t="s">
        <v>2223</v>
      </c>
      <c r="E323" s="30">
        <v>46147</v>
      </c>
      <c r="F323" s="30">
        <v>46177</v>
      </c>
      <c r="G323" s="31" t="s">
        <v>395</v>
      </c>
      <c r="H323" s="31">
        <v>-5664</v>
      </c>
      <c r="I323" s="31">
        <v>-906.24</v>
      </c>
      <c r="J323" s="31">
        <v>-6570.24</v>
      </c>
      <c r="K323" s="31">
        <v>-6570.24</v>
      </c>
      <c r="L323" s="31">
        <v>6570.24</v>
      </c>
      <c r="M323" s="31" t="s">
        <v>504</v>
      </c>
      <c r="N323" s="31" t="s">
        <v>544</v>
      </c>
      <c r="P323" s="65">
        <f t="shared" si="227"/>
        <v>30</v>
      </c>
      <c r="Q323" t="str">
        <f t="shared" si="228"/>
        <v>Crédito</v>
      </c>
      <c r="R323">
        <f t="shared" si="229"/>
        <v>4</v>
      </c>
      <c r="S323">
        <f t="shared" si="230"/>
        <v>6</v>
      </c>
      <c r="T323">
        <f t="shared" si="231"/>
        <v>2026</v>
      </c>
      <c r="U323">
        <f t="shared" si="232"/>
        <v>5</v>
      </c>
      <c r="V323">
        <f t="shared" si="233"/>
        <v>5</v>
      </c>
      <c r="W323">
        <f t="shared" si="234"/>
        <v>2026</v>
      </c>
      <c r="X323" s="59">
        <f t="shared" si="235"/>
        <v>5664</v>
      </c>
      <c r="Y323" s="59">
        <f t="shared" si="236"/>
        <v>6570.24</v>
      </c>
      <c r="Z323" t="str">
        <f t="shared" si="202"/>
        <v>Vigente</v>
      </c>
      <c r="AA323" s="39">
        <v>46172</v>
      </c>
      <c r="AB323" s="33">
        <f t="shared" si="237"/>
        <v>5</v>
      </c>
      <c r="AC323" s="33">
        <f t="shared" si="238"/>
        <v>22</v>
      </c>
      <c r="AD323" s="33">
        <f t="shared" si="239"/>
        <v>0</v>
      </c>
      <c r="AE323" s="36">
        <f t="shared" si="240"/>
        <v>0</v>
      </c>
      <c r="AF323" s="36">
        <f t="shared" si="241"/>
        <v>0</v>
      </c>
      <c r="AG323" s="36">
        <f t="shared" si="242"/>
        <v>0</v>
      </c>
      <c r="AH323" s="36">
        <f t="shared" si="243"/>
        <v>5664</v>
      </c>
    </row>
    <row r="324" spans="1:34" x14ac:dyDescent="0.35">
      <c r="A324" s="31" t="s">
        <v>2224</v>
      </c>
      <c r="B324" s="31" t="s">
        <v>2225</v>
      </c>
      <c r="C324" s="31" t="s">
        <v>400</v>
      </c>
      <c r="D324" s="31" t="s">
        <v>2226</v>
      </c>
      <c r="E324" s="30">
        <v>46146</v>
      </c>
      <c r="F324" s="30">
        <v>46176</v>
      </c>
      <c r="G324" s="31" t="s">
        <v>401</v>
      </c>
      <c r="H324" s="31">
        <v>-19725.29</v>
      </c>
      <c r="I324" s="31">
        <v>-3156.05</v>
      </c>
      <c r="J324" s="31">
        <v>-22881.34</v>
      </c>
      <c r="K324" s="31">
        <v>-1306.6199999999999</v>
      </c>
      <c r="L324" s="31">
        <v>1306.6199999999999</v>
      </c>
      <c r="M324" s="31" t="s">
        <v>504</v>
      </c>
      <c r="N324" s="31" t="s">
        <v>544</v>
      </c>
      <c r="P324" s="65">
        <f t="shared" si="227"/>
        <v>30</v>
      </c>
      <c r="Q324" t="str">
        <f t="shared" si="228"/>
        <v>Crédito</v>
      </c>
      <c r="R324">
        <f t="shared" si="229"/>
        <v>3</v>
      </c>
      <c r="S324">
        <f t="shared" si="230"/>
        <v>6</v>
      </c>
      <c r="T324">
        <f t="shared" si="231"/>
        <v>2026</v>
      </c>
      <c r="U324">
        <f t="shared" si="232"/>
        <v>4</v>
      </c>
      <c r="V324">
        <f t="shared" si="233"/>
        <v>5</v>
      </c>
      <c r="W324">
        <f t="shared" si="234"/>
        <v>2026</v>
      </c>
      <c r="X324" s="59">
        <f t="shared" si="235"/>
        <v>19725.29</v>
      </c>
      <c r="Y324" s="59">
        <f t="shared" si="236"/>
        <v>22881.34</v>
      </c>
      <c r="Z324" t="str">
        <f t="shared" si="202"/>
        <v>Vigente</v>
      </c>
      <c r="AA324" s="39">
        <v>46172</v>
      </c>
      <c r="AB324" s="33">
        <f t="shared" si="237"/>
        <v>5</v>
      </c>
      <c r="AC324" s="33">
        <f t="shared" si="238"/>
        <v>22</v>
      </c>
      <c r="AD324" s="33">
        <f t="shared" si="239"/>
        <v>0</v>
      </c>
      <c r="AE324" s="36">
        <f t="shared" si="240"/>
        <v>0</v>
      </c>
      <c r="AF324" s="36">
        <f t="shared" si="241"/>
        <v>0</v>
      </c>
      <c r="AG324" s="36">
        <f t="shared" si="242"/>
        <v>0</v>
      </c>
      <c r="AH324" s="36">
        <f t="shared" si="243"/>
        <v>19725.29</v>
      </c>
    </row>
    <row r="325" spans="1:34" x14ac:dyDescent="0.35">
      <c r="A325" s="31" t="s">
        <v>2227</v>
      </c>
      <c r="B325" s="31" t="s">
        <v>2228</v>
      </c>
      <c r="C325" s="31" t="s">
        <v>400</v>
      </c>
      <c r="D325" s="31" t="s">
        <v>2229</v>
      </c>
      <c r="E325" s="30">
        <v>46146</v>
      </c>
      <c r="F325" s="30">
        <v>46176</v>
      </c>
      <c r="G325" s="31" t="s">
        <v>395</v>
      </c>
      <c r="H325" s="31">
        <v>-2832</v>
      </c>
      <c r="I325" s="31">
        <v>-453.12</v>
      </c>
      <c r="J325" s="31">
        <v>-3285.12</v>
      </c>
      <c r="K325" s="31">
        <v>-3285.12</v>
      </c>
      <c r="L325" s="31">
        <v>3285.12</v>
      </c>
      <c r="M325" s="31" t="s">
        <v>504</v>
      </c>
      <c r="N325" s="31" t="s">
        <v>544</v>
      </c>
      <c r="P325" s="65">
        <f t="shared" si="227"/>
        <v>30</v>
      </c>
      <c r="Q325" t="str">
        <f t="shared" si="228"/>
        <v>Crédito</v>
      </c>
      <c r="R325">
        <f t="shared" si="229"/>
        <v>3</v>
      </c>
      <c r="S325">
        <f t="shared" si="230"/>
        <v>6</v>
      </c>
      <c r="T325">
        <f t="shared" si="231"/>
        <v>2026</v>
      </c>
      <c r="U325">
        <f t="shared" si="232"/>
        <v>4</v>
      </c>
      <c r="V325">
        <f t="shared" si="233"/>
        <v>5</v>
      </c>
      <c r="W325">
        <f t="shared" si="234"/>
        <v>2026</v>
      </c>
      <c r="X325" s="59">
        <f t="shared" si="235"/>
        <v>2832</v>
      </c>
      <c r="Y325" s="59">
        <f t="shared" si="236"/>
        <v>3285.12</v>
      </c>
      <c r="Z325" t="str">
        <f t="shared" si="202"/>
        <v>Vigente</v>
      </c>
      <c r="AA325" s="39">
        <v>46172</v>
      </c>
      <c r="AB325" s="33">
        <f t="shared" si="237"/>
        <v>5</v>
      </c>
      <c r="AC325" s="33">
        <f t="shared" si="238"/>
        <v>22</v>
      </c>
      <c r="AD325" s="33">
        <f t="shared" si="239"/>
        <v>0</v>
      </c>
      <c r="AE325" s="36">
        <f t="shared" si="240"/>
        <v>0</v>
      </c>
      <c r="AF325" s="36">
        <f t="shared" si="241"/>
        <v>0</v>
      </c>
      <c r="AG325" s="36">
        <f t="shared" si="242"/>
        <v>0</v>
      </c>
      <c r="AH325" s="36">
        <f t="shared" si="243"/>
        <v>2832</v>
      </c>
    </row>
    <row r="326" spans="1:34" x14ac:dyDescent="0.35">
      <c r="A326" s="31" t="s">
        <v>2230</v>
      </c>
      <c r="B326" s="31" t="s">
        <v>2231</v>
      </c>
      <c r="C326" s="31" t="s">
        <v>834</v>
      </c>
      <c r="D326" s="31" t="s">
        <v>2232</v>
      </c>
      <c r="E326" s="30">
        <v>46161</v>
      </c>
      <c r="F326" s="30">
        <v>46191</v>
      </c>
      <c r="G326" s="31" t="s">
        <v>401</v>
      </c>
      <c r="H326" s="31">
        <v>-26803.84</v>
      </c>
      <c r="I326" s="31">
        <v>-4288.6099999999997</v>
      </c>
      <c r="J326" s="31">
        <v>-31092.45</v>
      </c>
      <c r="K326" s="31">
        <v>-1798</v>
      </c>
      <c r="L326" s="31">
        <v>1798</v>
      </c>
      <c r="M326" s="31" t="s">
        <v>504</v>
      </c>
      <c r="N326" s="31" t="s">
        <v>544</v>
      </c>
      <c r="P326" s="65">
        <f t="shared" si="227"/>
        <v>30</v>
      </c>
      <c r="Q326" t="str">
        <f t="shared" si="228"/>
        <v>Crédito</v>
      </c>
      <c r="R326">
        <f t="shared" si="229"/>
        <v>18</v>
      </c>
      <c r="S326">
        <f t="shared" si="230"/>
        <v>6</v>
      </c>
      <c r="T326">
        <f t="shared" si="231"/>
        <v>2026</v>
      </c>
      <c r="U326">
        <f t="shared" si="232"/>
        <v>19</v>
      </c>
      <c r="V326">
        <f t="shared" si="233"/>
        <v>5</v>
      </c>
      <c r="W326">
        <f t="shared" si="234"/>
        <v>2026</v>
      </c>
      <c r="X326" s="59">
        <f t="shared" si="235"/>
        <v>26803.84</v>
      </c>
      <c r="Y326" s="59">
        <f t="shared" si="236"/>
        <v>31092.45</v>
      </c>
      <c r="Z326" t="str">
        <f t="shared" si="202"/>
        <v>Vigente</v>
      </c>
      <c r="AA326" s="39">
        <v>46172</v>
      </c>
      <c r="AB326" s="33">
        <f t="shared" si="237"/>
        <v>5</v>
      </c>
      <c r="AC326" s="33">
        <f t="shared" si="238"/>
        <v>22</v>
      </c>
      <c r="AD326" s="33">
        <f t="shared" si="239"/>
        <v>0</v>
      </c>
      <c r="AE326" s="36">
        <f t="shared" si="240"/>
        <v>0</v>
      </c>
      <c r="AF326" s="36">
        <f t="shared" si="241"/>
        <v>0</v>
      </c>
      <c r="AG326" s="36">
        <f t="shared" si="242"/>
        <v>0</v>
      </c>
      <c r="AH326" s="36">
        <f t="shared" si="243"/>
        <v>26803.84</v>
      </c>
    </row>
    <row r="327" spans="1:34" x14ac:dyDescent="0.35">
      <c r="A327" s="31" t="s">
        <v>2233</v>
      </c>
      <c r="B327" s="31" t="s">
        <v>2234</v>
      </c>
      <c r="C327" s="31" t="s">
        <v>834</v>
      </c>
      <c r="D327" s="31" t="s">
        <v>2235</v>
      </c>
      <c r="E327" s="30">
        <v>46162</v>
      </c>
      <c r="F327" s="30">
        <v>46192</v>
      </c>
      <c r="G327" s="31" t="s">
        <v>401</v>
      </c>
      <c r="H327" s="31">
        <v>-42622.16</v>
      </c>
      <c r="I327" s="31">
        <v>-6819.55</v>
      </c>
      <c r="J327" s="31">
        <v>-49441.71</v>
      </c>
      <c r="K327" s="31">
        <v>-2842</v>
      </c>
      <c r="L327" s="31">
        <v>2842</v>
      </c>
      <c r="M327" s="31" t="s">
        <v>504</v>
      </c>
      <c r="N327" s="31" t="s">
        <v>544</v>
      </c>
      <c r="P327" s="65">
        <f t="shared" si="227"/>
        <v>30</v>
      </c>
      <c r="Q327" t="str">
        <f t="shared" si="228"/>
        <v>Crédito</v>
      </c>
      <c r="R327">
        <f t="shared" si="229"/>
        <v>19</v>
      </c>
      <c r="S327">
        <f t="shared" si="230"/>
        <v>6</v>
      </c>
      <c r="T327">
        <f t="shared" si="231"/>
        <v>2026</v>
      </c>
      <c r="U327">
        <f t="shared" si="232"/>
        <v>20</v>
      </c>
      <c r="V327">
        <f t="shared" si="233"/>
        <v>5</v>
      </c>
      <c r="W327">
        <f t="shared" si="234"/>
        <v>2026</v>
      </c>
      <c r="X327" s="59">
        <f t="shared" si="235"/>
        <v>42622.16</v>
      </c>
      <c r="Y327" s="59">
        <f t="shared" si="236"/>
        <v>49441.71</v>
      </c>
      <c r="Z327" t="str">
        <f t="shared" si="202"/>
        <v>Vigente</v>
      </c>
      <c r="AA327" s="39">
        <v>46172</v>
      </c>
      <c r="AB327" s="33">
        <f t="shared" si="237"/>
        <v>5</v>
      </c>
      <c r="AC327" s="33">
        <f t="shared" si="238"/>
        <v>22</v>
      </c>
      <c r="AD327" s="33">
        <f t="shared" si="239"/>
        <v>0</v>
      </c>
      <c r="AE327" s="36">
        <f t="shared" si="240"/>
        <v>0</v>
      </c>
      <c r="AF327" s="36">
        <f t="shared" si="241"/>
        <v>0</v>
      </c>
      <c r="AG327" s="36">
        <f t="shared" si="242"/>
        <v>0</v>
      </c>
      <c r="AH327" s="36">
        <f t="shared" si="243"/>
        <v>42622.16</v>
      </c>
    </row>
    <row r="328" spans="1:34" x14ac:dyDescent="0.35">
      <c r="A328" s="31" t="s">
        <v>2236</v>
      </c>
      <c r="B328" s="31" t="s">
        <v>2237</v>
      </c>
      <c r="C328" s="31" t="s">
        <v>414</v>
      </c>
      <c r="D328" s="31" t="s">
        <v>2238</v>
      </c>
      <c r="E328" s="30">
        <v>46161</v>
      </c>
      <c r="F328" s="30">
        <v>46191</v>
      </c>
      <c r="G328" s="31" t="s">
        <v>401</v>
      </c>
      <c r="H328" s="31">
        <v>-99544.27</v>
      </c>
      <c r="I328" s="31">
        <v>-15927.08</v>
      </c>
      <c r="J328" s="31">
        <v>-115471.35</v>
      </c>
      <c r="K328" s="31">
        <v>-6677.42</v>
      </c>
      <c r="L328" s="31">
        <v>6677.42</v>
      </c>
      <c r="M328" s="31" t="s">
        <v>504</v>
      </c>
      <c r="N328" s="31" t="s">
        <v>544</v>
      </c>
      <c r="P328" s="65">
        <f t="shared" si="227"/>
        <v>30</v>
      </c>
      <c r="Q328" t="str">
        <f t="shared" si="228"/>
        <v>Crédito</v>
      </c>
      <c r="R328">
        <f t="shared" si="229"/>
        <v>18</v>
      </c>
      <c r="S328">
        <f t="shared" si="230"/>
        <v>6</v>
      </c>
      <c r="T328">
        <f t="shared" si="231"/>
        <v>2026</v>
      </c>
      <c r="U328">
        <f t="shared" si="232"/>
        <v>19</v>
      </c>
      <c r="V328">
        <f t="shared" si="233"/>
        <v>5</v>
      </c>
      <c r="W328">
        <f t="shared" si="234"/>
        <v>2026</v>
      </c>
      <c r="X328" s="59">
        <f t="shared" si="235"/>
        <v>99544.27</v>
      </c>
      <c r="Y328" s="59">
        <f t="shared" si="236"/>
        <v>115471.35</v>
      </c>
      <c r="Z328" t="str">
        <f t="shared" si="202"/>
        <v>Vigente</v>
      </c>
      <c r="AA328" s="39">
        <v>46172</v>
      </c>
      <c r="AB328" s="33">
        <f t="shared" si="237"/>
        <v>5</v>
      </c>
      <c r="AC328" s="33">
        <f t="shared" si="238"/>
        <v>22</v>
      </c>
      <c r="AD328" s="33">
        <f t="shared" si="239"/>
        <v>0</v>
      </c>
      <c r="AE328" s="36">
        <f t="shared" si="240"/>
        <v>0</v>
      </c>
      <c r="AF328" s="36">
        <f t="shared" si="241"/>
        <v>0</v>
      </c>
      <c r="AG328" s="36">
        <f t="shared" si="242"/>
        <v>0</v>
      </c>
      <c r="AH328" s="36">
        <f t="shared" si="243"/>
        <v>99544.27</v>
      </c>
    </row>
    <row r="329" spans="1:34" x14ac:dyDescent="0.35">
      <c r="A329" s="31" t="s">
        <v>2239</v>
      </c>
      <c r="B329" s="31" t="s">
        <v>2240</v>
      </c>
      <c r="C329" s="31" t="s">
        <v>400</v>
      </c>
      <c r="D329" s="31" t="s">
        <v>2241</v>
      </c>
      <c r="E329" s="30">
        <v>46155</v>
      </c>
      <c r="F329" s="30">
        <v>46185</v>
      </c>
      <c r="G329" s="31" t="s">
        <v>401</v>
      </c>
      <c r="H329" s="31">
        <v>-126112.12</v>
      </c>
      <c r="I329" s="31">
        <v>-20177.939999999999</v>
      </c>
      <c r="J329" s="31">
        <v>-146290.06</v>
      </c>
      <c r="K329" s="31">
        <v>-8479.6</v>
      </c>
      <c r="L329" s="31">
        <v>8479.6</v>
      </c>
      <c r="M329" s="31" t="s">
        <v>504</v>
      </c>
      <c r="N329" s="31" t="s">
        <v>544</v>
      </c>
      <c r="P329" s="65">
        <f t="shared" si="227"/>
        <v>30</v>
      </c>
      <c r="Q329" t="str">
        <f t="shared" si="228"/>
        <v>Crédito</v>
      </c>
      <c r="R329">
        <f t="shared" si="229"/>
        <v>12</v>
      </c>
      <c r="S329">
        <f t="shared" si="230"/>
        <v>6</v>
      </c>
      <c r="T329">
        <f t="shared" si="231"/>
        <v>2026</v>
      </c>
      <c r="U329">
        <f t="shared" si="232"/>
        <v>13</v>
      </c>
      <c r="V329">
        <f t="shared" si="233"/>
        <v>5</v>
      </c>
      <c r="W329">
        <f t="shared" si="234"/>
        <v>2026</v>
      </c>
      <c r="X329" s="59">
        <f t="shared" si="235"/>
        <v>126112.12</v>
      </c>
      <c r="Y329" s="59">
        <f t="shared" si="236"/>
        <v>146290.06</v>
      </c>
      <c r="Z329" t="str">
        <f t="shared" si="202"/>
        <v>Vigente</v>
      </c>
      <c r="AA329" s="39">
        <v>46172</v>
      </c>
      <c r="AB329" s="33">
        <f t="shared" si="237"/>
        <v>5</v>
      </c>
      <c r="AC329" s="33">
        <f t="shared" si="238"/>
        <v>22</v>
      </c>
      <c r="AD329" s="33">
        <f t="shared" si="239"/>
        <v>0</v>
      </c>
      <c r="AE329" s="36">
        <f t="shared" si="240"/>
        <v>0</v>
      </c>
      <c r="AF329" s="36">
        <f t="shared" si="241"/>
        <v>0</v>
      </c>
      <c r="AG329" s="36">
        <f t="shared" si="242"/>
        <v>0</v>
      </c>
      <c r="AH329" s="36">
        <f t="shared" si="243"/>
        <v>126112.12</v>
      </c>
    </row>
    <row r="330" spans="1:34" x14ac:dyDescent="0.35">
      <c r="A330" s="31" t="s">
        <v>2242</v>
      </c>
      <c r="B330" s="31" t="s">
        <v>2243</v>
      </c>
      <c r="C330" s="31" t="s">
        <v>400</v>
      </c>
      <c r="D330" s="31" t="s">
        <v>2244</v>
      </c>
      <c r="E330" s="30">
        <v>46155</v>
      </c>
      <c r="F330" s="30">
        <v>46185</v>
      </c>
      <c r="G330" s="31" t="s">
        <v>401</v>
      </c>
      <c r="H330" s="31">
        <v>-25222.42</v>
      </c>
      <c r="I330" s="31">
        <v>-4035.59</v>
      </c>
      <c r="J330" s="31">
        <v>-29258.01</v>
      </c>
      <c r="K330" s="31">
        <v>-1695.92</v>
      </c>
      <c r="L330" s="31">
        <v>1695.92</v>
      </c>
      <c r="M330" s="31" t="s">
        <v>504</v>
      </c>
      <c r="N330" s="31" t="s">
        <v>544</v>
      </c>
      <c r="P330" s="65">
        <f t="shared" si="227"/>
        <v>30</v>
      </c>
      <c r="Q330" t="str">
        <f t="shared" si="228"/>
        <v>Crédito</v>
      </c>
      <c r="R330">
        <f t="shared" si="229"/>
        <v>12</v>
      </c>
      <c r="S330">
        <f t="shared" si="230"/>
        <v>6</v>
      </c>
      <c r="T330">
        <f t="shared" si="231"/>
        <v>2026</v>
      </c>
      <c r="U330">
        <f t="shared" si="232"/>
        <v>13</v>
      </c>
      <c r="V330">
        <f t="shared" si="233"/>
        <v>5</v>
      </c>
      <c r="W330">
        <f t="shared" si="234"/>
        <v>2026</v>
      </c>
      <c r="X330" s="59">
        <f t="shared" si="235"/>
        <v>25222.42</v>
      </c>
      <c r="Y330" s="59">
        <f t="shared" si="236"/>
        <v>29258.01</v>
      </c>
      <c r="Z330" t="str">
        <f t="shared" si="202"/>
        <v>Vigente</v>
      </c>
      <c r="AA330" s="39">
        <v>46172</v>
      </c>
      <c r="AB330" s="33">
        <f t="shared" si="237"/>
        <v>5</v>
      </c>
      <c r="AC330" s="33">
        <f t="shared" si="238"/>
        <v>22</v>
      </c>
      <c r="AD330" s="33">
        <f t="shared" si="239"/>
        <v>0</v>
      </c>
      <c r="AE330" s="36">
        <f t="shared" si="240"/>
        <v>0</v>
      </c>
      <c r="AF330" s="36">
        <f t="shared" si="241"/>
        <v>0</v>
      </c>
      <c r="AG330" s="36">
        <f t="shared" si="242"/>
        <v>0</v>
      </c>
      <c r="AH330" s="36">
        <f t="shared" si="243"/>
        <v>25222.42</v>
      </c>
    </row>
    <row r="331" spans="1:34" x14ac:dyDescent="0.35">
      <c r="A331" s="31" t="s">
        <v>2125</v>
      </c>
      <c r="B331" s="31" t="s">
        <v>2126</v>
      </c>
      <c r="C331" s="31" t="s">
        <v>414</v>
      </c>
      <c r="D331" s="31" t="s">
        <v>2127</v>
      </c>
      <c r="E331" s="30">
        <v>46161</v>
      </c>
      <c r="F331" s="30">
        <v>46191</v>
      </c>
      <c r="G331" s="31" t="s">
        <v>395</v>
      </c>
      <c r="H331" s="31">
        <v>-11000</v>
      </c>
      <c r="I331" s="31">
        <v>-1760</v>
      </c>
      <c r="J331" s="31">
        <v>-12760</v>
      </c>
      <c r="K331" s="31">
        <v>-12760</v>
      </c>
      <c r="L331" s="31">
        <v>12760</v>
      </c>
      <c r="M331" s="31" t="s">
        <v>504</v>
      </c>
      <c r="N331" s="31" t="s">
        <v>544</v>
      </c>
      <c r="P331" s="65">
        <f t="shared" si="227"/>
        <v>30</v>
      </c>
      <c r="Q331" t="str">
        <f t="shared" si="228"/>
        <v>Crédito</v>
      </c>
      <c r="R331">
        <f t="shared" si="229"/>
        <v>18</v>
      </c>
      <c r="S331">
        <f t="shared" si="230"/>
        <v>6</v>
      </c>
      <c r="T331">
        <f t="shared" si="231"/>
        <v>2026</v>
      </c>
      <c r="U331">
        <f t="shared" si="232"/>
        <v>19</v>
      </c>
      <c r="V331">
        <f t="shared" si="233"/>
        <v>5</v>
      </c>
      <c r="W331">
        <f t="shared" si="234"/>
        <v>2026</v>
      </c>
      <c r="X331" s="59">
        <f t="shared" si="235"/>
        <v>11000</v>
      </c>
      <c r="Y331" s="59">
        <f t="shared" si="236"/>
        <v>12760</v>
      </c>
      <c r="Z331" t="str">
        <f t="shared" si="202"/>
        <v>Vigente</v>
      </c>
      <c r="AA331" s="39">
        <v>46172</v>
      </c>
      <c r="AB331" s="33">
        <f t="shared" si="237"/>
        <v>5</v>
      </c>
      <c r="AC331" s="33">
        <f t="shared" si="238"/>
        <v>22</v>
      </c>
      <c r="AD331" s="33">
        <f t="shared" si="239"/>
        <v>0</v>
      </c>
      <c r="AE331" s="36">
        <f t="shared" si="240"/>
        <v>0</v>
      </c>
      <c r="AF331" s="36">
        <f t="shared" si="241"/>
        <v>0</v>
      </c>
      <c r="AG331" s="36">
        <f t="shared" si="242"/>
        <v>0</v>
      </c>
      <c r="AH331" s="36">
        <f t="shared" si="243"/>
        <v>11000</v>
      </c>
    </row>
    <row r="332" spans="1:34" x14ac:dyDescent="0.35">
      <c r="A332" s="31" t="s">
        <v>2128</v>
      </c>
      <c r="B332" s="31" t="s">
        <v>2129</v>
      </c>
      <c r="C332" s="31" t="s">
        <v>414</v>
      </c>
      <c r="D332" s="31" t="s">
        <v>2130</v>
      </c>
      <c r="E332" s="30">
        <v>46157</v>
      </c>
      <c r="F332" s="30">
        <v>46187</v>
      </c>
      <c r="G332" s="31" t="s">
        <v>395</v>
      </c>
      <c r="H332" s="31">
        <v>-7500</v>
      </c>
      <c r="I332" s="31">
        <v>-1200</v>
      </c>
      <c r="J332" s="31">
        <v>-8700</v>
      </c>
      <c r="K332" s="31">
        <v>-8700</v>
      </c>
      <c r="L332" s="31">
        <v>8700</v>
      </c>
      <c r="M332" s="31" t="s">
        <v>504</v>
      </c>
      <c r="N332" s="31" t="s">
        <v>544</v>
      </c>
      <c r="P332" s="65">
        <f t="shared" si="227"/>
        <v>30</v>
      </c>
      <c r="Q332" t="str">
        <f t="shared" si="228"/>
        <v>Crédito</v>
      </c>
      <c r="R332">
        <f t="shared" si="229"/>
        <v>14</v>
      </c>
      <c r="S332">
        <f t="shared" si="230"/>
        <v>6</v>
      </c>
      <c r="T332">
        <f t="shared" si="231"/>
        <v>2026</v>
      </c>
      <c r="U332">
        <f t="shared" si="232"/>
        <v>15</v>
      </c>
      <c r="V332">
        <f t="shared" si="233"/>
        <v>5</v>
      </c>
      <c r="W332">
        <f t="shared" si="234"/>
        <v>2026</v>
      </c>
      <c r="X332" s="59">
        <f t="shared" si="235"/>
        <v>7500</v>
      </c>
      <c r="Y332" s="59">
        <f t="shared" si="236"/>
        <v>8700</v>
      </c>
      <c r="Z332" t="str">
        <f t="shared" si="202"/>
        <v>Vigente</v>
      </c>
      <c r="AA332" s="39">
        <v>46172</v>
      </c>
      <c r="AB332" s="33">
        <f t="shared" si="237"/>
        <v>5</v>
      </c>
      <c r="AC332" s="33">
        <f t="shared" si="238"/>
        <v>22</v>
      </c>
      <c r="AD332" s="33">
        <f t="shared" si="239"/>
        <v>0</v>
      </c>
      <c r="AE332" s="36">
        <f t="shared" si="240"/>
        <v>0</v>
      </c>
      <c r="AF332" s="36">
        <f t="shared" si="241"/>
        <v>0</v>
      </c>
      <c r="AG332" s="36">
        <f t="shared" si="242"/>
        <v>0</v>
      </c>
      <c r="AH332" s="36">
        <f t="shared" si="243"/>
        <v>7500</v>
      </c>
    </row>
    <row r="333" spans="1:34" x14ac:dyDescent="0.35">
      <c r="A333" s="31" t="s">
        <v>2131</v>
      </c>
      <c r="B333" s="31" t="s">
        <v>2132</v>
      </c>
      <c r="C333" s="31" t="s">
        <v>1329</v>
      </c>
      <c r="D333" s="31" t="s">
        <v>2133</v>
      </c>
      <c r="E333" s="30">
        <v>46162</v>
      </c>
      <c r="F333" s="30">
        <v>46192</v>
      </c>
      <c r="G333" s="31" t="s">
        <v>395</v>
      </c>
      <c r="H333" s="31">
        <v>-4371.72</v>
      </c>
      <c r="I333" s="31">
        <v>-699.48</v>
      </c>
      <c r="J333" s="31">
        <v>-5071.2</v>
      </c>
      <c r="K333" s="31">
        <v>-5071.2</v>
      </c>
      <c r="L333" s="31">
        <v>5071.2</v>
      </c>
      <c r="M333" s="31" t="s">
        <v>504</v>
      </c>
      <c r="N333" s="31" t="s">
        <v>544</v>
      </c>
      <c r="P333" s="65">
        <f t="shared" si="227"/>
        <v>30</v>
      </c>
      <c r="Q333" t="str">
        <f t="shared" si="228"/>
        <v>Crédito</v>
      </c>
      <c r="R333">
        <f t="shared" si="229"/>
        <v>19</v>
      </c>
      <c r="S333">
        <f t="shared" si="230"/>
        <v>6</v>
      </c>
      <c r="T333">
        <f t="shared" si="231"/>
        <v>2026</v>
      </c>
      <c r="U333">
        <f t="shared" si="232"/>
        <v>20</v>
      </c>
      <c r="V333">
        <f t="shared" si="233"/>
        <v>5</v>
      </c>
      <c r="W333">
        <f t="shared" si="234"/>
        <v>2026</v>
      </c>
      <c r="X333" s="59">
        <f t="shared" si="235"/>
        <v>4371.72</v>
      </c>
      <c r="Y333" s="59">
        <f t="shared" si="236"/>
        <v>5071.2</v>
      </c>
      <c r="Z333" t="str">
        <f t="shared" si="202"/>
        <v>Vigente</v>
      </c>
      <c r="AA333" s="39">
        <v>46172</v>
      </c>
      <c r="AB333" s="33">
        <f t="shared" si="237"/>
        <v>5</v>
      </c>
      <c r="AC333" s="33">
        <f t="shared" si="238"/>
        <v>22</v>
      </c>
      <c r="AD333" s="33">
        <f t="shared" si="239"/>
        <v>0</v>
      </c>
      <c r="AE333" s="36">
        <f t="shared" si="240"/>
        <v>0</v>
      </c>
      <c r="AF333" s="36">
        <f t="shared" si="241"/>
        <v>0</v>
      </c>
      <c r="AG333" s="36">
        <f t="shared" si="242"/>
        <v>0</v>
      </c>
      <c r="AH333" s="36">
        <f t="shared" si="243"/>
        <v>4371.72</v>
      </c>
    </row>
    <row r="334" spans="1:34" x14ac:dyDescent="0.35">
      <c r="A334" s="31" t="s">
        <v>2134</v>
      </c>
      <c r="B334" s="31" t="s">
        <v>2135</v>
      </c>
      <c r="C334" s="31" t="s">
        <v>1329</v>
      </c>
      <c r="D334" s="31" t="s">
        <v>2136</v>
      </c>
      <c r="E334" s="30">
        <v>46163</v>
      </c>
      <c r="F334" s="30">
        <v>46193</v>
      </c>
      <c r="G334" s="31" t="s">
        <v>395</v>
      </c>
      <c r="H334" s="31">
        <v>-39594.370000000003</v>
      </c>
      <c r="I334" s="31">
        <v>-6335.1</v>
      </c>
      <c r="J334" s="31">
        <v>-45929.47</v>
      </c>
      <c r="K334" s="31">
        <v>-45929.47</v>
      </c>
      <c r="L334" s="31">
        <v>45929.47</v>
      </c>
      <c r="M334" s="31" t="s">
        <v>504</v>
      </c>
      <c r="N334" s="31" t="s">
        <v>544</v>
      </c>
      <c r="P334" s="65">
        <f t="shared" si="227"/>
        <v>30</v>
      </c>
      <c r="Q334" t="str">
        <f t="shared" si="228"/>
        <v>Crédito</v>
      </c>
      <c r="R334">
        <f t="shared" si="229"/>
        <v>20</v>
      </c>
      <c r="S334">
        <f t="shared" si="230"/>
        <v>6</v>
      </c>
      <c r="T334">
        <f t="shared" si="231"/>
        <v>2026</v>
      </c>
      <c r="U334">
        <f t="shared" si="232"/>
        <v>21</v>
      </c>
      <c r="V334">
        <f t="shared" si="233"/>
        <v>5</v>
      </c>
      <c r="W334">
        <f t="shared" si="234"/>
        <v>2026</v>
      </c>
      <c r="X334" s="59">
        <f t="shared" si="235"/>
        <v>39594.370000000003</v>
      </c>
      <c r="Y334" s="59">
        <f t="shared" si="236"/>
        <v>45929.47</v>
      </c>
      <c r="Z334" t="str">
        <f t="shared" si="202"/>
        <v>Vigente</v>
      </c>
      <c r="AA334" s="39">
        <v>46172</v>
      </c>
      <c r="AB334" s="33">
        <f t="shared" si="237"/>
        <v>5</v>
      </c>
      <c r="AC334" s="33">
        <f t="shared" si="238"/>
        <v>22</v>
      </c>
      <c r="AD334" s="33">
        <f t="shared" si="239"/>
        <v>0</v>
      </c>
      <c r="AE334" s="36">
        <f t="shared" si="240"/>
        <v>0</v>
      </c>
      <c r="AF334" s="36">
        <f t="shared" si="241"/>
        <v>0</v>
      </c>
      <c r="AG334" s="36">
        <f t="shared" si="242"/>
        <v>0</v>
      </c>
      <c r="AH334" s="36">
        <f t="shared" si="243"/>
        <v>39594.370000000003</v>
      </c>
    </row>
    <row r="335" spans="1:34" x14ac:dyDescent="0.35">
      <c r="A335" s="31" t="s">
        <v>2137</v>
      </c>
      <c r="B335" s="31" t="s">
        <v>2138</v>
      </c>
      <c r="C335" s="31" t="s">
        <v>880</v>
      </c>
      <c r="D335" s="31" t="s">
        <v>2139</v>
      </c>
      <c r="E335" s="30">
        <v>46157</v>
      </c>
      <c r="F335" s="30">
        <v>46187</v>
      </c>
      <c r="G335" s="31" t="s">
        <v>401</v>
      </c>
      <c r="H335" s="31">
        <v>-48299.68</v>
      </c>
      <c r="I335" s="31">
        <v>-7727.95</v>
      </c>
      <c r="J335" s="31">
        <v>-56027.63</v>
      </c>
      <c r="K335" s="31">
        <v>-3254.96</v>
      </c>
      <c r="L335" s="31">
        <v>3254.96</v>
      </c>
      <c r="M335" s="31" t="s">
        <v>504</v>
      </c>
      <c r="N335" s="31" t="s">
        <v>544</v>
      </c>
      <c r="P335" s="65">
        <f t="shared" si="227"/>
        <v>30</v>
      </c>
      <c r="Q335" t="str">
        <f t="shared" si="228"/>
        <v>Crédito</v>
      </c>
      <c r="R335">
        <f t="shared" si="229"/>
        <v>14</v>
      </c>
      <c r="S335">
        <f t="shared" si="230"/>
        <v>6</v>
      </c>
      <c r="T335">
        <f t="shared" si="231"/>
        <v>2026</v>
      </c>
      <c r="U335">
        <f t="shared" si="232"/>
        <v>15</v>
      </c>
      <c r="V335">
        <f t="shared" si="233"/>
        <v>5</v>
      </c>
      <c r="W335">
        <f t="shared" si="234"/>
        <v>2026</v>
      </c>
      <c r="X335" s="59">
        <f t="shared" si="235"/>
        <v>48299.68</v>
      </c>
      <c r="Y335" s="59">
        <f t="shared" si="236"/>
        <v>56027.63</v>
      </c>
      <c r="Z335" t="str">
        <f t="shared" si="202"/>
        <v>Vigente</v>
      </c>
      <c r="AA335" s="39">
        <v>46172</v>
      </c>
      <c r="AB335" s="33">
        <f t="shared" si="237"/>
        <v>5</v>
      </c>
      <c r="AC335" s="33">
        <f t="shared" si="238"/>
        <v>22</v>
      </c>
      <c r="AD335" s="33">
        <f t="shared" si="239"/>
        <v>0</v>
      </c>
      <c r="AE335" s="36">
        <f t="shared" si="240"/>
        <v>0</v>
      </c>
      <c r="AF335" s="36">
        <f t="shared" si="241"/>
        <v>0</v>
      </c>
      <c r="AG335" s="36">
        <f t="shared" si="242"/>
        <v>0</v>
      </c>
      <c r="AH335" s="36">
        <f t="shared" si="243"/>
        <v>48299.68</v>
      </c>
    </row>
    <row r="336" spans="1:34" x14ac:dyDescent="0.35">
      <c r="A336" s="31" t="s">
        <v>2140</v>
      </c>
      <c r="B336" s="31" t="s">
        <v>2141</v>
      </c>
      <c r="C336" s="31" t="s">
        <v>834</v>
      </c>
      <c r="D336" s="31" t="s">
        <v>2142</v>
      </c>
      <c r="E336" s="30">
        <v>46153</v>
      </c>
      <c r="F336" s="30">
        <v>46183</v>
      </c>
      <c r="G336" s="31" t="s">
        <v>401</v>
      </c>
      <c r="H336" s="31">
        <v>-21082.86</v>
      </c>
      <c r="I336" s="31">
        <v>-3373.26</v>
      </c>
      <c r="J336" s="31">
        <v>-24456.12</v>
      </c>
      <c r="K336" s="31">
        <v>-1421</v>
      </c>
      <c r="L336" s="31">
        <v>1421</v>
      </c>
      <c r="M336" s="31" t="s">
        <v>504</v>
      </c>
      <c r="N336" s="31" t="s">
        <v>544</v>
      </c>
      <c r="P336" s="65">
        <f t="shared" si="227"/>
        <v>30</v>
      </c>
      <c r="Q336" t="str">
        <f t="shared" si="228"/>
        <v>Crédito</v>
      </c>
      <c r="R336">
        <f t="shared" si="229"/>
        <v>10</v>
      </c>
      <c r="S336">
        <f t="shared" si="230"/>
        <v>6</v>
      </c>
      <c r="T336">
        <f t="shared" si="231"/>
        <v>2026</v>
      </c>
      <c r="U336">
        <f t="shared" si="232"/>
        <v>11</v>
      </c>
      <c r="V336">
        <f t="shared" si="233"/>
        <v>5</v>
      </c>
      <c r="W336">
        <f t="shared" si="234"/>
        <v>2026</v>
      </c>
      <c r="X336" s="59">
        <f t="shared" si="235"/>
        <v>21082.86</v>
      </c>
      <c r="Y336" s="59">
        <f t="shared" si="236"/>
        <v>24456.12</v>
      </c>
      <c r="Z336" t="str">
        <f t="shared" si="202"/>
        <v>Vigente</v>
      </c>
      <c r="AA336" s="39">
        <v>46172</v>
      </c>
      <c r="AB336" s="33">
        <f t="shared" si="237"/>
        <v>5</v>
      </c>
      <c r="AC336" s="33">
        <f t="shared" si="238"/>
        <v>22</v>
      </c>
      <c r="AD336" s="33">
        <f t="shared" si="239"/>
        <v>0</v>
      </c>
      <c r="AE336" s="36">
        <f t="shared" si="240"/>
        <v>0</v>
      </c>
      <c r="AF336" s="36">
        <f t="shared" si="241"/>
        <v>0</v>
      </c>
      <c r="AG336" s="36">
        <f t="shared" si="242"/>
        <v>0</v>
      </c>
      <c r="AH336" s="36">
        <f t="shared" si="243"/>
        <v>21082.86</v>
      </c>
    </row>
    <row r="337" spans="1:34" x14ac:dyDescent="0.35">
      <c r="A337" s="31" t="s">
        <v>2143</v>
      </c>
      <c r="B337" s="31" t="s">
        <v>2144</v>
      </c>
      <c r="C337" s="31" t="s">
        <v>674</v>
      </c>
      <c r="D337" s="31" t="s">
        <v>2145</v>
      </c>
      <c r="E337" s="30">
        <v>46162</v>
      </c>
      <c r="F337" s="30">
        <v>46192</v>
      </c>
      <c r="G337" s="31" t="s">
        <v>401</v>
      </c>
      <c r="H337" s="31">
        <v>-20006.32</v>
      </c>
      <c r="I337" s="31">
        <v>-3201.01</v>
      </c>
      <c r="J337" s="31">
        <v>-23207.33</v>
      </c>
      <c r="K337" s="31">
        <v>-1334</v>
      </c>
      <c r="L337" s="31">
        <v>1334</v>
      </c>
      <c r="M337" s="31" t="s">
        <v>504</v>
      </c>
      <c r="N337" s="31" t="s">
        <v>544</v>
      </c>
      <c r="P337" s="65">
        <f t="shared" si="227"/>
        <v>30</v>
      </c>
      <c r="Q337" t="str">
        <f t="shared" si="228"/>
        <v>Crédito</v>
      </c>
      <c r="R337">
        <f t="shared" si="229"/>
        <v>19</v>
      </c>
      <c r="S337">
        <f t="shared" si="230"/>
        <v>6</v>
      </c>
      <c r="T337">
        <f t="shared" si="231"/>
        <v>2026</v>
      </c>
      <c r="U337">
        <f t="shared" si="232"/>
        <v>20</v>
      </c>
      <c r="V337">
        <f t="shared" si="233"/>
        <v>5</v>
      </c>
      <c r="W337">
        <f t="shared" si="234"/>
        <v>2026</v>
      </c>
      <c r="X337" s="59">
        <f t="shared" si="235"/>
        <v>20006.32</v>
      </c>
      <c r="Y337" s="59">
        <f t="shared" si="236"/>
        <v>23207.33</v>
      </c>
      <c r="Z337" t="str">
        <f t="shared" si="202"/>
        <v>Vigente</v>
      </c>
      <c r="AA337" s="39">
        <v>46172</v>
      </c>
      <c r="AB337" s="33">
        <f t="shared" si="237"/>
        <v>5</v>
      </c>
      <c r="AC337" s="33">
        <f t="shared" si="238"/>
        <v>22</v>
      </c>
      <c r="AD337" s="33">
        <f t="shared" si="239"/>
        <v>0</v>
      </c>
      <c r="AE337" s="36">
        <f t="shared" si="240"/>
        <v>0</v>
      </c>
      <c r="AF337" s="36">
        <f t="shared" si="241"/>
        <v>0</v>
      </c>
      <c r="AG337" s="36">
        <f t="shared" si="242"/>
        <v>0</v>
      </c>
      <c r="AH337" s="36">
        <f t="shared" si="243"/>
        <v>20006.32</v>
      </c>
    </row>
    <row r="338" spans="1:34" x14ac:dyDescent="0.35">
      <c r="A338" s="31" t="s">
        <v>2146</v>
      </c>
      <c r="B338" s="31" t="s">
        <v>2147</v>
      </c>
      <c r="C338" s="31" t="s">
        <v>801</v>
      </c>
      <c r="D338" s="31" t="s">
        <v>2148</v>
      </c>
      <c r="E338" s="30">
        <v>46156</v>
      </c>
      <c r="F338" s="30">
        <v>46186</v>
      </c>
      <c r="G338" s="31" t="s">
        <v>395</v>
      </c>
      <c r="H338" s="31">
        <v>-22104</v>
      </c>
      <c r="I338" s="31">
        <v>-3536.64</v>
      </c>
      <c r="J338" s="31">
        <v>-25640.639999999999</v>
      </c>
      <c r="K338" s="31">
        <v>-25640.639999999999</v>
      </c>
      <c r="L338" s="31">
        <v>25640.639999999999</v>
      </c>
      <c r="M338" s="31" t="s">
        <v>504</v>
      </c>
      <c r="N338" s="31" t="s">
        <v>544</v>
      </c>
      <c r="P338" s="65">
        <f t="shared" si="227"/>
        <v>30</v>
      </c>
      <c r="Q338" t="str">
        <f t="shared" si="228"/>
        <v>Crédito</v>
      </c>
      <c r="R338">
        <f t="shared" si="229"/>
        <v>13</v>
      </c>
      <c r="S338">
        <f t="shared" si="230"/>
        <v>6</v>
      </c>
      <c r="T338">
        <f t="shared" si="231"/>
        <v>2026</v>
      </c>
      <c r="U338">
        <f t="shared" si="232"/>
        <v>14</v>
      </c>
      <c r="V338">
        <f t="shared" si="233"/>
        <v>5</v>
      </c>
      <c r="W338">
        <f t="shared" si="234"/>
        <v>2026</v>
      </c>
      <c r="X338" s="59">
        <f t="shared" si="235"/>
        <v>22104</v>
      </c>
      <c r="Y338" s="59">
        <f t="shared" si="236"/>
        <v>25640.639999999999</v>
      </c>
      <c r="Z338" t="str">
        <f t="shared" si="202"/>
        <v>Vigente</v>
      </c>
      <c r="AA338" s="39">
        <v>46172</v>
      </c>
      <c r="AB338" s="33">
        <f t="shared" si="237"/>
        <v>5</v>
      </c>
      <c r="AC338" s="33">
        <f t="shared" si="238"/>
        <v>22</v>
      </c>
      <c r="AD338" s="33">
        <f t="shared" si="239"/>
        <v>0</v>
      </c>
      <c r="AE338" s="36">
        <f t="shared" si="240"/>
        <v>0</v>
      </c>
      <c r="AF338" s="36">
        <f t="shared" si="241"/>
        <v>0</v>
      </c>
      <c r="AG338" s="36">
        <f t="shared" si="242"/>
        <v>0</v>
      </c>
      <c r="AH338" s="36">
        <f t="shared" si="243"/>
        <v>22104</v>
      </c>
    </row>
    <row r="339" spans="1:34" x14ac:dyDescent="0.35">
      <c r="A339" s="31" t="s">
        <v>2149</v>
      </c>
      <c r="B339" s="31" t="s">
        <v>2150</v>
      </c>
      <c r="C339" s="31" t="s">
        <v>801</v>
      </c>
      <c r="D339" s="31" t="s">
        <v>2151</v>
      </c>
      <c r="E339" s="30">
        <v>46156</v>
      </c>
      <c r="F339" s="30">
        <v>46186</v>
      </c>
      <c r="G339" s="31" t="s">
        <v>395</v>
      </c>
      <c r="H339" s="31">
        <v>-55260</v>
      </c>
      <c r="I339" s="31">
        <v>-8841.6</v>
      </c>
      <c r="J339" s="31">
        <v>-64101.599999999999</v>
      </c>
      <c r="K339" s="31">
        <v>-64101.599999999999</v>
      </c>
      <c r="L339" s="31">
        <v>64101.599999999999</v>
      </c>
      <c r="M339" s="31" t="s">
        <v>504</v>
      </c>
      <c r="N339" s="31" t="s">
        <v>544</v>
      </c>
      <c r="P339" s="65">
        <f t="shared" si="227"/>
        <v>30</v>
      </c>
      <c r="Q339" t="str">
        <f t="shared" si="228"/>
        <v>Crédito</v>
      </c>
      <c r="R339">
        <f t="shared" si="229"/>
        <v>13</v>
      </c>
      <c r="S339">
        <f t="shared" si="230"/>
        <v>6</v>
      </c>
      <c r="T339">
        <f t="shared" si="231"/>
        <v>2026</v>
      </c>
      <c r="U339">
        <f t="shared" si="232"/>
        <v>14</v>
      </c>
      <c r="V339">
        <f t="shared" si="233"/>
        <v>5</v>
      </c>
      <c r="W339">
        <f t="shared" si="234"/>
        <v>2026</v>
      </c>
      <c r="X339" s="59">
        <f t="shared" si="235"/>
        <v>55260</v>
      </c>
      <c r="Y339" s="59">
        <f t="shared" si="236"/>
        <v>64101.599999999999</v>
      </c>
      <c r="Z339" t="str">
        <f t="shared" si="202"/>
        <v>Vigente</v>
      </c>
      <c r="AA339" s="39">
        <v>46172</v>
      </c>
      <c r="AB339" s="33">
        <f t="shared" si="237"/>
        <v>5</v>
      </c>
      <c r="AC339" s="33">
        <f t="shared" si="238"/>
        <v>22</v>
      </c>
      <c r="AD339" s="33">
        <f t="shared" si="239"/>
        <v>0</v>
      </c>
      <c r="AE339" s="36">
        <f t="shared" si="240"/>
        <v>0</v>
      </c>
      <c r="AF339" s="36">
        <f t="shared" si="241"/>
        <v>0</v>
      </c>
      <c r="AG339" s="36">
        <f t="shared" si="242"/>
        <v>0</v>
      </c>
      <c r="AH339" s="36">
        <f t="shared" si="243"/>
        <v>55260</v>
      </c>
    </row>
    <row r="340" spans="1:34" x14ac:dyDescent="0.35">
      <c r="A340" s="31" t="s">
        <v>2152</v>
      </c>
      <c r="B340" s="31" t="s">
        <v>2153</v>
      </c>
      <c r="C340" s="31" t="s">
        <v>801</v>
      </c>
      <c r="D340" s="31" t="s">
        <v>2154</v>
      </c>
      <c r="E340" s="30">
        <v>46161</v>
      </c>
      <c r="F340" s="30">
        <v>46191</v>
      </c>
      <c r="G340" s="31" t="s">
        <v>395</v>
      </c>
      <c r="H340" s="31">
        <v>-44208</v>
      </c>
      <c r="I340" s="31">
        <v>-7073.28</v>
      </c>
      <c r="J340" s="31">
        <v>-51281.279999999999</v>
      </c>
      <c r="K340" s="31">
        <v>-51281.279999999999</v>
      </c>
      <c r="L340" s="31">
        <v>51281.279999999999</v>
      </c>
      <c r="M340" s="31" t="s">
        <v>504</v>
      </c>
      <c r="N340" s="31" t="s">
        <v>544</v>
      </c>
      <c r="P340" s="65">
        <f t="shared" si="227"/>
        <v>30</v>
      </c>
      <c r="Q340" t="str">
        <f t="shared" si="228"/>
        <v>Crédito</v>
      </c>
      <c r="R340">
        <f t="shared" si="229"/>
        <v>18</v>
      </c>
      <c r="S340">
        <f t="shared" si="230"/>
        <v>6</v>
      </c>
      <c r="T340">
        <f t="shared" si="231"/>
        <v>2026</v>
      </c>
      <c r="U340">
        <f t="shared" si="232"/>
        <v>19</v>
      </c>
      <c r="V340">
        <f t="shared" si="233"/>
        <v>5</v>
      </c>
      <c r="W340">
        <f t="shared" si="234"/>
        <v>2026</v>
      </c>
      <c r="X340" s="59">
        <f t="shared" si="235"/>
        <v>44208</v>
      </c>
      <c r="Y340" s="59">
        <f t="shared" si="236"/>
        <v>51281.279999999999</v>
      </c>
      <c r="Z340" t="str">
        <f t="shared" si="202"/>
        <v>Vigente</v>
      </c>
      <c r="AA340" s="39">
        <v>46172</v>
      </c>
      <c r="AB340" s="33">
        <f t="shared" si="237"/>
        <v>5</v>
      </c>
      <c r="AC340" s="33">
        <f t="shared" si="238"/>
        <v>22</v>
      </c>
      <c r="AD340" s="33">
        <f t="shared" si="239"/>
        <v>0</v>
      </c>
      <c r="AE340" s="36">
        <f t="shared" si="240"/>
        <v>0</v>
      </c>
      <c r="AF340" s="36">
        <f t="shared" si="241"/>
        <v>0</v>
      </c>
      <c r="AG340" s="36">
        <f t="shared" si="242"/>
        <v>0</v>
      </c>
      <c r="AH340" s="36">
        <f t="shared" si="243"/>
        <v>44208</v>
      </c>
    </row>
    <row r="341" spans="1:34" x14ac:dyDescent="0.35">
      <c r="A341" s="31" t="s">
        <v>2155</v>
      </c>
      <c r="B341" s="31" t="s">
        <v>2156</v>
      </c>
      <c r="C341" s="31" t="s">
        <v>548</v>
      </c>
      <c r="D341" s="31" t="s">
        <v>2157</v>
      </c>
      <c r="E341" s="30">
        <v>46155</v>
      </c>
      <c r="F341" s="30">
        <v>46175</v>
      </c>
      <c r="G341" s="31" t="s">
        <v>395</v>
      </c>
      <c r="H341" s="31">
        <v>-63000</v>
      </c>
      <c r="I341" s="31">
        <v>-10080</v>
      </c>
      <c r="J341" s="31">
        <v>-73080</v>
      </c>
      <c r="K341" s="31">
        <v>-73080</v>
      </c>
      <c r="L341" s="31">
        <v>73080</v>
      </c>
      <c r="M341" s="31" t="s">
        <v>504</v>
      </c>
      <c r="N341" s="31" t="s">
        <v>544</v>
      </c>
      <c r="P341" s="65">
        <f t="shared" si="227"/>
        <v>20</v>
      </c>
      <c r="Q341" t="str">
        <f t="shared" si="228"/>
        <v>Crédito</v>
      </c>
      <c r="R341">
        <f t="shared" si="229"/>
        <v>2</v>
      </c>
      <c r="S341">
        <f t="shared" si="230"/>
        <v>6</v>
      </c>
      <c r="T341">
        <f t="shared" si="231"/>
        <v>2026</v>
      </c>
      <c r="U341">
        <f t="shared" si="232"/>
        <v>13</v>
      </c>
      <c r="V341">
        <f t="shared" si="233"/>
        <v>5</v>
      </c>
      <c r="W341">
        <f t="shared" si="234"/>
        <v>2026</v>
      </c>
      <c r="X341" s="59">
        <f t="shared" si="235"/>
        <v>63000</v>
      </c>
      <c r="Y341" s="59">
        <f t="shared" si="236"/>
        <v>73080</v>
      </c>
      <c r="Z341" t="str">
        <f t="shared" si="202"/>
        <v>Vigente</v>
      </c>
      <c r="AA341" s="39">
        <v>46172</v>
      </c>
      <c r="AB341" s="33">
        <f t="shared" si="237"/>
        <v>5</v>
      </c>
      <c r="AC341" s="33">
        <f t="shared" si="238"/>
        <v>22</v>
      </c>
      <c r="AD341" s="33">
        <f t="shared" si="239"/>
        <v>0</v>
      </c>
      <c r="AE341" s="36">
        <f t="shared" si="240"/>
        <v>0</v>
      </c>
      <c r="AF341" s="36">
        <f t="shared" si="241"/>
        <v>0</v>
      </c>
      <c r="AG341" s="36">
        <f t="shared" si="242"/>
        <v>0</v>
      </c>
      <c r="AH341" s="36">
        <f t="shared" si="243"/>
        <v>63000</v>
      </c>
    </row>
    <row r="342" spans="1:34" x14ac:dyDescent="0.35">
      <c r="A342" s="31" t="s">
        <v>2158</v>
      </c>
      <c r="B342" s="31" t="s">
        <v>2159</v>
      </c>
      <c r="C342" s="31" t="s">
        <v>414</v>
      </c>
      <c r="D342" s="31" t="s">
        <v>2160</v>
      </c>
      <c r="E342" s="30">
        <v>46155</v>
      </c>
      <c r="F342" s="30">
        <v>46185</v>
      </c>
      <c r="G342" s="31" t="s">
        <v>395</v>
      </c>
      <c r="H342" s="31">
        <v>-5000</v>
      </c>
      <c r="I342" s="31">
        <v>-800</v>
      </c>
      <c r="J342" s="31">
        <v>-5800</v>
      </c>
      <c r="K342" s="31">
        <v>-5800</v>
      </c>
      <c r="L342" s="31">
        <v>5800</v>
      </c>
      <c r="M342" s="31" t="s">
        <v>504</v>
      </c>
      <c r="N342" s="31" t="s">
        <v>544</v>
      </c>
      <c r="P342" s="65">
        <f t="shared" si="227"/>
        <v>30</v>
      </c>
      <c r="Q342" t="str">
        <f t="shared" si="228"/>
        <v>Crédito</v>
      </c>
      <c r="R342">
        <f t="shared" si="229"/>
        <v>12</v>
      </c>
      <c r="S342">
        <f t="shared" si="230"/>
        <v>6</v>
      </c>
      <c r="T342">
        <f t="shared" si="231"/>
        <v>2026</v>
      </c>
      <c r="U342">
        <f t="shared" si="232"/>
        <v>13</v>
      </c>
      <c r="V342">
        <f t="shared" si="233"/>
        <v>5</v>
      </c>
      <c r="W342">
        <f t="shared" si="234"/>
        <v>2026</v>
      </c>
      <c r="X342" s="59">
        <f t="shared" si="235"/>
        <v>5000</v>
      </c>
      <c r="Y342" s="59">
        <f t="shared" si="236"/>
        <v>5800</v>
      </c>
      <c r="Z342" t="str">
        <f t="shared" si="202"/>
        <v>Vigente</v>
      </c>
      <c r="AA342" s="39">
        <v>46172</v>
      </c>
      <c r="AB342" s="33">
        <f t="shared" si="237"/>
        <v>5</v>
      </c>
      <c r="AC342" s="33">
        <f t="shared" si="238"/>
        <v>22</v>
      </c>
      <c r="AD342" s="33">
        <f t="shared" si="239"/>
        <v>0</v>
      </c>
      <c r="AE342" s="36">
        <f t="shared" si="240"/>
        <v>0</v>
      </c>
      <c r="AF342" s="36">
        <f t="shared" si="241"/>
        <v>0</v>
      </c>
      <c r="AG342" s="36">
        <f t="shared" si="242"/>
        <v>0</v>
      </c>
      <c r="AH342" s="36">
        <f t="shared" si="243"/>
        <v>5000</v>
      </c>
    </row>
    <row r="343" spans="1:34" x14ac:dyDescent="0.35">
      <c r="A343" s="31" t="s">
        <v>2161</v>
      </c>
      <c r="B343" s="31" t="s">
        <v>2162</v>
      </c>
      <c r="C343" s="31" t="s">
        <v>801</v>
      </c>
      <c r="D343" s="31" t="s">
        <v>2163</v>
      </c>
      <c r="E343" s="30">
        <v>46153</v>
      </c>
      <c r="F343" s="30">
        <v>46183</v>
      </c>
      <c r="G343" s="31" t="s">
        <v>395</v>
      </c>
      <c r="H343" s="31">
        <v>-55260</v>
      </c>
      <c r="I343" s="31">
        <v>-8841.6</v>
      </c>
      <c r="J343" s="31">
        <v>-64101.599999999999</v>
      </c>
      <c r="K343" s="31">
        <v>-64101.599999999999</v>
      </c>
      <c r="L343" s="31">
        <v>64101.599999999999</v>
      </c>
      <c r="M343" s="31" t="s">
        <v>504</v>
      </c>
      <c r="N343" s="31" t="s">
        <v>544</v>
      </c>
      <c r="P343" s="65">
        <f t="shared" si="227"/>
        <v>30</v>
      </c>
      <c r="Q343" t="str">
        <f t="shared" si="228"/>
        <v>Crédito</v>
      </c>
      <c r="R343">
        <f t="shared" si="229"/>
        <v>10</v>
      </c>
      <c r="S343">
        <f t="shared" si="230"/>
        <v>6</v>
      </c>
      <c r="T343">
        <f t="shared" si="231"/>
        <v>2026</v>
      </c>
      <c r="U343">
        <f t="shared" si="232"/>
        <v>11</v>
      </c>
      <c r="V343">
        <f t="shared" si="233"/>
        <v>5</v>
      </c>
      <c r="W343">
        <f t="shared" si="234"/>
        <v>2026</v>
      </c>
      <c r="X343" s="59">
        <f t="shared" si="235"/>
        <v>55260</v>
      </c>
      <c r="Y343" s="59">
        <f t="shared" si="236"/>
        <v>64101.599999999999</v>
      </c>
      <c r="Z343" t="str">
        <f t="shared" si="202"/>
        <v>Vigente</v>
      </c>
      <c r="AA343" s="39">
        <v>46172</v>
      </c>
      <c r="AB343" s="33">
        <f t="shared" si="237"/>
        <v>5</v>
      </c>
      <c r="AC343" s="33">
        <f t="shared" si="238"/>
        <v>22</v>
      </c>
      <c r="AD343" s="33">
        <f t="shared" si="239"/>
        <v>0</v>
      </c>
      <c r="AE343" s="36">
        <f t="shared" si="240"/>
        <v>0</v>
      </c>
      <c r="AF343" s="36">
        <f t="shared" si="241"/>
        <v>0</v>
      </c>
      <c r="AG343" s="36">
        <f t="shared" si="242"/>
        <v>0</v>
      </c>
      <c r="AH343" s="36">
        <f t="shared" si="243"/>
        <v>55260</v>
      </c>
    </row>
    <row r="344" spans="1:34" x14ac:dyDescent="0.35">
      <c r="A344" s="31" t="s">
        <v>2084</v>
      </c>
      <c r="B344" s="31" t="s">
        <v>2085</v>
      </c>
      <c r="C344" s="31" t="s">
        <v>414</v>
      </c>
      <c r="D344" s="31" t="s">
        <v>2086</v>
      </c>
      <c r="E344" s="30">
        <v>46154</v>
      </c>
      <c r="F344" s="30">
        <v>46184</v>
      </c>
      <c r="G344" s="31" t="s">
        <v>395</v>
      </c>
      <c r="H344" s="31">
        <v>-11000</v>
      </c>
      <c r="I344" s="31">
        <v>-1760</v>
      </c>
      <c r="J344" s="31">
        <v>-12760</v>
      </c>
      <c r="K344" s="31">
        <v>-12760</v>
      </c>
      <c r="L344" s="31">
        <v>12760</v>
      </c>
      <c r="M344" s="31" t="s">
        <v>504</v>
      </c>
      <c r="N344" s="31" t="s">
        <v>544</v>
      </c>
      <c r="P344" s="65">
        <f t="shared" si="227"/>
        <v>30</v>
      </c>
      <c r="Q344" t="str">
        <f t="shared" si="228"/>
        <v>Crédito</v>
      </c>
      <c r="R344">
        <f t="shared" si="229"/>
        <v>11</v>
      </c>
      <c r="S344">
        <f t="shared" si="230"/>
        <v>6</v>
      </c>
      <c r="T344">
        <f t="shared" si="231"/>
        <v>2026</v>
      </c>
      <c r="U344">
        <f t="shared" si="232"/>
        <v>12</v>
      </c>
      <c r="V344">
        <f t="shared" si="233"/>
        <v>5</v>
      </c>
      <c r="W344">
        <f t="shared" si="234"/>
        <v>2026</v>
      </c>
      <c r="X344" s="59">
        <f t="shared" si="235"/>
        <v>11000</v>
      </c>
      <c r="Y344" s="59">
        <f t="shared" si="236"/>
        <v>12760</v>
      </c>
      <c r="Z344" t="str">
        <f t="shared" si="202"/>
        <v>Vigente</v>
      </c>
      <c r="AA344" s="39">
        <v>46172</v>
      </c>
      <c r="AB344" s="33">
        <f t="shared" si="237"/>
        <v>5</v>
      </c>
      <c r="AC344" s="33">
        <f t="shared" si="238"/>
        <v>22</v>
      </c>
      <c r="AD344" s="33">
        <f t="shared" si="239"/>
        <v>0</v>
      </c>
      <c r="AE344" s="36">
        <f t="shared" si="240"/>
        <v>0</v>
      </c>
      <c r="AF344" s="36">
        <f t="shared" si="241"/>
        <v>0</v>
      </c>
      <c r="AG344" s="36">
        <f t="shared" si="242"/>
        <v>0</v>
      </c>
      <c r="AH344" s="36">
        <f t="shared" si="243"/>
        <v>11000</v>
      </c>
    </row>
    <row r="345" spans="1:34" x14ac:dyDescent="0.35">
      <c r="A345" s="31" t="s">
        <v>2087</v>
      </c>
      <c r="B345" s="31" t="s">
        <v>2088</v>
      </c>
      <c r="C345" s="31" t="s">
        <v>644</v>
      </c>
      <c r="D345" s="31" t="s">
        <v>1513</v>
      </c>
      <c r="E345" s="30">
        <v>46153</v>
      </c>
      <c r="F345" s="30">
        <v>46183</v>
      </c>
      <c r="G345" s="31" t="s">
        <v>401</v>
      </c>
      <c r="H345" s="31">
        <v>-98636.82</v>
      </c>
      <c r="I345" s="31">
        <v>-15781.89</v>
      </c>
      <c r="J345" s="31">
        <v>-114418.71</v>
      </c>
      <c r="K345" s="31">
        <v>-6648.19</v>
      </c>
      <c r="L345" s="31">
        <v>6648.19</v>
      </c>
      <c r="M345" s="31" t="s">
        <v>504</v>
      </c>
      <c r="N345" s="31" t="s">
        <v>544</v>
      </c>
      <c r="P345" s="65">
        <f t="shared" si="227"/>
        <v>30</v>
      </c>
      <c r="Q345" t="str">
        <f t="shared" si="228"/>
        <v>Crédito</v>
      </c>
      <c r="R345">
        <f t="shared" si="229"/>
        <v>10</v>
      </c>
      <c r="S345">
        <f t="shared" si="230"/>
        <v>6</v>
      </c>
      <c r="T345">
        <f t="shared" si="231"/>
        <v>2026</v>
      </c>
      <c r="U345">
        <f t="shared" si="232"/>
        <v>11</v>
      </c>
      <c r="V345">
        <f t="shared" si="233"/>
        <v>5</v>
      </c>
      <c r="W345">
        <f t="shared" si="234"/>
        <v>2026</v>
      </c>
      <c r="X345" s="59">
        <f t="shared" si="235"/>
        <v>98636.82</v>
      </c>
      <c r="Y345" s="59">
        <f t="shared" si="236"/>
        <v>114418.71</v>
      </c>
      <c r="Z345" t="str">
        <f t="shared" si="202"/>
        <v>Vigente</v>
      </c>
      <c r="AA345" s="39">
        <v>46172</v>
      </c>
      <c r="AB345" s="33">
        <f t="shared" si="237"/>
        <v>5</v>
      </c>
      <c r="AC345" s="33">
        <f t="shared" si="238"/>
        <v>22</v>
      </c>
      <c r="AD345" s="33">
        <f t="shared" si="239"/>
        <v>0</v>
      </c>
      <c r="AE345" s="36">
        <f t="shared" si="240"/>
        <v>0</v>
      </c>
      <c r="AF345" s="36">
        <f t="shared" si="241"/>
        <v>0</v>
      </c>
      <c r="AG345" s="36">
        <f t="shared" si="242"/>
        <v>0</v>
      </c>
      <c r="AH345" s="36">
        <f t="shared" si="243"/>
        <v>98636.82</v>
      </c>
    </row>
    <row r="346" spans="1:34" x14ac:dyDescent="0.35">
      <c r="A346" s="31" t="s">
        <v>2089</v>
      </c>
      <c r="B346" s="31" t="s">
        <v>2090</v>
      </c>
      <c r="C346" s="31" t="s">
        <v>414</v>
      </c>
      <c r="D346" s="31" t="s">
        <v>2091</v>
      </c>
      <c r="E346" s="30">
        <v>46153</v>
      </c>
      <c r="F346" s="30">
        <v>46183</v>
      </c>
      <c r="G346" s="31" t="s">
        <v>395</v>
      </c>
      <c r="H346" s="31">
        <v>-9600</v>
      </c>
      <c r="I346" s="31">
        <v>-1536</v>
      </c>
      <c r="J346" s="31">
        <v>-11136</v>
      </c>
      <c r="K346" s="31">
        <v>-11136</v>
      </c>
      <c r="L346" s="31">
        <v>11136</v>
      </c>
      <c r="M346" s="31" t="s">
        <v>504</v>
      </c>
      <c r="N346" s="31" t="s">
        <v>544</v>
      </c>
      <c r="P346" s="65">
        <f t="shared" si="227"/>
        <v>30</v>
      </c>
      <c r="Q346" t="str">
        <f t="shared" si="228"/>
        <v>Crédito</v>
      </c>
      <c r="R346">
        <f t="shared" si="229"/>
        <v>10</v>
      </c>
      <c r="S346">
        <f t="shared" si="230"/>
        <v>6</v>
      </c>
      <c r="T346">
        <f t="shared" si="231"/>
        <v>2026</v>
      </c>
      <c r="U346">
        <f t="shared" si="232"/>
        <v>11</v>
      </c>
      <c r="V346">
        <f t="shared" si="233"/>
        <v>5</v>
      </c>
      <c r="W346">
        <f t="shared" si="234"/>
        <v>2026</v>
      </c>
      <c r="X346" s="59">
        <f t="shared" si="235"/>
        <v>9600</v>
      </c>
      <c r="Y346" s="59">
        <f t="shared" si="236"/>
        <v>11136</v>
      </c>
      <c r="Z346" t="str">
        <f t="shared" si="202"/>
        <v>Vigente</v>
      </c>
      <c r="AA346" s="39">
        <v>46172</v>
      </c>
      <c r="AB346" s="33">
        <f t="shared" si="237"/>
        <v>5</v>
      </c>
      <c r="AC346" s="33">
        <f t="shared" si="238"/>
        <v>22</v>
      </c>
      <c r="AD346" s="33">
        <f t="shared" si="239"/>
        <v>0</v>
      </c>
      <c r="AE346" s="36">
        <f t="shared" si="240"/>
        <v>0</v>
      </c>
      <c r="AF346" s="36">
        <f t="shared" si="241"/>
        <v>0</v>
      </c>
      <c r="AG346" s="36">
        <f t="shared" si="242"/>
        <v>0</v>
      </c>
      <c r="AH346" s="36">
        <f t="shared" si="243"/>
        <v>9600</v>
      </c>
    </row>
    <row r="347" spans="1:34" x14ac:dyDescent="0.35">
      <c r="A347" s="31" t="s">
        <v>2092</v>
      </c>
      <c r="B347" s="31" t="s">
        <v>2093</v>
      </c>
      <c r="C347" s="31" t="s">
        <v>414</v>
      </c>
      <c r="D347" s="31" t="s">
        <v>2094</v>
      </c>
      <c r="E347" s="30">
        <v>46148</v>
      </c>
      <c r="F347" s="30">
        <v>46178</v>
      </c>
      <c r="G347" s="31" t="s">
        <v>395</v>
      </c>
      <c r="H347" s="31">
        <v>-3200</v>
      </c>
      <c r="I347" s="31"/>
      <c r="J347" s="31">
        <v>-3200</v>
      </c>
      <c r="K347" s="31">
        <v>-3200</v>
      </c>
      <c r="L347" s="31">
        <v>3200</v>
      </c>
      <c r="M347" s="31" t="s">
        <v>504</v>
      </c>
      <c r="N347" s="31" t="s">
        <v>544</v>
      </c>
      <c r="P347" s="65">
        <f t="shared" si="227"/>
        <v>30</v>
      </c>
      <c r="Q347" t="str">
        <f t="shared" si="228"/>
        <v>Crédito</v>
      </c>
      <c r="R347">
        <f t="shared" si="229"/>
        <v>5</v>
      </c>
      <c r="S347">
        <f t="shared" si="230"/>
        <v>6</v>
      </c>
      <c r="T347">
        <f t="shared" si="231"/>
        <v>2026</v>
      </c>
      <c r="U347">
        <f t="shared" si="232"/>
        <v>6</v>
      </c>
      <c r="V347">
        <f t="shared" si="233"/>
        <v>5</v>
      </c>
      <c r="W347">
        <f t="shared" si="234"/>
        <v>2026</v>
      </c>
      <c r="X347" s="59">
        <f t="shared" si="235"/>
        <v>3200</v>
      </c>
      <c r="Y347" s="59">
        <f t="shared" si="236"/>
        <v>3200</v>
      </c>
      <c r="Z347" t="str">
        <f t="shared" si="202"/>
        <v>Vigente</v>
      </c>
      <c r="AA347" s="39">
        <v>46172</v>
      </c>
      <c r="AB347" s="33">
        <f t="shared" si="237"/>
        <v>5</v>
      </c>
      <c r="AC347" s="33">
        <f t="shared" si="238"/>
        <v>22</v>
      </c>
      <c r="AD347" s="33">
        <f t="shared" si="239"/>
        <v>0</v>
      </c>
      <c r="AE347" s="36">
        <f t="shared" si="240"/>
        <v>0</v>
      </c>
      <c r="AF347" s="36">
        <f t="shared" si="241"/>
        <v>0</v>
      </c>
      <c r="AG347" s="36">
        <f t="shared" si="242"/>
        <v>0</v>
      </c>
      <c r="AH347" s="36">
        <f t="shared" si="243"/>
        <v>3200</v>
      </c>
    </row>
    <row r="348" spans="1:34" x14ac:dyDescent="0.35">
      <c r="A348" s="31" t="s">
        <v>2095</v>
      </c>
      <c r="B348" s="31" t="s">
        <v>2096</v>
      </c>
      <c r="C348" s="31" t="s">
        <v>414</v>
      </c>
      <c r="D348" s="31" t="s">
        <v>2097</v>
      </c>
      <c r="E348" s="30">
        <v>46150</v>
      </c>
      <c r="F348" s="30">
        <v>46180</v>
      </c>
      <c r="G348" s="31" t="s">
        <v>395</v>
      </c>
      <c r="H348" s="31">
        <v>-16800</v>
      </c>
      <c r="I348" s="31">
        <v>-2688</v>
      </c>
      <c r="J348" s="31">
        <v>-19488</v>
      </c>
      <c r="K348" s="31">
        <v>-19488</v>
      </c>
      <c r="L348" s="31">
        <v>19488</v>
      </c>
      <c r="M348" s="31" t="s">
        <v>504</v>
      </c>
      <c r="N348" s="31" t="s">
        <v>544</v>
      </c>
      <c r="P348" s="65">
        <f t="shared" si="227"/>
        <v>30</v>
      </c>
      <c r="Q348" t="str">
        <f t="shared" si="228"/>
        <v>Crédito</v>
      </c>
      <c r="R348">
        <f t="shared" si="229"/>
        <v>7</v>
      </c>
      <c r="S348">
        <f t="shared" si="230"/>
        <v>6</v>
      </c>
      <c r="T348">
        <f t="shared" si="231"/>
        <v>2026</v>
      </c>
      <c r="U348">
        <f t="shared" si="232"/>
        <v>8</v>
      </c>
      <c r="V348">
        <f t="shared" si="233"/>
        <v>5</v>
      </c>
      <c r="W348">
        <f t="shared" si="234"/>
        <v>2026</v>
      </c>
      <c r="X348" s="59">
        <f t="shared" si="235"/>
        <v>16800</v>
      </c>
      <c r="Y348" s="59">
        <f t="shared" si="236"/>
        <v>19488</v>
      </c>
      <c r="Z348" t="str">
        <f t="shared" si="202"/>
        <v>Vigente</v>
      </c>
      <c r="AA348" s="39">
        <v>46172</v>
      </c>
      <c r="AB348" s="33">
        <f t="shared" si="237"/>
        <v>5</v>
      </c>
      <c r="AC348" s="33">
        <f t="shared" si="238"/>
        <v>22</v>
      </c>
      <c r="AD348" s="33">
        <f t="shared" si="239"/>
        <v>0</v>
      </c>
      <c r="AE348" s="36">
        <f t="shared" si="240"/>
        <v>0</v>
      </c>
      <c r="AF348" s="36">
        <f t="shared" si="241"/>
        <v>0</v>
      </c>
      <c r="AG348" s="36">
        <f t="shared" si="242"/>
        <v>0</v>
      </c>
      <c r="AH348" s="36">
        <f t="shared" si="243"/>
        <v>16800</v>
      </c>
    </row>
    <row r="349" spans="1:34" x14ac:dyDescent="0.35">
      <c r="A349" s="31" t="s">
        <v>2098</v>
      </c>
      <c r="B349" s="31" t="s">
        <v>2099</v>
      </c>
      <c r="C349" s="31" t="s">
        <v>414</v>
      </c>
      <c r="D349" s="31" t="s">
        <v>2100</v>
      </c>
      <c r="E349" s="30">
        <v>46150</v>
      </c>
      <c r="F349" s="30">
        <v>46180</v>
      </c>
      <c r="G349" s="31" t="s">
        <v>395</v>
      </c>
      <c r="H349" s="31">
        <v>-11600</v>
      </c>
      <c r="I349" s="31">
        <v>-1856</v>
      </c>
      <c r="J349" s="31">
        <v>-13456</v>
      </c>
      <c r="K349" s="31">
        <v>-13456</v>
      </c>
      <c r="L349" s="31">
        <v>13456</v>
      </c>
      <c r="M349" s="31" t="s">
        <v>504</v>
      </c>
      <c r="N349" s="31" t="s">
        <v>544</v>
      </c>
      <c r="P349" s="65">
        <f t="shared" si="227"/>
        <v>30</v>
      </c>
      <c r="Q349" t="str">
        <f t="shared" si="228"/>
        <v>Crédito</v>
      </c>
      <c r="R349">
        <f t="shared" si="229"/>
        <v>7</v>
      </c>
      <c r="S349">
        <f t="shared" si="230"/>
        <v>6</v>
      </c>
      <c r="T349">
        <f t="shared" si="231"/>
        <v>2026</v>
      </c>
      <c r="U349">
        <f t="shared" si="232"/>
        <v>8</v>
      </c>
      <c r="V349">
        <f t="shared" si="233"/>
        <v>5</v>
      </c>
      <c r="W349">
        <f t="shared" si="234"/>
        <v>2026</v>
      </c>
      <c r="X349" s="59">
        <f t="shared" si="235"/>
        <v>11600</v>
      </c>
      <c r="Y349" s="59">
        <f t="shared" si="236"/>
        <v>13456</v>
      </c>
      <c r="Z349" t="str">
        <f t="shared" si="202"/>
        <v>Vigente</v>
      </c>
      <c r="AA349" s="39">
        <v>46172</v>
      </c>
      <c r="AB349" s="33">
        <f t="shared" si="237"/>
        <v>5</v>
      </c>
      <c r="AC349" s="33">
        <f t="shared" si="238"/>
        <v>22</v>
      </c>
      <c r="AD349" s="33">
        <f t="shared" si="239"/>
        <v>0</v>
      </c>
      <c r="AE349" s="36">
        <f t="shared" si="240"/>
        <v>0</v>
      </c>
      <c r="AF349" s="36">
        <f t="shared" si="241"/>
        <v>0</v>
      </c>
      <c r="AG349" s="36">
        <f t="shared" si="242"/>
        <v>0</v>
      </c>
      <c r="AH349" s="36">
        <f t="shared" si="243"/>
        <v>11600</v>
      </c>
    </row>
    <row r="350" spans="1:34" x14ac:dyDescent="0.35">
      <c r="A350" s="31" t="s">
        <v>2101</v>
      </c>
      <c r="B350" s="31" t="s">
        <v>2102</v>
      </c>
      <c r="C350" s="31" t="s">
        <v>1329</v>
      </c>
      <c r="D350" s="31" t="s">
        <v>2103</v>
      </c>
      <c r="E350" s="30">
        <v>46148</v>
      </c>
      <c r="F350" s="30">
        <v>46178</v>
      </c>
      <c r="G350" s="31" t="s">
        <v>395</v>
      </c>
      <c r="H350" s="31">
        <v>-84304</v>
      </c>
      <c r="I350" s="31">
        <v>-13488.64</v>
      </c>
      <c r="J350" s="31">
        <v>-97792.639999999999</v>
      </c>
      <c r="K350" s="31">
        <v>-97792.639999999999</v>
      </c>
      <c r="L350" s="31">
        <v>97792.639999999999</v>
      </c>
      <c r="M350" s="31" t="s">
        <v>504</v>
      </c>
      <c r="N350" s="31" t="s">
        <v>544</v>
      </c>
      <c r="P350" s="65">
        <f t="shared" si="227"/>
        <v>30</v>
      </c>
      <c r="Q350" t="str">
        <f t="shared" si="228"/>
        <v>Crédito</v>
      </c>
      <c r="R350">
        <f t="shared" si="229"/>
        <v>5</v>
      </c>
      <c r="S350">
        <f t="shared" si="230"/>
        <v>6</v>
      </c>
      <c r="T350">
        <f t="shared" si="231"/>
        <v>2026</v>
      </c>
      <c r="U350">
        <f t="shared" si="232"/>
        <v>6</v>
      </c>
      <c r="V350">
        <f t="shared" si="233"/>
        <v>5</v>
      </c>
      <c r="W350">
        <f t="shared" si="234"/>
        <v>2026</v>
      </c>
      <c r="X350" s="59">
        <f t="shared" si="235"/>
        <v>84304</v>
      </c>
      <c r="Y350" s="59">
        <f t="shared" si="236"/>
        <v>97792.639999999999</v>
      </c>
      <c r="Z350" t="str">
        <f t="shared" si="202"/>
        <v>Vigente</v>
      </c>
      <c r="AA350" s="39">
        <v>46172</v>
      </c>
      <c r="AB350" s="33">
        <f t="shared" si="237"/>
        <v>5</v>
      </c>
      <c r="AC350" s="33">
        <f t="shared" si="238"/>
        <v>22</v>
      </c>
      <c r="AD350" s="33">
        <f t="shared" si="239"/>
        <v>0</v>
      </c>
      <c r="AE350" s="36">
        <f t="shared" si="240"/>
        <v>0</v>
      </c>
      <c r="AF350" s="36">
        <f t="shared" si="241"/>
        <v>0</v>
      </c>
      <c r="AG350" s="36">
        <f t="shared" si="242"/>
        <v>0</v>
      </c>
      <c r="AH350" s="36">
        <f t="shared" si="243"/>
        <v>84304</v>
      </c>
    </row>
    <row r="351" spans="1:34" x14ac:dyDescent="0.35">
      <c r="A351" s="31" t="s">
        <v>2104</v>
      </c>
      <c r="B351" s="31" t="s">
        <v>2105</v>
      </c>
      <c r="C351" s="31" t="s">
        <v>801</v>
      </c>
      <c r="D351" s="31" t="s">
        <v>2106</v>
      </c>
      <c r="E351" s="30">
        <v>46147</v>
      </c>
      <c r="F351" s="30">
        <v>46177</v>
      </c>
      <c r="G351" s="31" t="s">
        <v>395</v>
      </c>
      <c r="H351" s="31">
        <v>-44208</v>
      </c>
      <c r="I351" s="31">
        <v>-7073.28</v>
      </c>
      <c r="J351" s="31">
        <v>-51281.279999999999</v>
      </c>
      <c r="K351" s="31">
        <v>-51281.279999999999</v>
      </c>
      <c r="L351" s="31">
        <v>51281.279999999999</v>
      </c>
      <c r="M351" s="31" t="s">
        <v>504</v>
      </c>
      <c r="N351" s="31" t="s">
        <v>544</v>
      </c>
      <c r="P351" s="65">
        <f t="shared" si="227"/>
        <v>30</v>
      </c>
      <c r="Q351" t="str">
        <f t="shared" si="228"/>
        <v>Crédito</v>
      </c>
      <c r="R351">
        <f t="shared" si="229"/>
        <v>4</v>
      </c>
      <c r="S351">
        <f t="shared" si="230"/>
        <v>6</v>
      </c>
      <c r="T351">
        <f t="shared" si="231"/>
        <v>2026</v>
      </c>
      <c r="U351">
        <f t="shared" si="232"/>
        <v>5</v>
      </c>
      <c r="V351">
        <f t="shared" si="233"/>
        <v>5</v>
      </c>
      <c r="W351">
        <f t="shared" si="234"/>
        <v>2026</v>
      </c>
      <c r="X351" s="59">
        <f t="shared" si="235"/>
        <v>44208</v>
      </c>
      <c r="Y351" s="59">
        <f t="shared" si="236"/>
        <v>51281.279999999999</v>
      </c>
      <c r="Z351" t="str">
        <f t="shared" si="202"/>
        <v>Vigente</v>
      </c>
      <c r="AA351" s="39">
        <v>46172</v>
      </c>
      <c r="AB351" s="33">
        <f t="shared" si="237"/>
        <v>5</v>
      </c>
      <c r="AC351" s="33">
        <f t="shared" si="238"/>
        <v>22</v>
      </c>
      <c r="AD351" s="33">
        <f t="shared" si="239"/>
        <v>0</v>
      </c>
      <c r="AE351" s="36">
        <f t="shared" si="240"/>
        <v>0</v>
      </c>
      <c r="AF351" s="36">
        <f t="shared" si="241"/>
        <v>0</v>
      </c>
      <c r="AG351" s="36">
        <f t="shared" si="242"/>
        <v>0</v>
      </c>
      <c r="AH351" s="36">
        <f t="shared" si="243"/>
        <v>44208</v>
      </c>
    </row>
    <row r="352" spans="1:34" x14ac:dyDescent="0.35">
      <c r="A352" s="31" t="s">
        <v>2107</v>
      </c>
      <c r="B352" s="31" t="s">
        <v>2108</v>
      </c>
      <c r="C352" s="31" t="s">
        <v>1030</v>
      </c>
      <c r="D352" s="31" t="s">
        <v>2109</v>
      </c>
      <c r="E352" s="30">
        <v>46147</v>
      </c>
      <c r="F352" s="30">
        <v>46177</v>
      </c>
      <c r="G352" s="31" t="s">
        <v>401</v>
      </c>
      <c r="H352" s="31">
        <v>-80904.52</v>
      </c>
      <c r="I352" s="31">
        <v>-12944.72</v>
      </c>
      <c r="J352" s="31">
        <v>-93849.24</v>
      </c>
      <c r="K352" s="31">
        <v>-5359.2</v>
      </c>
      <c r="L352" s="31">
        <v>5359.2</v>
      </c>
      <c r="M352" s="31" t="s">
        <v>504</v>
      </c>
      <c r="N352" s="31" t="s">
        <v>544</v>
      </c>
      <c r="P352" s="65">
        <f t="shared" si="227"/>
        <v>30</v>
      </c>
      <c r="Q352" t="str">
        <f t="shared" si="228"/>
        <v>Crédito</v>
      </c>
      <c r="R352">
        <f t="shared" si="229"/>
        <v>4</v>
      </c>
      <c r="S352">
        <f t="shared" si="230"/>
        <v>6</v>
      </c>
      <c r="T352">
        <f t="shared" si="231"/>
        <v>2026</v>
      </c>
      <c r="U352">
        <f t="shared" si="232"/>
        <v>5</v>
      </c>
      <c r="V352">
        <f t="shared" si="233"/>
        <v>5</v>
      </c>
      <c r="W352">
        <f t="shared" si="234"/>
        <v>2026</v>
      </c>
      <c r="X352" s="59">
        <f t="shared" si="235"/>
        <v>80904.52</v>
      </c>
      <c r="Y352" s="59">
        <f t="shared" si="236"/>
        <v>93849.24</v>
      </c>
      <c r="Z352" t="str">
        <f t="shared" si="202"/>
        <v>Vigente</v>
      </c>
      <c r="AA352" s="39">
        <v>46172</v>
      </c>
      <c r="AB352" s="33">
        <f t="shared" si="237"/>
        <v>5</v>
      </c>
      <c r="AC352" s="33">
        <f t="shared" si="238"/>
        <v>22</v>
      </c>
      <c r="AD352" s="33">
        <f t="shared" si="239"/>
        <v>0</v>
      </c>
      <c r="AE352" s="36">
        <f t="shared" si="240"/>
        <v>0</v>
      </c>
      <c r="AF352" s="36">
        <f t="shared" si="241"/>
        <v>0</v>
      </c>
      <c r="AG352" s="36">
        <f t="shared" si="242"/>
        <v>0</v>
      </c>
      <c r="AH352" s="36">
        <f t="shared" si="243"/>
        <v>80904.52</v>
      </c>
    </row>
    <row r="353" spans="1:34" x14ac:dyDescent="0.35">
      <c r="A353" s="31" t="s">
        <v>1987</v>
      </c>
      <c r="B353" s="31" t="s">
        <v>1988</v>
      </c>
      <c r="C353" s="31" t="s">
        <v>834</v>
      </c>
      <c r="D353" s="31" t="s">
        <v>1989</v>
      </c>
      <c r="E353" s="30">
        <v>46135</v>
      </c>
      <c r="F353" s="30">
        <v>46165</v>
      </c>
      <c r="G353" s="31" t="s">
        <v>401</v>
      </c>
      <c r="H353" s="31">
        <v>-38989.58</v>
      </c>
      <c r="I353" s="31">
        <v>-6238.33</v>
      </c>
      <c r="J353" s="31">
        <v>-45227.91</v>
      </c>
      <c r="K353" s="31">
        <v>-2610</v>
      </c>
      <c r="L353" s="31">
        <v>2610</v>
      </c>
      <c r="M353" s="31" t="s">
        <v>504</v>
      </c>
      <c r="N353" s="31" t="s">
        <v>544</v>
      </c>
      <c r="P353" s="65">
        <f t="shared" si="227"/>
        <v>30</v>
      </c>
      <c r="Q353" t="str">
        <f t="shared" si="228"/>
        <v>Crédito</v>
      </c>
      <c r="R353">
        <f t="shared" si="229"/>
        <v>23</v>
      </c>
      <c r="S353">
        <f t="shared" si="230"/>
        <v>5</v>
      </c>
      <c r="T353">
        <f t="shared" si="231"/>
        <v>2026</v>
      </c>
      <c r="U353">
        <f t="shared" si="232"/>
        <v>23</v>
      </c>
      <c r="V353">
        <f t="shared" si="233"/>
        <v>4</v>
      </c>
      <c r="W353">
        <f t="shared" si="234"/>
        <v>2026</v>
      </c>
      <c r="X353" s="59">
        <f t="shared" si="235"/>
        <v>38989.58</v>
      </c>
      <c r="Y353" s="59">
        <f t="shared" si="236"/>
        <v>45227.91</v>
      </c>
      <c r="Z353" t="str">
        <f t="shared" si="202"/>
        <v>Vencido</v>
      </c>
      <c r="AA353" s="39">
        <v>46172</v>
      </c>
      <c r="AB353" s="33">
        <f t="shared" si="237"/>
        <v>5</v>
      </c>
      <c r="AC353" s="33">
        <f t="shared" si="238"/>
        <v>22</v>
      </c>
      <c r="AD353" s="33">
        <f t="shared" si="239"/>
        <v>8</v>
      </c>
      <c r="AE353" s="36">
        <f t="shared" si="240"/>
        <v>38989.58</v>
      </c>
      <c r="AF353" s="36">
        <f t="shared" si="241"/>
        <v>0</v>
      </c>
      <c r="AG353" s="36">
        <f t="shared" si="242"/>
        <v>0</v>
      </c>
      <c r="AH353" s="36">
        <f t="shared" si="243"/>
        <v>0</v>
      </c>
    </row>
    <row r="354" spans="1:34" x14ac:dyDescent="0.35">
      <c r="A354" s="31" t="s">
        <v>1999</v>
      </c>
      <c r="B354" s="31" t="s">
        <v>2000</v>
      </c>
      <c r="C354" s="31" t="s">
        <v>1329</v>
      </c>
      <c r="D354" s="31" t="s">
        <v>2001</v>
      </c>
      <c r="E354" s="30">
        <v>46140</v>
      </c>
      <c r="F354" s="30">
        <v>46170</v>
      </c>
      <c r="G354" s="31" t="s">
        <v>395</v>
      </c>
      <c r="H354" s="31">
        <v>-33244.199999999997</v>
      </c>
      <c r="I354" s="31">
        <v>-5319.07</v>
      </c>
      <c r="J354" s="31">
        <v>-38563.269999999997</v>
      </c>
      <c r="K354" s="31">
        <v>-38563.269999999997</v>
      </c>
      <c r="L354" s="31">
        <v>38563.269999999997</v>
      </c>
      <c r="M354" s="31" t="s">
        <v>504</v>
      </c>
      <c r="N354" s="31" t="s">
        <v>544</v>
      </c>
      <c r="P354" s="65">
        <f t="shared" si="227"/>
        <v>30</v>
      </c>
      <c r="Q354" t="str">
        <f t="shared" si="228"/>
        <v>Crédito</v>
      </c>
      <c r="R354">
        <f t="shared" si="229"/>
        <v>28</v>
      </c>
      <c r="S354">
        <f t="shared" si="230"/>
        <v>5</v>
      </c>
      <c r="T354">
        <f t="shared" si="231"/>
        <v>2026</v>
      </c>
      <c r="U354">
        <f t="shared" si="232"/>
        <v>28</v>
      </c>
      <c r="V354">
        <f t="shared" si="233"/>
        <v>4</v>
      </c>
      <c r="W354">
        <f t="shared" si="234"/>
        <v>2026</v>
      </c>
      <c r="X354" s="59">
        <f t="shared" si="235"/>
        <v>33244.199999999997</v>
      </c>
      <c r="Y354" s="59">
        <f t="shared" si="236"/>
        <v>38563.269999999997</v>
      </c>
      <c r="Z354" t="str">
        <f t="shared" si="202"/>
        <v>Vencido</v>
      </c>
      <c r="AA354" s="39">
        <v>46172</v>
      </c>
      <c r="AB354" s="33">
        <f t="shared" si="237"/>
        <v>5</v>
      </c>
      <c r="AC354" s="33">
        <f t="shared" si="238"/>
        <v>22</v>
      </c>
      <c r="AD354" s="33">
        <f t="shared" si="239"/>
        <v>3</v>
      </c>
      <c r="AE354" s="36">
        <f t="shared" si="240"/>
        <v>33244.199999999997</v>
      </c>
      <c r="AF354" s="36">
        <f t="shared" si="241"/>
        <v>0</v>
      </c>
      <c r="AG354" s="36">
        <f t="shared" si="242"/>
        <v>0</v>
      </c>
      <c r="AH354" s="36">
        <f t="shared" si="243"/>
        <v>0</v>
      </c>
    </row>
    <row r="355" spans="1:34" x14ac:dyDescent="0.35">
      <c r="A355" s="31" t="s">
        <v>2002</v>
      </c>
      <c r="B355" s="31" t="s">
        <v>2003</v>
      </c>
      <c r="C355" s="31" t="s">
        <v>1329</v>
      </c>
      <c r="D355" s="31" t="s">
        <v>2004</v>
      </c>
      <c r="E355" s="30">
        <v>46140</v>
      </c>
      <c r="F355" s="30">
        <v>46170</v>
      </c>
      <c r="G355" s="31" t="s">
        <v>395</v>
      </c>
      <c r="H355" s="31">
        <v>-10300</v>
      </c>
      <c r="I355" s="31">
        <v>-1648</v>
      </c>
      <c r="J355" s="31">
        <v>-11948</v>
      </c>
      <c r="K355" s="31">
        <v>-11948</v>
      </c>
      <c r="L355" s="31">
        <v>11948</v>
      </c>
      <c r="M355" s="31" t="s">
        <v>504</v>
      </c>
      <c r="N355" s="31" t="s">
        <v>544</v>
      </c>
      <c r="P355" s="65">
        <f t="shared" si="227"/>
        <v>30</v>
      </c>
      <c r="Q355" t="str">
        <f t="shared" si="228"/>
        <v>Crédito</v>
      </c>
      <c r="R355">
        <f t="shared" si="229"/>
        <v>28</v>
      </c>
      <c r="S355">
        <f t="shared" si="230"/>
        <v>5</v>
      </c>
      <c r="T355">
        <f t="shared" si="231"/>
        <v>2026</v>
      </c>
      <c r="U355">
        <f t="shared" si="232"/>
        <v>28</v>
      </c>
      <c r="V355">
        <f t="shared" si="233"/>
        <v>4</v>
      </c>
      <c r="W355">
        <f t="shared" si="234"/>
        <v>2026</v>
      </c>
      <c r="X355" s="59">
        <f t="shared" si="235"/>
        <v>10300</v>
      </c>
      <c r="Y355" s="59">
        <f t="shared" si="236"/>
        <v>11948</v>
      </c>
      <c r="Z355" t="str">
        <f t="shared" si="202"/>
        <v>Vencido</v>
      </c>
      <c r="AA355" s="39">
        <v>46172</v>
      </c>
      <c r="AB355" s="33">
        <f t="shared" si="237"/>
        <v>5</v>
      </c>
      <c r="AC355" s="33">
        <f t="shared" si="238"/>
        <v>22</v>
      </c>
      <c r="AD355" s="33">
        <f t="shared" si="239"/>
        <v>3</v>
      </c>
      <c r="AE355" s="36">
        <f t="shared" si="240"/>
        <v>10300</v>
      </c>
      <c r="AF355" s="36">
        <f t="shared" si="241"/>
        <v>0</v>
      </c>
      <c r="AG355" s="36">
        <f t="shared" si="242"/>
        <v>0</v>
      </c>
      <c r="AH355" s="36">
        <f t="shared" si="243"/>
        <v>0</v>
      </c>
    </row>
    <row r="356" spans="1:34" x14ac:dyDescent="0.35">
      <c r="A356" s="31" t="s">
        <v>2011</v>
      </c>
      <c r="B356" s="31" t="s">
        <v>2012</v>
      </c>
      <c r="C356" s="31" t="s">
        <v>1329</v>
      </c>
      <c r="D356" s="31" t="s">
        <v>2013</v>
      </c>
      <c r="E356" s="30">
        <v>46137</v>
      </c>
      <c r="F356" s="30">
        <v>46167</v>
      </c>
      <c r="G356" s="31" t="s">
        <v>395</v>
      </c>
      <c r="H356" s="31">
        <v>-41800</v>
      </c>
      <c r="I356" s="31">
        <v>-6688</v>
      </c>
      <c r="J356" s="31">
        <v>-48488</v>
      </c>
      <c r="K356" s="31">
        <v>-48488</v>
      </c>
      <c r="L356" s="31">
        <v>48488</v>
      </c>
      <c r="M356" s="31" t="s">
        <v>504</v>
      </c>
      <c r="N356" s="31" t="s">
        <v>544</v>
      </c>
      <c r="P356" s="65">
        <f t="shared" si="227"/>
        <v>30</v>
      </c>
      <c r="Q356" t="str">
        <f t="shared" si="228"/>
        <v>Crédito</v>
      </c>
      <c r="R356">
        <f t="shared" si="229"/>
        <v>25</v>
      </c>
      <c r="S356">
        <f t="shared" si="230"/>
        <v>5</v>
      </c>
      <c r="T356">
        <f t="shared" si="231"/>
        <v>2026</v>
      </c>
      <c r="U356">
        <f t="shared" si="232"/>
        <v>25</v>
      </c>
      <c r="V356">
        <f t="shared" si="233"/>
        <v>4</v>
      </c>
      <c r="W356">
        <f t="shared" si="234"/>
        <v>2026</v>
      </c>
      <c r="X356" s="59">
        <f t="shared" si="235"/>
        <v>41800</v>
      </c>
      <c r="Y356" s="59">
        <f t="shared" si="236"/>
        <v>48488</v>
      </c>
      <c r="Z356" t="str">
        <f t="shared" si="202"/>
        <v>Vencido</v>
      </c>
      <c r="AA356" s="39">
        <v>46172</v>
      </c>
      <c r="AB356" s="33">
        <f t="shared" si="237"/>
        <v>5</v>
      </c>
      <c r="AC356" s="33">
        <f t="shared" si="238"/>
        <v>22</v>
      </c>
      <c r="AD356" s="33">
        <f t="shared" si="239"/>
        <v>6</v>
      </c>
      <c r="AE356" s="36">
        <f t="shared" si="240"/>
        <v>41800</v>
      </c>
      <c r="AF356" s="36">
        <f t="shared" si="241"/>
        <v>0</v>
      </c>
      <c r="AG356" s="36">
        <f t="shared" si="242"/>
        <v>0</v>
      </c>
      <c r="AH356" s="36">
        <f t="shared" si="243"/>
        <v>0</v>
      </c>
    </row>
    <row r="357" spans="1:34" x14ac:dyDescent="0.35">
      <c r="A357" s="31" t="s">
        <v>1924</v>
      </c>
      <c r="B357" s="31" t="s">
        <v>1925</v>
      </c>
      <c r="C357" s="31" t="s">
        <v>644</v>
      </c>
      <c r="D357" s="31" t="s">
        <v>1101</v>
      </c>
      <c r="E357" s="30">
        <v>46136</v>
      </c>
      <c r="F357" s="30">
        <v>46196</v>
      </c>
      <c r="G357" s="31" t="s">
        <v>401</v>
      </c>
      <c r="H357" s="31">
        <v>-1084224.3999999999</v>
      </c>
      <c r="I357" s="31">
        <v>-173475.9</v>
      </c>
      <c r="J357" s="31">
        <v>-1257700.3</v>
      </c>
      <c r="K357" s="31">
        <v>-72453.600000000006</v>
      </c>
      <c r="L357" s="31">
        <v>72453.600000000006</v>
      </c>
      <c r="M357" s="31" t="s">
        <v>504</v>
      </c>
      <c r="N357" s="31" t="s">
        <v>544</v>
      </c>
      <c r="P357" s="65">
        <f t="shared" si="227"/>
        <v>60</v>
      </c>
      <c r="Q357" t="str">
        <f t="shared" si="228"/>
        <v>Crédito</v>
      </c>
      <c r="R357">
        <f t="shared" si="229"/>
        <v>23</v>
      </c>
      <c r="S357">
        <f t="shared" si="230"/>
        <v>6</v>
      </c>
      <c r="T357">
        <f t="shared" si="231"/>
        <v>2026</v>
      </c>
      <c r="U357">
        <f t="shared" si="232"/>
        <v>24</v>
      </c>
      <c r="V357">
        <f t="shared" si="233"/>
        <v>4</v>
      </c>
      <c r="W357">
        <f t="shared" si="234"/>
        <v>2026</v>
      </c>
      <c r="X357" s="59">
        <f t="shared" si="235"/>
        <v>1084224.3999999999</v>
      </c>
      <c r="Y357" s="59">
        <f t="shared" si="236"/>
        <v>1257700.3</v>
      </c>
      <c r="Z357" t="str">
        <f t="shared" si="202"/>
        <v>Vigente</v>
      </c>
      <c r="AA357" s="39">
        <v>46172</v>
      </c>
      <c r="AB357" s="33">
        <f t="shared" si="237"/>
        <v>5</v>
      </c>
      <c r="AC357" s="33">
        <f t="shared" si="238"/>
        <v>22</v>
      </c>
      <c r="AD357" s="33">
        <f t="shared" si="239"/>
        <v>0</v>
      </c>
      <c r="AE357" s="36">
        <f t="shared" si="240"/>
        <v>0</v>
      </c>
      <c r="AF357" s="36">
        <f t="shared" si="241"/>
        <v>0</v>
      </c>
      <c r="AG357" s="36">
        <f t="shared" si="242"/>
        <v>0</v>
      </c>
      <c r="AH357" s="36">
        <f t="shared" si="243"/>
        <v>1084224.3999999999</v>
      </c>
    </row>
    <row r="358" spans="1:34" x14ac:dyDescent="0.35">
      <c r="A358" s="13" t="s">
        <v>1741</v>
      </c>
      <c r="B358" s="13" t="s">
        <v>1742</v>
      </c>
      <c r="C358" s="13" t="s">
        <v>644</v>
      </c>
      <c r="D358" s="13" t="s">
        <v>1267</v>
      </c>
      <c r="E358" s="70">
        <v>46109</v>
      </c>
      <c r="F358" s="70">
        <v>46169</v>
      </c>
      <c r="G358" s="13" t="s">
        <v>401</v>
      </c>
      <c r="H358" s="13">
        <f>+J358/1.16</f>
        <v>-196294.54845583459</v>
      </c>
      <c r="I358" s="13">
        <f>+H358*0.16</f>
        <v>-31407.127752933535</v>
      </c>
      <c r="J358" s="13">
        <v>-227701.6762087681</v>
      </c>
      <c r="K358" s="13">
        <v>-72453.600000000006</v>
      </c>
      <c r="L358" s="13">
        <v>72453.600000000006</v>
      </c>
      <c r="M358" s="13" t="s">
        <v>504</v>
      </c>
      <c r="N358" s="31" t="s">
        <v>544</v>
      </c>
      <c r="P358" s="65">
        <f t="shared" si="227"/>
        <v>60</v>
      </c>
      <c r="Q358" t="str">
        <f t="shared" si="228"/>
        <v>Crédito</v>
      </c>
      <c r="R358">
        <f t="shared" si="229"/>
        <v>27</v>
      </c>
      <c r="S358">
        <f t="shared" si="230"/>
        <v>5</v>
      </c>
      <c r="T358">
        <f t="shared" si="231"/>
        <v>2026</v>
      </c>
      <c r="U358">
        <f t="shared" si="232"/>
        <v>28</v>
      </c>
      <c r="V358">
        <f t="shared" si="233"/>
        <v>3</v>
      </c>
      <c r="W358">
        <f t="shared" si="234"/>
        <v>2026</v>
      </c>
      <c r="X358" s="59">
        <f t="shared" si="235"/>
        <v>196294.54845583459</v>
      </c>
      <c r="Y358" s="59">
        <f t="shared" si="236"/>
        <v>227701.6762087681</v>
      </c>
      <c r="Z358" t="str">
        <f t="shared" si="202"/>
        <v>Vencido</v>
      </c>
      <c r="AA358" s="39">
        <v>46172</v>
      </c>
      <c r="AB358" s="33">
        <f t="shared" si="237"/>
        <v>5</v>
      </c>
      <c r="AC358" s="33">
        <f t="shared" si="238"/>
        <v>22</v>
      </c>
      <c r="AD358" s="33">
        <f t="shared" si="239"/>
        <v>4</v>
      </c>
      <c r="AE358" s="36">
        <f t="shared" si="240"/>
        <v>196294.54845583459</v>
      </c>
      <c r="AF358" s="36">
        <f t="shared" si="241"/>
        <v>0</v>
      </c>
      <c r="AG358" s="36">
        <f t="shared" si="242"/>
        <v>0</v>
      </c>
      <c r="AH358" s="36">
        <f t="shared" si="243"/>
        <v>0</v>
      </c>
    </row>
    <row r="359" spans="1:34" x14ac:dyDescent="0.35">
      <c r="A359" s="31" t="s">
        <v>1629</v>
      </c>
      <c r="B359" s="31" t="s">
        <v>1630</v>
      </c>
      <c r="C359" s="31" t="s">
        <v>920</v>
      </c>
      <c r="D359" s="31" t="s">
        <v>1631</v>
      </c>
      <c r="E359" s="30">
        <v>46099</v>
      </c>
      <c r="F359" s="30">
        <v>46129</v>
      </c>
      <c r="G359" s="31" t="s">
        <v>395</v>
      </c>
      <c r="H359" s="31">
        <v>-16250</v>
      </c>
      <c r="I359" s="31"/>
      <c r="J359" s="31">
        <v>-16250</v>
      </c>
      <c r="K359" s="31">
        <v>-16250</v>
      </c>
      <c r="L359" s="31">
        <v>16250</v>
      </c>
      <c r="M359" s="31" t="s">
        <v>504</v>
      </c>
      <c r="N359" s="31" t="s">
        <v>544</v>
      </c>
      <c r="P359" s="65">
        <f t="shared" si="227"/>
        <v>30</v>
      </c>
      <c r="Q359" t="str">
        <f t="shared" si="228"/>
        <v>Crédito</v>
      </c>
      <c r="R359">
        <f t="shared" si="229"/>
        <v>17</v>
      </c>
      <c r="S359">
        <f t="shared" si="230"/>
        <v>4</v>
      </c>
      <c r="T359">
        <f t="shared" si="231"/>
        <v>2026</v>
      </c>
      <c r="U359">
        <f t="shared" si="232"/>
        <v>18</v>
      </c>
      <c r="V359">
        <f t="shared" si="233"/>
        <v>3</v>
      </c>
      <c r="W359">
        <f t="shared" si="234"/>
        <v>2026</v>
      </c>
      <c r="X359" s="59">
        <f t="shared" si="235"/>
        <v>16250</v>
      </c>
      <c r="Y359" s="59">
        <f t="shared" si="236"/>
        <v>16250</v>
      </c>
      <c r="Z359" t="str">
        <f t="shared" si="202"/>
        <v>Vencido</v>
      </c>
      <c r="AA359" s="39">
        <v>46172</v>
      </c>
      <c r="AB359" s="33">
        <f t="shared" si="237"/>
        <v>5</v>
      </c>
      <c r="AC359" s="33">
        <f t="shared" si="238"/>
        <v>22</v>
      </c>
      <c r="AD359" s="33">
        <f t="shared" si="239"/>
        <v>44</v>
      </c>
      <c r="AE359" s="36">
        <f t="shared" si="240"/>
        <v>0</v>
      </c>
      <c r="AF359" s="36">
        <f t="shared" si="241"/>
        <v>16250</v>
      </c>
      <c r="AG359" s="36">
        <f t="shared" si="242"/>
        <v>0</v>
      </c>
      <c r="AH359" s="36">
        <f t="shared" si="243"/>
        <v>0</v>
      </c>
    </row>
    <row r="360" spans="1:34" x14ac:dyDescent="0.35">
      <c r="A360" s="31" t="s">
        <v>1596</v>
      </c>
      <c r="B360" s="31" t="s">
        <v>1597</v>
      </c>
      <c r="C360" s="31" t="s">
        <v>920</v>
      </c>
      <c r="D360" s="31" t="s">
        <v>1598</v>
      </c>
      <c r="E360" s="30">
        <v>46088</v>
      </c>
      <c r="F360" s="30">
        <v>46118</v>
      </c>
      <c r="G360" s="31" t="s">
        <v>395</v>
      </c>
      <c r="H360" s="31">
        <v>-6800</v>
      </c>
      <c r="I360" s="31"/>
      <c r="J360" s="31">
        <v>-6800</v>
      </c>
      <c r="K360" s="31">
        <v>-6800</v>
      </c>
      <c r="L360" s="31">
        <v>6800</v>
      </c>
      <c r="M360" s="31" t="s">
        <v>504</v>
      </c>
      <c r="N360" s="31" t="s">
        <v>544</v>
      </c>
      <c r="P360" s="65">
        <f t="shared" si="227"/>
        <v>30</v>
      </c>
      <c r="Q360" t="str">
        <f t="shared" si="228"/>
        <v>Crédito</v>
      </c>
      <c r="R360">
        <f t="shared" si="229"/>
        <v>6</v>
      </c>
      <c r="S360">
        <f t="shared" si="230"/>
        <v>4</v>
      </c>
      <c r="T360">
        <f t="shared" si="231"/>
        <v>2026</v>
      </c>
      <c r="U360">
        <f t="shared" si="232"/>
        <v>7</v>
      </c>
      <c r="V360">
        <f t="shared" si="233"/>
        <v>3</v>
      </c>
      <c r="W360">
        <f t="shared" si="234"/>
        <v>2026</v>
      </c>
      <c r="X360" s="59">
        <f t="shared" si="235"/>
        <v>6800</v>
      </c>
      <c r="Y360" s="59">
        <f t="shared" si="236"/>
        <v>6800</v>
      </c>
      <c r="Z360" t="str">
        <f t="shared" si="202"/>
        <v>Vencido</v>
      </c>
      <c r="AA360" s="39">
        <v>46172</v>
      </c>
      <c r="AB360" s="33">
        <f t="shared" si="237"/>
        <v>5</v>
      </c>
      <c r="AC360" s="33">
        <f t="shared" si="238"/>
        <v>22</v>
      </c>
      <c r="AD360" s="33">
        <f t="shared" si="239"/>
        <v>55</v>
      </c>
      <c r="AE360" s="36">
        <f t="shared" si="240"/>
        <v>0</v>
      </c>
      <c r="AF360" s="36">
        <f t="shared" si="241"/>
        <v>6800</v>
      </c>
      <c r="AG360" s="36">
        <f t="shared" si="242"/>
        <v>0</v>
      </c>
      <c r="AH360" s="36">
        <f t="shared" si="243"/>
        <v>0</v>
      </c>
    </row>
    <row r="361" spans="1:34" x14ac:dyDescent="0.35">
      <c r="A361" s="31" t="s">
        <v>1599</v>
      </c>
      <c r="B361" s="31" t="s">
        <v>1600</v>
      </c>
      <c r="C361" s="31" t="s">
        <v>920</v>
      </c>
      <c r="D361" s="31" t="s">
        <v>1601</v>
      </c>
      <c r="E361" s="30">
        <v>46088</v>
      </c>
      <c r="F361" s="30">
        <v>46118</v>
      </c>
      <c r="G361" s="31" t="s">
        <v>395</v>
      </c>
      <c r="H361" s="31">
        <v>-7500</v>
      </c>
      <c r="I361" s="31"/>
      <c r="J361" s="31">
        <v>-7500</v>
      </c>
      <c r="K361" s="31">
        <v>-7500</v>
      </c>
      <c r="L361" s="31">
        <v>7500</v>
      </c>
      <c r="M361" s="31" t="s">
        <v>504</v>
      </c>
      <c r="N361" s="31" t="s">
        <v>544</v>
      </c>
      <c r="P361" s="65">
        <f t="shared" si="227"/>
        <v>30</v>
      </c>
      <c r="Q361" t="str">
        <f t="shared" si="228"/>
        <v>Crédito</v>
      </c>
      <c r="R361">
        <f t="shared" si="229"/>
        <v>6</v>
      </c>
      <c r="S361">
        <f t="shared" si="230"/>
        <v>4</v>
      </c>
      <c r="T361">
        <f t="shared" si="231"/>
        <v>2026</v>
      </c>
      <c r="U361">
        <f t="shared" si="232"/>
        <v>7</v>
      </c>
      <c r="V361">
        <f t="shared" si="233"/>
        <v>3</v>
      </c>
      <c r="W361">
        <f t="shared" si="234"/>
        <v>2026</v>
      </c>
      <c r="X361" s="59">
        <f t="shared" si="235"/>
        <v>7500</v>
      </c>
      <c r="Y361" s="59">
        <f t="shared" si="236"/>
        <v>7500</v>
      </c>
      <c r="Z361" t="str">
        <f t="shared" si="202"/>
        <v>Vencido</v>
      </c>
      <c r="AA361" s="39">
        <v>46172</v>
      </c>
      <c r="AB361" s="33">
        <f t="shared" si="237"/>
        <v>5</v>
      </c>
      <c r="AC361" s="33">
        <f t="shared" si="238"/>
        <v>22</v>
      </c>
      <c r="AD361" s="33">
        <f t="shared" si="239"/>
        <v>55</v>
      </c>
      <c r="AE361" s="36">
        <f t="shared" si="240"/>
        <v>0</v>
      </c>
      <c r="AF361" s="36">
        <f t="shared" si="241"/>
        <v>7500</v>
      </c>
      <c r="AG361" s="36">
        <f t="shared" si="242"/>
        <v>0</v>
      </c>
      <c r="AH361" s="36">
        <f t="shared" si="243"/>
        <v>0</v>
      </c>
    </row>
    <row r="362" spans="1:34" x14ac:dyDescent="0.35">
      <c r="A362" s="31" t="s">
        <v>1602</v>
      </c>
      <c r="B362" s="31" t="s">
        <v>1603</v>
      </c>
      <c r="C362" s="31" t="s">
        <v>920</v>
      </c>
      <c r="D362" s="31" t="s">
        <v>1604</v>
      </c>
      <c r="E362" s="30">
        <v>46088</v>
      </c>
      <c r="F362" s="30">
        <v>46118</v>
      </c>
      <c r="G362" s="31" t="s">
        <v>395</v>
      </c>
      <c r="H362" s="31">
        <v>-15000</v>
      </c>
      <c r="I362" s="31"/>
      <c r="J362" s="31">
        <v>-15000</v>
      </c>
      <c r="K362" s="31">
        <v>-15000</v>
      </c>
      <c r="L362" s="31">
        <v>15000</v>
      </c>
      <c r="M362" s="31" t="s">
        <v>504</v>
      </c>
      <c r="N362" s="31" t="s">
        <v>544</v>
      </c>
      <c r="P362" s="65">
        <f t="shared" si="227"/>
        <v>30</v>
      </c>
      <c r="Q362" t="str">
        <f t="shared" si="228"/>
        <v>Crédito</v>
      </c>
      <c r="R362">
        <f t="shared" si="229"/>
        <v>6</v>
      </c>
      <c r="S362">
        <f t="shared" si="230"/>
        <v>4</v>
      </c>
      <c r="T362">
        <f t="shared" si="231"/>
        <v>2026</v>
      </c>
      <c r="U362">
        <f t="shared" si="232"/>
        <v>7</v>
      </c>
      <c r="V362">
        <f t="shared" si="233"/>
        <v>3</v>
      </c>
      <c r="W362">
        <f t="shared" si="234"/>
        <v>2026</v>
      </c>
      <c r="X362" s="59">
        <f t="shared" si="235"/>
        <v>15000</v>
      </c>
      <c r="Y362" s="59">
        <f t="shared" si="236"/>
        <v>15000</v>
      </c>
      <c r="Z362" t="str">
        <f t="shared" si="202"/>
        <v>Vencido</v>
      </c>
      <c r="AA362" s="39">
        <v>46172</v>
      </c>
      <c r="AB362" s="33">
        <f t="shared" si="237"/>
        <v>5</v>
      </c>
      <c r="AC362" s="33">
        <f t="shared" si="238"/>
        <v>22</v>
      </c>
      <c r="AD362" s="33">
        <f t="shared" si="239"/>
        <v>55</v>
      </c>
      <c r="AE362" s="36">
        <f t="shared" si="240"/>
        <v>0</v>
      </c>
      <c r="AF362" s="36">
        <f t="shared" si="241"/>
        <v>15000</v>
      </c>
      <c r="AG362" s="36">
        <f t="shared" si="242"/>
        <v>0</v>
      </c>
      <c r="AH362" s="36">
        <f t="shared" si="243"/>
        <v>0</v>
      </c>
    </row>
    <row r="363" spans="1:34" x14ac:dyDescent="0.35">
      <c r="A363" s="31" t="s">
        <v>1531</v>
      </c>
      <c r="B363" s="31" t="s">
        <v>1532</v>
      </c>
      <c r="C363" s="31" t="s">
        <v>546</v>
      </c>
      <c r="D363" s="31" t="s">
        <v>1533</v>
      </c>
      <c r="E363" s="30">
        <v>46087</v>
      </c>
      <c r="F363" s="30">
        <v>46117</v>
      </c>
      <c r="G363" s="31" t="s">
        <v>395</v>
      </c>
      <c r="H363" s="31">
        <v>-455037.5</v>
      </c>
      <c r="I363" s="31"/>
      <c r="J363" s="31">
        <v>-455037.5</v>
      </c>
      <c r="K363" s="31">
        <v>-455037.5</v>
      </c>
      <c r="L363" s="31">
        <v>455037.5</v>
      </c>
      <c r="M363" s="31" t="s">
        <v>504</v>
      </c>
      <c r="N363" s="31" t="s">
        <v>544</v>
      </c>
      <c r="P363" s="65">
        <f t="shared" si="227"/>
        <v>30</v>
      </c>
      <c r="Q363" t="str">
        <f t="shared" si="228"/>
        <v>Crédito</v>
      </c>
      <c r="R363">
        <f t="shared" si="229"/>
        <v>5</v>
      </c>
      <c r="S363">
        <f t="shared" si="230"/>
        <v>4</v>
      </c>
      <c r="T363">
        <f t="shared" si="231"/>
        <v>2026</v>
      </c>
      <c r="U363">
        <f t="shared" si="232"/>
        <v>6</v>
      </c>
      <c r="V363">
        <f t="shared" si="233"/>
        <v>3</v>
      </c>
      <c r="W363">
        <f t="shared" si="234"/>
        <v>2026</v>
      </c>
      <c r="X363" s="59">
        <f t="shared" si="235"/>
        <v>455037.5</v>
      </c>
      <c r="Y363" s="59">
        <f t="shared" si="236"/>
        <v>455037.5</v>
      </c>
      <c r="Z363" t="str">
        <f t="shared" si="202"/>
        <v>Vencido</v>
      </c>
      <c r="AA363" s="39">
        <v>46172</v>
      </c>
      <c r="AB363" s="33">
        <f t="shared" si="237"/>
        <v>5</v>
      </c>
      <c r="AC363" s="33">
        <f t="shared" si="238"/>
        <v>22</v>
      </c>
      <c r="AD363" s="33">
        <f t="shared" si="239"/>
        <v>56</v>
      </c>
      <c r="AE363" s="36">
        <f t="shared" si="240"/>
        <v>0</v>
      </c>
      <c r="AF363" s="36">
        <f t="shared" si="241"/>
        <v>455037.5</v>
      </c>
      <c r="AG363" s="36">
        <f t="shared" si="242"/>
        <v>0</v>
      </c>
      <c r="AH363" s="36">
        <f t="shared" si="243"/>
        <v>0</v>
      </c>
    </row>
    <row r="364" spans="1:34" x14ac:dyDescent="0.35">
      <c r="A364" s="31" t="s">
        <v>1540</v>
      </c>
      <c r="B364" s="31" t="s">
        <v>1541</v>
      </c>
      <c r="C364" s="31" t="s">
        <v>920</v>
      </c>
      <c r="D364" s="31" t="s">
        <v>1542</v>
      </c>
      <c r="E364" s="30">
        <v>46085</v>
      </c>
      <c r="F364" s="30">
        <v>46115</v>
      </c>
      <c r="G364" s="31" t="s">
        <v>395</v>
      </c>
      <c r="H364" s="31">
        <v>-6800</v>
      </c>
      <c r="I364" s="31"/>
      <c r="J364" s="31">
        <v>-6800</v>
      </c>
      <c r="K364" s="31">
        <v>-6800</v>
      </c>
      <c r="L364" s="31">
        <v>6800</v>
      </c>
      <c r="M364" s="31" t="s">
        <v>504</v>
      </c>
      <c r="N364" s="31" t="s">
        <v>544</v>
      </c>
      <c r="P364" s="65">
        <f t="shared" si="227"/>
        <v>30</v>
      </c>
      <c r="Q364" t="str">
        <f t="shared" si="228"/>
        <v>Crédito</v>
      </c>
      <c r="R364">
        <f t="shared" si="229"/>
        <v>3</v>
      </c>
      <c r="S364">
        <f t="shared" si="230"/>
        <v>4</v>
      </c>
      <c r="T364">
        <f t="shared" si="231"/>
        <v>2026</v>
      </c>
      <c r="U364">
        <f t="shared" si="232"/>
        <v>4</v>
      </c>
      <c r="V364">
        <f t="shared" si="233"/>
        <v>3</v>
      </c>
      <c r="W364">
        <f t="shared" si="234"/>
        <v>2026</v>
      </c>
      <c r="X364" s="59">
        <f t="shared" si="235"/>
        <v>6800</v>
      </c>
      <c r="Y364" s="59">
        <f t="shared" si="236"/>
        <v>6800</v>
      </c>
      <c r="Z364" t="str">
        <f t="shared" si="202"/>
        <v>Vencido</v>
      </c>
      <c r="AA364" s="39">
        <v>46172</v>
      </c>
      <c r="AB364" s="33">
        <f t="shared" si="237"/>
        <v>5</v>
      </c>
      <c r="AC364" s="33">
        <f t="shared" si="238"/>
        <v>22</v>
      </c>
      <c r="AD364" s="33">
        <f t="shared" si="239"/>
        <v>58</v>
      </c>
      <c r="AE364" s="36">
        <f t="shared" si="240"/>
        <v>0</v>
      </c>
      <c r="AF364" s="36">
        <f t="shared" si="241"/>
        <v>6800</v>
      </c>
      <c r="AG364" s="36">
        <f t="shared" si="242"/>
        <v>0</v>
      </c>
      <c r="AH364" s="36">
        <f t="shared" si="243"/>
        <v>0</v>
      </c>
    </row>
    <row r="365" spans="1:34" x14ac:dyDescent="0.35">
      <c r="A365" s="31" t="s">
        <v>955</v>
      </c>
      <c r="B365" s="31" t="s">
        <v>956</v>
      </c>
      <c r="C365" s="31" t="s">
        <v>545</v>
      </c>
      <c r="D365" s="31" t="s">
        <v>957</v>
      </c>
      <c r="E365" s="30">
        <v>45932</v>
      </c>
      <c r="F365" s="30">
        <v>45962</v>
      </c>
      <c r="G365" s="31" t="s">
        <v>395</v>
      </c>
      <c r="H365" s="31">
        <v>-14985</v>
      </c>
      <c r="I365" s="31">
        <v>-2397.6</v>
      </c>
      <c r="J365" s="31">
        <v>-17382.599999999999</v>
      </c>
      <c r="K365" s="31">
        <v>-17382.599999999999</v>
      </c>
      <c r="L365" s="31">
        <v>17382.599999999999</v>
      </c>
      <c r="M365" s="31" t="s">
        <v>504</v>
      </c>
      <c r="N365" s="31" t="s">
        <v>544</v>
      </c>
      <c r="P365" s="65">
        <f t="shared" si="227"/>
        <v>30</v>
      </c>
      <c r="Q365" t="str">
        <f t="shared" si="228"/>
        <v>Crédito</v>
      </c>
      <c r="R365">
        <f t="shared" si="229"/>
        <v>1</v>
      </c>
      <c r="S365">
        <f t="shared" si="230"/>
        <v>11</v>
      </c>
      <c r="T365">
        <f t="shared" si="231"/>
        <v>2025</v>
      </c>
      <c r="U365">
        <f t="shared" si="232"/>
        <v>2</v>
      </c>
      <c r="V365">
        <f t="shared" si="233"/>
        <v>10</v>
      </c>
      <c r="W365">
        <f t="shared" si="234"/>
        <v>2025</v>
      </c>
      <c r="X365" s="59">
        <f t="shared" si="235"/>
        <v>14985</v>
      </c>
      <c r="Y365" s="59">
        <f t="shared" si="236"/>
        <v>17382.599999999999</v>
      </c>
      <c r="Z365" t="str">
        <f t="shared" si="202"/>
        <v>Vencido</v>
      </c>
      <c r="AA365" s="39">
        <v>46172</v>
      </c>
      <c r="AB365" s="33">
        <f t="shared" si="237"/>
        <v>5</v>
      </c>
      <c r="AC365" s="33">
        <f t="shared" si="238"/>
        <v>22</v>
      </c>
      <c r="AD365" s="33">
        <f t="shared" si="239"/>
        <v>211</v>
      </c>
      <c r="AE365" s="36">
        <f t="shared" si="240"/>
        <v>0</v>
      </c>
      <c r="AF365" s="36">
        <f t="shared" si="241"/>
        <v>0</v>
      </c>
      <c r="AG365" s="36">
        <f t="shared" si="242"/>
        <v>14985</v>
      </c>
      <c r="AH365" s="36">
        <f t="shared" si="243"/>
        <v>0</v>
      </c>
    </row>
    <row r="366" spans="1:34" x14ac:dyDescent="0.35">
      <c r="A366" s="31" t="s">
        <v>947</v>
      </c>
      <c r="B366" s="31" t="s">
        <v>948</v>
      </c>
      <c r="C366" s="31" t="s">
        <v>545</v>
      </c>
      <c r="D366" s="31" t="s">
        <v>949</v>
      </c>
      <c r="E366" s="30">
        <v>45927</v>
      </c>
      <c r="F366" s="30">
        <v>45957</v>
      </c>
      <c r="G366" s="31" t="s">
        <v>395</v>
      </c>
      <c r="H366" s="31">
        <v>-7600</v>
      </c>
      <c r="I366" s="31">
        <v>-1216</v>
      </c>
      <c r="J366" s="31">
        <v>-8816</v>
      </c>
      <c r="K366" s="31">
        <v>-8816</v>
      </c>
      <c r="L366" s="31">
        <v>8816</v>
      </c>
      <c r="M366" s="31" t="s">
        <v>504</v>
      </c>
      <c r="N366" s="31" t="s">
        <v>544</v>
      </c>
      <c r="P366" s="65">
        <f t="shared" si="227"/>
        <v>30</v>
      </c>
      <c r="Q366" t="str">
        <f t="shared" si="228"/>
        <v>Crédito</v>
      </c>
      <c r="R366">
        <f t="shared" si="229"/>
        <v>27</v>
      </c>
      <c r="S366">
        <f t="shared" si="230"/>
        <v>10</v>
      </c>
      <c r="T366">
        <f t="shared" si="231"/>
        <v>2025</v>
      </c>
      <c r="U366">
        <f t="shared" si="232"/>
        <v>27</v>
      </c>
      <c r="V366">
        <f t="shared" si="233"/>
        <v>9</v>
      </c>
      <c r="W366">
        <f t="shared" si="234"/>
        <v>2025</v>
      </c>
      <c r="X366" s="59">
        <f t="shared" si="235"/>
        <v>7600</v>
      </c>
      <c r="Y366" s="59">
        <f t="shared" si="236"/>
        <v>8816</v>
      </c>
      <c r="Z366" t="str">
        <f t="shared" si="202"/>
        <v>Vencido</v>
      </c>
      <c r="AA366" s="39">
        <v>46172</v>
      </c>
      <c r="AB366" s="33">
        <f t="shared" si="237"/>
        <v>5</v>
      </c>
      <c r="AC366" s="33">
        <f t="shared" si="238"/>
        <v>22</v>
      </c>
      <c r="AD366" s="33">
        <f t="shared" si="239"/>
        <v>216</v>
      </c>
      <c r="AE366" s="36">
        <f t="shared" si="240"/>
        <v>0</v>
      </c>
      <c r="AF366" s="36">
        <f t="shared" si="241"/>
        <v>0</v>
      </c>
      <c r="AG366" s="36">
        <f t="shared" si="242"/>
        <v>7600</v>
      </c>
      <c r="AH366" s="36">
        <f t="shared" si="243"/>
        <v>0</v>
      </c>
    </row>
    <row r="367" spans="1:34" x14ac:dyDescent="0.35">
      <c r="A367" s="31" t="s">
        <v>950</v>
      </c>
      <c r="B367" s="31" t="s">
        <v>951</v>
      </c>
      <c r="C367" s="31" t="s">
        <v>920</v>
      </c>
      <c r="D367" s="31" t="s">
        <v>952</v>
      </c>
      <c r="E367" s="30">
        <v>45924</v>
      </c>
      <c r="F367" s="30">
        <v>45954</v>
      </c>
      <c r="G367" s="31" t="s">
        <v>395</v>
      </c>
      <c r="H367" s="31">
        <v>-2499.98</v>
      </c>
      <c r="I367" s="31"/>
      <c r="J367" s="31">
        <v>-2499.98</v>
      </c>
      <c r="K367" s="31">
        <v>-2499.98</v>
      </c>
      <c r="L367" s="31">
        <v>2499.98</v>
      </c>
      <c r="M367" s="31" t="s">
        <v>504</v>
      </c>
      <c r="N367" s="31" t="s">
        <v>544</v>
      </c>
      <c r="P367" s="65">
        <f t="shared" si="227"/>
        <v>30</v>
      </c>
      <c r="Q367" t="str">
        <f t="shared" si="228"/>
        <v>Crédito</v>
      </c>
      <c r="R367">
        <f t="shared" si="229"/>
        <v>24</v>
      </c>
      <c r="S367">
        <f t="shared" si="230"/>
        <v>10</v>
      </c>
      <c r="T367">
        <f t="shared" si="231"/>
        <v>2025</v>
      </c>
      <c r="U367">
        <f t="shared" si="232"/>
        <v>24</v>
      </c>
      <c r="V367">
        <f t="shared" si="233"/>
        <v>9</v>
      </c>
      <c r="W367">
        <f t="shared" si="234"/>
        <v>2025</v>
      </c>
      <c r="X367" s="59">
        <f t="shared" si="235"/>
        <v>2499.98</v>
      </c>
      <c r="Y367" s="59">
        <f t="shared" si="236"/>
        <v>2499.98</v>
      </c>
      <c r="Z367" t="str">
        <f t="shared" si="202"/>
        <v>Vencido</v>
      </c>
      <c r="AA367" s="39">
        <v>46172</v>
      </c>
      <c r="AB367" s="33">
        <f t="shared" si="237"/>
        <v>5</v>
      </c>
      <c r="AC367" s="33">
        <f t="shared" si="238"/>
        <v>22</v>
      </c>
      <c r="AD367" s="33">
        <f t="shared" si="239"/>
        <v>219</v>
      </c>
      <c r="AE367" s="36">
        <f t="shared" si="240"/>
        <v>0</v>
      </c>
      <c r="AF367" s="36">
        <f t="shared" si="241"/>
        <v>0</v>
      </c>
      <c r="AG367" s="36">
        <f t="shared" si="242"/>
        <v>2499.98</v>
      </c>
      <c r="AH367" s="36">
        <f t="shared" si="243"/>
        <v>0</v>
      </c>
    </row>
    <row r="368" spans="1:34" x14ac:dyDescent="0.35">
      <c r="A368" s="31" t="s">
        <v>938</v>
      </c>
      <c r="B368" s="31" t="s">
        <v>939</v>
      </c>
      <c r="C368" s="31" t="s">
        <v>545</v>
      </c>
      <c r="D368" s="31" t="s">
        <v>940</v>
      </c>
      <c r="E368" s="30">
        <v>45923</v>
      </c>
      <c r="F368" s="30">
        <v>45953</v>
      </c>
      <c r="G368" s="31" t="s">
        <v>401</v>
      </c>
      <c r="H368" s="31">
        <v>-23857.03</v>
      </c>
      <c r="I368" s="31">
        <v>-3817.12</v>
      </c>
      <c r="J368" s="31">
        <v>-27674.15</v>
      </c>
      <c r="K368" s="31">
        <v>-1503.36</v>
      </c>
      <c r="L368" s="31">
        <v>1503.36</v>
      </c>
      <c r="M368" s="31" t="s">
        <v>504</v>
      </c>
      <c r="N368" s="31" t="s">
        <v>544</v>
      </c>
      <c r="P368" s="65">
        <f t="shared" si="227"/>
        <v>30</v>
      </c>
      <c r="Q368" t="str">
        <f t="shared" si="228"/>
        <v>Crédito</v>
      </c>
      <c r="R368">
        <f t="shared" si="229"/>
        <v>23</v>
      </c>
      <c r="S368">
        <f t="shared" si="230"/>
        <v>10</v>
      </c>
      <c r="T368">
        <f t="shared" si="231"/>
        <v>2025</v>
      </c>
      <c r="U368">
        <f t="shared" si="232"/>
        <v>23</v>
      </c>
      <c r="V368">
        <f t="shared" si="233"/>
        <v>9</v>
      </c>
      <c r="W368">
        <f t="shared" si="234"/>
        <v>2025</v>
      </c>
      <c r="X368" s="59">
        <f t="shared" si="235"/>
        <v>23857.03</v>
      </c>
      <c r="Y368" s="59">
        <f t="shared" si="236"/>
        <v>27674.15</v>
      </c>
      <c r="Z368" t="str">
        <f t="shared" si="202"/>
        <v>Vencido</v>
      </c>
      <c r="AA368" s="39">
        <v>46172</v>
      </c>
      <c r="AB368" s="33">
        <f t="shared" si="237"/>
        <v>5</v>
      </c>
      <c r="AC368" s="33">
        <f t="shared" si="238"/>
        <v>22</v>
      </c>
      <c r="AD368" s="33">
        <f t="shared" si="239"/>
        <v>220</v>
      </c>
      <c r="AE368" s="36">
        <f t="shared" si="240"/>
        <v>0</v>
      </c>
      <c r="AF368" s="36">
        <f t="shared" si="241"/>
        <v>0</v>
      </c>
      <c r="AG368" s="36">
        <f t="shared" si="242"/>
        <v>23857.03</v>
      </c>
      <c r="AH368" s="36">
        <f t="shared" si="243"/>
        <v>0</v>
      </c>
    </row>
    <row r="369" spans="1:34" x14ac:dyDescent="0.35">
      <c r="A369" s="31" t="s">
        <v>927</v>
      </c>
      <c r="B369" s="31" t="s">
        <v>928</v>
      </c>
      <c r="C369" s="31" t="s">
        <v>545</v>
      </c>
      <c r="D369" s="31" t="s">
        <v>929</v>
      </c>
      <c r="E369" s="30">
        <v>45905</v>
      </c>
      <c r="F369" s="30">
        <v>45935</v>
      </c>
      <c r="G369" s="31" t="s">
        <v>401</v>
      </c>
      <c r="H369" s="31">
        <v>-7240.47</v>
      </c>
      <c r="I369" s="31">
        <v>-1158.48</v>
      </c>
      <c r="J369" s="31">
        <v>-8398.9500000000007</v>
      </c>
      <c r="K369" s="31">
        <v>-447.76</v>
      </c>
      <c r="L369" s="31">
        <v>447.76</v>
      </c>
      <c r="M369" s="31" t="s">
        <v>504</v>
      </c>
      <c r="N369" s="31" t="s">
        <v>544</v>
      </c>
      <c r="P369" s="65">
        <f t="shared" si="227"/>
        <v>30</v>
      </c>
      <c r="Q369" t="str">
        <f t="shared" si="228"/>
        <v>Crédito</v>
      </c>
      <c r="R369">
        <f t="shared" si="229"/>
        <v>5</v>
      </c>
      <c r="S369">
        <f t="shared" si="230"/>
        <v>10</v>
      </c>
      <c r="T369">
        <f t="shared" si="231"/>
        <v>2025</v>
      </c>
      <c r="U369">
        <f t="shared" si="232"/>
        <v>5</v>
      </c>
      <c r="V369">
        <f t="shared" si="233"/>
        <v>9</v>
      </c>
      <c r="W369">
        <f t="shared" si="234"/>
        <v>2025</v>
      </c>
      <c r="X369" s="59">
        <f t="shared" si="235"/>
        <v>7240.47</v>
      </c>
      <c r="Y369" s="59">
        <f t="shared" si="236"/>
        <v>8398.9500000000007</v>
      </c>
      <c r="Z369" t="str">
        <f t="shared" si="202"/>
        <v>Vencido</v>
      </c>
      <c r="AA369" s="39">
        <v>46172</v>
      </c>
      <c r="AB369" s="33">
        <f t="shared" si="237"/>
        <v>5</v>
      </c>
      <c r="AC369" s="33">
        <f t="shared" si="238"/>
        <v>22</v>
      </c>
      <c r="AD369" s="33">
        <f t="shared" si="239"/>
        <v>238</v>
      </c>
      <c r="AE369" s="36">
        <f t="shared" si="240"/>
        <v>0</v>
      </c>
      <c r="AF369" s="36">
        <f t="shared" si="241"/>
        <v>0</v>
      </c>
      <c r="AG369" s="36">
        <f t="shared" si="242"/>
        <v>7240.47</v>
      </c>
      <c r="AH369" s="36">
        <f t="shared" si="243"/>
        <v>0</v>
      </c>
    </row>
    <row r="370" spans="1:34" x14ac:dyDescent="0.35">
      <c r="A370" s="31" t="s">
        <v>930</v>
      </c>
      <c r="B370" s="31" t="s">
        <v>928</v>
      </c>
      <c r="C370" s="31" t="s">
        <v>545</v>
      </c>
      <c r="D370" s="31" t="s">
        <v>931</v>
      </c>
      <c r="E370" s="30">
        <v>45904</v>
      </c>
      <c r="F370" s="30">
        <v>45934</v>
      </c>
      <c r="G370" s="31" t="s">
        <v>401</v>
      </c>
      <c r="H370" s="31">
        <v>-21639.89</v>
      </c>
      <c r="I370" s="31">
        <v>-3462.38</v>
      </c>
      <c r="J370" s="31">
        <v>-25102.27</v>
      </c>
      <c r="K370" s="31">
        <v>-1343.28</v>
      </c>
      <c r="L370" s="31">
        <v>1343.28</v>
      </c>
      <c r="M370" s="31" t="s">
        <v>504</v>
      </c>
      <c r="N370" s="31" t="s">
        <v>544</v>
      </c>
      <c r="P370" s="65">
        <f t="shared" si="227"/>
        <v>30</v>
      </c>
      <c r="Q370" t="str">
        <f t="shared" si="228"/>
        <v>Crédito</v>
      </c>
      <c r="R370">
        <f t="shared" si="229"/>
        <v>4</v>
      </c>
      <c r="S370">
        <f t="shared" si="230"/>
        <v>10</v>
      </c>
      <c r="T370">
        <f t="shared" si="231"/>
        <v>2025</v>
      </c>
      <c r="U370">
        <f t="shared" si="232"/>
        <v>4</v>
      </c>
      <c r="V370">
        <f t="shared" si="233"/>
        <v>9</v>
      </c>
      <c r="W370">
        <f t="shared" si="234"/>
        <v>2025</v>
      </c>
      <c r="X370" s="59">
        <f t="shared" si="235"/>
        <v>21639.89</v>
      </c>
      <c r="Y370" s="59">
        <f t="shared" si="236"/>
        <v>25102.27</v>
      </c>
      <c r="Z370" t="str">
        <f t="shared" si="202"/>
        <v>Vencido</v>
      </c>
      <c r="AA370" s="39">
        <v>46172</v>
      </c>
      <c r="AB370" s="33">
        <f t="shared" si="237"/>
        <v>5</v>
      </c>
      <c r="AC370" s="33">
        <f t="shared" si="238"/>
        <v>22</v>
      </c>
      <c r="AD370" s="33">
        <f t="shared" si="239"/>
        <v>239</v>
      </c>
      <c r="AE370" s="36">
        <f t="shared" si="240"/>
        <v>0</v>
      </c>
      <c r="AF370" s="36">
        <f t="shared" si="241"/>
        <v>0</v>
      </c>
      <c r="AG370" s="36">
        <f t="shared" si="242"/>
        <v>21639.89</v>
      </c>
      <c r="AH370" s="36">
        <f t="shared" si="243"/>
        <v>0</v>
      </c>
    </row>
    <row r="371" spans="1:34" x14ac:dyDescent="0.35">
      <c r="A371" s="31" t="s">
        <v>932</v>
      </c>
      <c r="B371" s="31" t="s">
        <v>933</v>
      </c>
      <c r="C371" s="31" t="s">
        <v>920</v>
      </c>
      <c r="D371" s="31" t="s">
        <v>934</v>
      </c>
      <c r="E371" s="30">
        <v>45909</v>
      </c>
      <c r="F371" s="30">
        <v>45939</v>
      </c>
      <c r="G371" s="31" t="s">
        <v>395</v>
      </c>
      <c r="H371" s="31">
        <v>-5000</v>
      </c>
      <c r="I371" s="31"/>
      <c r="J371" s="31">
        <v>-5000</v>
      </c>
      <c r="K371" s="31">
        <v>-5000</v>
      </c>
      <c r="L371" s="31">
        <v>5000</v>
      </c>
      <c r="M371" s="31" t="s">
        <v>504</v>
      </c>
      <c r="N371" s="31" t="s">
        <v>544</v>
      </c>
      <c r="P371" s="65">
        <f t="shared" si="227"/>
        <v>30</v>
      </c>
      <c r="Q371" t="str">
        <f t="shared" si="228"/>
        <v>Crédito</v>
      </c>
      <c r="R371">
        <f t="shared" si="229"/>
        <v>9</v>
      </c>
      <c r="S371">
        <f t="shared" si="230"/>
        <v>10</v>
      </c>
      <c r="T371">
        <f t="shared" si="231"/>
        <v>2025</v>
      </c>
      <c r="U371">
        <f t="shared" si="232"/>
        <v>9</v>
      </c>
      <c r="V371">
        <f t="shared" si="233"/>
        <v>9</v>
      </c>
      <c r="W371">
        <f t="shared" si="234"/>
        <v>2025</v>
      </c>
      <c r="X371" s="59">
        <f t="shared" si="235"/>
        <v>5000</v>
      </c>
      <c r="Y371" s="59">
        <f t="shared" si="236"/>
        <v>5000</v>
      </c>
      <c r="Z371" t="str">
        <f t="shared" si="202"/>
        <v>Vencido</v>
      </c>
      <c r="AA371" s="39">
        <v>46172</v>
      </c>
      <c r="AB371" s="33">
        <f t="shared" si="237"/>
        <v>5</v>
      </c>
      <c r="AC371" s="33">
        <f t="shared" si="238"/>
        <v>22</v>
      </c>
      <c r="AD371" s="33">
        <f t="shared" si="239"/>
        <v>234</v>
      </c>
      <c r="AE371" s="36">
        <f t="shared" si="240"/>
        <v>0</v>
      </c>
      <c r="AF371" s="36">
        <f t="shared" si="241"/>
        <v>0</v>
      </c>
      <c r="AG371" s="36">
        <f t="shared" si="242"/>
        <v>5000</v>
      </c>
      <c r="AH371" s="36">
        <f t="shared" si="243"/>
        <v>0</v>
      </c>
    </row>
    <row r="372" spans="1:34" x14ac:dyDescent="0.35">
      <c r="A372" s="13" t="s">
        <v>923</v>
      </c>
      <c r="B372" s="13" t="s">
        <v>924</v>
      </c>
      <c r="C372" s="13" t="s">
        <v>545</v>
      </c>
      <c r="D372" s="13" t="s">
        <v>925</v>
      </c>
      <c r="E372" s="70">
        <v>45903</v>
      </c>
      <c r="F372" s="70">
        <v>45933</v>
      </c>
      <c r="G372" s="13" t="s">
        <v>401</v>
      </c>
      <c r="H372" s="13">
        <v>-24244.53</v>
      </c>
      <c r="I372" s="13">
        <v>-3879.12</v>
      </c>
      <c r="J372" s="13">
        <v>-28123.65</v>
      </c>
      <c r="K372" s="13">
        <v>-1503.36</v>
      </c>
      <c r="L372" s="13">
        <v>1503.36</v>
      </c>
      <c r="M372" s="13" t="s">
        <v>504</v>
      </c>
      <c r="N372" s="31" t="s">
        <v>544</v>
      </c>
      <c r="P372" s="65">
        <f t="shared" si="227"/>
        <v>30</v>
      </c>
      <c r="Q372" t="str">
        <f t="shared" si="228"/>
        <v>Crédito</v>
      </c>
      <c r="R372">
        <f t="shared" si="229"/>
        <v>3</v>
      </c>
      <c r="S372">
        <f t="shared" si="230"/>
        <v>10</v>
      </c>
      <c r="T372">
        <f t="shared" si="231"/>
        <v>2025</v>
      </c>
      <c r="U372">
        <f t="shared" si="232"/>
        <v>3</v>
      </c>
      <c r="V372">
        <f t="shared" si="233"/>
        <v>9</v>
      </c>
      <c r="W372">
        <f t="shared" si="234"/>
        <v>2025</v>
      </c>
      <c r="X372" s="59">
        <f t="shared" si="235"/>
        <v>24244.53</v>
      </c>
      <c r="Y372" s="59">
        <f t="shared" si="236"/>
        <v>28123.65</v>
      </c>
      <c r="Z372" t="str">
        <f t="shared" si="202"/>
        <v>Vencido</v>
      </c>
      <c r="AA372" s="39">
        <v>46172</v>
      </c>
      <c r="AB372" s="33">
        <f t="shared" si="237"/>
        <v>5</v>
      </c>
      <c r="AC372" s="33">
        <f t="shared" si="238"/>
        <v>22</v>
      </c>
      <c r="AD372" s="33">
        <f t="shared" si="239"/>
        <v>240</v>
      </c>
      <c r="AE372" s="36">
        <f t="shared" si="240"/>
        <v>0</v>
      </c>
      <c r="AF372" s="36">
        <f t="shared" si="241"/>
        <v>0</v>
      </c>
      <c r="AG372" s="36">
        <f t="shared" si="242"/>
        <v>24244.53</v>
      </c>
      <c r="AH372" s="36">
        <f t="shared" si="243"/>
        <v>0</v>
      </c>
    </row>
    <row r="373" spans="1:34" x14ac:dyDescent="0.35">
      <c r="A373" s="13" t="s">
        <v>905</v>
      </c>
      <c r="B373" s="13" t="s">
        <v>906</v>
      </c>
      <c r="C373" s="13" t="s">
        <v>545</v>
      </c>
      <c r="D373" s="13" t="s">
        <v>907</v>
      </c>
      <c r="E373" s="70">
        <v>45888</v>
      </c>
      <c r="F373" s="70">
        <v>45918</v>
      </c>
      <c r="G373" s="13" t="s">
        <v>395</v>
      </c>
      <c r="H373" s="13">
        <v>-12600</v>
      </c>
      <c r="I373" s="13">
        <v>-2016</v>
      </c>
      <c r="J373" s="13">
        <v>-14616</v>
      </c>
      <c r="K373" s="13">
        <v>-14616</v>
      </c>
      <c r="L373" s="13">
        <v>14616</v>
      </c>
      <c r="M373" s="13" t="s">
        <v>504</v>
      </c>
      <c r="N373" s="31" t="s">
        <v>544</v>
      </c>
      <c r="P373" s="65">
        <f t="shared" si="227"/>
        <v>30</v>
      </c>
      <c r="Q373" t="str">
        <f t="shared" si="228"/>
        <v>Crédito</v>
      </c>
      <c r="R373">
        <f t="shared" si="229"/>
        <v>18</v>
      </c>
      <c r="S373">
        <f t="shared" si="230"/>
        <v>9</v>
      </c>
      <c r="T373">
        <f t="shared" si="231"/>
        <v>2025</v>
      </c>
      <c r="U373">
        <f t="shared" si="232"/>
        <v>19</v>
      </c>
      <c r="V373">
        <f t="shared" si="233"/>
        <v>8</v>
      </c>
      <c r="W373">
        <f t="shared" si="234"/>
        <v>2025</v>
      </c>
      <c r="X373" s="59">
        <f t="shared" si="235"/>
        <v>12600</v>
      </c>
      <c r="Y373" s="59">
        <f t="shared" si="236"/>
        <v>14616</v>
      </c>
      <c r="Z373" t="str">
        <f t="shared" si="202"/>
        <v>Vencido</v>
      </c>
      <c r="AA373" s="39">
        <v>46172</v>
      </c>
      <c r="AB373" s="33">
        <f t="shared" si="237"/>
        <v>5</v>
      </c>
      <c r="AC373" s="33">
        <f t="shared" si="238"/>
        <v>22</v>
      </c>
      <c r="AD373" s="33">
        <f t="shared" si="239"/>
        <v>255</v>
      </c>
      <c r="AE373" s="36">
        <f t="shared" si="240"/>
        <v>0</v>
      </c>
      <c r="AF373" s="36">
        <f t="shared" si="241"/>
        <v>0</v>
      </c>
      <c r="AG373" s="36">
        <f t="shared" si="242"/>
        <v>12600</v>
      </c>
      <c r="AH373" s="36">
        <f t="shared" si="243"/>
        <v>0</v>
      </c>
    </row>
    <row r="374" spans="1:34" x14ac:dyDescent="0.35">
      <c r="A374" s="13" t="s">
        <v>908</v>
      </c>
      <c r="B374" s="13" t="s">
        <v>909</v>
      </c>
      <c r="C374" s="13" t="s">
        <v>545</v>
      </c>
      <c r="D374" s="13" t="s">
        <v>910</v>
      </c>
      <c r="E374" s="70">
        <v>45888</v>
      </c>
      <c r="F374" s="70">
        <v>45918</v>
      </c>
      <c r="G374" s="13" t="s">
        <v>395</v>
      </c>
      <c r="H374" s="13">
        <v>-21000</v>
      </c>
      <c r="I374" s="13">
        <v>-3360</v>
      </c>
      <c r="J374" s="13">
        <v>-24360</v>
      </c>
      <c r="K374" s="13">
        <v>-24360</v>
      </c>
      <c r="L374" s="13">
        <v>24360</v>
      </c>
      <c r="M374" s="13" t="s">
        <v>504</v>
      </c>
      <c r="N374" s="31" t="s">
        <v>544</v>
      </c>
      <c r="P374" s="65">
        <f t="shared" si="227"/>
        <v>30</v>
      </c>
      <c r="Q374" t="str">
        <f t="shared" si="228"/>
        <v>Crédito</v>
      </c>
      <c r="R374">
        <f t="shared" si="229"/>
        <v>18</v>
      </c>
      <c r="S374">
        <f t="shared" si="230"/>
        <v>9</v>
      </c>
      <c r="T374">
        <f t="shared" si="231"/>
        <v>2025</v>
      </c>
      <c r="U374">
        <f t="shared" si="232"/>
        <v>19</v>
      </c>
      <c r="V374">
        <f t="shared" si="233"/>
        <v>8</v>
      </c>
      <c r="W374">
        <f t="shared" si="234"/>
        <v>2025</v>
      </c>
      <c r="X374" s="59">
        <f t="shared" si="235"/>
        <v>21000</v>
      </c>
      <c r="Y374" s="59">
        <f t="shared" si="236"/>
        <v>24360</v>
      </c>
      <c r="Z374" t="str">
        <f t="shared" si="202"/>
        <v>Vencido</v>
      </c>
      <c r="AA374" s="39">
        <v>46172</v>
      </c>
      <c r="AB374" s="33">
        <f t="shared" si="237"/>
        <v>5</v>
      </c>
      <c r="AC374" s="33">
        <f t="shared" si="238"/>
        <v>22</v>
      </c>
      <c r="AD374" s="33">
        <f t="shared" si="239"/>
        <v>255</v>
      </c>
      <c r="AE374" s="36">
        <f t="shared" si="240"/>
        <v>0</v>
      </c>
      <c r="AF374" s="36">
        <f t="shared" si="241"/>
        <v>0</v>
      </c>
      <c r="AG374" s="36">
        <f t="shared" si="242"/>
        <v>21000</v>
      </c>
      <c r="AH374" s="36">
        <f t="shared" si="243"/>
        <v>0</v>
      </c>
    </row>
    <row r="375" spans="1:34" x14ac:dyDescent="0.35">
      <c r="A375" s="13" t="s">
        <v>911</v>
      </c>
      <c r="B375" s="13" t="s">
        <v>912</v>
      </c>
      <c r="C375" s="13" t="s">
        <v>545</v>
      </c>
      <c r="D375" s="13" t="s">
        <v>913</v>
      </c>
      <c r="E375" s="70">
        <v>45881</v>
      </c>
      <c r="F375" s="70">
        <v>45911</v>
      </c>
      <c r="G375" s="13" t="s">
        <v>395</v>
      </c>
      <c r="H375" s="13">
        <v>-7600</v>
      </c>
      <c r="I375" s="13">
        <v>-1216</v>
      </c>
      <c r="J375" s="13">
        <v>-8816</v>
      </c>
      <c r="K375" s="13">
        <v>-8816</v>
      </c>
      <c r="L375" s="13">
        <v>8816</v>
      </c>
      <c r="M375" s="13" t="s">
        <v>504</v>
      </c>
      <c r="N375" s="31" t="s">
        <v>544</v>
      </c>
      <c r="P375" s="65">
        <f t="shared" si="227"/>
        <v>30</v>
      </c>
      <c r="Q375" t="str">
        <f t="shared" si="228"/>
        <v>Crédito</v>
      </c>
      <c r="R375">
        <f t="shared" si="229"/>
        <v>11</v>
      </c>
      <c r="S375">
        <f t="shared" si="230"/>
        <v>9</v>
      </c>
      <c r="T375">
        <f t="shared" si="231"/>
        <v>2025</v>
      </c>
      <c r="U375">
        <f t="shared" si="232"/>
        <v>12</v>
      </c>
      <c r="V375">
        <f t="shared" si="233"/>
        <v>8</v>
      </c>
      <c r="W375">
        <f t="shared" si="234"/>
        <v>2025</v>
      </c>
      <c r="X375" s="59">
        <f t="shared" si="235"/>
        <v>7600</v>
      </c>
      <c r="Y375" s="59">
        <f t="shared" si="236"/>
        <v>8816</v>
      </c>
      <c r="Z375" t="str">
        <f t="shared" si="202"/>
        <v>Vencido</v>
      </c>
      <c r="AA375" s="39">
        <v>46172</v>
      </c>
      <c r="AB375" s="33">
        <f t="shared" si="237"/>
        <v>5</v>
      </c>
      <c r="AC375" s="33">
        <f t="shared" si="238"/>
        <v>22</v>
      </c>
      <c r="AD375" s="33">
        <f t="shared" si="239"/>
        <v>262</v>
      </c>
      <c r="AE375" s="36">
        <f t="shared" si="240"/>
        <v>0</v>
      </c>
      <c r="AF375" s="36">
        <f t="shared" si="241"/>
        <v>0</v>
      </c>
      <c r="AG375" s="36">
        <f t="shared" si="242"/>
        <v>7600</v>
      </c>
      <c r="AH375" s="36">
        <f t="shared" si="243"/>
        <v>0</v>
      </c>
    </row>
    <row r="376" spans="1:34" x14ac:dyDescent="0.35">
      <c r="A376" s="13" t="s">
        <v>914</v>
      </c>
      <c r="B376" s="13" t="s">
        <v>915</v>
      </c>
      <c r="C376" s="13" t="s">
        <v>545</v>
      </c>
      <c r="D376" s="13" t="s">
        <v>916</v>
      </c>
      <c r="E376" s="70">
        <v>45883</v>
      </c>
      <c r="F376" s="70">
        <v>45913</v>
      </c>
      <c r="G376" s="13" t="s">
        <v>401</v>
      </c>
      <c r="H376" s="13">
        <v>-7416.85</v>
      </c>
      <c r="I376" s="13">
        <v>-1186.7</v>
      </c>
      <c r="J376" s="13">
        <v>-8603.5499999999993</v>
      </c>
      <c r="K376" s="13">
        <v>-461.68</v>
      </c>
      <c r="L376" s="13">
        <v>461.68</v>
      </c>
      <c r="M376" s="13" t="s">
        <v>504</v>
      </c>
      <c r="N376" s="31" t="s">
        <v>544</v>
      </c>
      <c r="P376" s="65">
        <f t="shared" si="227"/>
        <v>30</v>
      </c>
      <c r="Q376" t="str">
        <f t="shared" si="228"/>
        <v>Crédito</v>
      </c>
      <c r="R376">
        <f t="shared" si="229"/>
        <v>13</v>
      </c>
      <c r="S376">
        <f t="shared" si="230"/>
        <v>9</v>
      </c>
      <c r="T376">
        <f t="shared" si="231"/>
        <v>2025</v>
      </c>
      <c r="U376">
        <f t="shared" si="232"/>
        <v>14</v>
      </c>
      <c r="V376">
        <f t="shared" si="233"/>
        <v>8</v>
      </c>
      <c r="W376">
        <f t="shared" si="234"/>
        <v>2025</v>
      </c>
      <c r="X376" s="59">
        <f t="shared" si="235"/>
        <v>7416.85</v>
      </c>
      <c r="Y376" s="59">
        <f t="shared" si="236"/>
        <v>8603.5499999999993</v>
      </c>
      <c r="Z376" t="str">
        <f t="shared" si="202"/>
        <v>Vencido</v>
      </c>
      <c r="AA376" s="39">
        <v>46172</v>
      </c>
      <c r="AB376" s="33">
        <f t="shared" si="237"/>
        <v>5</v>
      </c>
      <c r="AC376" s="33">
        <f t="shared" si="238"/>
        <v>22</v>
      </c>
      <c r="AD376" s="33">
        <f t="shared" si="239"/>
        <v>260</v>
      </c>
      <c r="AE376" s="36">
        <f t="shared" si="240"/>
        <v>0</v>
      </c>
      <c r="AF376" s="36">
        <f t="shared" si="241"/>
        <v>0</v>
      </c>
      <c r="AG376" s="36">
        <f t="shared" si="242"/>
        <v>7416.85</v>
      </c>
      <c r="AH376" s="36">
        <f t="shared" si="243"/>
        <v>0</v>
      </c>
    </row>
    <row r="377" spans="1:34" x14ac:dyDescent="0.35">
      <c r="A377" s="31" t="s">
        <v>891</v>
      </c>
      <c r="B377" s="31" t="s">
        <v>892</v>
      </c>
      <c r="C377" s="31" t="s">
        <v>406</v>
      </c>
      <c r="D377" s="31" t="s">
        <v>893</v>
      </c>
      <c r="E377" s="30">
        <v>45882</v>
      </c>
      <c r="F377" s="30">
        <v>45912</v>
      </c>
      <c r="G377" s="31" t="s">
        <v>395</v>
      </c>
      <c r="H377" s="31">
        <v>-12540</v>
      </c>
      <c r="I377" s="31">
        <v>-1849.65</v>
      </c>
      <c r="J377" s="31">
        <v>-14389.65</v>
      </c>
      <c r="K377" s="31">
        <v>-14389.65</v>
      </c>
      <c r="L377" s="31">
        <v>14389.65</v>
      </c>
      <c r="M377" s="31" t="s">
        <v>504</v>
      </c>
      <c r="N377" s="31" t="s">
        <v>544</v>
      </c>
      <c r="P377" s="65">
        <f t="shared" si="227"/>
        <v>30</v>
      </c>
      <c r="Q377" t="str">
        <f t="shared" si="228"/>
        <v>Crédito</v>
      </c>
      <c r="R377">
        <f t="shared" si="229"/>
        <v>12</v>
      </c>
      <c r="S377">
        <f t="shared" si="230"/>
        <v>9</v>
      </c>
      <c r="T377">
        <f t="shared" si="231"/>
        <v>2025</v>
      </c>
      <c r="U377">
        <f t="shared" si="232"/>
        <v>13</v>
      </c>
      <c r="V377">
        <f t="shared" si="233"/>
        <v>8</v>
      </c>
      <c r="W377">
        <f t="shared" si="234"/>
        <v>2025</v>
      </c>
      <c r="X377" s="59">
        <f t="shared" si="235"/>
        <v>12540</v>
      </c>
      <c r="Y377" s="59">
        <f t="shared" si="236"/>
        <v>14389.65</v>
      </c>
      <c r="Z377" t="str">
        <f t="shared" si="202"/>
        <v>Vencido</v>
      </c>
      <c r="AA377" s="39">
        <v>46172</v>
      </c>
      <c r="AB377" s="33">
        <f t="shared" si="237"/>
        <v>5</v>
      </c>
      <c r="AC377" s="33">
        <f t="shared" si="238"/>
        <v>22</v>
      </c>
      <c r="AD377" s="33">
        <f t="shared" si="239"/>
        <v>261</v>
      </c>
      <c r="AE377" s="36">
        <f t="shared" si="240"/>
        <v>0</v>
      </c>
      <c r="AF377" s="36">
        <f t="shared" si="241"/>
        <v>0</v>
      </c>
      <c r="AG377" s="36">
        <f t="shared" si="242"/>
        <v>12540</v>
      </c>
      <c r="AH377" s="36">
        <f t="shared" si="243"/>
        <v>0</v>
      </c>
    </row>
    <row r="378" spans="1:34" x14ac:dyDescent="0.35">
      <c r="A378" s="31" t="s">
        <v>877</v>
      </c>
      <c r="B378" s="31" t="s">
        <v>878</v>
      </c>
      <c r="C378" s="31" t="s">
        <v>798</v>
      </c>
      <c r="D378" s="31" t="s">
        <v>879</v>
      </c>
      <c r="E378" s="30">
        <v>45853</v>
      </c>
      <c r="F378" s="30">
        <v>45883</v>
      </c>
      <c r="G378" s="31" t="s">
        <v>395</v>
      </c>
      <c r="H378" s="31">
        <v>-12151.9</v>
      </c>
      <c r="I378" s="31">
        <v>151.9</v>
      </c>
      <c r="J378" s="31">
        <v>-12000</v>
      </c>
      <c r="K378" s="31">
        <v>-12000</v>
      </c>
      <c r="L378" s="31">
        <v>12000</v>
      </c>
      <c r="M378" s="31" t="s">
        <v>504</v>
      </c>
      <c r="N378" s="31" t="s">
        <v>544</v>
      </c>
      <c r="P378" s="65">
        <f t="shared" ref="P378:P381" si="244">+F378-E378</f>
        <v>30</v>
      </c>
      <c r="Q378" t="str">
        <f t="shared" ref="Q378:Q381" si="245">IF(P378&gt;1,"Crédito","Contado")</f>
        <v>Crédito</v>
      </c>
      <c r="R378">
        <f t="shared" ref="R378:R381" si="246">DAY(F378)</f>
        <v>14</v>
      </c>
      <c r="S378">
        <f t="shared" ref="S378:S381" si="247">MONTH(F378)</f>
        <v>8</v>
      </c>
      <c r="T378">
        <f t="shared" ref="T378:T381" si="248">YEAR(F378)</f>
        <v>2025</v>
      </c>
      <c r="U378">
        <f t="shared" ref="U378:U381" si="249">DAY(E378)</f>
        <v>15</v>
      </c>
      <c r="V378">
        <f t="shared" ref="V378:V381" si="250">MONTH(E378)</f>
        <v>7</v>
      </c>
      <c r="W378">
        <f t="shared" ref="W378:W381" si="251">YEAR(E378)</f>
        <v>2025</v>
      </c>
      <c r="X378" s="59">
        <f t="shared" ref="X378:X381" si="252">+H378*-1</f>
        <v>12151.9</v>
      </c>
      <c r="Y378" s="59">
        <f t="shared" ref="Y378:Y381" si="253">+J378*-1</f>
        <v>12000</v>
      </c>
      <c r="Z378" t="str">
        <f t="shared" ref="Z378:Z381" si="254">IF(F378&gt;AA378,"Vigente","Vencido")</f>
        <v>Vencido</v>
      </c>
      <c r="AA378" s="39">
        <v>46172</v>
      </c>
      <c r="AB378" s="33">
        <f t="shared" ref="AB378:AB380" si="255">MONTH(AA378)</f>
        <v>5</v>
      </c>
      <c r="AC378" s="33">
        <f t="shared" ref="AC378:AC380" si="256">WEEKNUM(AA378)</f>
        <v>22</v>
      </c>
      <c r="AD378" s="33">
        <f t="shared" ref="AD378:AD380" si="257">IF(Z378="Vencido",AA378-F378+1,0)</f>
        <v>290</v>
      </c>
      <c r="AE378" s="36">
        <f t="shared" ref="AE378:AE380" si="258">IF(AD378&gt;0,IF(AD378&lt;31,X378,0),0)</f>
        <v>0</v>
      </c>
      <c r="AF378" s="36">
        <f t="shared" ref="AF378:AF380" si="259">IF(AD378&gt;30,IF(AD378&lt;61,X378,0),0)</f>
        <v>0</v>
      </c>
      <c r="AG378" s="36">
        <f t="shared" ref="AG378:AG380" si="260">IF(AD378&gt;60,X378,0)</f>
        <v>12151.9</v>
      </c>
      <c r="AH378" s="36">
        <f t="shared" ref="AH378:AH380" si="261">IF(Z378="Vigente",X378,0)</f>
        <v>0</v>
      </c>
    </row>
    <row r="379" spans="1:34" x14ac:dyDescent="0.35">
      <c r="A379" s="31" t="s">
        <v>860</v>
      </c>
      <c r="B379" s="31" t="s">
        <v>861</v>
      </c>
      <c r="C379" s="31" t="s">
        <v>798</v>
      </c>
      <c r="D379" s="31" t="s">
        <v>862</v>
      </c>
      <c r="E379" s="30">
        <v>45835</v>
      </c>
      <c r="F379" s="30">
        <v>45865</v>
      </c>
      <c r="G379" s="31" t="s">
        <v>401</v>
      </c>
      <c r="H379" s="31">
        <v>-17003.52</v>
      </c>
      <c r="I379" s="31">
        <v>-2720.56</v>
      </c>
      <c r="J379" s="31">
        <v>-19724.080000000002</v>
      </c>
      <c r="K379" s="31">
        <v>-1044</v>
      </c>
      <c r="L379" s="31">
        <v>1044</v>
      </c>
      <c r="M379" s="31" t="s">
        <v>504</v>
      </c>
      <c r="N379" s="31" t="s">
        <v>544</v>
      </c>
      <c r="P379" s="65">
        <f t="shared" si="244"/>
        <v>30</v>
      </c>
      <c r="Q379" t="str">
        <f t="shared" si="245"/>
        <v>Crédito</v>
      </c>
      <c r="R379">
        <f t="shared" si="246"/>
        <v>27</v>
      </c>
      <c r="S379">
        <f t="shared" si="247"/>
        <v>7</v>
      </c>
      <c r="T379">
        <f t="shared" si="248"/>
        <v>2025</v>
      </c>
      <c r="U379">
        <f t="shared" si="249"/>
        <v>27</v>
      </c>
      <c r="V379">
        <f t="shared" si="250"/>
        <v>6</v>
      </c>
      <c r="W379">
        <f t="shared" si="251"/>
        <v>2025</v>
      </c>
      <c r="X379" s="59">
        <f t="shared" si="252"/>
        <v>17003.52</v>
      </c>
      <c r="Y379" s="59">
        <f t="shared" si="253"/>
        <v>19724.080000000002</v>
      </c>
      <c r="Z379" t="str">
        <f t="shared" si="254"/>
        <v>Vencido</v>
      </c>
      <c r="AA379" s="39">
        <v>46172</v>
      </c>
      <c r="AB379" s="33">
        <f t="shared" si="255"/>
        <v>5</v>
      </c>
      <c r="AC379" s="33">
        <f t="shared" si="256"/>
        <v>22</v>
      </c>
      <c r="AD379" s="33">
        <f t="shared" si="257"/>
        <v>308</v>
      </c>
      <c r="AE379" s="36">
        <f t="shared" si="258"/>
        <v>0</v>
      </c>
      <c r="AF379" s="36">
        <f t="shared" si="259"/>
        <v>0</v>
      </c>
      <c r="AG379" s="36">
        <f t="shared" si="260"/>
        <v>17003.52</v>
      </c>
      <c r="AH379" s="36">
        <f t="shared" si="261"/>
        <v>0</v>
      </c>
    </row>
    <row r="380" spans="1:34" x14ac:dyDescent="0.35">
      <c r="A380" s="31" t="s">
        <v>764</v>
      </c>
      <c r="B380" s="31" t="s">
        <v>765</v>
      </c>
      <c r="C380" s="31" t="s">
        <v>749</v>
      </c>
      <c r="D380" s="31" t="s">
        <v>766</v>
      </c>
      <c r="E380" s="30">
        <v>45635</v>
      </c>
      <c r="F380" s="30">
        <v>45650</v>
      </c>
      <c r="G380" s="31" t="s">
        <v>401</v>
      </c>
      <c r="H380" s="31">
        <v>-48546</v>
      </c>
      <c r="I380" s="31">
        <v>-7767.36</v>
      </c>
      <c r="J380" s="31">
        <v>-56313.36</v>
      </c>
      <c r="K380" s="31">
        <v>-2784</v>
      </c>
      <c r="L380" s="31">
        <v>2784</v>
      </c>
      <c r="M380" s="31" t="s">
        <v>504</v>
      </c>
      <c r="N380" s="31" t="s">
        <v>544</v>
      </c>
      <c r="P380" s="65">
        <f t="shared" si="244"/>
        <v>15</v>
      </c>
      <c r="Q380" t="str">
        <f t="shared" si="245"/>
        <v>Crédito</v>
      </c>
      <c r="R380">
        <f t="shared" si="246"/>
        <v>24</v>
      </c>
      <c r="S380">
        <f t="shared" si="247"/>
        <v>12</v>
      </c>
      <c r="T380">
        <f t="shared" si="248"/>
        <v>2024</v>
      </c>
      <c r="U380">
        <f t="shared" si="249"/>
        <v>9</v>
      </c>
      <c r="V380">
        <f t="shared" si="250"/>
        <v>12</v>
      </c>
      <c r="W380">
        <f t="shared" si="251"/>
        <v>2024</v>
      </c>
      <c r="X380" s="59">
        <f t="shared" si="252"/>
        <v>48546</v>
      </c>
      <c r="Y380" s="59">
        <f t="shared" si="253"/>
        <v>56313.36</v>
      </c>
      <c r="Z380" t="str">
        <f t="shared" si="254"/>
        <v>Vencido</v>
      </c>
      <c r="AA380" s="39">
        <v>46172</v>
      </c>
      <c r="AB380" s="33">
        <f t="shared" si="255"/>
        <v>5</v>
      </c>
      <c r="AC380" s="33">
        <f t="shared" si="256"/>
        <v>22</v>
      </c>
      <c r="AD380" s="33">
        <f t="shared" si="257"/>
        <v>523</v>
      </c>
      <c r="AE380" s="36">
        <f t="shared" si="258"/>
        <v>0</v>
      </c>
      <c r="AF380" s="36">
        <f t="shared" si="259"/>
        <v>0</v>
      </c>
      <c r="AG380" s="36">
        <f t="shared" si="260"/>
        <v>48546</v>
      </c>
      <c r="AH380" s="36">
        <f t="shared" si="261"/>
        <v>0</v>
      </c>
    </row>
    <row r="381" spans="1:34" x14ac:dyDescent="0.35">
      <c r="A381" s="31" t="s">
        <v>754</v>
      </c>
      <c r="B381" s="31" t="s">
        <v>755</v>
      </c>
      <c r="C381" s="31" t="s">
        <v>549</v>
      </c>
      <c r="D381" s="31" t="s">
        <v>756</v>
      </c>
      <c r="E381" s="30">
        <v>45597</v>
      </c>
      <c r="F381" s="30">
        <v>45627</v>
      </c>
      <c r="G381" s="31" t="s">
        <v>401</v>
      </c>
      <c r="H381" s="31">
        <v>-64633.93</v>
      </c>
      <c r="I381" s="31">
        <v>-10341.51</v>
      </c>
      <c r="J381" s="31">
        <v>-74975.44</v>
      </c>
      <c r="K381" s="31">
        <v>-3741.7</v>
      </c>
      <c r="L381" s="31">
        <v>3741.7</v>
      </c>
      <c r="M381" s="31" t="s">
        <v>504</v>
      </c>
      <c r="N381" s="31" t="s">
        <v>544</v>
      </c>
      <c r="P381" s="65">
        <f t="shared" si="244"/>
        <v>30</v>
      </c>
      <c r="Q381" t="str">
        <f t="shared" si="245"/>
        <v>Crédito</v>
      </c>
      <c r="R381">
        <f t="shared" si="246"/>
        <v>1</v>
      </c>
      <c r="S381">
        <f t="shared" si="247"/>
        <v>12</v>
      </c>
      <c r="T381">
        <f t="shared" si="248"/>
        <v>2024</v>
      </c>
      <c r="U381">
        <f t="shared" si="249"/>
        <v>1</v>
      </c>
      <c r="V381">
        <f t="shared" si="250"/>
        <v>11</v>
      </c>
      <c r="W381">
        <f t="shared" si="251"/>
        <v>2024</v>
      </c>
      <c r="X381" s="59">
        <f t="shared" si="252"/>
        <v>64633.93</v>
      </c>
      <c r="Y381" s="59">
        <f t="shared" si="253"/>
        <v>74975.44</v>
      </c>
      <c r="Z381" t="str">
        <f t="shared" si="254"/>
        <v>Vencido</v>
      </c>
      <c r="AA381" s="39">
        <v>46172</v>
      </c>
      <c r="AB381" s="33">
        <f t="shared" ref="AB381" si="262">MONTH(AA381)</f>
        <v>5</v>
      </c>
      <c r="AC381" s="33">
        <f t="shared" ref="AC381" si="263">WEEKNUM(AA381)</f>
        <v>22</v>
      </c>
      <c r="AD381" s="33">
        <f t="shared" ref="AD381" si="264">IF(Z381="Vencido",AA381-F381+1,0)</f>
        <v>546</v>
      </c>
      <c r="AE381" s="36">
        <f t="shared" ref="AE381" si="265">IF(AD381&gt;0,IF(AD381&lt;31,X381,0),0)</f>
        <v>0</v>
      </c>
      <c r="AF381" s="36">
        <f t="shared" ref="AF381" si="266">IF(AD381&gt;30,IF(AD381&lt;61,X381,0),0)</f>
        <v>0</v>
      </c>
      <c r="AG381" s="36">
        <f t="shared" ref="AG381" si="267">IF(AD381&gt;60,X381,0)</f>
        <v>64633.93</v>
      </c>
      <c r="AH381" s="36">
        <f t="shared" ref="AH381" si="268">IF(Z381="Vigente",X381,0)</f>
        <v>0</v>
      </c>
    </row>
    <row r="382" spans="1:34" x14ac:dyDescent="0.35">
      <c r="A382" s="31" t="s">
        <v>2125</v>
      </c>
      <c r="B382" s="31" t="s">
        <v>2126</v>
      </c>
      <c r="C382" s="31" t="s">
        <v>414</v>
      </c>
      <c r="D382" s="31" t="s">
        <v>2127</v>
      </c>
      <c r="E382" s="30">
        <v>46161</v>
      </c>
      <c r="F382" s="30">
        <v>46191</v>
      </c>
      <c r="G382" s="31" t="s">
        <v>395</v>
      </c>
      <c r="H382" s="31">
        <v>-11000</v>
      </c>
      <c r="I382" s="31">
        <v>-1760</v>
      </c>
      <c r="J382" s="31">
        <v>-12760</v>
      </c>
      <c r="K382" s="31">
        <v>-12760</v>
      </c>
      <c r="L382" s="31">
        <v>12760</v>
      </c>
      <c r="M382" s="31" t="s">
        <v>504</v>
      </c>
      <c r="N382" s="31" t="s">
        <v>544</v>
      </c>
      <c r="P382" s="65">
        <f t="shared" ref="P382:P445" si="269">+F382-E382</f>
        <v>30</v>
      </c>
      <c r="Q382" t="str">
        <f t="shared" ref="Q382:Q445" si="270">IF(P382&gt;1,"Crédito","Contado")</f>
        <v>Crédito</v>
      </c>
      <c r="R382">
        <f t="shared" ref="R382:R445" si="271">DAY(F382)</f>
        <v>18</v>
      </c>
      <c r="S382">
        <f t="shared" ref="S382:S445" si="272">MONTH(F382)</f>
        <v>6</v>
      </c>
      <c r="T382">
        <f t="shared" ref="T382:T445" si="273">YEAR(F382)</f>
        <v>2026</v>
      </c>
      <c r="U382">
        <f t="shared" ref="U382:U445" si="274">DAY(E382)</f>
        <v>19</v>
      </c>
      <c r="V382">
        <f t="shared" ref="V382:V445" si="275">MONTH(E382)</f>
        <v>5</v>
      </c>
      <c r="W382">
        <f t="shared" ref="W382:W445" si="276">YEAR(E382)</f>
        <v>2026</v>
      </c>
      <c r="X382" s="59">
        <f t="shared" ref="X382:X445" si="277">+H382*-1</f>
        <v>11000</v>
      </c>
      <c r="Y382" s="59">
        <f t="shared" ref="Y382:Y445" si="278">+J382*-1</f>
        <v>12760</v>
      </c>
      <c r="Z382" t="str">
        <f t="shared" ref="Z382:Z445" si="279">IF(F382&gt;AA382,"Vigente","Vencido")</f>
        <v>Vigente</v>
      </c>
      <c r="AA382" s="39">
        <v>46164</v>
      </c>
      <c r="AB382" s="33">
        <f t="shared" ref="AB382:AB445" si="280">MONTH(AA382)</f>
        <v>5</v>
      </c>
      <c r="AC382" s="33">
        <f t="shared" ref="AC382:AC445" si="281">WEEKNUM(AA382)</f>
        <v>21</v>
      </c>
      <c r="AD382" s="33">
        <f t="shared" ref="AD382:AD445" si="282">IF(Z382="Vencido",AA382-F382+1,0)</f>
        <v>0</v>
      </c>
      <c r="AE382" s="36">
        <f t="shared" ref="AE382:AE445" si="283">IF(AD382&gt;0,IF(AD382&lt;31,X382,0),0)</f>
        <v>0</v>
      </c>
      <c r="AF382" s="36">
        <f t="shared" ref="AF382:AF445" si="284">IF(AD382&gt;30,IF(AD382&lt;61,X382,0),0)</f>
        <v>0</v>
      </c>
      <c r="AG382" s="36">
        <f t="shared" ref="AG382:AG445" si="285">IF(AD382&gt;60,X382,0)</f>
        <v>0</v>
      </c>
      <c r="AH382" s="36">
        <f t="shared" ref="AH382:AH445" si="286">IF(Z382="Vigente",X382,0)</f>
        <v>11000</v>
      </c>
    </row>
    <row r="383" spans="1:34" x14ac:dyDescent="0.35">
      <c r="A383" s="31" t="s">
        <v>2128</v>
      </c>
      <c r="B383" s="31" t="s">
        <v>2129</v>
      </c>
      <c r="C383" s="31" t="s">
        <v>414</v>
      </c>
      <c r="D383" s="31" t="s">
        <v>2130</v>
      </c>
      <c r="E383" s="30">
        <v>46157</v>
      </c>
      <c r="F383" s="30">
        <v>46187</v>
      </c>
      <c r="G383" s="31" t="s">
        <v>395</v>
      </c>
      <c r="H383" s="31">
        <v>-7500</v>
      </c>
      <c r="I383" s="31">
        <v>-1200</v>
      </c>
      <c r="J383" s="31">
        <v>-8700</v>
      </c>
      <c r="K383" s="31">
        <v>-8700</v>
      </c>
      <c r="L383" s="31">
        <v>8700</v>
      </c>
      <c r="M383" s="31" t="s">
        <v>504</v>
      </c>
      <c r="N383" s="31" t="s">
        <v>544</v>
      </c>
      <c r="P383" s="65">
        <f t="shared" si="269"/>
        <v>30</v>
      </c>
      <c r="Q383" t="str">
        <f t="shared" si="270"/>
        <v>Crédito</v>
      </c>
      <c r="R383">
        <f t="shared" si="271"/>
        <v>14</v>
      </c>
      <c r="S383">
        <f t="shared" si="272"/>
        <v>6</v>
      </c>
      <c r="T383">
        <f t="shared" si="273"/>
        <v>2026</v>
      </c>
      <c r="U383">
        <f t="shared" si="274"/>
        <v>15</v>
      </c>
      <c r="V383">
        <f t="shared" si="275"/>
        <v>5</v>
      </c>
      <c r="W383">
        <f t="shared" si="276"/>
        <v>2026</v>
      </c>
      <c r="X383" s="59">
        <f t="shared" si="277"/>
        <v>7500</v>
      </c>
      <c r="Y383" s="59">
        <f t="shared" si="278"/>
        <v>8700</v>
      </c>
      <c r="Z383" t="str">
        <f t="shared" si="279"/>
        <v>Vigente</v>
      </c>
      <c r="AA383" s="39">
        <v>46164</v>
      </c>
      <c r="AB383" s="33">
        <f t="shared" si="280"/>
        <v>5</v>
      </c>
      <c r="AC383" s="33">
        <f t="shared" si="281"/>
        <v>21</v>
      </c>
      <c r="AD383" s="33">
        <f t="shared" si="282"/>
        <v>0</v>
      </c>
      <c r="AE383" s="36">
        <f t="shared" si="283"/>
        <v>0</v>
      </c>
      <c r="AF383" s="36">
        <f t="shared" si="284"/>
        <v>0</v>
      </c>
      <c r="AG383" s="36">
        <f t="shared" si="285"/>
        <v>0</v>
      </c>
      <c r="AH383" s="36">
        <f t="shared" si="286"/>
        <v>7500</v>
      </c>
    </row>
    <row r="384" spans="1:34" x14ac:dyDescent="0.35">
      <c r="A384" s="31" t="s">
        <v>2131</v>
      </c>
      <c r="B384" s="31" t="s">
        <v>2132</v>
      </c>
      <c r="C384" s="31" t="s">
        <v>1329</v>
      </c>
      <c r="D384" s="31" t="s">
        <v>2133</v>
      </c>
      <c r="E384" s="30">
        <v>46162</v>
      </c>
      <c r="F384" s="30">
        <v>46192</v>
      </c>
      <c r="G384" s="31" t="s">
        <v>395</v>
      </c>
      <c r="H384" s="31">
        <v>-4371.72</v>
      </c>
      <c r="I384" s="31">
        <v>-699.48</v>
      </c>
      <c r="J384" s="31">
        <v>-5071.2</v>
      </c>
      <c r="K384" s="31">
        <v>-5071.2</v>
      </c>
      <c r="L384" s="31">
        <v>5071.2</v>
      </c>
      <c r="M384" s="31" t="s">
        <v>504</v>
      </c>
      <c r="N384" s="31" t="s">
        <v>544</v>
      </c>
      <c r="P384" s="65">
        <f t="shared" si="269"/>
        <v>30</v>
      </c>
      <c r="Q384" t="str">
        <f t="shared" si="270"/>
        <v>Crédito</v>
      </c>
      <c r="R384">
        <f t="shared" si="271"/>
        <v>19</v>
      </c>
      <c r="S384">
        <f t="shared" si="272"/>
        <v>6</v>
      </c>
      <c r="T384">
        <f t="shared" si="273"/>
        <v>2026</v>
      </c>
      <c r="U384">
        <f t="shared" si="274"/>
        <v>20</v>
      </c>
      <c r="V384">
        <f t="shared" si="275"/>
        <v>5</v>
      </c>
      <c r="W384">
        <f t="shared" si="276"/>
        <v>2026</v>
      </c>
      <c r="X384" s="59">
        <f t="shared" si="277"/>
        <v>4371.72</v>
      </c>
      <c r="Y384" s="59">
        <f t="shared" si="278"/>
        <v>5071.2</v>
      </c>
      <c r="Z384" t="str">
        <f t="shared" si="279"/>
        <v>Vigente</v>
      </c>
      <c r="AA384" s="39">
        <v>46164</v>
      </c>
      <c r="AB384" s="33">
        <f t="shared" si="280"/>
        <v>5</v>
      </c>
      <c r="AC384" s="33">
        <f t="shared" si="281"/>
        <v>21</v>
      </c>
      <c r="AD384" s="33">
        <f t="shared" si="282"/>
        <v>0</v>
      </c>
      <c r="AE384" s="36">
        <f t="shared" si="283"/>
        <v>0</v>
      </c>
      <c r="AF384" s="36">
        <f t="shared" si="284"/>
        <v>0</v>
      </c>
      <c r="AG384" s="36">
        <f t="shared" si="285"/>
        <v>0</v>
      </c>
      <c r="AH384" s="36">
        <f t="shared" si="286"/>
        <v>4371.72</v>
      </c>
    </row>
    <row r="385" spans="1:34" x14ac:dyDescent="0.35">
      <c r="A385" s="31" t="s">
        <v>2134</v>
      </c>
      <c r="B385" s="31" t="s">
        <v>2135</v>
      </c>
      <c r="C385" s="31" t="s">
        <v>1329</v>
      </c>
      <c r="D385" s="31" t="s">
        <v>2136</v>
      </c>
      <c r="E385" s="30">
        <v>46163</v>
      </c>
      <c r="F385" s="30">
        <v>46193</v>
      </c>
      <c r="G385" s="31" t="s">
        <v>395</v>
      </c>
      <c r="H385" s="31">
        <v>-39594.370000000003</v>
      </c>
      <c r="I385" s="31">
        <v>-6335.1</v>
      </c>
      <c r="J385" s="31">
        <v>-45929.47</v>
      </c>
      <c r="K385" s="31">
        <v>-45929.47</v>
      </c>
      <c r="L385" s="31">
        <v>45929.47</v>
      </c>
      <c r="M385" s="31" t="s">
        <v>504</v>
      </c>
      <c r="N385" s="31" t="s">
        <v>544</v>
      </c>
      <c r="P385" s="65">
        <f t="shared" si="269"/>
        <v>30</v>
      </c>
      <c r="Q385" t="str">
        <f t="shared" si="270"/>
        <v>Crédito</v>
      </c>
      <c r="R385">
        <f t="shared" si="271"/>
        <v>20</v>
      </c>
      <c r="S385">
        <f t="shared" si="272"/>
        <v>6</v>
      </c>
      <c r="T385">
        <f t="shared" si="273"/>
        <v>2026</v>
      </c>
      <c r="U385">
        <f t="shared" si="274"/>
        <v>21</v>
      </c>
      <c r="V385">
        <f t="shared" si="275"/>
        <v>5</v>
      </c>
      <c r="W385">
        <f t="shared" si="276"/>
        <v>2026</v>
      </c>
      <c r="X385" s="59">
        <f t="shared" si="277"/>
        <v>39594.370000000003</v>
      </c>
      <c r="Y385" s="59">
        <f t="shared" si="278"/>
        <v>45929.47</v>
      </c>
      <c r="Z385" t="str">
        <f t="shared" si="279"/>
        <v>Vigente</v>
      </c>
      <c r="AA385" s="39">
        <v>46164</v>
      </c>
      <c r="AB385" s="33">
        <f t="shared" si="280"/>
        <v>5</v>
      </c>
      <c r="AC385" s="33">
        <f t="shared" si="281"/>
        <v>21</v>
      </c>
      <c r="AD385" s="33">
        <f t="shared" si="282"/>
        <v>0</v>
      </c>
      <c r="AE385" s="36">
        <f t="shared" si="283"/>
        <v>0</v>
      </c>
      <c r="AF385" s="36">
        <f t="shared" si="284"/>
        <v>0</v>
      </c>
      <c r="AG385" s="36">
        <f t="shared" si="285"/>
        <v>0</v>
      </c>
      <c r="AH385" s="36">
        <f t="shared" si="286"/>
        <v>39594.370000000003</v>
      </c>
    </row>
    <row r="386" spans="1:34" x14ac:dyDescent="0.35">
      <c r="A386" s="31" t="s">
        <v>2137</v>
      </c>
      <c r="B386" s="31" t="s">
        <v>2138</v>
      </c>
      <c r="C386" s="31" t="s">
        <v>880</v>
      </c>
      <c r="D386" s="31" t="s">
        <v>2139</v>
      </c>
      <c r="E386" s="30">
        <v>46157</v>
      </c>
      <c r="F386" s="30">
        <v>46187</v>
      </c>
      <c r="G386" s="31" t="s">
        <v>401</v>
      </c>
      <c r="H386" s="31">
        <v>-48299.68</v>
      </c>
      <c r="I386" s="31">
        <v>-7727.95</v>
      </c>
      <c r="J386" s="31">
        <v>-56027.63</v>
      </c>
      <c r="K386" s="31">
        <v>-3254.96</v>
      </c>
      <c r="L386" s="31">
        <v>3254.96</v>
      </c>
      <c r="M386" s="31" t="s">
        <v>504</v>
      </c>
      <c r="N386" s="31" t="s">
        <v>544</v>
      </c>
      <c r="P386" s="65">
        <f t="shared" si="269"/>
        <v>30</v>
      </c>
      <c r="Q386" t="str">
        <f t="shared" si="270"/>
        <v>Crédito</v>
      </c>
      <c r="R386">
        <f t="shared" si="271"/>
        <v>14</v>
      </c>
      <c r="S386">
        <f t="shared" si="272"/>
        <v>6</v>
      </c>
      <c r="T386">
        <f t="shared" si="273"/>
        <v>2026</v>
      </c>
      <c r="U386">
        <f t="shared" si="274"/>
        <v>15</v>
      </c>
      <c r="V386">
        <f t="shared" si="275"/>
        <v>5</v>
      </c>
      <c r="W386">
        <f t="shared" si="276"/>
        <v>2026</v>
      </c>
      <c r="X386" s="59">
        <f t="shared" si="277"/>
        <v>48299.68</v>
      </c>
      <c r="Y386" s="59">
        <f t="shared" si="278"/>
        <v>56027.63</v>
      </c>
      <c r="Z386" t="str">
        <f t="shared" si="279"/>
        <v>Vigente</v>
      </c>
      <c r="AA386" s="39">
        <v>46164</v>
      </c>
      <c r="AB386" s="33">
        <f t="shared" si="280"/>
        <v>5</v>
      </c>
      <c r="AC386" s="33">
        <f t="shared" si="281"/>
        <v>21</v>
      </c>
      <c r="AD386" s="33">
        <f t="shared" si="282"/>
        <v>0</v>
      </c>
      <c r="AE386" s="36">
        <f t="shared" si="283"/>
        <v>0</v>
      </c>
      <c r="AF386" s="36">
        <f t="shared" si="284"/>
        <v>0</v>
      </c>
      <c r="AG386" s="36">
        <f t="shared" si="285"/>
        <v>0</v>
      </c>
      <c r="AH386" s="36">
        <f t="shared" si="286"/>
        <v>48299.68</v>
      </c>
    </row>
    <row r="387" spans="1:34" x14ac:dyDescent="0.35">
      <c r="A387" s="31" t="s">
        <v>2140</v>
      </c>
      <c r="B387" s="31" t="s">
        <v>2141</v>
      </c>
      <c r="C387" s="31" t="s">
        <v>834</v>
      </c>
      <c r="D387" s="31" t="s">
        <v>2142</v>
      </c>
      <c r="E387" s="30">
        <v>46153</v>
      </c>
      <c r="F387" s="30">
        <v>46183</v>
      </c>
      <c r="G387" s="31" t="s">
        <v>401</v>
      </c>
      <c r="H387" s="31">
        <v>-21082.86</v>
      </c>
      <c r="I387" s="31">
        <v>-3373.26</v>
      </c>
      <c r="J387" s="31">
        <v>-24456.12</v>
      </c>
      <c r="K387" s="31">
        <v>-1421</v>
      </c>
      <c r="L387" s="31">
        <v>1421</v>
      </c>
      <c r="M387" s="31" t="s">
        <v>504</v>
      </c>
      <c r="N387" s="31" t="s">
        <v>544</v>
      </c>
      <c r="P387" s="65">
        <f t="shared" si="269"/>
        <v>30</v>
      </c>
      <c r="Q387" t="str">
        <f t="shared" si="270"/>
        <v>Crédito</v>
      </c>
      <c r="R387">
        <f t="shared" si="271"/>
        <v>10</v>
      </c>
      <c r="S387">
        <f t="shared" si="272"/>
        <v>6</v>
      </c>
      <c r="T387">
        <f t="shared" si="273"/>
        <v>2026</v>
      </c>
      <c r="U387">
        <f t="shared" si="274"/>
        <v>11</v>
      </c>
      <c r="V387">
        <f t="shared" si="275"/>
        <v>5</v>
      </c>
      <c r="W387">
        <f t="shared" si="276"/>
        <v>2026</v>
      </c>
      <c r="X387" s="59">
        <f t="shared" si="277"/>
        <v>21082.86</v>
      </c>
      <c r="Y387" s="59">
        <f t="shared" si="278"/>
        <v>24456.12</v>
      </c>
      <c r="Z387" t="str">
        <f t="shared" si="279"/>
        <v>Vigente</v>
      </c>
      <c r="AA387" s="39">
        <v>46164</v>
      </c>
      <c r="AB387" s="33">
        <f t="shared" si="280"/>
        <v>5</v>
      </c>
      <c r="AC387" s="33">
        <f t="shared" si="281"/>
        <v>21</v>
      </c>
      <c r="AD387" s="33">
        <f t="shared" si="282"/>
        <v>0</v>
      </c>
      <c r="AE387" s="36">
        <f t="shared" si="283"/>
        <v>0</v>
      </c>
      <c r="AF387" s="36">
        <f t="shared" si="284"/>
        <v>0</v>
      </c>
      <c r="AG387" s="36">
        <f t="shared" si="285"/>
        <v>0</v>
      </c>
      <c r="AH387" s="36">
        <f t="shared" si="286"/>
        <v>21082.86</v>
      </c>
    </row>
    <row r="388" spans="1:34" x14ac:dyDescent="0.35">
      <c r="A388" s="31" t="s">
        <v>2143</v>
      </c>
      <c r="B388" s="31" t="s">
        <v>2144</v>
      </c>
      <c r="C388" s="31" t="s">
        <v>674</v>
      </c>
      <c r="D388" s="31" t="s">
        <v>2145</v>
      </c>
      <c r="E388" s="30">
        <v>46162</v>
      </c>
      <c r="F388" s="30">
        <v>46192</v>
      </c>
      <c r="G388" s="31" t="s">
        <v>401</v>
      </c>
      <c r="H388" s="31">
        <v>-20006.32</v>
      </c>
      <c r="I388" s="31">
        <v>-3201.01</v>
      </c>
      <c r="J388" s="31">
        <v>-23207.33</v>
      </c>
      <c r="K388" s="31">
        <v>-1334</v>
      </c>
      <c r="L388" s="31">
        <v>1334</v>
      </c>
      <c r="M388" s="31" t="s">
        <v>504</v>
      </c>
      <c r="N388" s="31" t="s">
        <v>544</v>
      </c>
      <c r="P388" s="65">
        <f t="shared" si="269"/>
        <v>30</v>
      </c>
      <c r="Q388" t="str">
        <f t="shared" si="270"/>
        <v>Crédito</v>
      </c>
      <c r="R388">
        <f t="shared" si="271"/>
        <v>19</v>
      </c>
      <c r="S388">
        <f t="shared" si="272"/>
        <v>6</v>
      </c>
      <c r="T388">
        <f t="shared" si="273"/>
        <v>2026</v>
      </c>
      <c r="U388">
        <f t="shared" si="274"/>
        <v>20</v>
      </c>
      <c r="V388">
        <f t="shared" si="275"/>
        <v>5</v>
      </c>
      <c r="W388">
        <f t="shared" si="276"/>
        <v>2026</v>
      </c>
      <c r="X388" s="59">
        <f t="shared" si="277"/>
        <v>20006.32</v>
      </c>
      <c r="Y388" s="59">
        <f t="shared" si="278"/>
        <v>23207.33</v>
      </c>
      <c r="Z388" t="str">
        <f t="shared" si="279"/>
        <v>Vigente</v>
      </c>
      <c r="AA388" s="39">
        <v>46164</v>
      </c>
      <c r="AB388" s="33">
        <f t="shared" si="280"/>
        <v>5</v>
      </c>
      <c r="AC388" s="33">
        <f t="shared" si="281"/>
        <v>21</v>
      </c>
      <c r="AD388" s="33">
        <f t="shared" si="282"/>
        <v>0</v>
      </c>
      <c r="AE388" s="36">
        <f t="shared" si="283"/>
        <v>0</v>
      </c>
      <c r="AF388" s="36">
        <f t="shared" si="284"/>
        <v>0</v>
      </c>
      <c r="AG388" s="36">
        <f t="shared" si="285"/>
        <v>0</v>
      </c>
      <c r="AH388" s="36">
        <f t="shared" si="286"/>
        <v>20006.32</v>
      </c>
    </row>
    <row r="389" spans="1:34" x14ac:dyDescent="0.35">
      <c r="A389" s="31" t="s">
        <v>2146</v>
      </c>
      <c r="B389" s="31" t="s">
        <v>2147</v>
      </c>
      <c r="C389" s="31" t="s">
        <v>801</v>
      </c>
      <c r="D389" s="31" t="s">
        <v>2148</v>
      </c>
      <c r="E389" s="30">
        <v>46156</v>
      </c>
      <c r="F389" s="30">
        <v>46186</v>
      </c>
      <c r="G389" s="31" t="s">
        <v>395</v>
      </c>
      <c r="H389" s="31">
        <v>-22104</v>
      </c>
      <c r="I389" s="31">
        <v>-3536.64</v>
      </c>
      <c r="J389" s="31">
        <v>-25640.639999999999</v>
      </c>
      <c r="K389" s="31">
        <v>-25640.639999999999</v>
      </c>
      <c r="L389" s="31">
        <v>25640.639999999999</v>
      </c>
      <c r="M389" s="31" t="s">
        <v>504</v>
      </c>
      <c r="N389" s="31" t="s">
        <v>544</v>
      </c>
      <c r="P389" s="65">
        <f t="shared" si="269"/>
        <v>30</v>
      </c>
      <c r="Q389" t="str">
        <f t="shared" si="270"/>
        <v>Crédito</v>
      </c>
      <c r="R389">
        <f t="shared" si="271"/>
        <v>13</v>
      </c>
      <c r="S389">
        <f t="shared" si="272"/>
        <v>6</v>
      </c>
      <c r="T389">
        <f t="shared" si="273"/>
        <v>2026</v>
      </c>
      <c r="U389">
        <f t="shared" si="274"/>
        <v>14</v>
      </c>
      <c r="V389">
        <f t="shared" si="275"/>
        <v>5</v>
      </c>
      <c r="W389">
        <f t="shared" si="276"/>
        <v>2026</v>
      </c>
      <c r="X389" s="59">
        <f t="shared" si="277"/>
        <v>22104</v>
      </c>
      <c r="Y389" s="59">
        <f t="shared" si="278"/>
        <v>25640.639999999999</v>
      </c>
      <c r="Z389" t="str">
        <f t="shared" si="279"/>
        <v>Vigente</v>
      </c>
      <c r="AA389" s="39">
        <v>46164</v>
      </c>
      <c r="AB389" s="33">
        <f t="shared" si="280"/>
        <v>5</v>
      </c>
      <c r="AC389" s="33">
        <f t="shared" si="281"/>
        <v>21</v>
      </c>
      <c r="AD389" s="33">
        <f t="shared" si="282"/>
        <v>0</v>
      </c>
      <c r="AE389" s="36">
        <f t="shared" si="283"/>
        <v>0</v>
      </c>
      <c r="AF389" s="36">
        <f t="shared" si="284"/>
        <v>0</v>
      </c>
      <c r="AG389" s="36">
        <f t="shared" si="285"/>
        <v>0</v>
      </c>
      <c r="AH389" s="36">
        <f t="shared" si="286"/>
        <v>22104</v>
      </c>
    </row>
    <row r="390" spans="1:34" x14ac:dyDescent="0.35">
      <c r="A390" s="31" t="s">
        <v>2149</v>
      </c>
      <c r="B390" s="31" t="s">
        <v>2150</v>
      </c>
      <c r="C390" s="31" t="s">
        <v>801</v>
      </c>
      <c r="D390" s="31" t="s">
        <v>2151</v>
      </c>
      <c r="E390" s="30">
        <v>46156</v>
      </c>
      <c r="F390" s="30">
        <v>46186</v>
      </c>
      <c r="G390" s="31" t="s">
        <v>395</v>
      </c>
      <c r="H390" s="31">
        <v>-55260</v>
      </c>
      <c r="I390" s="31">
        <v>-8841.6</v>
      </c>
      <c r="J390" s="31">
        <v>-64101.599999999999</v>
      </c>
      <c r="K390" s="31">
        <v>-64101.599999999999</v>
      </c>
      <c r="L390" s="31">
        <v>64101.599999999999</v>
      </c>
      <c r="M390" s="31" t="s">
        <v>504</v>
      </c>
      <c r="N390" s="31" t="s">
        <v>544</v>
      </c>
      <c r="P390" s="65">
        <f t="shared" si="269"/>
        <v>30</v>
      </c>
      <c r="Q390" t="str">
        <f t="shared" si="270"/>
        <v>Crédito</v>
      </c>
      <c r="R390">
        <f t="shared" si="271"/>
        <v>13</v>
      </c>
      <c r="S390">
        <f t="shared" si="272"/>
        <v>6</v>
      </c>
      <c r="T390">
        <f t="shared" si="273"/>
        <v>2026</v>
      </c>
      <c r="U390">
        <f t="shared" si="274"/>
        <v>14</v>
      </c>
      <c r="V390">
        <f t="shared" si="275"/>
        <v>5</v>
      </c>
      <c r="W390">
        <f t="shared" si="276"/>
        <v>2026</v>
      </c>
      <c r="X390" s="59">
        <f t="shared" si="277"/>
        <v>55260</v>
      </c>
      <c r="Y390" s="59">
        <f t="shared" si="278"/>
        <v>64101.599999999999</v>
      </c>
      <c r="Z390" t="str">
        <f t="shared" si="279"/>
        <v>Vigente</v>
      </c>
      <c r="AA390" s="39">
        <v>46164</v>
      </c>
      <c r="AB390" s="33">
        <f t="shared" si="280"/>
        <v>5</v>
      </c>
      <c r="AC390" s="33">
        <f t="shared" si="281"/>
        <v>21</v>
      </c>
      <c r="AD390" s="33">
        <f t="shared" si="282"/>
        <v>0</v>
      </c>
      <c r="AE390" s="36">
        <f t="shared" si="283"/>
        <v>0</v>
      </c>
      <c r="AF390" s="36">
        <f t="shared" si="284"/>
        <v>0</v>
      </c>
      <c r="AG390" s="36">
        <f t="shared" si="285"/>
        <v>0</v>
      </c>
      <c r="AH390" s="36">
        <f t="shared" si="286"/>
        <v>55260</v>
      </c>
    </row>
    <row r="391" spans="1:34" x14ac:dyDescent="0.35">
      <c r="A391" s="31" t="s">
        <v>2152</v>
      </c>
      <c r="B391" s="31" t="s">
        <v>2153</v>
      </c>
      <c r="C391" s="31" t="s">
        <v>801</v>
      </c>
      <c r="D391" s="31" t="s">
        <v>2154</v>
      </c>
      <c r="E391" s="30">
        <v>46161</v>
      </c>
      <c r="F391" s="30">
        <v>46191</v>
      </c>
      <c r="G391" s="31" t="s">
        <v>395</v>
      </c>
      <c r="H391" s="31">
        <v>-44208</v>
      </c>
      <c r="I391" s="31">
        <v>-7073.28</v>
      </c>
      <c r="J391" s="31">
        <v>-51281.279999999999</v>
      </c>
      <c r="K391" s="31">
        <v>-51281.279999999999</v>
      </c>
      <c r="L391" s="31">
        <v>51281.279999999999</v>
      </c>
      <c r="M391" s="31" t="s">
        <v>504</v>
      </c>
      <c r="N391" s="31" t="s">
        <v>544</v>
      </c>
      <c r="P391" s="65">
        <f t="shared" si="269"/>
        <v>30</v>
      </c>
      <c r="Q391" t="str">
        <f t="shared" si="270"/>
        <v>Crédito</v>
      </c>
      <c r="R391">
        <f t="shared" si="271"/>
        <v>18</v>
      </c>
      <c r="S391">
        <f t="shared" si="272"/>
        <v>6</v>
      </c>
      <c r="T391">
        <f t="shared" si="273"/>
        <v>2026</v>
      </c>
      <c r="U391">
        <f t="shared" si="274"/>
        <v>19</v>
      </c>
      <c r="V391">
        <f t="shared" si="275"/>
        <v>5</v>
      </c>
      <c r="W391">
        <f t="shared" si="276"/>
        <v>2026</v>
      </c>
      <c r="X391" s="59">
        <f t="shared" si="277"/>
        <v>44208</v>
      </c>
      <c r="Y391" s="59">
        <f t="shared" si="278"/>
        <v>51281.279999999999</v>
      </c>
      <c r="Z391" t="str">
        <f t="shared" si="279"/>
        <v>Vigente</v>
      </c>
      <c r="AA391" s="39">
        <v>46164</v>
      </c>
      <c r="AB391" s="33">
        <f t="shared" si="280"/>
        <v>5</v>
      </c>
      <c r="AC391" s="33">
        <f t="shared" si="281"/>
        <v>21</v>
      </c>
      <c r="AD391" s="33">
        <f t="shared" si="282"/>
        <v>0</v>
      </c>
      <c r="AE391" s="36">
        <f t="shared" si="283"/>
        <v>0</v>
      </c>
      <c r="AF391" s="36">
        <f t="shared" si="284"/>
        <v>0</v>
      </c>
      <c r="AG391" s="36">
        <f t="shared" si="285"/>
        <v>0</v>
      </c>
      <c r="AH391" s="36">
        <f t="shared" si="286"/>
        <v>44208</v>
      </c>
    </row>
    <row r="392" spans="1:34" x14ac:dyDescent="0.35">
      <c r="A392" s="31" t="s">
        <v>2155</v>
      </c>
      <c r="B392" s="31" t="s">
        <v>2156</v>
      </c>
      <c r="C392" s="31" t="s">
        <v>548</v>
      </c>
      <c r="D392" s="31" t="s">
        <v>2157</v>
      </c>
      <c r="E392" s="30">
        <v>46155</v>
      </c>
      <c r="F392" s="30">
        <v>46175</v>
      </c>
      <c r="G392" s="31" t="s">
        <v>395</v>
      </c>
      <c r="H392" s="31">
        <v>-63000</v>
      </c>
      <c r="I392" s="31">
        <v>-10080</v>
      </c>
      <c r="J392" s="31">
        <v>-73080</v>
      </c>
      <c r="K392" s="31">
        <v>-73080</v>
      </c>
      <c r="L392" s="31">
        <v>73080</v>
      </c>
      <c r="M392" s="31" t="s">
        <v>504</v>
      </c>
      <c r="N392" s="31" t="s">
        <v>544</v>
      </c>
      <c r="P392" s="65">
        <f t="shared" si="269"/>
        <v>20</v>
      </c>
      <c r="Q392" t="str">
        <f t="shared" si="270"/>
        <v>Crédito</v>
      </c>
      <c r="R392">
        <f t="shared" si="271"/>
        <v>2</v>
      </c>
      <c r="S392">
        <f t="shared" si="272"/>
        <v>6</v>
      </c>
      <c r="T392">
        <f t="shared" si="273"/>
        <v>2026</v>
      </c>
      <c r="U392">
        <f t="shared" si="274"/>
        <v>13</v>
      </c>
      <c r="V392">
        <f t="shared" si="275"/>
        <v>5</v>
      </c>
      <c r="W392">
        <f t="shared" si="276"/>
        <v>2026</v>
      </c>
      <c r="X392" s="59">
        <f t="shared" si="277"/>
        <v>63000</v>
      </c>
      <c r="Y392" s="59">
        <f t="shared" si="278"/>
        <v>73080</v>
      </c>
      <c r="Z392" t="str">
        <f t="shared" si="279"/>
        <v>Vigente</v>
      </c>
      <c r="AA392" s="39">
        <v>46164</v>
      </c>
      <c r="AB392" s="33">
        <f t="shared" si="280"/>
        <v>5</v>
      </c>
      <c r="AC392" s="33">
        <f t="shared" si="281"/>
        <v>21</v>
      </c>
      <c r="AD392" s="33">
        <f t="shared" si="282"/>
        <v>0</v>
      </c>
      <c r="AE392" s="36">
        <f t="shared" si="283"/>
        <v>0</v>
      </c>
      <c r="AF392" s="36">
        <f t="shared" si="284"/>
        <v>0</v>
      </c>
      <c r="AG392" s="36">
        <f t="shared" si="285"/>
        <v>0</v>
      </c>
      <c r="AH392" s="36">
        <f t="shared" si="286"/>
        <v>63000</v>
      </c>
    </row>
    <row r="393" spans="1:34" x14ac:dyDescent="0.35">
      <c r="A393" s="31" t="s">
        <v>2158</v>
      </c>
      <c r="B393" s="31" t="s">
        <v>2159</v>
      </c>
      <c r="C393" s="31" t="s">
        <v>414</v>
      </c>
      <c r="D393" s="31" t="s">
        <v>2160</v>
      </c>
      <c r="E393" s="30">
        <v>46155</v>
      </c>
      <c r="F393" s="30">
        <v>46185</v>
      </c>
      <c r="G393" s="31" t="s">
        <v>395</v>
      </c>
      <c r="H393" s="31">
        <v>-5000</v>
      </c>
      <c r="I393" s="31">
        <v>-800</v>
      </c>
      <c r="J393" s="31">
        <v>-5800</v>
      </c>
      <c r="K393" s="31">
        <v>-5800</v>
      </c>
      <c r="L393" s="31">
        <v>5800</v>
      </c>
      <c r="M393" s="31" t="s">
        <v>504</v>
      </c>
      <c r="N393" s="31" t="s">
        <v>544</v>
      </c>
      <c r="P393" s="65">
        <f t="shared" si="269"/>
        <v>30</v>
      </c>
      <c r="Q393" t="str">
        <f t="shared" si="270"/>
        <v>Crédito</v>
      </c>
      <c r="R393">
        <f t="shared" si="271"/>
        <v>12</v>
      </c>
      <c r="S393">
        <f t="shared" si="272"/>
        <v>6</v>
      </c>
      <c r="T393">
        <f t="shared" si="273"/>
        <v>2026</v>
      </c>
      <c r="U393">
        <f t="shared" si="274"/>
        <v>13</v>
      </c>
      <c r="V393">
        <f t="shared" si="275"/>
        <v>5</v>
      </c>
      <c r="W393">
        <f t="shared" si="276"/>
        <v>2026</v>
      </c>
      <c r="X393" s="59">
        <f t="shared" si="277"/>
        <v>5000</v>
      </c>
      <c r="Y393" s="59">
        <f t="shared" si="278"/>
        <v>5800</v>
      </c>
      <c r="Z393" t="str">
        <f t="shared" si="279"/>
        <v>Vigente</v>
      </c>
      <c r="AA393" s="39">
        <v>46164</v>
      </c>
      <c r="AB393" s="33">
        <f t="shared" si="280"/>
        <v>5</v>
      </c>
      <c r="AC393" s="33">
        <f t="shared" si="281"/>
        <v>21</v>
      </c>
      <c r="AD393" s="33">
        <f t="shared" si="282"/>
        <v>0</v>
      </c>
      <c r="AE393" s="36">
        <f t="shared" si="283"/>
        <v>0</v>
      </c>
      <c r="AF393" s="36">
        <f t="shared" si="284"/>
        <v>0</v>
      </c>
      <c r="AG393" s="36">
        <f t="shared" si="285"/>
        <v>0</v>
      </c>
      <c r="AH393" s="36">
        <f t="shared" si="286"/>
        <v>5000</v>
      </c>
    </row>
    <row r="394" spans="1:34" x14ac:dyDescent="0.35">
      <c r="A394" s="31" t="s">
        <v>2161</v>
      </c>
      <c r="B394" s="31" t="s">
        <v>2162</v>
      </c>
      <c r="C394" s="31" t="s">
        <v>801</v>
      </c>
      <c r="D394" s="31" t="s">
        <v>2163</v>
      </c>
      <c r="E394" s="30">
        <v>46153</v>
      </c>
      <c r="F394" s="30">
        <v>46183</v>
      </c>
      <c r="G394" s="31" t="s">
        <v>395</v>
      </c>
      <c r="H394" s="31">
        <v>-55260</v>
      </c>
      <c r="I394" s="31">
        <v>-8841.6</v>
      </c>
      <c r="J394" s="31">
        <v>-64101.599999999999</v>
      </c>
      <c r="K394" s="31">
        <v>-64101.599999999999</v>
      </c>
      <c r="L394" s="31">
        <v>64101.599999999999</v>
      </c>
      <c r="M394" s="31" t="s">
        <v>504</v>
      </c>
      <c r="N394" s="31" t="s">
        <v>544</v>
      </c>
      <c r="P394" s="65">
        <f t="shared" si="269"/>
        <v>30</v>
      </c>
      <c r="Q394" t="str">
        <f t="shared" si="270"/>
        <v>Crédito</v>
      </c>
      <c r="R394">
        <f t="shared" si="271"/>
        <v>10</v>
      </c>
      <c r="S394">
        <f t="shared" si="272"/>
        <v>6</v>
      </c>
      <c r="T394">
        <f t="shared" si="273"/>
        <v>2026</v>
      </c>
      <c r="U394">
        <f t="shared" si="274"/>
        <v>11</v>
      </c>
      <c r="V394">
        <f t="shared" si="275"/>
        <v>5</v>
      </c>
      <c r="W394">
        <f t="shared" si="276"/>
        <v>2026</v>
      </c>
      <c r="X394" s="59">
        <f t="shared" si="277"/>
        <v>55260</v>
      </c>
      <c r="Y394" s="59">
        <f t="shared" si="278"/>
        <v>64101.599999999999</v>
      </c>
      <c r="Z394" t="str">
        <f t="shared" si="279"/>
        <v>Vigente</v>
      </c>
      <c r="AA394" s="39">
        <v>46164</v>
      </c>
      <c r="AB394" s="33">
        <f t="shared" si="280"/>
        <v>5</v>
      </c>
      <c r="AC394" s="33">
        <f t="shared" si="281"/>
        <v>21</v>
      </c>
      <c r="AD394" s="33">
        <f t="shared" si="282"/>
        <v>0</v>
      </c>
      <c r="AE394" s="36">
        <f t="shared" si="283"/>
        <v>0</v>
      </c>
      <c r="AF394" s="36">
        <f t="shared" si="284"/>
        <v>0</v>
      </c>
      <c r="AG394" s="36">
        <f t="shared" si="285"/>
        <v>0</v>
      </c>
      <c r="AH394" s="36">
        <f t="shared" si="286"/>
        <v>55260</v>
      </c>
    </row>
    <row r="395" spans="1:34" x14ac:dyDescent="0.35">
      <c r="A395" s="31" t="s">
        <v>2164</v>
      </c>
      <c r="B395" s="31" t="s">
        <v>2165</v>
      </c>
      <c r="C395" s="31" t="s">
        <v>548</v>
      </c>
      <c r="D395" s="31" t="s">
        <v>2166</v>
      </c>
      <c r="E395" s="30">
        <v>46150</v>
      </c>
      <c r="F395" s="30">
        <v>46170</v>
      </c>
      <c r="G395" s="31" t="s">
        <v>395</v>
      </c>
      <c r="H395" s="31">
        <v>-63000</v>
      </c>
      <c r="I395" s="31">
        <v>-10080</v>
      </c>
      <c r="J395" s="31">
        <v>-73080</v>
      </c>
      <c r="K395" s="31">
        <v>-73080</v>
      </c>
      <c r="L395" s="31">
        <v>73080</v>
      </c>
      <c r="M395" s="31" t="s">
        <v>504</v>
      </c>
      <c r="N395" s="31" t="s">
        <v>544</v>
      </c>
      <c r="P395" s="65">
        <f t="shared" si="269"/>
        <v>20</v>
      </c>
      <c r="Q395" t="str">
        <f t="shared" si="270"/>
        <v>Crédito</v>
      </c>
      <c r="R395">
        <f t="shared" si="271"/>
        <v>28</v>
      </c>
      <c r="S395">
        <f t="shared" si="272"/>
        <v>5</v>
      </c>
      <c r="T395">
        <f t="shared" si="273"/>
        <v>2026</v>
      </c>
      <c r="U395">
        <f t="shared" si="274"/>
        <v>8</v>
      </c>
      <c r="V395">
        <f t="shared" si="275"/>
        <v>5</v>
      </c>
      <c r="W395">
        <f t="shared" si="276"/>
        <v>2026</v>
      </c>
      <c r="X395" s="59">
        <f t="shared" si="277"/>
        <v>63000</v>
      </c>
      <c r="Y395" s="59">
        <f t="shared" si="278"/>
        <v>73080</v>
      </c>
      <c r="Z395" t="str">
        <f t="shared" si="279"/>
        <v>Vigente</v>
      </c>
      <c r="AA395" s="39">
        <v>46164</v>
      </c>
      <c r="AB395" s="33">
        <f t="shared" si="280"/>
        <v>5</v>
      </c>
      <c r="AC395" s="33">
        <f t="shared" si="281"/>
        <v>21</v>
      </c>
      <c r="AD395" s="33">
        <f t="shared" si="282"/>
        <v>0</v>
      </c>
      <c r="AE395" s="36">
        <f t="shared" si="283"/>
        <v>0</v>
      </c>
      <c r="AF395" s="36">
        <f t="shared" si="284"/>
        <v>0</v>
      </c>
      <c r="AG395" s="36">
        <f t="shared" si="285"/>
        <v>0</v>
      </c>
      <c r="AH395" s="36">
        <f t="shared" si="286"/>
        <v>63000</v>
      </c>
    </row>
    <row r="396" spans="1:34" x14ac:dyDescent="0.35">
      <c r="A396" s="31" t="s">
        <v>2084</v>
      </c>
      <c r="B396" s="31" t="s">
        <v>2085</v>
      </c>
      <c r="C396" s="31" t="s">
        <v>414</v>
      </c>
      <c r="D396" s="31" t="s">
        <v>2086</v>
      </c>
      <c r="E396" s="30">
        <v>46154</v>
      </c>
      <c r="F396" s="30">
        <v>46184</v>
      </c>
      <c r="G396" s="31" t="s">
        <v>395</v>
      </c>
      <c r="H396" s="31">
        <v>-11000</v>
      </c>
      <c r="I396" s="31">
        <v>-1760</v>
      </c>
      <c r="J396" s="31">
        <v>-12760</v>
      </c>
      <c r="K396" s="31">
        <v>-12760</v>
      </c>
      <c r="L396" s="31">
        <v>12760</v>
      </c>
      <c r="M396" s="31" t="s">
        <v>504</v>
      </c>
      <c r="N396" s="31" t="s">
        <v>544</v>
      </c>
      <c r="P396" s="65">
        <f t="shared" si="269"/>
        <v>30</v>
      </c>
      <c r="Q396" t="str">
        <f t="shared" si="270"/>
        <v>Crédito</v>
      </c>
      <c r="R396">
        <f t="shared" si="271"/>
        <v>11</v>
      </c>
      <c r="S396">
        <f t="shared" si="272"/>
        <v>6</v>
      </c>
      <c r="T396">
        <f t="shared" si="273"/>
        <v>2026</v>
      </c>
      <c r="U396">
        <f t="shared" si="274"/>
        <v>12</v>
      </c>
      <c r="V396">
        <f t="shared" si="275"/>
        <v>5</v>
      </c>
      <c r="W396">
        <f t="shared" si="276"/>
        <v>2026</v>
      </c>
      <c r="X396" s="59">
        <f t="shared" si="277"/>
        <v>11000</v>
      </c>
      <c r="Y396" s="59">
        <f t="shared" si="278"/>
        <v>12760</v>
      </c>
      <c r="Z396" t="str">
        <f t="shared" si="279"/>
        <v>Vigente</v>
      </c>
      <c r="AA396" s="39">
        <v>46164</v>
      </c>
      <c r="AB396" s="33">
        <f t="shared" si="280"/>
        <v>5</v>
      </c>
      <c r="AC396" s="33">
        <f t="shared" si="281"/>
        <v>21</v>
      </c>
      <c r="AD396" s="33">
        <f t="shared" si="282"/>
        <v>0</v>
      </c>
      <c r="AE396" s="36">
        <f t="shared" si="283"/>
        <v>0</v>
      </c>
      <c r="AF396" s="36">
        <f t="shared" si="284"/>
        <v>0</v>
      </c>
      <c r="AG396" s="36">
        <f t="shared" si="285"/>
        <v>0</v>
      </c>
      <c r="AH396" s="36">
        <f t="shared" si="286"/>
        <v>11000</v>
      </c>
    </row>
    <row r="397" spans="1:34" x14ac:dyDescent="0.35">
      <c r="A397" s="31" t="s">
        <v>2087</v>
      </c>
      <c r="B397" s="31" t="s">
        <v>2088</v>
      </c>
      <c r="C397" s="31" t="s">
        <v>644</v>
      </c>
      <c r="D397" s="31" t="s">
        <v>1513</v>
      </c>
      <c r="E397" s="30">
        <v>46153</v>
      </c>
      <c r="F397" s="30">
        <v>46183</v>
      </c>
      <c r="G397" s="31" t="s">
        <v>401</v>
      </c>
      <c r="H397" s="31">
        <v>-98636.82</v>
      </c>
      <c r="I397" s="31">
        <v>-15781.89</v>
      </c>
      <c r="J397" s="31">
        <v>-114418.71</v>
      </c>
      <c r="K397" s="31">
        <v>-6648.19</v>
      </c>
      <c r="L397" s="31">
        <v>6648.19</v>
      </c>
      <c r="M397" s="31" t="s">
        <v>504</v>
      </c>
      <c r="N397" s="31" t="s">
        <v>544</v>
      </c>
      <c r="P397" s="65">
        <f t="shared" si="269"/>
        <v>30</v>
      </c>
      <c r="Q397" t="str">
        <f t="shared" si="270"/>
        <v>Crédito</v>
      </c>
      <c r="R397">
        <f t="shared" si="271"/>
        <v>10</v>
      </c>
      <c r="S397">
        <f t="shared" si="272"/>
        <v>6</v>
      </c>
      <c r="T397">
        <f t="shared" si="273"/>
        <v>2026</v>
      </c>
      <c r="U397">
        <f t="shared" si="274"/>
        <v>11</v>
      </c>
      <c r="V397">
        <f t="shared" si="275"/>
        <v>5</v>
      </c>
      <c r="W397">
        <f t="shared" si="276"/>
        <v>2026</v>
      </c>
      <c r="X397" s="59">
        <f t="shared" si="277"/>
        <v>98636.82</v>
      </c>
      <c r="Y397" s="59">
        <f t="shared" si="278"/>
        <v>114418.71</v>
      </c>
      <c r="Z397" t="str">
        <f t="shared" si="279"/>
        <v>Vigente</v>
      </c>
      <c r="AA397" s="39">
        <v>46164</v>
      </c>
      <c r="AB397" s="33">
        <f t="shared" si="280"/>
        <v>5</v>
      </c>
      <c r="AC397" s="33">
        <f t="shared" si="281"/>
        <v>21</v>
      </c>
      <c r="AD397" s="33">
        <f t="shared" si="282"/>
        <v>0</v>
      </c>
      <c r="AE397" s="36">
        <f t="shared" si="283"/>
        <v>0</v>
      </c>
      <c r="AF397" s="36">
        <f t="shared" si="284"/>
        <v>0</v>
      </c>
      <c r="AG397" s="36">
        <f t="shared" si="285"/>
        <v>0</v>
      </c>
      <c r="AH397" s="36">
        <f t="shared" si="286"/>
        <v>98636.82</v>
      </c>
    </row>
    <row r="398" spans="1:34" x14ac:dyDescent="0.35">
      <c r="A398" s="31" t="s">
        <v>2089</v>
      </c>
      <c r="B398" s="31" t="s">
        <v>2090</v>
      </c>
      <c r="C398" s="31" t="s">
        <v>414</v>
      </c>
      <c r="D398" s="31" t="s">
        <v>2091</v>
      </c>
      <c r="E398" s="30">
        <v>46153</v>
      </c>
      <c r="F398" s="30">
        <v>46183</v>
      </c>
      <c r="G398" s="31" t="s">
        <v>395</v>
      </c>
      <c r="H398" s="31">
        <v>-9600</v>
      </c>
      <c r="I398" s="31">
        <v>-1536</v>
      </c>
      <c r="J398" s="31">
        <v>-11136</v>
      </c>
      <c r="K398" s="31">
        <v>-11136</v>
      </c>
      <c r="L398" s="31">
        <v>11136</v>
      </c>
      <c r="M398" s="31" t="s">
        <v>504</v>
      </c>
      <c r="N398" s="31" t="s">
        <v>544</v>
      </c>
      <c r="P398" s="65">
        <f t="shared" si="269"/>
        <v>30</v>
      </c>
      <c r="Q398" t="str">
        <f t="shared" si="270"/>
        <v>Crédito</v>
      </c>
      <c r="R398">
        <f t="shared" si="271"/>
        <v>10</v>
      </c>
      <c r="S398">
        <f t="shared" si="272"/>
        <v>6</v>
      </c>
      <c r="T398">
        <f t="shared" si="273"/>
        <v>2026</v>
      </c>
      <c r="U398">
        <f t="shared" si="274"/>
        <v>11</v>
      </c>
      <c r="V398">
        <f t="shared" si="275"/>
        <v>5</v>
      </c>
      <c r="W398">
        <f t="shared" si="276"/>
        <v>2026</v>
      </c>
      <c r="X398" s="59">
        <f t="shared" si="277"/>
        <v>9600</v>
      </c>
      <c r="Y398" s="59">
        <f t="shared" si="278"/>
        <v>11136</v>
      </c>
      <c r="Z398" t="str">
        <f t="shared" si="279"/>
        <v>Vigente</v>
      </c>
      <c r="AA398" s="39">
        <v>46164</v>
      </c>
      <c r="AB398" s="33">
        <f t="shared" si="280"/>
        <v>5</v>
      </c>
      <c r="AC398" s="33">
        <f t="shared" si="281"/>
        <v>21</v>
      </c>
      <c r="AD398" s="33">
        <f t="shared" si="282"/>
        <v>0</v>
      </c>
      <c r="AE398" s="36">
        <f t="shared" si="283"/>
        <v>0</v>
      </c>
      <c r="AF398" s="36">
        <f t="shared" si="284"/>
        <v>0</v>
      </c>
      <c r="AG398" s="36">
        <f t="shared" si="285"/>
        <v>0</v>
      </c>
      <c r="AH398" s="36">
        <f t="shared" si="286"/>
        <v>9600</v>
      </c>
    </row>
    <row r="399" spans="1:34" x14ac:dyDescent="0.35">
      <c r="A399" s="31" t="s">
        <v>2092</v>
      </c>
      <c r="B399" s="31" t="s">
        <v>2093</v>
      </c>
      <c r="C399" s="31" t="s">
        <v>414</v>
      </c>
      <c r="D399" s="31" t="s">
        <v>2094</v>
      </c>
      <c r="E399" s="30">
        <v>46148</v>
      </c>
      <c r="F399" s="30">
        <v>46178</v>
      </c>
      <c r="G399" s="31" t="s">
        <v>395</v>
      </c>
      <c r="H399" s="31">
        <v>-3200</v>
      </c>
      <c r="I399" s="31"/>
      <c r="J399" s="31">
        <v>-3200</v>
      </c>
      <c r="K399" s="31">
        <v>-3200</v>
      </c>
      <c r="L399" s="31">
        <v>3200</v>
      </c>
      <c r="M399" s="31" t="s">
        <v>504</v>
      </c>
      <c r="N399" s="31" t="s">
        <v>544</v>
      </c>
      <c r="P399" s="65">
        <f t="shared" si="269"/>
        <v>30</v>
      </c>
      <c r="Q399" t="str">
        <f t="shared" si="270"/>
        <v>Crédito</v>
      </c>
      <c r="R399">
        <f t="shared" si="271"/>
        <v>5</v>
      </c>
      <c r="S399">
        <f t="shared" si="272"/>
        <v>6</v>
      </c>
      <c r="T399">
        <f t="shared" si="273"/>
        <v>2026</v>
      </c>
      <c r="U399">
        <f t="shared" si="274"/>
        <v>6</v>
      </c>
      <c r="V399">
        <f t="shared" si="275"/>
        <v>5</v>
      </c>
      <c r="W399">
        <f t="shared" si="276"/>
        <v>2026</v>
      </c>
      <c r="X399" s="59">
        <f t="shared" si="277"/>
        <v>3200</v>
      </c>
      <c r="Y399" s="59">
        <f t="shared" si="278"/>
        <v>3200</v>
      </c>
      <c r="Z399" t="str">
        <f t="shared" si="279"/>
        <v>Vigente</v>
      </c>
      <c r="AA399" s="39">
        <v>46164</v>
      </c>
      <c r="AB399" s="33">
        <f t="shared" si="280"/>
        <v>5</v>
      </c>
      <c r="AC399" s="33">
        <f t="shared" si="281"/>
        <v>21</v>
      </c>
      <c r="AD399" s="33">
        <f t="shared" si="282"/>
        <v>0</v>
      </c>
      <c r="AE399" s="36">
        <f t="shared" si="283"/>
        <v>0</v>
      </c>
      <c r="AF399" s="36">
        <f t="shared" si="284"/>
        <v>0</v>
      </c>
      <c r="AG399" s="36">
        <f t="shared" si="285"/>
        <v>0</v>
      </c>
      <c r="AH399" s="36">
        <f t="shared" si="286"/>
        <v>3200</v>
      </c>
    </row>
    <row r="400" spans="1:34" x14ac:dyDescent="0.35">
      <c r="A400" s="31" t="s">
        <v>2095</v>
      </c>
      <c r="B400" s="31" t="s">
        <v>2096</v>
      </c>
      <c r="C400" s="31" t="s">
        <v>414</v>
      </c>
      <c r="D400" s="31" t="s">
        <v>2097</v>
      </c>
      <c r="E400" s="30">
        <v>46150</v>
      </c>
      <c r="F400" s="30">
        <v>46180</v>
      </c>
      <c r="G400" s="31" t="s">
        <v>395</v>
      </c>
      <c r="H400" s="31">
        <v>-16800</v>
      </c>
      <c r="I400" s="31">
        <v>-2688</v>
      </c>
      <c r="J400" s="31">
        <v>-19488</v>
      </c>
      <c r="K400" s="31">
        <v>-19488</v>
      </c>
      <c r="L400" s="31">
        <v>19488</v>
      </c>
      <c r="M400" s="31" t="s">
        <v>504</v>
      </c>
      <c r="N400" s="31" t="s">
        <v>544</v>
      </c>
      <c r="P400" s="65">
        <f t="shared" si="269"/>
        <v>30</v>
      </c>
      <c r="Q400" t="str">
        <f t="shared" si="270"/>
        <v>Crédito</v>
      </c>
      <c r="R400">
        <f t="shared" si="271"/>
        <v>7</v>
      </c>
      <c r="S400">
        <f t="shared" si="272"/>
        <v>6</v>
      </c>
      <c r="T400">
        <f t="shared" si="273"/>
        <v>2026</v>
      </c>
      <c r="U400">
        <f t="shared" si="274"/>
        <v>8</v>
      </c>
      <c r="V400">
        <f t="shared" si="275"/>
        <v>5</v>
      </c>
      <c r="W400">
        <f t="shared" si="276"/>
        <v>2026</v>
      </c>
      <c r="X400" s="59">
        <f t="shared" si="277"/>
        <v>16800</v>
      </c>
      <c r="Y400" s="59">
        <f t="shared" si="278"/>
        <v>19488</v>
      </c>
      <c r="Z400" t="str">
        <f t="shared" si="279"/>
        <v>Vigente</v>
      </c>
      <c r="AA400" s="39">
        <v>46164</v>
      </c>
      <c r="AB400" s="33">
        <f t="shared" si="280"/>
        <v>5</v>
      </c>
      <c r="AC400" s="33">
        <f t="shared" si="281"/>
        <v>21</v>
      </c>
      <c r="AD400" s="33">
        <f t="shared" si="282"/>
        <v>0</v>
      </c>
      <c r="AE400" s="36">
        <f t="shared" si="283"/>
        <v>0</v>
      </c>
      <c r="AF400" s="36">
        <f t="shared" si="284"/>
        <v>0</v>
      </c>
      <c r="AG400" s="36">
        <f t="shared" si="285"/>
        <v>0</v>
      </c>
      <c r="AH400" s="36">
        <f t="shared" si="286"/>
        <v>16800</v>
      </c>
    </row>
    <row r="401" spans="1:34" x14ac:dyDescent="0.35">
      <c r="A401" s="31" t="s">
        <v>2098</v>
      </c>
      <c r="B401" s="31" t="s">
        <v>2099</v>
      </c>
      <c r="C401" s="31" t="s">
        <v>414</v>
      </c>
      <c r="D401" s="31" t="s">
        <v>2100</v>
      </c>
      <c r="E401" s="30">
        <v>46150</v>
      </c>
      <c r="F401" s="30">
        <v>46180</v>
      </c>
      <c r="G401" s="31" t="s">
        <v>395</v>
      </c>
      <c r="H401" s="31">
        <v>-11600</v>
      </c>
      <c r="I401" s="31">
        <v>-1856</v>
      </c>
      <c r="J401" s="31">
        <v>-13456</v>
      </c>
      <c r="K401" s="31">
        <v>-13456</v>
      </c>
      <c r="L401" s="31">
        <v>13456</v>
      </c>
      <c r="M401" s="31" t="s">
        <v>504</v>
      </c>
      <c r="N401" s="31" t="s">
        <v>544</v>
      </c>
      <c r="P401" s="65">
        <f t="shared" si="269"/>
        <v>30</v>
      </c>
      <c r="Q401" t="str">
        <f t="shared" si="270"/>
        <v>Crédito</v>
      </c>
      <c r="R401">
        <f t="shared" si="271"/>
        <v>7</v>
      </c>
      <c r="S401">
        <f t="shared" si="272"/>
        <v>6</v>
      </c>
      <c r="T401">
        <f t="shared" si="273"/>
        <v>2026</v>
      </c>
      <c r="U401">
        <f t="shared" si="274"/>
        <v>8</v>
      </c>
      <c r="V401">
        <f t="shared" si="275"/>
        <v>5</v>
      </c>
      <c r="W401">
        <f t="shared" si="276"/>
        <v>2026</v>
      </c>
      <c r="X401" s="59">
        <f t="shared" si="277"/>
        <v>11600</v>
      </c>
      <c r="Y401" s="59">
        <f t="shared" si="278"/>
        <v>13456</v>
      </c>
      <c r="Z401" t="str">
        <f t="shared" si="279"/>
        <v>Vigente</v>
      </c>
      <c r="AA401" s="39">
        <v>46164</v>
      </c>
      <c r="AB401" s="33">
        <f t="shared" si="280"/>
        <v>5</v>
      </c>
      <c r="AC401" s="33">
        <f t="shared" si="281"/>
        <v>21</v>
      </c>
      <c r="AD401" s="33">
        <f t="shared" si="282"/>
        <v>0</v>
      </c>
      <c r="AE401" s="36">
        <f t="shared" si="283"/>
        <v>0</v>
      </c>
      <c r="AF401" s="36">
        <f t="shared" si="284"/>
        <v>0</v>
      </c>
      <c r="AG401" s="36">
        <f t="shared" si="285"/>
        <v>0</v>
      </c>
      <c r="AH401" s="36">
        <f t="shared" si="286"/>
        <v>11600</v>
      </c>
    </row>
    <row r="402" spans="1:34" x14ac:dyDescent="0.35">
      <c r="A402" s="31" t="s">
        <v>2101</v>
      </c>
      <c r="B402" s="31" t="s">
        <v>2102</v>
      </c>
      <c r="C402" s="31" t="s">
        <v>1329</v>
      </c>
      <c r="D402" s="31" t="s">
        <v>2103</v>
      </c>
      <c r="E402" s="30">
        <v>46148</v>
      </c>
      <c r="F402" s="30">
        <v>46178</v>
      </c>
      <c r="G402" s="31" t="s">
        <v>395</v>
      </c>
      <c r="H402" s="31">
        <v>-84304</v>
      </c>
      <c r="I402" s="31">
        <v>-13488.64</v>
      </c>
      <c r="J402" s="31">
        <v>-97792.639999999999</v>
      </c>
      <c r="K402" s="31">
        <v>-97792.639999999999</v>
      </c>
      <c r="L402" s="31">
        <v>97792.639999999999</v>
      </c>
      <c r="M402" s="31" t="s">
        <v>504</v>
      </c>
      <c r="N402" s="31" t="s">
        <v>544</v>
      </c>
      <c r="P402" s="65">
        <f t="shared" si="269"/>
        <v>30</v>
      </c>
      <c r="Q402" t="str">
        <f t="shared" si="270"/>
        <v>Crédito</v>
      </c>
      <c r="R402">
        <f t="shared" si="271"/>
        <v>5</v>
      </c>
      <c r="S402">
        <f t="shared" si="272"/>
        <v>6</v>
      </c>
      <c r="T402">
        <f t="shared" si="273"/>
        <v>2026</v>
      </c>
      <c r="U402">
        <f t="shared" si="274"/>
        <v>6</v>
      </c>
      <c r="V402">
        <f t="shared" si="275"/>
        <v>5</v>
      </c>
      <c r="W402">
        <f t="shared" si="276"/>
        <v>2026</v>
      </c>
      <c r="X402" s="59">
        <f t="shared" si="277"/>
        <v>84304</v>
      </c>
      <c r="Y402" s="59">
        <f t="shared" si="278"/>
        <v>97792.639999999999</v>
      </c>
      <c r="Z402" t="str">
        <f t="shared" si="279"/>
        <v>Vigente</v>
      </c>
      <c r="AA402" s="39">
        <v>46164</v>
      </c>
      <c r="AB402" s="33">
        <f t="shared" si="280"/>
        <v>5</v>
      </c>
      <c r="AC402" s="33">
        <f t="shared" si="281"/>
        <v>21</v>
      </c>
      <c r="AD402" s="33">
        <f t="shared" si="282"/>
        <v>0</v>
      </c>
      <c r="AE402" s="36">
        <f t="shared" si="283"/>
        <v>0</v>
      </c>
      <c r="AF402" s="36">
        <f t="shared" si="284"/>
        <v>0</v>
      </c>
      <c r="AG402" s="36">
        <f t="shared" si="285"/>
        <v>0</v>
      </c>
      <c r="AH402" s="36">
        <f t="shared" si="286"/>
        <v>84304</v>
      </c>
    </row>
    <row r="403" spans="1:34" x14ac:dyDescent="0.35">
      <c r="A403" s="31" t="s">
        <v>2104</v>
      </c>
      <c r="B403" s="31" t="s">
        <v>2105</v>
      </c>
      <c r="C403" s="31" t="s">
        <v>801</v>
      </c>
      <c r="D403" s="31" t="s">
        <v>2106</v>
      </c>
      <c r="E403" s="30">
        <v>46147</v>
      </c>
      <c r="F403" s="30">
        <v>46177</v>
      </c>
      <c r="G403" s="31" t="s">
        <v>395</v>
      </c>
      <c r="H403" s="31">
        <v>-44208</v>
      </c>
      <c r="I403" s="31">
        <v>-7073.28</v>
      </c>
      <c r="J403" s="31">
        <v>-51281.279999999999</v>
      </c>
      <c r="K403" s="31">
        <v>-51281.279999999999</v>
      </c>
      <c r="L403" s="31">
        <v>51281.279999999999</v>
      </c>
      <c r="M403" s="31" t="s">
        <v>504</v>
      </c>
      <c r="N403" s="31" t="s">
        <v>544</v>
      </c>
      <c r="P403" s="65">
        <f t="shared" si="269"/>
        <v>30</v>
      </c>
      <c r="Q403" t="str">
        <f t="shared" si="270"/>
        <v>Crédito</v>
      </c>
      <c r="R403">
        <f t="shared" si="271"/>
        <v>4</v>
      </c>
      <c r="S403">
        <f t="shared" si="272"/>
        <v>6</v>
      </c>
      <c r="T403">
        <f t="shared" si="273"/>
        <v>2026</v>
      </c>
      <c r="U403">
        <f t="shared" si="274"/>
        <v>5</v>
      </c>
      <c r="V403">
        <f t="shared" si="275"/>
        <v>5</v>
      </c>
      <c r="W403">
        <f t="shared" si="276"/>
        <v>2026</v>
      </c>
      <c r="X403" s="59">
        <f t="shared" si="277"/>
        <v>44208</v>
      </c>
      <c r="Y403" s="59">
        <f t="shared" si="278"/>
        <v>51281.279999999999</v>
      </c>
      <c r="Z403" t="str">
        <f t="shared" si="279"/>
        <v>Vigente</v>
      </c>
      <c r="AA403" s="39">
        <v>46164</v>
      </c>
      <c r="AB403" s="33">
        <f t="shared" si="280"/>
        <v>5</v>
      </c>
      <c r="AC403" s="33">
        <f t="shared" si="281"/>
        <v>21</v>
      </c>
      <c r="AD403" s="33">
        <f t="shared" si="282"/>
        <v>0</v>
      </c>
      <c r="AE403" s="36">
        <f t="shared" si="283"/>
        <v>0</v>
      </c>
      <c r="AF403" s="36">
        <f t="shared" si="284"/>
        <v>0</v>
      </c>
      <c r="AG403" s="36">
        <f t="shared" si="285"/>
        <v>0</v>
      </c>
      <c r="AH403" s="36">
        <f t="shared" si="286"/>
        <v>44208</v>
      </c>
    </row>
    <row r="404" spans="1:34" x14ac:dyDescent="0.35">
      <c r="A404" s="31" t="s">
        <v>2107</v>
      </c>
      <c r="B404" s="31" t="s">
        <v>2108</v>
      </c>
      <c r="C404" s="31" t="s">
        <v>1030</v>
      </c>
      <c r="D404" s="31" t="s">
        <v>2109</v>
      </c>
      <c r="E404" s="30">
        <v>46147</v>
      </c>
      <c r="F404" s="30">
        <v>46177</v>
      </c>
      <c r="G404" s="31" t="s">
        <v>401</v>
      </c>
      <c r="H404" s="31">
        <v>-80904.52</v>
      </c>
      <c r="I404" s="31">
        <v>-12944.72</v>
      </c>
      <c r="J404" s="31">
        <v>-93849.24</v>
      </c>
      <c r="K404" s="31">
        <v>-5359.2</v>
      </c>
      <c r="L404" s="31">
        <v>5359.2</v>
      </c>
      <c r="M404" s="31" t="s">
        <v>504</v>
      </c>
      <c r="N404" s="31" t="s">
        <v>544</v>
      </c>
      <c r="P404" s="65">
        <f t="shared" si="269"/>
        <v>30</v>
      </c>
      <c r="Q404" t="str">
        <f t="shared" si="270"/>
        <v>Crédito</v>
      </c>
      <c r="R404">
        <f t="shared" si="271"/>
        <v>4</v>
      </c>
      <c r="S404">
        <f t="shared" si="272"/>
        <v>6</v>
      </c>
      <c r="T404">
        <f t="shared" si="273"/>
        <v>2026</v>
      </c>
      <c r="U404">
        <f t="shared" si="274"/>
        <v>5</v>
      </c>
      <c r="V404">
        <f t="shared" si="275"/>
        <v>5</v>
      </c>
      <c r="W404">
        <f t="shared" si="276"/>
        <v>2026</v>
      </c>
      <c r="X404" s="59">
        <f t="shared" si="277"/>
        <v>80904.52</v>
      </c>
      <c r="Y404" s="59">
        <f t="shared" si="278"/>
        <v>93849.24</v>
      </c>
      <c r="Z404" t="str">
        <f t="shared" si="279"/>
        <v>Vigente</v>
      </c>
      <c r="AA404" s="39">
        <v>46164</v>
      </c>
      <c r="AB404" s="33">
        <f t="shared" si="280"/>
        <v>5</v>
      </c>
      <c r="AC404" s="33">
        <f t="shared" si="281"/>
        <v>21</v>
      </c>
      <c r="AD404" s="33">
        <f t="shared" si="282"/>
        <v>0</v>
      </c>
      <c r="AE404" s="36">
        <f t="shared" si="283"/>
        <v>0</v>
      </c>
      <c r="AF404" s="36">
        <f t="shared" si="284"/>
        <v>0</v>
      </c>
      <c r="AG404" s="36">
        <f t="shared" si="285"/>
        <v>0</v>
      </c>
      <c r="AH404" s="36">
        <f t="shared" si="286"/>
        <v>80904.52</v>
      </c>
    </row>
    <row r="405" spans="1:34" x14ac:dyDescent="0.35">
      <c r="A405" s="13" t="s">
        <v>2052</v>
      </c>
      <c r="B405" s="13" t="s">
        <v>2053</v>
      </c>
      <c r="C405" s="13" t="s">
        <v>547</v>
      </c>
      <c r="D405" s="13" t="s">
        <v>2054</v>
      </c>
      <c r="E405" s="70">
        <v>46141</v>
      </c>
      <c r="F405" s="70">
        <v>46171</v>
      </c>
      <c r="G405" s="13" t="s">
        <v>401</v>
      </c>
      <c r="H405" s="13">
        <v>-10859.47</v>
      </c>
      <c r="I405" s="13">
        <v>-1737.52</v>
      </c>
      <c r="J405" s="13">
        <v>-12596.99</v>
      </c>
      <c r="K405" s="13">
        <v>-723.84</v>
      </c>
      <c r="L405" s="13">
        <v>723.84</v>
      </c>
      <c r="M405" s="13" t="s">
        <v>504</v>
      </c>
      <c r="N405" s="31" t="s">
        <v>544</v>
      </c>
      <c r="P405" s="65">
        <f t="shared" si="269"/>
        <v>30</v>
      </c>
      <c r="Q405" t="str">
        <f t="shared" si="270"/>
        <v>Crédito</v>
      </c>
      <c r="R405">
        <f t="shared" si="271"/>
        <v>29</v>
      </c>
      <c r="S405">
        <f t="shared" si="272"/>
        <v>5</v>
      </c>
      <c r="T405">
        <f t="shared" si="273"/>
        <v>2026</v>
      </c>
      <c r="U405">
        <f t="shared" si="274"/>
        <v>29</v>
      </c>
      <c r="V405">
        <f t="shared" si="275"/>
        <v>4</v>
      </c>
      <c r="W405">
        <f t="shared" si="276"/>
        <v>2026</v>
      </c>
      <c r="X405" s="59">
        <f t="shared" si="277"/>
        <v>10859.47</v>
      </c>
      <c r="Y405" s="59">
        <f t="shared" si="278"/>
        <v>12596.99</v>
      </c>
      <c r="Z405" t="str">
        <f t="shared" si="279"/>
        <v>Vigente</v>
      </c>
      <c r="AA405" s="39">
        <v>46164</v>
      </c>
      <c r="AB405" s="33">
        <f t="shared" si="280"/>
        <v>5</v>
      </c>
      <c r="AC405" s="33">
        <f t="shared" si="281"/>
        <v>21</v>
      </c>
      <c r="AD405" s="33">
        <f t="shared" si="282"/>
        <v>0</v>
      </c>
      <c r="AE405" s="36">
        <f t="shared" si="283"/>
        <v>0</v>
      </c>
      <c r="AF405" s="36">
        <f t="shared" si="284"/>
        <v>0</v>
      </c>
      <c r="AG405" s="36">
        <f t="shared" si="285"/>
        <v>0</v>
      </c>
      <c r="AH405" s="36">
        <f t="shared" si="286"/>
        <v>10859.47</v>
      </c>
    </row>
    <row r="406" spans="1:34" x14ac:dyDescent="0.35">
      <c r="A406" s="31" t="s">
        <v>1984</v>
      </c>
      <c r="B406" s="31" t="s">
        <v>1985</v>
      </c>
      <c r="C406" s="31" t="s">
        <v>801</v>
      </c>
      <c r="D406" s="31" t="s">
        <v>1986</v>
      </c>
      <c r="E406" s="30">
        <v>46139</v>
      </c>
      <c r="F406" s="30">
        <v>46169</v>
      </c>
      <c r="G406" s="31" t="s">
        <v>395</v>
      </c>
      <c r="H406" s="31">
        <v>-199440</v>
      </c>
      <c r="I406" s="31">
        <v>-31910.400000000001</v>
      </c>
      <c r="J406" s="31">
        <v>-231350.39999999999</v>
      </c>
      <c r="K406" s="31">
        <v>-231350.39999999999</v>
      </c>
      <c r="L406" s="31">
        <v>231350.39999999999</v>
      </c>
      <c r="M406" s="31" t="s">
        <v>504</v>
      </c>
      <c r="N406" s="31" t="s">
        <v>544</v>
      </c>
      <c r="P406" s="65">
        <f t="shared" si="269"/>
        <v>30</v>
      </c>
      <c r="Q406" t="str">
        <f t="shared" si="270"/>
        <v>Crédito</v>
      </c>
      <c r="R406">
        <f t="shared" si="271"/>
        <v>27</v>
      </c>
      <c r="S406">
        <f t="shared" si="272"/>
        <v>5</v>
      </c>
      <c r="T406">
        <f t="shared" si="273"/>
        <v>2026</v>
      </c>
      <c r="U406">
        <f t="shared" si="274"/>
        <v>27</v>
      </c>
      <c r="V406">
        <f t="shared" si="275"/>
        <v>4</v>
      </c>
      <c r="W406">
        <f t="shared" si="276"/>
        <v>2026</v>
      </c>
      <c r="X406" s="59">
        <f t="shared" si="277"/>
        <v>199440</v>
      </c>
      <c r="Y406" s="59">
        <f t="shared" si="278"/>
        <v>231350.39999999999</v>
      </c>
      <c r="Z406" t="str">
        <f t="shared" si="279"/>
        <v>Vigente</v>
      </c>
      <c r="AA406" s="39">
        <v>46164</v>
      </c>
      <c r="AB406" s="33">
        <f t="shared" si="280"/>
        <v>5</v>
      </c>
      <c r="AC406" s="33">
        <f t="shared" si="281"/>
        <v>21</v>
      </c>
      <c r="AD406" s="33">
        <f t="shared" si="282"/>
        <v>0</v>
      </c>
      <c r="AE406" s="36">
        <f t="shared" si="283"/>
        <v>0</v>
      </c>
      <c r="AF406" s="36">
        <f t="shared" si="284"/>
        <v>0</v>
      </c>
      <c r="AG406" s="36">
        <f t="shared" si="285"/>
        <v>0</v>
      </c>
      <c r="AH406" s="36">
        <f t="shared" si="286"/>
        <v>199440</v>
      </c>
    </row>
    <row r="407" spans="1:34" x14ac:dyDescent="0.35">
      <c r="A407" s="31" t="s">
        <v>1987</v>
      </c>
      <c r="B407" s="31" t="s">
        <v>1988</v>
      </c>
      <c r="C407" s="31" t="s">
        <v>834</v>
      </c>
      <c r="D407" s="31" t="s">
        <v>1989</v>
      </c>
      <c r="E407" s="30">
        <v>46135</v>
      </c>
      <c r="F407" s="30">
        <v>46165</v>
      </c>
      <c r="G407" s="31" t="s">
        <v>401</v>
      </c>
      <c r="H407" s="31">
        <v>-38989.58</v>
      </c>
      <c r="I407" s="31">
        <v>-6238.33</v>
      </c>
      <c r="J407" s="31">
        <v>-45227.91</v>
      </c>
      <c r="K407" s="31">
        <v>-2610</v>
      </c>
      <c r="L407" s="31">
        <v>2610</v>
      </c>
      <c r="M407" s="31" t="s">
        <v>504</v>
      </c>
      <c r="N407" s="31" t="s">
        <v>544</v>
      </c>
      <c r="P407" s="65">
        <f t="shared" si="269"/>
        <v>30</v>
      </c>
      <c r="Q407" t="str">
        <f t="shared" si="270"/>
        <v>Crédito</v>
      </c>
      <c r="R407">
        <f t="shared" si="271"/>
        <v>23</v>
      </c>
      <c r="S407">
        <f t="shared" si="272"/>
        <v>5</v>
      </c>
      <c r="T407">
        <f t="shared" si="273"/>
        <v>2026</v>
      </c>
      <c r="U407">
        <f t="shared" si="274"/>
        <v>23</v>
      </c>
      <c r="V407">
        <f t="shared" si="275"/>
        <v>4</v>
      </c>
      <c r="W407">
        <f t="shared" si="276"/>
        <v>2026</v>
      </c>
      <c r="X407" s="59">
        <f t="shared" si="277"/>
        <v>38989.58</v>
      </c>
      <c r="Y407" s="59">
        <f t="shared" si="278"/>
        <v>45227.91</v>
      </c>
      <c r="Z407" t="str">
        <f t="shared" si="279"/>
        <v>Vigente</v>
      </c>
      <c r="AA407" s="39">
        <v>46164</v>
      </c>
      <c r="AB407" s="33">
        <f t="shared" si="280"/>
        <v>5</v>
      </c>
      <c r="AC407" s="33">
        <f t="shared" si="281"/>
        <v>21</v>
      </c>
      <c r="AD407" s="33">
        <f t="shared" si="282"/>
        <v>0</v>
      </c>
      <c r="AE407" s="36">
        <f t="shared" si="283"/>
        <v>0</v>
      </c>
      <c r="AF407" s="36">
        <f t="shared" si="284"/>
        <v>0</v>
      </c>
      <c r="AG407" s="36">
        <f t="shared" si="285"/>
        <v>0</v>
      </c>
      <c r="AH407" s="36">
        <f t="shared" si="286"/>
        <v>38989.58</v>
      </c>
    </row>
    <row r="408" spans="1:34" x14ac:dyDescent="0.35">
      <c r="A408" s="31" t="s">
        <v>1990</v>
      </c>
      <c r="B408" s="31" t="s">
        <v>1991</v>
      </c>
      <c r="C408" s="31" t="s">
        <v>414</v>
      </c>
      <c r="D408" s="31" t="s">
        <v>1992</v>
      </c>
      <c r="E408" s="30">
        <v>46135</v>
      </c>
      <c r="F408" s="30">
        <v>46165</v>
      </c>
      <c r="G408" s="31" t="s">
        <v>395</v>
      </c>
      <c r="H408" s="31">
        <v>-6600</v>
      </c>
      <c r="I408" s="31">
        <v>-1056</v>
      </c>
      <c r="J408" s="31">
        <v>-7656</v>
      </c>
      <c r="K408" s="31">
        <v>-7656</v>
      </c>
      <c r="L408" s="31">
        <v>7656</v>
      </c>
      <c r="M408" s="31" t="s">
        <v>504</v>
      </c>
      <c r="N408" s="31" t="s">
        <v>544</v>
      </c>
      <c r="P408" s="65">
        <f t="shared" si="269"/>
        <v>30</v>
      </c>
      <c r="Q408" t="str">
        <f t="shared" si="270"/>
        <v>Crédito</v>
      </c>
      <c r="R408">
        <f t="shared" si="271"/>
        <v>23</v>
      </c>
      <c r="S408">
        <f t="shared" si="272"/>
        <v>5</v>
      </c>
      <c r="T408">
        <f t="shared" si="273"/>
        <v>2026</v>
      </c>
      <c r="U408">
        <f t="shared" si="274"/>
        <v>23</v>
      </c>
      <c r="V408">
        <f t="shared" si="275"/>
        <v>4</v>
      </c>
      <c r="W408">
        <f t="shared" si="276"/>
        <v>2026</v>
      </c>
      <c r="X408" s="59">
        <f t="shared" si="277"/>
        <v>6600</v>
      </c>
      <c r="Y408" s="59">
        <f t="shared" si="278"/>
        <v>7656</v>
      </c>
      <c r="Z408" t="str">
        <f t="shared" si="279"/>
        <v>Vigente</v>
      </c>
      <c r="AA408" s="39">
        <v>46164</v>
      </c>
      <c r="AB408" s="33">
        <f t="shared" si="280"/>
        <v>5</v>
      </c>
      <c r="AC408" s="33">
        <f t="shared" si="281"/>
        <v>21</v>
      </c>
      <c r="AD408" s="33">
        <f t="shared" si="282"/>
        <v>0</v>
      </c>
      <c r="AE408" s="36">
        <f t="shared" si="283"/>
        <v>0</v>
      </c>
      <c r="AF408" s="36">
        <f t="shared" si="284"/>
        <v>0</v>
      </c>
      <c r="AG408" s="36">
        <f t="shared" si="285"/>
        <v>0</v>
      </c>
      <c r="AH408" s="36">
        <f t="shared" si="286"/>
        <v>6600</v>
      </c>
    </row>
    <row r="409" spans="1:34" x14ac:dyDescent="0.35">
      <c r="A409" s="31" t="s">
        <v>1993</v>
      </c>
      <c r="B409" s="31" t="s">
        <v>1994</v>
      </c>
      <c r="C409" s="31" t="s">
        <v>1329</v>
      </c>
      <c r="D409" s="31" t="s">
        <v>1995</v>
      </c>
      <c r="E409" s="30">
        <v>46137</v>
      </c>
      <c r="F409" s="30">
        <v>46167</v>
      </c>
      <c r="G409" s="31" t="s">
        <v>395</v>
      </c>
      <c r="H409" s="31">
        <v>-10300</v>
      </c>
      <c r="I409" s="31">
        <v>-1648</v>
      </c>
      <c r="J409" s="31">
        <v>-11948</v>
      </c>
      <c r="K409" s="31">
        <v>-11948</v>
      </c>
      <c r="L409" s="31">
        <v>11948</v>
      </c>
      <c r="M409" s="31" t="s">
        <v>504</v>
      </c>
      <c r="N409" s="31" t="s">
        <v>544</v>
      </c>
      <c r="P409" s="65">
        <f t="shared" si="269"/>
        <v>30</v>
      </c>
      <c r="Q409" t="str">
        <f t="shared" si="270"/>
        <v>Crédito</v>
      </c>
      <c r="R409">
        <f t="shared" si="271"/>
        <v>25</v>
      </c>
      <c r="S409">
        <f t="shared" si="272"/>
        <v>5</v>
      </c>
      <c r="T409">
        <f t="shared" si="273"/>
        <v>2026</v>
      </c>
      <c r="U409">
        <f t="shared" si="274"/>
        <v>25</v>
      </c>
      <c r="V409">
        <f t="shared" si="275"/>
        <v>4</v>
      </c>
      <c r="W409">
        <f t="shared" si="276"/>
        <v>2026</v>
      </c>
      <c r="X409" s="59">
        <f t="shared" si="277"/>
        <v>10300</v>
      </c>
      <c r="Y409" s="59">
        <f t="shared" si="278"/>
        <v>11948</v>
      </c>
      <c r="Z409" t="str">
        <f t="shared" si="279"/>
        <v>Vigente</v>
      </c>
      <c r="AA409" s="39">
        <v>46164</v>
      </c>
      <c r="AB409" s="33">
        <f t="shared" si="280"/>
        <v>5</v>
      </c>
      <c r="AC409" s="33">
        <f t="shared" si="281"/>
        <v>21</v>
      </c>
      <c r="AD409" s="33">
        <f t="shared" si="282"/>
        <v>0</v>
      </c>
      <c r="AE409" s="36">
        <f t="shared" si="283"/>
        <v>0</v>
      </c>
      <c r="AF409" s="36">
        <f t="shared" si="284"/>
        <v>0</v>
      </c>
      <c r="AG409" s="36">
        <f t="shared" si="285"/>
        <v>0</v>
      </c>
      <c r="AH409" s="36">
        <f t="shared" si="286"/>
        <v>10300</v>
      </c>
    </row>
    <row r="410" spans="1:34" x14ac:dyDescent="0.35">
      <c r="A410" s="31" t="s">
        <v>1996</v>
      </c>
      <c r="B410" s="31" t="s">
        <v>1997</v>
      </c>
      <c r="C410" s="31" t="s">
        <v>1329</v>
      </c>
      <c r="D410" s="31" t="s">
        <v>1998</v>
      </c>
      <c r="E410" s="30">
        <v>46137</v>
      </c>
      <c r="F410" s="30">
        <v>46167</v>
      </c>
      <c r="G410" s="31" t="s">
        <v>401</v>
      </c>
      <c r="H410" s="31">
        <v>-650.95000000000005</v>
      </c>
      <c r="I410" s="31">
        <v>-104.15</v>
      </c>
      <c r="J410" s="31">
        <v>-755.1</v>
      </c>
      <c r="K410" s="31">
        <v>-43.5</v>
      </c>
      <c r="L410" s="31">
        <v>43.5</v>
      </c>
      <c r="M410" s="31" t="s">
        <v>504</v>
      </c>
      <c r="N410" s="31" t="s">
        <v>544</v>
      </c>
      <c r="P410" s="65">
        <f t="shared" si="269"/>
        <v>30</v>
      </c>
      <c r="Q410" t="str">
        <f t="shared" si="270"/>
        <v>Crédito</v>
      </c>
      <c r="R410">
        <f t="shared" si="271"/>
        <v>25</v>
      </c>
      <c r="S410">
        <f t="shared" si="272"/>
        <v>5</v>
      </c>
      <c r="T410">
        <f t="shared" si="273"/>
        <v>2026</v>
      </c>
      <c r="U410">
        <f t="shared" si="274"/>
        <v>25</v>
      </c>
      <c r="V410">
        <f t="shared" si="275"/>
        <v>4</v>
      </c>
      <c r="W410">
        <f t="shared" si="276"/>
        <v>2026</v>
      </c>
      <c r="X410" s="59">
        <f t="shared" si="277"/>
        <v>650.95000000000005</v>
      </c>
      <c r="Y410" s="59">
        <f t="shared" si="278"/>
        <v>755.1</v>
      </c>
      <c r="Z410" t="str">
        <f t="shared" si="279"/>
        <v>Vigente</v>
      </c>
      <c r="AA410" s="39">
        <v>46164</v>
      </c>
      <c r="AB410" s="33">
        <f t="shared" si="280"/>
        <v>5</v>
      </c>
      <c r="AC410" s="33">
        <f t="shared" si="281"/>
        <v>21</v>
      </c>
      <c r="AD410" s="33">
        <f t="shared" si="282"/>
        <v>0</v>
      </c>
      <c r="AE410" s="36">
        <f t="shared" si="283"/>
        <v>0</v>
      </c>
      <c r="AF410" s="36">
        <f t="shared" si="284"/>
        <v>0</v>
      </c>
      <c r="AG410" s="36">
        <f t="shared" si="285"/>
        <v>0</v>
      </c>
      <c r="AH410" s="36">
        <f t="shared" si="286"/>
        <v>650.95000000000005</v>
      </c>
    </row>
    <row r="411" spans="1:34" x14ac:dyDescent="0.35">
      <c r="A411" s="31" t="s">
        <v>1999</v>
      </c>
      <c r="B411" s="31" t="s">
        <v>2000</v>
      </c>
      <c r="C411" s="31" t="s">
        <v>1329</v>
      </c>
      <c r="D411" s="31" t="s">
        <v>2001</v>
      </c>
      <c r="E411" s="30">
        <v>46140</v>
      </c>
      <c r="F411" s="30">
        <v>46170</v>
      </c>
      <c r="G411" s="31" t="s">
        <v>395</v>
      </c>
      <c r="H411" s="31">
        <v>-33244.199999999997</v>
      </c>
      <c r="I411" s="31">
        <v>-5319.07</v>
      </c>
      <c r="J411" s="31">
        <v>-38563.269999999997</v>
      </c>
      <c r="K411" s="31">
        <v>-38563.269999999997</v>
      </c>
      <c r="L411" s="31">
        <v>38563.269999999997</v>
      </c>
      <c r="M411" s="31" t="s">
        <v>504</v>
      </c>
      <c r="N411" s="31" t="s">
        <v>544</v>
      </c>
      <c r="P411" s="65">
        <f t="shared" si="269"/>
        <v>30</v>
      </c>
      <c r="Q411" t="str">
        <f t="shared" si="270"/>
        <v>Crédito</v>
      </c>
      <c r="R411">
        <f t="shared" si="271"/>
        <v>28</v>
      </c>
      <c r="S411">
        <f t="shared" si="272"/>
        <v>5</v>
      </c>
      <c r="T411">
        <f t="shared" si="273"/>
        <v>2026</v>
      </c>
      <c r="U411">
        <f t="shared" si="274"/>
        <v>28</v>
      </c>
      <c r="V411">
        <f t="shared" si="275"/>
        <v>4</v>
      </c>
      <c r="W411">
        <f t="shared" si="276"/>
        <v>2026</v>
      </c>
      <c r="X411" s="59">
        <f t="shared" si="277"/>
        <v>33244.199999999997</v>
      </c>
      <c r="Y411" s="59">
        <f t="shared" si="278"/>
        <v>38563.269999999997</v>
      </c>
      <c r="Z411" t="str">
        <f t="shared" si="279"/>
        <v>Vigente</v>
      </c>
      <c r="AA411" s="39">
        <v>46164</v>
      </c>
      <c r="AB411" s="33">
        <f t="shared" si="280"/>
        <v>5</v>
      </c>
      <c r="AC411" s="33">
        <f t="shared" si="281"/>
        <v>21</v>
      </c>
      <c r="AD411" s="33">
        <f t="shared" si="282"/>
        <v>0</v>
      </c>
      <c r="AE411" s="36">
        <f t="shared" si="283"/>
        <v>0</v>
      </c>
      <c r="AF411" s="36">
        <f t="shared" si="284"/>
        <v>0</v>
      </c>
      <c r="AG411" s="36">
        <f t="shared" si="285"/>
        <v>0</v>
      </c>
      <c r="AH411" s="36">
        <f t="shared" si="286"/>
        <v>33244.199999999997</v>
      </c>
    </row>
    <row r="412" spans="1:34" x14ac:dyDescent="0.35">
      <c r="A412" s="31" t="s">
        <v>2002</v>
      </c>
      <c r="B412" s="31" t="s">
        <v>2003</v>
      </c>
      <c r="C412" s="31" t="s">
        <v>1329</v>
      </c>
      <c r="D412" s="31" t="s">
        <v>2004</v>
      </c>
      <c r="E412" s="30">
        <v>46140</v>
      </c>
      <c r="F412" s="30">
        <v>46170</v>
      </c>
      <c r="G412" s="31" t="s">
        <v>395</v>
      </c>
      <c r="H412" s="31">
        <v>-10300</v>
      </c>
      <c r="I412" s="31">
        <v>-1648</v>
      </c>
      <c r="J412" s="31">
        <v>-11948</v>
      </c>
      <c r="K412" s="31">
        <v>-11948</v>
      </c>
      <c r="L412" s="31">
        <v>11948</v>
      </c>
      <c r="M412" s="31" t="s">
        <v>504</v>
      </c>
      <c r="N412" s="31" t="s">
        <v>544</v>
      </c>
      <c r="P412" s="65">
        <f t="shared" si="269"/>
        <v>30</v>
      </c>
      <c r="Q412" t="str">
        <f t="shared" si="270"/>
        <v>Crédito</v>
      </c>
      <c r="R412">
        <f t="shared" si="271"/>
        <v>28</v>
      </c>
      <c r="S412">
        <f t="shared" si="272"/>
        <v>5</v>
      </c>
      <c r="T412">
        <f t="shared" si="273"/>
        <v>2026</v>
      </c>
      <c r="U412">
        <f t="shared" si="274"/>
        <v>28</v>
      </c>
      <c r="V412">
        <f t="shared" si="275"/>
        <v>4</v>
      </c>
      <c r="W412">
        <f t="shared" si="276"/>
        <v>2026</v>
      </c>
      <c r="X412" s="59">
        <f t="shared" si="277"/>
        <v>10300</v>
      </c>
      <c r="Y412" s="59">
        <f t="shared" si="278"/>
        <v>11948</v>
      </c>
      <c r="Z412" t="str">
        <f t="shared" si="279"/>
        <v>Vigente</v>
      </c>
      <c r="AA412" s="39">
        <v>46164</v>
      </c>
      <c r="AB412" s="33">
        <f t="shared" si="280"/>
        <v>5</v>
      </c>
      <c r="AC412" s="33">
        <f t="shared" si="281"/>
        <v>21</v>
      </c>
      <c r="AD412" s="33">
        <f t="shared" si="282"/>
        <v>0</v>
      </c>
      <c r="AE412" s="36">
        <f t="shared" si="283"/>
        <v>0</v>
      </c>
      <c r="AF412" s="36">
        <f t="shared" si="284"/>
        <v>0</v>
      </c>
      <c r="AG412" s="36">
        <f t="shared" si="285"/>
        <v>0</v>
      </c>
      <c r="AH412" s="36">
        <f t="shared" si="286"/>
        <v>10300</v>
      </c>
    </row>
    <row r="413" spans="1:34" x14ac:dyDescent="0.35">
      <c r="A413" s="31" t="s">
        <v>2005</v>
      </c>
      <c r="B413" s="31" t="s">
        <v>2006</v>
      </c>
      <c r="C413" s="31" t="s">
        <v>414</v>
      </c>
      <c r="D413" s="31" t="s">
        <v>2007</v>
      </c>
      <c r="E413" s="30">
        <v>46136</v>
      </c>
      <c r="F413" s="30">
        <v>46166</v>
      </c>
      <c r="G413" s="31" t="s">
        <v>395</v>
      </c>
      <c r="H413" s="31">
        <v>-4400</v>
      </c>
      <c r="I413" s="31">
        <v>-704</v>
      </c>
      <c r="J413" s="31">
        <v>-5104</v>
      </c>
      <c r="K413" s="31">
        <v>-5104</v>
      </c>
      <c r="L413" s="31">
        <v>5104</v>
      </c>
      <c r="M413" s="31" t="s">
        <v>504</v>
      </c>
      <c r="N413" s="31" t="s">
        <v>544</v>
      </c>
      <c r="P413" s="65">
        <f t="shared" si="269"/>
        <v>30</v>
      </c>
      <c r="Q413" t="str">
        <f t="shared" si="270"/>
        <v>Crédito</v>
      </c>
      <c r="R413">
        <f t="shared" si="271"/>
        <v>24</v>
      </c>
      <c r="S413">
        <f t="shared" si="272"/>
        <v>5</v>
      </c>
      <c r="T413">
        <f t="shared" si="273"/>
        <v>2026</v>
      </c>
      <c r="U413">
        <f t="shared" si="274"/>
        <v>24</v>
      </c>
      <c r="V413">
        <f t="shared" si="275"/>
        <v>4</v>
      </c>
      <c r="W413">
        <f t="shared" si="276"/>
        <v>2026</v>
      </c>
      <c r="X413" s="59">
        <f t="shared" si="277"/>
        <v>4400</v>
      </c>
      <c r="Y413" s="59">
        <f t="shared" si="278"/>
        <v>5104</v>
      </c>
      <c r="Z413" t="str">
        <f t="shared" si="279"/>
        <v>Vigente</v>
      </c>
      <c r="AA413" s="39">
        <v>46164</v>
      </c>
      <c r="AB413" s="33">
        <f t="shared" si="280"/>
        <v>5</v>
      </c>
      <c r="AC413" s="33">
        <f t="shared" si="281"/>
        <v>21</v>
      </c>
      <c r="AD413" s="33">
        <f t="shared" si="282"/>
        <v>0</v>
      </c>
      <c r="AE413" s="36">
        <f t="shared" si="283"/>
        <v>0</v>
      </c>
      <c r="AF413" s="36">
        <f t="shared" si="284"/>
        <v>0</v>
      </c>
      <c r="AG413" s="36">
        <f t="shared" si="285"/>
        <v>0</v>
      </c>
      <c r="AH413" s="36">
        <f t="shared" si="286"/>
        <v>4400</v>
      </c>
    </row>
    <row r="414" spans="1:34" x14ac:dyDescent="0.35">
      <c r="A414" s="31" t="s">
        <v>2008</v>
      </c>
      <c r="B414" s="31" t="s">
        <v>2009</v>
      </c>
      <c r="C414" s="31" t="s">
        <v>414</v>
      </c>
      <c r="D414" s="31" t="s">
        <v>2010</v>
      </c>
      <c r="E414" s="30">
        <v>46140</v>
      </c>
      <c r="F414" s="30">
        <v>46170</v>
      </c>
      <c r="G414" s="31" t="s">
        <v>401</v>
      </c>
      <c r="H414" s="31">
        <v>-18426.830000000002</v>
      </c>
      <c r="I414" s="31">
        <v>-2948.29</v>
      </c>
      <c r="J414" s="31">
        <v>-21375.119999999999</v>
      </c>
      <c r="K414" s="31">
        <v>-1229.5999999999999</v>
      </c>
      <c r="L414" s="31">
        <v>1229.5999999999999</v>
      </c>
      <c r="M414" s="31" t="s">
        <v>504</v>
      </c>
      <c r="N414" s="31" t="s">
        <v>544</v>
      </c>
      <c r="P414" s="65">
        <f t="shared" si="269"/>
        <v>30</v>
      </c>
      <c r="Q414" t="str">
        <f t="shared" si="270"/>
        <v>Crédito</v>
      </c>
      <c r="R414">
        <f t="shared" si="271"/>
        <v>28</v>
      </c>
      <c r="S414">
        <f t="shared" si="272"/>
        <v>5</v>
      </c>
      <c r="T414">
        <f t="shared" si="273"/>
        <v>2026</v>
      </c>
      <c r="U414">
        <f t="shared" si="274"/>
        <v>28</v>
      </c>
      <c r="V414">
        <f t="shared" si="275"/>
        <v>4</v>
      </c>
      <c r="W414">
        <f t="shared" si="276"/>
        <v>2026</v>
      </c>
      <c r="X414" s="59">
        <f t="shared" si="277"/>
        <v>18426.830000000002</v>
      </c>
      <c r="Y414" s="59">
        <f t="shared" si="278"/>
        <v>21375.119999999999</v>
      </c>
      <c r="Z414" t="str">
        <f t="shared" si="279"/>
        <v>Vigente</v>
      </c>
      <c r="AA414" s="39">
        <v>46164</v>
      </c>
      <c r="AB414" s="33">
        <f t="shared" si="280"/>
        <v>5</v>
      </c>
      <c r="AC414" s="33">
        <f t="shared" si="281"/>
        <v>21</v>
      </c>
      <c r="AD414" s="33">
        <f t="shared" si="282"/>
        <v>0</v>
      </c>
      <c r="AE414" s="36">
        <f t="shared" si="283"/>
        <v>0</v>
      </c>
      <c r="AF414" s="36">
        <f t="shared" si="284"/>
        <v>0</v>
      </c>
      <c r="AG414" s="36">
        <f t="shared" si="285"/>
        <v>0</v>
      </c>
      <c r="AH414" s="36">
        <f t="shared" si="286"/>
        <v>18426.830000000002</v>
      </c>
    </row>
    <row r="415" spans="1:34" x14ac:dyDescent="0.35">
      <c r="A415" s="31" t="s">
        <v>2011</v>
      </c>
      <c r="B415" s="31" t="s">
        <v>2012</v>
      </c>
      <c r="C415" s="31" t="s">
        <v>1329</v>
      </c>
      <c r="D415" s="31" t="s">
        <v>2013</v>
      </c>
      <c r="E415" s="30">
        <v>46137</v>
      </c>
      <c r="F415" s="30">
        <v>46167</v>
      </c>
      <c r="G415" s="31" t="s">
        <v>395</v>
      </c>
      <c r="H415" s="31">
        <v>-41800</v>
      </c>
      <c r="I415" s="31">
        <v>-6688</v>
      </c>
      <c r="J415" s="31">
        <v>-48488</v>
      </c>
      <c r="K415" s="31">
        <v>-48488</v>
      </c>
      <c r="L415" s="31">
        <v>48488</v>
      </c>
      <c r="M415" s="31" t="s">
        <v>504</v>
      </c>
      <c r="N415" s="31" t="s">
        <v>544</v>
      </c>
      <c r="P415" s="65">
        <f t="shared" si="269"/>
        <v>30</v>
      </c>
      <c r="Q415" t="str">
        <f t="shared" si="270"/>
        <v>Crédito</v>
      </c>
      <c r="R415">
        <f t="shared" si="271"/>
        <v>25</v>
      </c>
      <c r="S415">
        <f t="shared" si="272"/>
        <v>5</v>
      </c>
      <c r="T415">
        <f t="shared" si="273"/>
        <v>2026</v>
      </c>
      <c r="U415">
        <f t="shared" si="274"/>
        <v>25</v>
      </c>
      <c r="V415">
        <f t="shared" si="275"/>
        <v>4</v>
      </c>
      <c r="W415">
        <f t="shared" si="276"/>
        <v>2026</v>
      </c>
      <c r="X415" s="59">
        <f t="shared" si="277"/>
        <v>41800</v>
      </c>
      <c r="Y415" s="59">
        <f t="shared" si="278"/>
        <v>48488</v>
      </c>
      <c r="Z415" t="str">
        <f t="shared" si="279"/>
        <v>Vigente</v>
      </c>
      <c r="AA415" s="39">
        <v>46164</v>
      </c>
      <c r="AB415" s="33">
        <f t="shared" si="280"/>
        <v>5</v>
      </c>
      <c r="AC415" s="33">
        <f t="shared" si="281"/>
        <v>21</v>
      </c>
      <c r="AD415" s="33">
        <f t="shared" si="282"/>
        <v>0</v>
      </c>
      <c r="AE415" s="36">
        <f t="shared" si="283"/>
        <v>0</v>
      </c>
      <c r="AF415" s="36">
        <f t="shared" si="284"/>
        <v>0</v>
      </c>
      <c r="AG415" s="36">
        <f t="shared" si="285"/>
        <v>0</v>
      </c>
      <c r="AH415" s="36">
        <f t="shared" si="286"/>
        <v>41800</v>
      </c>
    </row>
    <row r="416" spans="1:34" x14ac:dyDescent="0.35">
      <c r="A416" s="31" t="s">
        <v>2014</v>
      </c>
      <c r="B416" s="31" t="s">
        <v>2015</v>
      </c>
      <c r="C416" s="31" t="s">
        <v>674</v>
      </c>
      <c r="D416" s="31" t="s">
        <v>2016</v>
      </c>
      <c r="E416" s="30">
        <v>46135</v>
      </c>
      <c r="F416" s="30">
        <v>46165</v>
      </c>
      <c r="G416" s="31" t="s">
        <v>401</v>
      </c>
      <c r="H416" s="31">
        <v>-6602.23</v>
      </c>
      <c r="I416" s="31">
        <v>-1056.3599999999999</v>
      </c>
      <c r="J416" s="31">
        <v>-7658.59</v>
      </c>
      <c r="K416" s="31">
        <v>-441.96</v>
      </c>
      <c r="L416" s="31">
        <v>441.96</v>
      </c>
      <c r="M416" s="31" t="s">
        <v>504</v>
      </c>
      <c r="N416" s="31" t="s">
        <v>544</v>
      </c>
      <c r="P416" s="65">
        <f t="shared" si="269"/>
        <v>30</v>
      </c>
      <c r="Q416" t="str">
        <f t="shared" si="270"/>
        <v>Crédito</v>
      </c>
      <c r="R416">
        <f t="shared" si="271"/>
        <v>23</v>
      </c>
      <c r="S416">
        <f t="shared" si="272"/>
        <v>5</v>
      </c>
      <c r="T416">
        <f t="shared" si="273"/>
        <v>2026</v>
      </c>
      <c r="U416">
        <f t="shared" si="274"/>
        <v>23</v>
      </c>
      <c r="V416">
        <f t="shared" si="275"/>
        <v>4</v>
      </c>
      <c r="W416">
        <f t="shared" si="276"/>
        <v>2026</v>
      </c>
      <c r="X416" s="59">
        <f t="shared" si="277"/>
        <v>6602.23</v>
      </c>
      <c r="Y416" s="59">
        <f t="shared" si="278"/>
        <v>7658.59</v>
      </c>
      <c r="Z416" t="str">
        <f t="shared" si="279"/>
        <v>Vigente</v>
      </c>
      <c r="AA416" s="39">
        <v>46164</v>
      </c>
      <c r="AB416" s="33">
        <f t="shared" si="280"/>
        <v>5</v>
      </c>
      <c r="AC416" s="33">
        <f t="shared" si="281"/>
        <v>21</v>
      </c>
      <c r="AD416" s="33">
        <f t="shared" si="282"/>
        <v>0</v>
      </c>
      <c r="AE416" s="36">
        <f t="shared" si="283"/>
        <v>0</v>
      </c>
      <c r="AF416" s="36">
        <f t="shared" si="284"/>
        <v>0</v>
      </c>
      <c r="AG416" s="36">
        <f t="shared" si="285"/>
        <v>0</v>
      </c>
      <c r="AH416" s="36">
        <f t="shared" si="286"/>
        <v>6602.23</v>
      </c>
    </row>
    <row r="417" spans="1:34" x14ac:dyDescent="0.35">
      <c r="A417" s="31" t="s">
        <v>1906</v>
      </c>
      <c r="B417" s="31" t="s">
        <v>1907</v>
      </c>
      <c r="C417" s="31" t="s">
        <v>414</v>
      </c>
      <c r="D417" s="31" t="s">
        <v>1908</v>
      </c>
      <c r="E417" s="30">
        <v>46130</v>
      </c>
      <c r="F417" s="30">
        <v>46160</v>
      </c>
      <c r="G417" s="31" t="s">
        <v>395</v>
      </c>
      <c r="H417" s="31">
        <v>-8100</v>
      </c>
      <c r="I417" s="31">
        <v>-1296</v>
      </c>
      <c r="J417" s="31">
        <v>-9396</v>
      </c>
      <c r="K417" s="31">
        <v>-9396</v>
      </c>
      <c r="L417" s="31">
        <v>9396</v>
      </c>
      <c r="M417" s="31" t="s">
        <v>504</v>
      </c>
      <c r="N417" s="31" t="s">
        <v>544</v>
      </c>
      <c r="P417" s="65">
        <f t="shared" si="269"/>
        <v>30</v>
      </c>
      <c r="Q417" t="str">
        <f t="shared" si="270"/>
        <v>Crédito</v>
      </c>
      <c r="R417">
        <f t="shared" si="271"/>
        <v>18</v>
      </c>
      <c r="S417">
        <f t="shared" si="272"/>
        <v>5</v>
      </c>
      <c r="T417">
        <f t="shared" si="273"/>
        <v>2026</v>
      </c>
      <c r="U417">
        <f t="shared" si="274"/>
        <v>18</v>
      </c>
      <c r="V417">
        <f t="shared" si="275"/>
        <v>4</v>
      </c>
      <c r="W417">
        <f t="shared" si="276"/>
        <v>2026</v>
      </c>
      <c r="X417" s="59">
        <f t="shared" si="277"/>
        <v>8100</v>
      </c>
      <c r="Y417" s="59">
        <f t="shared" si="278"/>
        <v>9396</v>
      </c>
      <c r="Z417" t="str">
        <f t="shared" si="279"/>
        <v>Vencido</v>
      </c>
      <c r="AA417" s="39">
        <v>46164</v>
      </c>
      <c r="AB417" s="33">
        <f t="shared" si="280"/>
        <v>5</v>
      </c>
      <c r="AC417" s="33">
        <f t="shared" si="281"/>
        <v>21</v>
      </c>
      <c r="AD417" s="33">
        <f t="shared" si="282"/>
        <v>5</v>
      </c>
      <c r="AE417" s="36">
        <f t="shared" si="283"/>
        <v>8100</v>
      </c>
      <c r="AF417" s="36">
        <f t="shared" si="284"/>
        <v>0</v>
      </c>
      <c r="AG417" s="36">
        <f t="shared" si="285"/>
        <v>0</v>
      </c>
      <c r="AH417" s="36">
        <f t="shared" si="286"/>
        <v>0</v>
      </c>
    </row>
    <row r="418" spans="1:34" x14ac:dyDescent="0.35">
      <c r="A418" s="31" t="s">
        <v>1909</v>
      </c>
      <c r="B418" s="31" t="s">
        <v>1910</v>
      </c>
      <c r="C418" s="31" t="s">
        <v>414</v>
      </c>
      <c r="D418" s="31" t="s">
        <v>1911</v>
      </c>
      <c r="E418" s="30">
        <v>46133</v>
      </c>
      <c r="F418" s="30">
        <v>46163</v>
      </c>
      <c r="G418" s="31" t="s">
        <v>395</v>
      </c>
      <c r="H418" s="31">
        <v>-2200</v>
      </c>
      <c r="I418" s="31">
        <v>-352</v>
      </c>
      <c r="J418" s="31">
        <v>-2552</v>
      </c>
      <c r="K418" s="31">
        <v>-2552</v>
      </c>
      <c r="L418" s="31">
        <v>2552</v>
      </c>
      <c r="M418" s="31" t="s">
        <v>504</v>
      </c>
      <c r="N418" s="31" t="s">
        <v>544</v>
      </c>
      <c r="P418" s="65">
        <f t="shared" si="269"/>
        <v>30</v>
      </c>
      <c r="Q418" t="str">
        <f t="shared" si="270"/>
        <v>Crédito</v>
      </c>
      <c r="R418">
        <f t="shared" si="271"/>
        <v>21</v>
      </c>
      <c r="S418">
        <f t="shared" si="272"/>
        <v>5</v>
      </c>
      <c r="T418">
        <f t="shared" si="273"/>
        <v>2026</v>
      </c>
      <c r="U418">
        <f t="shared" si="274"/>
        <v>21</v>
      </c>
      <c r="V418">
        <f t="shared" si="275"/>
        <v>4</v>
      </c>
      <c r="W418">
        <f t="shared" si="276"/>
        <v>2026</v>
      </c>
      <c r="X418" s="59">
        <f t="shared" si="277"/>
        <v>2200</v>
      </c>
      <c r="Y418" s="59">
        <f t="shared" si="278"/>
        <v>2552</v>
      </c>
      <c r="Z418" t="str">
        <f t="shared" si="279"/>
        <v>Vencido</v>
      </c>
      <c r="AA418" s="39">
        <v>46164</v>
      </c>
      <c r="AB418" s="33">
        <f t="shared" si="280"/>
        <v>5</v>
      </c>
      <c r="AC418" s="33">
        <f t="shared" si="281"/>
        <v>21</v>
      </c>
      <c r="AD418" s="33">
        <f t="shared" si="282"/>
        <v>2</v>
      </c>
      <c r="AE418" s="36">
        <f t="shared" si="283"/>
        <v>2200</v>
      </c>
      <c r="AF418" s="36">
        <f t="shared" si="284"/>
        <v>0</v>
      </c>
      <c r="AG418" s="36">
        <f t="shared" si="285"/>
        <v>0</v>
      </c>
      <c r="AH418" s="36">
        <f t="shared" si="286"/>
        <v>0</v>
      </c>
    </row>
    <row r="419" spans="1:34" x14ac:dyDescent="0.35">
      <c r="A419" s="31" t="s">
        <v>1912</v>
      </c>
      <c r="B419" s="31" t="s">
        <v>1913</v>
      </c>
      <c r="C419" s="31" t="s">
        <v>414</v>
      </c>
      <c r="D419" s="31" t="s">
        <v>1914</v>
      </c>
      <c r="E419" s="30">
        <v>46134</v>
      </c>
      <c r="F419" s="30">
        <v>46164</v>
      </c>
      <c r="G419" s="31" t="s">
        <v>395</v>
      </c>
      <c r="H419" s="31">
        <v>-32000</v>
      </c>
      <c r="I419" s="31"/>
      <c r="J419" s="31">
        <v>-32000</v>
      </c>
      <c r="K419" s="31">
        <v>-32000</v>
      </c>
      <c r="L419" s="31">
        <v>32000</v>
      </c>
      <c r="M419" s="31" t="s">
        <v>504</v>
      </c>
      <c r="N419" s="31" t="s">
        <v>544</v>
      </c>
      <c r="P419" s="65">
        <f t="shared" si="269"/>
        <v>30</v>
      </c>
      <c r="Q419" t="str">
        <f t="shared" si="270"/>
        <v>Crédito</v>
      </c>
      <c r="R419">
        <f t="shared" si="271"/>
        <v>22</v>
      </c>
      <c r="S419">
        <f t="shared" si="272"/>
        <v>5</v>
      </c>
      <c r="T419">
        <f t="shared" si="273"/>
        <v>2026</v>
      </c>
      <c r="U419">
        <f t="shared" si="274"/>
        <v>22</v>
      </c>
      <c r="V419">
        <f t="shared" si="275"/>
        <v>4</v>
      </c>
      <c r="W419">
        <f t="shared" si="276"/>
        <v>2026</v>
      </c>
      <c r="X419" s="59">
        <f t="shared" si="277"/>
        <v>32000</v>
      </c>
      <c r="Y419" s="59">
        <f t="shared" si="278"/>
        <v>32000</v>
      </c>
      <c r="Z419" t="str">
        <f t="shared" si="279"/>
        <v>Vencido</v>
      </c>
      <c r="AA419" s="39">
        <v>46164</v>
      </c>
      <c r="AB419" s="33">
        <f t="shared" si="280"/>
        <v>5</v>
      </c>
      <c r="AC419" s="33">
        <f t="shared" si="281"/>
        <v>21</v>
      </c>
      <c r="AD419" s="33">
        <f t="shared" si="282"/>
        <v>1</v>
      </c>
      <c r="AE419" s="36">
        <f t="shared" si="283"/>
        <v>32000</v>
      </c>
      <c r="AF419" s="36">
        <f t="shared" si="284"/>
        <v>0</v>
      </c>
      <c r="AG419" s="36">
        <f t="shared" si="285"/>
        <v>0</v>
      </c>
      <c r="AH419" s="36">
        <f t="shared" si="286"/>
        <v>0</v>
      </c>
    </row>
    <row r="420" spans="1:34" x14ac:dyDescent="0.35">
      <c r="A420" s="31" t="s">
        <v>1915</v>
      </c>
      <c r="B420" s="31" t="s">
        <v>1916</v>
      </c>
      <c r="C420" s="31" t="s">
        <v>414</v>
      </c>
      <c r="D420" s="31" t="s">
        <v>1917</v>
      </c>
      <c r="E420" s="30">
        <v>46135</v>
      </c>
      <c r="F420" s="30">
        <v>46165</v>
      </c>
      <c r="G420" s="31" t="s">
        <v>395</v>
      </c>
      <c r="H420" s="31">
        <v>-28800</v>
      </c>
      <c r="I420" s="31">
        <v>-4608</v>
      </c>
      <c r="J420" s="31">
        <v>-33408</v>
      </c>
      <c r="K420" s="31">
        <v>-33408</v>
      </c>
      <c r="L420" s="31">
        <v>33408</v>
      </c>
      <c r="M420" s="31" t="s">
        <v>504</v>
      </c>
      <c r="N420" s="31" t="s">
        <v>544</v>
      </c>
      <c r="P420" s="65">
        <f t="shared" si="269"/>
        <v>30</v>
      </c>
      <c r="Q420" t="str">
        <f t="shared" si="270"/>
        <v>Crédito</v>
      </c>
      <c r="R420">
        <f t="shared" si="271"/>
        <v>23</v>
      </c>
      <c r="S420">
        <f t="shared" si="272"/>
        <v>5</v>
      </c>
      <c r="T420">
        <f t="shared" si="273"/>
        <v>2026</v>
      </c>
      <c r="U420">
        <f t="shared" si="274"/>
        <v>23</v>
      </c>
      <c r="V420">
        <f t="shared" si="275"/>
        <v>4</v>
      </c>
      <c r="W420">
        <f t="shared" si="276"/>
        <v>2026</v>
      </c>
      <c r="X420" s="59">
        <f t="shared" si="277"/>
        <v>28800</v>
      </c>
      <c r="Y420" s="59">
        <f t="shared" si="278"/>
        <v>33408</v>
      </c>
      <c r="Z420" t="str">
        <f t="shared" si="279"/>
        <v>Vigente</v>
      </c>
      <c r="AA420" s="39">
        <v>46164</v>
      </c>
      <c r="AB420" s="33">
        <f t="shared" si="280"/>
        <v>5</v>
      </c>
      <c r="AC420" s="33">
        <f t="shared" si="281"/>
        <v>21</v>
      </c>
      <c r="AD420" s="33">
        <f t="shared" si="282"/>
        <v>0</v>
      </c>
      <c r="AE420" s="36">
        <f t="shared" si="283"/>
        <v>0</v>
      </c>
      <c r="AF420" s="36">
        <f t="shared" si="284"/>
        <v>0</v>
      </c>
      <c r="AG420" s="36">
        <f t="shared" si="285"/>
        <v>0</v>
      </c>
      <c r="AH420" s="36">
        <f t="shared" si="286"/>
        <v>28800</v>
      </c>
    </row>
    <row r="421" spans="1:34" x14ac:dyDescent="0.35">
      <c r="A421" s="31" t="s">
        <v>1918</v>
      </c>
      <c r="B421" s="31" t="s">
        <v>1919</v>
      </c>
      <c r="C421" s="31" t="s">
        <v>1329</v>
      </c>
      <c r="D421" s="31" t="s">
        <v>1920</v>
      </c>
      <c r="E421" s="30">
        <v>46128</v>
      </c>
      <c r="F421" s="30">
        <v>46158</v>
      </c>
      <c r="G421" s="31" t="s">
        <v>395</v>
      </c>
      <c r="H421" s="31">
        <v>-17160</v>
      </c>
      <c r="I421" s="31">
        <v>-2745.6</v>
      </c>
      <c r="J421" s="31">
        <v>-19905.599999999999</v>
      </c>
      <c r="K421" s="31">
        <v>-19905.599999999999</v>
      </c>
      <c r="L421" s="31">
        <v>19905.599999999999</v>
      </c>
      <c r="M421" s="31" t="s">
        <v>504</v>
      </c>
      <c r="N421" s="31" t="s">
        <v>544</v>
      </c>
      <c r="P421" s="65">
        <f t="shared" si="269"/>
        <v>30</v>
      </c>
      <c r="Q421" t="str">
        <f t="shared" si="270"/>
        <v>Crédito</v>
      </c>
      <c r="R421">
        <f t="shared" si="271"/>
        <v>16</v>
      </c>
      <c r="S421">
        <f t="shared" si="272"/>
        <v>5</v>
      </c>
      <c r="T421">
        <f t="shared" si="273"/>
        <v>2026</v>
      </c>
      <c r="U421">
        <f t="shared" si="274"/>
        <v>16</v>
      </c>
      <c r="V421">
        <f t="shared" si="275"/>
        <v>4</v>
      </c>
      <c r="W421">
        <f t="shared" si="276"/>
        <v>2026</v>
      </c>
      <c r="X421" s="59">
        <f t="shared" si="277"/>
        <v>17160</v>
      </c>
      <c r="Y421" s="59">
        <f t="shared" si="278"/>
        <v>19905.599999999999</v>
      </c>
      <c r="Z421" t="str">
        <f t="shared" si="279"/>
        <v>Vencido</v>
      </c>
      <c r="AA421" s="39">
        <v>46164</v>
      </c>
      <c r="AB421" s="33">
        <f t="shared" si="280"/>
        <v>5</v>
      </c>
      <c r="AC421" s="33">
        <f t="shared" si="281"/>
        <v>21</v>
      </c>
      <c r="AD421" s="33">
        <f t="shared" si="282"/>
        <v>7</v>
      </c>
      <c r="AE421" s="36">
        <f t="shared" si="283"/>
        <v>17160</v>
      </c>
      <c r="AF421" s="36">
        <f t="shared" si="284"/>
        <v>0</v>
      </c>
      <c r="AG421" s="36">
        <f t="shared" si="285"/>
        <v>0</v>
      </c>
      <c r="AH421" s="36">
        <f t="shared" si="286"/>
        <v>0</v>
      </c>
    </row>
    <row r="422" spans="1:34" x14ac:dyDescent="0.35">
      <c r="A422" s="31" t="s">
        <v>1921</v>
      </c>
      <c r="B422" s="31" t="s">
        <v>1922</v>
      </c>
      <c r="C422" s="31" t="s">
        <v>674</v>
      </c>
      <c r="D422" s="31" t="s">
        <v>1923</v>
      </c>
      <c r="E422" s="30">
        <v>46134</v>
      </c>
      <c r="F422" s="30">
        <v>46164</v>
      </c>
      <c r="G422" s="31" t="s">
        <v>395</v>
      </c>
      <c r="H422" s="31">
        <v>-26800</v>
      </c>
      <c r="I422" s="31">
        <v>-4288</v>
      </c>
      <c r="J422" s="31">
        <v>-31088</v>
      </c>
      <c r="K422" s="31">
        <v>-31088</v>
      </c>
      <c r="L422" s="31">
        <v>31088</v>
      </c>
      <c r="M422" s="31" t="s">
        <v>504</v>
      </c>
      <c r="N422" s="31" t="s">
        <v>544</v>
      </c>
      <c r="P422" s="65">
        <f t="shared" si="269"/>
        <v>30</v>
      </c>
      <c r="Q422" t="str">
        <f t="shared" si="270"/>
        <v>Crédito</v>
      </c>
      <c r="R422">
        <f t="shared" si="271"/>
        <v>22</v>
      </c>
      <c r="S422">
        <f t="shared" si="272"/>
        <v>5</v>
      </c>
      <c r="T422">
        <f t="shared" si="273"/>
        <v>2026</v>
      </c>
      <c r="U422">
        <f t="shared" si="274"/>
        <v>22</v>
      </c>
      <c r="V422">
        <f t="shared" si="275"/>
        <v>4</v>
      </c>
      <c r="W422">
        <f t="shared" si="276"/>
        <v>2026</v>
      </c>
      <c r="X422" s="59">
        <f t="shared" si="277"/>
        <v>26800</v>
      </c>
      <c r="Y422" s="59">
        <f t="shared" si="278"/>
        <v>31088</v>
      </c>
      <c r="Z422" t="str">
        <f t="shared" si="279"/>
        <v>Vencido</v>
      </c>
      <c r="AA422" s="39">
        <v>46164</v>
      </c>
      <c r="AB422" s="33">
        <f t="shared" si="280"/>
        <v>5</v>
      </c>
      <c r="AC422" s="33">
        <f t="shared" si="281"/>
        <v>21</v>
      </c>
      <c r="AD422" s="33">
        <f t="shared" si="282"/>
        <v>1</v>
      </c>
      <c r="AE422" s="36">
        <f t="shared" si="283"/>
        <v>26800</v>
      </c>
      <c r="AF422" s="36">
        <f t="shared" si="284"/>
        <v>0</v>
      </c>
      <c r="AG422" s="36">
        <f t="shared" si="285"/>
        <v>0</v>
      </c>
      <c r="AH422" s="36">
        <f t="shared" si="286"/>
        <v>0</v>
      </c>
    </row>
    <row r="423" spans="1:34" x14ac:dyDescent="0.35">
      <c r="A423" s="31" t="s">
        <v>1924</v>
      </c>
      <c r="B423" s="31" t="s">
        <v>1925</v>
      </c>
      <c r="C423" s="31" t="s">
        <v>644</v>
      </c>
      <c r="D423" s="31" t="s">
        <v>1101</v>
      </c>
      <c r="E423" s="30">
        <v>46136</v>
      </c>
      <c r="F423" s="30">
        <v>46196</v>
      </c>
      <c r="G423" s="31" t="s">
        <v>401</v>
      </c>
      <c r="H423" s="31">
        <v>-1084224.3999999999</v>
      </c>
      <c r="I423" s="31">
        <v>-173475.9</v>
      </c>
      <c r="J423" s="31">
        <v>-1257700.3</v>
      </c>
      <c r="K423" s="31">
        <v>-72453.600000000006</v>
      </c>
      <c r="L423" s="31">
        <v>72453.600000000006</v>
      </c>
      <c r="M423" s="31" t="s">
        <v>504</v>
      </c>
      <c r="N423" s="31" t="s">
        <v>544</v>
      </c>
      <c r="P423" s="65">
        <f t="shared" si="269"/>
        <v>60</v>
      </c>
      <c r="Q423" t="str">
        <f t="shared" si="270"/>
        <v>Crédito</v>
      </c>
      <c r="R423">
        <f t="shared" si="271"/>
        <v>23</v>
      </c>
      <c r="S423">
        <f t="shared" si="272"/>
        <v>6</v>
      </c>
      <c r="T423">
        <f t="shared" si="273"/>
        <v>2026</v>
      </c>
      <c r="U423">
        <f t="shared" si="274"/>
        <v>24</v>
      </c>
      <c r="V423">
        <f t="shared" si="275"/>
        <v>4</v>
      </c>
      <c r="W423">
        <f t="shared" si="276"/>
        <v>2026</v>
      </c>
      <c r="X423" s="59">
        <f t="shared" si="277"/>
        <v>1084224.3999999999</v>
      </c>
      <c r="Y423" s="59">
        <f t="shared" si="278"/>
        <v>1257700.3</v>
      </c>
      <c r="Z423" t="str">
        <f t="shared" si="279"/>
        <v>Vigente</v>
      </c>
      <c r="AA423" s="39">
        <v>46164</v>
      </c>
      <c r="AB423" s="33">
        <f t="shared" si="280"/>
        <v>5</v>
      </c>
      <c r="AC423" s="33">
        <f t="shared" si="281"/>
        <v>21</v>
      </c>
      <c r="AD423" s="33">
        <f t="shared" si="282"/>
        <v>0</v>
      </c>
      <c r="AE423" s="36">
        <f t="shared" si="283"/>
        <v>0</v>
      </c>
      <c r="AF423" s="36">
        <f t="shared" si="284"/>
        <v>0</v>
      </c>
      <c r="AG423" s="36">
        <f t="shared" si="285"/>
        <v>0</v>
      </c>
      <c r="AH423" s="36">
        <f t="shared" si="286"/>
        <v>1084224.3999999999</v>
      </c>
    </row>
    <row r="424" spans="1:34" x14ac:dyDescent="0.35">
      <c r="A424" s="31" t="s">
        <v>1864</v>
      </c>
      <c r="B424" s="31" t="s">
        <v>1865</v>
      </c>
      <c r="C424" s="31" t="s">
        <v>400</v>
      </c>
      <c r="D424" s="31" t="s">
        <v>1866</v>
      </c>
      <c r="E424" s="30">
        <v>46125</v>
      </c>
      <c r="F424" s="30">
        <v>46155</v>
      </c>
      <c r="G424" s="31" t="s">
        <v>401</v>
      </c>
      <c r="H424" s="31">
        <v>-73421.36</v>
      </c>
      <c r="I424" s="31">
        <v>-11747.42</v>
      </c>
      <c r="J424" s="31">
        <v>-85168.78</v>
      </c>
      <c r="K424" s="31">
        <v>-4922.1099999999997</v>
      </c>
      <c r="L424" s="31">
        <v>4922.1099999999997</v>
      </c>
      <c r="M424" s="31" t="s">
        <v>504</v>
      </c>
      <c r="N424" s="31" t="s">
        <v>544</v>
      </c>
      <c r="P424" s="65">
        <f t="shared" si="269"/>
        <v>30</v>
      </c>
      <c r="Q424" t="str">
        <f t="shared" si="270"/>
        <v>Crédito</v>
      </c>
      <c r="R424">
        <f t="shared" si="271"/>
        <v>13</v>
      </c>
      <c r="S424">
        <f t="shared" si="272"/>
        <v>5</v>
      </c>
      <c r="T424">
        <f t="shared" si="273"/>
        <v>2026</v>
      </c>
      <c r="U424">
        <f t="shared" si="274"/>
        <v>13</v>
      </c>
      <c r="V424">
        <f t="shared" si="275"/>
        <v>4</v>
      </c>
      <c r="W424">
        <f t="shared" si="276"/>
        <v>2026</v>
      </c>
      <c r="X424" s="59">
        <f t="shared" si="277"/>
        <v>73421.36</v>
      </c>
      <c r="Y424" s="59">
        <f t="shared" si="278"/>
        <v>85168.78</v>
      </c>
      <c r="Z424" t="str">
        <f t="shared" si="279"/>
        <v>Vencido</v>
      </c>
      <c r="AA424" s="39">
        <v>46164</v>
      </c>
      <c r="AB424" s="33">
        <f t="shared" si="280"/>
        <v>5</v>
      </c>
      <c r="AC424" s="33">
        <f t="shared" si="281"/>
        <v>21</v>
      </c>
      <c r="AD424" s="33">
        <f t="shared" si="282"/>
        <v>10</v>
      </c>
      <c r="AE424" s="36">
        <f t="shared" si="283"/>
        <v>73421.36</v>
      </c>
      <c r="AF424" s="36">
        <f t="shared" si="284"/>
        <v>0</v>
      </c>
      <c r="AG424" s="36">
        <f t="shared" si="285"/>
        <v>0</v>
      </c>
      <c r="AH424" s="36">
        <f t="shared" si="286"/>
        <v>0</v>
      </c>
    </row>
    <row r="425" spans="1:34" x14ac:dyDescent="0.35">
      <c r="A425" s="31" t="s">
        <v>1768</v>
      </c>
      <c r="B425" s="31" t="s">
        <v>1769</v>
      </c>
      <c r="C425" s="31" t="s">
        <v>1329</v>
      </c>
      <c r="D425" s="31" t="s">
        <v>1770</v>
      </c>
      <c r="E425" s="30">
        <v>46120</v>
      </c>
      <c r="F425" s="30">
        <v>46150</v>
      </c>
      <c r="G425" s="31" t="s">
        <v>395</v>
      </c>
      <c r="H425" s="31">
        <v>-8580</v>
      </c>
      <c r="I425" s="31">
        <v>-1372.8</v>
      </c>
      <c r="J425" s="31">
        <v>-9952.7999999999993</v>
      </c>
      <c r="K425" s="31">
        <v>-9952.7999999999993</v>
      </c>
      <c r="L425" s="31">
        <v>9952.7999999999993</v>
      </c>
      <c r="M425" s="31" t="s">
        <v>504</v>
      </c>
      <c r="N425" s="31" t="s">
        <v>544</v>
      </c>
      <c r="P425" s="65">
        <f t="shared" si="269"/>
        <v>30</v>
      </c>
      <c r="Q425" t="str">
        <f t="shared" si="270"/>
        <v>Crédito</v>
      </c>
      <c r="R425">
        <f t="shared" si="271"/>
        <v>8</v>
      </c>
      <c r="S425">
        <f t="shared" si="272"/>
        <v>5</v>
      </c>
      <c r="T425">
        <f t="shared" si="273"/>
        <v>2026</v>
      </c>
      <c r="U425">
        <f t="shared" si="274"/>
        <v>8</v>
      </c>
      <c r="V425">
        <f t="shared" si="275"/>
        <v>4</v>
      </c>
      <c r="W425">
        <f t="shared" si="276"/>
        <v>2026</v>
      </c>
      <c r="X425" s="59">
        <f t="shared" si="277"/>
        <v>8580</v>
      </c>
      <c r="Y425" s="59">
        <f t="shared" si="278"/>
        <v>9952.7999999999993</v>
      </c>
      <c r="Z425" t="str">
        <f t="shared" si="279"/>
        <v>Vencido</v>
      </c>
      <c r="AA425" s="39">
        <v>46164</v>
      </c>
      <c r="AB425" s="33">
        <f t="shared" si="280"/>
        <v>5</v>
      </c>
      <c r="AC425" s="33">
        <f t="shared" si="281"/>
        <v>21</v>
      </c>
      <c r="AD425" s="33">
        <f t="shared" si="282"/>
        <v>15</v>
      </c>
      <c r="AE425" s="36">
        <f t="shared" si="283"/>
        <v>8580</v>
      </c>
      <c r="AF425" s="36">
        <f t="shared" si="284"/>
        <v>0</v>
      </c>
      <c r="AG425" s="36">
        <f t="shared" si="285"/>
        <v>0</v>
      </c>
      <c r="AH425" s="36">
        <f t="shared" si="286"/>
        <v>0</v>
      </c>
    </row>
    <row r="426" spans="1:34" x14ac:dyDescent="0.35">
      <c r="A426" s="31" t="s">
        <v>1771</v>
      </c>
      <c r="B426" s="31" t="s">
        <v>1772</v>
      </c>
      <c r="C426" s="31" t="s">
        <v>1329</v>
      </c>
      <c r="D426" s="31" t="s">
        <v>1773</v>
      </c>
      <c r="E426" s="30">
        <v>46120</v>
      </c>
      <c r="F426" s="30">
        <v>46150</v>
      </c>
      <c r="G426" s="31" t="s">
        <v>395</v>
      </c>
      <c r="H426" s="31">
        <v>-10538</v>
      </c>
      <c r="I426" s="31">
        <v>-1686.08</v>
      </c>
      <c r="J426" s="31">
        <v>-12224.08</v>
      </c>
      <c r="K426" s="31">
        <v>-12224.08</v>
      </c>
      <c r="L426" s="31">
        <v>12224.08</v>
      </c>
      <c r="M426" s="31" t="s">
        <v>504</v>
      </c>
      <c r="N426" s="31" t="s">
        <v>544</v>
      </c>
      <c r="P426" s="65">
        <f t="shared" si="269"/>
        <v>30</v>
      </c>
      <c r="Q426" t="str">
        <f t="shared" si="270"/>
        <v>Crédito</v>
      </c>
      <c r="R426">
        <f t="shared" si="271"/>
        <v>8</v>
      </c>
      <c r="S426">
        <f t="shared" si="272"/>
        <v>5</v>
      </c>
      <c r="T426">
        <f t="shared" si="273"/>
        <v>2026</v>
      </c>
      <c r="U426">
        <f t="shared" si="274"/>
        <v>8</v>
      </c>
      <c r="V426">
        <f t="shared" si="275"/>
        <v>4</v>
      </c>
      <c r="W426">
        <f t="shared" si="276"/>
        <v>2026</v>
      </c>
      <c r="X426" s="59">
        <f t="shared" si="277"/>
        <v>10538</v>
      </c>
      <c r="Y426" s="59">
        <f t="shared" si="278"/>
        <v>12224.08</v>
      </c>
      <c r="Z426" t="str">
        <f t="shared" si="279"/>
        <v>Vencido</v>
      </c>
      <c r="AA426" s="39">
        <v>46164</v>
      </c>
      <c r="AB426" s="33">
        <f t="shared" si="280"/>
        <v>5</v>
      </c>
      <c r="AC426" s="33">
        <f t="shared" si="281"/>
        <v>21</v>
      </c>
      <c r="AD426" s="33">
        <f t="shared" si="282"/>
        <v>15</v>
      </c>
      <c r="AE426" s="36">
        <f t="shared" si="283"/>
        <v>10538</v>
      </c>
      <c r="AF426" s="36">
        <f t="shared" si="284"/>
        <v>0</v>
      </c>
      <c r="AG426" s="36">
        <f t="shared" si="285"/>
        <v>0</v>
      </c>
      <c r="AH426" s="36">
        <f t="shared" si="286"/>
        <v>0</v>
      </c>
    </row>
    <row r="427" spans="1:34" x14ac:dyDescent="0.35">
      <c r="A427" s="31" t="s">
        <v>1774</v>
      </c>
      <c r="B427" s="31" t="s">
        <v>1775</v>
      </c>
      <c r="C427" s="31" t="s">
        <v>1329</v>
      </c>
      <c r="D427" s="31" t="s">
        <v>1776</v>
      </c>
      <c r="E427" s="30">
        <v>46120</v>
      </c>
      <c r="F427" s="30">
        <v>46150</v>
      </c>
      <c r="G427" s="31" t="s">
        <v>395</v>
      </c>
      <c r="H427" s="31">
        <v>-31614</v>
      </c>
      <c r="I427" s="31">
        <v>-5058.24</v>
      </c>
      <c r="J427" s="31">
        <v>-36672.239999999998</v>
      </c>
      <c r="K427" s="31">
        <v>-36672.239999999998</v>
      </c>
      <c r="L427" s="31">
        <v>36672.239999999998</v>
      </c>
      <c r="M427" s="31" t="s">
        <v>504</v>
      </c>
      <c r="N427" s="31" t="s">
        <v>544</v>
      </c>
      <c r="P427" s="65">
        <f t="shared" si="269"/>
        <v>30</v>
      </c>
      <c r="Q427" t="str">
        <f t="shared" si="270"/>
        <v>Crédito</v>
      </c>
      <c r="R427">
        <f t="shared" si="271"/>
        <v>8</v>
      </c>
      <c r="S427">
        <f t="shared" si="272"/>
        <v>5</v>
      </c>
      <c r="T427">
        <f t="shared" si="273"/>
        <v>2026</v>
      </c>
      <c r="U427">
        <f t="shared" si="274"/>
        <v>8</v>
      </c>
      <c r="V427">
        <f t="shared" si="275"/>
        <v>4</v>
      </c>
      <c r="W427">
        <f t="shared" si="276"/>
        <v>2026</v>
      </c>
      <c r="X427" s="59">
        <f t="shared" si="277"/>
        <v>31614</v>
      </c>
      <c r="Y427" s="59">
        <f t="shared" si="278"/>
        <v>36672.239999999998</v>
      </c>
      <c r="Z427" t="str">
        <f t="shared" si="279"/>
        <v>Vencido</v>
      </c>
      <c r="AA427" s="39">
        <v>46164</v>
      </c>
      <c r="AB427" s="33">
        <f t="shared" si="280"/>
        <v>5</v>
      </c>
      <c r="AC427" s="33">
        <f t="shared" si="281"/>
        <v>21</v>
      </c>
      <c r="AD427" s="33">
        <f t="shared" si="282"/>
        <v>15</v>
      </c>
      <c r="AE427" s="36">
        <f t="shared" si="283"/>
        <v>31614</v>
      </c>
      <c r="AF427" s="36">
        <f t="shared" si="284"/>
        <v>0</v>
      </c>
      <c r="AG427" s="36">
        <f t="shared" si="285"/>
        <v>0</v>
      </c>
      <c r="AH427" s="36">
        <f t="shared" si="286"/>
        <v>0</v>
      </c>
    </row>
    <row r="428" spans="1:34" x14ac:dyDescent="0.35">
      <c r="A428" s="13" t="s">
        <v>1741</v>
      </c>
      <c r="B428" s="13" t="s">
        <v>1742</v>
      </c>
      <c r="C428" s="13" t="s">
        <v>644</v>
      </c>
      <c r="D428" s="13" t="s">
        <v>1267</v>
      </c>
      <c r="E428" s="70">
        <v>46109</v>
      </c>
      <c r="F428" s="70">
        <v>46169</v>
      </c>
      <c r="G428" s="13" t="s">
        <v>401</v>
      </c>
      <c r="H428" s="13">
        <v>-687210.41070755676</v>
      </c>
      <c r="I428" s="13">
        <v>-109953.66571320908</v>
      </c>
      <c r="J428" s="13">
        <v>-797164.07642076584</v>
      </c>
      <c r="K428" s="13">
        <v>-72453.600000000006</v>
      </c>
      <c r="L428" s="13">
        <v>72453.600000000006</v>
      </c>
      <c r="M428" s="13" t="s">
        <v>504</v>
      </c>
      <c r="N428" s="31" t="s">
        <v>544</v>
      </c>
      <c r="P428" s="65">
        <f t="shared" si="269"/>
        <v>60</v>
      </c>
      <c r="Q428" t="str">
        <f t="shared" si="270"/>
        <v>Crédito</v>
      </c>
      <c r="R428">
        <f t="shared" si="271"/>
        <v>27</v>
      </c>
      <c r="S428">
        <f t="shared" si="272"/>
        <v>5</v>
      </c>
      <c r="T428">
        <f t="shared" si="273"/>
        <v>2026</v>
      </c>
      <c r="U428">
        <f t="shared" si="274"/>
        <v>28</v>
      </c>
      <c r="V428">
        <f t="shared" si="275"/>
        <v>3</v>
      </c>
      <c r="W428">
        <f t="shared" si="276"/>
        <v>2026</v>
      </c>
      <c r="X428" s="59">
        <f t="shared" si="277"/>
        <v>687210.41070755676</v>
      </c>
      <c r="Y428" s="59">
        <f t="shared" si="278"/>
        <v>797164.07642076584</v>
      </c>
      <c r="Z428" t="str">
        <f t="shared" si="279"/>
        <v>Vigente</v>
      </c>
      <c r="AA428" s="39">
        <v>46164</v>
      </c>
      <c r="AB428" s="33">
        <f t="shared" si="280"/>
        <v>5</v>
      </c>
      <c r="AC428" s="33">
        <f t="shared" si="281"/>
        <v>21</v>
      </c>
      <c r="AD428" s="33">
        <f t="shared" si="282"/>
        <v>0</v>
      </c>
      <c r="AE428" s="36">
        <f t="shared" si="283"/>
        <v>0</v>
      </c>
      <c r="AF428" s="36">
        <f t="shared" si="284"/>
        <v>0</v>
      </c>
      <c r="AG428" s="36">
        <f t="shared" si="285"/>
        <v>0</v>
      </c>
      <c r="AH428" s="36">
        <f t="shared" si="286"/>
        <v>687210.41070755676</v>
      </c>
    </row>
    <row r="429" spans="1:34" x14ac:dyDescent="0.35">
      <c r="A429" s="31" t="s">
        <v>1629</v>
      </c>
      <c r="B429" s="31" t="s">
        <v>1630</v>
      </c>
      <c r="C429" s="31" t="s">
        <v>920</v>
      </c>
      <c r="D429" s="31" t="s">
        <v>1631</v>
      </c>
      <c r="E429" s="30">
        <v>46099</v>
      </c>
      <c r="F429" s="30">
        <v>46129</v>
      </c>
      <c r="G429" s="31" t="s">
        <v>395</v>
      </c>
      <c r="H429" s="31">
        <v>-16250</v>
      </c>
      <c r="I429" s="31"/>
      <c r="J429" s="31">
        <v>-16250</v>
      </c>
      <c r="K429" s="31">
        <v>-16250</v>
      </c>
      <c r="L429" s="31">
        <v>16250</v>
      </c>
      <c r="M429" s="31" t="s">
        <v>504</v>
      </c>
      <c r="N429" s="31" t="s">
        <v>544</v>
      </c>
      <c r="P429" s="65">
        <f t="shared" si="269"/>
        <v>30</v>
      </c>
      <c r="Q429" t="str">
        <f t="shared" si="270"/>
        <v>Crédito</v>
      </c>
      <c r="R429">
        <f t="shared" si="271"/>
        <v>17</v>
      </c>
      <c r="S429">
        <f t="shared" si="272"/>
        <v>4</v>
      </c>
      <c r="T429">
        <f t="shared" si="273"/>
        <v>2026</v>
      </c>
      <c r="U429">
        <f t="shared" si="274"/>
        <v>18</v>
      </c>
      <c r="V429">
        <f t="shared" si="275"/>
        <v>3</v>
      </c>
      <c r="W429">
        <f t="shared" si="276"/>
        <v>2026</v>
      </c>
      <c r="X429" s="59">
        <f t="shared" si="277"/>
        <v>16250</v>
      </c>
      <c r="Y429" s="59">
        <f t="shared" si="278"/>
        <v>16250</v>
      </c>
      <c r="Z429" t="str">
        <f t="shared" si="279"/>
        <v>Vencido</v>
      </c>
      <c r="AA429" s="39">
        <v>46164</v>
      </c>
      <c r="AB429" s="33">
        <f t="shared" si="280"/>
        <v>5</v>
      </c>
      <c r="AC429" s="33">
        <f t="shared" si="281"/>
        <v>21</v>
      </c>
      <c r="AD429" s="33">
        <f t="shared" si="282"/>
        <v>36</v>
      </c>
      <c r="AE429" s="36">
        <f t="shared" si="283"/>
        <v>0</v>
      </c>
      <c r="AF429" s="36">
        <f t="shared" si="284"/>
        <v>16250</v>
      </c>
      <c r="AG429" s="36">
        <f t="shared" si="285"/>
        <v>0</v>
      </c>
      <c r="AH429" s="36">
        <f t="shared" si="286"/>
        <v>0</v>
      </c>
    </row>
    <row r="430" spans="1:34" x14ac:dyDescent="0.35">
      <c r="A430" s="31" t="s">
        <v>1596</v>
      </c>
      <c r="B430" s="31" t="s">
        <v>1597</v>
      </c>
      <c r="C430" s="31" t="s">
        <v>920</v>
      </c>
      <c r="D430" s="31" t="s">
        <v>1598</v>
      </c>
      <c r="E430" s="30">
        <v>46088</v>
      </c>
      <c r="F430" s="30">
        <v>46118</v>
      </c>
      <c r="G430" s="31" t="s">
        <v>395</v>
      </c>
      <c r="H430" s="31">
        <v>-6800</v>
      </c>
      <c r="I430" s="31"/>
      <c r="J430" s="31">
        <v>-6800</v>
      </c>
      <c r="K430" s="31">
        <v>-6800</v>
      </c>
      <c r="L430" s="31">
        <v>6800</v>
      </c>
      <c r="M430" s="31" t="s">
        <v>504</v>
      </c>
      <c r="N430" s="31" t="s">
        <v>544</v>
      </c>
      <c r="P430" s="65">
        <f t="shared" si="269"/>
        <v>30</v>
      </c>
      <c r="Q430" t="str">
        <f t="shared" si="270"/>
        <v>Crédito</v>
      </c>
      <c r="R430">
        <f t="shared" si="271"/>
        <v>6</v>
      </c>
      <c r="S430">
        <f t="shared" si="272"/>
        <v>4</v>
      </c>
      <c r="T430">
        <f t="shared" si="273"/>
        <v>2026</v>
      </c>
      <c r="U430">
        <f t="shared" si="274"/>
        <v>7</v>
      </c>
      <c r="V430">
        <f t="shared" si="275"/>
        <v>3</v>
      </c>
      <c r="W430">
        <f t="shared" si="276"/>
        <v>2026</v>
      </c>
      <c r="X430" s="59">
        <f t="shared" si="277"/>
        <v>6800</v>
      </c>
      <c r="Y430" s="59">
        <f t="shared" si="278"/>
        <v>6800</v>
      </c>
      <c r="Z430" t="str">
        <f t="shared" si="279"/>
        <v>Vencido</v>
      </c>
      <c r="AA430" s="39">
        <v>46164</v>
      </c>
      <c r="AB430" s="33">
        <f t="shared" si="280"/>
        <v>5</v>
      </c>
      <c r="AC430" s="33">
        <f t="shared" si="281"/>
        <v>21</v>
      </c>
      <c r="AD430" s="33">
        <f t="shared" si="282"/>
        <v>47</v>
      </c>
      <c r="AE430" s="36">
        <f t="shared" si="283"/>
        <v>0</v>
      </c>
      <c r="AF430" s="36">
        <f t="shared" si="284"/>
        <v>6800</v>
      </c>
      <c r="AG430" s="36">
        <f t="shared" si="285"/>
        <v>0</v>
      </c>
      <c r="AH430" s="36">
        <f t="shared" si="286"/>
        <v>0</v>
      </c>
    </row>
    <row r="431" spans="1:34" x14ac:dyDescent="0.35">
      <c r="A431" s="31" t="s">
        <v>1599</v>
      </c>
      <c r="B431" s="31" t="s">
        <v>1600</v>
      </c>
      <c r="C431" s="31" t="s">
        <v>920</v>
      </c>
      <c r="D431" s="31" t="s">
        <v>1601</v>
      </c>
      <c r="E431" s="30">
        <v>46088</v>
      </c>
      <c r="F431" s="30">
        <v>46118</v>
      </c>
      <c r="G431" s="31" t="s">
        <v>395</v>
      </c>
      <c r="H431" s="31">
        <v>-7500</v>
      </c>
      <c r="I431" s="31"/>
      <c r="J431" s="31">
        <v>-7500</v>
      </c>
      <c r="K431" s="31">
        <v>-7500</v>
      </c>
      <c r="L431" s="31">
        <v>7500</v>
      </c>
      <c r="M431" s="31" t="s">
        <v>504</v>
      </c>
      <c r="N431" s="31" t="s">
        <v>544</v>
      </c>
      <c r="P431" s="65">
        <f t="shared" si="269"/>
        <v>30</v>
      </c>
      <c r="Q431" t="str">
        <f t="shared" si="270"/>
        <v>Crédito</v>
      </c>
      <c r="R431">
        <f t="shared" si="271"/>
        <v>6</v>
      </c>
      <c r="S431">
        <f t="shared" si="272"/>
        <v>4</v>
      </c>
      <c r="T431">
        <f t="shared" si="273"/>
        <v>2026</v>
      </c>
      <c r="U431">
        <f t="shared" si="274"/>
        <v>7</v>
      </c>
      <c r="V431">
        <f t="shared" si="275"/>
        <v>3</v>
      </c>
      <c r="W431">
        <f t="shared" si="276"/>
        <v>2026</v>
      </c>
      <c r="X431" s="59">
        <f t="shared" si="277"/>
        <v>7500</v>
      </c>
      <c r="Y431" s="59">
        <f t="shared" si="278"/>
        <v>7500</v>
      </c>
      <c r="Z431" t="str">
        <f t="shared" si="279"/>
        <v>Vencido</v>
      </c>
      <c r="AA431" s="39">
        <v>46164</v>
      </c>
      <c r="AB431" s="33">
        <f t="shared" si="280"/>
        <v>5</v>
      </c>
      <c r="AC431" s="33">
        <f t="shared" si="281"/>
        <v>21</v>
      </c>
      <c r="AD431" s="33">
        <f t="shared" si="282"/>
        <v>47</v>
      </c>
      <c r="AE431" s="36">
        <f t="shared" si="283"/>
        <v>0</v>
      </c>
      <c r="AF431" s="36">
        <f t="shared" si="284"/>
        <v>7500</v>
      </c>
      <c r="AG431" s="36">
        <f t="shared" si="285"/>
        <v>0</v>
      </c>
      <c r="AH431" s="36">
        <f t="shared" si="286"/>
        <v>0</v>
      </c>
    </row>
    <row r="432" spans="1:34" x14ac:dyDescent="0.35">
      <c r="A432" s="31" t="s">
        <v>1602</v>
      </c>
      <c r="B432" s="31" t="s">
        <v>1603</v>
      </c>
      <c r="C432" s="31" t="s">
        <v>920</v>
      </c>
      <c r="D432" s="31" t="s">
        <v>1604</v>
      </c>
      <c r="E432" s="30">
        <v>46088</v>
      </c>
      <c r="F432" s="30">
        <v>46118</v>
      </c>
      <c r="G432" s="31" t="s">
        <v>395</v>
      </c>
      <c r="H432" s="31">
        <v>-15000</v>
      </c>
      <c r="I432" s="31"/>
      <c r="J432" s="31">
        <v>-15000</v>
      </c>
      <c r="K432" s="31">
        <v>-15000</v>
      </c>
      <c r="L432" s="31">
        <v>15000</v>
      </c>
      <c r="M432" s="31" t="s">
        <v>504</v>
      </c>
      <c r="N432" s="31" t="s">
        <v>544</v>
      </c>
      <c r="P432" s="65">
        <f t="shared" si="269"/>
        <v>30</v>
      </c>
      <c r="Q432" t="str">
        <f t="shared" si="270"/>
        <v>Crédito</v>
      </c>
      <c r="R432">
        <f t="shared" si="271"/>
        <v>6</v>
      </c>
      <c r="S432">
        <f t="shared" si="272"/>
        <v>4</v>
      </c>
      <c r="T432">
        <f t="shared" si="273"/>
        <v>2026</v>
      </c>
      <c r="U432">
        <f t="shared" si="274"/>
        <v>7</v>
      </c>
      <c r="V432">
        <f t="shared" si="275"/>
        <v>3</v>
      </c>
      <c r="W432">
        <f t="shared" si="276"/>
        <v>2026</v>
      </c>
      <c r="X432" s="59">
        <f t="shared" si="277"/>
        <v>15000</v>
      </c>
      <c r="Y432" s="59">
        <f t="shared" si="278"/>
        <v>15000</v>
      </c>
      <c r="Z432" t="str">
        <f t="shared" si="279"/>
        <v>Vencido</v>
      </c>
      <c r="AA432" s="39">
        <v>46164</v>
      </c>
      <c r="AB432" s="33">
        <f t="shared" si="280"/>
        <v>5</v>
      </c>
      <c r="AC432" s="33">
        <f t="shared" si="281"/>
        <v>21</v>
      </c>
      <c r="AD432" s="33">
        <f t="shared" si="282"/>
        <v>47</v>
      </c>
      <c r="AE432" s="36">
        <f t="shared" si="283"/>
        <v>0</v>
      </c>
      <c r="AF432" s="36">
        <f t="shared" si="284"/>
        <v>15000</v>
      </c>
      <c r="AG432" s="36">
        <f t="shared" si="285"/>
        <v>0</v>
      </c>
      <c r="AH432" s="36">
        <f t="shared" si="286"/>
        <v>0</v>
      </c>
    </row>
    <row r="433" spans="1:34" x14ac:dyDescent="0.35">
      <c r="A433" s="31" t="s">
        <v>1531</v>
      </c>
      <c r="B433" s="31" t="s">
        <v>1532</v>
      </c>
      <c r="C433" s="31" t="s">
        <v>546</v>
      </c>
      <c r="D433" s="31" t="s">
        <v>1533</v>
      </c>
      <c r="E433" s="30">
        <v>46087</v>
      </c>
      <c r="F433" s="30">
        <v>46117</v>
      </c>
      <c r="G433" s="31" t="s">
        <v>395</v>
      </c>
      <c r="H433" s="31">
        <v>-495038</v>
      </c>
      <c r="I433" s="31"/>
      <c r="J433" s="31">
        <v>-495038</v>
      </c>
      <c r="K433" s="31">
        <v>-495038</v>
      </c>
      <c r="L433" s="31">
        <v>495038</v>
      </c>
      <c r="M433" s="31" t="s">
        <v>504</v>
      </c>
      <c r="N433" s="31" t="s">
        <v>544</v>
      </c>
      <c r="P433" s="65">
        <f t="shared" si="269"/>
        <v>30</v>
      </c>
      <c r="Q433" t="str">
        <f t="shared" si="270"/>
        <v>Crédito</v>
      </c>
      <c r="R433">
        <f t="shared" si="271"/>
        <v>5</v>
      </c>
      <c r="S433">
        <f t="shared" si="272"/>
        <v>4</v>
      </c>
      <c r="T433">
        <f t="shared" si="273"/>
        <v>2026</v>
      </c>
      <c r="U433">
        <f t="shared" si="274"/>
        <v>6</v>
      </c>
      <c r="V433">
        <f t="shared" si="275"/>
        <v>3</v>
      </c>
      <c r="W433">
        <f t="shared" si="276"/>
        <v>2026</v>
      </c>
      <c r="X433" s="59">
        <f t="shared" si="277"/>
        <v>495038</v>
      </c>
      <c r="Y433" s="59">
        <f t="shared" si="278"/>
        <v>495038</v>
      </c>
      <c r="Z433" t="str">
        <f t="shared" si="279"/>
        <v>Vencido</v>
      </c>
      <c r="AA433" s="39">
        <v>46164</v>
      </c>
      <c r="AB433" s="33">
        <f t="shared" si="280"/>
        <v>5</v>
      </c>
      <c r="AC433" s="33">
        <f t="shared" si="281"/>
        <v>21</v>
      </c>
      <c r="AD433" s="33">
        <f t="shared" si="282"/>
        <v>48</v>
      </c>
      <c r="AE433" s="36">
        <f t="shared" si="283"/>
        <v>0</v>
      </c>
      <c r="AF433" s="36">
        <f t="shared" si="284"/>
        <v>495038</v>
      </c>
      <c r="AG433" s="36">
        <f t="shared" si="285"/>
        <v>0</v>
      </c>
      <c r="AH433" s="36">
        <f t="shared" si="286"/>
        <v>0</v>
      </c>
    </row>
    <row r="434" spans="1:34" x14ac:dyDescent="0.35">
      <c r="A434" s="31" t="s">
        <v>1540</v>
      </c>
      <c r="B434" s="31" t="s">
        <v>1541</v>
      </c>
      <c r="C434" s="31" t="s">
        <v>920</v>
      </c>
      <c r="D434" s="31" t="s">
        <v>1542</v>
      </c>
      <c r="E434" s="30">
        <v>46085</v>
      </c>
      <c r="F434" s="30">
        <v>46115</v>
      </c>
      <c r="G434" s="31" t="s">
        <v>395</v>
      </c>
      <c r="H434" s="31">
        <v>-6800</v>
      </c>
      <c r="I434" s="31"/>
      <c r="J434" s="31">
        <v>-6800</v>
      </c>
      <c r="K434" s="31">
        <v>-6800</v>
      </c>
      <c r="L434" s="31">
        <v>6800</v>
      </c>
      <c r="M434" s="31" t="s">
        <v>504</v>
      </c>
      <c r="N434" s="31" t="s">
        <v>544</v>
      </c>
      <c r="P434" s="65">
        <f t="shared" si="269"/>
        <v>30</v>
      </c>
      <c r="Q434" t="str">
        <f t="shared" si="270"/>
        <v>Crédito</v>
      </c>
      <c r="R434">
        <f t="shared" si="271"/>
        <v>3</v>
      </c>
      <c r="S434">
        <f t="shared" si="272"/>
        <v>4</v>
      </c>
      <c r="T434">
        <f t="shared" si="273"/>
        <v>2026</v>
      </c>
      <c r="U434">
        <f t="shared" si="274"/>
        <v>4</v>
      </c>
      <c r="V434">
        <f t="shared" si="275"/>
        <v>3</v>
      </c>
      <c r="W434">
        <f t="shared" si="276"/>
        <v>2026</v>
      </c>
      <c r="X434" s="59">
        <f t="shared" si="277"/>
        <v>6800</v>
      </c>
      <c r="Y434" s="59">
        <f t="shared" si="278"/>
        <v>6800</v>
      </c>
      <c r="Z434" t="str">
        <f t="shared" si="279"/>
        <v>Vencido</v>
      </c>
      <c r="AA434" s="39">
        <v>46164</v>
      </c>
      <c r="AB434" s="33">
        <f t="shared" si="280"/>
        <v>5</v>
      </c>
      <c r="AC434" s="33">
        <f t="shared" si="281"/>
        <v>21</v>
      </c>
      <c r="AD434" s="33">
        <f t="shared" si="282"/>
        <v>50</v>
      </c>
      <c r="AE434" s="36">
        <f t="shared" si="283"/>
        <v>0</v>
      </c>
      <c r="AF434" s="36">
        <f t="shared" si="284"/>
        <v>6800</v>
      </c>
      <c r="AG434" s="36">
        <f t="shared" si="285"/>
        <v>0</v>
      </c>
      <c r="AH434" s="36">
        <f t="shared" si="286"/>
        <v>0</v>
      </c>
    </row>
    <row r="435" spans="1:34" x14ac:dyDescent="0.35">
      <c r="A435" s="31" t="s">
        <v>955</v>
      </c>
      <c r="B435" s="31" t="s">
        <v>956</v>
      </c>
      <c r="C435" s="31" t="s">
        <v>545</v>
      </c>
      <c r="D435" s="31" t="s">
        <v>957</v>
      </c>
      <c r="E435" s="30">
        <v>45932</v>
      </c>
      <c r="F435" s="30">
        <v>45962</v>
      </c>
      <c r="G435" s="31" t="s">
        <v>395</v>
      </c>
      <c r="H435" s="31">
        <v>-14985</v>
      </c>
      <c r="I435" s="31">
        <v>-2397.6</v>
      </c>
      <c r="J435" s="31">
        <v>-17382.599999999999</v>
      </c>
      <c r="K435" s="31">
        <v>-17382.599999999999</v>
      </c>
      <c r="L435" s="31">
        <v>17382.599999999999</v>
      </c>
      <c r="M435" s="31" t="s">
        <v>504</v>
      </c>
      <c r="N435" s="31" t="s">
        <v>544</v>
      </c>
      <c r="P435" s="65">
        <f t="shared" si="269"/>
        <v>30</v>
      </c>
      <c r="Q435" t="str">
        <f t="shared" si="270"/>
        <v>Crédito</v>
      </c>
      <c r="R435">
        <f t="shared" si="271"/>
        <v>1</v>
      </c>
      <c r="S435">
        <f t="shared" si="272"/>
        <v>11</v>
      </c>
      <c r="T435">
        <f t="shared" si="273"/>
        <v>2025</v>
      </c>
      <c r="U435">
        <f t="shared" si="274"/>
        <v>2</v>
      </c>
      <c r="V435">
        <f t="shared" si="275"/>
        <v>10</v>
      </c>
      <c r="W435">
        <f t="shared" si="276"/>
        <v>2025</v>
      </c>
      <c r="X435" s="59">
        <f t="shared" si="277"/>
        <v>14985</v>
      </c>
      <c r="Y435" s="59">
        <f t="shared" si="278"/>
        <v>17382.599999999999</v>
      </c>
      <c r="Z435" t="str">
        <f t="shared" si="279"/>
        <v>Vencido</v>
      </c>
      <c r="AA435" s="39">
        <v>46164</v>
      </c>
      <c r="AB435" s="33">
        <f t="shared" si="280"/>
        <v>5</v>
      </c>
      <c r="AC435" s="33">
        <f t="shared" si="281"/>
        <v>21</v>
      </c>
      <c r="AD435" s="33">
        <f t="shared" si="282"/>
        <v>203</v>
      </c>
      <c r="AE435" s="36">
        <f t="shared" si="283"/>
        <v>0</v>
      </c>
      <c r="AF435" s="36">
        <f t="shared" si="284"/>
        <v>0</v>
      </c>
      <c r="AG435" s="36">
        <f t="shared" si="285"/>
        <v>14985</v>
      </c>
      <c r="AH435" s="36">
        <f t="shared" si="286"/>
        <v>0</v>
      </c>
    </row>
    <row r="436" spans="1:34" x14ac:dyDescent="0.35">
      <c r="A436" s="31" t="s">
        <v>947</v>
      </c>
      <c r="B436" s="31" t="s">
        <v>948</v>
      </c>
      <c r="C436" s="31" t="s">
        <v>545</v>
      </c>
      <c r="D436" s="31" t="s">
        <v>949</v>
      </c>
      <c r="E436" s="30">
        <v>45927</v>
      </c>
      <c r="F436" s="30">
        <v>45957</v>
      </c>
      <c r="G436" s="31" t="s">
        <v>395</v>
      </c>
      <c r="H436" s="31">
        <v>-7600</v>
      </c>
      <c r="I436" s="31">
        <v>-1216</v>
      </c>
      <c r="J436" s="31">
        <v>-8816</v>
      </c>
      <c r="K436" s="31">
        <v>-8816</v>
      </c>
      <c r="L436" s="31">
        <v>8816</v>
      </c>
      <c r="M436" s="31" t="s">
        <v>504</v>
      </c>
      <c r="N436" s="31" t="s">
        <v>544</v>
      </c>
      <c r="P436" s="65">
        <f t="shared" si="269"/>
        <v>30</v>
      </c>
      <c r="Q436" t="str">
        <f t="shared" si="270"/>
        <v>Crédito</v>
      </c>
      <c r="R436">
        <f t="shared" si="271"/>
        <v>27</v>
      </c>
      <c r="S436">
        <f t="shared" si="272"/>
        <v>10</v>
      </c>
      <c r="T436">
        <f t="shared" si="273"/>
        <v>2025</v>
      </c>
      <c r="U436">
        <f t="shared" si="274"/>
        <v>27</v>
      </c>
      <c r="V436">
        <f t="shared" si="275"/>
        <v>9</v>
      </c>
      <c r="W436">
        <f t="shared" si="276"/>
        <v>2025</v>
      </c>
      <c r="X436" s="59">
        <f t="shared" si="277"/>
        <v>7600</v>
      </c>
      <c r="Y436" s="59">
        <f t="shared" si="278"/>
        <v>8816</v>
      </c>
      <c r="Z436" t="str">
        <f t="shared" si="279"/>
        <v>Vencido</v>
      </c>
      <c r="AA436" s="39">
        <v>46164</v>
      </c>
      <c r="AB436" s="33">
        <f t="shared" si="280"/>
        <v>5</v>
      </c>
      <c r="AC436" s="33">
        <f t="shared" si="281"/>
        <v>21</v>
      </c>
      <c r="AD436" s="33">
        <f t="shared" si="282"/>
        <v>208</v>
      </c>
      <c r="AE436" s="36">
        <f t="shared" si="283"/>
        <v>0</v>
      </c>
      <c r="AF436" s="36">
        <f t="shared" si="284"/>
        <v>0</v>
      </c>
      <c r="AG436" s="36">
        <f t="shared" si="285"/>
        <v>7600</v>
      </c>
      <c r="AH436" s="36">
        <f t="shared" si="286"/>
        <v>0</v>
      </c>
    </row>
    <row r="437" spans="1:34" x14ac:dyDescent="0.35">
      <c r="A437" s="31" t="s">
        <v>950</v>
      </c>
      <c r="B437" s="31" t="s">
        <v>951</v>
      </c>
      <c r="C437" s="31" t="s">
        <v>920</v>
      </c>
      <c r="D437" s="31" t="s">
        <v>952</v>
      </c>
      <c r="E437" s="30">
        <v>45924</v>
      </c>
      <c r="F437" s="30">
        <v>45954</v>
      </c>
      <c r="G437" s="31" t="s">
        <v>395</v>
      </c>
      <c r="H437" s="31">
        <v>-2499.98</v>
      </c>
      <c r="I437" s="31"/>
      <c r="J437" s="31">
        <v>-2499.98</v>
      </c>
      <c r="K437" s="31">
        <v>-2499.98</v>
      </c>
      <c r="L437" s="31">
        <v>2499.98</v>
      </c>
      <c r="M437" s="31" t="s">
        <v>504</v>
      </c>
      <c r="N437" s="31" t="s">
        <v>544</v>
      </c>
      <c r="P437" s="65">
        <f t="shared" si="269"/>
        <v>30</v>
      </c>
      <c r="Q437" t="str">
        <f t="shared" si="270"/>
        <v>Crédito</v>
      </c>
      <c r="R437">
        <f t="shared" si="271"/>
        <v>24</v>
      </c>
      <c r="S437">
        <f t="shared" si="272"/>
        <v>10</v>
      </c>
      <c r="T437">
        <f t="shared" si="273"/>
        <v>2025</v>
      </c>
      <c r="U437">
        <f t="shared" si="274"/>
        <v>24</v>
      </c>
      <c r="V437">
        <f t="shared" si="275"/>
        <v>9</v>
      </c>
      <c r="W437">
        <f t="shared" si="276"/>
        <v>2025</v>
      </c>
      <c r="X437" s="59">
        <f t="shared" si="277"/>
        <v>2499.98</v>
      </c>
      <c r="Y437" s="59">
        <f t="shared" si="278"/>
        <v>2499.98</v>
      </c>
      <c r="Z437" t="str">
        <f t="shared" si="279"/>
        <v>Vencido</v>
      </c>
      <c r="AA437" s="39">
        <v>46164</v>
      </c>
      <c r="AB437" s="33">
        <f t="shared" si="280"/>
        <v>5</v>
      </c>
      <c r="AC437" s="33">
        <f t="shared" si="281"/>
        <v>21</v>
      </c>
      <c r="AD437" s="33">
        <f t="shared" si="282"/>
        <v>211</v>
      </c>
      <c r="AE437" s="36">
        <f t="shared" si="283"/>
        <v>0</v>
      </c>
      <c r="AF437" s="36">
        <f t="shared" si="284"/>
        <v>0</v>
      </c>
      <c r="AG437" s="36">
        <f t="shared" si="285"/>
        <v>2499.98</v>
      </c>
      <c r="AH437" s="36">
        <f t="shared" si="286"/>
        <v>0</v>
      </c>
    </row>
    <row r="438" spans="1:34" x14ac:dyDescent="0.35">
      <c r="A438" s="31" t="s">
        <v>938</v>
      </c>
      <c r="B438" s="31" t="s">
        <v>939</v>
      </c>
      <c r="C438" s="31" t="s">
        <v>545</v>
      </c>
      <c r="D438" s="31" t="s">
        <v>940</v>
      </c>
      <c r="E438" s="30">
        <v>45923</v>
      </c>
      <c r="F438" s="30">
        <v>45953</v>
      </c>
      <c r="G438" s="31" t="s">
        <v>401</v>
      </c>
      <c r="H438" s="31">
        <v>-23857.03</v>
      </c>
      <c r="I438" s="31">
        <v>-3817.12</v>
      </c>
      <c r="J438" s="31">
        <v>-27674.15</v>
      </c>
      <c r="K438" s="31">
        <v>-1503.36</v>
      </c>
      <c r="L438" s="31">
        <v>1503.36</v>
      </c>
      <c r="M438" s="31" t="s">
        <v>504</v>
      </c>
      <c r="N438" s="31" t="s">
        <v>544</v>
      </c>
      <c r="P438" s="65">
        <f t="shared" si="269"/>
        <v>30</v>
      </c>
      <c r="Q438" t="str">
        <f t="shared" si="270"/>
        <v>Crédito</v>
      </c>
      <c r="R438">
        <f t="shared" si="271"/>
        <v>23</v>
      </c>
      <c r="S438">
        <f t="shared" si="272"/>
        <v>10</v>
      </c>
      <c r="T438">
        <f t="shared" si="273"/>
        <v>2025</v>
      </c>
      <c r="U438">
        <f t="shared" si="274"/>
        <v>23</v>
      </c>
      <c r="V438">
        <f t="shared" si="275"/>
        <v>9</v>
      </c>
      <c r="W438">
        <f t="shared" si="276"/>
        <v>2025</v>
      </c>
      <c r="X438" s="59">
        <f t="shared" si="277"/>
        <v>23857.03</v>
      </c>
      <c r="Y438" s="59">
        <f t="shared" si="278"/>
        <v>27674.15</v>
      </c>
      <c r="Z438" t="str">
        <f t="shared" si="279"/>
        <v>Vencido</v>
      </c>
      <c r="AA438" s="39">
        <v>46164</v>
      </c>
      <c r="AB438" s="33">
        <f t="shared" si="280"/>
        <v>5</v>
      </c>
      <c r="AC438" s="33">
        <f t="shared" si="281"/>
        <v>21</v>
      </c>
      <c r="AD438" s="33">
        <f t="shared" si="282"/>
        <v>212</v>
      </c>
      <c r="AE438" s="36">
        <f t="shared" si="283"/>
        <v>0</v>
      </c>
      <c r="AF438" s="36">
        <f t="shared" si="284"/>
        <v>0</v>
      </c>
      <c r="AG438" s="36">
        <f t="shared" si="285"/>
        <v>23857.03</v>
      </c>
      <c r="AH438" s="36">
        <f t="shared" si="286"/>
        <v>0</v>
      </c>
    </row>
    <row r="439" spans="1:34" x14ac:dyDescent="0.35">
      <c r="A439" s="31" t="s">
        <v>927</v>
      </c>
      <c r="B439" s="31" t="s">
        <v>928</v>
      </c>
      <c r="C439" s="31" t="s">
        <v>545</v>
      </c>
      <c r="D439" s="31" t="s">
        <v>929</v>
      </c>
      <c r="E439" s="30">
        <v>45905</v>
      </c>
      <c r="F439" s="30">
        <v>45935</v>
      </c>
      <c r="G439" s="31" t="s">
        <v>401</v>
      </c>
      <c r="H439" s="31">
        <v>-7240.47</v>
      </c>
      <c r="I439" s="31">
        <v>-1158.48</v>
      </c>
      <c r="J439" s="31">
        <v>-8398.9500000000007</v>
      </c>
      <c r="K439" s="31">
        <v>-447.76</v>
      </c>
      <c r="L439" s="31">
        <v>447.76</v>
      </c>
      <c r="M439" s="31" t="s">
        <v>504</v>
      </c>
      <c r="N439" s="31" t="s">
        <v>544</v>
      </c>
      <c r="P439" s="65">
        <f t="shared" si="269"/>
        <v>30</v>
      </c>
      <c r="Q439" t="str">
        <f t="shared" si="270"/>
        <v>Crédito</v>
      </c>
      <c r="R439">
        <f t="shared" si="271"/>
        <v>5</v>
      </c>
      <c r="S439">
        <f t="shared" si="272"/>
        <v>10</v>
      </c>
      <c r="T439">
        <f t="shared" si="273"/>
        <v>2025</v>
      </c>
      <c r="U439">
        <f t="shared" si="274"/>
        <v>5</v>
      </c>
      <c r="V439">
        <f t="shared" si="275"/>
        <v>9</v>
      </c>
      <c r="W439">
        <f t="shared" si="276"/>
        <v>2025</v>
      </c>
      <c r="X439" s="59">
        <f t="shared" si="277"/>
        <v>7240.47</v>
      </c>
      <c r="Y439" s="59">
        <f t="shared" si="278"/>
        <v>8398.9500000000007</v>
      </c>
      <c r="Z439" t="str">
        <f t="shared" si="279"/>
        <v>Vencido</v>
      </c>
      <c r="AA439" s="39">
        <v>46164</v>
      </c>
      <c r="AB439" s="33">
        <f t="shared" si="280"/>
        <v>5</v>
      </c>
      <c r="AC439" s="33">
        <f t="shared" si="281"/>
        <v>21</v>
      </c>
      <c r="AD439" s="33">
        <f t="shared" si="282"/>
        <v>230</v>
      </c>
      <c r="AE439" s="36">
        <f t="shared" si="283"/>
        <v>0</v>
      </c>
      <c r="AF439" s="36">
        <f t="shared" si="284"/>
        <v>0</v>
      </c>
      <c r="AG439" s="36">
        <f t="shared" si="285"/>
        <v>7240.47</v>
      </c>
      <c r="AH439" s="36">
        <f t="shared" si="286"/>
        <v>0</v>
      </c>
    </row>
    <row r="440" spans="1:34" x14ac:dyDescent="0.35">
      <c r="A440" s="31" t="s">
        <v>930</v>
      </c>
      <c r="B440" s="31" t="s">
        <v>928</v>
      </c>
      <c r="C440" s="31" t="s">
        <v>545</v>
      </c>
      <c r="D440" s="31" t="s">
        <v>931</v>
      </c>
      <c r="E440" s="30">
        <v>45904</v>
      </c>
      <c r="F440" s="30">
        <v>45934</v>
      </c>
      <c r="G440" s="31" t="s">
        <v>401</v>
      </c>
      <c r="H440" s="31">
        <v>-21639.89</v>
      </c>
      <c r="I440" s="31">
        <v>-3462.38</v>
      </c>
      <c r="J440" s="31">
        <v>-25102.27</v>
      </c>
      <c r="K440" s="31">
        <v>-1343.28</v>
      </c>
      <c r="L440" s="31">
        <v>1343.28</v>
      </c>
      <c r="M440" s="31" t="s">
        <v>504</v>
      </c>
      <c r="N440" s="31" t="s">
        <v>544</v>
      </c>
      <c r="P440" s="65">
        <f t="shared" si="269"/>
        <v>30</v>
      </c>
      <c r="Q440" t="str">
        <f t="shared" si="270"/>
        <v>Crédito</v>
      </c>
      <c r="R440">
        <f t="shared" si="271"/>
        <v>4</v>
      </c>
      <c r="S440">
        <f t="shared" si="272"/>
        <v>10</v>
      </c>
      <c r="T440">
        <f t="shared" si="273"/>
        <v>2025</v>
      </c>
      <c r="U440">
        <f t="shared" si="274"/>
        <v>4</v>
      </c>
      <c r="V440">
        <f t="shared" si="275"/>
        <v>9</v>
      </c>
      <c r="W440">
        <f t="shared" si="276"/>
        <v>2025</v>
      </c>
      <c r="X440" s="59">
        <f t="shared" si="277"/>
        <v>21639.89</v>
      </c>
      <c r="Y440" s="59">
        <f t="shared" si="278"/>
        <v>25102.27</v>
      </c>
      <c r="Z440" t="str">
        <f t="shared" si="279"/>
        <v>Vencido</v>
      </c>
      <c r="AA440" s="39">
        <v>46164</v>
      </c>
      <c r="AB440" s="33">
        <f t="shared" si="280"/>
        <v>5</v>
      </c>
      <c r="AC440" s="33">
        <f t="shared" si="281"/>
        <v>21</v>
      </c>
      <c r="AD440" s="33">
        <f t="shared" si="282"/>
        <v>231</v>
      </c>
      <c r="AE440" s="36">
        <f t="shared" si="283"/>
        <v>0</v>
      </c>
      <c r="AF440" s="36">
        <f t="shared" si="284"/>
        <v>0</v>
      </c>
      <c r="AG440" s="36">
        <f t="shared" si="285"/>
        <v>21639.89</v>
      </c>
      <c r="AH440" s="36">
        <f t="shared" si="286"/>
        <v>0</v>
      </c>
    </row>
    <row r="441" spans="1:34" x14ac:dyDescent="0.35">
      <c r="A441" s="31" t="s">
        <v>932</v>
      </c>
      <c r="B441" s="31" t="s">
        <v>933</v>
      </c>
      <c r="C441" s="31" t="s">
        <v>920</v>
      </c>
      <c r="D441" s="31" t="s">
        <v>934</v>
      </c>
      <c r="E441" s="30">
        <v>45909</v>
      </c>
      <c r="F441" s="30">
        <v>45939</v>
      </c>
      <c r="G441" s="31" t="s">
        <v>395</v>
      </c>
      <c r="H441" s="31">
        <v>-5000</v>
      </c>
      <c r="I441" s="31"/>
      <c r="J441" s="31">
        <v>-5000</v>
      </c>
      <c r="K441" s="31">
        <v>-5000</v>
      </c>
      <c r="L441" s="31">
        <v>5000</v>
      </c>
      <c r="M441" s="31" t="s">
        <v>504</v>
      </c>
      <c r="N441" s="31" t="s">
        <v>544</v>
      </c>
      <c r="P441" s="65">
        <f t="shared" si="269"/>
        <v>30</v>
      </c>
      <c r="Q441" t="str">
        <f t="shared" si="270"/>
        <v>Crédito</v>
      </c>
      <c r="R441">
        <f t="shared" si="271"/>
        <v>9</v>
      </c>
      <c r="S441">
        <f t="shared" si="272"/>
        <v>10</v>
      </c>
      <c r="T441">
        <f t="shared" si="273"/>
        <v>2025</v>
      </c>
      <c r="U441">
        <f t="shared" si="274"/>
        <v>9</v>
      </c>
      <c r="V441">
        <f t="shared" si="275"/>
        <v>9</v>
      </c>
      <c r="W441">
        <f t="shared" si="276"/>
        <v>2025</v>
      </c>
      <c r="X441" s="59">
        <f t="shared" si="277"/>
        <v>5000</v>
      </c>
      <c r="Y441" s="59">
        <f t="shared" si="278"/>
        <v>5000</v>
      </c>
      <c r="Z441" t="str">
        <f t="shared" si="279"/>
        <v>Vencido</v>
      </c>
      <c r="AA441" s="39">
        <v>46164</v>
      </c>
      <c r="AB441" s="33">
        <f t="shared" si="280"/>
        <v>5</v>
      </c>
      <c r="AC441" s="33">
        <f t="shared" si="281"/>
        <v>21</v>
      </c>
      <c r="AD441" s="33">
        <f t="shared" si="282"/>
        <v>226</v>
      </c>
      <c r="AE441" s="36">
        <f t="shared" si="283"/>
        <v>0</v>
      </c>
      <c r="AF441" s="36">
        <f t="shared" si="284"/>
        <v>0</v>
      </c>
      <c r="AG441" s="36">
        <f t="shared" si="285"/>
        <v>5000</v>
      </c>
      <c r="AH441" s="36">
        <f t="shared" si="286"/>
        <v>0</v>
      </c>
    </row>
    <row r="442" spans="1:34" x14ac:dyDescent="0.35">
      <c r="A442" s="13" t="s">
        <v>923</v>
      </c>
      <c r="B442" s="13" t="s">
        <v>924</v>
      </c>
      <c r="C442" s="13" t="s">
        <v>545</v>
      </c>
      <c r="D442" s="13" t="s">
        <v>925</v>
      </c>
      <c r="E442" s="70">
        <v>45903</v>
      </c>
      <c r="F442" s="70">
        <v>45933</v>
      </c>
      <c r="G442" s="13" t="s">
        <v>401</v>
      </c>
      <c r="H442" s="13">
        <v>-24244.53</v>
      </c>
      <c r="I442" s="13">
        <v>-3879.12</v>
      </c>
      <c r="J442" s="13">
        <v>-28123.65</v>
      </c>
      <c r="K442" s="13">
        <v>-1503.36</v>
      </c>
      <c r="L442" s="13">
        <v>1503.36</v>
      </c>
      <c r="M442" s="13" t="s">
        <v>504</v>
      </c>
      <c r="N442" s="31" t="s">
        <v>544</v>
      </c>
      <c r="P442" s="65">
        <f t="shared" si="269"/>
        <v>30</v>
      </c>
      <c r="Q442" t="str">
        <f t="shared" si="270"/>
        <v>Crédito</v>
      </c>
      <c r="R442">
        <f t="shared" si="271"/>
        <v>3</v>
      </c>
      <c r="S442">
        <f t="shared" si="272"/>
        <v>10</v>
      </c>
      <c r="T442">
        <f t="shared" si="273"/>
        <v>2025</v>
      </c>
      <c r="U442">
        <f t="shared" si="274"/>
        <v>3</v>
      </c>
      <c r="V442">
        <f t="shared" si="275"/>
        <v>9</v>
      </c>
      <c r="W442">
        <f t="shared" si="276"/>
        <v>2025</v>
      </c>
      <c r="X442" s="59">
        <f t="shared" si="277"/>
        <v>24244.53</v>
      </c>
      <c r="Y442" s="59">
        <f t="shared" si="278"/>
        <v>28123.65</v>
      </c>
      <c r="Z442" t="str">
        <f t="shared" si="279"/>
        <v>Vencido</v>
      </c>
      <c r="AA442" s="39">
        <v>46164</v>
      </c>
      <c r="AB442" s="33">
        <f t="shared" si="280"/>
        <v>5</v>
      </c>
      <c r="AC442" s="33">
        <f t="shared" si="281"/>
        <v>21</v>
      </c>
      <c r="AD442" s="33">
        <f t="shared" si="282"/>
        <v>232</v>
      </c>
      <c r="AE442" s="36">
        <f t="shared" si="283"/>
        <v>0</v>
      </c>
      <c r="AF442" s="36">
        <f t="shared" si="284"/>
        <v>0</v>
      </c>
      <c r="AG442" s="36">
        <f t="shared" si="285"/>
        <v>24244.53</v>
      </c>
      <c r="AH442" s="36">
        <f t="shared" si="286"/>
        <v>0</v>
      </c>
    </row>
    <row r="443" spans="1:34" x14ac:dyDescent="0.35">
      <c r="A443" s="13" t="s">
        <v>905</v>
      </c>
      <c r="B443" s="13" t="s">
        <v>906</v>
      </c>
      <c r="C443" s="13" t="s">
        <v>545</v>
      </c>
      <c r="D443" s="13" t="s">
        <v>907</v>
      </c>
      <c r="E443" s="70">
        <v>45888</v>
      </c>
      <c r="F443" s="70">
        <v>45918</v>
      </c>
      <c r="G443" s="13" t="s">
        <v>395</v>
      </c>
      <c r="H443" s="13">
        <v>-12600</v>
      </c>
      <c r="I443" s="13">
        <v>-2016</v>
      </c>
      <c r="J443" s="13">
        <v>-14616</v>
      </c>
      <c r="K443" s="13">
        <v>-14616</v>
      </c>
      <c r="L443" s="13">
        <v>14616</v>
      </c>
      <c r="M443" s="13" t="s">
        <v>504</v>
      </c>
      <c r="N443" s="31" t="s">
        <v>544</v>
      </c>
      <c r="P443" s="65">
        <f t="shared" si="269"/>
        <v>30</v>
      </c>
      <c r="Q443" t="str">
        <f t="shared" si="270"/>
        <v>Crédito</v>
      </c>
      <c r="R443">
        <f t="shared" si="271"/>
        <v>18</v>
      </c>
      <c r="S443">
        <f t="shared" si="272"/>
        <v>9</v>
      </c>
      <c r="T443">
        <f t="shared" si="273"/>
        <v>2025</v>
      </c>
      <c r="U443">
        <f t="shared" si="274"/>
        <v>19</v>
      </c>
      <c r="V443">
        <f t="shared" si="275"/>
        <v>8</v>
      </c>
      <c r="W443">
        <f t="shared" si="276"/>
        <v>2025</v>
      </c>
      <c r="X443" s="59">
        <f t="shared" si="277"/>
        <v>12600</v>
      </c>
      <c r="Y443" s="59">
        <f t="shared" si="278"/>
        <v>14616</v>
      </c>
      <c r="Z443" t="str">
        <f t="shared" si="279"/>
        <v>Vencido</v>
      </c>
      <c r="AA443" s="39">
        <v>46164</v>
      </c>
      <c r="AB443" s="33">
        <f t="shared" si="280"/>
        <v>5</v>
      </c>
      <c r="AC443" s="33">
        <f t="shared" si="281"/>
        <v>21</v>
      </c>
      <c r="AD443" s="33">
        <f t="shared" si="282"/>
        <v>247</v>
      </c>
      <c r="AE443" s="36">
        <f t="shared" si="283"/>
        <v>0</v>
      </c>
      <c r="AF443" s="36">
        <f t="shared" si="284"/>
        <v>0</v>
      </c>
      <c r="AG443" s="36">
        <f t="shared" si="285"/>
        <v>12600</v>
      </c>
      <c r="AH443" s="36">
        <f t="shared" si="286"/>
        <v>0</v>
      </c>
    </row>
    <row r="444" spans="1:34" x14ac:dyDescent="0.35">
      <c r="A444" s="13" t="s">
        <v>908</v>
      </c>
      <c r="B444" s="13" t="s">
        <v>909</v>
      </c>
      <c r="C444" s="13" t="s">
        <v>545</v>
      </c>
      <c r="D444" s="13" t="s">
        <v>910</v>
      </c>
      <c r="E444" s="70">
        <v>45888</v>
      </c>
      <c r="F444" s="70">
        <v>45918</v>
      </c>
      <c r="G444" s="13" t="s">
        <v>395</v>
      </c>
      <c r="H444" s="13">
        <v>-21000</v>
      </c>
      <c r="I444" s="13">
        <v>-3360</v>
      </c>
      <c r="J444" s="13">
        <v>-24360</v>
      </c>
      <c r="K444" s="13">
        <v>-24360</v>
      </c>
      <c r="L444" s="13">
        <v>24360</v>
      </c>
      <c r="M444" s="13" t="s">
        <v>504</v>
      </c>
      <c r="N444" s="31" t="s">
        <v>544</v>
      </c>
      <c r="P444" s="65">
        <f t="shared" si="269"/>
        <v>30</v>
      </c>
      <c r="Q444" t="str">
        <f t="shared" si="270"/>
        <v>Crédito</v>
      </c>
      <c r="R444">
        <f t="shared" si="271"/>
        <v>18</v>
      </c>
      <c r="S444">
        <f t="shared" si="272"/>
        <v>9</v>
      </c>
      <c r="T444">
        <f t="shared" si="273"/>
        <v>2025</v>
      </c>
      <c r="U444">
        <f t="shared" si="274"/>
        <v>19</v>
      </c>
      <c r="V444">
        <f t="shared" si="275"/>
        <v>8</v>
      </c>
      <c r="W444">
        <f t="shared" si="276"/>
        <v>2025</v>
      </c>
      <c r="X444" s="59">
        <f t="shared" si="277"/>
        <v>21000</v>
      </c>
      <c r="Y444" s="59">
        <f t="shared" si="278"/>
        <v>24360</v>
      </c>
      <c r="Z444" t="str">
        <f t="shared" si="279"/>
        <v>Vencido</v>
      </c>
      <c r="AA444" s="39">
        <v>46164</v>
      </c>
      <c r="AB444" s="33">
        <f t="shared" si="280"/>
        <v>5</v>
      </c>
      <c r="AC444" s="33">
        <f t="shared" si="281"/>
        <v>21</v>
      </c>
      <c r="AD444" s="33">
        <f t="shared" si="282"/>
        <v>247</v>
      </c>
      <c r="AE444" s="36">
        <f t="shared" si="283"/>
        <v>0</v>
      </c>
      <c r="AF444" s="36">
        <f t="shared" si="284"/>
        <v>0</v>
      </c>
      <c r="AG444" s="36">
        <f t="shared" si="285"/>
        <v>21000</v>
      </c>
      <c r="AH444" s="36">
        <f t="shared" si="286"/>
        <v>0</v>
      </c>
    </row>
    <row r="445" spans="1:34" x14ac:dyDescent="0.35">
      <c r="A445" s="13" t="s">
        <v>911</v>
      </c>
      <c r="B445" s="13" t="s">
        <v>912</v>
      </c>
      <c r="C445" s="13" t="s">
        <v>545</v>
      </c>
      <c r="D445" s="13" t="s">
        <v>913</v>
      </c>
      <c r="E445" s="70">
        <v>45881</v>
      </c>
      <c r="F445" s="70">
        <v>45911</v>
      </c>
      <c r="G445" s="13" t="s">
        <v>395</v>
      </c>
      <c r="H445" s="13">
        <v>-7600</v>
      </c>
      <c r="I445" s="13">
        <v>-1216</v>
      </c>
      <c r="J445" s="13">
        <v>-8816</v>
      </c>
      <c r="K445" s="13">
        <v>-8816</v>
      </c>
      <c r="L445" s="13">
        <v>8816</v>
      </c>
      <c r="M445" s="13" t="s">
        <v>504</v>
      </c>
      <c r="N445" s="31" t="s">
        <v>544</v>
      </c>
      <c r="P445" s="65">
        <f t="shared" si="269"/>
        <v>30</v>
      </c>
      <c r="Q445" t="str">
        <f t="shared" si="270"/>
        <v>Crédito</v>
      </c>
      <c r="R445">
        <f t="shared" si="271"/>
        <v>11</v>
      </c>
      <c r="S445">
        <f t="shared" si="272"/>
        <v>9</v>
      </c>
      <c r="T445">
        <f t="shared" si="273"/>
        <v>2025</v>
      </c>
      <c r="U445">
        <f t="shared" si="274"/>
        <v>12</v>
      </c>
      <c r="V445">
        <f t="shared" si="275"/>
        <v>8</v>
      </c>
      <c r="W445">
        <f t="shared" si="276"/>
        <v>2025</v>
      </c>
      <c r="X445" s="59">
        <f t="shared" si="277"/>
        <v>7600</v>
      </c>
      <c r="Y445" s="59">
        <f t="shared" si="278"/>
        <v>8816</v>
      </c>
      <c r="Z445" t="str">
        <f t="shared" si="279"/>
        <v>Vencido</v>
      </c>
      <c r="AA445" s="39">
        <v>46164</v>
      </c>
      <c r="AB445" s="33">
        <f t="shared" si="280"/>
        <v>5</v>
      </c>
      <c r="AC445" s="33">
        <f t="shared" si="281"/>
        <v>21</v>
      </c>
      <c r="AD445" s="33">
        <f t="shared" si="282"/>
        <v>254</v>
      </c>
      <c r="AE445" s="36">
        <f t="shared" si="283"/>
        <v>0</v>
      </c>
      <c r="AF445" s="36">
        <f t="shared" si="284"/>
        <v>0</v>
      </c>
      <c r="AG445" s="36">
        <f t="shared" si="285"/>
        <v>7600</v>
      </c>
      <c r="AH445" s="36">
        <f t="shared" si="286"/>
        <v>0</v>
      </c>
    </row>
    <row r="446" spans="1:34" x14ac:dyDescent="0.35">
      <c r="A446" s="13" t="s">
        <v>914</v>
      </c>
      <c r="B446" s="13" t="s">
        <v>915</v>
      </c>
      <c r="C446" s="13" t="s">
        <v>545</v>
      </c>
      <c r="D446" s="13" t="s">
        <v>916</v>
      </c>
      <c r="E446" s="70">
        <v>45883</v>
      </c>
      <c r="F446" s="70">
        <v>45913</v>
      </c>
      <c r="G446" s="13" t="s">
        <v>401</v>
      </c>
      <c r="H446" s="13">
        <v>-7416.85</v>
      </c>
      <c r="I446" s="13">
        <v>-1186.7</v>
      </c>
      <c r="J446" s="13">
        <v>-8603.5499999999993</v>
      </c>
      <c r="K446" s="13">
        <v>-461.68</v>
      </c>
      <c r="L446" s="13">
        <v>461.68</v>
      </c>
      <c r="M446" s="13" t="s">
        <v>504</v>
      </c>
      <c r="N446" s="31" t="s">
        <v>544</v>
      </c>
      <c r="P446" s="65">
        <f t="shared" ref="P446:P455" si="287">+F446-E446</f>
        <v>30</v>
      </c>
      <c r="Q446" t="str">
        <f t="shared" ref="Q446:Q455" si="288">IF(P446&gt;1,"Crédito","Contado")</f>
        <v>Crédito</v>
      </c>
      <c r="R446">
        <f t="shared" ref="R446:R455" si="289">DAY(F446)</f>
        <v>13</v>
      </c>
      <c r="S446">
        <f t="shared" ref="S446:S455" si="290">MONTH(F446)</f>
        <v>9</v>
      </c>
      <c r="T446">
        <f t="shared" ref="T446:T455" si="291">YEAR(F446)</f>
        <v>2025</v>
      </c>
      <c r="U446">
        <f t="shared" ref="U446:U455" si="292">DAY(E446)</f>
        <v>14</v>
      </c>
      <c r="V446">
        <f t="shared" ref="V446:V455" si="293">MONTH(E446)</f>
        <v>8</v>
      </c>
      <c r="W446">
        <f t="shared" ref="W446:W455" si="294">YEAR(E446)</f>
        <v>2025</v>
      </c>
      <c r="X446" s="59">
        <f t="shared" ref="X446:X455" si="295">+H446*-1</f>
        <v>7416.85</v>
      </c>
      <c r="Y446" s="59">
        <f t="shared" ref="Y446:Y455" si="296">+J446*-1</f>
        <v>8603.5499999999993</v>
      </c>
      <c r="Z446" t="str">
        <f t="shared" ref="Z446:Z455" si="297">IF(F446&gt;AA446,"Vigente","Vencido")</f>
        <v>Vencido</v>
      </c>
      <c r="AA446" s="39">
        <v>46164</v>
      </c>
      <c r="AB446" s="33">
        <f t="shared" ref="AB446:AB454" si="298">MONTH(AA446)</f>
        <v>5</v>
      </c>
      <c r="AC446" s="33">
        <f t="shared" ref="AC446:AC454" si="299">WEEKNUM(AA446)</f>
        <v>21</v>
      </c>
      <c r="AD446" s="33">
        <f t="shared" ref="AD446:AD454" si="300">IF(Z446="Vencido",AA446-F446+1,0)</f>
        <v>252</v>
      </c>
      <c r="AE446" s="36">
        <f t="shared" ref="AE446:AE454" si="301">IF(AD446&gt;0,IF(AD446&lt;31,X446,0),0)</f>
        <v>0</v>
      </c>
      <c r="AF446" s="36">
        <f t="shared" ref="AF446:AF454" si="302">IF(AD446&gt;30,IF(AD446&lt;61,X446,0),0)</f>
        <v>0</v>
      </c>
      <c r="AG446" s="36">
        <f t="shared" ref="AG446:AG454" si="303">IF(AD446&gt;60,X446,0)</f>
        <v>7416.85</v>
      </c>
      <c r="AH446" s="36">
        <f t="shared" ref="AH446:AH454" si="304">IF(Z446="Vigente",X446,0)</f>
        <v>0</v>
      </c>
    </row>
    <row r="447" spans="1:34" x14ac:dyDescent="0.35">
      <c r="A447" s="13" t="s">
        <v>917</v>
      </c>
      <c r="B447" s="13" t="s">
        <v>918</v>
      </c>
      <c r="C447" s="13" t="s">
        <v>545</v>
      </c>
      <c r="D447" s="13" t="s">
        <v>919</v>
      </c>
      <c r="E447" s="70">
        <v>45883</v>
      </c>
      <c r="F447" s="70">
        <v>45913</v>
      </c>
      <c r="G447" s="13" t="s">
        <v>395</v>
      </c>
      <c r="H447" s="13">
        <v>-11220</v>
      </c>
      <c r="I447" s="13">
        <v>-1795.2</v>
      </c>
      <c r="J447" s="13">
        <v>-13015.2</v>
      </c>
      <c r="K447" s="13">
        <v>-13015.2</v>
      </c>
      <c r="L447" s="13">
        <v>13015.2</v>
      </c>
      <c r="M447" s="13" t="s">
        <v>504</v>
      </c>
      <c r="N447" s="31" t="s">
        <v>544</v>
      </c>
      <c r="P447" s="65">
        <f t="shared" si="287"/>
        <v>30</v>
      </c>
      <c r="Q447" t="str">
        <f t="shared" si="288"/>
        <v>Crédito</v>
      </c>
      <c r="R447">
        <f t="shared" si="289"/>
        <v>13</v>
      </c>
      <c r="S447">
        <f t="shared" si="290"/>
        <v>9</v>
      </c>
      <c r="T447">
        <f t="shared" si="291"/>
        <v>2025</v>
      </c>
      <c r="U447">
        <f t="shared" si="292"/>
        <v>14</v>
      </c>
      <c r="V447">
        <f t="shared" si="293"/>
        <v>8</v>
      </c>
      <c r="W447">
        <f t="shared" si="294"/>
        <v>2025</v>
      </c>
      <c r="X447" s="59">
        <f t="shared" si="295"/>
        <v>11220</v>
      </c>
      <c r="Y447" s="59">
        <f t="shared" si="296"/>
        <v>13015.2</v>
      </c>
      <c r="Z447" t="str">
        <f t="shared" si="297"/>
        <v>Vencido</v>
      </c>
      <c r="AA447" s="39">
        <v>46164</v>
      </c>
      <c r="AB447" s="33">
        <f t="shared" si="298"/>
        <v>5</v>
      </c>
      <c r="AC447" s="33">
        <f t="shared" si="299"/>
        <v>21</v>
      </c>
      <c r="AD447" s="33">
        <f t="shared" si="300"/>
        <v>252</v>
      </c>
      <c r="AE447" s="36">
        <f t="shared" si="301"/>
        <v>0</v>
      </c>
      <c r="AF447" s="36">
        <f t="shared" si="302"/>
        <v>0</v>
      </c>
      <c r="AG447" s="36">
        <f t="shared" si="303"/>
        <v>11220</v>
      </c>
      <c r="AH447" s="36">
        <f t="shared" si="304"/>
        <v>0</v>
      </c>
    </row>
    <row r="448" spans="1:34" x14ac:dyDescent="0.35">
      <c r="A448" s="31" t="s">
        <v>891</v>
      </c>
      <c r="B448" s="31" t="s">
        <v>892</v>
      </c>
      <c r="C448" s="31" t="s">
        <v>406</v>
      </c>
      <c r="D448" s="31" t="s">
        <v>893</v>
      </c>
      <c r="E448" s="30">
        <v>45882</v>
      </c>
      <c r="F448" s="30">
        <v>45912</v>
      </c>
      <c r="G448" s="31" t="s">
        <v>395</v>
      </c>
      <c r="H448" s="31">
        <v>-12540</v>
      </c>
      <c r="I448" s="31">
        <v>-1849.65</v>
      </c>
      <c r="J448" s="31">
        <v>-14389.65</v>
      </c>
      <c r="K448" s="31">
        <v>-14389.65</v>
      </c>
      <c r="L448" s="31">
        <v>14389.65</v>
      </c>
      <c r="M448" s="31" t="s">
        <v>504</v>
      </c>
      <c r="N448" s="31" t="s">
        <v>544</v>
      </c>
      <c r="P448" s="65">
        <f t="shared" si="287"/>
        <v>30</v>
      </c>
      <c r="Q448" t="str">
        <f t="shared" si="288"/>
        <v>Crédito</v>
      </c>
      <c r="R448">
        <f t="shared" si="289"/>
        <v>12</v>
      </c>
      <c r="S448">
        <f t="shared" si="290"/>
        <v>9</v>
      </c>
      <c r="T448">
        <f t="shared" si="291"/>
        <v>2025</v>
      </c>
      <c r="U448">
        <f t="shared" si="292"/>
        <v>13</v>
      </c>
      <c r="V448">
        <f t="shared" si="293"/>
        <v>8</v>
      </c>
      <c r="W448">
        <f t="shared" si="294"/>
        <v>2025</v>
      </c>
      <c r="X448" s="59">
        <f t="shared" si="295"/>
        <v>12540</v>
      </c>
      <c r="Y448" s="59">
        <f t="shared" si="296"/>
        <v>14389.65</v>
      </c>
      <c r="Z448" t="str">
        <f t="shared" si="297"/>
        <v>Vencido</v>
      </c>
      <c r="AA448" s="39">
        <v>46164</v>
      </c>
      <c r="AB448" s="33">
        <f t="shared" si="298"/>
        <v>5</v>
      </c>
      <c r="AC448" s="33">
        <f t="shared" si="299"/>
        <v>21</v>
      </c>
      <c r="AD448" s="33">
        <f t="shared" si="300"/>
        <v>253</v>
      </c>
      <c r="AE448" s="36">
        <f t="shared" si="301"/>
        <v>0</v>
      </c>
      <c r="AF448" s="36">
        <f t="shared" si="302"/>
        <v>0</v>
      </c>
      <c r="AG448" s="36">
        <f t="shared" si="303"/>
        <v>12540</v>
      </c>
      <c r="AH448" s="36">
        <f t="shared" si="304"/>
        <v>0</v>
      </c>
    </row>
    <row r="449" spans="1:34" x14ac:dyDescent="0.35">
      <c r="A449" s="31" t="s">
        <v>894</v>
      </c>
      <c r="B449" s="31" t="s">
        <v>895</v>
      </c>
      <c r="C449" s="31" t="s">
        <v>545</v>
      </c>
      <c r="D449" s="31" t="s">
        <v>896</v>
      </c>
      <c r="E449" s="30">
        <v>45875</v>
      </c>
      <c r="F449" s="30">
        <v>45905</v>
      </c>
      <c r="G449" s="31" t="s">
        <v>395</v>
      </c>
      <c r="H449" s="31">
        <v>-14985</v>
      </c>
      <c r="I449" s="31">
        <v>-2397.6</v>
      </c>
      <c r="J449" s="31">
        <v>-17382.599999999999</v>
      </c>
      <c r="K449" s="31">
        <v>-17382.599999999999</v>
      </c>
      <c r="L449" s="31">
        <v>17382.599999999999</v>
      </c>
      <c r="M449" s="31" t="s">
        <v>504</v>
      </c>
      <c r="N449" s="31" t="s">
        <v>544</v>
      </c>
      <c r="P449" s="65">
        <f t="shared" si="287"/>
        <v>30</v>
      </c>
      <c r="Q449" t="str">
        <f t="shared" si="288"/>
        <v>Crédito</v>
      </c>
      <c r="R449">
        <f t="shared" si="289"/>
        <v>5</v>
      </c>
      <c r="S449">
        <f t="shared" si="290"/>
        <v>9</v>
      </c>
      <c r="T449">
        <f t="shared" si="291"/>
        <v>2025</v>
      </c>
      <c r="U449">
        <f t="shared" si="292"/>
        <v>6</v>
      </c>
      <c r="V449">
        <f t="shared" si="293"/>
        <v>8</v>
      </c>
      <c r="W449">
        <f t="shared" si="294"/>
        <v>2025</v>
      </c>
      <c r="X449" s="59">
        <f t="shared" si="295"/>
        <v>14985</v>
      </c>
      <c r="Y449" s="59">
        <f t="shared" si="296"/>
        <v>17382.599999999999</v>
      </c>
      <c r="Z449" t="str">
        <f t="shared" si="297"/>
        <v>Vencido</v>
      </c>
      <c r="AA449" s="39">
        <v>46164</v>
      </c>
      <c r="AB449" s="33">
        <f t="shared" si="298"/>
        <v>5</v>
      </c>
      <c r="AC449" s="33">
        <f t="shared" si="299"/>
        <v>21</v>
      </c>
      <c r="AD449" s="33">
        <f t="shared" si="300"/>
        <v>260</v>
      </c>
      <c r="AE449" s="36">
        <f t="shared" si="301"/>
        <v>0</v>
      </c>
      <c r="AF449" s="36">
        <f t="shared" si="302"/>
        <v>0</v>
      </c>
      <c r="AG449" s="36">
        <f t="shared" si="303"/>
        <v>14985</v>
      </c>
      <c r="AH449" s="36">
        <f t="shared" si="304"/>
        <v>0</v>
      </c>
    </row>
    <row r="450" spans="1:34" x14ac:dyDescent="0.35">
      <c r="A450" s="31" t="s">
        <v>897</v>
      </c>
      <c r="B450" s="31" t="s">
        <v>898</v>
      </c>
      <c r="C450" s="31" t="s">
        <v>545</v>
      </c>
      <c r="D450" s="31" t="s">
        <v>899</v>
      </c>
      <c r="E450" s="30">
        <v>45876</v>
      </c>
      <c r="F450" s="30">
        <v>45906</v>
      </c>
      <c r="G450" s="31" t="s">
        <v>395</v>
      </c>
      <c r="H450" s="31">
        <v>-26500</v>
      </c>
      <c r="I450" s="31">
        <v>-4240</v>
      </c>
      <c r="J450" s="31">
        <v>-30740</v>
      </c>
      <c r="K450" s="31">
        <v>-30740</v>
      </c>
      <c r="L450" s="31">
        <v>30740</v>
      </c>
      <c r="M450" s="31" t="s">
        <v>504</v>
      </c>
      <c r="N450" s="31" t="s">
        <v>544</v>
      </c>
      <c r="P450" s="65">
        <f t="shared" si="287"/>
        <v>30</v>
      </c>
      <c r="Q450" t="str">
        <f t="shared" si="288"/>
        <v>Crédito</v>
      </c>
      <c r="R450">
        <f t="shared" si="289"/>
        <v>6</v>
      </c>
      <c r="S450">
        <f t="shared" si="290"/>
        <v>9</v>
      </c>
      <c r="T450">
        <f t="shared" si="291"/>
        <v>2025</v>
      </c>
      <c r="U450">
        <f t="shared" si="292"/>
        <v>7</v>
      </c>
      <c r="V450">
        <f t="shared" si="293"/>
        <v>8</v>
      </c>
      <c r="W450">
        <f t="shared" si="294"/>
        <v>2025</v>
      </c>
      <c r="X450" s="59">
        <f t="shared" si="295"/>
        <v>26500</v>
      </c>
      <c r="Y450" s="59">
        <f t="shared" si="296"/>
        <v>30740</v>
      </c>
      <c r="Z450" t="str">
        <f t="shared" si="297"/>
        <v>Vencido</v>
      </c>
      <c r="AA450" s="39">
        <v>46164</v>
      </c>
      <c r="AB450" s="33">
        <f t="shared" si="298"/>
        <v>5</v>
      </c>
      <c r="AC450" s="33">
        <f t="shared" si="299"/>
        <v>21</v>
      </c>
      <c r="AD450" s="33">
        <f t="shared" si="300"/>
        <v>259</v>
      </c>
      <c r="AE450" s="36">
        <f t="shared" si="301"/>
        <v>0</v>
      </c>
      <c r="AF450" s="36">
        <f t="shared" si="302"/>
        <v>0</v>
      </c>
      <c r="AG450" s="36">
        <f t="shared" si="303"/>
        <v>26500</v>
      </c>
      <c r="AH450" s="36">
        <f t="shared" si="304"/>
        <v>0</v>
      </c>
    </row>
    <row r="451" spans="1:34" x14ac:dyDescent="0.35">
      <c r="A451" s="31" t="s">
        <v>900</v>
      </c>
      <c r="B451" s="31" t="s">
        <v>901</v>
      </c>
      <c r="C451" s="31" t="s">
        <v>545</v>
      </c>
      <c r="D451" s="31" t="s">
        <v>902</v>
      </c>
      <c r="E451" s="30">
        <v>45876</v>
      </c>
      <c r="F451" s="30">
        <v>45906</v>
      </c>
      <c r="G451" s="31" t="s">
        <v>401</v>
      </c>
      <c r="H451" s="31">
        <v>-17751.36</v>
      </c>
      <c r="I451" s="31">
        <v>-2840.22</v>
      </c>
      <c r="J451" s="31">
        <v>-20591.580000000002</v>
      </c>
      <c r="K451" s="31">
        <v>-1105.93</v>
      </c>
      <c r="L451" s="31">
        <v>1105.93</v>
      </c>
      <c r="M451" s="31" t="s">
        <v>504</v>
      </c>
      <c r="N451" s="31" t="s">
        <v>544</v>
      </c>
      <c r="P451" s="65">
        <f t="shared" si="287"/>
        <v>30</v>
      </c>
      <c r="Q451" t="str">
        <f t="shared" si="288"/>
        <v>Crédito</v>
      </c>
      <c r="R451">
        <f t="shared" si="289"/>
        <v>6</v>
      </c>
      <c r="S451">
        <f t="shared" si="290"/>
        <v>9</v>
      </c>
      <c r="T451">
        <f t="shared" si="291"/>
        <v>2025</v>
      </c>
      <c r="U451">
        <f t="shared" si="292"/>
        <v>7</v>
      </c>
      <c r="V451">
        <f t="shared" si="293"/>
        <v>8</v>
      </c>
      <c r="W451">
        <f t="shared" si="294"/>
        <v>2025</v>
      </c>
      <c r="X451" s="59">
        <f t="shared" si="295"/>
        <v>17751.36</v>
      </c>
      <c r="Y451" s="59">
        <f t="shared" si="296"/>
        <v>20591.580000000002</v>
      </c>
      <c r="Z451" t="str">
        <f t="shared" si="297"/>
        <v>Vencido</v>
      </c>
      <c r="AA451" s="39">
        <v>46164</v>
      </c>
      <c r="AB451" s="33">
        <f t="shared" si="298"/>
        <v>5</v>
      </c>
      <c r="AC451" s="33">
        <f t="shared" si="299"/>
        <v>21</v>
      </c>
      <c r="AD451" s="33">
        <f t="shared" si="300"/>
        <v>259</v>
      </c>
      <c r="AE451" s="36">
        <f t="shared" si="301"/>
        <v>0</v>
      </c>
      <c r="AF451" s="36">
        <f t="shared" si="302"/>
        <v>0</v>
      </c>
      <c r="AG451" s="36">
        <f t="shared" si="303"/>
        <v>17751.36</v>
      </c>
      <c r="AH451" s="36">
        <f t="shared" si="304"/>
        <v>0</v>
      </c>
    </row>
    <row r="452" spans="1:34" x14ac:dyDescent="0.35">
      <c r="A452" s="31" t="s">
        <v>877</v>
      </c>
      <c r="B452" s="31" t="s">
        <v>878</v>
      </c>
      <c r="C452" s="31" t="s">
        <v>798</v>
      </c>
      <c r="D452" s="31" t="s">
        <v>879</v>
      </c>
      <c r="E452" s="30">
        <v>45853</v>
      </c>
      <c r="F452" s="30">
        <v>45883</v>
      </c>
      <c r="G452" s="31" t="s">
        <v>395</v>
      </c>
      <c r="H452" s="31">
        <v>-12151.9</v>
      </c>
      <c r="I452" s="31">
        <v>151.9</v>
      </c>
      <c r="J452" s="31">
        <v>-12000</v>
      </c>
      <c r="K452" s="31">
        <v>-12000</v>
      </c>
      <c r="L452" s="31">
        <v>12000</v>
      </c>
      <c r="M452" s="31" t="s">
        <v>504</v>
      </c>
      <c r="N452" s="31" t="s">
        <v>544</v>
      </c>
      <c r="P452" s="65">
        <f t="shared" si="287"/>
        <v>30</v>
      </c>
      <c r="Q452" t="str">
        <f t="shared" si="288"/>
        <v>Crédito</v>
      </c>
      <c r="R452">
        <f t="shared" si="289"/>
        <v>14</v>
      </c>
      <c r="S452">
        <f t="shared" si="290"/>
        <v>8</v>
      </c>
      <c r="T452">
        <f t="shared" si="291"/>
        <v>2025</v>
      </c>
      <c r="U452">
        <f t="shared" si="292"/>
        <v>15</v>
      </c>
      <c r="V452">
        <f t="shared" si="293"/>
        <v>7</v>
      </c>
      <c r="W452">
        <f t="shared" si="294"/>
        <v>2025</v>
      </c>
      <c r="X452" s="59">
        <f t="shared" si="295"/>
        <v>12151.9</v>
      </c>
      <c r="Y452" s="59">
        <f t="shared" si="296"/>
        <v>12000</v>
      </c>
      <c r="Z452" t="str">
        <f t="shared" si="297"/>
        <v>Vencido</v>
      </c>
      <c r="AA452" s="39">
        <v>46164</v>
      </c>
      <c r="AB452" s="33">
        <f t="shared" si="298"/>
        <v>5</v>
      </c>
      <c r="AC452" s="33">
        <f t="shared" si="299"/>
        <v>21</v>
      </c>
      <c r="AD452" s="33">
        <f t="shared" si="300"/>
        <v>282</v>
      </c>
      <c r="AE452" s="36">
        <f t="shared" si="301"/>
        <v>0</v>
      </c>
      <c r="AF452" s="36">
        <f t="shared" si="302"/>
        <v>0</v>
      </c>
      <c r="AG452" s="36">
        <f t="shared" si="303"/>
        <v>12151.9</v>
      </c>
      <c r="AH452" s="36">
        <f t="shared" si="304"/>
        <v>0</v>
      </c>
    </row>
    <row r="453" spans="1:34" x14ac:dyDescent="0.35">
      <c r="A453" s="31" t="s">
        <v>860</v>
      </c>
      <c r="B453" s="31" t="s">
        <v>861</v>
      </c>
      <c r="C453" s="31" t="s">
        <v>798</v>
      </c>
      <c r="D453" s="31" t="s">
        <v>862</v>
      </c>
      <c r="E453" s="30">
        <v>45835</v>
      </c>
      <c r="F453" s="30">
        <v>45865</v>
      </c>
      <c r="G453" s="31" t="s">
        <v>401</v>
      </c>
      <c r="H453" s="31">
        <v>-17003.52</v>
      </c>
      <c r="I453" s="31">
        <v>-2720.56</v>
      </c>
      <c r="J453" s="31">
        <v>-19724.080000000002</v>
      </c>
      <c r="K453" s="31">
        <v>-1044</v>
      </c>
      <c r="L453" s="31">
        <v>1044</v>
      </c>
      <c r="M453" s="31" t="s">
        <v>504</v>
      </c>
      <c r="N453" s="31" t="s">
        <v>544</v>
      </c>
      <c r="P453" s="65">
        <f t="shared" si="287"/>
        <v>30</v>
      </c>
      <c r="Q453" t="str">
        <f t="shared" si="288"/>
        <v>Crédito</v>
      </c>
      <c r="R453">
        <f t="shared" si="289"/>
        <v>27</v>
      </c>
      <c r="S453">
        <f t="shared" si="290"/>
        <v>7</v>
      </c>
      <c r="T453">
        <f t="shared" si="291"/>
        <v>2025</v>
      </c>
      <c r="U453">
        <f t="shared" si="292"/>
        <v>27</v>
      </c>
      <c r="V453">
        <f t="shared" si="293"/>
        <v>6</v>
      </c>
      <c r="W453">
        <f t="shared" si="294"/>
        <v>2025</v>
      </c>
      <c r="X453" s="59">
        <f t="shared" si="295"/>
        <v>17003.52</v>
      </c>
      <c r="Y453" s="59">
        <f t="shared" si="296"/>
        <v>19724.080000000002</v>
      </c>
      <c r="Z453" t="str">
        <f t="shared" si="297"/>
        <v>Vencido</v>
      </c>
      <c r="AA453" s="39">
        <v>46164</v>
      </c>
      <c r="AB453" s="33">
        <f t="shared" si="298"/>
        <v>5</v>
      </c>
      <c r="AC453" s="33">
        <f t="shared" si="299"/>
        <v>21</v>
      </c>
      <c r="AD453" s="33">
        <f t="shared" si="300"/>
        <v>300</v>
      </c>
      <c r="AE453" s="36">
        <f t="shared" si="301"/>
        <v>0</v>
      </c>
      <c r="AF453" s="36">
        <f t="shared" si="302"/>
        <v>0</v>
      </c>
      <c r="AG453" s="36">
        <f t="shared" si="303"/>
        <v>17003.52</v>
      </c>
      <c r="AH453" s="36">
        <f t="shared" si="304"/>
        <v>0</v>
      </c>
    </row>
    <row r="454" spans="1:34" x14ac:dyDescent="0.35">
      <c r="A454" s="31" t="s">
        <v>764</v>
      </c>
      <c r="B454" s="31" t="s">
        <v>765</v>
      </c>
      <c r="C454" s="31" t="s">
        <v>749</v>
      </c>
      <c r="D454" s="31" t="s">
        <v>766</v>
      </c>
      <c r="E454" s="30">
        <v>45635</v>
      </c>
      <c r="F454" s="30">
        <v>45650</v>
      </c>
      <c r="G454" s="31" t="s">
        <v>401</v>
      </c>
      <c r="H454" s="31">
        <v>-48546</v>
      </c>
      <c r="I454" s="31">
        <v>-7767.36</v>
      </c>
      <c r="J454" s="31">
        <v>-56313.36</v>
      </c>
      <c r="K454" s="31">
        <v>-2784</v>
      </c>
      <c r="L454" s="31">
        <v>2784</v>
      </c>
      <c r="M454" s="31" t="s">
        <v>504</v>
      </c>
      <c r="N454" s="31" t="s">
        <v>544</v>
      </c>
      <c r="P454" s="65">
        <f t="shared" si="287"/>
        <v>15</v>
      </c>
      <c r="Q454" t="str">
        <f t="shared" si="288"/>
        <v>Crédito</v>
      </c>
      <c r="R454">
        <f t="shared" si="289"/>
        <v>24</v>
      </c>
      <c r="S454">
        <f t="shared" si="290"/>
        <v>12</v>
      </c>
      <c r="T454">
        <f t="shared" si="291"/>
        <v>2024</v>
      </c>
      <c r="U454">
        <f t="shared" si="292"/>
        <v>9</v>
      </c>
      <c r="V454">
        <f t="shared" si="293"/>
        <v>12</v>
      </c>
      <c r="W454">
        <f t="shared" si="294"/>
        <v>2024</v>
      </c>
      <c r="X454" s="59">
        <f t="shared" si="295"/>
        <v>48546</v>
      </c>
      <c r="Y454" s="59">
        <f t="shared" si="296"/>
        <v>56313.36</v>
      </c>
      <c r="Z454" t="str">
        <f t="shared" si="297"/>
        <v>Vencido</v>
      </c>
      <c r="AA454" s="39">
        <v>46164</v>
      </c>
      <c r="AB454" s="33">
        <f t="shared" si="298"/>
        <v>5</v>
      </c>
      <c r="AC454" s="33">
        <f t="shared" si="299"/>
        <v>21</v>
      </c>
      <c r="AD454" s="33">
        <f t="shared" si="300"/>
        <v>515</v>
      </c>
      <c r="AE454" s="36">
        <f t="shared" si="301"/>
        <v>0</v>
      </c>
      <c r="AF454" s="36">
        <f t="shared" si="302"/>
        <v>0</v>
      </c>
      <c r="AG454" s="36">
        <f t="shared" si="303"/>
        <v>48546</v>
      </c>
      <c r="AH454" s="36">
        <f t="shared" si="304"/>
        <v>0</v>
      </c>
    </row>
    <row r="455" spans="1:34" x14ac:dyDescent="0.35">
      <c r="A455" s="31" t="s">
        <v>754</v>
      </c>
      <c r="B455" s="31" t="s">
        <v>755</v>
      </c>
      <c r="C455" s="31" t="s">
        <v>549</v>
      </c>
      <c r="D455" s="31" t="s">
        <v>756</v>
      </c>
      <c r="E455" s="30">
        <v>45597</v>
      </c>
      <c r="F455" s="30">
        <v>45627</v>
      </c>
      <c r="G455" s="31" t="s">
        <v>401</v>
      </c>
      <c r="H455" s="31">
        <v>-64633.93</v>
      </c>
      <c r="I455" s="31">
        <v>-10341.51</v>
      </c>
      <c r="J455" s="31">
        <v>-74975.44</v>
      </c>
      <c r="K455" s="31">
        <v>-3741.7</v>
      </c>
      <c r="L455" s="31">
        <v>3741.7</v>
      </c>
      <c r="M455" s="31" t="s">
        <v>504</v>
      </c>
      <c r="N455" s="31" t="s">
        <v>544</v>
      </c>
      <c r="P455" s="65">
        <f t="shared" si="287"/>
        <v>30</v>
      </c>
      <c r="Q455" t="str">
        <f t="shared" si="288"/>
        <v>Crédito</v>
      </c>
      <c r="R455">
        <f t="shared" si="289"/>
        <v>1</v>
      </c>
      <c r="S455">
        <f t="shared" si="290"/>
        <v>12</v>
      </c>
      <c r="T455">
        <f t="shared" si="291"/>
        <v>2024</v>
      </c>
      <c r="U455">
        <f t="shared" si="292"/>
        <v>1</v>
      </c>
      <c r="V455">
        <f t="shared" si="293"/>
        <v>11</v>
      </c>
      <c r="W455">
        <f t="shared" si="294"/>
        <v>2024</v>
      </c>
      <c r="X455" s="59">
        <f t="shared" si="295"/>
        <v>64633.93</v>
      </c>
      <c r="Y455" s="59">
        <f t="shared" si="296"/>
        <v>74975.44</v>
      </c>
      <c r="Z455" t="str">
        <f t="shared" si="297"/>
        <v>Vencido</v>
      </c>
      <c r="AA455" s="39">
        <v>46164</v>
      </c>
      <c r="AB455" s="33">
        <f t="shared" ref="AB455" si="305">MONTH(AA455)</f>
        <v>5</v>
      </c>
      <c r="AC455" s="33">
        <f t="shared" ref="AC455" si="306">WEEKNUM(AA455)</f>
        <v>21</v>
      </c>
      <c r="AD455" s="33">
        <f t="shared" ref="AD455" si="307">IF(Z455="Vencido",AA455-F455+1,0)</f>
        <v>538</v>
      </c>
      <c r="AE455" s="36">
        <f t="shared" ref="AE455" si="308">IF(AD455&gt;0,IF(AD455&lt;31,X455,0),0)</f>
        <v>0</v>
      </c>
      <c r="AF455" s="36">
        <f t="shared" ref="AF455" si="309">IF(AD455&gt;30,IF(AD455&lt;61,X455,0),0)</f>
        <v>0</v>
      </c>
      <c r="AG455" s="36">
        <f t="shared" ref="AG455" si="310">IF(AD455&gt;60,X455,0)</f>
        <v>64633.93</v>
      </c>
      <c r="AH455" s="36">
        <f t="shared" ref="AH455" si="311">IF(Z455="Vigente",X455,0)</f>
        <v>0</v>
      </c>
    </row>
    <row r="456" spans="1:34" x14ac:dyDescent="0.35">
      <c r="A456" s="31" t="s">
        <v>2084</v>
      </c>
      <c r="B456" s="31" t="s">
        <v>2085</v>
      </c>
      <c r="C456" s="31" t="s">
        <v>414</v>
      </c>
      <c r="D456" s="31" t="s">
        <v>2086</v>
      </c>
      <c r="E456" s="30">
        <v>46154</v>
      </c>
      <c r="F456" s="30">
        <v>46184</v>
      </c>
      <c r="G456" s="31" t="s">
        <v>395</v>
      </c>
      <c r="H456" s="31">
        <v>-11000</v>
      </c>
      <c r="I456" s="31">
        <v>-1760</v>
      </c>
      <c r="J456" s="31">
        <v>-12760</v>
      </c>
      <c r="K456" s="31">
        <v>-12760</v>
      </c>
      <c r="L456" s="31">
        <v>12760</v>
      </c>
      <c r="M456" s="31" t="s">
        <v>504</v>
      </c>
      <c r="N456" s="31" t="s">
        <v>544</v>
      </c>
      <c r="P456" s="65">
        <f t="shared" ref="P456:P519" si="312">+F456-E456</f>
        <v>30</v>
      </c>
      <c r="Q456" t="str">
        <f t="shared" ref="Q456:Q519" si="313">IF(P456&gt;1,"Crédito","Contado")</f>
        <v>Crédito</v>
      </c>
      <c r="R456">
        <f t="shared" ref="R456:R519" si="314">DAY(F456)</f>
        <v>11</v>
      </c>
      <c r="S456">
        <f t="shared" ref="S456:S519" si="315">MONTH(F456)</f>
        <v>6</v>
      </c>
      <c r="T456">
        <f t="shared" ref="T456:T519" si="316">YEAR(F456)</f>
        <v>2026</v>
      </c>
      <c r="U456">
        <f t="shared" ref="U456:U519" si="317">DAY(E456)</f>
        <v>12</v>
      </c>
      <c r="V456">
        <f t="shared" ref="V456:V519" si="318">MONTH(E456)</f>
        <v>5</v>
      </c>
      <c r="W456">
        <f t="shared" ref="W456:W519" si="319">YEAR(E456)</f>
        <v>2026</v>
      </c>
      <c r="X456" s="59">
        <f t="shared" ref="X456:X519" si="320">+H456*-1</f>
        <v>11000</v>
      </c>
      <c r="Y456" s="59">
        <f t="shared" ref="Y456:Y519" si="321">+J456*-1</f>
        <v>12760</v>
      </c>
      <c r="Z456" t="str">
        <f t="shared" ref="Z456:Z519" si="322">IF(F456&gt;AA456,"Vigente","Vencido")</f>
        <v>Vigente</v>
      </c>
      <c r="AA456" s="39">
        <v>46157</v>
      </c>
      <c r="AB456" s="33">
        <f t="shared" ref="AB456:AB519" si="323">MONTH(AA456)</f>
        <v>5</v>
      </c>
      <c r="AC456" s="33">
        <f t="shared" ref="AC456:AC519" si="324">WEEKNUM(AA456)</f>
        <v>20</v>
      </c>
      <c r="AD456" s="33">
        <f t="shared" ref="AD456:AD519" si="325">IF(Z456="Vencido",AA456-F456+1,0)</f>
        <v>0</v>
      </c>
      <c r="AE456" s="36">
        <f t="shared" ref="AE456:AE519" si="326">IF(AD456&gt;0,IF(AD456&lt;31,X456,0),0)</f>
        <v>0</v>
      </c>
      <c r="AF456" s="36">
        <f t="shared" ref="AF456:AF519" si="327">IF(AD456&gt;30,IF(AD456&lt;61,X456,0),0)</f>
        <v>0</v>
      </c>
      <c r="AG456" s="36">
        <f t="shared" ref="AG456:AG519" si="328">IF(AD456&gt;60,X456,0)</f>
        <v>0</v>
      </c>
      <c r="AH456" s="36">
        <f t="shared" ref="AH456:AH519" si="329">IF(Z456="Vigente",X456,0)</f>
        <v>11000</v>
      </c>
    </row>
    <row r="457" spans="1:34" x14ac:dyDescent="0.35">
      <c r="A457" s="31" t="s">
        <v>2087</v>
      </c>
      <c r="B457" s="31" t="s">
        <v>2088</v>
      </c>
      <c r="C457" s="31" t="s">
        <v>644</v>
      </c>
      <c r="D457" s="31" t="s">
        <v>1513</v>
      </c>
      <c r="E457" s="30">
        <v>46153</v>
      </c>
      <c r="F457" s="30">
        <v>46183</v>
      </c>
      <c r="G457" s="31" t="s">
        <v>401</v>
      </c>
      <c r="H457" s="31">
        <v>-98636.82</v>
      </c>
      <c r="I457" s="31">
        <v>-15781.89</v>
      </c>
      <c r="J457" s="31">
        <v>-114418.71</v>
      </c>
      <c r="K457" s="31">
        <v>-6648.19</v>
      </c>
      <c r="L457" s="31">
        <v>6648.19</v>
      </c>
      <c r="M457" s="31" t="s">
        <v>504</v>
      </c>
      <c r="N457" s="31" t="s">
        <v>544</v>
      </c>
      <c r="P457" s="65">
        <f t="shared" si="312"/>
        <v>30</v>
      </c>
      <c r="Q457" t="str">
        <f t="shared" si="313"/>
        <v>Crédito</v>
      </c>
      <c r="R457">
        <f t="shared" si="314"/>
        <v>10</v>
      </c>
      <c r="S457">
        <f t="shared" si="315"/>
        <v>6</v>
      </c>
      <c r="T457">
        <f t="shared" si="316"/>
        <v>2026</v>
      </c>
      <c r="U457">
        <f t="shared" si="317"/>
        <v>11</v>
      </c>
      <c r="V457">
        <f t="shared" si="318"/>
        <v>5</v>
      </c>
      <c r="W457">
        <f t="shared" si="319"/>
        <v>2026</v>
      </c>
      <c r="X457" s="59">
        <f t="shared" si="320"/>
        <v>98636.82</v>
      </c>
      <c r="Y457" s="59">
        <f t="shared" si="321"/>
        <v>114418.71</v>
      </c>
      <c r="Z457" t="str">
        <f t="shared" si="322"/>
        <v>Vigente</v>
      </c>
      <c r="AA457" s="39">
        <v>46157</v>
      </c>
      <c r="AB457" s="33">
        <f t="shared" si="323"/>
        <v>5</v>
      </c>
      <c r="AC457" s="33">
        <f t="shared" si="324"/>
        <v>20</v>
      </c>
      <c r="AD457" s="33">
        <f t="shared" si="325"/>
        <v>0</v>
      </c>
      <c r="AE457" s="36">
        <f t="shared" si="326"/>
        <v>0</v>
      </c>
      <c r="AF457" s="36">
        <f t="shared" si="327"/>
        <v>0</v>
      </c>
      <c r="AG457" s="36">
        <f t="shared" si="328"/>
        <v>0</v>
      </c>
      <c r="AH457" s="36">
        <f t="shared" si="329"/>
        <v>98636.82</v>
      </c>
    </row>
    <row r="458" spans="1:34" x14ac:dyDescent="0.35">
      <c r="A458" s="31" t="s">
        <v>2089</v>
      </c>
      <c r="B458" s="31" t="s">
        <v>2090</v>
      </c>
      <c r="C458" s="31" t="s">
        <v>414</v>
      </c>
      <c r="D458" s="31" t="s">
        <v>2091</v>
      </c>
      <c r="E458" s="30">
        <v>46153</v>
      </c>
      <c r="F458" s="30">
        <v>46183</v>
      </c>
      <c r="G458" s="31" t="s">
        <v>395</v>
      </c>
      <c r="H458" s="31">
        <v>-9600</v>
      </c>
      <c r="I458" s="31">
        <v>-1536</v>
      </c>
      <c r="J458" s="31">
        <v>-11136</v>
      </c>
      <c r="K458" s="31">
        <v>-11136</v>
      </c>
      <c r="L458" s="31">
        <v>11136</v>
      </c>
      <c r="M458" s="31" t="s">
        <v>504</v>
      </c>
      <c r="N458" s="31" t="s">
        <v>544</v>
      </c>
      <c r="P458" s="65">
        <f t="shared" si="312"/>
        <v>30</v>
      </c>
      <c r="Q458" t="str">
        <f t="shared" si="313"/>
        <v>Crédito</v>
      </c>
      <c r="R458">
        <f t="shared" si="314"/>
        <v>10</v>
      </c>
      <c r="S458">
        <f t="shared" si="315"/>
        <v>6</v>
      </c>
      <c r="T458">
        <f t="shared" si="316"/>
        <v>2026</v>
      </c>
      <c r="U458">
        <f t="shared" si="317"/>
        <v>11</v>
      </c>
      <c r="V458">
        <f t="shared" si="318"/>
        <v>5</v>
      </c>
      <c r="W458">
        <f t="shared" si="319"/>
        <v>2026</v>
      </c>
      <c r="X458" s="59">
        <f t="shared" si="320"/>
        <v>9600</v>
      </c>
      <c r="Y458" s="59">
        <f t="shared" si="321"/>
        <v>11136</v>
      </c>
      <c r="Z458" t="str">
        <f t="shared" si="322"/>
        <v>Vigente</v>
      </c>
      <c r="AA458" s="39">
        <v>46157</v>
      </c>
      <c r="AB458" s="33">
        <f t="shared" si="323"/>
        <v>5</v>
      </c>
      <c r="AC458" s="33">
        <f t="shared" si="324"/>
        <v>20</v>
      </c>
      <c r="AD458" s="33">
        <f t="shared" si="325"/>
        <v>0</v>
      </c>
      <c r="AE458" s="36">
        <f t="shared" si="326"/>
        <v>0</v>
      </c>
      <c r="AF458" s="36">
        <f t="shared" si="327"/>
        <v>0</v>
      </c>
      <c r="AG458" s="36">
        <f t="shared" si="328"/>
        <v>0</v>
      </c>
      <c r="AH458" s="36">
        <f t="shared" si="329"/>
        <v>9600</v>
      </c>
    </row>
    <row r="459" spans="1:34" x14ac:dyDescent="0.35">
      <c r="A459" s="31" t="s">
        <v>2092</v>
      </c>
      <c r="B459" s="31" t="s">
        <v>2093</v>
      </c>
      <c r="C459" s="31" t="s">
        <v>414</v>
      </c>
      <c r="D459" s="31" t="s">
        <v>2094</v>
      </c>
      <c r="E459" s="30">
        <v>46148</v>
      </c>
      <c r="F459" s="30">
        <v>46178</v>
      </c>
      <c r="G459" s="31" t="s">
        <v>395</v>
      </c>
      <c r="H459" s="31">
        <v>-3200</v>
      </c>
      <c r="I459" s="31"/>
      <c r="J459" s="31">
        <v>-3200</v>
      </c>
      <c r="K459" s="31">
        <v>-3200</v>
      </c>
      <c r="L459" s="31">
        <v>3200</v>
      </c>
      <c r="M459" s="31" t="s">
        <v>504</v>
      </c>
      <c r="N459" s="31" t="s">
        <v>544</v>
      </c>
      <c r="P459" s="65">
        <f t="shared" si="312"/>
        <v>30</v>
      </c>
      <c r="Q459" t="str">
        <f t="shared" si="313"/>
        <v>Crédito</v>
      </c>
      <c r="R459">
        <f t="shared" si="314"/>
        <v>5</v>
      </c>
      <c r="S459">
        <f t="shared" si="315"/>
        <v>6</v>
      </c>
      <c r="T459">
        <f t="shared" si="316"/>
        <v>2026</v>
      </c>
      <c r="U459">
        <f t="shared" si="317"/>
        <v>6</v>
      </c>
      <c r="V459">
        <f t="shared" si="318"/>
        <v>5</v>
      </c>
      <c r="W459">
        <f t="shared" si="319"/>
        <v>2026</v>
      </c>
      <c r="X459" s="59">
        <f t="shared" si="320"/>
        <v>3200</v>
      </c>
      <c r="Y459" s="59">
        <f t="shared" si="321"/>
        <v>3200</v>
      </c>
      <c r="Z459" t="str">
        <f t="shared" si="322"/>
        <v>Vigente</v>
      </c>
      <c r="AA459" s="39">
        <v>46157</v>
      </c>
      <c r="AB459" s="33">
        <f t="shared" si="323"/>
        <v>5</v>
      </c>
      <c r="AC459" s="33">
        <f t="shared" si="324"/>
        <v>20</v>
      </c>
      <c r="AD459" s="33">
        <f t="shared" si="325"/>
        <v>0</v>
      </c>
      <c r="AE459" s="36">
        <f t="shared" si="326"/>
        <v>0</v>
      </c>
      <c r="AF459" s="36">
        <f t="shared" si="327"/>
        <v>0</v>
      </c>
      <c r="AG459" s="36">
        <f t="shared" si="328"/>
        <v>0</v>
      </c>
      <c r="AH459" s="36">
        <f t="shared" si="329"/>
        <v>3200</v>
      </c>
    </row>
    <row r="460" spans="1:34" x14ac:dyDescent="0.35">
      <c r="A460" s="31" t="s">
        <v>2095</v>
      </c>
      <c r="B460" s="31" t="s">
        <v>2096</v>
      </c>
      <c r="C460" s="31" t="s">
        <v>414</v>
      </c>
      <c r="D460" s="31" t="s">
        <v>2097</v>
      </c>
      <c r="E460" s="30">
        <v>46150</v>
      </c>
      <c r="F460" s="30">
        <v>46180</v>
      </c>
      <c r="G460" s="31" t="s">
        <v>395</v>
      </c>
      <c r="H460" s="31">
        <v>-16800</v>
      </c>
      <c r="I460" s="31">
        <v>-2688</v>
      </c>
      <c r="J460" s="31">
        <v>-19488</v>
      </c>
      <c r="K460" s="31">
        <v>-19488</v>
      </c>
      <c r="L460" s="31">
        <v>19488</v>
      </c>
      <c r="M460" s="31" t="s">
        <v>504</v>
      </c>
      <c r="N460" s="31" t="s">
        <v>544</v>
      </c>
      <c r="P460" s="65">
        <f t="shared" si="312"/>
        <v>30</v>
      </c>
      <c r="Q460" t="str">
        <f t="shared" si="313"/>
        <v>Crédito</v>
      </c>
      <c r="R460">
        <f t="shared" si="314"/>
        <v>7</v>
      </c>
      <c r="S460">
        <f t="shared" si="315"/>
        <v>6</v>
      </c>
      <c r="T460">
        <f t="shared" si="316"/>
        <v>2026</v>
      </c>
      <c r="U460">
        <f t="shared" si="317"/>
        <v>8</v>
      </c>
      <c r="V460">
        <f t="shared" si="318"/>
        <v>5</v>
      </c>
      <c r="W460">
        <f t="shared" si="319"/>
        <v>2026</v>
      </c>
      <c r="X460" s="59">
        <f t="shared" si="320"/>
        <v>16800</v>
      </c>
      <c r="Y460" s="59">
        <f t="shared" si="321"/>
        <v>19488</v>
      </c>
      <c r="Z460" t="str">
        <f t="shared" si="322"/>
        <v>Vigente</v>
      </c>
      <c r="AA460" s="39">
        <v>46157</v>
      </c>
      <c r="AB460" s="33">
        <f t="shared" si="323"/>
        <v>5</v>
      </c>
      <c r="AC460" s="33">
        <f t="shared" si="324"/>
        <v>20</v>
      </c>
      <c r="AD460" s="33">
        <f t="shared" si="325"/>
        <v>0</v>
      </c>
      <c r="AE460" s="36">
        <f t="shared" si="326"/>
        <v>0</v>
      </c>
      <c r="AF460" s="36">
        <f t="shared" si="327"/>
        <v>0</v>
      </c>
      <c r="AG460" s="36">
        <f t="shared" si="328"/>
        <v>0</v>
      </c>
      <c r="AH460" s="36">
        <f t="shared" si="329"/>
        <v>16800</v>
      </c>
    </row>
    <row r="461" spans="1:34" x14ac:dyDescent="0.35">
      <c r="A461" s="31" t="s">
        <v>2098</v>
      </c>
      <c r="B461" s="31" t="s">
        <v>2099</v>
      </c>
      <c r="C461" s="31" t="s">
        <v>414</v>
      </c>
      <c r="D461" s="31" t="s">
        <v>2100</v>
      </c>
      <c r="E461" s="30">
        <v>46150</v>
      </c>
      <c r="F461" s="30">
        <v>46180</v>
      </c>
      <c r="G461" s="31" t="s">
        <v>395</v>
      </c>
      <c r="H461" s="31">
        <v>-11600</v>
      </c>
      <c r="I461" s="31">
        <v>-1856</v>
      </c>
      <c r="J461" s="31">
        <v>-13456</v>
      </c>
      <c r="K461" s="31">
        <v>-13456</v>
      </c>
      <c r="L461" s="31">
        <v>13456</v>
      </c>
      <c r="M461" s="31" t="s">
        <v>504</v>
      </c>
      <c r="N461" s="31" t="s">
        <v>544</v>
      </c>
      <c r="P461" s="65">
        <f t="shared" si="312"/>
        <v>30</v>
      </c>
      <c r="Q461" t="str">
        <f t="shared" si="313"/>
        <v>Crédito</v>
      </c>
      <c r="R461">
        <f t="shared" si="314"/>
        <v>7</v>
      </c>
      <c r="S461">
        <f t="shared" si="315"/>
        <v>6</v>
      </c>
      <c r="T461">
        <f t="shared" si="316"/>
        <v>2026</v>
      </c>
      <c r="U461">
        <f t="shared" si="317"/>
        <v>8</v>
      </c>
      <c r="V461">
        <f t="shared" si="318"/>
        <v>5</v>
      </c>
      <c r="W461">
        <f t="shared" si="319"/>
        <v>2026</v>
      </c>
      <c r="X461" s="59">
        <f t="shared" si="320"/>
        <v>11600</v>
      </c>
      <c r="Y461" s="59">
        <f t="shared" si="321"/>
        <v>13456</v>
      </c>
      <c r="Z461" t="str">
        <f t="shared" si="322"/>
        <v>Vigente</v>
      </c>
      <c r="AA461" s="39">
        <v>46157</v>
      </c>
      <c r="AB461" s="33">
        <f t="shared" si="323"/>
        <v>5</v>
      </c>
      <c r="AC461" s="33">
        <f t="shared" si="324"/>
        <v>20</v>
      </c>
      <c r="AD461" s="33">
        <f t="shared" si="325"/>
        <v>0</v>
      </c>
      <c r="AE461" s="36">
        <f t="shared" si="326"/>
        <v>0</v>
      </c>
      <c r="AF461" s="36">
        <f t="shared" si="327"/>
        <v>0</v>
      </c>
      <c r="AG461" s="36">
        <f t="shared" si="328"/>
        <v>0</v>
      </c>
      <c r="AH461" s="36">
        <f t="shared" si="329"/>
        <v>11600</v>
      </c>
    </row>
    <row r="462" spans="1:34" x14ac:dyDescent="0.35">
      <c r="A462" s="31" t="s">
        <v>2101</v>
      </c>
      <c r="B462" s="31" t="s">
        <v>2102</v>
      </c>
      <c r="C462" s="31" t="s">
        <v>1329</v>
      </c>
      <c r="D462" s="31" t="s">
        <v>2103</v>
      </c>
      <c r="E462" s="30">
        <v>46148</v>
      </c>
      <c r="F462" s="30">
        <v>46178</v>
      </c>
      <c r="G462" s="31" t="s">
        <v>395</v>
      </c>
      <c r="H462" s="31">
        <v>-84304</v>
      </c>
      <c r="I462" s="31">
        <v>-13488.64</v>
      </c>
      <c r="J462" s="31">
        <v>-97792.639999999999</v>
      </c>
      <c r="K462" s="31">
        <v>-97792.639999999999</v>
      </c>
      <c r="L462" s="31">
        <v>97792.639999999999</v>
      </c>
      <c r="M462" s="31" t="s">
        <v>504</v>
      </c>
      <c r="N462" s="31" t="s">
        <v>544</v>
      </c>
      <c r="P462" s="65">
        <f t="shared" si="312"/>
        <v>30</v>
      </c>
      <c r="Q462" t="str">
        <f t="shared" si="313"/>
        <v>Crédito</v>
      </c>
      <c r="R462">
        <f t="shared" si="314"/>
        <v>5</v>
      </c>
      <c r="S462">
        <f t="shared" si="315"/>
        <v>6</v>
      </c>
      <c r="T462">
        <f t="shared" si="316"/>
        <v>2026</v>
      </c>
      <c r="U462">
        <f t="shared" si="317"/>
        <v>6</v>
      </c>
      <c r="V462">
        <f t="shared" si="318"/>
        <v>5</v>
      </c>
      <c r="W462">
        <f t="shared" si="319"/>
        <v>2026</v>
      </c>
      <c r="X462" s="59">
        <f t="shared" si="320"/>
        <v>84304</v>
      </c>
      <c r="Y462" s="59">
        <f t="shared" si="321"/>
        <v>97792.639999999999</v>
      </c>
      <c r="Z462" t="str">
        <f t="shared" si="322"/>
        <v>Vigente</v>
      </c>
      <c r="AA462" s="39">
        <v>46157</v>
      </c>
      <c r="AB462" s="33">
        <f t="shared" si="323"/>
        <v>5</v>
      </c>
      <c r="AC462" s="33">
        <f t="shared" si="324"/>
        <v>20</v>
      </c>
      <c r="AD462" s="33">
        <f t="shared" si="325"/>
        <v>0</v>
      </c>
      <c r="AE462" s="36">
        <f t="shared" si="326"/>
        <v>0</v>
      </c>
      <c r="AF462" s="36">
        <f t="shared" si="327"/>
        <v>0</v>
      </c>
      <c r="AG462" s="36">
        <f t="shared" si="328"/>
        <v>0</v>
      </c>
      <c r="AH462" s="36">
        <f t="shared" si="329"/>
        <v>84304</v>
      </c>
    </row>
    <row r="463" spans="1:34" x14ac:dyDescent="0.35">
      <c r="A463" s="31" t="s">
        <v>2104</v>
      </c>
      <c r="B463" s="31" t="s">
        <v>2105</v>
      </c>
      <c r="C463" s="31" t="s">
        <v>801</v>
      </c>
      <c r="D463" s="31" t="s">
        <v>2106</v>
      </c>
      <c r="E463" s="30">
        <v>46147</v>
      </c>
      <c r="F463" s="30">
        <v>46177</v>
      </c>
      <c r="G463" s="31" t="s">
        <v>395</v>
      </c>
      <c r="H463" s="31">
        <v>-44208</v>
      </c>
      <c r="I463" s="31">
        <v>-7073.28</v>
      </c>
      <c r="J463" s="31">
        <v>-51281.279999999999</v>
      </c>
      <c r="K463" s="31">
        <v>-51281.279999999999</v>
      </c>
      <c r="L463" s="31">
        <v>51281.279999999999</v>
      </c>
      <c r="M463" s="31" t="s">
        <v>504</v>
      </c>
      <c r="N463" s="31" t="s">
        <v>544</v>
      </c>
      <c r="P463" s="65">
        <f t="shared" si="312"/>
        <v>30</v>
      </c>
      <c r="Q463" t="str">
        <f t="shared" si="313"/>
        <v>Crédito</v>
      </c>
      <c r="R463">
        <f t="shared" si="314"/>
        <v>4</v>
      </c>
      <c r="S463">
        <f t="shared" si="315"/>
        <v>6</v>
      </c>
      <c r="T463">
        <f t="shared" si="316"/>
        <v>2026</v>
      </c>
      <c r="U463">
        <f t="shared" si="317"/>
        <v>5</v>
      </c>
      <c r="V463">
        <f t="shared" si="318"/>
        <v>5</v>
      </c>
      <c r="W463">
        <f t="shared" si="319"/>
        <v>2026</v>
      </c>
      <c r="X463" s="59">
        <f t="shared" si="320"/>
        <v>44208</v>
      </c>
      <c r="Y463" s="59">
        <f t="shared" si="321"/>
        <v>51281.279999999999</v>
      </c>
      <c r="Z463" t="str">
        <f t="shared" si="322"/>
        <v>Vigente</v>
      </c>
      <c r="AA463" s="39">
        <v>46157</v>
      </c>
      <c r="AB463" s="33">
        <f t="shared" si="323"/>
        <v>5</v>
      </c>
      <c r="AC463" s="33">
        <f t="shared" si="324"/>
        <v>20</v>
      </c>
      <c r="AD463" s="33">
        <f t="shared" si="325"/>
        <v>0</v>
      </c>
      <c r="AE463" s="36">
        <f t="shared" si="326"/>
        <v>0</v>
      </c>
      <c r="AF463" s="36">
        <f t="shared" si="327"/>
        <v>0</v>
      </c>
      <c r="AG463" s="36">
        <f t="shared" si="328"/>
        <v>0</v>
      </c>
      <c r="AH463" s="36">
        <f t="shared" si="329"/>
        <v>44208</v>
      </c>
    </row>
    <row r="464" spans="1:34" x14ac:dyDescent="0.35">
      <c r="A464" s="31" t="s">
        <v>2107</v>
      </c>
      <c r="B464" s="31" t="s">
        <v>2108</v>
      </c>
      <c r="C464" s="31" t="s">
        <v>1030</v>
      </c>
      <c r="D464" s="31" t="s">
        <v>2109</v>
      </c>
      <c r="E464" s="30">
        <v>46147</v>
      </c>
      <c r="F464" s="30">
        <v>46177</v>
      </c>
      <c r="G464" s="31" t="s">
        <v>401</v>
      </c>
      <c r="H464" s="31">
        <v>-80904.52</v>
      </c>
      <c r="I464" s="31">
        <v>-12944.72</v>
      </c>
      <c r="J464" s="31">
        <v>-93849.24</v>
      </c>
      <c r="K464" s="31">
        <v>-5359.2</v>
      </c>
      <c r="L464" s="31">
        <v>5359.2</v>
      </c>
      <c r="M464" s="31" t="s">
        <v>504</v>
      </c>
      <c r="N464" s="31" t="s">
        <v>544</v>
      </c>
      <c r="P464" s="65">
        <f t="shared" si="312"/>
        <v>30</v>
      </c>
      <c r="Q464" t="str">
        <f t="shared" si="313"/>
        <v>Crédito</v>
      </c>
      <c r="R464">
        <f t="shared" si="314"/>
        <v>4</v>
      </c>
      <c r="S464">
        <f t="shared" si="315"/>
        <v>6</v>
      </c>
      <c r="T464">
        <f t="shared" si="316"/>
        <v>2026</v>
      </c>
      <c r="U464">
        <f t="shared" si="317"/>
        <v>5</v>
      </c>
      <c r="V464">
        <f t="shared" si="318"/>
        <v>5</v>
      </c>
      <c r="W464">
        <f t="shared" si="319"/>
        <v>2026</v>
      </c>
      <c r="X464" s="59">
        <f t="shared" si="320"/>
        <v>80904.52</v>
      </c>
      <c r="Y464" s="59">
        <f t="shared" si="321"/>
        <v>93849.24</v>
      </c>
      <c r="Z464" t="str">
        <f t="shared" si="322"/>
        <v>Vigente</v>
      </c>
      <c r="AA464" s="39">
        <v>46157</v>
      </c>
      <c r="AB464" s="33">
        <f t="shared" si="323"/>
        <v>5</v>
      </c>
      <c r="AC464" s="33">
        <f t="shared" si="324"/>
        <v>20</v>
      </c>
      <c r="AD464" s="33">
        <f t="shared" si="325"/>
        <v>0</v>
      </c>
      <c r="AE464" s="36">
        <f t="shared" si="326"/>
        <v>0</v>
      </c>
      <c r="AF464" s="36">
        <f t="shared" si="327"/>
        <v>0</v>
      </c>
      <c r="AG464" s="36">
        <f t="shared" si="328"/>
        <v>0</v>
      </c>
      <c r="AH464" s="36">
        <f t="shared" si="329"/>
        <v>80904.52</v>
      </c>
    </row>
    <row r="465" spans="1:34" x14ac:dyDescent="0.35">
      <c r="A465" s="13" t="s">
        <v>2052</v>
      </c>
      <c r="B465" s="13" t="s">
        <v>2053</v>
      </c>
      <c r="C465" s="13" t="s">
        <v>547</v>
      </c>
      <c r="D465" s="13" t="s">
        <v>2054</v>
      </c>
      <c r="E465" s="70">
        <v>46141</v>
      </c>
      <c r="F465" s="70">
        <v>46171</v>
      </c>
      <c r="G465" s="13" t="s">
        <v>401</v>
      </c>
      <c r="H465" s="13">
        <v>-10859.47</v>
      </c>
      <c r="I465" s="13">
        <v>-1737.52</v>
      </c>
      <c r="J465" s="13">
        <v>-12596.99</v>
      </c>
      <c r="K465" s="13">
        <v>-723.84</v>
      </c>
      <c r="L465" s="13">
        <v>723.84</v>
      </c>
      <c r="M465" s="13" t="s">
        <v>504</v>
      </c>
      <c r="N465" s="31" t="s">
        <v>544</v>
      </c>
      <c r="P465" s="65">
        <f t="shared" si="312"/>
        <v>30</v>
      </c>
      <c r="Q465" t="str">
        <f t="shared" si="313"/>
        <v>Crédito</v>
      </c>
      <c r="R465">
        <f t="shared" si="314"/>
        <v>29</v>
      </c>
      <c r="S465">
        <f t="shared" si="315"/>
        <v>5</v>
      </c>
      <c r="T465">
        <f t="shared" si="316"/>
        <v>2026</v>
      </c>
      <c r="U465">
        <f t="shared" si="317"/>
        <v>29</v>
      </c>
      <c r="V465">
        <f t="shared" si="318"/>
        <v>4</v>
      </c>
      <c r="W465">
        <f t="shared" si="319"/>
        <v>2026</v>
      </c>
      <c r="X465" s="59">
        <f t="shared" si="320"/>
        <v>10859.47</v>
      </c>
      <c r="Y465" s="59">
        <f t="shared" si="321"/>
        <v>12596.99</v>
      </c>
      <c r="Z465" t="str">
        <f t="shared" si="322"/>
        <v>Vigente</v>
      </c>
      <c r="AA465" s="39">
        <v>46157</v>
      </c>
      <c r="AB465" s="33">
        <f t="shared" si="323"/>
        <v>5</v>
      </c>
      <c r="AC465" s="33">
        <f t="shared" si="324"/>
        <v>20</v>
      </c>
      <c r="AD465" s="33">
        <f t="shared" si="325"/>
        <v>0</v>
      </c>
      <c r="AE465" s="36">
        <f t="shared" si="326"/>
        <v>0</v>
      </c>
      <c r="AF465" s="36">
        <f t="shared" si="327"/>
        <v>0</v>
      </c>
      <c r="AG465" s="36">
        <f t="shared" si="328"/>
        <v>0</v>
      </c>
      <c r="AH465" s="36">
        <f t="shared" si="329"/>
        <v>10859.47</v>
      </c>
    </row>
    <row r="466" spans="1:34" x14ac:dyDescent="0.35">
      <c r="A466" s="31" t="s">
        <v>1981</v>
      </c>
      <c r="B466" s="31" t="s">
        <v>1982</v>
      </c>
      <c r="C466" s="31" t="s">
        <v>801</v>
      </c>
      <c r="D466" s="31" t="s">
        <v>1983</v>
      </c>
      <c r="E466" s="30">
        <v>46134</v>
      </c>
      <c r="F466" s="30">
        <v>46164</v>
      </c>
      <c r="G466" s="31" t="s">
        <v>395</v>
      </c>
      <c r="H466" s="31">
        <v>-49860</v>
      </c>
      <c r="I466" s="31">
        <v>-7977.6</v>
      </c>
      <c r="J466" s="31">
        <v>-57837.599999999999</v>
      </c>
      <c r="K466" s="31">
        <v>-57837.599999999999</v>
      </c>
      <c r="L466" s="31">
        <v>57837.599999999999</v>
      </c>
      <c r="M466" s="31" t="s">
        <v>504</v>
      </c>
      <c r="N466" s="31" t="s">
        <v>544</v>
      </c>
      <c r="P466" s="65">
        <f t="shared" si="312"/>
        <v>30</v>
      </c>
      <c r="Q466" t="str">
        <f t="shared" si="313"/>
        <v>Crédito</v>
      </c>
      <c r="R466">
        <f t="shared" si="314"/>
        <v>22</v>
      </c>
      <c r="S466">
        <f t="shared" si="315"/>
        <v>5</v>
      </c>
      <c r="T466">
        <f t="shared" si="316"/>
        <v>2026</v>
      </c>
      <c r="U466">
        <f t="shared" si="317"/>
        <v>22</v>
      </c>
      <c r="V466">
        <f t="shared" si="318"/>
        <v>4</v>
      </c>
      <c r="W466">
        <f t="shared" si="319"/>
        <v>2026</v>
      </c>
      <c r="X466" s="59">
        <f t="shared" si="320"/>
        <v>49860</v>
      </c>
      <c r="Y466" s="59">
        <f t="shared" si="321"/>
        <v>57837.599999999999</v>
      </c>
      <c r="Z466" t="str">
        <f t="shared" si="322"/>
        <v>Vigente</v>
      </c>
      <c r="AA466" s="39">
        <v>46157</v>
      </c>
      <c r="AB466" s="33">
        <f t="shared" si="323"/>
        <v>5</v>
      </c>
      <c r="AC466" s="33">
        <f t="shared" si="324"/>
        <v>20</v>
      </c>
      <c r="AD466" s="33">
        <f t="shared" si="325"/>
        <v>0</v>
      </c>
      <c r="AE466" s="36">
        <f t="shared" si="326"/>
        <v>0</v>
      </c>
      <c r="AF466" s="36">
        <f t="shared" si="327"/>
        <v>0</v>
      </c>
      <c r="AG466" s="36">
        <f t="shared" si="328"/>
        <v>0</v>
      </c>
      <c r="AH466" s="36">
        <f t="shared" si="329"/>
        <v>49860</v>
      </c>
    </row>
    <row r="467" spans="1:34" x14ac:dyDescent="0.35">
      <c r="A467" s="31" t="s">
        <v>1984</v>
      </c>
      <c r="B467" s="31" t="s">
        <v>1985</v>
      </c>
      <c r="C467" s="31" t="s">
        <v>801</v>
      </c>
      <c r="D467" s="31" t="s">
        <v>1986</v>
      </c>
      <c r="E467" s="30">
        <v>46139</v>
      </c>
      <c r="F467" s="30">
        <v>46169</v>
      </c>
      <c r="G467" s="31" t="s">
        <v>395</v>
      </c>
      <c r="H467" s="31">
        <v>-199440</v>
      </c>
      <c r="I467" s="31">
        <v>-31910.400000000001</v>
      </c>
      <c r="J467" s="31">
        <v>-231350.39999999999</v>
      </c>
      <c r="K467" s="31">
        <v>-231350.39999999999</v>
      </c>
      <c r="L467" s="31">
        <v>231350.39999999999</v>
      </c>
      <c r="M467" s="31" t="s">
        <v>504</v>
      </c>
      <c r="N467" s="31" t="s">
        <v>544</v>
      </c>
      <c r="P467" s="65">
        <f t="shared" si="312"/>
        <v>30</v>
      </c>
      <c r="Q467" t="str">
        <f t="shared" si="313"/>
        <v>Crédito</v>
      </c>
      <c r="R467">
        <f t="shared" si="314"/>
        <v>27</v>
      </c>
      <c r="S467">
        <f t="shared" si="315"/>
        <v>5</v>
      </c>
      <c r="T467">
        <f t="shared" si="316"/>
        <v>2026</v>
      </c>
      <c r="U467">
        <f t="shared" si="317"/>
        <v>27</v>
      </c>
      <c r="V467">
        <f t="shared" si="318"/>
        <v>4</v>
      </c>
      <c r="W467">
        <f t="shared" si="319"/>
        <v>2026</v>
      </c>
      <c r="X467" s="59">
        <f t="shared" si="320"/>
        <v>199440</v>
      </c>
      <c r="Y467" s="59">
        <f t="shared" si="321"/>
        <v>231350.39999999999</v>
      </c>
      <c r="Z467" t="str">
        <f t="shared" si="322"/>
        <v>Vigente</v>
      </c>
      <c r="AA467" s="39">
        <v>46157</v>
      </c>
      <c r="AB467" s="33">
        <f t="shared" si="323"/>
        <v>5</v>
      </c>
      <c r="AC467" s="33">
        <f t="shared" si="324"/>
        <v>20</v>
      </c>
      <c r="AD467" s="33">
        <f t="shared" si="325"/>
        <v>0</v>
      </c>
      <c r="AE467" s="36">
        <f t="shared" si="326"/>
        <v>0</v>
      </c>
      <c r="AF467" s="36">
        <f t="shared" si="327"/>
        <v>0</v>
      </c>
      <c r="AG467" s="36">
        <f t="shared" si="328"/>
        <v>0</v>
      </c>
      <c r="AH467" s="36">
        <f t="shared" si="329"/>
        <v>199440</v>
      </c>
    </row>
    <row r="468" spans="1:34" x14ac:dyDescent="0.35">
      <c r="A468" s="31" t="s">
        <v>1987</v>
      </c>
      <c r="B468" s="31" t="s">
        <v>1988</v>
      </c>
      <c r="C468" s="31" t="s">
        <v>834</v>
      </c>
      <c r="D468" s="31" t="s">
        <v>1989</v>
      </c>
      <c r="E468" s="30">
        <v>46135</v>
      </c>
      <c r="F468" s="30">
        <v>46165</v>
      </c>
      <c r="G468" s="31" t="s">
        <v>401</v>
      </c>
      <c r="H468" s="31">
        <v>-38989.58</v>
      </c>
      <c r="I468" s="31">
        <v>-6238.33</v>
      </c>
      <c r="J468" s="31">
        <v>-45227.91</v>
      </c>
      <c r="K468" s="31">
        <v>-2610</v>
      </c>
      <c r="L468" s="31">
        <v>2610</v>
      </c>
      <c r="M468" s="31" t="s">
        <v>504</v>
      </c>
      <c r="N468" s="31" t="s">
        <v>544</v>
      </c>
      <c r="P468" s="65">
        <f t="shared" si="312"/>
        <v>30</v>
      </c>
      <c r="Q468" t="str">
        <f t="shared" si="313"/>
        <v>Crédito</v>
      </c>
      <c r="R468">
        <f t="shared" si="314"/>
        <v>23</v>
      </c>
      <c r="S468">
        <f t="shared" si="315"/>
        <v>5</v>
      </c>
      <c r="T468">
        <f t="shared" si="316"/>
        <v>2026</v>
      </c>
      <c r="U468">
        <f t="shared" si="317"/>
        <v>23</v>
      </c>
      <c r="V468">
        <f t="shared" si="318"/>
        <v>4</v>
      </c>
      <c r="W468">
        <f t="shared" si="319"/>
        <v>2026</v>
      </c>
      <c r="X468" s="59">
        <f t="shared" si="320"/>
        <v>38989.58</v>
      </c>
      <c r="Y468" s="59">
        <f t="shared" si="321"/>
        <v>45227.91</v>
      </c>
      <c r="Z468" t="str">
        <f t="shared" si="322"/>
        <v>Vigente</v>
      </c>
      <c r="AA468" s="39">
        <v>46157</v>
      </c>
      <c r="AB468" s="33">
        <f t="shared" si="323"/>
        <v>5</v>
      </c>
      <c r="AC468" s="33">
        <f t="shared" si="324"/>
        <v>20</v>
      </c>
      <c r="AD468" s="33">
        <f t="shared" si="325"/>
        <v>0</v>
      </c>
      <c r="AE468" s="36">
        <f t="shared" si="326"/>
        <v>0</v>
      </c>
      <c r="AF468" s="36">
        <f t="shared" si="327"/>
        <v>0</v>
      </c>
      <c r="AG468" s="36">
        <f t="shared" si="328"/>
        <v>0</v>
      </c>
      <c r="AH468" s="36">
        <f t="shared" si="329"/>
        <v>38989.58</v>
      </c>
    </row>
    <row r="469" spans="1:34" x14ac:dyDescent="0.35">
      <c r="A469" s="31" t="s">
        <v>1990</v>
      </c>
      <c r="B469" s="31" t="s">
        <v>1991</v>
      </c>
      <c r="C469" s="31" t="s">
        <v>414</v>
      </c>
      <c r="D469" s="31" t="s">
        <v>1992</v>
      </c>
      <c r="E469" s="30">
        <v>46135</v>
      </c>
      <c r="F469" s="30">
        <v>46165</v>
      </c>
      <c r="G469" s="31" t="s">
        <v>395</v>
      </c>
      <c r="H469" s="31">
        <v>-6600</v>
      </c>
      <c r="I469" s="31">
        <v>-1056</v>
      </c>
      <c r="J469" s="31">
        <v>-7656</v>
      </c>
      <c r="K469" s="31">
        <v>-7656</v>
      </c>
      <c r="L469" s="31">
        <v>7656</v>
      </c>
      <c r="M469" s="31" t="s">
        <v>504</v>
      </c>
      <c r="N469" s="31" t="s">
        <v>544</v>
      </c>
      <c r="P469" s="65">
        <f t="shared" si="312"/>
        <v>30</v>
      </c>
      <c r="Q469" t="str">
        <f t="shared" si="313"/>
        <v>Crédito</v>
      </c>
      <c r="R469">
        <f t="shared" si="314"/>
        <v>23</v>
      </c>
      <c r="S469">
        <f t="shared" si="315"/>
        <v>5</v>
      </c>
      <c r="T469">
        <f t="shared" si="316"/>
        <v>2026</v>
      </c>
      <c r="U469">
        <f t="shared" si="317"/>
        <v>23</v>
      </c>
      <c r="V469">
        <f t="shared" si="318"/>
        <v>4</v>
      </c>
      <c r="W469">
        <f t="shared" si="319"/>
        <v>2026</v>
      </c>
      <c r="X469" s="59">
        <f t="shared" si="320"/>
        <v>6600</v>
      </c>
      <c r="Y469" s="59">
        <f t="shared" si="321"/>
        <v>7656</v>
      </c>
      <c r="Z469" t="str">
        <f t="shared" si="322"/>
        <v>Vigente</v>
      </c>
      <c r="AA469" s="39">
        <v>46157</v>
      </c>
      <c r="AB469" s="33">
        <f t="shared" si="323"/>
        <v>5</v>
      </c>
      <c r="AC469" s="33">
        <f t="shared" si="324"/>
        <v>20</v>
      </c>
      <c r="AD469" s="33">
        <f t="shared" si="325"/>
        <v>0</v>
      </c>
      <c r="AE469" s="36">
        <f t="shared" si="326"/>
        <v>0</v>
      </c>
      <c r="AF469" s="36">
        <f t="shared" si="327"/>
        <v>0</v>
      </c>
      <c r="AG469" s="36">
        <f t="shared" si="328"/>
        <v>0</v>
      </c>
      <c r="AH469" s="36">
        <f t="shared" si="329"/>
        <v>6600</v>
      </c>
    </row>
    <row r="470" spans="1:34" x14ac:dyDescent="0.35">
      <c r="A470" s="31" t="s">
        <v>1993</v>
      </c>
      <c r="B470" s="31" t="s">
        <v>1994</v>
      </c>
      <c r="C470" s="31" t="s">
        <v>1329</v>
      </c>
      <c r="D470" s="31" t="s">
        <v>1995</v>
      </c>
      <c r="E470" s="30">
        <v>46137</v>
      </c>
      <c r="F470" s="30">
        <v>46167</v>
      </c>
      <c r="G470" s="31" t="s">
        <v>395</v>
      </c>
      <c r="H470" s="31">
        <v>-10300</v>
      </c>
      <c r="I470" s="31">
        <v>-1648</v>
      </c>
      <c r="J470" s="31">
        <v>-11948</v>
      </c>
      <c r="K470" s="31">
        <v>-11948</v>
      </c>
      <c r="L470" s="31">
        <v>11948</v>
      </c>
      <c r="M470" s="31" t="s">
        <v>504</v>
      </c>
      <c r="N470" s="31" t="s">
        <v>544</v>
      </c>
      <c r="P470" s="65">
        <f t="shared" si="312"/>
        <v>30</v>
      </c>
      <c r="Q470" t="str">
        <f t="shared" si="313"/>
        <v>Crédito</v>
      </c>
      <c r="R470">
        <f t="shared" si="314"/>
        <v>25</v>
      </c>
      <c r="S470">
        <f t="shared" si="315"/>
        <v>5</v>
      </c>
      <c r="T470">
        <f t="shared" si="316"/>
        <v>2026</v>
      </c>
      <c r="U470">
        <f t="shared" si="317"/>
        <v>25</v>
      </c>
      <c r="V470">
        <f t="shared" si="318"/>
        <v>4</v>
      </c>
      <c r="W470">
        <f t="shared" si="319"/>
        <v>2026</v>
      </c>
      <c r="X470" s="59">
        <f t="shared" si="320"/>
        <v>10300</v>
      </c>
      <c r="Y470" s="59">
        <f t="shared" si="321"/>
        <v>11948</v>
      </c>
      <c r="Z470" t="str">
        <f t="shared" si="322"/>
        <v>Vigente</v>
      </c>
      <c r="AA470" s="39">
        <v>46157</v>
      </c>
      <c r="AB470" s="33">
        <f t="shared" si="323"/>
        <v>5</v>
      </c>
      <c r="AC470" s="33">
        <f t="shared" si="324"/>
        <v>20</v>
      </c>
      <c r="AD470" s="33">
        <f t="shared" si="325"/>
        <v>0</v>
      </c>
      <c r="AE470" s="36">
        <f t="shared" si="326"/>
        <v>0</v>
      </c>
      <c r="AF470" s="36">
        <f t="shared" si="327"/>
        <v>0</v>
      </c>
      <c r="AG470" s="36">
        <f t="shared" si="328"/>
        <v>0</v>
      </c>
      <c r="AH470" s="36">
        <f t="shared" si="329"/>
        <v>10300</v>
      </c>
    </row>
    <row r="471" spans="1:34" x14ac:dyDescent="0.35">
      <c r="A471" s="31" t="s">
        <v>1996</v>
      </c>
      <c r="B471" s="31" t="s">
        <v>1997</v>
      </c>
      <c r="C471" s="31" t="s">
        <v>1329</v>
      </c>
      <c r="D471" s="31" t="s">
        <v>1998</v>
      </c>
      <c r="E471" s="30">
        <v>46137</v>
      </c>
      <c r="F471" s="30">
        <v>46167</v>
      </c>
      <c r="G471" s="31" t="s">
        <v>401</v>
      </c>
      <c r="H471" s="31">
        <v>-650.95000000000005</v>
      </c>
      <c r="I471" s="31">
        <v>-104.15</v>
      </c>
      <c r="J471" s="31">
        <v>-755.1</v>
      </c>
      <c r="K471" s="31">
        <v>-43.5</v>
      </c>
      <c r="L471" s="31">
        <v>43.5</v>
      </c>
      <c r="M471" s="31" t="s">
        <v>504</v>
      </c>
      <c r="N471" s="31" t="s">
        <v>544</v>
      </c>
      <c r="P471" s="65">
        <f t="shared" si="312"/>
        <v>30</v>
      </c>
      <c r="Q471" t="str">
        <f t="shared" si="313"/>
        <v>Crédito</v>
      </c>
      <c r="R471">
        <f t="shared" si="314"/>
        <v>25</v>
      </c>
      <c r="S471">
        <f t="shared" si="315"/>
        <v>5</v>
      </c>
      <c r="T471">
        <f t="shared" si="316"/>
        <v>2026</v>
      </c>
      <c r="U471">
        <f t="shared" si="317"/>
        <v>25</v>
      </c>
      <c r="V471">
        <f t="shared" si="318"/>
        <v>4</v>
      </c>
      <c r="W471">
        <f t="shared" si="319"/>
        <v>2026</v>
      </c>
      <c r="X471" s="59">
        <f t="shared" si="320"/>
        <v>650.95000000000005</v>
      </c>
      <c r="Y471" s="59">
        <f t="shared" si="321"/>
        <v>755.1</v>
      </c>
      <c r="Z471" t="str">
        <f t="shared" si="322"/>
        <v>Vigente</v>
      </c>
      <c r="AA471" s="39">
        <v>46157</v>
      </c>
      <c r="AB471" s="33">
        <f t="shared" si="323"/>
        <v>5</v>
      </c>
      <c r="AC471" s="33">
        <f t="shared" si="324"/>
        <v>20</v>
      </c>
      <c r="AD471" s="33">
        <f t="shared" si="325"/>
        <v>0</v>
      </c>
      <c r="AE471" s="36">
        <f t="shared" si="326"/>
        <v>0</v>
      </c>
      <c r="AF471" s="36">
        <f t="shared" si="327"/>
        <v>0</v>
      </c>
      <c r="AG471" s="36">
        <f t="shared" si="328"/>
        <v>0</v>
      </c>
      <c r="AH471" s="36">
        <f t="shared" si="329"/>
        <v>650.95000000000005</v>
      </c>
    </row>
    <row r="472" spans="1:34" x14ac:dyDescent="0.35">
      <c r="A472" s="31" t="s">
        <v>1999</v>
      </c>
      <c r="B472" s="31" t="s">
        <v>2000</v>
      </c>
      <c r="C472" s="31" t="s">
        <v>1329</v>
      </c>
      <c r="D472" s="31" t="s">
        <v>2001</v>
      </c>
      <c r="E472" s="30">
        <v>46140</v>
      </c>
      <c r="F472" s="30">
        <v>46170</v>
      </c>
      <c r="G472" s="31" t="s">
        <v>395</v>
      </c>
      <c r="H472" s="31">
        <v>-33244.199999999997</v>
      </c>
      <c r="I472" s="31">
        <v>-5319.07</v>
      </c>
      <c r="J472" s="31">
        <v>-38563.269999999997</v>
      </c>
      <c r="K472" s="31">
        <v>-38563.269999999997</v>
      </c>
      <c r="L472" s="31">
        <v>38563.269999999997</v>
      </c>
      <c r="M472" s="31" t="s">
        <v>504</v>
      </c>
      <c r="N472" s="31" t="s">
        <v>544</v>
      </c>
      <c r="P472" s="65">
        <f t="shared" si="312"/>
        <v>30</v>
      </c>
      <c r="Q472" t="str">
        <f t="shared" si="313"/>
        <v>Crédito</v>
      </c>
      <c r="R472">
        <f t="shared" si="314"/>
        <v>28</v>
      </c>
      <c r="S472">
        <f t="shared" si="315"/>
        <v>5</v>
      </c>
      <c r="T472">
        <f t="shared" si="316"/>
        <v>2026</v>
      </c>
      <c r="U472">
        <f t="shared" si="317"/>
        <v>28</v>
      </c>
      <c r="V472">
        <f t="shared" si="318"/>
        <v>4</v>
      </c>
      <c r="W472">
        <f t="shared" si="319"/>
        <v>2026</v>
      </c>
      <c r="X472" s="59">
        <f t="shared" si="320"/>
        <v>33244.199999999997</v>
      </c>
      <c r="Y472" s="59">
        <f t="shared" si="321"/>
        <v>38563.269999999997</v>
      </c>
      <c r="Z472" t="str">
        <f t="shared" si="322"/>
        <v>Vigente</v>
      </c>
      <c r="AA472" s="39">
        <v>46157</v>
      </c>
      <c r="AB472" s="33">
        <f t="shared" si="323"/>
        <v>5</v>
      </c>
      <c r="AC472" s="33">
        <f t="shared" si="324"/>
        <v>20</v>
      </c>
      <c r="AD472" s="33">
        <f t="shared" si="325"/>
        <v>0</v>
      </c>
      <c r="AE472" s="36">
        <f t="shared" si="326"/>
        <v>0</v>
      </c>
      <c r="AF472" s="36">
        <f t="shared" si="327"/>
        <v>0</v>
      </c>
      <c r="AG472" s="36">
        <f t="shared" si="328"/>
        <v>0</v>
      </c>
      <c r="AH472" s="36">
        <f t="shared" si="329"/>
        <v>33244.199999999997</v>
      </c>
    </row>
    <row r="473" spans="1:34" x14ac:dyDescent="0.35">
      <c r="A473" s="31" t="s">
        <v>2002</v>
      </c>
      <c r="B473" s="31" t="s">
        <v>2003</v>
      </c>
      <c r="C473" s="31" t="s">
        <v>1329</v>
      </c>
      <c r="D473" s="31" t="s">
        <v>2004</v>
      </c>
      <c r="E473" s="30">
        <v>46140</v>
      </c>
      <c r="F473" s="30">
        <v>46170</v>
      </c>
      <c r="G473" s="31" t="s">
        <v>395</v>
      </c>
      <c r="H473" s="31">
        <v>-10300</v>
      </c>
      <c r="I473" s="31">
        <v>-1648</v>
      </c>
      <c r="J473" s="31">
        <v>-11948</v>
      </c>
      <c r="K473" s="31">
        <v>-11948</v>
      </c>
      <c r="L473" s="31">
        <v>11948</v>
      </c>
      <c r="M473" s="31" t="s">
        <v>504</v>
      </c>
      <c r="N473" s="31" t="s">
        <v>544</v>
      </c>
      <c r="P473" s="65">
        <f t="shared" si="312"/>
        <v>30</v>
      </c>
      <c r="Q473" t="str">
        <f t="shared" si="313"/>
        <v>Crédito</v>
      </c>
      <c r="R473">
        <f t="shared" si="314"/>
        <v>28</v>
      </c>
      <c r="S473">
        <f t="shared" si="315"/>
        <v>5</v>
      </c>
      <c r="T473">
        <f t="shared" si="316"/>
        <v>2026</v>
      </c>
      <c r="U473">
        <f t="shared" si="317"/>
        <v>28</v>
      </c>
      <c r="V473">
        <f t="shared" si="318"/>
        <v>4</v>
      </c>
      <c r="W473">
        <f t="shared" si="319"/>
        <v>2026</v>
      </c>
      <c r="X473" s="59">
        <f t="shared" si="320"/>
        <v>10300</v>
      </c>
      <c r="Y473" s="59">
        <f t="shared" si="321"/>
        <v>11948</v>
      </c>
      <c r="Z473" t="str">
        <f t="shared" si="322"/>
        <v>Vigente</v>
      </c>
      <c r="AA473" s="39">
        <v>46157</v>
      </c>
      <c r="AB473" s="33">
        <f t="shared" si="323"/>
        <v>5</v>
      </c>
      <c r="AC473" s="33">
        <f t="shared" si="324"/>
        <v>20</v>
      </c>
      <c r="AD473" s="33">
        <f t="shared" si="325"/>
        <v>0</v>
      </c>
      <c r="AE473" s="36">
        <f t="shared" si="326"/>
        <v>0</v>
      </c>
      <c r="AF473" s="36">
        <f t="shared" si="327"/>
        <v>0</v>
      </c>
      <c r="AG473" s="36">
        <f t="shared" si="328"/>
        <v>0</v>
      </c>
      <c r="AH473" s="36">
        <f t="shared" si="329"/>
        <v>10300</v>
      </c>
    </row>
    <row r="474" spans="1:34" x14ac:dyDescent="0.35">
      <c r="A474" s="31" t="s">
        <v>2005</v>
      </c>
      <c r="B474" s="31" t="s">
        <v>2006</v>
      </c>
      <c r="C474" s="31" t="s">
        <v>414</v>
      </c>
      <c r="D474" s="31" t="s">
        <v>2007</v>
      </c>
      <c r="E474" s="30">
        <v>46136</v>
      </c>
      <c r="F474" s="30">
        <v>46166</v>
      </c>
      <c r="G474" s="31" t="s">
        <v>395</v>
      </c>
      <c r="H474" s="31">
        <v>-4400</v>
      </c>
      <c r="I474" s="31">
        <v>-704</v>
      </c>
      <c r="J474" s="31">
        <v>-5104</v>
      </c>
      <c r="K474" s="31">
        <v>-5104</v>
      </c>
      <c r="L474" s="31">
        <v>5104</v>
      </c>
      <c r="M474" s="31" t="s">
        <v>504</v>
      </c>
      <c r="N474" s="31" t="s">
        <v>544</v>
      </c>
      <c r="P474" s="65">
        <f t="shared" si="312"/>
        <v>30</v>
      </c>
      <c r="Q474" t="str">
        <f t="shared" si="313"/>
        <v>Crédito</v>
      </c>
      <c r="R474">
        <f t="shared" si="314"/>
        <v>24</v>
      </c>
      <c r="S474">
        <f t="shared" si="315"/>
        <v>5</v>
      </c>
      <c r="T474">
        <f t="shared" si="316"/>
        <v>2026</v>
      </c>
      <c r="U474">
        <f t="shared" si="317"/>
        <v>24</v>
      </c>
      <c r="V474">
        <f t="shared" si="318"/>
        <v>4</v>
      </c>
      <c r="W474">
        <f t="shared" si="319"/>
        <v>2026</v>
      </c>
      <c r="X474" s="59">
        <f t="shared" si="320"/>
        <v>4400</v>
      </c>
      <c r="Y474" s="59">
        <f t="shared" si="321"/>
        <v>5104</v>
      </c>
      <c r="Z474" t="str">
        <f t="shared" si="322"/>
        <v>Vigente</v>
      </c>
      <c r="AA474" s="39">
        <v>46157</v>
      </c>
      <c r="AB474" s="33">
        <f t="shared" si="323"/>
        <v>5</v>
      </c>
      <c r="AC474" s="33">
        <f t="shared" si="324"/>
        <v>20</v>
      </c>
      <c r="AD474" s="33">
        <f t="shared" si="325"/>
        <v>0</v>
      </c>
      <c r="AE474" s="36">
        <f t="shared" si="326"/>
        <v>0</v>
      </c>
      <c r="AF474" s="36">
        <f t="shared" si="327"/>
        <v>0</v>
      </c>
      <c r="AG474" s="36">
        <f t="shared" si="328"/>
        <v>0</v>
      </c>
      <c r="AH474" s="36">
        <f t="shared" si="329"/>
        <v>4400</v>
      </c>
    </row>
    <row r="475" spans="1:34" x14ac:dyDescent="0.35">
      <c r="A475" s="31" t="s">
        <v>2008</v>
      </c>
      <c r="B475" s="31" t="s">
        <v>2009</v>
      </c>
      <c r="C475" s="31" t="s">
        <v>414</v>
      </c>
      <c r="D475" s="31" t="s">
        <v>2010</v>
      </c>
      <c r="E475" s="30">
        <v>46140</v>
      </c>
      <c r="F475" s="30">
        <v>46170</v>
      </c>
      <c r="G475" s="31" t="s">
        <v>401</v>
      </c>
      <c r="H475" s="31">
        <v>-18426.830000000002</v>
      </c>
      <c r="I475" s="31">
        <v>-2948.29</v>
      </c>
      <c r="J475" s="31">
        <v>-21375.119999999999</v>
      </c>
      <c r="K475" s="31">
        <v>-1229.5999999999999</v>
      </c>
      <c r="L475" s="31">
        <v>1229.5999999999999</v>
      </c>
      <c r="M475" s="31" t="s">
        <v>504</v>
      </c>
      <c r="N475" s="31" t="s">
        <v>544</v>
      </c>
      <c r="P475" s="65">
        <f t="shared" si="312"/>
        <v>30</v>
      </c>
      <c r="Q475" t="str">
        <f t="shared" si="313"/>
        <v>Crédito</v>
      </c>
      <c r="R475">
        <f t="shared" si="314"/>
        <v>28</v>
      </c>
      <c r="S475">
        <f t="shared" si="315"/>
        <v>5</v>
      </c>
      <c r="T475">
        <f t="shared" si="316"/>
        <v>2026</v>
      </c>
      <c r="U475">
        <f t="shared" si="317"/>
        <v>28</v>
      </c>
      <c r="V475">
        <f t="shared" si="318"/>
        <v>4</v>
      </c>
      <c r="W475">
        <f t="shared" si="319"/>
        <v>2026</v>
      </c>
      <c r="X475" s="59">
        <f t="shared" si="320"/>
        <v>18426.830000000002</v>
      </c>
      <c r="Y475" s="59">
        <f t="shared" si="321"/>
        <v>21375.119999999999</v>
      </c>
      <c r="Z475" t="str">
        <f t="shared" si="322"/>
        <v>Vigente</v>
      </c>
      <c r="AA475" s="39">
        <v>46157</v>
      </c>
      <c r="AB475" s="33">
        <f t="shared" si="323"/>
        <v>5</v>
      </c>
      <c r="AC475" s="33">
        <f t="shared" si="324"/>
        <v>20</v>
      </c>
      <c r="AD475" s="33">
        <f t="shared" si="325"/>
        <v>0</v>
      </c>
      <c r="AE475" s="36">
        <f t="shared" si="326"/>
        <v>0</v>
      </c>
      <c r="AF475" s="36">
        <f t="shared" si="327"/>
        <v>0</v>
      </c>
      <c r="AG475" s="36">
        <f t="shared" si="328"/>
        <v>0</v>
      </c>
      <c r="AH475" s="36">
        <f t="shared" si="329"/>
        <v>18426.830000000002</v>
      </c>
    </row>
    <row r="476" spans="1:34" x14ac:dyDescent="0.35">
      <c r="A476" s="31" t="s">
        <v>2011</v>
      </c>
      <c r="B476" s="31" t="s">
        <v>2012</v>
      </c>
      <c r="C476" s="31" t="s">
        <v>1329</v>
      </c>
      <c r="D476" s="31" t="s">
        <v>2013</v>
      </c>
      <c r="E476" s="30">
        <v>46137</v>
      </c>
      <c r="F476" s="30">
        <v>46167</v>
      </c>
      <c r="G476" s="31" t="s">
        <v>395</v>
      </c>
      <c r="H476" s="31">
        <v>-41800</v>
      </c>
      <c r="I476" s="31">
        <v>-6688</v>
      </c>
      <c r="J476" s="31">
        <v>-48488</v>
      </c>
      <c r="K476" s="31">
        <v>-48488</v>
      </c>
      <c r="L476" s="31">
        <v>48488</v>
      </c>
      <c r="M476" s="31" t="s">
        <v>504</v>
      </c>
      <c r="N476" s="31" t="s">
        <v>544</v>
      </c>
      <c r="P476" s="65">
        <f t="shared" si="312"/>
        <v>30</v>
      </c>
      <c r="Q476" t="str">
        <f t="shared" si="313"/>
        <v>Crédito</v>
      </c>
      <c r="R476">
        <f t="shared" si="314"/>
        <v>25</v>
      </c>
      <c r="S476">
        <f t="shared" si="315"/>
        <v>5</v>
      </c>
      <c r="T476">
        <f t="shared" si="316"/>
        <v>2026</v>
      </c>
      <c r="U476">
        <f t="shared" si="317"/>
        <v>25</v>
      </c>
      <c r="V476">
        <f t="shared" si="318"/>
        <v>4</v>
      </c>
      <c r="W476">
        <f t="shared" si="319"/>
        <v>2026</v>
      </c>
      <c r="X476" s="59">
        <f t="shared" si="320"/>
        <v>41800</v>
      </c>
      <c r="Y476" s="59">
        <f t="shared" si="321"/>
        <v>48488</v>
      </c>
      <c r="Z476" t="str">
        <f t="shared" si="322"/>
        <v>Vigente</v>
      </c>
      <c r="AA476" s="39">
        <v>46157</v>
      </c>
      <c r="AB476" s="33">
        <f t="shared" si="323"/>
        <v>5</v>
      </c>
      <c r="AC476" s="33">
        <f t="shared" si="324"/>
        <v>20</v>
      </c>
      <c r="AD476" s="33">
        <f t="shared" si="325"/>
        <v>0</v>
      </c>
      <c r="AE476" s="36">
        <f t="shared" si="326"/>
        <v>0</v>
      </c>
      <c r="AF476" s="36">
        <f t="shared" si="327"/>
        <v>0</v>
      </c>
      <c r="AG476" s="36">
        <f t="shared" si="328"/>
        <v>0</v>
      </c>
      <c r="AH476" s="36">
        <f t="shared" si="329"/>
        <v>41800</v>
      </c>
    </row>
    <row r="477" spans="1:34" x14ac:dyDescent="0.35">
      <c r="A477" s="31" t="s">
        <v>2014</v>
      </c>
      <c r="B477" s="31" t="s">
        <v>2015</v>
      </c>
      <c r="C477" s="31" t="s">
        <v>674</v>
      </c>
      <c r="D477" s="31" t="s">
        <v>2016</v>
      </c>
      <c r="E477" s="30">
        <v>46135</v>
      </c>
      <c r="F477" s="30">
        <v>46165</v>
      </c>
      <c r="G477" s="31" t="s">
        <v>401</v>
      </c>
      <c r="H477" s="31">
        <v>-6602.23</v>
      </c>
      <c r="I477" s="31">
        <v>-1056.3599999999999</v>
      </c>
      <c r="J477" s="31">
        <v>-7658.59</v>
      </c>
      <c r="K477" s="31">
        <v>-441.96</v>
      </c>
      <c r="L477" s="31">
        <v>441.96</v>
      </c>
      <c r="M477" s="31" t="s">
        <v>504</v>
      </c>
      <c r="N477" s="31" t="s">
        <v>544</v>
      </c>
      <c r="P477" s="65">
        <f t="shared" si="312"/>
        <v>30</v>
      </c>
      <c r="Q477" t="str">
        <f t="shared" si="313"/>
        <v>Crédito</v>
      </c>
      <c r="R477">
        <f t="shared" si="314"/>
        <v>23</v>
      </c>
      <c r="S477">
        <f t="shared" si="315"/>
        <v>5</v>
      </c>
      <c r="T477">
        <f t="shared" si="316"/>
        <v>2026</v>
      </c>
      <c r="U477">
        <f t="shared" si="317"/>
        <v>23</v>
      </c>
      <c r="V477">
        <f t="shared" si="318"/>
        <v>4</v>
      </c>
      <c r="W477">
        <f t="shared" si="319"/>
        <v>2026</v>
      </c>
      <c r="X477" s="59">
        <f t="shared" si="320"/>
        <v>6602.23</v>
      </c>
      <c r="Y477" s="59">
        <f t="shared" si="321"/>
        <v>7658.59</v>
      </c>
      <c r="Z477" t="str">
        <f t="shared" si="322"/>
        <v>Vigente</v>
      </c>
      <c r="AA477" s="39">
        <v>46157</v>
      </c>
      <c r="AB477" s="33">
        <f t="shared" si="323"/>
        <v>5</v>
      </c>
      <c r="AC477" s="33">
        <f t="shared" si="324"/>
        <v>20</v>
      </c>
      <c r="AD477" s="33">
        <f t="shared" si="325"/>
        <v>0</v>
      </c>
      <c r="AE477" s="36">
        <f t="shared" si="326"/>
        <v>0</v>
      </c>
      <c r="AF477" s="36">
        <f t="shared" si="327"/>
        <v>0</v>
      </c>
      <c r="AG477" s="36">
        <f t="shared" si="328"/>
        <v>0</v>
      </c>
      <c r="AH477" s="36">
        <f t="shared" si="329"/>
        <v>6602.23</v>
      </c>
    </row>
    <row r="478" spans="1:34" x14ac:dyDescent="0.35">
      <c r="A478" s="31" t="s">
        <v>1906</v>
      </c>
      <c r="B478" s="31" t="s">
        <v>1907</v>
      </c>
      <c r="C478" s="31" t="s">
        <v>414</v>
      </c>
      <c r="D478" s="31" t="s">
        <v>1908</v>
      </c>
      <c r="E478" s="30">
        <v>46130</v>
      </c>
      <c r="F478" s="30">
        <v>46160</v>
      </c>
      <c r="G478" s="31" t="s">
        <v>395</v>
      </c>
      <c r="H478" s="31">
        <v>-8100</v>
      </c>
      <c r="I478" s="31">
        <v>-1296</v>
      </c>
      <c r="J478" s="31">
        <v>-9396</v>
      </c>
      <c r="K478" s="31">
        <v>-9396</v>
      </c>
      <c r="L478" s="31">
        <v>9396</v>
      </c>
      <c r="M478" s="31" t="s">
        <v>504</v>
      </c>
      <c r="N478" s="31" t="s">
        <v>544</v>
      </c>
      <c r="P478" s="65">
        <f t="shared" si="312"/>
        <v>30</v>
      </c>
      <c r="Q478" t="str">
        <f t="shared" si="313"/>
        <v>Crédito</v>
      </c>
      <c r="R478">
        <f t="shared" si="314"/>
        <v>18</v>
      </c>
      <c r="S478">
        <f t="shared" si="315"/>
        <v>5</v>
      </c>
      <c r="T478">
        <f t="shared" si="316"/>
        <v>2026</v>
      </c>
      <c r="U478">
        <f t="shared" si="317"/>
        <v>18</v>
      </c>
      <c r="V478">
        <f t="shared" si="318"/>
        <v>4</v>
      </c>
      <c r="W478">
        <f t="shared" si="319"/>
        <v>2026</v>
      </c>
      <c r="X478" s="59">
        <f t="shared" si="320"/>
        <v>8100</v>
      </c>
      <c r="Y478" s="59">
        <f t="shared" si="321"/>
        <v>9396</v>
      </c>
      <c r="Z478" t="str">
        <f t="shared" si="322"/>
        <v>Vigente</v>
      </c>
      <c r="AA478" s="39">
        <v>46157</v>
      </c>
      <c r="AB478" s="33">
        <f t="shared" si="323"/>
        <v>5</v>
      </c>
      <c r="AC478" s="33">
        <f t="shared" si="324"/>
        <v>20</v>
      </c>
      <c r="AD478" s="33">
        <f t="shared" si="325"/>
        <v>0</v>
      </c>
      <c r="AE478" s="36">
        <f t="shared" si="326"/>
        <v>0</v>
      </c>
      <c r="AF478" s="36">
        <f t="shared" si="327"/>
        <v>0</v>
      </c>
      <c r="AG478" s="36">
        <f t="shared" si="328"/>
        <v>0</v>
      </c>
      <c r="AH478" s="36">
        <f t="shared" si="329"/>
        <v>8100</v>
      </c>
    </row>
    <row r="479" spans="1:34" x14ac:dyDescent="0.35">
      <c r="A479" s="31" t="s">
        <v>1909</v>
      </c>
      <c r="B479" s="31" t="s">
        <v>1910</v>
      </c>
      <c r="C479" s="31" t="s">
        <v>414</v>
      </c>
      <c r="D479" s="31" t="s">
        <v>1911</v>
      </c>
      <c r="E479" s="30">
        <v>46133</v>
      </c>
      <c r="F479" s="30">
        <v>46163</v>
      </c>
      <c r="G479" s="31" t="s">
        <v>395</v>
      </c>
      <c r="H479" s="31">
        <v>-2200</v>
      </c>
      <c r="I479" s="31">
        <v>-352</v>
      </c>
      <c r="J479" s="31">
        <v>-2552</v>
      </c>
      <c r="K479" s="31">
        <v>-2552</v>
      </c>
      <c r="L479" s="31">
        <v>2552</v>
      </c>
      <c r="M479" s="31" t="s">
        <v>504</v>
      </c>
      <c r="N479" s="31" t="s">
        <v>544</v>
      </c>
      <c r="P479" s="65">
        <f t="shared" si="312"/>
        <v>30</v>
      </c>
      <c r="Q479" t="str">
        <f t="shared" si="313"/>
        <v>Crédito</v>
      </c>
      <c r="R479">
        <f t="shared" si="314"/>
        <v>21</v>
      </c>
      <c r="S479">
        <f t="shared" si="315"/>
        <v>5</v>
      </c>
      <c r="T479">
        <f t="shared" si="316"/>
        <v>2026</v>
      </c>
      <c r="U479">
        <f t="shared" si="317"/>
        <v>21</v>
      </c>
      <c r="V479">
        <f t="shared" si="318"/>
        <v>4</v>
      </c>
      <c r="W479">
        <f t="shared" si="319"/>
        <v>2026</v>
      </c>
      <c r="X479" s="59">
        <f t="shared" si="320"/>
        <v>2200</v>
      </c>
      <c r="Y479" s="59">
        <f t="shared" si="321"/>
        <v>2552</v>
      </c>
      <c r="Z479" t="str">
        <f t="shared" si="322"/>
        <v>Vigente</v>
      </c>
      <c r="AA479" s="39">
        <v>46157</v>
      </c>
      <c r="AB479" s="33">
        <f t="shared" si="323"/>
        <v>5</v>
      </c>
      <c r="AC479" s="33">
        <f t="shared" si="324"/>
        <v>20</v>
      </c>
      <c r="AD479" s="33">
        <f t="shared" si="325"/>
        <v>0</v>
      </c>
      <c r="AE479" s="36">
        <f t="shared" si="326"/>
        <v>0</v>
      </c>
      <c r="AF479" s="36">
        <f t="shared" si="327"/>
        <v>0</v>
      </c>
      <c r="AG479" s="36">
        <f t="shared" si="328"/>
        <v>0</v>
      </c>
      <c r="AH479" s="36">
        <f t="shared" si="329"/>
        <v>2200</v>
      </c>
    </row>
    <row r="480" spans="1:34" x14ac:dyDescent="0.35">
      <c r="A480" s="31" t="s">
        <v>1912</v>
      </c>
      <c r="B480" s="31" t="s">
        <v>1913</v>
      </c>
      <c r="C480" s="31" t="s">
        <v>414</v>
      </c>
      <c r="D480" s="31" t="s">
        <v>1914</v>
      </c>
      <c r="E480" s="30">
        <v>46134</v>
      </c>
      <c r="F480" s="30">
        <v>46164</v>
      </c>
      <c r="G480" s="31" t="s">
        <v>395</v>
      </c>
      <c r="H480" s="31">
        <v>-32000</v>
      </c>
      <c r="I480" s="31"/>
      <c r="J480" s="31">
        <v>-32000</v>
      </c>
      <c r="K480" s="31">
        <v>-32000</v>
      </c>
      <c r="L480" s="31">
        <v>32000</v>
      </c>
      <c r="M480" s="31" t="s">
        <v>504</v>
      </c>
      <c r="N480" s="31" t="s">
        <v>544</v>
      </c>
      <c r="P480" s="65">
        <f t="shared" si="312"/>
        <v>30</v>
      </c>
      <c r="Q480" t="str">
        <f t="shared" si="313"/>
        <v>Crédito</v>
      </c>
      <c r="R480">
        <f t="shared" si="314"/>
        <v>22</v>
      </c>
      <c r="S480">
        <f t="shared" si="315"/>
        <v>5</v>
      </c>
      <c r="T480">
        <f t="shared" si="316"/>
        <v>2026</v>
      </c>
      <c r="U480">
        <f t="shared" si="317"/>
        <v>22</v>
      </c>
      <c r="V480">
        <f t="shared" si="318"/>
        <v>4</v>
      </c>
      <c r="W480">
        <f t="shared" si="319"/>
        <v>2026</v>
      </c>
      <c r="X480" s="59">
        <f t="shared" si="320"/>
        <v>32000</v>
      </c>
      <c r="Y480" s="59">
        <f t="shared" si="321"/>
        <v>32000</v>
      </c>
      <c r="Z480" t="str">
        <f t="shared" si="322"/>
        <v>Vigente</v>
      </c>
      <c r="AA480" s="39">
        <v>46157</v>
      </c>
      <c r="AB480" s="33">
        <f t="shared" si="323"/>
        <v>5</v>
      </c>
      <c r="AC480" s="33">
        <f t="shared" si="324"/>
        <v>20</v>
      </c>
      <c r="AD480" s="33">
        <f t="shared" si="325"/>
        <v>0</v>
      </c>
      <c r="AE480" s="36">
        <f t="shared" si="326"/>
        <v>0</v>
      </c>
      <c r="AF480" s="36">
        <f t="shared" si="327"/>
        <v>0</v>
      </c>
      <c r="AG480" s="36">
        <f t="shared" si="328"/>
        <v>0</v>
      </c>
      <c r="AH480" s="36">
        <f t="shared" si="329"/>
        <v>32000</v>
      </c>
    </row>
    <row r="481" spans="1:34" x14ac:dyDescent="0.35">
      <c r="A481" s="31" t="s">
        <v>1915</v>
      </c>
      <c r="B481" s="31" t="s">
        <v>1916</v>
      </c>
      <c r="C481" s="31" t="s">
        <v>414</v>
      </c>
      <c r="D481" s="31" t="s">
        <v>1917</v>
      </c>
      <c r="E481" s="30">
        <v>46135</v>
      </c>
      <c r="F481" s="30">
        <v>46165</v>
      </c>
      <c r="G481" s="31" t="s">
        <v>395</v>
      </c>
      <c r="H481" s="31">
        <v>-28800</v>
      </c>
      <c r="I481" s="31">
        <v>-4608</v>
      </c>
      <c r="J481" s="31">
        <v>-33408</v>
      </c>
      <c r="K481" s="31">
        <v>-33408</v>
      </c>
      <c r="L481" s="31">
        <v>33408</v>
      </c>
      <c r="M481" s="31" t="s">
        <v>504</v>
      </c>
      <c r="N481" s="31" t="s">
        <v>544</v>
      </c>
      <c r="P481" s="65">
        <f t="shared" si="312"/>
        <v>30</v>
      </c>
      <c r="Q481" t="str">
        <f t="shared" si="313"/>
        <v>Crédito</v>
      </c>
      <c r="R481">
        <f t="shared" si="314"/>
        <v>23</v>
      </c>
      <c r="S481">
        <f t="shared" si="315"/>
        <v>5</v>
      </c>
      <c r="T481">
        <f t="shared" si="316"/>
        <v>2026</v>
      </c>
      <c r="U481">
        <f t="shared" si="317"/>
        <v>23</v>
      </c>
      <c r="V481">
        <f t="shared" si="318"/>
        <v>4</v>
      </c>
      <c r="W481">
        <f t="shared" si="319"/>
        <v>2026</v>
      </c>
      <c r="X481" s="59">
        <f t="shared" si="320"/>
        <v>28800</v>
      </c>
      <c r="Y481" s="59">
        <f t="shared" si="321"/>
        <v>33408</v>
      </c>
      <c r="Z481" t="str">
        <f t="shared" si="322"/>
        <v>Vigente</v>
      </c>
      <c r="AA481" s="39">
        <v>46157</v>
      </c>
      <c r="AB481" s="33">
        <f t="shared" si="323"/>
        <v>5</v>
      </c>
      <c r="AC481" s="33">
        <f t="shared" si="324"/>
        <v>20</v>
      </c>
      <c r="AD481" s="33">
        <f t="shared" si="325"/>
        <v>0</v>
      </c>
      <c r="AE481" s="36">
        <f t="shared" si="326"/>
        <v>0</v>
      </c>
      <c r="AF481" s="36">
        <f t="shared" si="327"/>
        <v>0</v>
      </c>
      <c r="AG481" s="36">
        <f t="shared" si="328"/>
        <v>0</v>
      </c>
      <c r="AH481" s="36">
        <f t="shared" si="329"/>
        <v>28800</v>
      </c>
    </row>
    <row r="482" spans="1:34" x14ac:dyDescent="0.35">
      <c r="A482" s="31" t="s">
        <v>1918</v>
      </c>
      <c r="B482" s="31" t="s">
        <v>1919</v>
      </c>
      <c r="C482" s="31" t="s">
        <v>1329</v>
      </c>
      <c r="D482" s="31" t="s">
        <v>1920</v>
      </c>
      <c r="E482" s="30">
        <v>46128</v>
      </c>
      <c r="F482" s="30">
        <v>46158</v>
      </c>
      <c r="G482" s="31" t="s">
        <v>395</v>
      </c>
      <c r="H482" s="31">
        <v>-17160</v>
      </c>
      <c r="I482" s="31">
        <v>-2745.6</v>
      </c>
      <c r="J482" s="31">
        <v>-19905.599999999999</v>
      </c>
      <c r="K482" s="31">
        <v>-19905.599999999999</v>
      </c>
      <c r="L482" s="31">
        <v>19905.599999999999</v>
      </c>
      <c r="M482" s="31" t="s">
        <v>504</v>
      </c>
      <c r="N482" s="31" t="s">
        <v>544</v>
      </c>
      <c r="P482" s="65">
        <f t="shared" si="312"/>
        <v>30</v>
      </c>
      <c r="Q482" t="str">
        <f t="shared" si="313"/>
        <v>Crédito</v>
      </c>
      <c r="R482">
        <f t="shared" si="314"/>
        <v>16</v>
      </c>
      <c r="S482">
        <f t="shared" si="315"/>
        <v>5</v>
      </c>
      <c r="T482">
        <f t="shared" si="316"/>
        <v>2026</v>
      </c>
      <c r="U482">
        <f t="shared" si="317"/>
        <v>16</v>
      </c>
      <c r="V482">
        <f t="shared" si="318"/>
        <v>4</v>
      </c>
      <c r="W482">
        <f t="shared" si="319"/>
        <v>2026</v>
      </c>
      <c r="X482" s="59">
        <f t="shared" si="320"/>
        <v>17160</v>
      </c>
      <c r="Y482" s="59">
        <f t="shared" si="321"/>
        <v>19905.599999999999</v>
      </c>
      <c r="Z482" t="str">
        <f t="shared" si="322"/>
        <v>Vigente</v>
      </c>
      <c r="AA482" s="39">
        <v>46157</v>
      </c>
      <c r="AB482" s="33">
        <f t="shared" si="323"/>
        <v>5</v>
      </c>
      <c r="AC482" s="33">
        <f t="shared" si="324"/>
        <v>20</v>
      </c>
      <c r="AD482" s="33">
        <f t="shared" si="325"/>
        <v>0</v>
      </c>
      <c r="AE482" s="36">
        <f t="shared" si="326"/>
        <v>0</v>
      </c>
      <c r="AF482" s="36">
        <f t="shared" si="327"/>
        <v>0</v>
      </c>
      <c r="AG482" s="36">
        <f t="shared" si="328"/>
        <v>0</v>
      </c>
      <c r="AH482" s="36">
        <f t="shared" si="329"/>
        <v>17160</v>
      </c>
    </row>
    <row r="483" spans="1:34" x14ac:dyDescent="0.35">
      <c r="A483" s="31" t="s">
        <v>1921</v>
      </c>
      <c r="B483" s="31" t="s">
        <v>1922</v>
      </c>
      <c r="C483" s="31" t="s">
        <v>674</v>
      </c>
      <c r="D483" s="31" t="s">
        <v>1923</v>
      </c>
      <c r="E483" s="30">
        <v>46134</v>
      </c>
      <c r="F483" s="30">
        <v>46164</v>
      </c>
      <c r="G483" s="31" t="s">
        <v>395</v>
      </c>
      <c r="H483" s="31">
        <v>-26800</v>
      </c>
      <c r="I483" s="31">
        <v>-4288</v>
      </c>
      <c r="J483" s="31">
        <v>-31088</v>
      </c>
      <c r="K483" s="31">
        <v>-31088</v>
      </c>
      <c r="L483" s="31">
        <v>31088</v>
      </c>
      <c r="M483" s="31" t="s">
        <v>504</v>
      </c>
      <c r="N483" s="31" t="s">
        <v>544</v>
      </c>
      <c r="P483" s="65">
        <f t="shared" si="312"/>
        <v>30</v>
      </c>
      <c r="Q483" t="str">
        <f t="shared" si="313"/>
        <v>Crédito</v>
      </c>
      <c r="R483">
        <f t="shared" si="314"/>
        <v>22</v>
      </c>
      <c r="S483">
        <f t="shared" si="315"/>
        <v>5</v>
      </c>
      <c r="T483">
        <f t="shared" si="316"/>
        <v>2026</v>
      </c>
      <c r="U483">
        <f t="shared" si="317"/>
        <v>22</v>
      </c>
      <c r="V483">
        <f t="shared" si="318"/>
        <v>4</v>
      </c>
      <c r="W483">
        <f t="shared" si="319"/>
        <v>2026</v>
      </c>
      <c r="X483" s="59">
        <f t="shared" si="320"/>
        <v>26800</v>
      </c>
      <c r="Y483" s="59">
        <f t="shared" si="321"/>
        <v>31088</v>
      </c>
      <c r="Z483" t="str">
        <f t="shared" si="322"/>
        <v>Vigente</v>
      </c>
      <c r="AA483" s="39">
        <v>46157</v>
      </c>
      <c r="AB483" s="33">
        <f t="shared" si="323"/>
        <v>5</v>
      </c>
      <c r="AC483" s="33">
        <f t="shared" si="324"/>
        <v>20</v>
      </c>
      <c r="AD483" s="33">
        <f t="shared" si="325"/>
        <v>0</v>
      </c>
      <c r="AE483" s="36">
        <f t="shared" si="326"/>
        <v>0</v>
      </c>
      <c r="AF483" s="36">
        <f t="shared" si="327"/>
        <v>0</v>
      </c>
      <c r="AG483" s="36">
        <f t="shared" si="328"/>
        <v>0</v>
      </c>
      <c r="AH483" s="36">
        <f t="shared" si="329"/>
        <v>26800</v>
      </c>
    </row>
    <row r="484" spans="1:34" x14ac:dyDescent="0.35">
      <c r="A484" s="31" t="s">
        <v>1924</v>
      </c>
      <c r="B484" s="31" t="s">
        <v>1925</v>
      </c>
      <c r="C484" s="31" t="s">
        <v>644</v>
      </c>
      <c r="D484" s="31" t="s">
        <v>1101</v>
      </c>
      <c r="E484" s="30">
        <v>46136</v>
      </c>
      <c r="F484" s="30">
        <v>46196</v>
      </c>
      <c r="G484" s="31" t="s">
        <v>401</v>
      </c>
      <c r="H484" s="31">
        <v>-1084224.3999999999</v>
      </c>
      <c r="I484" s="31">
        <v>-173475.9</v>
      </c>
      <c r="J484" s="31">
        <v>-1257700.3</v>
      </c>
      <c r="K484" s="31">
        <v>-72453.600000000006</v>
      </c>
      <c r="L484" s="31">
        <v>72453.600000000006</v>
      </c>
      <c r="M484" s="31" t="s">
        <v>504</v>
      </c>
      <c r="N484" s="31" t="s">
        <v>544</v>
      </c>
      <c r="P484" s="65">
        <f t="shared" si="312"/>
        <v>60</v>
      </c>
      <c r="Q484" t="str">
        <f t="shared" si="313"/>
        <v>Crédito</v>
      </c>
      <c r="R484">
        <f t="shared" si="314"/>
        <v>23</v>
      </c>
      <c r="S484">
        <f t="shared" si="315"/>
        <v>6</v>
      </c>
      <c r="T484">
        <f t="shared" si="316"/>
        <v>2026</v>
      </c>
      <c r="U484">
        <f t="shared" si="317"/>
        <v>24</v>
      </c>
      <c r="V484">
        <f t="shared" si="318"/>
        <v>4</v>
      </c>
      <c r="W484">
        <f t="shared" si="319"/>
        <v>2026</v>
      </c>
      <c r="X484" s="59">
        <f t="shared" si="320"/>
        <v>1084224.3999999999</v>
      </c>
      <c r="Y484" s="59">
        <f t="shared" si="321"/>
        <v>1257700.3</v>
      </c>
      <c r="Z484" t="str">
        <f t="shared" si="322"/>
        <v>Vigente</v>
      </c>
      <c r="AA484" s="39">
        <v>46157</v>
      </c>
      <c r="AB484" s="33">
        <f t="shared" si="323"/>
        <v>5</v>
      </c>
      <c r="AC484" s="33">
        <f t="shared" si="324"/>
        <v>20</v>
      </c>
      <c r="AD484" s="33">
        <f t="shared" si="325"/>
        <v>0</v>
      </c>
      <c r="AE484" s="36">
        <f t="shared" si="326"/>
        <v>0</v>
      </c>
      <c r="AF484" s="36">
        <f t="shared" si="327"/>
        <v>0</v>
      </c>
      <c r="AG484" s="36">
        <f t="shared" si="328"/>
        <v>0</v>
      </c>
      <c r="AH484" s="36">
        <f t="shared" si="329"/>
        <v>1084224.3999999999</v>
      </c>
    </row>
    <row r="485" spans="1:34" x14ac:dyDescent="0.35">
      <c r="A485" s="31" t="s">
        <v>1926</v>
      </c>
      <c r="B485" s="31" t="s">
        <v>1927</v>
      </c>
      <c r="C485" s="31" t="s">
        <v>414</v>
      </c>
      <c r="D485" s="31" t="s">
        <v>1928</v>
      </c>
      <c r="E485" s="30">
        <v>46127</v>
      </c>
      <c r="F485" s="30">
        <v>46157</v>
      </c>
      <c r="G485" s="31" t="s">
        <v>395</v>
      </c>
      <c r="H485" s="31">
        <v>-1600</v>
      </c>
      <c r="I485" s="31"/>
      <c r="J485" s="31">
        <v>-1600</v>
      </c>
      <c r="K485" s="31">
        <v>-1600</v>
      </c>
      <c r="L485" s="31">
        <v>1600</v>
      </c>
      <c r="M485" s="31" t="s">
        <v>504</v>
      </c>
      <c r="N485" s="31" t="s">
        <v>544</v>
      </c>
      <c r="P485" s="65">
        <f t="shared" si="312"/>
        <v>30</v>
      </c>
      <c r="Q485" t="str">
        <f t="shared" si="313"/>
        <v>Crédito</v>
      </c>
      <c r="R485">
        <f t="shared" si="314"/>
        <v>15</v>
      </c>
      <c r="S485">
        <f t="shared" si="315"/>
        <v>5</v>
      </c>
      <c r="T485">
        <f t="shared" si="316"/>
        <v>2026</v>
      </c>
      <c r="U485">
        <f t="shared" si="317"/>
        <v>15</v>
      </c>
      <c r="V485">
        <f t="shared" si="318"/>
        <v>4</v>
      </c>
      <c r="W485">
        <f t="shared" si="319"/>
        <v>2026</v>
      </c>
      <c r="X485" s="59">
        <f t="shared" si="320"/>
        <v>1600</v>
      </c>
      <c r="Y485" s="59">
        <f t="shared" si="321"/>
        <v>1600</v>
      </c>
      <c r="Z485" t="str">
        <f t="shared" si="322"/>
        <v>Vencido</v>
      </c>
      <c r="AA485" s="39">
        <v>46157</v>
      </c>
      <c r="AB485" s="33">
        <f t="shared" si="323"/>
        <v>5</v>
      </c>
      <c r="AC485" s="33">
        <f t="shared" si="324"/>
        <v>20</v>
      </c>
      <c r="AD485" s="33">
        <f t="shared" si="325"/>
        <v>1</v>
      </c>
      <c r="AE485" s="36">
        <f t="shared" si="326"/>
        <v>1600</v>
      </c>
      <c r="AF485" s="36">
        <f t="shared" si="327"/>
        <v>0</v>
      </c>
      <c r="AG485" s="36">
        <f t="shared" si="328"/>
        <v>0</v>
      </c>
      <c r="AH485" s="36">
        <f t="shared" si="329"/>
        <v>0</v>
      </c>
    </row>
    <row r="486" spans="1:34" x14ac:dyDescent="0.35">
      <c r="A486" s="31" t="s">
        <v>1929</v>
      </c>
      <c r="B486" s="31" t="s">
        <v>1930</v>
      </c>
      <c r="C486" s="31" t="s">
        <v>834</v>
      </c>
      <c r="D486" s="31" t="s">
        <v>1931</v>
      </c>
      <c r="E486" s="30">
        <v>46127</v>
      </c>
      <c r="F486" s="30">
        <v>46157</v>
      </c>
      <c r="G486" s="31" t="s">
        <v>401</v>
      </c>
      <c r="H486" s="31">
        <v>-37991.360000000001</v>
      </c>
      <c r="I486" s="31">
        <v>-6078.62</v>
      </c>
      <c r="J486" s="31">
        <v>-44069.98</v>
      </c>
      <c r="K486" s="31">
        <v>-2552</v>
      </c>
      <c r="L486" s="31">
        <v>2552</v>
      </c>
      <c r="M486" s="31" t="s">
        <v>504</v>
      </c>
      <c r="N486" s="31" t="s">
        <v>544</v>
      </c>
      <c r="P486" s="65">
        <f t="shared" si="312"/>
        <v>30</v>
      </c>
      <c r="Q486" t="str">
        <f t="shared" si="313"/>
        <v>Crédito</v>
      </c>
      <c r="R486">
        <f t="shared" si="314"/>
        <v>15</v>
      </c>
      <c r="S486">
        <f t="shared" si="315"/>
        <v>5</v>
      </c>
      <c r="T486">
        <f t="shared" si="316"/>
        <v>2026</v>
      </c>
      <c r="U486">
        <f t="shared" si="317"/>
        <v>15</v>
      </c>
      <c r="V486">
        <f t="shared" si="318"/>
        <v>4</v>
      </c>
      <c r="W486">
        <f t="shared" si="319"/>
        <v>2026</v>
      </c>
      <c r="X486" s="59">
        <f t="shared" si="320"/>
        <v>37991.360000000001</v>
      </c>
      <c r="Y486" s="59">
        <f t="shared" si="321"/>
        <v>44069.98</v>
      </c>
      <c r="Z486" t="str">
        <f t="shared" si="322"/>
        <v>Vencido</v>
      </c>
      <c r="AA486" s="39">
        <v>46157</v>
      </c>
      <c r="AB486" s="33">
        <f t="shared" si="323"/>
        <v>5</v>
      </c>
      <c r="AC486" s="33">
        <f t="shared" si="324"/>
        <v>20</v>
      </c>
      <c r="AD486" s="33">
        <f t="shared" si="325"/>
        <v>1</v>
      </c>
      <c r="AE486" s="36">
        <f t="shared" si="326"/>
        <v>37991.360000000001</v>
      </c>
      <c r="AF486" s="36">
        <f t="shared" si="327"/>
        <v>0</v>
      </c>
      <c r="AG486" s="36">
        <f t="shared" si="328"/>
        <v>0</v>
      </c>
      <c r="AH486" s="36">
        <f t="shared" si="329"/>
        <v>0</v>
      </c>
    </row>
    <row r="487" spans="1:34" x14ac:dyDescent="0.35">
      <c r="A487" s="31" t="s">
        <v>1938</v>
      </c>
      <c r="B487" s="31" t="s">
        <v>1939</v>
      </c>
      <c r="C487" s="31" t="s">
        <v>1183</v>
      </c>
      <c r="D487" s="31" t="s">
        <v>1940</v>
      </c>
      <c r="E487" s="30">
        <v>46132</v>
      </c>
      <c r="F487" s="30">
        <v>46162</v>
      </c>
      <c r="G487" s="31" t="s">
        <v>401</v>
      </c>
      <c r="H487" s="31">
        <v>-36213.870000000003</v>
      </c>
      <c r="I487" s="31"/>
      <c r="J487" s="31">
        <v>-36213.870000000003</v>
      </c>
      <c r="K487" s="31">
        <v>-2100</v>
      </c>
      <c r="L487" s="31">
        <v>2100</v>
      </c>
      <c r="M487" s="31" t="s">
        <v>504</v>
      </c>
      <c r="N487" s="31" t="s">
        <v>544</v>
      </c>
      <c r="P487" s="65">
        <f t="shared" si="312"/>
        <v>30</v>
      </c>
      <c r="Q487" t="str">
        <f t="shared" si="313"/>
        <v>Crédito</v>
      </c>
      <c r="R487">
        <f t="shared" si="314"/>
        <v>20</v>
      </c>
      <c r="S487">
        <f t="shared" si="315"/>
        <v>5</v>
      </c>
      <c r="T487">
        <f t="shared" si="316"/>
        <v>2026</v>
      </c>
      <c r="U487">
        <f t="shared" si="317"/>
        <v>20</v>
      </c>
      <c r="V487">
        <f t="shared" si="318"/>
        <v>4</v>
      </c>
      <c r="W487">
        <f t="shared" si="319"/>
        <v>2026</v>
      </c>
      <c r="X487" s="59">
        <f t="shared" si="320"/>
        <v>36213.870000000003</v>
      </c>
      <c r="Y487" s="59">
        <f t="shared" si="321"/>
        <v>36213.870000000003</v>
      </c>
      <c r="Z487" t="str">
        <f t="shared" si="322"/>
        <v>Vigente</v>
      </c>
      <c r="AA487" s="39">
        <v>46157</v>
      </c>
      <c r="AB487" s="33">
        <f t="shared" si="323"/>
        <v>5</v>
      </c>
      <c r="AC487" s="33">
        <f t="shared" si="324"/>
        <v>20</v>
      </c>
      <c r="AD487" s="33">
        <f t="shared" si="325"/>
        <v>0</v>
      </c>
      <c r="AE487" s="36">
        <f t="shared" si="326"/>
        <v>0</v>
      </c>
      <c r="AF487" s="36">
        <f t="shared" si="327"/>
        <v>0</v>
      </c>
      <c r="AG487" s="36">
        <f t="shared" si="328"/>
        <v>0</v>
      </c>
      <c r="AH487" s="36">
        <f t="shared" si="329"/>
        <v>36213.870000000003</v>
      </c>
    </row>
    <row r="488" spans="1:34" x14ac:dyDescent="0.35">
      <c r="A488" s="31" t="s">
        <v>1941</v>
      </c>
      <c r="B488" s="31" t="s">
        <v>1942</v>
      </c>
      <c r="C488" s="31" t="s">
        <v>834</v>
      </c>
      <c r="D488" s="31" t="s">
        <v>1943</v>
      </c>
      <c r="E488" s="30">
        <v>46127</v>
      </c>
      <c r="F488" s="30">
        <v>46157</v>
      </c>
      <c r="G488" s="31" t="s">
        <v>401</v>
      </c>
      <c r="H488" s="31">
        <v>-26766.639999999999</v>
      </c>
      <c r="I488" s="31">
        <v>-4282.66</v>
      </c>
      <c r="J488" s="31">
        <v>-31049.3</v>
      </c>
      <c r="K488" s="31">
        <v>-1798</v>
      </c>
      <c r="L488" s="31">
        <v>1798</v>
      </c>
      <c r="M488" s="31" t="s">
        <v>504</v>
      </c>
      <c r="N488" s="31" t="s">
        <v>544</v>
      </c>
      <c r="P488" s="65">
        <f t="shared" si="312"/>
        <v>30</v>
      </c>
      <c r="Q488" t="str">
        <f t="shared" si="313"/>
        <v>Crédito</v>
      </c>
      <c r="R488">
        <f t="shared" si="314"/>
        <v>15</v>
      </c>
      <c r="S488">
        <f t="shared" si="315"/>
        <v>5</v>
      </c>
      <c r="T488">
        <f t="shared" si="316"/>
        <v>2026</v>
      </c>
      <c r="U488">
        <f t="shared" si="317"/>
        <v>15</v>
      </c>
      <c r="V488">
        <f t="shared" si="318"/>
        <v>4</v>
      </c>
      <c r="W488">
        <f t="shared" si="319"/>
        <v>2026</v>
      </c>
      <c r="X488" s="59">
        <f t="shared" si="320"/>
        <v>26766.639999999999</v>
      </c>
      <c r="Y488" s="59">
        <f t="shared" si="321"/>
        <v>31049.3</v>
      </c>
      <c r="Z488" t="str">
        <f t="shared" si="322"/>
        <v>Vencido</v>
      </c>
      <c r="AA488" s="39">
        <v>46157</v>
      </c>
      <c r="AB488" s="33">
        <f t="shared" si="323"/>
        <v>5</v>
      </c>
      <c r="AC488" s="33">
        <f t="shared" si="324"/>
        <v>20</v>
      </c>
      <c r="AD488" s="33">
        <f t="shared" si="325"/>
        <v>1</v>
      </c>
      <c r="AE488" s="36">
        <f t="shared" si="326"/>
        <v>26766.639999999999</v>
      </c>
      <c r="AF488" s="36">
        <f t="shared" si="327"/>
        <v>0</v>
      </c>
      <c r="AG488" s="36">
        <f t="shared" si="328"/>
        <v>0</v>
      </c>
      <c r="AH488" s="36">
        <f t="shared" si="329"/>
        <v>0</v>
      </c>
    </row>
    <row r="489" spans="1:34" x14ac:dyDescent="0.35">
      <c r="A489" s="31" t="s">
        <v>1838</v>
      </c>
      <c r="B489" s="31" t="s">
        <v>1839</v>
      </c>
      <c r="C489" s="31" t="s">
        <v>834</v>
      </c>
      <c r="D489" s="31" t="s">
        <v>1840</v>
      </c>
      <c r="E489" s="30">
        <v>46127</v>
      </c>
      <c r="F489" s="30">
        <v>46157</v>
      </c>
      <c r="G489" s="31" t="s">
        <v>401</v>
      </c>
      <c r="H489" s="31">
        <v>-37991.360000000001</v>
      </c>
      <c r="I489" s="31">
        <v>-6078.62</v>
      </c>
      <c r="J489" s="31">
        <v>-44069.98</v>
      </c>
      <c r="K489" s="31">
        <v>-2552</v>
      </c>
      <c r="L489" s="31">
        <v>2552</v>
      </c>
      <c r="M489" s="31" t="s">
        <v>504</v>
      </c>
      <c r="N489" s="31" t="s">
        <v>544</v>
      </c>
      <c r="P489" s="65">
        <f t="shared" si="312"/>
        <v>30</v>
      </c>
      <c r="Q489" t="str">
        <f t="shared" si="313"/>
        <v>Crédito</v>
      </c>
      <c r="R489">
        <f t="shared" si="314"/>
        <v>15</v>
      </c>
      <c r="S489">
        <f t="shared" si="315"/>
        <v>5</v>
      </c>
      <c r="T489">
        <f t="shared" si="316"/>
        <v>2026</v>
      </c>
      <c r="U489">
        <f t="shared" si="317"/>
        <v>15</v>
      </c>
      <c r="V489">
        <f t="shared" si="318"/>
        <v>4</v>
      </c>
      <c r="W489">
        <f t="shared" si="319"/>
        <v>2026</v>
      </c>
      <c r="X489" s="59">
        <f t="shared" si="320"/>
        <v>37991.360000000001</v>
      </c>
      <c r="Y489" s="59">
        <f t="shared" si="321"/>
        <v>44069.98</v>
      </c>
      <c r="Z489" t="str">
        <f t="shared" si="322"/>
        <v>Vencido</v>
      </c>
      <c r="AA489" s="39">
        <v>46157</v>
      </c>
      <c r="AB489" s="33">
        <f t="shared" si="323"/>
        <v>5</v>
      </c>
      <c r="AC489" s="33">
        <f t="shared" si="324"/>
        <v>20</v>
      </c>
      <c r="AD489" s="33">
        <f t="shared" si="325"/>
        <v>1</v>
      </c>
      <c r="AE489" s="36">
        <f t="shared" si="326"/>
        <v>37991.360000000001</v>
      </c>
      <c r="AF489" s="36">
        <f t="shared" si="327"/>
        <v>0</v>
      </c>
      <c r="AG489" s="36">
        <f t="shared" si="328"/>
        <v>0</v>
      </c>
      <c r="AH489" s="36">
        <f t="shared" si="329"/>
        <v>0</v>
      </c>
    </row>
    <row r="490" spans="1:34" x14ac:dyDescent="0.35">
      <c r="A490" s="31" t="s">
        <v>1859</v>
      </c>
      <c r="B490" s="31" t="s">
        <v>1860</v>
      </c>
      <c r="C490" s="31" t="s">
        <v>400</v>
      </c>
      <c r="D490" s="31" t="s">
        <v>1861</v>
      </c>
      <c r="E490" s="30">
        <v>46125</v>
      </c>
      <c r="F490" s="30">
        <v>46155</v>
      </c>
      <c r="G490" s="31" t="s">
        <v>401</v>
      </c>
      <c r="H490" s="31">
        <v>-48947.58</v>
      </c>
      <c r="I490" s="31">
        <v>-7831.61</v>
      </c>
      <c r="J490" s="31">
        <v>-56779.19</v>
      </c>
      <c r="K490" s="31">
        <v>-3281.41</v>
      </c>
      <c r="L490" s="31">
        <v>3281.41</v>
      </c>
      <c r="M490" s="31" t="s">
        <v>504</v>
      </c>
      <c r="N490" s="31" t="s">
        <v>544</v>
      </c>
      <c r="P490" s="65">
        <f t="shared" si="312"/>
        <v>30</v>
      </c>
      <c r="Q490" t="str">
        <f t="shared" si="313"/>
        <v>Crédito</v>
      </c>
      <c r="R490">
        <f t="shared" si="314"/>
        <v>13</v>
      </c>
      <c r="S490">
        <f t="shared" si="315"/>
        <v>5</v>
      </c>
      <c r="T490">
        <f t="shared" si="316"/>
        <v>2026</v>
      </c>
      <c r="U490">
        <f t="shared" si="317"/>
        <v>13</v>
      </c>
      <c r="V490">
        <f t="shared" si="318"/>
        <v>4</v>
      </c>
      <c r="W490">
        <f t="shared" si="319"/>
        <v>2026</v>
      </c>
      <c r="X490" s="59">
        <f t="shared" si="320"/>
        <v>48947.58</v>
      </c>
      <c r="Y490" s="59">
        <f t="shared" si="321"/>
        <v>56779.19</v>
      </c>
      <c r="Z490" t="str">
        <f t="shared" si="322"/>
        <v>Vencido</v>
      </c>
      <c r="AA490" s="39">
        <v>46157</v>
      </c>
      <c r="AB490" s="33">
        <f t="shared" si="323"/>
        <v>5</v>
      </c>
      <c r="AC490" s="33">
        <f t="shared" si="324"/>
        <v>20</v>
      </c>
      <c r="AD490" s="33">
        <f t="shared" si="325"/>
        <v>3</v>
      </c>
      <c r="AE490" s="36">
        <f t="shared" si="326"/>
        <v>48947.58</v>
      </c>
      <c r="AF490" s="36">
        <f t="shared" si="327"/>
        <v>0</v>
      </c>
      <c r="AG490" s="36">
        <f t="shared" si="328"/>
        <v>0</v>
      </c>
      <c r="AH490" s="36">
        <f t="shared" si="329"/>
        <v>0</v>
      </c>
    </row>
    <row r="491" spans="1:34" x14ac:dyDescent="0.35">
      <c r="A491" s="31" t="s">
        <v>1862</v>
      </c>
      <c r="B491" s="31" t="s">
        <v>1860</v>
      </c>
      <c r="C491" s="31" t="s">
        <v>400</v>
      </c>
      <c r="D491" s="31" t="s">
        <v>1863</v>
      </c>
      <c r="E491" s="30">
        <v>46125</v>
      </c>
      <c r="F491" s="30">
        <v>46155</v>
      </c>
      <c r="G491" s="31" t="s">
        <v>401</v>
      </c>
      <c r="H491" s="31">
        <v>-12236.89</v>
      </c>
      <c r="I491" s="31">
        <v>-1957.9</v>
      </c>
      <c r="J491" s="31">
        <v>-14194.79</v>
      </c>
      <c r="K491" s="31">
        <v>-820.35</v>
      </c>
      <c r="L491" s="31">
        <v>820.35</v>
      </c>
      <c r="M491" s="31" t="s">
        <v>504</v>
      </c>
      <c r="N491" s="31" t="s">
        <v>544</v>
      </c>
      <c r="P491" s="65">
        <f t="shared" si="312"/>
        <v>30</v>
      </c>
      <c r="Q491" t="str">
        <f t="shared" si="313"/>
        <v>Crédito</v>
      </c>
      <c r="R491">
        <f t="shared" si="314"/>
        <v>13</v>
      </c>
      <c r="S491">
        <f t="shared" si="315"/>
        <v>5</v>
      </c>
      <c r="T491">
        <f t="shared" si="316"/>
        <v>2026</v>
      </c>
      <c r="U491">
        <f t="shared" si="317"/>
        <v>13</v>
      </c>
      <c r="V491">
        <f t="shared" si="318"/>
        <v>4</v>
      </c>
      <c r="W491">
        <f t="shared" si="319"/>
        <v>2026</v>
      </c>
      <c r="X491" s="59">
        <f t="shared" si="320"/>
        <v>12236.89</v>
      </c>
      <c r="Y491" s="59">
        <f t="shared" si="321"/>
        <v>14194.79</v>
      </c>
      <c r="Z491" t="str">
        <f t="shared" si="322"/>
        <v>Vencido</v>
      </c>
      <c r="AA491" s="39">
        <v>46157</v>
      </c>
      <c r="AB491" s="33">
        <f t="shared" si="323"/>
        <v>5</v>
      </c>
      <c r="AC491" s="33">
        <f t="shared" si="324"/>
        <v>20</v>
      </c>
      <c r="AD491" s="33">
        <f t="shared" si="325"/>
        <v>3</v>
      </c>
      <c r="AE491" s="36">
        <f t="shared" si="326"/>
        <v>12236.89</v>
      </c>
      <c r="AF491" s="36">
        <f t="shared" si="327"/>
        <v>0</v>
      </c>
      <c r="AG491" s="36">
        <f t="shared" si="328"/>
        <v>0</v>
      </c>
      <c r="AH491" s="36">
        <f t="shared" si="329"/>
        <v>0</v>
      </c>
    </row>
    <row r="492" spans="1:34" x14ac:dyDescent="0.35">
      <c r="A492" s="31" t="s">
        <v>1864</v>
      </c>
      <c r="B492" s="31" t="s">
        <v>1865</v>
      </c>
      <c r="C492" s="31" t="s">
        <v>400</v>
      </c>
      <c r="D492" s="31" t="s">
        <v>1866</v>
      </c>
      <c r="E492" s="30">
        <v>46125</v>
      </c>
      <c r="F492" s="30">
        <v>46155</v>
      </c>
      <c r="G492" s="31" t="s">
        <v>401</v>
      </c>
      <c r="H492" s="31">
        <v>-73421.36</v>
      </c>
      <c r="I492" s="31">
        <v>-11747.42</v>
      </c>
      <c r="J492" s="31">
        <v>-85168.78</v>
      </c>
      <c r="K492" s="31">
        <v>-4922.1099999999997</v>
      </c>
      <c r="L492" s="31">
        <v>4922.1099999999997</v>
      </c>
      <c r="M492" s="31" t="s">
        <v>504</v>
      </c>
      <c r="N492" s="31" t="s">
        <v>544</v>
      </c>
      <c r="P492" s="65">
        <f t="shared" si="312"/>
        <v>30</v>
      </c>
      <c r="Q492" t="str">
        <f t="shared" si="313"/>
        <v>Crédito</v>
      </c>
      <c r="R492">
        <f t="shared" si="314"/>
        <v>13</v>
      </c>
      <c r="S492">
        <f t="shared" si="315"/>
        <v>5</v>
      </c>
      <c r="T492">
        <f t="shared" si="316"/>
        <v>2026</v>
      </c>
      <c r="U492">
        <f t="shared" si="317"/>
        <v>13</v>
      </c>
      <c r="V492">
        <f t="shared" si="318"/>
        <v>4</v>
      </c>
      <c r="W492">
        <f t="shared" si="319"/>
        <v>2026</v>
      </c>
      <c r="X492" s="59">
        <f t="shared" si="320"/>
        <v>73421.36</v>
      </c>
      <c r="Y492" s="59">
        <f t="shared" si="321"/>
        <v>85168.78</v>
      </c>
      <c r="Z492" t="str">
        <f t="shared" si="322"/>
        <v>Vencido</v>
      </c>
      <c r="AA492" s="39">
        <v>46157</v>
      </c>
      <c r="AB492" s="33">
        <f t="shared" si="323"/>
        <v>5</v>
      </c>
      <c r="AC492" s="33">
        <f t="shared" si="324"/>
        <v>20</v>
      </c>
      <c r="AD492" s="33">
        <f t="shared" si="325"/>
        <v>3</v>
      </c>
      <c r="AE492" s="36">
        <f t="shared" si="326"/>
        <v>73421.36</v>
      </c>
      <c r="AF492" s="36">
        <f t="shared" si="327"/>
        <v>0</v>
      </c>
      <c r="AG492" s="36">
        <f t="shared" si="328"/>
        <v>0</v>
      </c>
      <c r="AH492" s="36">
        <f t="shared" si="329"/>
        <v>0</v>
      </c>
    </row>
    <row r="493" spans="1:34" x14ac:dyDescent="0.35">
      <c r="A493" s="31" t="s">
        <v>1867</v>
      </c>
      <c r="B493" s="31" t="s">
        <v>1868</v>
      </c>
      <c r="C493" s="31" t="s">
        <v>400</v>
      </c>
      <c r="D493" s="31" t="s">
        <v>1869</v>
      </c>
      <c r="E493" s="30">
        <v>46125</v>
      </c>
      <c r="F493" s="30">
        <v>46155</v>
      </c>
      <c r="G493" s="31" t="s">
        <v>401</v>
      </c>
      <c r="H493" s="31">
        <v>-12236.89</v>
      </c>
      <c r="I493" s="31">
        <v>-1957.9</v>
      </c>
      <c r="J493" s="31">
        <v>-14194.79</v>
      </c>
      <c r="K493" s="31">
        <v>-820.35</v>
      </c>
      <c r="L493" s="31">
        <v>820.35</v>
      </c>
      <c r="M493" s="31" t="s">
        <v>504</v>
      </c>
      <c r="N493" s="31" t="s">
        <v>544</v>
      </c>
      <c r="P493" s="65">
        <f t="shared" si="312"/>
        <v>30</v>
      </c>
      <c r="Q493" t="str">
        <f t="shared" si="313"/>
        <v>Crédito</v>
      </c>
      <c r="R493">
        <f t="shared" si="314"/>
        <v>13</v>
      </c>
      <c r="S493">
        <f t="shared" si="315"/>
        <v>5</v>
      </c>
      <c r="T493">
        <f t="shared" si="316"/>
        <v>2026</v>
      </c>
      <c r="U493">
        <f t="shared" si="317"/>
        <v>13</v>
      </c>
      <c r="V493">
        <f t="shared" si="318"/>
        <v>4</v>
      </c>
      <c r="W493">
        <f t="shared" si="319"/>
        <v>2026</v>
      </c>
      <c r="X493" s="59">
        <f t="shared" si="320"/>
        <v>12236.89</v>
      </c>
      <c r="Y493" s="59">
        <f t="shared" si="321"/>
        <v>14194.79</v>
      </c>
      <c r="Z493" t="str">
        <f t="shared" si="322"/>
        <v>Vencido</v>
      </c>
      <c r="AA493" s="39">
        <v>46157</v>
      </c>
      <c r="AB493" s="33">
        <f t="shared" si="323"/>
        <v>5</v>
      </c>
      <c r="AC493" s="33">
        <f t="shared" si="324"/>
        <v>20</v>
      </c>
      <c r="AD493" s="33">
        <f t="shared" si="325"/>
        <v>3</v>
      </c>
      <c r="AE493" s="36">
        <f t="shared" si="326"/>
        <v>12236.89</v>
      </c>
      <c r="AF493" s="36">
        <f t="shared" si="327"/>
        <v>0</v>
      </c>
      <c r="AG493" s="36">
        <f t="shared" si="328"/>
        <v>0</v>
      </c>
      <c r="AH493" s="36">
        <f t="shared" si="329"/>
        <v>0</v>
      </c>
    </row>
    <row r="494" spans="1:34" x14ac:dyDescent="0.35">
      <c r="A494" s="31" t="s">
        <v>1870</v>
      </c>
      <c r="B494" s="31" t="s">
        <v>1871</v>
      </c>
      <c r="C494" s="31" t="s">
        <v>414</v>
      </c>
      <c r="D494" s="31" t="s">
        <v>1872</v>
      </c>
      <c r="E494" s="30">
        <v>46123</v>
      </c>
      <c r="F494" s="30">
        <v>46153</v>
      </c>
      <c r="G494" s="31" t="s">
        <v>395</v>
      </c>
      <c r="H494" s="31">
        <v>-5100</v>
      </c>
      <c r="I494" s="31">
        <v>-816</v>
      </c>
      <c r="J494" s="31">
        <v>-5916</v>
      </c>
      <c r="K494" s="31">
        <v>-5916</v>
      </c>
      <c r="L494" s="31">
        <v>5916</v>
      </c>
      <c r="M494" s="31" t="s">
        <v>504</v>
      </c>
      <c r="N494" s="31" t="s">
        <v>544</v>
      </c>
      <c r="P494" s="65">
        <f t="shared" si="312"/>
        <v>30</v>
      </c>
      <c r="Q494" t="str">
        <f t="shared" si="313"/>
        <v>Crédito</v>
      </c>
      <c r="R494">
        <f t="shared" si="314"/>
        <v>11</v>
      </c>
      <c r="S494">
        <f t="shared" si="315"/>
        <v>5</v>
      </c>
      <c r="T494">
        <f t="shared" si="316"/>
        <v>2026</v>
      </c>
      <c r="U494">
        <f t="shared" si="317"/>
        <v>11</v>
      </c>
      <c r="V494">
        <f t="shared" si="318"/>
        <v>4</v>
      </c>
      <c r="W494">
        <f t="shared" si="319"/>
        <v>2026</v>
      </c>
      <c r="X494" s="59">
        <f t="shared" si="320"/>
        <v>5100</v>
      </c>
      <c r="Y494" s="59">
        <f t="shared" si="321"/>
        <v>5916</v>
      </c>
      <c r="Z494" t="str">
        <f t="shared" si="322"/>
        <v>Vencido</v>
      </c>
      <c r="AA494" s="39">
        <v>46157</v>
      </c>
      <c r="AB494" s="33">
        <f t="shared" si="323"/>
        <v>5</v>
      </c>
      <c r="AC494" s="33">
        <f t="shared" si="324"/>
        <v>20</v>
      </c>
      <c r="AD494" s="33">
        <f t="shared" si="325"/>
        <v>5</v>
      </c>
      <c r="AE494" s="36">
        <f t="shared" si="326"/>
        <v>5100</v>
      </c>
      <c r="AF494" s="36">
        <f t="shared" si="327"/>
        <v>0</v>
      </c>
      <c r="AG494" s="36">
        <f t="shared" si="328"/>
        <v>0</v>
      </c>
      <c r="AH494" s="36">
        <f t="shared" si="329"/>
        <v>0</v>
      </c>
    </row>
    <row r="495" spans="1:34" x14ac:dyDescent="0.35">
      <c r="A495" s="31" t="s">
        <v>1873</v>
      </c>
      <c r="B495" s="31" t="s">
        <v>1874</v>
      </c>
      <c r="C495" s="31" t="s">
        <v>414</v>
      </c>
      <c r="D495" s="31" t="s">
        <v>1875</v>
      </c>
      <c r="E495" s="30">
        <v>46122</v>
      </c>
      <c r="F495" s="30">
        <v>46152</v>
      </c>
      <c r="G495" s="31" t="s">
        <v>395</v>
      </c>
      <c r="H495" s="31">
        <v>-10320</v>
      </c>
      <c r="I495" s="31">
        <v>-1651.2</v>
      </c>
      <c r="J495" s="31">
        <v>-11971.2</v>
      </c>
      <c r="K495" s="31">
        <v>-11971.2</v>
      </c>
      <c r="L495" s="31">
        <v>11971.2</v>
      </c>
      <c r="M495" s="31" t="s">
        <v>504</v>
      </c>
      <c r="N495" s="31" t="s">
        <v>544</v>
      </c>
      <c r="P495" s="65">
        <f t="shared" si="312"/>
        <v>30</v>
      </c>
      <c r="Q495" t="str">
        <f t="shared" si="313"/>
        <v>Crédito</v>
      </c>
      <c r="R495">
        <f t="shared" si="314"/>
        <v>10</v>
      </c>
      <c r="S495">
        <f t="shared" si="315"/>
        <v>5</v>
      </c>
      <c r="T495">
        <f t="shared" si="316"/>
        <v>2026</v>
      </c>
      <c r="U495">
        <f t="shared" si="317"/>
        <v>10</v>
      </c>
      <c r="V495">
        <f t="shared" si="318"/>
        <v>4</v>
      </c>
      <c r="W495">
        <f t="shared" si="319"/>
        <v>2026</v>
      </c>
      <c r="X495" s="59">
        <f t="shared" si="320"/>
        <v>10320</v>
      </c>
      <c r="Y495" s="59">
        <f t="shared" si="321"/>
        <v>11971.2</v>
      </c>
      <c r="Z495" t="str">
        <f t="shared" si="322"/>
        <v>Vencido</v>
      </c>
      <c r="AA495" s="39">
        <v>46157</v>
      </c>
      <c r="AB495" s="33">
        <f t="shared" si="323"/>
        <v>5</v>
      </c>
      <c r="AC495" s="33">
        <f t="shared" si="324"/>
        <v>20</v>
      </c>
      <c r="AD495" s="33">
        <f t="shared" si="325"/>
        <v>6</v>
      </c>
      <c r="AE495" s="36">
        <f t="shared" si="326"/>
        <v>10320</v>
      </c>
      <c r="AF495" s="36">
        <f t="shared" si="327"/>
        <v>0</v>
      </c>
      <c r="AG495" s="36">
        <f t="shared" si="328"/>
        <v>0</v>
      </c>
      <c r="AH495" s="36">
        <f t="shared" si="329"/>
        <v>0</v>
      </c>
    </row>
    <row r="496" spans="1:34" x14ac:dyDescent="0.35">
      <c r="A496" s="31" t="s">
        <v>1876</v>
      </c>
      <c r="B496" s="31" t="s">
        <v>1877</v>
      </c>
      <c r="C496" s="31" t="s">
        <v>1329</v>
      </c>
      <c r="D496" s="31" t="s">
        <v>1878</v>
      </c>
      <c r="E496" s="30">
        <v>46121</v>
      </c>
      <c r="F496" s="30">
        <v>46151</v>
      </c>
      <c r="G496" s="31" t="s">
        <v>401</v>
      </c>
      <c r="H496" s="31">
        <v>-90213.33</v>
      </c>
      <c r="I496" s="31"/>
      <c r="J496" s="31">
        <v>-90213.33</v>
      </c>
      <c r="K496" s="31">
        <v>-5180</v>
      </c>
      <c r="L496" s="31">
        <v>5180</v>
      </c>
      <c r="M496" s="31" t="s">
        <v>504</v>
      </c>
      <c r="N496" s="31" t="s">
        <v>544</v>
      </c>
      <c r="P496" s="65">
        <f t="shared" si="312"/>
        <v>30</v>
      </c>
      <c r="Q496" t="str">
        <f t="shared" si="313"/>
        <v>Crédito</v>
      </c>
      <c r="R496">
        <f t="shared" si="314"/>
        <v>9</v>
      </c>
      <c r="S496">
        <f t="shared" si="315"/>
        <v>5</v>
      </c>
      <c r="T496">
        <f t="shared" si="316"/>
        <v>2026</v>
      </c>
      <c r="U496">
        <f t="shared" si="317"/>
        <v>9</v>
      </c>
      <c r="V496">
        <f t="shared" si="318"/>
        <v>4</v>
      </c>
      <c r="W496">
        <f t="shared" si="319"/>
        <v>2026</v>
      </c>
      <c r="X496" s="59">
        <f t="shared" si="320"/>
        <v>90213.33</v>
      </c>
      <c r="Y496" s="59">
        <f t="shared" si="321"/>
        <v>90213.33</v>
      </c>
      <c r="Z496" t="str">
        <f t="shared" si="322"/>
        <v>Vencido</v>
      </c>
      <c r="AA496" s="39">
        <v>46157</v>
      </c>
      <c r="AB496" s="33">
        <f t="shared" si="323"/>
        <v>5</v>
      </c>
      <c r="AC496" s="33">
        <f t="shared" si="324"/>
        <v>20</v>
      </c>
      <c r="AD496" s="33">
        <f t="shared" si="325"/>
        <v>7</v>
      </c>
      <c r="AE496" s="36">
        <f t="shared" si="326"/>
        <v>90213.33</v>
      </c>
      <c r="AF496" s="36">
        <f t="shared" si="327"/>
        <v>0</v>
      </c>
      <c r="AG496" s="36">
        <f t="shared" si="328"/>
        <v>0</v>
      </c>
      <c r="AH496" s="36">
        <f t="shared" si="329"/>
        <v>0</v>
      </c>
    </row>
    <row r="497" spans="1:34" x14ac:dyDescent="0.35">
      <c r="A497" s="31" t="s">
        <v>1768</v>
      </c>
      <c r="B497" s="31" t="s">
        <v>1769</v>
      </c>
      <c r="C497" s="31" t="s">
        <v>1329</v>
      </c>
      <c r="D497" s="31" t="s">
        <v>1770</v>
      </c>
      <c r="E497" s="30">
        <v>46120</v>
      </c>
      <c r="F497" s="30">
        <v>46150</v>
      </c>
      <c r="G497" s="31" t="s">
        <v>395</v>
      </c>
      <c r="H497" s="31">
        <v>-8580</v>
      </c>
      <c r="I497" s="31">
        <v>-1372.8</v>
      </c>
      <c r="J497" s="31">
        <v>-9952.7999999999993</v>
      </c>
      <c r="K497" s="31">
        <v>-9952.7999999999993</v>
      </c>
      <c r="L497" s="31">
        <v>9952.7999999999993</v>
      </c>
      <c r="M497" s="31" t="s">
        <v>504</v>
      </c>
      <c r="N497" s="31" t="s">
        <v>544</v>
      </c>
      <c r="P497" s="65">
        <f t="shared" si="312"/>
        <v>30</v>
      </c>
      <c r="Q497" t="str">
        <f t="shared" si="313"/>
        <v>Crédito</v>
      </c>
      <c r="R497">
        <f t="shared" si="314"/>
        <v>8</v>
      </c>
      <c r="S497">
        <f t="shared" si="315"/>
        <v>5</v>
      </c>
      <c r="T497">
        <f t="shared" si="316"/>
        <v>2026</v>
      </c>
      <c r="U497">
        <f t="shared" si="317"/>
        <v>8</v>
      </c>
      <c r="V497">
        <f t="shared" si="318"/>
        <v>4</v>
      </c>
      <c r="W497">
        <f t="shared" si="319"/>
        <v>2026</v>
      </c>
      <c r="X497" s="59">
        <f t="shared" si="320"/>
        <v>8580</v>
      </c>
      <c r="Y497" s="59">
        <f t="shared" si="321"/>
        <v>9952.7999999999993</v>
      </c>
      <c r="Z497" t="str">
        <f t="shared" si="322"/>
        <v>Vencido</v>
      </c>
      <c r="AA497" s="39">
        <v>46157</v>
      </c>
      <c r="AB497" s="33">
        <f t="shared" si="323"/>
        <v>5</v>
      </c>
      <c r="AC497" s="33">
        <f t="shared" si="324"/>
        <v>20</v>
      </c>
      <c r="AD497" s="33">
        <f t="shared" si="325"/>
        <v>8</v>
      </c>
      <c r="AE497" s="36">
        <f t="shared" si="326"/>
        <v>8580</v>
      </c>
      <c r="AF497" s="36">
        <f t="shared" si="327"/>
        <v>0</v>
      </c>
      <c r="AG497" s="36">
        <f t="shared" si="328"/>
        <v>0</v>
      </c>
      <c r="AH497" s="36">
        <f t="shared" si="329"/>
        <v>0</v>
      </c>
    </row>
    <row r="498" spans="1:34" x14ac:dyDescent="0.35">
      <c r="A498" s="31" t="s">
        <v>1771</v>
      </c>
      <c r="B498" s="31" t="s">
        <v>1772</v>
      </c>
      <c r="C498" s="31" t="s">
        <v>1329</v>
      </c>
      <c r="D498" s="31" t="s">
        <v>1773</v>
      </c>
      <c r="E498" s="30">
        <v>46120</v>
      </c>
      <c r="F498" s="30">
        <v>46150</v>
      </c>
      <c r="G498" s="31" t="s">
        <v>395</v>
      </c>
      <c r="H498" s="31">
        <v>-10538</v>
      </c>
      <c r="I498" s="31">
        <v>-1686.08</v>
      </c>
      <c r="J498" s="31">
        <v>-12224.08</v>
      </c>
      <c r="K498" s="31">
        <v>-12224.08</v>
      </c>
      <c r="L498" s="31">
        <v>12224.08</v>
      </c>
      <c r="M498" s="31" t="s">
        <v>504</v>
      </c>
      <c r="N498" s="31" t="s">
        <v>544</v>
      </c>
      <c r="P498" s="65">
        <f t="shared" si="312"/>
        <v>30</v>
      </c>
      <c r="Q498" t="str">
        <f t="shared" si="313"/>
        <v>Crédito</v>
      </c>
      <c r="R498">
        <f t="shared" si="314"/>
        <v>8</v>
      </c>
      <c r="S498">
        <f t="shared" si="315"/>
        <v>5</v>
      </c>
      <c r="T498">
        <f t="shared" si="316"/>
        <v>2026</v>
      </c>
      <c r="U498">
        <f t="shared" si="317"/>
        <v>8</v>
      </c>
      <c r="V498">
        <f t="shared" si="318"/>
        <v>4</v>
      </c>
      <c r="W498">
        <f t="shared" si="319"/>
        <v>2026</v>
      </c>
      <c r="X498" s="59">
        <f t="shared" si="320"/>
        <v>10538</v>
      </c>
      <c r="Y498" s="59">
        <f t="shared" si="321"/>
        <v>12224.08</v>
      </c>
      <c r="Z498" t="str">
        <f t="shared" si="322"/>
        <v>Vencido</v>
      </c>
      <c r="AA498" s="39">
        <v>46157</v>
      </c>
      <c r="AB498" s="33">
        <f t="shared" si="323"/>
        <v>5</v>
      </c>
      <c r="AC498" s="33">
        <f t="shared" si="324"/>
        <v>20</v>
      </c>
      <c r="AD498" s="33">
        <f t="shared" si="325"/>
        <v>8</v>
      </c>
      <c r="AE498" s="36">
        <f t="shared" si="326"/>
        <v>10538</v>
      </c>
      <c r="AF498" s="36">
        <f t="shared" si="327"/>
        <v>0</v>
      </c>
      <c r="AG498" s="36">
        <f t="shared" si="328"/>
        <v>0</v>
      </c>
      <c r="AH498" s="36">
        <f t="shared" si="329"/>
        <v>0</v>
      </c>
    </row>
    <row r="499" spans="1:34" x14ac:dyDescent="0.35">
      <c r="A499" s="31" t="s">
        <v>1774</v>
      </c>
      <c r="B499" s="31" t="s">
        <v>1775</v>
      </c>
      <c r="C499" s="31" t="s">
        <v>1329</v>
      </c>
      <c r="D499" s="31" t="s">
        <v>1776</v>
      </c>
      <c r="E499" s="30">
        <v>46120</v>
      </c>
      <c r="F499" s="30">
        <v>46150</v>
      </c>
      <c r="G499" s="31" t="s">
        <v>395</v>
      </c>
      <c r="H499" s="31">
        <v>-31614</v>
      </c>
      <c r="I499" s="31">
        <v>-5058.24</v>
      </c>
      <c r="J499" s="31">
        <v>-36672.239999999998</v>
      </c>
      <c r="K499" s="31">
        <v>-36672.239999999998</v>
      </c>
      <c r="L499" s="31">
        <v>36672.239999999998</v>
      </c>
      <c r="M499" s="31" t="s">
        <v>504</v>
      </c>
      <c r="N499" s="31" t="s">
        <v>544</v>
      </c>
      <c r="P499" s="65">
        <f t="shared" si="312"/>
        <v>30</v>
      </c>
      <c r="Q499" t="str">
        <f t="shared" si="313"/>
        <v>Crédito</v>
      </c>
      <c r="R499">
        <f t="shared" si="314"/>
        <v>8</v>
      </c>
      <c r="S499">
        <f t="shared" si="315"/>
        <v>5</v>
      </c>
      <c r="T499">
        <f t="shared" si="316"/>
        <v>2026</v>
      </c>
      <c r="U499">
        <f t="shared" si="317"/>
        <v>8</v>
      </c>
      <c r="V499">
        <f t="shared" si="318"/>
        <v>4</v>
      </c>
      <c r="W499">
        <f t="shared" si="319"/>
        <v>2026</v>
      </c>
      <c r="X499" s="59">
        <f t="shared" si="320"/>
        <v>31614</v>
      </c>
      <c r="Y499" s="59">
        <f t="shared" si="321"/>
        <v>36672.239999999998</v>
      </c>
      <c r="Z499" t="str">
        <f t="shared" si="322"/>
        <v>Vencido</v>
      </c>
      <c r="AA499" s="39">
        <v>46157</v>
      </c>
      <c r="AB499" s="33">
        <f t="shared" si="323"/>
        <v>5</v>
      </c>
      <c r="AC499" s="33">
        <f t="shared" si="324"/>
        <v>20</v>
      </c>
      <c r="AD499" s="33">
        <f t="shared" si="325"/>
        <v>8</v>
      </c>
      <c r="AE499" s="36">
        <f t="shared" si="326"/>
        <v>31614</v>
      </c>
      <c r="AF499" s="36">
        <f t="shared" si="327"/>
        <v>0</v>
      </c>
      <c r="AG499" s="36">
        <f t="shared" si="328"/>
        <v>0</v>
      </c>
      <c r="AH499" s="36">
        <f t="shared" si="329"/>
        <v>0</v>
      </c>
    </row>
    <row r="500" spans="1:34" x14ac:dyDescent="0.35">
      <c r="A500" s="31" t="s">
        <v>1783</v>
      </c>
      <c r="B500" s="31" t="s">
        <v>1784</v>
      </c>
      <c r="C500" s="31" t="s">
        <v>414</v>
      </c>
      <c r="D500" s="31" t="s">
        <v>1785</v>
      </c>
      <c r="E500" s="30">
        <v>46118</v>
      </c>
      <c r="F500" s="30">
        <v>46148</v>
      </c>
      <c r="G500" s="31" t="s">
        <v>395</v>
      </c>
      <c r="H500" s="31">
        <v>-2900</v>
      </c>
      <c r="I500" s="31">
        <v>-464</v>
      </c>
      <c r="J500" s="31">
        <v>-3364</v>
      </c>
      <c r="K500" s="31">
        <v>-3364</v>
      </c>
      <c r="L500" s="31">
        <v>3364</v>
      </c>
      <c r="M500" s="31" t="s">
        <v>504</v>
      </c>
      <c r="N500" s="31" t="s">
        <v>544</v>
      </c>
      <c r="P500" s="65">
        <f t="shared" si="312"/>
        <v>30</v>
      </c>
      <c r="Q500" t="str">
        <f t="shared" si="313"/>
        <v>Crédito</v>
      </c>
      <c r="R500">
        <f t="shared" si="314"/>
        <v>6</v>
      </c>
      <c r="S500">
        <f t="shared" si="315"/>
        <v>5</v>
      </c>
      <c r="T500">
        <f t="shared" si="316"/>
        <v>2026</v>
      </c>
      <c r="U500">
        <f t="shared" si="317"/>
        <v>6</v>
      </c>
      <c r="V500">
        <f t="shared" si="318"/>
        <v>4</v>
      </c>
      <c r="W500">
        <f t="shared" si="319"/>
        <v>2026</v>
      </c>
      <c r="X500" s="59">
        <f t="shared" si="320"/>
        <v>2900</v>
      </c>
      <c r="Y500" s="59">
        <f t="shared" si="321"/>
        <v>3364</v>
      </c>
      <c r="Z500" t="str">
        <f t="shared" si="322"/>
        <v>Vencido</v>
      </c>
      <c r="AA500" s="39">
        <v>46157</v>
      </c>
      <c r="AB500" s="33">
        <f t="shared" si="323"/>
        <v>5</v>
      </c>
      <c r="AC500" s="33">
        <f t="shared" si="324"/>
        <v>20</v>
      </c>
      <c r="AD500" s="33">
        <f t="shared" si="325"/>
        <v>10</v>
      </c>
      <c r="AE500" s="36">
        <f t="shared" si="326"/>
        <v>2900</v>
      </c>
      <c r="AF500" s="36">
        <f t="shared" si="327"/>
        <v>0</v>
      </c>
      <c r="AG500" s="36">
        <f t="shared" si="328"/>
        <v>0</v>
      </c>
      <c r="AH500" s="36">
        <f t="shared" si="329"/>
        <v>0</v>
      </c>
    </row>
    <row r="501" spans="1:34" x14ac:dyDescent="0.35">
      <c r="A501" s="31" t="s">
        <v>1789</v>
      </c>
      <c r="B501" s="31" t="s">
        <v>1790</v>
      </c>
      <c r="C501" s="31" t="s">
        <v>414</v>
      </c>
      <c r="D501" s="31" t="s">
        <v>1791</v>
      </c>
      <c r="E501" s="30">
        <v>46113</v>
      </c>
      <c r="F501" s="30">
        <v>46143</v>
      </c>
      <c r="G501" s="31" t="s">
        <v>395</v>
      </c>
      <c r="H501" s="31">
        <v>-11000</v>
      </c>
      <c r="I501" s="31">
        <v>-1760</v>
      </c>
      <c r="J501" s="31">
        <v>-12760</v>
      </c>
      <c r="K501" s="31">
        <v>-12760</v>
      </c>
      <c r="L501" s="31">
        <v>12760</v>
      </c>
      <c r="M501" s="31" t="s">
        <v>504</v>
      </c>
      <c r="N501" s="31" t="s">
        <v>544</v>
      </c>
      <c r="P501" s="65">
        <f t="shared" si="312"/>
        <v>30</v>
      </c>
      <c r="Q501" t="str">
        <f t="shared" si="313"/>
        <v>Crédito</v>
      </c>
      <c r="R501">
        <f t="shared" si="314"/>
        <v>1</v>
      </c>
      <c r="S501">
        <f t="shared" si="315"/>
        <v>5</v>
      </c>
      <c r="T501">
        <f t="shared" si="316"/>
        <v>2026</v>
      </c>
      <c r="U501">
        <f t="shared" si="317"/>
        <v>1</v>
      </c>
      <c r="V501">
        <f t="shared" si="318"/>
        <v>4</v>
      </c>
      <c r="W501">
        <f t="shared" si="319"/>
        <v>2026</v>
      </c>
      <c r="X501" s="59">
        <f t="shared" si="320"/>
        <v>11000</v>
      </c>
      <c r="Y501" s="59">
        <f t="shared" si="321"/>
        <v>12760</v>
      </c>
      <c r="Z501" t="str">
        <f t="shared" si="322"/>
        <v>Vencido</v>
      </c>
      <c r="AA501" s="39">
        <v>46157</v>
      </c>
      <c r="AB501" s="33">
        <f t="shared" si="323"/>
        <v>5</v>
      </c>
      <c r="AC501" s="33">
        <f t="shared" si="324"/>
        <v>20</v>
      </c>
      <c r="AD501" s="33">
        <f t="shared" si="325"/>
        <v>15</v>
      </c>
      <c r="AE501" s="36">
        <f t="shared" si="326"/>
        <v>11000</v>
      </c>
      <c r="AF501" s="36">
        <f t="shared" si="327"/>
        <v>0</v>
      </c>
      <c r="AG501" s="36">
        <f t="shared" si="328"/>
        <v>0</v>
      </c>
      <c r="AH501" s="36">
        <f t="shared" si="329"/>
        <v>0</v>
      </c>
    </row>
    <row r="502" spans="1:34" x14ac:dyDescent="0.35">
      <c r="A502" s="13" t="s">
        <v>1741</v>
      </c>
      <c r="B502" s="13" t="s">
        <v>1742</v>
      </c>
      <c r="C502" s="13" t="s">
        <v>644</v>
      </c>
      <c r="D502" s="13" t="s">
        <v>1267</v>
      </c>
      <c r="E502" s="70">
        <v>46109</v>
      </c>
      <c r="F502" s="70">
        <v>46169</v>
      </c>
      <c r="G502" s="13" t="s">
        <v>401</v>
      </c>
      <c r="H502" s="13">
        <f>+J502/1.16</f>
        <v>-817609.93661817047</v>
      </c>
      <c r="I502" s="13">
        <f>+H502*0.16</f>
        <v>-130817.58985890727</v>
      </c>
      <c r="J502" s="13">
        <v>-948427.52647707774</v>
      </c>
      <c r="K502" s="13">
        <v>-72453.600000000006</v>
      </c>
      <c r="L502" s="13">
        <v>72453.600000000006</v>
      </c>
      <c r="M502" s="13" t="s">
        <v>504</v>
      </c>
      <c r="N502" s="31" t="s">
        <v>544</v>
      </c>
      <c r="P502" s="65">
        <f t="shared" si="312"/>
        <v>60</v>
      </c>
      <c r="Q502" t="str">
        <f t="shared" si="313"/>
        <v>Crédito</v>
      </c>
      <c r="R502">
        <f t="shared" si="314"/>
        <v>27</v>
      </c>
      <c r="S502">
        <f t="shared" si="315"/>
        <v>5</v>
      </c>
      <c r="T502">
        <f t="shared" si="316"/>
        <v>2026</v>
      </c>
      <c r="U502">
        <f t="shared" si="317"/>
        <v>28</v>
      </c>
      <c r="V502">
        <f t="shared" si="318"/>
        <v>3</v>
      </c>
      <c r="W502">
        <f t="shared" si="319"/>
        <v>2026</v>
      </c>
      <c r="X502" s="59">
        <f t="shared" si="320"/>
        <v>817609.93661817047</v>
      </c>
      <c r="Y502" s="59">
        <f t="shared" si="321"/>
        <v>948427.52647707774</v>
      </c>
      <c r="Z502" t="str">
        <f t="shared" si="322"/>
        <v>Vigente</v>
      </c>
      <c r="AA502" s="39">
        <v>46157</v>
      </c>
      <c r="AB502" s="33">
        <f t="shared" si="323"/>
        <v>5</v>
      </c>
      <c r="AC502" s="33">
        <f t="shared" si="324"/>
        <v>20</v>
      </c>
      <c r="AD502" s="33">
        <f t="shared" si="325"/>
        <v>0</v>
      </c>
      <c r="AE502" s="36">
        <f t="shared" si="326"/>
        <v>0</v>
      </c>
      <c r="AF502" s="36">
        <f t="shared" si="327"/>
        <v>0</v>
      </c>
      <c r="AG502" s="36">
        <f t="shared" si="328"/>
        <v>0</v>
      </c>
      <c r="AH502" s="36">
        <f t="shared" si="329"/>
        <v>817609.93661817047</v>
      </c>
    </row>
    <row r="503" spans="1:34" x14ac:dyDescent="0.35">
      <c r="A503" s="31" t="s">
        <v>1629</v>
      </c>
      <c r="B503" s="31" t="s">
        <v>1630</v>
      </c>
      <c r="C503" s="31" t="s">
        <v>920</v>
      </c>
      <c r="D503" s="31" t="s">
        <v>1631</v>
      </c>
      <c r="E503" s="30">
        <v>46099</v>
      </c>
      <c r="F503" s="30">
        <v>46129</v>
      </c>
      <c r="G503" s="31" t="s">
        <v>395</v>
      </c>
      <c r="H503" s="31">
        <v>-16250</v>
      </c>
      <c r="I503" s="31"/>
      <c r="J503" s="31">
        <v>-16250</v>
      </c>
      <c r="K503" s="31">
        <v>-16250</v>
      </c>
      <c r="L503" s="31">
        <v>16250</v>
      </c>
      <c r="M503" s="31" t="s">
        <v>504</v>
      </c>
      <c r="N503" s="31" t="s">
        <v>544</v>
      </c>
      <c r="P503" s="65">
        <f t="shared" si="312"/>
        <v>30</v>
      </c>
      <c r="Q503" t="str">
        <f t="shared" si="313"/>
        <v>Crédito</v>
      </c>
      <c r="R503">
        <f t="shared" si="314"/>
        <v>17</v>
      </c>
      <c r="S503">
        <f t="shared" si="315"/>
        <v>4</v>
      </c>
      <c r="T503">
        <f t="shared" si="316"/>
        <v>2026</v>
      </c>
      <c r="U503">
        <f t="shared" si="317"/>
        <v>18</v>
      </c>
      <c r="V503">
        <f t="shared" si="318"/>
        <v>3</v>
      </c>
      <c r="W503">
        <f t="shared" si="319"/>
        <v>2026</v>
      </c>
      <c r="X503" s="59">
        <f t="shared" si="320"/>
        <v>16250</v>
      </c>
      <c r="Y503" s="59">
        <f t="shared" si="321"/>
        <v>16250</v>
      </c>
      <c r="Z503" t="str">
        <f t="shared" si="322"/>
        <v>Vencido</v>
      </c>
      <c r="AA503" s="39">
        <v>46157</v>
      </c>
      <c r="AB503" s="33">
        <f t="shared" si="323"/>
        <v>5</v>
      </c>
      <c r="AC503" s="33">
        <f t="shared" si="324"/>
        <v>20</v>
      </c>
      <c r="AD503" s="33">
        <f t="shared" si="325"/>
        <v>29</v>
      </c>
      <c r="AE503" s="36">
        <f t="shared" si="326"/>
        <v>16250</v>
      </c>
      <c r="AF503" s="36">
        <f t="shared" si="327"/>
        <v>0</v>
      </c>
      <c r="AG503" s="36">
        <f t="shared" si="328"/>
        <v>0</v>
      </c>
      <c r="AH503" s="36">
        <f t="shared" si="329"/>
        <v>0</v>
      </c>
    </row>
    <row r="504" spans="1:34" x14ac:dyDescent="0.35">
      <c r="A504" s="31" t="s">
        <v>1596</v>
      </c>
      <c r="B504" s="31" t="s">
        <v>1597</v>
      </c>
      <c r="C504" s="31" t="s">
        <v>920</v>
      </c>
      <c r="D504" s="31" t="s">
        <v>1598</v>
      </c>
      <c r="E504" s="30">
        <v>46088</v>
      </c>
      <c r="F504" s="30">
        <v>46118</v>
      </c>
      <c r="G504" s="31" t="s">
        <v>395</v>
      </c>
      <c r="H504" s="31">
        <v>-6800</v>
      </c>
      <c r="I504" s="31"/>
      <c r="J504" s="31">
        <v>-6800</v>
      </c>
      <c r="K504" s="31">
        <v>-6800</v>
      </c>
      <c r="L504" s="31">
        <v>6800</v>
      </c>
      <c r="M504" s="31" t="s">
        <v>504</v>
      </c>
      <c r="N504" s="31" t="s">
        <v>544</v>
      </c>
      <c r="P504" s="65">
        <f t="shared" si="312"/>
        <v>30</v>
      </c>
      <c r="Q504" t="str">
        <f t="shared" si="313"/>
        <v>Crédito</v>
      </c>
      <c r="R504">
        <f t="shared" si="314"/>
        <v>6</v>
      </c>
      <c r="S504">
        <f t="shared" si="315"/>
        <v>4</v>
      </c>
      <c r="T504">
        <f t="shared" si="316"/>
        <v>2026</v>
      </c>
      <c r="U504">
        <f t="shared" si="317"/>
        <v>7</v>
      </c>
      <c r="V504">
        <f t="shared" si="318"/>
        <v>3</v>
      </c>
      <c r="W504">
        <f t="shared" si="319"/>
        <v>2026</v>
      </c>
      <c r="X504" s="59">
        <f t="shared" si="320"/>
        <v>6800</v>
      </c>
      <c r="Y504" s="59">
        <f t="shared" si="321"/>
        <v>6800</v>
      </c>
      <c r="Z504" t="str">
        <f t="shared" si="322"/>
        <v>Vencido</v>
      </c>
      <c r="AA504" s="39">
        <v>46157</v>
      </c>
      <c r="AB504" s="33">
        <f t="shared" si="323"/>
        <v>5</v>
      </c>
      <c r="AC504" s="33">
        <f t="shared" si="324"/>
        <v>20</v>
      </c>
      <c r="AD504" s="33">
        <f t="shared" si="325"/>
        <v>40</v>
      </c>
      <c r="AE504" s="36">
        <f t="shared" si="326"/>
        <v>0</v>
      </c>
      <c r="AF504" s="36">
        <f t="shared" si="327"/>
        <v>6800</v>
      </c>
      <c r="AG504" s="36">
        <f t="shared" si="328"/>
        <v>0</v>
      </c>
      <c r="AH504" s="36">
        <f t="shared" si="329"/>
        <v>0</v>
      </c>
    </row>
    <row r="505" spans="1:34" x14ac:dyDescent="0.35">
      <c r="A505" s="31" t="s">
        <v>1599</v>
      </c>
      <c r="B505" s="31" t="s">
        <v>1600</v>
      </c>
      <c r="C505" s="31" t="s">
        <v>920</v>
      </c>
      <c r="D505" s="31" t="s">
        <v>1601</v>
      </c>
      <c r="E505" s="30">
        <v>46088</v>
      </c>
      <c r="F505" s="30">
        <v>46118</v>
      </c>
      <c r="G505" s="31" t="s">
        <v>395</v>
      </c>
      <c r="H505" s="31">
        <v>-7500</v>
      </c>
      <c r="I505" s="31"/>
      <c r="J505" s="31">
        <v>-7500</v>
      </c>
      <c r="K505" s="31">
        <v>-7500</v>
      </c>
      <c r="L505" s="31">
        <v>7500</v>
      </c>
      <c r="M505" s="31" t="s">
        <v>504</v>
      </c>
      <c r="N505" s="31" t="s">
        <v>544</v>
      </c>
      <c r="P505" s="65">
        <f t="shared" si="312"/>
        <v>30</v>
      </c>
      <c r="Q505" t="str">
        <f t="shared" si="313"/>
        <v>Crédito</v>
      </c>
      <c r="R505">
        <f t="shared" si="314"/>
        <v>6</v>
      </c>
      <c r="S505">
        <f t="shared" si="315"/>
        <v>4</v>
      </c>
      <c r="T505">
        <f t="shared" si="316"/>
        <v>2026</v>
      </c>
      <c r="U505">
        <f t="shared" si="317"/>
        <v>7</v>
      </c>
      <c r="V505">
        <f t="shared" si="318"/>
        <v>3</v>
      </c>
      <c r="W505">
        <f t="shared" si="319"/>
        <v>2026</v>
      </c>
      <c r="X505" s="59">
        <f t="shared" si="320"/>
        <v>7500</v>
      </c>
      <c r="Y505" s="59">
        <f t="shared" si="321"/>
        <v>7500</v>
      </c>
      <c r="Z505" t="str">
        <f t="shared" si="322"/>
        <v>Vencido</v>
      </c>
      <c r="AA505" s="39">
        <v>46157</v>
      </c>
      <c r="AB505" s="33">
        <f t="shared" si="323"/>
        <v>5</v>
      </c>
      <c r="AC505" s="33">
        <f t="shared" si="324"/>
        <v>20</v>
      </c>
      <c r="AD505" s="33">
        <f t="shared" si="325"/>
        <v>40</v>
      </c>
      <c r="AE505" s="36">
        <f t="shared" si="326"/>
        <v>0</v>
      </c>
      <c r="AF505" s="36">
        <f t="shared" si="327"/>
        <v>7500</v>
      </c>
      <c r="AG505" s="36">
        <f t="shared" si="328"/>
        <v>0</v>
      </c>
      <c r="AH505" s="36">
        <f t="shared" si="329"/>
        <v>0</v>
      </c>
    </row>
    <row r="506" spans="1:34" x14ac:dyDescent="0.35">
      <c r="A506" s="31" t="s">
        <v>1602</v>
      </c>
      <c r="B506" s="31" t="s">
        <v>1603</v>
      </c>
      <c r="C506" s="31" t="s">
        <v>920</v>
      </c>
      <c r="D506" s="31" t="s">
        <v>1604</v>
      </c>
      <c r="E506" s="30">
        <v>46088</v>
      </c>
      <c r="F506" s="30">
        <v>46118</v>
      </c>
      <c r="G506" s="31" t="s">
        <v>395</v>
      </c>
      <c r="H506" s="31">
        <v>-15000</v>
      </c>
      <c r="I506" s="31"/>
      <c r="J506" s="31">
        <v>-15000</v>
      </c>
      <c r="K506" s="31">
        <v>-15000</v>
      </c>
      <c r="L506" s="31">
        <v>15000</v>
      </c>
      <c r="M506" s="31" t="s">
        <v>504</v>
      </c>
      <c r="N506" s="31" t="s">
        <v>544</v>
      </c>
      <c r="P506" s="65">
        <f t="shared" si="312"/>
        <v>30</v>
      </c>
      <c r="Q506" t="str">
        <f t="shared" si="313"/>
        <v>Crédito</v>
      </c>
      <c r="R506">
        <f t="shared" si="314"/>
        <v>6</v>
      </c>
      <c r="S506">
        <f t="shared" si="315"/>
        <v>4</v>
      </c>
      <c r="T506">
        <f t="shared" si="316"/>
        <v>2026</v>
      </c>
      <c r="U506">
        <f t="shared" si="317"/>
        <v>7</v>
      </c>
      <c r="V506">
        <f t="shared" si="318"/>
        <v>3</v>
      </c>
      <c r="W506">
        <f t="shared" si="319"/>
        <v>2026</v>
      </c>
      <c r="X506" s="59">
        <f t="shared" si="320"/>
        <v>15000</v>
      </c>
      <c r="Y506" s="59">
        <f t="shared" si="321"/>
        <v>15000</v>
      </c>
      <c r="Z506" t="str">
        <f t="shared" si="322"/>
        <v>Vencido</v>
      </c>
      <c r="AA506" s="39">
        <v>46157</v>
      </c>
      <c r="AB506" s="33">
        <f t="shared" si="323"/>
        <v>5</v>
      </c>
      <c r="AC506" s="33">
        <f t="shared" si="324"/>
        <v>20</v>
      </c>
      <c r="AD506" s="33">
        <f t="shared" si="325"/>
        <v>40</v>
      </c>
      <c r="AE506" s="36">
        <f t="shared" si="326"/>
        <v>0</v>
      </c>
      <c r="AF506" s="36">
        <f t="shared" si="327"/>
        <v>15000</v>
      </c>
      <c r="AG506" s="36">
        <f t="shared" si="328"/>
        <v>0</v>
      </c>
      <c r="AH506" s="36">
        <f t="shared" si="329"/>
        <v>0</v>
      </c>
    </row>
    <row r="507" spans="1:34" x14ac:dyDescent="0.35">
      <c r="A507" s="31" t="s">
        <v>1531</v>
      </c>
      <c r="B507" s="31" t="s">
        <v>1532</v>
      </c>
      <c r="C507" s="31" t="s">
        <v>546</v>
      </c>
      <c r="D507" s="31" t="s">
        <v>1533</v>
      </c>
      <c r="E507" s="30">
        <v>46087</v>
      </c>
      <c r="F507" s="30">
        <v>46117</v>
      </c>
      <c r="G507" s="31" t="s">
        <v>395</v>
      </c>
      <c r="H507" s="31">
        <v>-495038</v>
      </c>
      <c r="I507" s="31"/>
      <c r="J507" s="31">
        <v>-495038</v>
      </c>
      <c r="K507" s="31">
        <v>-495038</v>
      </c>
      <c r="L507" s="31">
        <v>495038</v>
      </c>
      <c r="M507" s="31" t="s">
        <v>504</v>
      </c>
      <c r="N507" s="31" t="s">
        <v>544</v>
      </c>
      <c r="P507" s="65">
        <f t="shared" si="312"/>
        <v>30</v>
      </c>
      <c r="Q507" t="str">
        <f t="shared" si="313"/>
        <v>Crédito</v>
      </c>
      <c r="R507">
        <f t="shared" si="314"/>
        <v>5</v>
      </c>
      <c r="S507">
        <f t="shared" si="315"/>
        <v>4</v>
      </c>
      <c r="T507">
        <f t="shared" si="316"/>
        <v>2026</v>
      </c>
      <c r="U507">
        <f t="shared" si="317"/>
        <v>6</v>
      </c>
      <c r="V507">
        <f t="shared" si="318"/>
        <v>3</v>
      </c>
      <c r="W507">
        <f t="shared" si="319"/>
        <v>2026</v>
      </c>
      <c r="X507" s="59">
        <f t="shared" si="320"/>
        <v>495038</v>
      </c>
      <c r="Y507" s="59">
        <f t="shared" si="321"/>
        <v>495038</v>
      </c>
      <c r="Z507" t="str">
        <f t="shared" si="322"/>
        <v>Vencido</v>
      </c>
      <c r="AA507" s="39">
        <v>46157</v>
      </c>
      <c r="AB507" s="33">
        <f t="shared" si="323"/>
        <v>5</v>
      </c>
      <c r="AC507" s="33">
        <f t="shared" si="324"/>
        <v>20</v>
      </c>
      <c r="AD507" s="33">
        <f t="shared" si="325"/>
        <v>41</v>
      </c>
      <c r="AE507" s="36">
        <f t="shared" si="326"/>
        <v>0</v>
      </c>
      <c r="AF507" s="36">
        <f t="shared" si="327"/>
        <v>495038</v>
      </c>
      <c r="AG507" s="36">
        <f t="shared" si="328"/>
        <v>0</v>
      </c>
      <c r="AH507" s="36">
        <f t="shared" si="329"/>
        <v>0</v>
      </c>
    </row>
    <row r="508" spans="1:34" x14ac:dyDescent="0.35">
      <c r="A508" s="31" t="s">
        <v>1540</v>
      </c>
      <c r="B508" s="31" t="s">
        <v>1541</v>
      </c>
      <c r="C508" s="31" t="s">
        <v>920</v>
      </c>
      <c r="D508" s="31" t="s">
        <v>1542</v>
      </c>
      <c r="E508" s="30">
        <v>46085</v>
      </c>
      <c r="F508" s="30">
        <v>46115</v>
      </c>
      <c r="G508" s="31" t="s">
        <v>395</v>
      </c>
      <c r="H508" s="31">
        <v>-6800</v>
      </c>
      <c r="I508" s="31"/>
      <c r="J508" s="31">
        <v>-6800</v>
      </c>
      <c r="K508" s="31">
        <v>-6800</v>
      </c>
      <c r="L508" s="31">
        <v>6800</v>
      </c>
      <c r="M508" s="31" t="s">
        <v>504</v>
      </c>
      <c r="N508" s="31" t="s">
        <v>544</v>
      </c>
      <c r="P508" s="65">
        <f t="shared" si="312"/>
        <v>30</v>
      </c>
      <c r="Q508" t="str">
        <f t="shared" si="313"/>
        <v>Crédito</v>
      </c>
      <c r="R508">
        <f t="shared" si="314"/>
        <v>3</v>
      </c>
      <c r="S508">
        <f t="shared" si="315"/>
        <v>4</v>
      </c>
      <c r="T508">
        <f t="shared" si="316"/>
        <v>2026</v>
      </c>
      <c r="U508">
        <f t="shared" si="317"/>
        <v>4</v>
      </c>
      <c r="V508">
        <f t="shared" si="318"/>
        <v>3</v>
      </c>
      <c r="W508">
        <f t="shared" si="319"/>
        <v>2026</v>
      </c>
      <c r="X508" s="59">
        <f t="shared" si="320"/>
        <v>6800</v>
      </c>
      <c r="Y508" s="59">
        <f t="shared" si="321"/>
        <v>6800</v>
      </c>
      <c r="Z508" t="str">
        <f t="shared" si="322"/>
        <v>Vencido</v>
      </c>
      <c r="AA508" s="39">
        <v>46157</v>
      </c>
      <c r="AB508" s="33">
        <f t="shared" si="323"/>
        <v>5</v>
      </c>
      <c r="AC508" s="33">
        <f t="shared" si="324"/>
        <v>20</v>
      </c>
      <c r="AD508" s="33">
        <f t="shared" si="325"/>
        <v>43</v>
      </c>
      <c r="AE508" s="36">
        <f t="shared" si="326"/>
        <v>0</v>
      </c>
      <c r="AF508" s="36">
        <f t="shared" si="327"/>
        <v>6800</v>
      </c>
      <c r="AG508" s="36">
        <f t="shared" si="328"/>
        <v>0</v>
      </c>
      <c r="AH508" s="36">
        <f t="shared" si="329"/>
        <v>0</v>
      </c>
    </row>
    <row r="509" spans="1:34" x14ac:dyDescent="0.35">
      <c r="A509" s="31" t="s">
        <v>955</v>
      </c>
      <c r="B509" s="31" t="s">
        <v>956</v>
      </c>
      <c r="C509" s="31" t="s">
        <v>545</v>
      </c>
      <c r="D509" s="31" t="s">
        <v>957</v>
      </c>
      <c r="E509" s="30">
        <v>45932</v>
      </c>
      <c r="F509" s="30">
        <v>45962</v>
      </c>
      <c r="G509" s="31" t="s">
        <v>395</v>
      </c>
      <c r="H509" s="31">
        <v>-14985</v>
      </c>
      <c r="I509" s="31">
        <v>-2397.6</v>
      </c>
      <c r="J509" s="31">
        <v>-17382.599999999999</v>
      </c>
      <c r="K509" s="31">
        <v>-17382.599999999999</v>
      </c>
      <c r="L509" s="31">
        <v>17382.599999999999</v>
      </c>
      <c r="M509" s="31" t="s">
        <v>504</v>
      </c>
      <c r="N509" s="31" t="s">
        <v>544</v>
      </c>
      <c r="P509" s="65">
        <f t="shared" si="312"/>
        <v>30</v>
      </c>
      <c r="Q509" t="str">
        <f t="shared" si="313"/>
        <v>Crédito</v>
      </c>
      <c r="R509">
        <f t="shared" si="314"/>
        <v>1</v>
      </c>
      <c r="S509">
        <f t="shared" si="315"/>
        <v>11</v>
      </c>
      <c r="T509">
        <f t="shared" si="316"/>
        <v>2025</v>
      </c>
      <c r="U509">
        <f t="shared" si="317"/>
        <v>2</v>
      </c>
      <c r="V509">
        <f t="shared" si="318"/>
        <v>10</v>
      </c>
      <c r="W509">
        <f t="shared" si="319"/>
        <v>2025</v>
      </c>
      <c r="X509" s="59">
        <f t="shared" si="320"/>
        <v>14985</v>
      </c>
      <c r="Y509" s="59">
        <f t="shared" si="321"/>
        <v>17382.599999999999</v>
      </c>
      <c r="Z509" t="str">
        <f t="shared" si="322"/>
        <v>Vencido</v>
      </c>
      <c r="AA509" s="39">
        <v>46157</v>
      </c>
      <c r="AB509" s="33">
        <f t="shared" si="323"/>
        <v>5</v>
      </c>
      <c r="AC509" s="33">
        <f t="shared" si="324"/>
        <v>20</v>
      </c>
      <c r="AD509" s="33">
        <f t="shared" si="325"/>
        <v>196</v>
      </c>
      <c r="AE509" s="36">
        <f t="shared" si="326"/>
        <v>0</v>
      </c>
      <c r="AF509" s="36">
        <f t="shared" si="327"/>
        <v>0</v>
      </c>
      <c r="AG509" s="36">
        <f t="shared" si="328"/>
        <v>14985</v>
      </c>
      <c r="AH509" s="36">
        <f t="shared" si="329"/>
        <v>0</v>
      </c>
    </row>
    <row r="510" spans="1:34" x14ac:dyDescent="0.35">
      <c r="A510" s="31" t="s">
        <v>947</v>
      </c>
      <c r="B510" s="31" t="s">
        <v>948</v>
      </c>
      <c r="C510" s="31" t="s">
        <v>545</v>
      </c>
      <c r="D510" s="31" t="s">
        <v>949</v>
      </c>
      <c r="E510" s="30">
        <v>45927</v>
      </c>
      <c r="F510" s="30">
        <v>45957</v>
      </c>
      <c r="G510" s="31" t="s">
        <v>395</v>
      </c>
      <c r="H510" s="31">
        <v>-7600</v>
      </c>
      <c r="I510" s="31">
        <v>-1216</v>
      </c>
      <c r="J510" s="31">
        <v>-8816</v>
      </c>
      <c r="K510" s="31">
        <v>-8816</v>
      </c>
      <c r="L510" s="31">
        <v>8816</v>
      </c>
      <c r="M510" s="31" t="s">
        <v>504</v>
      </c>
      <c r="N510" s="31" t="s">
        <v>544</v>
      </c>
      <c r="P510" s="65">
        <f t="shared" si="312"/>
        <v>30</v>
      </c>
      <c r="Q510" t="str">
        <f t="shared" si="313"/>
        <v>Crédito</v>
      </c>
      <c r="R510">
        <f t="shared" si="314"/>
        <v>27</v>
      </c>
      <c r="S510">
        <f t="shared" si="315"/>
        <v>10</v>
      </c>
      <c r="T510">
        <f t="shared" si="316"/>
        <v>2025</v>
      </c>
      <c r="U510">
        <f t="shared" si="317"/>
        <v>27</v>
      </c>
      <c r="V510">
        <f t="shared" si="318"/>
        <v>9</v>
      </c>
      <c r="W510">
        <f t="shared" si="319"/>
        <v>2025</v>
      </c>
      <c r="X510" s="59">
        <f t="shared" si="320"/>
        <v>7600</v>
      </c>
      <c r="Y510" s="59">
        <f t="shared" si="321"/>
        <v>8816</v>
      </c>
      <c r="Z510" t="str">
        <f t="shared" si="322"/>
        <v>Vencido</v>
      </c>
      <c r="AA510" s="39">
        <v>46157</v>
      </c>
      <c r="AB510" s="33">
        <f t="shared" si="323"/>
        <v>5</v>
      </c>
      <c r="AC510" s="33">
        <f t="shared" si="324"/>
        <v>20</v>
      </c>
      <c r="AD510" s="33">
        <f t="shared" si="325"/>
        <v>201</v>
      </c>
      <c r="AE510" s="36">
        <f t="shared" si="326"/>
        <v>0</v>
      </c>
      <c r="AF510" s="36">
        <f t="shared" si="327"/>
        <v>0</v>
      </c>
      <c r="AG510" s="36">
        <f t="shared" si="328"/>
        <v>7600</v>
      </c>
      <c r="AH510" s="36">
        <f t="shared" si="329"/>
        <v>0</v>
      </c>
    </row>
    <row r="511" spans="1:34" x14ac:dyDescent="0.35">
      <c r="A511" s="31" t="s">
        <v>950</v>
      </c>
      <c r="B511" s="31" t="s">
        <v>951</v>
      </c>
      <c r="C511" s="31" t="s">
        <v>920</v>
      </c>
      <c r="D511" s="31" t="s">
        <v>952</v>
      </c>
      <c r="E511" s="30">
        <v>45924</v>
      </c>
      <c r="F511" s="30">
        <v>45954</v>
      </c>
      <c r="G511" s="31" t="s">
        <v>395</v>
      </c>
      <c r="H511" s="31">
        <v>-2499.98</v>
      </c>
      <c r="I511" s="31"/>
      <c r="J511" s="31">
        <v>-2499.98</v>
      </c>
      <c r="K511" s="31">
        <v>-2499.98</v>
      </c>
      <c r="L511" s="31">
        <v>2499.98</v>
      </c>
      <c r="M511" s="31" t="s">
        <v>504</v>
      </c>
      <c r="N511" s="31" t="s">
        <v>544</v>
      </c>
      <c r="P511" s="65">
        <f t="shared" si="312"/>
        <v>30</v>
      </c>
      <c r="Q511" t="str">
        <f t="shared" si="313"/>
        <v>Crédito</v>
      </c>
      <c r="R511">
        <f t="shared" si="314"/>
        <v>24</v>
      </c>
      <c r="S511">
        <f t="shared" si="315"/>
        <v>10</v>
      </c>
      <c r="T511">
        <f t="shared" si="316"/>
        <v>2025</v>
      </c>
      <c r="U511">
        <f t="shared" si="317"/>
        <v>24</v>
      </c>
      <c r="V511">
        <f t="shared" si="318"/>
        <v>9</v>
      </c>
      <c r="W511">
        <f t="shared" si="319"/>
        <v>2025</v>
      </c>
      <c r="X511" s="59">
        <f t="shared" si="320"/>
        <v>2499.98</v>
      </c>
      <c r="Y511" s="59">
        <f t="shared" si="321"/>
        <v>2499.98</v>
      </c>
      <c r="Z511" t="str">
        <f t="shared" si="322"/>
        <v>Vencido</v>
      </c>
      <c r="AA511" s="39">
        <v>46157</v>
      </c>
      <c r="AB511" s="33">
        <f t="shared" si="323"/>
        <v>5</v>
      </c>
      <c r="AC511" s="33">
        <f t="shared" si="324"/>
        <v>20</v>
      </c>
      <c r="AD511" s="33">
        <f t="shared" si="325"/>
        <v>204</v>
      </c>
      <c r="AE511" s="36">
        <f t="shared" si="326"/>
        <v>0</v>
      </c>
      <c r="AF511" s="36">
        <f t="shared" si="327"/>
        <v>0</v>
      </c>
      <c r="AG511" s="36">
        <f t="shared" si="328"/>
        <v>2499.98</v>
      </c>
      <c r="AH511" s="36">
        <f t="shared" si="329"/>
        <v>0</v>
      </c>
    </row>
    <row r="512" spans="1:34" x14ac:dyDescent="0.35">
      <c r="A512" s="31" t="s">
        <v>938</v>
      </c>
      <c r="B512" s="31" t="s">
        <v>939</v>
      </c>
      <c r="C512" s="31" t="s">
        <v>545</v>
      </c>
      <c r="D512" s="31" t="s">
        <v>940</v>
      </c>
      <c r="E512" s="30">
        <v>45923</v>
      </c>
      <c r="F512" s="30">
        <v>45953</v>
      </c>
      <c r="G512" s="31" t="s">
        <v>401</v>
      </c>
      <c r="H512" s="31">
        <v>-23857.03</v>
      </c>
      <c r="I512" s="31">
        <v>-3817.12</v>
      </c>
      <c r="J512" s="31">
        <v>-27674.15</v>
      </c>
      <c r="K512" s="31">
        <v>-1503.36</v>
      </c>
      <c r="L512" s="31">
        <v>1503.36</v>
      </c>
      <c r="M512" s="31" t="s">
        <v>504</v>
      </c>
      <c r="N512" s="31" t="s">
        <v>544</v>
      </c>
      <c r="P512" s="65">
        <f t="shared" si="312"/>
        <v>30</v>
      </c>
      <c r="Q512" t="str">
        <f t="shared" si="313"/>
        <v>Crédito</v>
      </c>
      <c r="R512">
        <f t="shared" si="314"/>
        <v>23</v>
      </c>
      <c r="S512">
        <f t="shared" si="315"/>
        <v>10</v>
      </c>
      <c r="T512">
        <f t="shared" si="316"/>
        <v>2025</v>
      </c>
      <c r="U512">
        <f t="shared" si="317"/>
        <v>23</v>
      </c>
      <c r="V512">
        <f t="shared" si="318"/>
        <v>9</v>
      </c>
      <c r="W512">
        <f t="shared" si="319"/>
        <v>2025</v>
      </c>
      <c r="X512" s="59">
        <f t="shared" si="320"/>
        <v>23857.03</v>
      </c>
      <c r="Y512" s="59">
        <f t="shared" si="321"/>
        <v>27674.15</v>
      </c>
      <c r="Z512" t="str">
        <f t="shared" si="322"/>
        <v>Vencido</v>
      </c>
      <c r="AA512" s="39">
        <v>46157</v>
      </c>
      <c r="AB512" s="33">
        <f t="shared" si="323"/>
        <v>5</v>
      </c>
      <c r="AC512" s="33">
        <f t="shared" si="324"/>
        <v>20</v>
      </c>
      <c r="AD512" s="33">
        <f t="shared" si="325"/>
        <v>205</v>
      </c>
      <c r="AE512" s="36">
        <f t="shared" si="326"/>
        <v>0</v>
      </c>
      <c r="AF512" s="36">
        <f t="shared" si="327"/>
        <v>0</v>
      </c>
      <c r="AG512" s="36">
        <f t="shared" si="328"/>
        <v>23857.03</v>
      </c>
      <c r="AH512" s="36">
        <f t="shared" si="329"/>
        <v>0</v>
      </c>
    </row>
    <row r="513" spans="1:34" x14ac:dyDescent="0.35">
      <c r="A513" s="31" t="s">
        <v>927</v>
      </c>
      <c r="B513" s="31" t="s">
        <v>928</v>
      </c>
      <c r="C513" s="31" t="s">
        <v>545</v>
      </c>
      <c r="D513" s="31" t="s">
        <v>929</v>
      </c>
      <c r="E513" s="30">
        <v>45905</v>
      </c>
      <c r="F513" s="30">
        <v>45935</v>
      </c>
      <c r="G513" s="31" t="s">
        <v>401</v>
      </c>
      <c r="H513" s="31">
        <v>-7240.47</v>
      </c>
      <c r="I513" s="31">
        <v>-1158.48</v>
      </c>
      <c r="J513" s="31">
        <v>-8398.9500000000007</v>
      </c>
      <c r="K513" s="31">
        <v>-447.76</v>
      </c>
      <c r="L513" s="31">
        <v>447.76</v>
      </c>
      <c r="M513" s="31" t="s">
        <v>504</v>
      </c>
      <c r="N513" s="31" t="s">
        <v>544</v>
      </c>
      <c r="P513" s="65">
        <f t="shared" si="312"/>
        <v>30</v>
      </c>
      <c r="Q513" t="str">
        <f t="shared" si="313"/>
        <v>Crédito</v>
      </c>
      <c r="R513">
        <f t="shared" si="314"/>
        <v>5</v>
      </c>
      <c r="S513">
        <f t="shared" si="315"/>
        <v>10</v>
      </c>
      <c r="T513">
        <f t="shared" si="316"/>
        <v>2025</v>
      </c>
      <c r="U513">
        <f t="shared" si="317"/>
        <v>5</v>
      </c>
      <c r="V513">
        <f t="shared" si="318"/>
        <v>9</v>
      </c>
      <c r="W513">
        <f t="shared" si="319"/>
        <v>2025</v>
      </c>
      <c r="X513" s="59">
        <f t="shared" si="320"/>
        <v>7240.47</v>
      </c>
      <c r="Y513" s="59">
        <f t="shared" si="321"/>
        <v>8398.9500000000007</v>
      </c>
      <c r="Z513" t="str">
        <f t="shared" si="322"/>
        <v>Vencido</v>
      </c>
      <c r="AA513" s="39">
        <v>46157</v>
      </c>
      <c r="AB513" s="33">
        <f t="shared" si="323"/>
        <v>5</v>
      </c>
      <c r="AC513" s="33">
        <f t="shared" si="324"/>
        <v>20</v>
      </c>
      <c r="AD513" s="33">
        <f t="shared" si="325"/>
        <v>223</v>
      </c>
      <c r="AE513" s="36">
        <f t="shared" si="326"/>
        <v>0</v>
      </c>
      <c r="AF513" s="36">
        <f t="shared" si="327"/>
        <v>0</v>
      </c>
      <c r="AG513" s="36">
        <f t="shared" si="328"/>
        <v>7240.47</v>
      </c>
      <c r="AH513" s="36">
        <f t="shared" si="329"/>
        <v>0</v>
      </c>
    </row>
    <row r="514" spans="1:34" x14ac:dyDescent="0.35">
      <c r="A514" s="31" t="s">
        <v>930</v>
      </c>
      <c r="B514" s="31" t="s">
        <v>928</v>
      </c>
      <c r="C514" s="31" t="s">
        <v>545</v>
      </c>
      <c r="D514" s="31" t="s">
        <v>931</v>
      </c>
      <c r="E514" s="30">
        <v>45904</v>
      </c>
      <c r="F514" s="30">
        <v>45934</v>
      </c>
      <c r="G514" s="31" t="s">
        <v>401</v>
      </c>
      <c r="H514" s="31">
        <v>-21639.89</v>
      </c>
      <c r="I514" s="31">
        <v>-3462.38</v>
      </c>
      <c r="J514" s="31">
        <v>-25102.27</v>
      </c>
      <c r="K514" s="31">
        <v>-1343.28</v>
      </c>
      <c r="L514" s="31">
        <v>1343.28</v>
      </c>
      <c r="M514" s="31" t="s">
        <v>504</v>
      </c>
      <c r="N514" s="31" t="s">
        <v>544</v>
      </c>
      <c r="P514" s="65">
        <f t="shared" si="312"/>
        <v>30</v>
      </c>
      <c r="Q514" t="str">
        <f t="shared" si="313"/>
        <v>Crédito</v>
      </c>
      <c r="R514">
        <f t="shared" si="314"/>
        <v>4</v>
      </c>
      <c r="S514">
        <f t="shared" si="315"/>
        <v>10</v>
      </c>
      <c r="T514">
        <f t="shared" si="316"/>
        <v>2025</v>
      </c>
      <c r="U514">
        <f t="shared" si="317"/>
        <v>4</v>
      </c>
      <c r="V514">
        <f t="shared" si="318"/>
        <v>9</v>
      </c>
      <c r="W514">
        <f t="shared" si="319"/>
        <v>2025</v>
      </c>
      <c r="X514" s="59">
        <f t="shared" si="320"/>
        <v>21639.89</v>
      </c>
      <c r="Y514" s="59">
        <f t="shared" si="321"/>
        <v>25102.27</v>
      </c>
      <c r="Z514" t="str">
        <f t="shared" si="322"/>
        <v>Vencido</v>
      </c>
      <c r="AA514" s="39">
        <v>46157</v>
      </c>
      <c r="AB514" s="33">
        <f t="shared" si="323"/>
        <v>5</v>
      </c>
      <c r="AC514" s="33">
        <f t="shared" si="324"/>
        <v>20</v>
      </c>
      <c r="AD514" s="33">
        <f t="shared" si="325"/>
        <v>224</v>
      </c>
      <c r="AE514" s="36">
        <f t="shared" si="326"/>
        <v>0</v>
      </c>
      <c r="AF514" s="36">
        <f t="shared" si="327"/>
        <v>0</v>
      </c>
      <c r="AG514" s="36">
        <f t="shared" si="328"/>
        <v>21639.89</v>
      </c>
      <c r="AH514" s="36">
        <f t="shared" si="329"/>
        <v>0</v>
      </c>
    </row>
    <row r="515" spans="1:34" x14ac:dyDescent="0.35">
      <c r="A515" s="31" t="s">
        <v>932</v>
      </c>
      <c r="B515" s="31" t="s">
        <v>933</v>
      </c>
      <c r="C515" s="31" t="s">
        <v>920</v>
      </c>
      <c r="D515" s="31" t="s">
        <v>934</v>
      </c>
      <c r="E515" s="30">
        <v>45909</v>
      </c>
      <c r="F515" s="30">
        <v>45939</v>
      </c>
      <c r="G515" s="31" t="s">
        <v>395</v>
      </c>
      <c r="H515" s="31">
        <v>-5000</v>
      </c>
      <c r="I515" s="31"/>
      <c r="J515" s="31">
        <v>-5000</v>
      </c>
      <c r="K515" s="31">
        <v>-5000</v>
      </c>
      <c r="L515" s="31">
        <v>5000</v>
      </c>
      <c r="M515" s="31" t="s">
        <v>504</v>
      </c>
      <c r="N515" s="31" t="s">
        <v>544</v>
      </c>
      <c r="P515" s="65">
        <f t="shared" si="312"/>
        <v>30</v>
      </c>
      <c r="Q515" t="str">
        <f t="shared" si="313"/>
        <v>Crédito</v>
      </c>
      <c r="R515">
        <f t="shared" si="314"/>
        <v>9</v>
      </c>
      <c r="S515">
        <f t="shared" si="315"/>
        <v>10</v>
      </c>
      <c r="T515">
        <f t="shared" si="316"/>
        <v>2025</v>
      </c>
      <c r="U515">
        <f t="shared" si="317"/>
        <v>9</v>
      </c>
      <c r="V515">
        <f t="shared" si="318"/>
        <v>9</v>
      </c>
      <c r="W515">
        <f t="shared" si="319"/>
        <v>2025</v>
      </c>
      <c r="X515" s="59">
        <f t="shared" si="320"/>
        <v>5000</v>
      </c>
      <c r="Y515" s="59">
        <f t="shared" si="321"/>
        <v>5000</v>
      </c>
      <c r="Z515" t="str">
        <f t="shared" si="322"/>
        <v>Vencido</v>
      </c>
      <c r="AA515" s="39">
        <v>46157</v>
      </c>
      <c r="AB515" s="33">
        <f t="shared" si="323"/>
        <v>5</v>
      </c>
      <c r="AC515" s="33">
        <f t="shared" si="324"/>
        <v>20</v>
      </c>
      <c r="AD515" s="33">
        <f t="shared" si="325"/>
        <v>219</v>
      </c>
      <c r="AE515" s="36">
        <f t="shared" si="326"/>
        <v>0</v>
      </c>
      <c r="AF515" s="36">
        <f t="shared" si="327"/>
        <v>0</v>
      </c>
      <c r="AG515" s="36">
        <f t="shared" si="328"/>
        <v>5000</v>
      </c>
      <c r="AH515" s="36">
        <f t="shared" si="329"/>
        <v>0</v>
      </c>
    </row>
    <row r="516" spans="1:34" x14ac:dyDescent="0.35">
      <c r="A516" s="13" t="s">
        <v>923</v>
      </c>
      <c r="B516" s="13" t="s">
        <v>924</v>
      </c>
      <c r="C516" s="13" t="s">
        <v>545</v>
      </c>
      <c r="D516" s="13" t="s">
        <v>925</v>
      </c>
      <c r="E516" s="70">
        <v>45903</v>
      </c>
      <c r="F516" s="70">
        <v>45933</v>
      </c>
      <c r="G516" s="13" t="s">
        <v>401</v>
      </c>
      <c r="H516" s="13">
        <v>-24244.53</v>
      </c>
      <c r="I516" s="13">
        <v>-3879.12</v>
      </c>
      <c r="J516" s="13">
        <v>-28123.65</v>
      </c>
      <c r="K516" s="13">
        <v>-1503.36</v>
      </c>
      <c r="L516" s="13">
        <v>1503.36</v>
      </c>
      <c r="M516" s="13" t="s">
        <v>504</v>
      </c>
      <c r="N516" s="31" t="s">
        <v>544</v>
      </c>
      <c r="P516" s="65">
        <f t="shared" si="312"/>
        <v>30</v>
      </c>
      <c r="Q516" t="str">
        <f t="shared" si="313"/>
        <v>Crédito</v>
      </c>
      <c r="R516">
        <f t="shared" si="314"/>
        <v>3</v>
      </c>
      <c r="S516">
        <f t="shared" si="315"/>
        <v>10</v>
      </c>
      <c r="T516">
        <f t="shared" si="316"/>
        <v>2025</v>
      </c>
      <c r="U516">
        <f t="shared" si="317"/>
        <v>3</v>
      </c>
      <c r="V516">
        <f t="shared" si="318"/>
        <v>9</v>
      </c>
      <c r="W516">
        <f t="shared" si="319"/>
        <v>2025</v>
      </c>
      <c r="X516" s="59">
        <f t="shared" si="320"/>
        <v>24244.53</v>
      </c>
      <c r="Y516" s="59">
        <f t="shared" si="321"/>
        <v>28123.65</v>
      </c>
      <c r="Z516" t="str">
        <f t="shared" si="322"/>
        <v>Vencido</v>
      </c>
      <c r="AA516" s="39">
        <v>46157</v>
      </c>
      <c r="AB516" s="33">
        <f t="shared" si="323"/>
        <v>5</v>
      </c>
      <c r="AC516" s="33">
        <f t="shared" si="324"/>
        <v>20</v>
      </c>
      <c r="AD516" s="33">
        <f t="shared" si="325"/>
        <v>225</v>
      </c>
      <c r="AE516" s="36">
        <f t="shared" si="326"/>
        <v>0</v>
      </c>
      <c r="AF516" s="36">
        <f t="shared" si="327"/>
        <v>0</v>
      </c>
      <c r="AG516" s="36">
        <f t="shared" si="328"/>
        <v>24244.53</v>
      </c>
      <c r="AH516" s="36">
        <f t="shared" si="329"/>
        <v>0</v>
      </c>
    </row>
    <row r="517" spans="1:34" x14ac:dyDescent="0.35">
      <c r="A517" s="13" t="s">
        <v>905</v>
      </c>
      <c r="B517" s="13" t="s">
        <v>906</v>
      </c>
      <c r="C517" s="13" t="s">
        <v>545</v>
      </c>
      <c r="D517" s="13" t="s">
        <v>907</v>
      </c>
      <c r="E517" s="70">
        <v>45888</v>
      </c>
      <c r="F517" s="70">
        <v>45918</v>
      </c>
      <c r="G517" s="13" t="s">
        <v>395</v>
      </c>
      <c r="H517" s="13">
        <v>-12600</v>
      </c>
      <c r="I517" s="13">
        <v>-2016</v>
      </c>
      <c r="J517" s="13">
        <v>-14616</v>
      </c>
      <c r="K517" s="13">
        <v>-14616</v>
      </c>
      <c r="L517" s="13">
        <v>14616</v>
      </c>
      <c r="M517" s="13" t="s">
        <v>504</v>
      </c>
      <c r="N517" s="31" t="s">
        <v>544</v>
      </c>
      <c r="P517" s="65">
        <f t="shared" si="312"/>
        <v>30</v>
      </c>
      <c r="Q517" t="str">
        <f t="shared" si="313"/>
        <v>Crédito</v>
      </c>
      <c r="R517">
        <f t="shared" si="314"/>
        <v>18</v>
      </c>
      <c r="S517">
        <f t="shared" si="315"/>
        <v>9</v>
      </c>
      <c r="T517">
        <f t="shared" si="316"/>
        <v>2025</v>
      </c>
      <c r="U517">
        <f t="shared" si="317"/>
        <v>19</v>
      </c>
      <c r="V517">
        <f t="shared" si="318"/>
        <v>8</v>
      </c>
      <c r="W517">
        <f t="shared" si="319"/>
        <v>2025</v>
      </c>
      <c r="X517" s="59">
        <f t="shared" si="320"/>
        <v>12600</v>
      </c>
      <c r="Y517" s="59">
        <f t="shared" si="321"/>
        <v>14616</v>
      </c>
      <c r="Z517" t="str">
        <f t="shared" si="322"/>
        <v>Vencido</v>
      </c>
      <c r="AA517" s="39">
        <v>46157</v>
      </c>
      <c r="AB517" s="33">
        <f t="shared" si="323"/>
        <v>5</v>
      </c>
      <c r="AC517" s="33">
        <f t="shared" si="324"/>
        <v>20</v>
      </c>
      <c r="AD517" s="33">
        <f t="shared" si="325"/>
        <v>240</v>
      </c>
      <c r="AE517" s="36">
        <f t="shared" si="326"/>
        <v>0</v>
      </c>
      <c r="AF517" s="36">
        <f t="shared" si="327"/>
        <v>0</v>
      </c>
      <c r="AG517" s="36">
        <f t="shared" si="328"/>
        <v>12600</v>
      </c>
      <c r="AH517" s="36">
        <f t="shared" si="329"/>
        <v>0</v>
      </c>
    </row>
    <row r="518" spans="1:34" x14ac:dyDescent="0.35">
      <c r="A518" s="13" t="s">
        <v>908</v>
      </c>
      <c r="B518" s="13" t="s">
        <v>909</v>
      </c>
      <c r="C518" s="13" t="s">
        <v>545</v>
      </c>
      <c r="D518" s="13" t="s">
        <v>910</v>
      </c>
      <c r="E518" s="70">
        <v>45888</v>
      </c>
      <c r="F518" s="70">
        <v>45918</v>
      </c>
      <c r="G518" s="13" t="s">
        <v>395</v>
      </c>
      <c r="H518" s="13">
        <v>-21000</v>
      </c>
      <c r="I518" s="13">
        <v>-3360</v>
      </c>
      <c r="J518" s="13">
        <v>-24360</v>
      </c>
      <c r="K518" s="13">
        <v>-24360</v>
      </c>
      <c r="L518" s="13">
        <v>24360</v>
      </c>
      <c r="M518" s="13" t="s">
        <v>504</v>
      </c>
      <c r="N518" s="31" t="s">
        <v>544</v>
      </c>
      <c r="P518" s="65">
        <f t="shared" si="312"/>
        <v>30</v>
      </c>
      <c r="Q518" t="str">
        <f t="shared" si="313"/>
        <v>Crédito</v>
      </c>
      <c r="R518">
        <f t="shared" si="314"/>
        <v>18</v>
      </c>
      <c r="S518">
        <f t="shared" si="315"/>
        <v>9</v>
      </c>
      <c r="T518">
        <f t="shared" si="316"/>
        <v>2025</v>
      </c>
      <c r="U518">
        <f t="shared" si="317"/>
        <v>19</v>
      </c>
      <c r="V518">
        <f t="shared" si="318"/>
        <v>8</v>
      </c>
      <c r="W518">
        <f t="shared" si="319"/>
        <v>2025</v>
      </c>
      <c r="X518" s="59">
        <f t="shared" si="320"/>
        <v>21000</v>
      </c>
      <c r="Y518" s="59">
        <f t="shared" si="321"/>
        <v>24360</v>
      </c>
      <c r="Z518" t="str">
        <f t="shared" si="322"/>
        <v>Vencido</v>
      </c>
      <c r="AA518" s="39">
        <v>46157</v>
      </c>
      <c r="AB518" s="33">
        <f t="shared" si="323"/>
        <v>5</v>
      </c>
      <c r="AC518" s="33">
        <f t="shared" si="324"/>
        <v>20</v>
      </c>
      <c r="AD518" s="33">
        <f t="shared" si="325"/>
        <v>240</v>
      </c>
      <c r="AE518" s="36">
        <f t="shared" si="326"/>
        <v>0</v>
      </c>
      <c r="AF518" s="36">
        <f t="shared" si="327"/>
        <v>0</v>
      </c>
      <c r="AG518" s="36">
        <f t="shared" si="328"/>
        <v>21000</v>
      </c>
      <c r="AH518" s="36">
        <f t="shared" si="329"/>
        <v>0</v>
      </c>
    </row>
    <row r="519" spans="1:34" x14ac:dyDescent="0.35">
      <c r="A519" s="13" t="s">
        <v>911</v>
      </c>
      <c r="B519" s="13" t="s">
        <v>912</v>
      </c>
      <c r="C519" s="13" t="s">
        <v>545</v>
      </c>
      <c r="D519" s="13" t="s">
        <v>913</v>
      </c>
      <c r="E519" s="70">
        <v>45881</v>
      </c>
      <c r="F519" s="70">
        <v>45911</v>
      </c>
      <c r="G519" s="13" t="s">
        <v>395</v>
      </c>
      <c r="H519" s="13">
        <v>-7600</v>
      </c>
      <c r="I519" s="13">
        <v>-1216</v>
      </c>
      <c r="J519" s="13">
        <v>-8816</v>
      </c>
      <c r="K519" s="13">
        <v>-8816</v>
      </c>
      <c r="L519" s="13">
        <v>8816</v>
      </c>
      <c r="M519" s="13" t="s">
        <v>504</v>
      </c>
      <c r="N519" s="31" t="s">
        <v>544</v>
      </c>
      <c r="P519" s="65">
        <f t="shared" si="312"/>
        <v>30</v>
      </c>
      <c r="Q519" t="str">
        <f t="shared" si="313"/>
        <v>Crédito</v>
      </c>
      <c r="R519">
        <f t="shared" si="314"/>
        <v>11</v>
      </c>
      <c r="S519">
        <f t="shared" si="315"/>
        <v>9</v>
      </c>
      <c r="T519">
        <f t="shared" si="316"/>
        <v>2025</v>
      </c>
      <c r="U519">
        <f t="shared" si="317"/>
        <v>12</v>
      </c>
      <c r="V519">
        <f t="shared" si="318"/>
        <v>8</v>
      </c>
      <c r="W519">
        <f t="shared" si="319"/>
        <v>2025</v>
      </c>
      <c r="X519" s="59">
        <f t="shared" si="320"/>
        <v>7600</v>
      </c>
      <c r="Y519" s="59">
        <f t="shared" si="321"/>
        <v>8816</v>
      </c>
      <c r="Z519" t="str">
        <f t="shared" si="322"/>
        <v>Vencido</v>
      </c>
      <c r="AA519" s="39">
        <v>46157</v>
      </c>
      <c r="AB519" s="33">
        <f t="shared" si="323"/>
        <v>5</v>
      </c>
      <c r="AC519" s="33">
        <f t="shared" si="324"/>
        <v>20</v>
      </c>
      <c r="AD519" s="33">
        <f t="shared" si="325"/>
        <v>247</v>
      </c>
      <c r="AE519" s="36">
        <f t="shared" si="326"/>
        <v>0</v>
      </c>
      <c r="AF519" s="36">
        <f t="shared" si="327"/>
        <v>0</v>
      </c>
      <c r="AG519" s="36">
        <f t="shared" si="328"/>
        <v>7600</v>
      </c>
      <c r="AH519" s="36">
        <f t="shared" si="329"/>
        <v>0</v>
      </c>
    </row>
    <row r="520" spans="1:34" x14ac:dyDescent="0.35">
      <c r="A520" s="13" t="s">
        <v>914</v>
      </c>
      <c r="B520" s="13" t="s">
        <v>915</v>
      </c>
      <c r="C520" s="13" t="s">
        <v>545</v>
      </c>
      <c r="D520" s="13" t="s">
        <v>916</v>
      </c>
      <c r="E520" s="70">
        <v>45883</v>
      </c>
      <c r="F520" s="70">
        <v>45913</v>
      </c>
      <c r="G520" s="13" t="s">
        <v>401</v>
      </c>
      <c r="H520" s="13">
        <v>-7416.85</v>
      </c>
      <c r="I520" s="13">
        <v>-1186.7</v>
      </c>
      <c r="J520" s="13">
        <v>-8603.5499999999993</v>
      </c>
      <c r="K520" s="13">
        <v>-461.68</v>
      </c>
      <c r="L520" s="13">
        <v>461.68</v>
      </c>
      <c r="M520" s="13" t="s">
        <v>504</v>
      </c>
      <c r="N520" s="31" t="s">
        <v>544</v>
      </c>
      <c r="P520" s="65">
        <f t="shared" ref="P520:P529" si="330">+F520-E520</f>
        <v>30</v>
      </c>
      <c r="Q520" t="str">
        <f t="shared" ref="Q520:Q529" si="331">IF(P520&gt;1,"Crédito","Contado")</f>
        <v>Crédito</v>
      </c>
      <c r="R520">
        <f t="shared" ref="R520:R529" si="332">DAY(F520)</f>
        <v>13</v>
      </c>
      <c r="S520">
        <f t="shared" ref="S520:S529" si="333">MONTH(F520)</f>
        <v>9</v>
      </c>
      <c r="T520">
        <f t="shared" ref="T520:T529" si="334">YEAR(F520)</f>
        <v>2025</v>
      </c>
      <c r="U520">
        <f t="shared" ref="U520:U529" si="335">DAY(E520)</f>
        <v>14</v>
      </c>
      <c r="V520">
        <f t="shared" ref="V520:V529" si="336">MONTH(E520)</f>
        <v>8</v>
      </c>
      <c r="W520">
        <f t="shared" ref="W520:W529" si="337">YEAR(E520)</f>
        <v>2025</v>
      </c>
      <c r="X520" s="59">
        <f t="shared" ref="X520:X529" si="338">+H520*-1</f>
        <v>7416.85</v>
      </c>
      <c r="Y520" s="59">
        <f t="shared" ref="Y520:Y529" si="339">+J520*-1</f>
        <v>8603.5499999999993</v>
      </c>
      <c r="Z520" t="str">
        <f t="shared" ref="Z520:Z529" si="340">IF(F520&gt;AA520,"Vigente","Vencido")</f>
        <v>Vencido</v>
      </c>
      <c r="AA520" s="39">
        <v>46157</v>
      </c>
      <c r="AB520" s="33">
        <f t="shared" ref="AB520:AB528" si="341">MONTH(AA520)</f>
        <v>5</v>
      </c>
      <c r="AC520" s="33">
        <f t="shared" ref="AC520:AC528" si="342">WEEKNUM(AA520)</f>
        <v>20</v>
      </c>
      <c r="AD520" s="33">
        <f t="shared" ref="AD520:AD528" si="343">IF(Z520="Vencido",AA520-F520+1,0)</f>
        <v>245</v>
      </c>
      <c r="AE520" s="36">
        <f t="shared" ref="AE520:AE528" si="344">IF(AD520&gt;0,IF(AD520&lt;31,X520,0),0)</f>
        <v>0</v>
      </c>
      <c r="AF520" s="36">
        <f t="shared" ref="AF520:AF528" si="345">IF(AD520&gt;30,IF(AD520&lt;61,X520,0),0)</f>
        <v>0</v>
      </c>
      <c r="AG520" s="36">
        <f t="shared" ref="AG520:AG528" si="346">IF(AD520&gt;60,X520,0)</f>
        <v>7416.85</v>
      </c>
      <c r="AH520" s="36">
        <f t="shared" ref="AH520:AH528" si="347">IF(Z520="Vigente",X520,0)</f>
        <v>0</v>
      </c>
    </row>
    <row r="521" spans="1:34" x14ac:dyDescent="0.35">
      <c r="A521" s="13" t="s">
        <v>917</v>
      </c>
      <c r="B521" s="13" t="s">
        <v>918</v>
      </c>
      <c r="C521" s="13" t="s">
        <v>545</v>
      </c>
      <c r="D521" s="13" t="s">
        <v>919</v>
      </c>
      <c r="E521" s="70">
        <v>45883</v>
      </c>
      <c r="F521" s="70">
        <v>45913</v>
      </c>
      <c r="G521" s="13" t="s">
        <v>395</v>
      </c>
      <c r="H521" s="13">
        <v>-11220</v>
      </c>
      <c r="I521" s="13">
        <v>-1795.2</v>
      </c>
      <c r="J521" s="13">
        <v>-13015.2</v>
      </c>
      <c r="K521" s="13">
        <v>-13015.2</v>
      </c>
      <c r="L521" s="13">
        <v>13015.2</v>
      </c>
      <c r="M521" s="13" t="s">
        <v>504</v>
      </c>
      <c r="N521" s="31" t="s">
        <v>544</v>
      </c>
      <c r="P521" s="65">
        <f t="shared" si="330"/>
        <v>30</v>
      </c>
      <c r="Q521" t="str">
        <f t="shared" si="331"/>
        <v>Crédito</v>
      </c>
      <c r="R521">
        <f t="shared" si="332"/>
        <v>13</v>
      </c>
      <c r="S521">
        <f t="shared" si="333"/>
        <v>9</v>
      </c>
      <c r="T521">
        <f t="shared" si="334"/>
        <v>2025</v>
      </c>
      <c r="U521">
        <f t="shared" si="335"/>
        <v>14</v>
      </c>
      <c r="V521">
        <f t="shared" si="336"/>
        <v>8</v>
      </c>
      <c r="W521">
        <f t="shared" si="337"/>
        <v>2025</v>
      </c>
      <c r="X521" s="59">
        <f t="shared" si="338"/>
        <v>11220</v>
      </c>
      <c r="Y521" s="59">
        <f t="shared" si="339"/>
        <v>13015.2</v>
      </c>
      <c r="Z521" t="str">
        <f t="shared" si="340"/>
        <v>Vencido</v>
      </c>
      <c r="AA521" s="39">
        <v>46157</v>
      </c>
      <c r="AB521" s="33">
        <f t="shared" si="341"/>
        <v>5</v>
      </c>
      <c r="AC521" s="33">
        <f t="shared" si="342"/>
        <v>20</v>
      </c>
      <c r="AD521" s="33">
        <f t="shared" si="343"/>
        <v>245</v>
      </c>
      <c r="AE521" s="36">
        <f t="shared" si="344"/>
        <v>0</v>
      </c>
      <c r="AF521" s="36">
        <f t="shared" si="345"/>
        <v>0</v>
      </c>
      <c r="AG521" s="36">
        <f t="shared" si="346"/>
        <v>11220</v>
      </c>
      <c r="AH521" s="36">
        <f t="shared" si="347"/>
        <v>0</v>
      </c>
    </row>
    <row r="522" spans="1:34" x14ac:dyDescent="0.35">
      <c r="A522" s="31" t="s">
        <v>891</v>
      </c>
      <c r="B522" s="31" t="s">
        <v>892</v>
      </c>
      <c r="C522" s="31" t="s">
        <v>406</v>
      </c>
      <c r="D522" s="31" t="s">
        <v>893</v>
      </c>
      <c r="E522" s="30">
        <v>45882</v>
      </c>
      <c r="F522" s="30">
        <v>45912</v>
      </c>
      <c r="G522" s="31" t="s">
        <v>395</v>
      </c>
      <c r="H522" s="31">
        <v>-12540</v>
      </c>
      <c r="I522" s="31">
        <v>-1849.65</v>
      </c>
      <c r="J522" s="31">
        <v>-14389.65</v>
      </c>
      <c r="K522" s="31">
        <v>-14389.65</v>
      </c>
      <c r="L522" s="31">
        <v>14389.65</v>
      </c>
      <c r="M522" s="31" t="s">
        <v>504</v>
      </c>
      <c r="N522" s="31" t="s">
        <v>544</v>
      </c>
      <c r="P522" s="65">
        <f t="shared" si="330"/>
        <v>30</v>
      </c>
      <c r="Q522" t="str">
        <f t="shared" si="331"/>
        <v>Crédito</v>
      </c>
      <c r="R522">
        <f t="shared" si="332"/>
        <v>12</v>
      </c>
      <c r="S522">
        <f t="shared" si="333"/>
        <v>9</v>
      </c>
      <c r="T522">
        <f t="shared" si="334"/>
        <v>2025</v>
      </c>
      <c r="U522">
        <f t="shared" si="335"/>
        <v>13</v>
      </c>
      <c r="V522">
        <f t="shared" si="336"/>
        <v>8</v>
      </c>
      <c r="W522">
        <f t="shared" si="337"/>
        <v>2025</v>
      </c>
      <c r="X522" s="59">
        <f t="shared" si="338"/>
        <v>12540</v>
      </c>
      <c r="Y522" s="59">
        <f t="shared" si="339"/>
        <v>14389.65</v>
      </c>
      <c r="Z522" t="str">
        <f t="shared" si="340"/>
        <v>Vencido</v>
      </c>
      <c r="AA522" s="39">
        <v>46157</v>
      </c>
      <c r="AB522" s="33">
        <f t="shared" si="341"/>
        <v>5</v>
      </c>
      <c r="AC522" s="33">
        <f t="shared" si="342"/>
        <v>20</v>
      </c>
      <c r="AD522" s="33">
        <f t="shared" si="343"/>
        <v>246</v>
      </c>
      <c r="AE522" s="36">
        <f t="shared" si="344"/>
        <v>0</v>
      </c>
      <c r="AF522" s="36">
        <f t="shared" si="345"/>
        <v>0</v>
      </c>
      <c r="AG522" s="36">
        <f t="shared" si="346"/>
        <v>12540</v>
      </c>
      <c r="AH522" s="36">
        <f t="shared" si="347"/>
        <v>0</v>
      </c>
    </row>
    <row r="523" spans="1:34" x14ac:dyDescent="0.35">
      <c r="A523" s="31" t="s">
        <v>894</v>
      </c>
      <c r="B523" s="31" t="s">
        <v>895</v>
      </c>
      <c r="C523" s="31" t="s">
        <v>545</v>
      </c>
      <c r="D523" s="31" t="s">
        <v>896</v>
      </c>
      <c r="E523" s="30">
        <v>45875</v>
      </c>
      <c r="F523" s="30">
        <v>45905</v>
      </c>
      <c r="G523" s="31" t="s">
        <v>395</v>
      </c>
      <c r="H523" s="31">
        <v>-14985</v>
      </c>
      <c r="I523" s="31">
        <v>-2397.6</v>
      </c>
      <c r="J523" s="31">
        <v>-17382.599999999999</v>
      </c>
      <c r="K523" s="31">
        <v>-17382.599999999999</v>
      </c>
      <c r="L523" s="31">
        <v>17382.599999999999</v>
      </c>
      <c r="M523" s="31" t="s">
        <v>504</v>
      </c>
      <c r="N523" s="31" t="s">
        <v>544</v>
      </c>
      <c r="P523" s="65">
        <f t="shared" si="330"/>
        <v>30</v>
      </c>
      <c r="Q523" t="str">
        <f t="shared" si="331"/>
        <v>Crédito</v>
      </c>
      <c r="R523">
        <f t="shared" si="332"/>
        <v>5</v>
      </c>
      <c r="S523">
        <f t="shared" si="333"/>
        <v>9</v>
      </c>
      <c r="T523">
        <f t="shared" si="334"/>
        <v>2025</v>
      </c>
      <c r="U523">
        <f t="shared" si="335"/>
        <v>6</v>
      </c>
      <c r="V523">
        <f t="shared" si="336"/>
        <v>8</v>
      </c>
      <c r="W523">
        <f t="shared" si="337"/>
        <v>2025</v>
      </c>
      <c r="X523" s="59">
        <f t="shared" si="338"/>
        <v>14985</v>
      </c>
      <c r="Y523" s="59">
        <f t="shared" si="339"/>
        <v>17382.599999999999</v>
      </c>
      <c r="Z523" t="str">
        <f t="shared" si="340"/>
        <v>Vencido</v>
      </c>
      <c r="AA523" s="39">
        <v>46157</v>
      </c>
      <c r="AB523" s="33">
        <f t="shared" si="341"/>
        <v>5</v>
      </c>
      <c r="AC523" s="33">
        <f t="shared" si="342"/>
        <v>20</v>
      </c>
      <c r="AD523" s="33">
        <f t="shared" si="343"/>
        <v>253</v>
      </c>
      <c r="AE523" s="36">
        <f t="shared" si="344"/>
        <v>0</v>
      </c>
      <c r="AF523" s="36">
        <f t="shared" si="345"/>
        <v>0</v>
      </c>
      <c r="AG523" s="36">
        <f t="shared" si="346"/>
        <v>14985</v>
      </c>
      <c r="AH523" s="36">
        <f t="shared" si="347"/>
        <v>0</v>
      </c>
    </row>
    <row r="524" spans="1:34" x14ac:dyDescent="0.35">
      <c r="A524" s="31" t="s">
        <v>897</v>
      </c>
      <c r="B524" s="31" t="s">
        <v>898</v>
      </c>
      <c r="C524" s="31" t="s">
        <v>545</v>
      </c>
      <c r="D524" s="31" t="s">
        <v>899</v>
      </c>
      <c r="E524" s="30">
        <v>45876</v>
      </c>
      <c r="F524" s="30">
        <v>45906</v>
      </c>
      <c r="G524" s="31" t="s">
        <v>395</v>
      </c>
      <c r="H524" s="31">
        <v>-26500</v>
      </c>
      <c r="I524" s="31">
        <v>-4240</v>
      </c>
      <c r="J524" s="31">
        <v>-30740</v>
      </c>
      <c r="K524" s="31">
        <v>-30740</v>
      </c>
      <c r="L524" s="31">
        <v>30740</v>
      </c>
      <c r="M524" s="31" t="s">
        <v>504</v>
      </c>
      <c r="N524" s="31" t="s">
        <v>544</v>
      </c>
      <c r="P524" s="65">
        <f t="shared" si="330"/>
        <v>30</v>
      </c>
      <c r="Q524" t="str">
        <f t="shared" si="331"/>
        <v>Crédito</v>
      </c>
      <c r="R524">
        <f t="shared" si="332"/>
        <v>6</v>
      </c>
      <c r="S524">
        <f t="shared" si="333"/>
        <v>9</v>
      </c>
      <c r="T524">
        <f t="shared" si="334"/>
        <v>2025</v>
      </c>
      <c r="U524">
        <f t="shared" si="335"/>
        <v>7</v>
      </c>
      <c r="V524">
        <f t="shared" si="336"/>
        <v>8</v>
      </c>
      <c r="W524">
        <f t="shared" si="337"/>
        <v>2025</v>
      </c>
      <c r="X524" s="59">
        <f t="shared" si="338"/>
        <v>26500</v>
      </c>
      <c r="Y524" s="59">
        <f t="shared" si="339"/>
        <v>30740</v>
      </c>
      <c r="Z524" t="str">
        <f t="shared" si="340"/>
        <v>Vencido</v>
      </c>
      <c r="AA524" s="39">
        <v>46157</v>
      </c>
      <c r="AB524" s="33">
        <f t="shared" si="341"/>
        <v>5</v>
      </c>
      <c r="AC524" s="33">
        <f t="shared" si="342"/>
        <v>20</v>
      </c>
      <c r="AD524" s="33">
        <f t="shared" si="343"/>
        <v>252</v>
      </c>
      <c r="AE524" s="36">
        <f t="shared" si="344"/>
        <v>0</v>
      </c>
      <c r="AF524" s="36">
        <f t="shared" si="345"/>
        <v>0</v>
      </c>
      <c r="AG524" s="36">
        <f t="shared" si="346"/>
        <v>26500</v>
      </c>
      <c r="AH524" s="36">
        <f t="shared" si="347"/>
        <v>0</v>
      </c>
    </row>
    <row r="525" spans="1:34" x14ac:dyDescent="0.35">
      <c r="A525" s="31" t="s">
        <v>900</v>
      </c>
      <c r="B525" s="31" t="s">
        <v>901</v>
      </c>
      <c r="C525" s="31" t="s">
        <v>545</v>
      </c>
      <c r="D525" s="31" t="s">
        <v>902</v>
      </c>
      <c r="E525" s="30">
        <v>45876</v>
      </c>
      <c r="F525" s="30">
        <v>45906</v>
      </c>
      <c r="G525" s="31" t="s">
        <v>401</v>
      </c>
      <c r="H525" s="31">
        <v>-17751.36</v>
      </c>
      <c r="I525" s="31">
        <v>-2840.22</v>
      </c>
      <c r="J525" s="31">
        <v>-20591.580000000002</v>
      </c>
      <c r="K525" s="31">
        <v>-1105.93</v>
      </c>
      <c r="L525" s="31">
        <v>1105.93</v>
      </c>
      <c r="M525" s="31" t="s">
        <v>504</v>
      </c>
      <c r="N525" s="31" t="s">
        <v>544</v>
      </c>
      <c r="P525" s="65">
        <f t="shared" si="330"/>
        <v>30</v>
      </c>
      <c r="Q525" t="str">
        <f t="shared" si="331"/>
        <v>Crédito</v>
      </c>
      <c r="R525">
        <f t="shared" si="332"/>
        <v>6</v>
      </c>
      <c r="S525">
        <f t="shared" si="333"/>
        <v>9</v>
      </c>
      <c r="T525">
        <f t="shared" si="334"/>
        <v>2025</v>
      </c>
      <c r="U525">
        <f t="shared" si="335"/>
        <v>7</v>
      </c>
      <c r="V525">
        <f t="shared" si="336"/>
        <v>8</v>
      </c>
      <c r="W525">
        <f t="shared" si="337"/>
        <v>2025</v>
      </c>
      <c r="X525" s="59">
        <f t="shared" si="338"/>
        <v>17751.36</v>
      </c>
      <c r="Y525" s="59">
        <f t="shared" si="339"/>
        <v>20591.580000000002</v>
      </c>
      <c r="Z525" t="str">
        <f t="shared" si="340"/>
        <v>Vencido</v>
      </c>
      <c r="AA525" s="39">
        <v>46157</v>
      </c>
      <c r="AB525" s="33">
        <f t="shared" si="341"/>
        <v>5</v>
      </c>
      <c r="AC525" s="33">
        <f t="shared" si="342"/>
        <v>20</v>
      </c>
      <c r="AD525" s="33">
        <f t="shared" si="343"/>
        <v>252</v>
      </c>
      <c r="AE525" s="36">
        <f t="shared" si="344"/>
        <v>0</v>
      </c>
      <c r="AF525" s="36">
        <f t="shared" si="345"/>
        <v>0</v>
      </c>
      <c r="AG525" s="36">
        <f t="shared" si="346"/>
        <v>17751.36</v>
      </c>
      <c r="AH525" s="36">
        <f t="shared" si="347"/>
        <v>0</v>
      </c>
    </row>
    <row r="526" spans="1:34" x14ac:dyDescent="0.35">
      <c r="A526" s="31" t="s">
        <v>877</v>
      </c>
      <c r="B526" s="31" t="s">
        <v>878</v>
      </c>
      <c r="C526" s="31" t="s">
        <v>798</v>
      </c>
      <c r="D526" s="31" t="s">
        <v>879</v>
      </c>
      <c r="E526" s="30">
        <v>45853</v>
      </c>
      <c r="F526" s="30">
        <v>45883</v>
      </c>
      <c r="G526" s="31" t="s">
        <v>395</v>
      </c>
      <c r="H526" s="31">
        <v>-12151.9</v>
      </c>
      <c r="I526" s="31">
        <v>151.9</v>
      </c>
      <c r="J526" s="31">
        <v>-12000</v>
      </c>
      <c r="K526" s="31">
        <v>-12000</v>
      </c>
      <c r="L526" s="31">
        <v>12000</v>
      </c>
      <c r="M526" s="31" t="s">
        <v>504</v>
      </c>
      <c r="N526" s="31" t="s">
        <v>544</v>
      </c>
      <c r="P526" s="65">
        <f t="shared" si="330"/>
        <v>30</v>
      </c>
      <c r="Q526" t="str">
        <f t="shared" si="331"/>
        <v>Crédito</v>
      </c>
      <c r="R526">
        <f t="shared" si="332"/>
        <v>14</v>
      </c>
      <c r="S526">
        <f t="shared" si="333"/>
        <v>8</v>
      </c>
      <c r="T526">
        <f t="shared" si="334"/>
        <v>2025</v>
      </c>
      <c r="U526">
        <f t="shared" si="335"/>
        <v>15</v>
      </c>
      <c r="V526">
        <f t="shared" si="336"/>
        <v>7</v>
      </c>
      <c r="W526">
        <f t="shared" si="337"/>
        <v>2025</v>
      </c>
      <c r="X526" s="59">
        <f t="shared" si="338"/>
        <v>12151.9</v>
      </c>
      <c r="Y526" s="59">
        <f t="shared" si="339"/>
        <v>12000</v>
      </c>
      <c r="Z526" t="str">
        <f t="shared" si="340"/>
        <v>Vencido</v>
      </c>
      <c r="AA526" s="39">
        <v>46157</v>
      </c>
      <c r="AB526" s="33">
        <f t="shared" si="341"/>
        <v>5</v>
      </c>
      <c r="AC526" s="33">
        <f t="shared" si="342"/>
        <v>20</v>
      </c>
      <c r="AD526" s="33">
        <f t="shared" si="343"/>
        <v>275</v>
      </c>
      <c r="AE526" s="36">
        <f t="shared" si="344"/>
        <v>0</v>
      </c>
      <c r="AF526" s="36">
        <f t="shared" si="345"/>
        <v>0</v>
      </c>
      <c r="AG526" s="36">
        <f t="shared" si="346"/>
        <v>12151.9</v>
      </c>
      <c r="AH526" s="36">
        <f t="shared" si="347"/>
        <v>0</v>
      </c>
    </row>
    <row r="527" spans="1:34" x14ac:dyDescent="0.35">
      <c r="A527" s="31" t="s">
        <v>860</v>
      </c>
      <c r="B527" s="31" t="s">
        <v>861</v>
      </c>
      <c r="C527" s="31" t="s">
        <v>798</v>
      </c>
      <c r="D527" s="31" t="s">
        <v>862</v>
      </c>
      <c r="E527" s="30">
        <v>45835</v>
      </c>
      <c r="F527" s="30">
        <v>45865</v>
      </c>
      <c r="G527" s="31" t="s">
        <v>401</v>
      </c>
      <c r="H527" s="31">
        <v>-17003.52</v>
      </c>
      <c r="I527" s="31">
        <v>-2720.56</v>
      </c>
      <c r="J527" s="31">
        <v>-19724.080000000002</v>
      </c>
      <c r="K527" s="31">
        <v>-1044</v>
      </c>
      <c r="L527" s="31">
        <v>1044</v>
      </c>
      <c r="M527" s="31" t="s">
        <v>504</v>
      </c>
      <c r="N527" s="31" t="s">
        <v>544</v>
      </c>
      <c r="P527" s="65">
        <f t="shared" si="330"/>
        <v>30</v>
      </c>
      <c r="Q527" t="str">
        <f t="shared" si="331"/>
        <v>Crédito</v>
      </c>
      <c r="R527">
        <f t="shared" si="332"/>
        <v>27</v>
      </c>
      <c r="S527">
        <f t="shared" si="333"/>
        <v>7</v>
      </c>
      <c r="T527">
        <f t="shared" si="334"/>
        <v>2025</v>
      </c>
      <c r="U527">
        <f t="shared" si="335"/>
        <v>27</v>
      </c>
      <c r="V527">
        <f t="shared" si="336"/>
        <v>6</v>
      </c>
      <c r="W527">
        <f t="shared" si="337"/>
        <v>2025</v>
      </c>
      <c r="X527" s="59">
        <f t="shared" si="338"/>
        <v>17003.52</v>
      </c>
      <c r="Y527" s="59">
        <f t="shared" si="339"/>
        <v>19724.080000000002</v>
      </c>
      <c r="Z527" t="str">
        <f t="shared" si="340"/>
        <v>Vencido</v>
      </c>
      <c r="AA527" s="39">
        <v>46157</v>
      </c>
      <c r="AB527" s="33">
        <f t="shared" si="341"/>
        <v>5</v>
      </c>
      <c r="AC527" s="33">
        <f t="shared" si="342"/>
        <v>20</v>
      </c>
      <c r="AD527" s="33">
        <f t="shared" si="343"/>
        <v>293</v>
      </c>
      <c r="AE527" s="36">
        <f t="shared" si="344"/>
        <v>0</v>
      </c>
      <c r="AF527" s="36">
        <f t="shared" si="345"/>
        <v>0</v>
      </c>
      <c r="AG527" s="36">
        <f t="shared" si="346"/>
        <v>17003.52</v>
      </c>
      <c r="AH527" s="36">
        <f t="shared" si="347"/>
        <v>0</v>
      </c>
    </row>
    <row r="528" spans="1:34" x14ac:dyDescent="0.35">
      <c r="A528" s="31" t="s">
        <v>764</v>
      </c>
      <c r="B528" s="31" t="s">
        <v>765</v>
      </c>
      <c r="C528" s="31" t="s">
        <v>749</v>
      </c>
      <c r="D528" s="31" t="s">
        <v>766</v>
      </c>
      <c r="E528" s="30">
        <v>45635</v>
      </c>
      <c r="F528" s="30">
        <v>45650</v>
      </c>
      <c r="G528" s="31" t="s">
        <v>401</v>
      </c>
      <c r="H528" s="31">
        <v>-48546</v>
      </c>
      <c r="I528" s="31">
        <v>-7767.36</v>
      </c>
      <c r="J528" s="31">
        <v>-56313.36</v>
      </c>
      <c r="K528" s="31">
        <v>-2784</v>
      </c>
      <c r="L528" s="31">
        <v>2784</v>
      </c>
      <c r="M528" s="31" t="s">
        <v>504</v>
      </c>
      <c r="N528" s="31" t="s">
        <v>544</v>
      </c>
      <c r="P528" s="65">
        <f t="shared" si="330"/>
        <v>15</v>
      </c>
      <c r="Q528" t="str">
        <f t="shared" si="331"/>
        <v>Crédito</v>
      </c>
      <c r="R528">
        <f t="shared" si="332"/>
        <v>24</v>
      </c>
      <c r="S528">
        <f t="shared" si="333"/>
        <v>12</v>
      </c>
      <c r="T528">
        <f t="shared" si="334"/>
        <v>2024</v>
      </c>
      <c r="U528">
        <f t="shared" si="335"/>
        <v>9</v>
      </c>
      <c r="V528">
        <f t="shared" si="336"/>
        <v>12</v>
      </c>
      <c r="W528">
        <f t="shared" si="337"/>
        <v>2024</v>
      </c>
      <c r="X528" s="59">
        <f t="shared" si="338"/>
        <v>48546</v>
      </c>
      <c r="Y528" s="59">
        <f t="shared" si="339"/>
        <v>56313.36</v>
      </c>
      <c r="Z528" t="str">
        <f t="shared" si="340"/>
        <v>Vencido</v>
      </c>
      <c r="AA528" s="39">
        <v>46157</v>
      </c>
      <c r="AB528" s="33">
        <f t="shared" si="341"/>
        <v>5</v>
      </c>
      <c r="AC528" s="33">
        <f t="shared" si="342"/>
        <v>20</v>
      </c>
      <c r="AD528" s="33">
        <f t="shared" si="343"/>
        <v>508</v>
      </c>
      <c r="AE528" s="36">
        <f t="shared" si="344"/>
        <v>0</v>
      </c>
      <c r="AF528" s="36">
        <f t="shared" si="345"/>
        <v>0</v>
      </c>
      <c r="AG528" s="36">
        <f t="shared" si="346"/>
        <v>48546</v>
      </c>
      <c r="AH528" s="36">
        <f t="shared" si="347"/>
        <v>0</v>
      </c>
    </row>
    <row r="529" spans="1:34" x14ac:dyDescent="0.35">
      <c r="A529" s="31" t="s">
        <v>754</v>
      </c>
      <c r="B529" s="31" t="s">
        <v>755</v>
      </c>
      <c r="C529" s="31" t="s">
        <v>549</v>
      </c>
      <c r="D529" s="31" t="s">
        <v>756</v>
      </c>
      <c r="E529" s="30">
        <v>45597</v>
      </c>
      <c r="F529" s="30">
        <v>45627</v>
      </c>
      <c r="G529" s="31" t="s">
        <v>401</v>
      </c>
      <c r="H529" s="31">
        <v>-64633.93</v>
      </c>
      <c r="I529" s="31">
        <v>-10341.51</v>
      </c>
      <c r="J529" s="31">
        <v>-74975.44</v>
      </c>
      <c r="K529" s="31">
        <v>-3741.7</v>
      </c>
      <c r="L529" s="31">
        <v>3741.7</v>
      </c>
      <c r="M529" s="31" t="s">
        <v>504</v>
      </c>
      <c r="N529" s="31" t="s">
        <v>544</v>
      </c>
      <c r="P529" s="65">
        <f t="shared" si="330"/>
        <v>30</v>
      </c>
      <c r="Q529" t="str">
        <f t="shared" si="331"/>
        <v>Crédito</v>
      </c>
      <c r="R529">
        <f t="shared" si="332"/>
        <v>1</v>
      </c>
      <c r="S529">
        <f t="shared" si="333"/>
        <v>12</v>
      </c>
      <c r="T529">
        <f t="shared" si="334"/>
        <v>2024</v>
      </c>
      <c r="U529">
        <f t="shared" si="335"/>
        <v>1</v>
      </c>
      <c r="V529">
        <f t="shared" si="336"/>
        <v>11</v>
      </c>
      <c r="W529">
        <f t="shared" si="337"/>
        <v>2024</v>
      </c>
      <c r="X529" s="59">
        <f t="shared" si="338"/>
        <v>64633.93</v>
      </c>
      <c r="Y529" s="59">
        <f t="shared" si="339"/>
        <v>74975.44</v>
      </c>
      <c r="Z529" t="str">
        <f t="shared" si="340"/>
        <v>Vencido</v>
      </c>
      <c r="AA529" s="39">
        <v>46157</v>
      </c>
      <c r="AB529" s="33">
        <f t="shared" ref="AB529" si="348">MONTH(AA529)</f>
        <v>5</v>
      </c>
      <c r="AC529" s="33">
        <f t="shared" ref="AC529" si="349">WEEKNUM(AA529)</f>
        <v>20</v>
      </c>
      <c r="AD529" s="33">
        <f t="shared" ref="AD529" si="350">IF(Z529="Vencido",AA529-F529+1,0)</f>
        <v>531</v>
      </c>
      <c r="AE529" s="36">
        <f t="shared" ref="AE529" si="351">IF(AD529&gt;0,IF(AD529&lt;31,X529,0),0)</f>
        <v>0</v>
      </c>
      <c r="AF529" s="36">
        <f t="shared" ref="AF529" si="352">IF(AD529&gt;30,IF(AD529&lt;61,X529,0),0)</f>
        <v>0</v>
      </c>
      <c r="AG529" s="36">
        <f t="shared" ref="AG529" si="353">IF(AD529&gt;60,X529,0)</f>
        <v>64633.93</v>
      </c>
      <c r="AH529" s="36">
        <f t="shared" ref="AH529" si="354">IF(Z529="Vigente",X529,0)</f>
        <v>0</v>
      </c>
    </row>
    <row r="530" spans="1:34" x14ac:dyDescent="0.35">
      <c r="A530" s="13" t="s">
        <v>2052</v>
      </c>
      <c r="B530" s="13" t="s">
        <v>2053</v>
      </c>
      <c r="C530" s="13" t="s">
        <v>547</v>
      </c>
      <c r="D530" s="13" t="s">
        <v>2054</v>
      </c>
      <c r="E530" s="70">
        <v>46141</v>
      </c>
      <c r="F530" s="70">
        <v>46171</v>
      </c>
      <c r="G530" s="13" t="s">
        <v>401</v>
      </c>
      <c r="H530" s="13">
        <v>-10859.47</v>
      </c>
      <c r="I530" s="13">
        <v>-1737.52</v>
      </c>
      <c r="J530" s="13">
        <v>-12596.99</v>
      </c>
      <c r="K530" s="13">
        <v>-723.84</v>
      </c>
      <c r="L530" s="13">
        <v>723.84</v>
      </c>
      <c r="M530" s="13" t="s">
        <v>504</v>
      </c>
      <c r="N530" s="31" t="s">
        <v>544</v>
      </c>
      <c r="P530" s="65">
        <f t="shared" ref="P530:P593" si="355">+F530-E530</f>
        <v>30</v>
      </c>
      <c r="Q530" t="str">
        <f t="shared" ref="Q530:Q593" si="356">IF(P530&gt;1,"Crédito","Contado")</f>
        <v>Crédito</v>
      </c>
      <c r="R530">
        <f t="shared" ref="R530:R593" si="357">DAY(F530)</f>
        <v>29</v>
      </c>
      <c r="S530">
        <f t="shared" ref="S530:S593" si="358">MONTH(F530)</f>
        <v>5</v>
      </c>
      <c r="T530">
        <f t="shared" ref="T530:T593" si="359">YEAR(F530)</f>
        <v>2026</v>
      </c>
      <c r="U530">
        <f t="shared" ref="U530:U593" si="360">DAY(E530)</f>
        <v>29</v>
      </c>
      <c r="V530">
        <f t="shared" ref="V530:V593" si="361">MONTH(E530)</f>
        <v>4</v>
      </c>
      <c r="W530">
        <f t="shared" ref="W530:W593" si="362">YEAR(E530)</f>
        <v>2026</v>
      </c>
      <c r="X530" s="59">
        <f t="shared" ref="X530:X593" si="363">+H530*-1</f>
        <v>10859.47</v>
      </c>
      <c r="Y530" s="59">
        <f t="shared" ref="Y530:Y593" si="364">+J530*-1</f>
        <v>12596.99</v>
      </c>
      <c r="Z530" t="str">
        <f t="shared" ref="Z530:Z593" si="365">IF(F530&gt;AA530,"Vigente","Vencido")</f>
        <v>Vigente</v>
      </c>
      <c r="AA530" s="39">
        <v>46150</v>
      </c>
      <c r="AB530" s="33">
        <f t="shared" ref="AB530:AB593" si="366">MONTH(AA530)</f>
        <v>5</v>
      </c>
      <c r="AC530" s="33">
        <f t="shared" ref="AC530:AC593" si="367">WEEKNUM(AA530)</f>
        <v>19</v>
      </c>
      <c r="AD530" s="33">
        <f t="shared" ref="AD530:AD593" si="368">IF(Z530="Vencido",AA530-F530+1,0)</f>
        <v>0</v>
      </c>
      <c r="AE530" s="36">
        <f t="shared" ref="AE530:AE593" si="369">IF(AD530&gt;0,IF(AD530&lt;31,X530,0),0)</f>
        <v>0</v>
      </c>
      <c r="AF530" s="36">
        <f t="shared" ref="AF530:AF593" si="370">IF(AD530&gt;30,IF(AD530&lt;61,X530,0),0)</f>
        <v>0</v>
      </c>
      <c r="AG530" s="36">
        <f t="shared" ref="AG530:AG593" si="371">IF(AD530&gt;60,X530,0)</f>
        <v>0</v>
      </c>
      <c r="AH530" s="36">
        <f t="shared" ref="AH530:AH593" si="372">IF(Z530="Vigente",X530,0)</f>
        <v>10859.47</v>
      </c>
    </row>
    <row r="531" spans="1:34" x14ac:dyDescent="0.35">
      <c r="A531" s="31" t="s">
        <v>1981</v>
      </c>
      <c r="B531" s="31" t="s">
        <v>1982</v>
      </c>
      <c r="C531" s="31" t="s">
        <v>801</v>
      </c>
      <c r="D531" s="31" t="s">
        <v>1983</v>
      </c>
      <c r="E531" s="30">
        <v>46134</v>
      </c>
      <c r="F531" s="30">
        <v>46164</v>
      </c>
      <c r="G531" s="31" t="s">
        <v>395</v>
      </c>
      <c r="H531" s="31">
        <v>-49860</v>
      </c>
      <c r="I531" s="31">
        <v>-7977.6</v>
      </c>
      <c r="J531" s="31">
        <v>-57837.599999999999</v>
      </c>
      <c r="K531" s="31">
        <v>-57837.599999999999</v>
      </c>
      <c r="L531" s="31">
        <v>57837.599999999999</v>
      </c>
      <c r="M531" s="31" t="s">
        <v>504</v>
      </c>
      <c r="N531" s="31" t="s">
        <v>544</v>
      </c>
      <c r="P531" s="65">
        <f t="shared" si="355"/>
        <v>30</v>
      </c>
      <c r="Q531" t="str">
        <f t="shared" si="356"/>
        <v>Crédito</v>
      </c>
      <c r="R531">
        <f t="shared" si="357"/>
        <v>22</v>
      </c>
      <c r="S531">
        <f t="shared" si="358"/>
        <v>5</v>
      </c>
      <c r="T531">
        <f t="shared" si="359"/>
        <v>2026</v>
      </c>
      <c r="U531">
        <f t="shared" si="360"/>
        <v>22</v>
      </c>
      <c r="V531">
        <f t="shared" si="361"/>
        <v>4</v>
      </c>
      <c r="W531">
        <f t="shared" si="362"/>
        <v>2026</v>
      </c>
      <c r="X531" s="59">
        <f t="shared" si="363"/>
        <v>49860</v>
      </c>
      <c r="Y531" s="59">
        <f t="shared" si="364"/>
        <v>57837.599999999999</v>
      </c>
      <c r="Z531" t="str">
        <f t="shared" si="365"/>
        <v>Vigente</v>
      </c>
      <c r="AA531" s="39">
        <v>46150</v>
      </c>
      <c r="AB531" s="33">
        <f t="shared" si="366"/>
        <v>5</v>
      </c>
      <c r="AC531" s="33">
        <f t="shared" si="367"/>
        <v>19</v>
      </c>
      <c r="AD531" s="33">
        <f t="shared" si="368"/>
        <v>0</v>
      </c>
      <c r="AE531" s="36">
        <f t="shared" si="369"/>
        <v>0</v>
      </c>
      <c r="AF531" s="36">
        <f t="shared" si="370"/>
        <v>0</v>
      </c>
      <c r="AG531" s="36">
        <f t="shared" si="371"/>
        <v>0</v>
      </c>
      <c r="AH531" s="36">
        <f t="shared" si="372"/>
        <v>49860</v>
      </c>
    </row>
    <row r="532" spans="1:34" x14ac:dyDescent="0.35">
      <c r="A532" s="31" t="s">
        <v>1984</v>
      </c>
      <c r="B532" s="31" t="s">
        <v>1985</v>
      </c>
      <c r="C532" s="31" t="s">
        <v>801</v>
      </c>
      <c r="D532" s="31" t="s">
        <v>1986</v>
      </c>
      <c r="E532" s="30">
        <v>46139</v>
      </c>
      <c r="F532" s="30">
        <v>46169</v>
      </c>
      <c r="G532" s="31" t="s">
        <v>395</v>
      </c>
      <c r="H532" s="31">
        <v>-199440</v>
      </c>
      <c r="I532" s="31">
        <v>-31910.400000000001</v>
      </c>
      <c r="J532" s="31">
        <v>-231350.39999999999</v>
      </c>
      <c r="K532" s="31">
        <v>-231350.39999999999</v>
      </c>
      <c r="L532" s="31">
        <v>231350.39999999999</v>
      </c>
      <c r="M532" s="31" t="s">
        <v>504</v>
      </c>
      <c r="N532" s="31" t="s">
        <v>544</v>
      </c>
      <c r="P532" s="65">
        <f t="shared" si="355"/>
        <v>30</v>
      </c>
      <c r="Q532" t="str">
        <f t="shared" si="356"/>
        <v>Crédito</v>
      </c>
      <c r="R532">
        <f t="shared" si="357"/>
        <v>27</v>
      </c>
      <c r="S532">
        <f t="shared" si="358"/>
        <v>5</v>
      </c>
      <c r="T532">
        <f t="shared" si="359"/>
        <v>2026</v>
      </c>
      <c r="U532">
        <f t="shared" si="360"/>
        <v>27</v>
      </c>
      <c r="V532">
        <f t="shared" si="361"/>
        <v>4</v>
      </c>
      <c r="W532">
        <f t="shared" si="362"/>
        <v>2026</v>
      </c>
      <c r="X532" s="59">
        <f t="shared" si="363"/>
        <v>199440</v>
      </c>
      <c r="Y532" s="59">
        <f t="shared" si="364"/>
        <v>231350.39999999999</v>
      </c>
      <c r="Z532" t="str">
        <f t="shared" si="365"/>
        <v>Vigente</v>
      </c>
      <c r="AA532" s="39">
        <v>46150</v>
      </c>
      <c r="AB532" s="33">
        <f t="shared" si="366"/>
        <v>5</v>
      </c>
      <c r="AC532" s="33">
        <f t="shared" si="367"/>
        <v>19</v>
      </c>
      <c r="AD532" s="33">
        <f t="shared" si="368"/>
        <v>0</v>
      </c>
      <c r="AE532" s="36">
        <f t="shared" si="369"/>
        <v>0</v>
      </c>
      <c r="AF532" s="36">
        <f t="shared" si="370"/>
        <v>0</v>
      </c>
      <c r="AG532" s="36">
        <f t="shared" si="371"/>
        <v>0</v>
      </c>
      <c r="AH532" s="36">
        <f t="shared" si="372"/>
        <v>199440</v>
      </c>
    </row>
    <row r="533" spans="1:34" x14ac:dyDescent="0.35">
      <c r="A533" s="31" t="s">
        <v>1987</v>
      </c>
      <c r="B533" s="31" t="s">
        <v>1988</v>
      </c>
      <c r="C533" s="31" t="s">
        <v>834</v>
      </c>
      <c r="D533" s="31" t="s">
        <v>1989</v>
      </c>
      <c r="E533" s="30">
        <v>46135</v>
      </c>
      <c r="F533" s="30">
        <v>46165</v>
      </c>
      <c r="G533" s="31" t="s">
        <v>401</v>
      </c>
      <c r="H533" s="31">
        <v>-38989.58</v>
      </c>
      <c r="I533" s="31">
        <v>-6238.33</v>
      </c>
      <c r="J533" s="31">
        <v>-45227.91</v>
      </c>
      <c r="K533" s="31">
        <v>-2610</v>
      </c>
      <c r="L533" s="31">
        <v>2610</v>
      </c>
      <c r="M533" s="31" t="s">
        <v>504</v>
      </c>
      <c r="N533" s="31" t="s">
        <v>544</v>
      </c>
      <c r="P533" s="65">
        <f t="shared" si="355"/>
        <v>30</v>
      </c>
      <c r="Q533" t="str">
        <f t="shared" si="356"/>
        <v>Crédito</v>
      </c>
      <c r="R533">
        <f t="shared" si="357"/>
        <v>23</v>
      </c>
      <c r="S533">
        <f t="shared" si="358"/>
        <v>5</v>
      </c>
      <c r="T533">
        <f t="shared" si="359"/>
        <v>2026</v>
      </c>
      <c r="U533">
        <f t="shared" si="360"/>
        <v>23</v>
      </c>
      <c r="V533">
        <f t="shared" si="361"/>
        <v>4</v>
      </c>
      <c r="W533">
        <f t="shared" si="362"/>
        <v>2026</v>
      </c>
      <c r="X533" s="59">
        <f t="shared" si="363"/>
        <v>38989.58</v>
      </c>
      <c r="Y533" s="59">
        <f t="shared" si="364"/>
        <v>45227.91</v>
      </c>
      <c r="Z533" t="str">
        <f t="shared" si="365"/>
        <v>Vigente</v>
      </c>
      <c r="AA533" s="39">
        <v>46150</v>
      </c>
      <c r="AB533" s="33">
        <f t="shared" si="366"/>
        <v>5</v>
      </c>
      <c r="AC533" s="33">
        <f t="shared" si="367"/>
        <v>19</v>
      </c>
      <c r="AD533" s="33">
        <f t="shared" si="368"/>
        <v>0</v>
      </c>
      <c r="AE533" s="36">
        <f t="shared" si="369"/>
        <v>0</v>
      </c>
      <c r="AF533" s="36">
        <f t="shared" si="370"/>
        <v>0</v>
      </c>
      <c r="AG533" s="36">
        <f t="shared" si="371"/>
        <v>0</v>
      </c>
      <c r="AH533" s="36">
        <f t="shared" si="372"/>
        <v>38989.58</v>
      </c>
    </row>
    <row r="534" spans="1:34" x14ac:dyDescent="0.35">
      <c r="A534" s="31" t="s">
        <v>1990</v>
      </c>
      <c r="B534" s="31" t="s">
        <v>1991</v>
      </c>
      <c r="C534" s="31" t="s">
        <v>414</v>
      </c>
      <c r="D534" s="31" t="s">
        <v>1992</v>
      </c>
      <c r="E534" s="30">
        <v>46135</v>
      </c>
      <c r="F534" s="30">
        <v>46165</v>
      </c>
      <c r="G534" s="31" t="s">
        <v>395</v>
      </c>
      <c r="H534" s="31">
        <v>-6600</v>
      </c>
      <c r="I534" s="31">
        <v>-1056</v>
      </c>
      <c r="J534" s="31">
        <v>-7656</v>
      </c>
      <c r="K534" s="31">
        <v>-7656</v>
      </c>
      <c r="L534" s="31">
        <v>7656</v>
      </c>
      <c r="M534" s="31" t="s">
        <v>504</v>
      </c>
      <c r="N534" s="31" t="s">
        <v>544</v>
      </c>
      <c r="P534" s="65">
        <f t="shared" si="355"/>
        <v>30</v>
      </c>
      <c r="Q534" t="str">
        <f t="shared" si="356"/>
        <v>Crédito</v>
      </c>
      <c r="R534">
        <f t="shared" si="357"/>
        <v>23</v>
      </c>
      <c r="S534">
        <f t="shared" si="358"/>
        <v>5</v>
      </c>
      <c r="T534">
        <f t="shared" si="359"/>
        <v>2026</v>
      </c>
      <c r="U534">
        <f t="shared" si="360"/>
        <v>23</v>
      </c>
      <c r="V534">
        <f t="shared" si="361"/>
        <v>4</v>
      </c>
      <c r="W534">
        <f t="shared" si="362"/>
        <v>2026</v>
      </c>
      <c r="X534" s="59">
        <f t="shared" si="363"/>
        <v>6600</v>
      </c>
      <c r="Y534" s="59">
        <f t="shared" si="364"/>
        <v>7656</v>
      </c>
      <c r="Z534" t="str">
        <f t="shared" si="365"/>
        <v>Vigente</v>
      </c>
      <c r="AA534" s="39">
        <v>46150</v>
      </c>
      <c r="AB534" s="33">
        <f t="shared" si="366"/>
        <v>5</v>
      </c>
      <c r="AC534" s="33">
        <f t="shared" si="367"/>
        <v>19</v>
      </c>
      <c r="AD534" s="33">
        <f t="shared" si="368"/>
        <v>0</v>
      </c>
      <c r="AE534" s="36">
        <f t="shared" si="369"/>
        <v>0</v>
      </c>
      <c r="AF534" s="36">
        <f t="shared" si="370"/>
        <v>0</v>
      </c>
      <c r="AG534" s="36">
        <f t="shared" si="371"/>
        <v>0</v>
      </c>
      <c r="AH534" s="36">
        <f t="shared" si="372"/>
        <v>6600</v>
      </c>
    </row>
    <row r="535" spans="1:34" x14ac:dyDescent="0.35">
      <c r="A535" s="31" t="s">
        <v>1993</v>
      </c>
      <c r="B535" s="31" t="s">
        <v>1994</v>
      </c>
      <c r="C535" s="31" t="s">
        <v>1329</v>
      </c>
      <c r="D535" s="31" t="s">
        <v>1995</v>
      </c>
      <c r="E535" s="30">
        <v>46137</v>
      </c>
      <c r="F535" s="30">
        <v>46167</v>
      </c>
      <c r="G535" s="31" t="s">
        <v>395</v>
      </c>
      <c r="H535" s="31">
        <v>-10300</v>
      </c>
      <c r="I535" s="31">
        <v>-1648</v>
      </c>
      <c r="J535" s="31">
        <v>-11948</v>
      </c>
      <c r="K535" s="31">
        <v>-11948</v>
      </c>
      <c r="L535" s="31">
        <v>11948</v>
      </c>
      <c r="M535" s="31" t="s">
        <v>504</v>
      </c>
      <c r="N535" s="31" t="s">
        <v>544</v>
      </c>
      <c r="P535" s="65">
        <f t="shared" si="355"/>
        <v>30</v>
      </c>
      <c r="Q535" t="str">
        <f t="shared" si="356"/>
        <v>Crédito</v>
      </c>
      <c r="R535">
        <f t="shared" si="357"/>
        <v>25</v>
      </c>
      <c r="S535">
        <f t="shared" si="358"/>
        <v>5</v>
      </c>
      <c r="T535">
        <f t="shared" si="359"/>
        <v>2026</v>
      </c>
      <c r="U535">
        <f t="shared" si="360"/>
        <v>25</v>
      </c>
      <c r="V535">
        <f t="shared" si="361"/>
        <v>4</v>
      </c>
      <c r="W535">
        <f t="shared" si="362"/>
        <v>2026</v>
      </c>
      <c r="X535" s="59">
        <f t="shared" si="363"/>
        <v>10300</v>
      </c>
      <c r="Y535" s="59">
        <f t="shared" si="364"/>
        <v>11948</v>
      </c>
      <c r="Z535" t="str">
        <f t="shared" si="365"/>
        <v>Vigente</v>
      </c>
      <c r="AA535" s="39">
        <v>46150</v>
      </c>
      <c r="AB535" s="33">
        <f t="shared" si="366"/>
        <v>5</v>
      </c>
      <c r="AC535" s="33">
        <f t="shared" si="367"/>
        <v>19</v>
      </c>
      <c r="AD535" s="33">
        <f t="shared" si="368"/>
        <v>0</v>
      </c>
      <c r="AE535" s="36">
        <f t="shared" si="369"/>
        <v>0</v>
      </c>
      <c r="AF535" s="36">
        <f t="shared" si="370"/>
        <v>0</v>
      </c>
      <c r="AG535" s="36">
        <f t="shared" si="371"/>
        <v>0</v>
      </c>
      <c r="AH535" s="36">
        <f t="shared" si="372"/>
        <v>10300</v>
      </c>
    </row>
    <row r="536" spans="1:34" x14ac:dyDescent="0.35">
      <c r="A536" s="31" t="s">
        <v>1996</v>
      </c>
      <c r="B536" s="31" t="s">
        <v>1997</v>
      </c>
      <c r="C536" s="31" t="s">
        <v>1329</v>
      </c>
      <c r="D536" s="31" t="s">
        <v>1998</v>
      </c>
      <c r="E536" s="30">
        <v>46137</v>
      </c>
      <c r="F536" s="30">
        <v>46167</v>
      </c>
      <c r="G536" s="31" t="s">
        <v>401</v>
      </c>
      <c r="H536" s="31">
        <v>-650.95000000000005</v>
      </c>
      <c r="I536" s="31">
        <v>-104.15</v>
      </c>
      <c r="J536" s="31">
        <v>-755.1</v>
      </c>
      <c r="K536" s="31">
        <v>-43.5</v>
      </c>
      <c r="L536" s="31">
        <v>43.5</v>
      </c>
      <c r="M536" s="31" t="s">
        <v>504</v>
      </c>
      <c r="N536" s="31" t="s">
        <v>544</v>
      </c>
      <c r="P536" s="65">
        <f t="shared" si="355"/>
        <v>30</v>
      </c>
      <c r="Q536" t="str">
        <f t="shared" si="356"/>
        <v>Crédito</v>
      </c>
      <c r="R536">
        <f t="shared" si="357"/>
        <v>25</v>
      </c>
      <c r="S536">
        <f t="shared" si="358"/>
        <v>5</v>
      </c>
      <c r="T536">
        <f t="shared" si="359"/>
        <v>2026</v>
      </c>
      <c r="U536">
        <f t="shared" si="360"/>
        <v>25</v>
      </c>
      <c r="V536">
        <f t="shared" si="361"/>
        <v>4</v>
      </c>
      <c r="W536">
        <f t="shared" si="362"/>
        <v>2026</v>
      </c>
      <c r="X536" s="59">
        <f t="shared" si="363"/>
        <v>650.95000000000005</v>
      </c>
      <c r="Y536" s="59">
        <f t="shared" si="364"/>
        <v>755.1</v>
      </c>
      <c r="Z536" t="str">
        <f t="shared" si="365"/>
        <v>Vigente</v>
      </c>
      <c r="AA536" s="39">
        <v>46150</v>
      </c>
      <c r="AB536" s="33">
        <f t="shared" si="366"/>
        <v>5</v>
      </c>
      <c r="AC536" s="33">
        <f t="shared" si="367"/>
        <v>19</v>
      </c>
      <c r="AD536" s="33">
        <f t="shared" si="368"/>
        <v>0</v>
      </c>
      <c r="AE536" s="36">
        <f t="shared" si="369"/>
        <v>0</v>
      </c>
      <c r="AF536" s="36">
        <f t="shared" si="370"/>
        <v>0</v>
      </c>
      <c r="AG536" s="36">
        <f t="shared" si="371"/>
        <v>0</v>
      </c>
      <c r="AH536" s="36">
        <f t="shared" si="372"/>
        <v>650.95000000000005</v>
      </c>
    </row>
    <row r="537" spans="1:34" x14ac:dyDescent="0.35">
      <c r="A537" s="31" t="s">
        <v>1999</v>
      </c>
      <c r="B537" s="31" t="s">
        <v>2000</v>
      </c>
      <c r="C537" s="31" t="s">
        <v>1329</v>
      </c>
      <c r="D537" s="31" t="s">
        <v>2001</v>
      </c>
      <c r="E537" s="30">
        <v>46140</v>
      </c>
      <c r="F537" s="30">
        <v>46170</v>
      </c>
      <c r="G537" s="31" t="s">
        <v>395</v>
      </c>
      <c r="H537" s="31">
        <v>-33244.199999999997</v>
      </c>
      <c r="I537" s="31">
        <v>-5319.07</v>
      </c>
      <c r="J537" s="31">
        <v>-38563.269999999997</v>
      </c>
      <c r="K537" s="31">
        <v>-38563.269999999997</v>
      </c>
      <c r="L537" s="31">
        <v>38563.269999999997</v>
      </c>
      <c r="M537" s="31" t="s">
        <v>504</v>
      </c>
      <c r="N537" s="31" t="s">
        <v>544</v>
      </c>
      <c r="P537" s="65">
        <f t="shared" si="355"/>
        <v>30</v>
      </c>
      <c r="Q537" t="str">
        <f t="shared" si="356"/>
        <v>Crédito</v>
      </c>
      <c r="R537">
        <f t="shared" si="357"/>
        <v>28</v>
      </c>
      <c r="S537">
        <f t="shared" si="358"/>
        <v>5</v>
      </c>
      <c r="T537">
        <f t="shared" si="359"/>
        <v>2026</v>
      </c>
      <c r="U537">
        <f t="shared" si="360"/>
        <v>28</v>
      </c>
      <c r="V537">
        <f t="shared" si="361"/>
        <v>4</v>
      </c>
      <c r="W537">
        <f t="shared" si="362"/>
        <v>2026</v>
      </c>
      <c r="X537" s="59">
        <f t="shared" si="363"/>
        <v>33244.199999999997</v>
      </c>
      <c r="Y537" s="59">
        <f t="shared" si="364"/>
        <v>38563.269999999997</v>
      </c>
      <c r="Z537" t="str">
        <f t="shared" si="365"/>
        <v>Vigente</v>
      </c>
      <c r="AA537" s="39">
        <v>46150</v>
      </c>
      <c r="AB537" s="33">
        <f t="shared" si="366"/>
        <v>5</v>
      </c>
      <c r="AC537" s="33">
        <f t="shared" si="367"/>
        <v>19</v>
      </c>
      <c r="AD537" s="33">
        <f t="shared" si="368"/>
        <v>0</v>
      </c>
      <c r="AE537" s="36">
        <f t="shared" si="369"/>
        <v>0</v>
      </c>
      <c r="AF537" s="36">
        <f t="shared" si="370"/>
        <v>0</v>
      </c>
      <c r="AG537" s="36">
        <f t="shared" si="371"/>
        <v>0</v>
      </c>
      <c r="AH537" s="36">
        <f t="shared" si="372"/>
        <v>33244.199999999997</v>
      </c>
    </row>
    <row r="538" spans="1:34" x14ac:dyDescent="0.35">
      <c r="A538" s="31" t="s">
        <v>2002</v>
      </c>
      <c r="B538" s="31" t="s">
        <v>2003</v>
      </c>
      <c r="C538" s="31" t="s">
        <v>1329</v>
      </c>
      <c r="D538" s="31" t="s">
        <v>2004</v>
      </c>
      <c r="E538" s="30">
        <v>46140</v>
      </c>
      <c r="F538" s="30">
        <v>46170</v>
      </c>
      <c r="G538" s="31" t="s">
        <v>395</v>
      </c>
      <c r="H538" s="31">
        <v>-10300</v>
      </c>
      <c r="I538" s="31">
        <v>-1648</v>
      </c>
      <c r="J538" s="31">
        <v>-11948</v>
      </c>
      <c r="K538" s="31">
        <v>-11948</v>
      </c>
      <c r="L538" s="31">
        <v>11948</v>
      </c>
      <c r="M538" s="31" t="s">
        <v>504</v>
      </c>
      <c r="N538" s="31" t="s">
        <v>544</v>
      </c>
      <c r="P538" s="65">
        <f t="shared" si="355"/>
        <v>30</v>
      </c>
      <c r="Q538" t="str">
        <f t="shared" si="356"/>
        <v>Crédito</v>
      </c>
      <c r="R538">
        <f t="shared" si="357"/>
        <v>28</v>
      </c>
      <c r="S538">
        <f t="shared" si="358"/>
        <v>5</v>
      </c>
      <c r="T538">
        <f t="shared" si="359"/>
        <v>2026</v>
      </c>
      <c r="U538">
        <f t="shared" si="360"/>
        <v>28</v>
      </c>
      <c r="V538">
        <f t="shared" si="361"/>
        <v>4</v>
      </c>
      <c r="W538">
        <f t="shared" si="362"/>
        <v>2026</v>
      </c>
      <c r="X538" s="59">
        <f t="shared" si="363"/>
        <v>10300</v>
      </c>
      <c r="Y538" s="59">
        <f t="shared" si="364"/>
        <v>11948</v>
      </c>
      <c r="Z538" t="str">
        <f t="shared" si="365"/>
        <v>Vigente</v>
      </c>
      <c r="AA538" s="39">
        <v>46150</v>
      </c>
      <c r="AB538" s="33">
        <f t="shared" si="366"/>
        <v>5</v>
      </c>
      <c r="AC538" s="33">
        <f t="shared" si="367"/>
        <v>19</v>
      </c>
      <c r="AD538" s="33">
        <f t="shared" si="368"/>
        <v>0</v>
      </c>
      <c r="AE538" s="36">
        <f t="shared" si="369"/>
        <v>0</v>
      </c>
      <c r="AF538" s="36">
        <f t="shared" si="370"/>
        <v>0</v>
      </c>
      <c r="AG538" s="36">
        <f t="shared" si="371"/>
        <v>0</v>
      </c>
      <c r="AH538" s="36">
        <f t="shared" si="372"/>
        <v>10300</v>
      </c>
    </row>
    <row r="539" spans="1:34" x14ac:dyDescent="0.35">
      <c r="A539" s="31" t="s">
        <v>2005</v>
      </c>
      <c r="B539" s="31" t="s">
        <v>2006</v>
      </c>
      <c r="C539" s="31" t="s">
        <v>414</v>
      </c>
      <c r="D539" s="31" t="s">
        <v>2007</v>
      </c>
      <c r="E539" s="30">
        <v>46136</v>
      </c>
      <c r="F539" s="30">
        <v>46166</v>
      </c>
      <c r="G539" s="31" t="s">
        <v>395</v>
      </c>
      <c r="H539" s="31">
        <v>-4400</v>
      </c>
      <c r="I539" s="31">
        <v>-704</v>
      </c>
      <c r="J539" s="31">
        <v>-5104</v>
      </c>
      <c r="K539" s="31">
        <v>-5104</v>
      </c>
      <c r="L539" s="31">
        <v>5104</v>
      </c>
      <c r="M539" s="31" t="s">
        <v>504</v>
      </c>
      <c r="N539" s="31" t="s">
        <v>544</v>
      </c>
      <c r="P539" s="65">
        <f t="shared" si="355"/>
        <v>30</v>
      </c>
      <c r="Q539" t="str">
        <f t="shared" si="356"/>
        <v>Crédito</v>
      </c>
      <c r="R539">
        <f t="shared" si="357"/>
        <v>24</v>
      </c>
      <c r="S539">
        <f t="shared" si="358"/>
        <v>5</v>
      </c>
      <c r="T539">
        <f t="shared" si="359"/>
        <v>2026</v>
      </c>
      <c r="U539">
        <f t="shared" si="360"/>
        <v>24</v>
      </c>
      <c r="V539">
        <f t="shared" si="361"/>
        <v>4</v>
      </c>
      <c r="W539">
        <f t="shared" si="362"/>
        <v>2026</v>
      </c>
      <c r="X539" s="59">
        <f t="shared" si="363"/>
        <v>4400</v>
      </c>
      <c r="Y539" s="59">
        <f t="shared" si="364"/>
        <v>5104</v>
      </c>
      <c r="Z539" t="str">
        <f t="shared" si="365"/>
        <v>Vigente</v>
      </c>
      <c r="AA539" s="39">
        <v>46150</v>
      </c>
      <c r="AB539" s="33">
        <f t="shared" si="366"/>
        <v>5</v>
      </c>
      <c r="AC539" s="33">
        <f t="shared" si="367"/>
        <v>19</v>
      </c>
      <c r="AD539" s="33">
        <f t="shared" si="368"/>
        <v>0</v>
      </c>
      <c r="AE539" s="36">
        <f t="shared" si="369"/>
        <v>0</v>
      </c>
      <c r="AF539" s="36">
        <f t="shared" si="370"/>
        <v>0</v>
      </c>
      <c r="AG539" s="36">
        <f t="shared" si="371"/>
        <v>0</v>
      </c>
      <c r="AH539" s="36">
        <f t="shared" si="372"/>
        <v>4400</v>
      </c>
    </row>
    <row r="540" spans="1:34" x14ac:dyDescent="0.35">
      <c r="A540" s="31" t="s">
        <v>2008</v>
      </c>
      <c r="B540" s="31" t="s">
        <v>2009</v>
      </c>
      <c r="C540" s="31" t="s">
        <v>414</v>
      </c>
      <c r="D540" s="31" t="s">
        <v>2010</v>
      </c>
      <c r="E540" s="30">
        <v>46140</v>
      </c>
      <c r="F540" s="30">
        <v>46170</v>
      </c>
      <c r="G540" s="31" t="s">
        <v>401</v>
      </c>
      <c r="H540" s="31">
        <v>-18426.830000000002</v>
      </c>
      <c r="I540" s="31">
        <v>-2948.29</v>
      </c>
      <c r="J540" s="31">
        <v>-21375.119999999999</v>
      </c>
      <c r="K540" s="31">
        <v>-1229.5999999999999</v>
      </c>
      <c r="L540" s="31">
        <v>1229.5999999999999</v>
      </c>
      <c r="M540" s="31" t="s">
        <v>504</v>
      </c>
      <c r="N540" s="31" t="s">
        <v>544</v>
      </c>
      <c r="P540" s="65">
        <f t="shared" si="355"/>
        <v>30</v>
      </c>
      <c r="Q540" t="str">
        <f t="shared" si="356"/>
        <v>Crédito</v>
      </c>
      <c r="R540">
        <f t="shared" si="357"/>
        <v>28</v>
      </c>
      <c r="S540">
        <f t="shared" si="358"/>
        <v>5</v>
      </c>
      <c r="T540">
        <f t="shared" si="359"/>
        <v>2026</v>
      </c>
      <c r="U540">
        <f t="shared" si="360"/>
        <v>28</v>
      </c>
      <c r="V540">
        <f t="shared" si="361"/>
        <v>4</v>
      </c>
      <c r="W540">
        <f t="shared" si="362"/>
        <v>2026</v>
      </c>
      <c r="X540" s="59">
        <f t="shared" si="363"/>
        <v>18426.830000000002</v>
      </c>
      <c r="Y540" s="59">
        <f t="shared" si="364"/>
        <v>21375.119999999999</v>
      </c>
      <c r="Z540" t="str">
        <f t="shared" si="365"/>
        <v>Vigente</v>
      </c>
      <c r="AA540" s="39">
        <v>46150</v>
      </c>
      <c r="AB540" s="33">
        <f t="shared" si="366"/>
        <v>5</v>
      </c>
      <c r="AC540" s="33">
        <f t="shared" si="367"/>
        <v>19</v>
      </c>
      <c r="AD540" s="33">
        <f t="shared" si="368"/>
        <v>0</v>
      </c>
      <c r="AE540" s="36">
        <f t="shared" si="369"/>
        <v>0</v>
      </c>
      <c r="AF540" s="36">
        <f t="shared" si="370"/>
        <v>0</v>
      </c>
      <c r="AG540" s="36">
        <f t="shared" si="371"/>
        <v>0</v>
      </c>
      <c r="AH540" s="36">
        <f t="shared" si="372"/>
        <v>18426.830000000002</v>
      </c>
    </row>
    <row r="541" spans="1:34" x14ac:dyDescent="0.35">
      <c r="A541" s="31" t="s">
        <v>2011</v>
      </c>
      <c r="B541" s="31" t="s">
        <v>2012</v>
      </c>
      <c r="C541" s="31" t="s">
        <v>1329</v>
      </c>
      <c r="D541" s="31" t="s">
        <v>2013</v>
      </c>
      <c r="E541" s="30">
        <v>46137</v>
      </c>
      <c r="F541" s="30">
        <v>46167</v>
      </c>
      <c r="G541" s="31" t="s">
        <v>395</v>
      </c>
      <c r="H541" s="31">
        <v>-41800</v>
      </c>
      <c r="I541" s="31">
        <v>-6688</v>
      </c>
      <c r="J541" s="31">
        <v>-48488</v>
      </c>
      <c r="K541" s="31">
        <v>-48488</v>
      </c>
      <c r="L541" s="31">
        <v>48488</v>
      </c>
      <c r="M541" s="31" t="s">
        <v>504</v>
      </c>
      <c r="N541" s="31" t="s">
        <v>544</v>
      </c>
      <c r="P541" s="65">
        <f t="shared" si="355"/>
        <v>30</v>
      </c>
      <c r="Q541" t="str">
        <f t="shared" si="356"/>
        <v>Crédito</v>
      </c>
      <c r="R541">
        <f t="shared" si="357"/>
        <v>25</v>
      </c>
      <c r="S541">
        <f t="shared" si="358"/>
        <v>5</v>
      </c>
      <c r="T541">
        <f t="shared" si="359"/>
        <v>2026</v>
      </c>
      <c r="U541">
        <f t="shared" si="360"/>
        <v>25</v>
      </c>
      <c r="V541">
        <f t="shared" si="361"/>
        <v>4</v>
      </c>
      <c r="W541">
        <f t="shared" si="362"/>
        <v>2026</v>
      </c>
      <c r="X541" s="59">
        <f t="shared" si="363"/>
        <v>41800</v>
      </c>
      <c r="Y541" s="59">
        <f t="shared" si="364"/>
        <v>48488</v>
      </c>
      <c r="Z541" t="str">
        <f t="shared" si="365"/>
        <v>Vigente</v>
      </c>
      <c r="AA541" s="39">
        <v>46150</v>
      </c>
      <c r="AB541" s="33">
        <f t="shared" si="366"/>
        <v>5</v>
      </c>
      <c r="AC541" s="33">
        <f t="shared" si="367"/>
        <v>19</v>
      </c>
      <c r="AD541" s="33">
        <f t="shared" si="368"/>
        <v>0</v>
      </c>
      <c r="AE541" s="36">
        <f t="shared" si="369"/>
        <v>0</v>
      </c>
      <c r="AF541" s="36">
        <f t="shared" si="370"/>
        <v>0</v>
      </c>
      <c r="AG541" s="36">
        <f t="shared" si="371"/>
        <v>0</v>
      </c>
      <c r="AH541" s="36">
        <f t="shared" si="372"/>
        <v>41800</v>
      </c>
    </row>
    <row r="542" spans="1:34" x14ac:dyDescent="0.35">
      <c r="A542" s="31" t="s">
        <v>2014</v>
      </c>
      <c r="B542" s="31" t="s">
        <v>2015</v>
      </c>
      <c r="C542" s="31" t="s">
        <v>674</v>
      </c>
      <c r="D542" s="31" t="s">
        <v>2016</v>
      </c>
      <c r="E542" s="30">
        <v>46135</v>
      </c>
      <c r="F542" s="30">
        <v>46165</v>
      </c>
      <c r="G542" s="31" t="s">
        <v>401</v>
      </c>
      <c r="H542" s="31">
        <v>-6602.23</v>
      </c>
      <c r="I542" s="31">
        <v>-1056.3599999999999</v>
      </c>
      <c r="J542" s="31">
        <v>-7658.59</v>
      </c>
      <c r="K542" s="31">
        <v>-441.96</v>
      </c>
      <c r="L542" s="31">
        <v>441.96</v>
      </c>
      <c r="M542" s="31" t="s">
        <v>504</v>
      </c>
      <c r="N542" s="31" t="s">
        <v>544</v>
      </c>
      <c r="P542" s="65">
        <f t="shared" si="355"/>
        <v>30</v>
      </c>
      <c r="Q542" t="str">
        <f t="shared" si="356"/>
        <v>Crédito</v>
      </c>
      <c r="R542">
        <f t="shared" si="357"/>
        <v>23</v>
      </c>
      <c r="S542">
        <f t="shared" si="358"/>
        <v>5</v>
      </c>
      <c r="T542">
        <f t="shared" si="359"/>
        <v>2026</v>
      </c>
      <c r="U542">
        <f t="shared" si="360"/>
        <v>23</v>
      </c>
      <c r="V542">
        <f t="shared" si="361"/>
        <v>4</v>
      </c>
      <c r="W542">
        <f t="shared" si="362"/>
        <v>2026</v>
      </c>
      <c r="X542" s="59">
        <f t="shared" si="363"/>
        <v>6602.23</v>
      </c>
      <c r="Y542" s="59">
        <f t="shared" si="364"/>
        <v>7658.59</v>
      </c>
      <c r="Z542" t="str">
        <f t="shared" si="365"/>
        <v>Vigente</v>
      </c>
      <c r="AA542" s="39">
        <v>46150</v>
      </c>
      <c r="AB542" s="33">
        <f t="shared" si="366"/>
        <v>5</v>
      </c>
      <c r="AC542" s="33">
        <f t="shared" si="367"/>
        <v>19</v>
      </c>
      <c r="AD542" s="33">
        <f t="shared" si="368"/>
        <v>0</v>
      </c>
      <c r="AE542" s="36">
        <f t="shared" si="369"/>
        <v>0</v>
      </c>
      <c r="AF542" s="36">
        <f t="shared" si="370"/>
        <v>0</v>
      </c>
      <c r="AG542" s="36">
        <f t="shared" si="371"/>
        <v>0</v>
      </c>
      <c r="AH542" s="36">
        <f t="shared" si="372"/>
        <v>6602.23</v>
      </c>
    </row>
    <row r="543" spans="1:34" x14ac:dyDescent="0.35">
      <c r="A543" s="31" t="s">
        <v>1906</v>
      </c>
      <c r="B543" s="31" t="s">
        <v>1907</v>
      </c>
      <c r="C543" s="31" t="s">
        <v>414</v>
      </c>
      <c r="D543" s="31" t="s">
        <v>1908</v>
      </c>
      <c r="E543" s="30">
        <v>46130</v>
      </c>
      <c r="F543" s="30">
        <v>46160</v>
      </c>
      <c r="G543" s="31" t="s">
        <v>395</v>
      </c>
      <c r="H543" s="31">
        <v>-8100</v>
      </c>
      <c r="I543" s="31">
        <v>-1296</v>
      </c>
      <c r="J543" s="31">
        <v>-9396</v>
      </c>
      <c r="K543" s="31">
        <v>-9396</v>
      </c>
      <c r="L543" s="31">
        <v>9396</v>
      </c>
      <c r="M543" s="31" t="s">
        <v>504</v>
      </c>
      <c r="N543" s="31" t="s">
        <v>544</v>
      </c>
      <c r="P543" s="65">
        <f t="shared" si="355"/>
        <v>30</v>
      </c>
      <c r="Q543" t="str">
        <f t="shared" si="356"/>
        <v>Crédito</v>
      </c>
      <c r="R543">
        <f t="shared" si="357"/>
        <v>18</v>
      </c>
      <c r="S543">
        <f t="shared" si="358"/>
        <v>5</v>
      </c>
      <c r="T543">
        <f t="shared" si="359"/>
        <v>2026</v>
      </c>
      <c r="U543">
        <f t="shared" si="360"/>
        <v>18</v>
      </c>
      <c r="V543">
        <f t="shared" si="361"/>
        <v>4</v>
      </c>
      <c r="W543">
        <f t="shared" si="362"/>
        <v>2026</v>
      </c>
      <c r="X543" s="59">
        <f t="shared" si="363"/>
        <v>8100</v>
      </c>
      <c r="Y543" s="59">
        <f t="shared" si="364"/>
        <v>9396</v>
      </c>
      <c r="Z543" t="str">
        <f t="shared" si="365"/>
        <v>Vigente</v>
      </c>
      <c r="AA543" s="39">
        <v>46150</v>
      </c>
      <c r="AB543" s="33">
        <f t="shared" si="366"/>
        <v>5</v>
      </c>
      <c r="AC543" s="33">
        <f t="shared" si="367"/>
        <v>19</v>
      </c>
      <c r="AD543" s="33">
        <f t="shared" si="368"/>
        <v>0</v>
      </c>
      <c r="AE543" s="36">
        <f t="shared" si="369"/>
        <v>0</v>
      </c>
      <c r="AF543" s="36">
        <f t="shared" si="370"/>
        <v>0</v>
      </c>
      <c r="AG543" s="36">
        <f t="shared" si="371"/>
        <v>0</v>
      </c>
      <c r="AH543" s="36">
        <f t="shared" si="372"/>
        <v>8100</v>
      </c>
    </row>
    <row r="544" spans="1:34" x14ac:dyDescent="0.35">
      <c r="A544" s="31" t="s">
        <v>1909</v>
      </c>
      <c r="B544" s="31" t="s">
        <v>1910</v>
      </c>
      <c r="C544" s="31" t="s">
        <v>414</v>
      </c>
      <c r="D544" s="31" t="s">
        <v>1911</v>
      </c>
      <c r="E544" s="30">
        <v>46133</v>
      </c>
      <c r="F544" s="30">
        <v>46163</v>
      </c>
      <c r="G544" s="31" t="s">
        <v>395</v>
      </c>
      <c r="H544" s="31">
        <v>-2200</v>
      </c>
      <c r="I544" s="31">
        <v>-352</v>
      </c>
      <c r="J544" s="31">
        <v>-2552</v>
      </c>
      <c r="K544" s="31">
        <v>-2552</v>
      </c>
      <c r="L544" s="31">
        <v>2552</v>
      </c>
      <c r="M544" s="31" t="s">
        <v>504</v>
      </c>
      <c r="N544" s="31" t="s">
        <v>544</v>
      </c>
      <c r="P544" s="65">
        <f t="shared" si="355"/>
        <v>30</v>
      </c>
      <c r="Q544" t="str">
        <f t="shared" si="356"/>
        <v>Crédito</v>
      </c>
      <c r="R544">
        <f t="shared" si="357"/>
        <v>21</v>
      </c>
      <c r="S544">
        <f t="shared" si="358"/>
        <v>5</v>
      </c>
      <c r="T544">
        <f t="shared" si="359"/>
        <v>2026</v>
      </c>
      <c r="U544">
        <f t="shared" si="360"/>
        <v>21</v>
      </c>
      <c r="V544">
        <f t="shared" si="361"/>
        <v>4</v>
      </c>
      <c r="W544">
        <f t="shared" si="362"/>
        <v>2026</v>
      </c>
      <c r="X544" s="59">
        <f t="shared" si="363"/>
        <v>2200</v>
      </c>
      <c r="Y544" s="59">
        <f t="shared" si="364"/>
        <v>2552</v>
      </c>
      <c r="Z544" t="str">
        <f t="shared" si="365"/>
        <v>Vigente</v>
      </c>
      <c r="AA544" s="39">
        <v>46150</v>
      </c>
      <c r="AB544" s="33">
        <f t="shared" si="366"/>
        <v>5</v>
      </c>
      <c r="AC544" s="33">
        <f t="shared" si="367"/>
        <v>19</v>
      </c>
      <c r="AD544" s="33">
        <f t="shared" si="368"/>
        <v>0</v>
      </c>
      <c r="AE544" s="36">
        <f t="shared" si="369"/>
        <v>0</v>
      </c>
      <c r="AF544" s="36">
        <f t="shared" si="370"/>
        <v>0</v>
      </c>
      <c r="AG544" s="36">
        <f t="shared" si="371"/>
        <v>0</v>
      </c>
      <c r="AH544" s="36">
        <f t="shared" si="372"/>
        <v>2200</v>
      </c>
    </row>
    <row r="545" spans="1:34" x14ac:dyDescent="0.35">
      <c r="A545" s="31" t="s">
        <v>1912</v>
      </c>
      <c r="B545" s="31" t="s">
        <v>1913</v>
      </c>
      <c r="C545" s="31" t="s">
        <v>414</v>
      </c>
      <c r="D545" s="31" t="s">
        <v>1914</v>
      </c>
      <c r="E545" s="30">
        <v>46134</v>
      </c>
      <c r="F545" s="30">
        <v>46164</v>
      </c>
      <c r="G545" s="31" t="s">
        <v>395</v>
      </c>
      <c r="H545" s="31">
        <v>-32000</v>
      </c>
      <c r="I545" s="31"/>
      <c r="J545" s="31">
        <v>-32000</v>
      </c>
      <c r="K545" s="31">
        <v>-32000</v>
      </c>
      <c r="L545" s="31">
        <v>32000</v>
      </c>
      <c r="M545" s="31" t="s">
        <v>504</v>
      </c>
      <c r="N545" s="31" t="s">
        <v>544</v>
      </c>
      <c r="P545" s="65">
        <f t="shared" si="355"/>
        <v>30</v>
      </c>
      <c r="Q545" t="str">
        <f t="shared" si="356"/>
        <v>Crédito</v>
      </c>
      <c r="R545">
        <f t="shared" si="357"/>
        <v>22</v>
      </c>
      <c r="S545">
        <f t="shared" si="358"/>
        <v>5</v>
      </c>
      <c r="T545">
        <f t="shared" si="359"/>
        <v>2026</v>
      </c>
      <c r="U545">
        <f t="shared" si="360"/>
        <v>22</v>
      </c>
      <c r="V545">
        <f t="shared" si="361"/>
        <v>4</v>
      </c>
      <c r="W545">
        <f t="shared" si="362"/>
        <v>2026</v>
      </c>
      <c r="X545" s="59">
        <f t="shared" si="363"/>
        <v>32000</v>
      </c>
      <c r="Y545" s="59">
        <f t="shared" si="364"/>
        <v>32000</v>
      </c>
      <c r="Z545" t="str">
        <f t="shared" si="365"/>
        <v>Vigente</v>
      </c>
      <c r="AA545" s="39">
        <v>46150</v>
      </c>
      <c r="AB545" s="33">
        <f t="shared" si="366"/>
        <v>5</v>
      </c>
      <c r="AC545" s="33">
        <f t="shared" si="367"/>
        <v>19</v>
      </c>
      <c r="AD545" s="33">
        <f t="shared" si="368"/>
        <v>0</v>
      </c>
      <c r="AE545" s="36">
        <f t="shared" si="369"/>
        <v>0</v>
      </c>
      <c r="AF545" s="36">
        <f t="shared" si="370"/>
        <v>0</v>
      </c>
      <c r="AG545" s="36">
        <f t="shared" si="371"/>
        <v>0</v>
      </c>
      <c r="AH545" s="36">
        <f t="shared" si="372"/>
        <v>32000</v>
      </c>
    </row>
    <row r="546" spans="1:34" x14ac:dyDescent="0.35">
      <c r="A546" s="31" t="s">
        <v>1915</v>
      </c>
      <c r="B546" s="31" t="s">
        <v>1916</v>
      </c>
      <c r="C546" s="31" t="s">
        <v>414</v>
      </c>
      <c r="D546" s="31" t="s">
        <v>1917</v>
      </c>
      <c r="E546" s="30">
        <v>46135</v>
      </c>
      <c r="F546" s="30">
        <v>46165</v>
      </c>
      <c r="G546" s="31" t="s">
        <v>395</v>
      </c>
      <c r="H546" s="31">
        <v>-28800</v>
      </c>
      <c r="I546" s="31">
        <v>-4608</v>
      </c>
      <c r="J546" s="31">
        <v>-33408</v>
      </c>
      <c r="K546" s="31">
        <v>-33408</v>
      </c>
      <c r="L546" s="31">
        <v>33408</v>
      </c>
      <c r="M546" s="31" t="s">
        <v>504</v>
      </c>
      <c r="N546" s="31" t="s">
        <v>544</v>
      </c>
      <c r="P546" s="65">
        <f t="shared" si="355"/>
        <v>30</v>
      </c>
      <c r="Q546" t="str">
        <f t="shared" si="356"/>
        <v>Crédito</v>
      </c>
      <c r="R546">
        <f t="shared" si="357"/>
        <v>23</v>
      </c>
      <c r="S546">
        <f t="shared" si="358"/>
        <v>5</v>
      </c>
      <c r="T546">
        <f t="shared" si="359"/>
        <v>2026</v>
      </c>
      <c r="U546">
        <f t="shared" si="360"/>
        <v>23</v>
      </c>
      <c r="V546">
        <f t="shared" si="361"/>
        <v>4</v>
      </c>
      <c r="W546">
        <f t="shared" si="362"/>
        <v>2026</v>
      </c>
      <c r="X546" s="59">
        <f t="shared" si="363"/>
        <v>28800</v>
      </c>
      <c r="Y546" s="59">
        <f t="shared" si="364"/>
        <v>33408</v>
      </c>
      <c r="Z546" t="str">
        <f t="shared" si="365"/>
        <v>Vigente</v>
      </c>
      <c r="AA546" s="39">
        <v>46150</v>
      </c>
      <c r="AB546" s="33">
        <f t="shared" si="366"/>
        <v>5</v>
      </c>
      <c r="AC546" s="33">
        <f t="shared" si="367"/>
        <v>19</v>
      </c>
      <c r="AD546" s="33">
        <f t="shared" si="368"/>
        <v>0</v>
      </c>
      <c r="AE546" s="36">
        <f t="shared" si="369"/>
        <v>0</v>
      </c>
      <c r="AF546" s="36">
        <f t="shared" si="370"/>
        <v>0</v>
      </c>
      <c r="AG546" s="36">
        <f t="shared" si="371"/>
        <v>0</v>
      </c>
      <c r="AH546" s="36">
        <f t="shared" si="372"/>
        <v>28800</v>
      </c>
    </row>
    <row r="547" spans="1:34" x14ac:dyDescent="0.35">
      <c r="A547" s="31" t="s">
        <v>1918</v>
      </c>
      <c r="B547" s="31" t="s">
        <v>1919</v>
      </c>
      <c r="C547" s="31" t="s">
        <v>1329</v>
      </c>
      <c r="D547" s="31" t="s">
        <v>1920</v>
      </c>
      <c r="E547" s="30">
        <v>46128</v>
      </c>
      <c r="F547" s="30">
        <v>46158</v>
      </c>
      <c r="G547" s="31" t="s">
        <v>395</v>
      </c>
      <c r="H547" s="31">
        <v>-17160</v>
      </c>
      <c r="I547" s="31">
        <v>-2745.6</v>
      </c>
      <c r="J547" s="31">
        <v>-19905.599999999999</v>
      </c>
      <c r="K547" s="31">
        <v>-19905.599999999999</v>
      </c>
      <c r="L547" s="31">
        <v>19905.599999999999</v>
      </c>
      <c r="M547" s="31" t="s">
        <v>504</v>
      </c>
      <c r="N547" s="31" t="s">
        <v>544</v>
      </c>
      <c r="P547" s="65">
        <f t="shared" si="355"/>
        <v>30</v>
      </c>
      <c r="Q547" t="str">
        <f t="shared" si="356"/>
        <v>Crédito</v>
      </c>
      <c r="R547">
        <f t="shared" si="357"/>
        <v>16</v>
      </c>
      <c r="S547">
        <f t="shared" si="358"/>
        <v>5</v>
      </c>
      <c r="T547">
        <f t="shared" si="359"/>
        <v>2026</v>
      </c>
      <c r="U547">
        <f t="shared" si="360"/>
        <v>16</v>
      </c>
      <c r="V547">
        <f t="shared" si="361"/>
        <v>4</v>
      </c>
      <c r="W547">
        <f t="shared" si="362"/>
        <v>2026</v>
      </c>
      <c r="X547" s="59">
        <f t="shared" si="363"/>
        <v>17160</v>
      </c>
      <c r="Y547" s="59">
        <f t="shared" si="364"/>
        <v>19905.599999999999</v>
      </c>
      <c r="Z547" t="str">
        <f t="shared" si="365"/>
        <v>Vigente</v>
      </c>
      <c r="AA547" s="39">
        <v>46150</v>
      </c>
      <c r="AB547" s="33">
        <f t="shared" si="366"/>
        <v>5</v>
      </c>
      <c r="AC547" s="33">
        <f t="shared" si="367"/>
        <v>19</v>
      </c>
      <c r="AD547" s="33">
        <f t="shared" si="368"/>
        <v>0</v>
      </c>
      <c r="AE547" s="36">
        <f t="shared" si="369"/>
        <v>0</v>
      </c>
      <c r="AF547" s="36">
        <f t="shared" si="370"/>
        <v>0</v>
      </c>
      <c r="AG547" s="36">
        <f t="shared" si="371"/>
        <v>0</v>
      </c>
      <c r="AH547" s="36">
        <f t="shared" si="372"/>
        <v>17160</v>
      </c>
    </row>
    <row r="548" spans="1:34" x14ac:dyDescent="0.35">
      <c r="A548" s="31" t="s">
        <v>1921</v>
      </c>
      <c r="B548" s="31" t="s">
        <v>1922</v>
      </c>
      <c r="C548" s="31" t="s">
        <v>674</v>
      </c>
      <c r="D548" s="31" t="s">
        <v>1923</v>
      </c>
      <c r="E548" s="30">
        <v>46134</v>
      </c>
      <c r="F548" s="30">
        <v>46164</v>
      </c>
      <c r="G548" s="31" t="s">
        <v>395</v>
      </c>
      <c r="H548" s="31">
        <v>-26800</v>
      </c>
      <c r="I548" s="31">
        <v>-4288</v>
      </c>
      <c r="J548" s="31">
        <v>-31088</v>
      </c>
      <c r="K548" s="31">
        <v>-31088</v>
      </c>
      <c r="L548" s="31">
        <v>31088</v>
      </c>
      <c r="M548" s="31" t="s">
        <v>504</v>
      </c>
      <c r="N548" s="31" t="s">
        <v>544</v>
      </c>
      <c r="P548" s="65">
        <f t="shared" si="355"/>
        <v>30</v>
      </c>
      <c r="Q548" t="str">
        <f t="shared" si="356"/>
        <v>Crédito</v>
      </c>
      <c r="R548">
        <f t="shared" si="357"/>
        <v>22</v>
      </c>
      <c r="S548">
        <f t="shared" si="358"/>
        <v>5</v>
      </c>
      <c r="T548">
        <f t="shared" si="359"/>
        <v>2026</v>
      </c>
      <c r="U548">
        <f t="shared" si="360"/>
        <v>22</v>
      </c>
      <c r="V548">
        <f t="shared" si="361"/>
        <v>4</v>
      </c>
      <c r="W548">
        <f t="shared" si="362"/>
        <v>2026</v>
      </c>
      <c r="X548" s="59">
        <f t="shared" si="363"/>
        <v>26800</v>
      </c>
      <c r="Y548" s="59">
        <f t="shared" si="364"/>
        <v>31088</v>
      </c>
      <c r="Z548" t="str">
        <f t="shared" si="365"/>
        <v>Vigente</v>
      </c>
      <c r="AA548" s="39">
        <v>46150</v>
      </c>
      <c r="AB548" s="33">
        <f t="shared" si="366"/>
        <v>5</v>
      </c>
      <c r="AC548" s="33">
        <f t="shared" si="367"/>
        <v>19</v>
      </c>
      <c r="AD548" s="33">
        <f t="shared" si="368"/>
        <v>0</v>
      </c>
      <c r="AE548" s="36">
        <f t="shared" si="369"/>
        <v>0</v>
      </c>
      <c r="AF548" s="36">
        <f t="shared" si="370"/>
        <v>0</v>
      </c>
      <c r="AG548" s="36">
        <f t="shared" si="371"/>
        <v>0</v>
      </c>
      <c r="AH548" s="36">
        <f t="shared" si="372"/>
        <v>26800</v>
      </c>
    </row>
    <row r="549" spans="1:34" x14ac:dyDescent="0.35">
      <c r="A549" s="31" t="s">
        <v>1924</v>
      </c>
      <c r="B549" s="31" t="s">
        <v>1925</v>
      </c>
      <c r="C549" s="31" t="s">
        <v>644</v>
      </c>
      <c r="D549" s="31" t="s">
        <v>1101</v>
      </c>
      <c r="E549" s="30">
        <v>46136</v>
      </c>
      <c r="F549" s="30">
        <v>46196</v>
      </c>
      <c r="G549" s="31" t="s">
        <v>401</v>
      </c>
      <c r="H549" s="31">
        <v>-1084224.3999999999</v>
      </c>
      <c r="I549" s="31">
        <v>-173475.9</v>
      </c>
      <c r="J549" s="31">
        <v>-1257700.3</v>
      </c>
      <c r="K549" s="31">
        <v>-72453.600000000006</v>
      </c>
      <c r="L549" s="31">
        <v>72453.600000000006</v>
      </c>
      <c r="M549" s="31" t="s">
        <v>504</v>
      </c>
      <c r="N549" s="31" t="s">
        <v>544</v>
      </c>
      <c r="P549" s="65">
        <f t="shared" si="355"/>
        <v>60</v>
      </c>
      <c r="Q549" t="str">
        <f t="shared" si="356"/>
        <v>Crédito</v>
      </c>
      <c r="R549">
        <f t="shared" si="357"/>
        <v>23</v>
      </c>
      <c r="S549">
        <f t="shared" si="358"/>
        <v>6</v>
      </c>
      <c r="T549">
        <f t="shared" si="359"/>
        <v>2026</v>
      </c>
      <c r="U549">
        <f t="shared" si="360"/>
        <v>24</v>
      </c>
      <c r="V549">
        <f t="shared" si="361"/>
        <v>4</v>
      </c>
      <c r="W549">
        <f t="shared" si="362"/>
        <v>2026</v>
      </c>
      <c r="X549" s="59">
        <f t="shared" si="363"/>
        <v>1084224.3999999999</v>
      </c>
      <c r="Y549" s="59">
        <f t="shared" si="364"/>
        <v>1257700.3</v>
      </c>
      <c r="Z549" t="str">
        <f t="shared" si="365"/>
        <v>Vigente</v>
      </c>
      <c r="AA549" s="39">
        <v>46150</v>
      </c>
      <c r="AB549" s="33">
        <f t="shared" si="366"/>
        <v>5</v>
      </c>
      <c r="AC549" s="33">
        <f t="shared" si="367"/>
        <v>19</v>
      </c>
      <c r="AD549" s="33">
        <f t="shared" si="368"/>
        <v>0</v>
      </c>
      <c r="AE549" s="36">
        <f t="shared" si="369"/>
        <v>0</v>
      </c>
      <c r="AF549" s="36">
        <f t="shared" si="370"/>
        <v>0</v>
      </c>
      <c r="AG549" s="36">
        <f t="shared" si="371"/>
        <v>0</v>
      </c>
      <c r="AH549" s="36">
        <f t="shared" si="372"/>
        <v>1084224.3999999999</v>
      </c>
    </row>
    <row r="550" spans="1:34" x14ac:dyDescent="0.35">
      <c r="A550" s="31" t="s">
        <v>1926</v>
      </c>
      <c r="B550" s="31" t="s">
        <v>1927</v>
      </c>
      <c r="C550" s="31" t="s">
        <v>414</v>
      </c>
      <c r="D550" s="31" t="s">
        <v>1928</v>
      </c>
      <c r="E550" s="30">
        <v>46127</v>
      </c>
      <c r="F550" s="30">
        <v>46157</v>
      </c>
      <c r="G550" s="31" t="s">
        <v>395</v>
      </c>
      <c r="H550" s="31">
        <v>-1600</v>
      </c>
      <c r="I550" s="31"/>
      <c r="J550" s="31">
        <v>-1600</v>
      </c>
      <c r="K550" s="31">
        <v>-1600</v>
      </c>
      <c r="L550" s="31">
        <v>1600</v>
      </c>
      <c r="M550" s="31" t="s">
        <v>504</v>
      </c>
      <c r="N550" s="31" t="s">
        <v>544</v>
      </c>
      <c r="P550" s="65">
        <f t="shared" si="355"/>
        <v>30</v>
      </c>
      <c r="Q550" t="str">
        <f t="shared" si="356"/>
        <v>Crédito</v>
      </c>
      <c r="R550">
        <f t="shared" si="357"/>
        <v>15</v>
      </c>
      <c r="S550">
        <f t="shared" si="358"/>
        <v>5</v>
      </c>
      <c r="T550">
        <f t="shared" si="359"/>
        <v>2026</v>
      </c>
      <c r="U550">
        <f t="shared" si="360"/>
        <v>15</v>
      </c>
      <c r="V550">
        <f t="shared" si="361"/>
        <v>4</v>
      </c>
      <c r="W550">
        <f t="shared" si="362"/>
        <v>2026</v>
      </c>
      <c r="X550" s="59">
        <f t="shared" si="363"/>
        <v>1600</v>
      </c>
      <c r="Y550" s="59">
        <f t="shared" si="364"/>
        <v>1600</v>
      </c>
      <c r="Z550" t="str">
        <f t="shared" si="365"/>
        <v>Vigente</v>
      </c>
      <c r="AA550" s="39">
        <v>46150</v>
      </c>
      <c r="AB550" s="33">
        <f t="shared" si="366"/>
        <v>5</v>
      </c>
      <c r="AC550" s="33">
        <f t="shared" si="367"/>
        <v>19</v>
      </c>
      <c r="AD550" s="33">
        <f t="shared" si="368"/>
        <v>0</v>
      </c>
      <c r="AE550" s="36">
        <f t="shared" si="369"/>
        <v>0</v>
      </c>
      <c r="AF550" s="36">
        <f t="shared" si="370"/>
        <v>0</v>
      </c>
      <c r="AG550" s="36">
        <f t="shared" si="371"/>
        <v>0</v>
      </c>
      <c r="AH550" s="36">
        <f t="shared" si="372"/>
        <v>1600</v>
      </c>
    </row>
    <row r="551" spans="1:34" x14ac:dyDescent="0.35">
      <c r="A551" s="31" t="s">
        <v>1929</v>
      </c>
      <c r="B551" s="31" t="s">
        <v>1930</v>
      </c>
      <c r="C551" s="31" t="s">
        <v>834</v>
      </c>
      <c r="D551" s="31" t="s">
        <v>1931</v>
      </c>
      <c r="E551" s="30">
        <v>46127</v>
      </c>
      <c r="F551" s="30">
        <v>46157</v>
      </c>
      <c r="G551" s="31" t="s">
        <v>401</v>
      </c>
      <c r="H551" s="31">
        <v>-37991.360000000001</v>
      </c>
      <c r="I551" s="31">
        <v>-6078.62</v>
      </c>
      <c r="J551" s="31">
        <v>-44069.98</v>
      </c>
      <c r="K551" s="31">
        <v>-2552</v>
      </c>
      <c r="L551" s="31">
        <v>2552</v>
      </c>
      <c r="M551" s="31" t="s">
        <v>504</v>
      </c>
      <c r="N551" s="31" t="s">
        <v>544</v>
      </c>
      <c r="P551" s="65">
        <f t="shared" si="355"/>
        <v>30</v>
      </c>
      <c r="Q551" t="str">
        <f t="shared" si="356"/>
        <v>Crédito</v>
      </c>
      <c r="R551">
        <f t="shared" si="357"/>
        <v>15</v>
      </c>
      <c r="S551">
        <f t="shared" si="358"/>
        <v>5</v>
      </c>
      <c r="T551">
        <f t="shared" si="359"/>
        <v>2026</v>
      </c>
      <c r="U551">
        <f t="shared" si="360"/>
        <v>15</v>
      </c>
      <c r="V551">
        <f t="shared" si="361"/>
        <v>4</v>
      </c>
      <c r="W551">
        <f t="shared" si="362"/>
        <v>2026</v>
      </c>
      <c r="X551" s="59">
        <f t="shared" si="363"/>
        <v>37991.360000000001</v>
      </c>
      <c r="Y551" s="59">
        <f t="shared" si="364"/>
        <v>44069.98</v>
      </c>
      <c r="Z551" t="str">
        <f t="shared" si="365"/>
        <v>Vigente</v>
      </c>
      <c r="AA551" s="39">
        <v>46150</v>
      </c>
      <c r="AB551" s="33">
        <f t="shared" si="366"/>
        <v>5</v>
      </c>
      <c r="AC551" s="33">
        <f t="shared" si="367"/>
        <v>19</v>
      </c>
      <c r="AD551" s="33">
        <f t="shared" si="368"/>
        <v>0</v>
      </c>
      <c r="AE551" s="36">
        <f t="shared" si="369"/>
        <v>0</v>
      </c>
      <c r="AF551" s="36">
        <f t="shared" si="370"/>
        <v>0</v>
      </c>
      <c r="AG551" s="36">
        <f t="shared" si="371"/>
        <v>0</v>
      </c>
      <c r="AH551" s="36">
        <f t="shared" si="372"/>
        <v>37991.360000000001</v>
      </c>
    </row>
    <row r="552" spans="1:34" x14ac:dyDescent="0.35">
      <c r="A552" s="31" t="s">
        <v>1932</v>
      </c>
      <c r="B552" s="31" t="s">
        <v>1933</v>
      </c>
      <c r="C552" s="31" t="s">
        <v>547</v>
      </c>
      <c r="D552" s="31" t="s">
        <v>1934</v>
      </c>
      <c r="E552" s="30">
        <v>46129</v>
      </c>
      <c r="F552" s="30">
        <v>46159</v>
      </c>
      <c r="G552" s="31" t="s">
        <v>401</v>
      </c>
      <c r="H552" s="31">
        <v>-7686.17</v>
      </c>
      <c r="I552" s="31">
        <v>-1229.79</v>
      </c>
      <c r="J552" s="31">
        <v>-8915.9599999999991</v>
      </c>
      <c r="K552" s="31">
        <v>-516.20000000000005</v>
      </c>
      <c r="L552" s="31">
        <v>516.20000000000005</v>
      </c>
      <c r="M552" s="31" t="s">
        <v>504</v>
      </c>
      <c r="N552" s="31" t="s">
        <v>544</v>
      </c>
      <c r="P552" s="65">
        <f t="shared" si="355"/>
        <v>30</v>
      </c>
      <c r="Q552" t="str">
        <f t="shared" si="356"/>
        <v>Crédito</v>
      </c>
      <c r="R552">
        <f t="shared" si="357"/>
        <v>17</v>
      </c>
      <c r="S552">
        <f t="shared" si="358"/>
        <v>5</v>
      </c>
      <c r="T552">
        <f t="shared" si="359"/>
        <v>2026</v>
      </c>
      <c r="U552">
        <f t="shared" si="360"/>
        <v>17</v>
      </c>
      <c r="V552">
        <f t="shared" si="361"/>
        <v>4</v>
      </c>
      <c r="W552">
        <f t="shared" si="362"/>
        <v>2026</v>
      </c>
      <c r="X552" s="59">
        <f t="shared" si="363"/>
        <v>7686.17</v>
      </c>
      <c r="Y552" s="59">
        <f t="shared" si="364"/>
        <v>8915.9599999999991</v>
      </c>
      <c r="Z552" t="str">
        <f t="shared" si="365"/>
        <v>Vigente</v>
      </c>
      <c r="AA552" s="39">
        <v>46150</v>
      </c>
      <c r="AB552" s="33">
        <f t="shared" si="366"/>
        <v>5</v>
      </c>
      <c r="AC552" s="33">
        <f t="shared" si="367"/>
        <v>19</v>
      </c>
      <c r="AD552" s="33">
        <f t="shared" si="368"/>
        <v>0</v>
      </c>
      <c r="AE552" s="36">
        <f t="shared" si="369"/>
        <v>0</v>
      </c>
      <c r="AF552" s="36">
        <f t="shared" si="370"/>
        <v>0</v>
      </c>
      <c r="AG552" s="36">
        <f t="shared" si="371"/>
        <v>0</v>
      </c>
      <c r="AH552" s="36">
        <f t="shared" si="372"/>
        <v>7686.17</v>
      </c>
    </row>
    <row r="553" spans="1:34" x14ac:dyDescent="0.35">
      <c r="A553" s="31" t="s">
        <v>1935</v>
      </c>
      <c r="B553" s="31" t="s">
        <v>1936</v>
      </c>
      <c r="C553" s="31" t="s">
        <v>880</v>
      </c>
      <c r="D553" s="31" t="s">
        <v>1937</v>
      </c>
      <c r="E553" s="30">
        <v>46129</v>
      </c>
      <c r="F553" s="30">
        <v>46159</v>
      </c>
      <c r="G553" s="31" t="s">
        <v>401</v>
      </c>
      <c r="H553" s="31">
        <v>-44769.8</v>
      </c>
      <c r="I553" s="31">
        <v>-7163.17</v>
      </c>
      <c r="J553" s="31">
        <v>-51932.97</v>
      </c>
      <c r="K553" s="31">
        <v>-3006.72</v>
      </c>
      <c r="L553" s="31">
        <v>3006.72</v>
      </c>
      <c r="M553" s="31" t="s">
        <v>504</v>
      </c>
      <c r="N553" s="31" t="s">
        <v>544</v>
      </c>
      <c r="P553" s="65">
        <f t="shared" si="355"/>
        <v>30</v>
      </c>
      <c r="Q553" t="str">
        <f t="shared" si="356"/>
        <v>Crédito</v>
      </c>
      <c r="R553">
        <f t="shared" si="357"/>
        <v>17</v>
      </c>
      <c r="S553">
        <f t="shared" si="358"/>
        <v>5</v>
      </c>
      <c r="T553">
        <f t="shared" si="359"/>
        <v>2026</v>
      </c>
      <c r="U553">
        <f t="shared" si="360"/>
        <v>17</v>
      </c>
      <c r="V553">
        <f t="shared" si="361"/>
        <v>4</v>
      </c>
      <c r="W553">
        <f t="shared" si="362"/>
        <v>2026</v>
      </c>
      <c r="X553" s="59">
        <f t="shared" si="363"/>
        <v>44769.8</v>
      </c>
      <c r="Y553" s="59">
        <f t="shared" si="364"/>
        <v>51932.97</v>
      </c>
      <c r="Z553" t="str">
        <f t="shared" si="365"/>
        <v>Vigente</v>
      </c>
      <c r="AA553" s="39">
        <v>46150</v>
      </c>
      <c r="AB553" s="33">
        <f t="shared" si="366"/>
        <v>5</v>
      </c>
      <c r="AC553" s="33">
        <f t="shared" si="367"/>
        <v>19</v>
      </c>
      <c r="AD553" s="33">
        <f t="shared" si="368"/>
        <v>0</v>
      </c>
      <c r="AE553" s="36">
        <f t="shared" si="369"/>
        <v>0</v>
      </c>
      <c r="AF553" s="36">
        <f t="shared" si="370"/>
        <v>0</v>
      </c>
      <c r="AG553" s="36">
        <f t="shared" si="371"/>
        <v>0</v>
      </c>
      <c r="AH553" s="36">
        <f t="shared" si="372"/>
        <v>44769.8</v>
      </c>
    </row>
    <row r="554" spans="1:34" x14ac:dyDescent="0.35">
      <c r="A554" s="31" t="s">
        <v>1938</v>
      </c>
      <c r="B554" s="31" t="s">
        <v>1939</v>
      </c>
      <c r="C554" s="31" t="s">
        <v>1183</v>
      </c>
      <c r="D554" s="31" t="s">
        <v>1940</v>
      </c>
      <c r="E554" s="30">
        <v>46132</v>
      </c>
      <c r="F554" s="30">
        <v>46162</v>
      </c>
      <c r="G554" s="31" t="s">
        <v>401</v>
      </c>
      <c r="H554" s="31">
        <v>-36213.870000000003</v>
      </c>
      <c r="I554" s="31"/>
      <c r="J554" s="31">
        <v>-36213.870000000003</v>
      </c>
      <c r="K554" s="31">
        <v>-2100</v>
      </c>
      <c r="L554" s="31">
        <v>2100</v>
      </c>
      <c r="M554" s="31" t="s">
        <v>504</v>
      </c>
      <c r="N554" s="31" t="s">
        <v>544</v>
      </c>
      <c r="P554" s="65">
        <f t="shared" si="355"/>
        <v>30</v>
      </c>
      <c r="Q554" t="str">
        <f t="shared" si="356"/>
        <v>Crédito</v>
      </c>
      <c r="R554">
        <f t="shared" si="357"/>
        <v>20</v>
      </c>
      <c r="S554">
        <f t="shared" si="358"/>
        <v>5</v>
      </c>
      <c r="T554">
        <f t="shared" si="359"/>
        <v>2026</v>
      </c>
      <c r="U554">
        <f t="shared" si="360"/>
        <v>20</v>
      </c>
      <c r="V554">
        <f t="shared" si="361"/>
        <v>4</v>
      </c>
      <c r="W554">
        <f t="shared" si="362"/>
        <v>2026</v>
      </c>
      <c r="X554" s="59">
        <f t="shared" si="363"/>
        <v>36213.870000000003</v>
      </c>
      <c r="Y554" s="59">
        <f t="shared" si="364"/>
        <v>36213.870000000003</v>
      </c>
      <c r="Z554" t="str">
        <f t="shared" si="365"/>
        <v>Vigente</v>
      </c>
      <c r="AA554" s="39">
        <v>46150</v>
      </c>
      <c r="AB554" s="33">
        <f t="shared" si="366"/>
        <v>5</v>
      </c>
      <c r="AC554" s="33">
        <f t="shared" si="367"/>
        <v>19</v>
      </c>
      <c r="AD554" s="33">
        <f t="shared" si="368"/>
        <v>0</v>
      </c>
      <c r="AE554" s="36">
        <f t="shared" si="369"/>
        <v>0</v>
      </c>
      <c r="AF554" s="36">
        <f t="shared" si="370"/>
        <v>0</v>
      </c>
      <c r="AG554" s="36">
        <f t="shared" si="371"/>
        <v>0</v>
      </c>
      <c r="AH554" s="36">
        <f t="shared" si="372"/>
        <v>36213.870000000003</v>
      </c>
    </row>
    <row r="555" spans="1:34" x14ac:dyDescent="0.35">
      <c r="A555" s="31" t="s">
        <v>1941</v>
      </c>
      <c r="B555" s="31" t="s">
        <v>1942</v>
      </c>
      <c r="C555" s="31" t="s">
        <v>834</v>
      </c>
      <c r="D555" s="31" t="s">
        <v>1943</v>
      </c>
      <c r="E555" s="30">
        <v>46127</v>
      </c>
      <c r="F555" s="30">
        <v>46157</v>
      </c>
      <c r="G555" s="31" t="s">
        <v>401</v>
      </c>
      <c r="H555" s="31">
        <v>-26766.639999999999</v>
      </c>
      <c r="I555" s="31">
        <v>-4282.66</v>
      </c>
      <c r="J555" s="31">
        <v>-31049.3</v>
      </c>
      <c r="K555" s="31">
        <v>-1798</v>
      </c>
      <c r="L555" s="31">
        <v>1798</v>
      </c>
      <c r="M555" s="31" t="s">
        <v>504</v>
      </c>
      <c r="N555" s="31" t="s">
        <v>544</v>
      </c>
      <c r="P555" s="65">
        <f t="shared" si="355"/>
        <v>30</v>
      </c>
      <c r="Q555" t="str">
        <f t="shared" si="356"/>
        <v>Crédito</v>
      </c>
      <c r="R555">
        <f t="shared" si="357"/>
        <v>15</v>
      </c>
      <c r="S555">
        <f t="shared" si="358"/>
        <v>5</v>
      </c>
      <c r="T555">
        <f t="shared" si="359"/>
        <v>2026</v>
      </c>
      <c r="U555">
        <f t="shared" si="360"/>
        <v>15</v>
      </c>
      <c r="V555">
        <f t="shared" si="361"/>
        <v>4</v>
      </c>
      <c r="W555">
        <f t="shared" si="362"/>
        <v>2026</v>
      </c>
      <c r="X555" s="59">
        <f t="shared" si="363"/>
        <v>26766.639999999999</v>
      </c>
      <c r="Y555" s="59">
        <f t="shared" si="364"/>
        <v>31049.3</v>
      </c>
      <c r="Z555" t="str">
        <f t="shared" si="365"/>
        <v>Vigente</v>
      </c>
      <c r="AA555" s="39">
        <v>46150</v>
      </c>
      <c r="AB555" s="33">
        <f t="shared" si="366"/>
        <v>5</v>
      </c>
      <c r="AC555" s="33">
        <f t="shared" si="367"/>
        <v>19</v>
      </c>
      <c r="AD555" s="33">
        <f t="shared" si="368"/>
        <v>0</v>
      </c>
      <c r="AE555" s="36">
        <f t="shared" si="369"/>
        <v>0</v>
      </c>
      <c r="AF555" s="36">
        <f t="shared" si="370"/>
        <v>0</v>
      </c>
      <c r="AG555" s="36">
        <f t="shared" si="371"/>
        <v>0</v>
      </c>
      <c r="AH555" s="36">
        <f t="shared" si="372"/>
        <v>26766.639999999999</v>
      </c>
    </row>
    <row r="556" spans="1:34" x14ac:dyDescent="0.35">
      <c r="A556" s="31" t="s">
        <v>1944</v>
      </c>
      <c r="B556" s="31" t="s">
        <v>1945</v>
      </c>
      <c r="C556" s="31" t="s">
        <v>801</v>
      </c>
      <c r="D556" s="31" t="s">
        <v>1946</v>
      </c>
      <c r="E556" s="30">
        <v>46127</v>
      </c>
      <c r="F556" s="30">
        <v>46157</v>
      </c>
      <c r="G556" s="31" t="s">
        <v>395</v>
      </c>
      <c r="H556" s="31">
        <v>-19944</v>
      </c>
      <c r="I556" s="31">
        <v>-3191.04</v>
      </c>
      <c r="J556" s="31">
        <v>-23135.040000000001</v>
      </c>
      <c r="K556" s="31">
        <v>-23135.040000000001</v>
      </c>
      <c r="L556" s="31">
        <v>23135.040000000001</v>
      </c>
      <c r="M556" s="31" t="s">
        <v>504</v>
      </c>
      <c r="N556" s="31" t="s">
        <v>544</v>
      </c>
      <c r="P556" s="65">
        <f t="shared" si="355"/>
        <v>30</v>
      </c>
      <c r="Q556" t="str">
        <f t="shared" si="356"/>
        <v>Crédito</v>
      </c>
      <c r="R556">
        <f t="shared" si="357"/>
        <v>15</v>
      </c>
      <c r="S556">
        <f t="shared" si="358"/>
        <v>5</v>
      </c>
      <c r="T556">
        <f t="shared" si="359"/>
        <v>2026</v>
      </c>
      <c r="U556">
        <f t="shared" si="360"/>
        <v>15</v>
      </c>
      <c r="V556">
        <f t="shared" si="361"/>
        <v>4</v>
      </c>
      <c r="W556">
        <f t="shared" si="362"/>
        <v>2026</v>
      </c>
      <c r="X556" s="59">
        <f t="shared" si="363"/>
        <v>19944</v>
      </c>
      <c r="Y556" s="59">
        <f t="shared" si="364"/>
        <v>23135.040000000001</v>
      </c>
      <c r="Z556" t="str">
        <f t="shared" si="365"/>
        <v>Vigente</v>
      </c>
      <c r="AA556" s="39">
        <v>46150</v>
      </c>
      <c r="AB556" s="33">
        <f t="shared" si="366"/>
        <v>5</v>
      </c>
      <c r="AC556" s="33">
        <f t="shared" si="367"/>
        <v>19</v>
      </c>
      <c r="AD556" s="33">
        <f t="shared" si="368"/>
        <v>0</v>
      </c>
      <c r="AE556" s="36">
        <f t="shared" si="369"/>
        <v>0</v>
      </c>
      <c r="AF556" s="36">
        <f t="shared" si="370"/>
        <v>0</v>
      </c>
      <c r="AG556" s="36">
        <f t="shared" si="371"/>
        <v>0</v>
      </c>
      <c r="AH556" s="36">
        <f t="shared" si="372"/>
        <v>19944</v>
      </c>
    </row>
    <row r="557" spans="1:34" x14ac:dyDescent="0.35">
      <c r="A557" s="31" t="s">
        <v>1838</v>
      </c>
      <c r="B557" s="31" t="s">
        <v>1839</v>
      </c>
      <c r="C557" s="31" t="s">
        <v>834</v>
      </c>
      <c r="D557" s="31" t="s">
        <v>1840</v>
      </c>
      <c r="E557" s="30">
        <v>46127</v>
      </c>
      <c r="F557" s="30">
        <v>46157</v>
      </c>
      <c r="G557" s="31" t="s">
        <v>401</v>
      </c>
      <c r="H557" s="31">
        <v>-37991.360000000001</v>
      </c>
      <c r="I557" s="31">
        <v>-6078.62</v>
      </c>
      <c r="J557" s="31">
        <v>-44069.98</v>
      </c>
      <c r="K557" s="31">
        <v>-2552</v>
      </c>
      <c r="L557" s="31">
        <v>2552</v>
      </c>
      <c r="M557" s="31" t="s">
        <v>504</v>
      </c>
      <c r="N557" s="31" t="s">
        <v>544</v>
      </c>
      <c r="P557" s="65">
        <f t="shared" si="355"/>
        <v>30</v>
      </c>
      <c r="Q557" t="str">
        <f t="shared" si="356"/>
        <v>Crédito</v>
      </c>
      <c r="R557">
        <f t="shared" si="357"/>
        <v>15</v>
      </c>
      <c r="S557">
        <f t="shared" si="358"/>
        <v>5</v>
      </c>
      <c r="T557">
        <f t="shared" si="359"/>
        <v>2026</v>
      </c>
      <c r="U557">
        <f t="shared" si="360"/>
        <v>15</v>
      </c>
      <c r="V557">
        <f t="shared" si="361"/>
        <v>4</v>
      </c>
      <c r="W557">
        <f t="shared" si="362"/>
        <v>2026</v>
      </c>
      <c r="X557" s="59">
        <f t="shared" si="363"/>
        <v>37991.360000000001</v>
      </c>
      <c r="Y557" s="59">
        <f t="shared" si="364"/>
        <v>44069.98</v>
      </c>
      <c r="Z557" t="str">
        <f t="shared" si="365"/>
        <v>Vigente</v>
      </c>
      <c r="AA557" s="39">
        <v>46150</v>
      </c>
      <c r="AB557" s="33">
        <f t="shared" si="366"/>
        <v>5</v>
      </c>
      <c r="AC557" s="33">
        <f t="shared" si="367"/>
        <v>19</v>
      </c>
      <c r="AD557" s="33">
        <f t="shared" si="368"/>
        <v>0</v>
      </c>
      <c r="AE557" s="36">
        <f t="shared" si="369"/>
        <v>0</v>
      </c>
      <c r="AF557" s="36">
        <f t="shared" si="370"/>
        <v>0</v>
      </c>
      <c r="AG557" s="36">
        <f t="shared" si="371"/>
        <v>0</v>
      </c>
      <c r="AH557" s="36">
        <f t="shared" si="372"/>
        <v>37991.360000000001</v>
      </c>
    </row>
    <row r="558" spans="1:34" x14ac:dyDescent="0.35">
      <c r="A558" s="31" t="s">
        <v>1841</v>
      </c>
      <c r="B558" s="31" t="s">
        <v>1842</v>
      </c>
      <c r="C558" s="31" t="s">
        <v>1183</v>
      </c>
      <c r="D558" s="31" t="s">
        <v>1843</v>
      </c>
      <c r="E558" s="30">
        <v>46129</v>
      </c>
      <c r="F558" s="30">
        <v>46159</v>
      </c>
      <c r="G558" s="31" t="s">
        <v>401</v>
      </c>
      <c r="H558" s="31">
        <v>-72543.66</v>
      </c>
      <c r="I558" s="31"/>
      <c r="J558" s="31">
        <v>-72543.66</v>
      </c>
      <c r="K558" s="31">
        <v>-4200</v>
      </c>
      <c r="L558" s="31">
        <v>4200</v>
      </c>
      <c r="M558" s="31" t="s">
        <v>504</v>
      </c>
      <c r="N558" s="31" t="s">
        <v>544</v>
      </c>
      <c r="P558" s="65">
        <f t="shared" si="355"/>
        <v>30</v>
      </c>
      <c r="Q558" t="str">
        <f t="shared" si="356"/>
        <v>Crédito</v>
      </c>
      <c r="R558">
        <f t="shared" si="357"/>
        <v>17</v>
      </c>
      <c r="S558">
        <f t="shared" si="358"/>
        <v>5</v>
      </c>
      <c r="T558">
        <f t="shared" si="359"/>
        <v>2026</v>
      </c>
      <c r="U558">
        <f t="shared" si="360"/>
        <v>17</v>
      </c>
      <c r="V558">
        <f t="shared" si="361"/>
        <v>4</v>
      </c>
      <c r="W558">
        <f t="shared" si="362"/>
        <v>2026</v>
      </c>
      <c r="X558" s="59">
        <f t="shared" si="363"/>
        <v>72543.66</v>
      </c>
      <c r="Y558" s="59">
        <f t="shared" si="364"/>
        <v>72543.66</v>
      </c>
      <c r="Z558" t="str">
        <f t="shared" si="365"/>
        <v>Vigente</v>
      </c>
      <c r="AA558" s="39">
        <v>46150</v>
      </c>
      <c r="AB558" s="33">
        <f t="shared" si="366"/>
        <v>5</v>
      </c>
      <c r="AC558" s="33">
        <f t="shared" si="367"/>
        <v>19</v>
      </c>
      <c r="AD558" s="33">
        <f t="shared" si="368"/>
        <v>0</v>
      </c>
      <c r="AE558" s="36">
        <f t="shared" si="369"/>
        <v>0</v>
      </c>
      <c r="AF558" s="36">
        <f t="shared" si="370"/>
        <v>0</v>
      </c>
      <c r="AG558" s="36">
        <f t="shared" si="371"/>
        <v>0</v>
      </c>
      <c r="AH558" s="36">
        <f t="shared" si="372"/>
        <v>72543.66</v>
      </c>
    </row>
    <row r="559" spans="1:34" x14ac:dyDescent="0.35">
      <c r="A559" s="31" t="s">
        <v>1844</v>
      </c>
      <c r="B559" s="31" t="s">
        <v>1845</v>
      </c>
      <c r="C559" s="31" t="s">
        <v>1183</v>
      </c>
      <c r="D559" s="31" t="s">
        <v>1846</v>
      </c>
      <c r="E559" s="30">
        <v>46127</v>
      </c>
      <c r="F559" s="30">
        <v>46157</v>
      </c>
      <c r="G559" s="31" t="s">
        <v>401</v>
      </c>
      <c r="H559" s="31">
        <v>-36264.480000000003</v>
      </c>
      <c r="I559" s="31"/>
      <c r="J559" s="31">
        <v>-36264.480000000003</v>
      </c>
      <c r="K559" s="31">
        <v>-2100</v>
      </c>
      <c r="L559" s="31">
        <v>2100</v>
      </c>
      <c r="M559" s="31" t="s">
        <v>504</v>
      </c>
      <c r="N559" s="31" t="s">
        <v>544</v>
      </c>
      <c r="P559" s="65">
        <f t="shared" si="355"/>
        <v>30</v>
      </c>
      <c r="Q559" t="str">
        <f t="shared" si="356"/>
        <v>Crédito</v>
      </c>
      <c r="R559">
        <f t="shared" si="357"/>
        <v>15</v>
      </c>
      <c r="S559">
        <f t="shared" si="358"/>
        <v>5</v>
      </c>
      <c r="T559">
        <f t="shared" si="359"/>
        <v>2026</v>
      </c>
      <c r="U559">
        <f t="shared" si="360"/>
        <v>15</v>
      </c>
      <c r="V559">
        <f t="shared" si="361"/>
        <v>4</v>
      </c>
      <c r="W559">
        <f t="shared" si="362"/>
        <v>2026</v>
      </c>
      <c r="X559" s="59">
        <f t="shared" si="363"/>
        <v>36264.480000000003</v>
      </c>
      <c r="Y559" s="59">
        <f t="shared" si="364"/>
        <v>36264.480000000003</v>
      </c>
      <c r="Z559" t="str">
        <f t="shared" si="365"/>
        <v>Vigente</v>
      </c>
      <c r="AA559" s="39">
        <v>46150</v>
      </c>
      <c r="AB559" s="33">
        <f t="shared" si="366"/>
        <v>5</v>
      </c>
      <c r="AC559" s="33">
        <f t="shared" si="367"/>
        <v>19</v>
      </c>
      <c r="AD559" s="33">
        <f t="shared" si="368"/>
        <v>0</v>
      </c>
      <c r="AE559" s="36">
        <f t="shared" si="369"/>
        <v>0</v>
      </c>
      <c r="AF559" s="36">
        <f t="shared" si="370"/>
        <v>0</v>
      </c>
      <c r="AG559" s="36">
        <f t="shared" si="371"/>
        <v>0</v>
      </c>
      <c r="AH559" s="36">
        <f t="shared" si="372"/>
        <v>36264.480000000003</v>
      </c>
    </row>
    <row r="560" spans="1:34" x14ac:dyDescent="0.35">
      <c r="A560" s="31" t="s">
        <v>1847</v>
      </c>
      <c r="B560" s="31" t="s">
        <v>1848</v>
      </c>
      <c r="C560" s="31" t="s">
        <v>801</v>
      </c>
      <c r="D560" s="31" t="s">
        <v>1849</v>
      </c>
      <c r="E560" s="30">
        <v>46125</v>
      </c>
      <c r="F560" s="30">
        <v>46155</v>
      </c>
      <c r="G560" s="31" t="s">
        <v>395</v>
      </c>
      <c r="H560" s="31">
        <v>-49860</v>
      </c>
      <c r="I560" s="31">
        <v>-7977.6</v>
      </c>
      <c r="J560" s="31">
        <v>-57837.599999999999</v>
      </c>
      <c r="K560" s="31">
        <v>-57837.599999999999</v>
      </c>
      <c r="L560" s="31">
        <v>57837.599999999999</v>
      </c>
      <c r="M560" s="31" t="s">
        <v>504</v>
      </c>
      <c r="N560" s="31" t="s">
        <v>544</v>
      </c>
      <c r="P560" s="65">
        <f t="shared" si="355"/>
        <v>30</v>
      </c>
      <c r="Q560" t="str">
        <f t="shared" si="356"/>
        <v>Crédito</v>
      </c>
      <c r="R560">
        <f t="shared" si="357"/>
        <v>13</v>
      </c>
      <c r="S560">
        <f t="shared" si="358"/>
        <v>5</v>
      </c>
      <c r="T560">
        <f t="shared" si="359"/>
        <v>2026</v>
      </c>
      <c r="U560">
        <f t="shared" si="360"/>
        <v>13</v>
      </c>
      <c r="V560">
        <f t="shared" si="361"/>
        <v>4</v>
      </c>
      <c r="W560">
        <f t="shared" si="362"/>
        <v>2026</v>
      </c>
      <c r="X560" s="59">
        <f t="shared" si="363"/>
        <v>49860</v>
      </c>
      <c r="Y560" s="59">
        <f t="shared" si="364"/>
        <v>57837.599999999999</v>
      </c>
      <c r="Z560" t="str">
        <f t="shared" si="365"/>
        <v>Vigente</v>
      </c>
      <c r="AA560" s="39">
        <v>46150</v>
      </c>
      <c r="AB560" s="33">
        <f t="shared" si="366"/>
        <v>5</v>
      </c>
      <c r="AC560" s="33">
        <f t="shared" si="367"/>
        <v>19</v>
      </c>
      <c r="AD560" s="33">
        <f t="shared" si="368"/>
        <v>0</v>
      </c>
      <c r="AE560" s="36">
        <f t="shared" si="369"/>
        <v>0</v>
      </c>
      <c r="AF560" s="36">
        <f t="shared" si="370"/>
        <v>0</v>
      </c>
      <c r="AG560" s="36">
        <f t="shared" si="371"/>
        <v>0</v>
      </c>
      <c r="AH560" s="36">
        <f t="shared" si="372"/>
        <v>49860</v>
      </c>
    </row>
    <row r="561" spans="1:34" x14ac:dyDescent="0.35">
      <c r="A561" s="31" t="s">
        <v>1850</v>
      </c>
      <c r="B561" s="31" t="s">
        <v>1851</v>
      </c>
      <c r="C561" s="31" t="s">
        <v>674</v>
      </c>
      <c r="D561" s="31" t="s">
        <v>1852</v>
      </c>
      <c r="E561" s="30">
        <v>46121</v>
      </c>
      <c r="F561" s="30">
        <v>46151</v>
      </c>
      <c r="G561" s="31" t="s">
        <v>401</v>
      </c>
      <c r="H561" s="31">
        <v>-277954.57</v>
      </c>
      <c r="I561" s="31">
        <v>-44472.73</v>
      </c>
      <c r="J561" s="31">
        <v>-322427.3</v>
      </c>
      <c r="K561" s="31">
        <v>-18513.599999999999</v>
      </c>
      <c r="L561" s="31">
        <v>18513.599999999999</v>
      </c>
      <c r="M561" s="31" t="s">
        <v>504</v>
      </c>
      <c r="N561" s="31" t="s">
        <v>544</v>
      </c>
      <c r="P561" s="65">
        <f t="shared" si="355"/>
        <v>30</v>
      </c>
      <c r="Q561" t="str">
        <f t="shared" si="356"/>
        <v>Crédito</v>
      </c>
      <c r="R561">
        <f t="shared" si="357"/>
        <v>9</v>
      </c>
      <c r="S561">
        <f t="shared" si="358"/>
        <v>5</v>
      </c>
      <c r="T561">
        <f t="shared" si="359"/>
        <v>2026</v>
      </c>
      <c r="U561">
        <f t="shared" si="360"/>
        <v>9</v>
      </c>
      <c r="V561">
        <f t="shared" si="361"/>
        <v>4</v>
      </c>
      <c r="W561">
        <f t="shared" si="362"/>
        <v>2026</v>
      </c>
      <c r="X561" s="59">
        <f t="shared" si="363"/>
        <v>277954.57</v>
      </c>
      <c r="Y561" s="59">
        <f t="shared" si="364"/>
        <v>322427.3</v>
      </c>
      <c r="Z561" t="str">
        <f t="shared" si="365"/>
        <v>Vigente</v>
      </c>
      <c r="AA561" s="39">
        <v>46150</v>
      </c>
      <c r="AB561" s="33">
        <f t="shared" si="366"/>
        <v>5</v>
      </c>
      <c r="AC561" s="33">
        <f t="shared" si="367"/>
        <v>19</v>
      </c>
      <c r="AD561" s="33">
        <f t="shared" si="368"/>
        <v>0</v>
      </c>
      <c r="AE561" s="36">
        <f t="shared" si="369"/>
        <v>0</v>
      </c>
      <c r="AF561" s="36">
        <f t="shared" si="370"/>
        <v>0</v>
      </c>
      <c r="AG561" s="36">
        <f t="shared" si="371"/>
        <v>0</v>
      </c>
      <c r="AH561" s="36">
        <f t="shared" si="372"/>
        <v>277954.57</v>
      </c>
    </row>
    <row r="562" spans="1:34" x14ac:dyDescent="0.35">
      <c r="A562" s="31" t="s">
        <v>1853</v>
      </c>
      <c r="B562" s="31" t="s">
        <v>1854</v>
      </c>
      <c r="C562" s="31" t="s">
        <v>674</v>
      </c>
      <c r="D562" s="31" t="s">
        <v>1855</v>
      </c>
      <c r="E562" s="30">
        <v>46121</v>
      </c>
      <c r="F562" s="30">
        <v>46151</v>
      </c>
      <c r="G562" s="31" t="s">
        <v>395</v>
      </c>
      <c r="H562" s="31">
        <v>-12000</v>
      </c>
      <c r="I562" s="31">
        <v>-1920</v>
      </c>
      <c r="J562" s="31">
        <v>-13920</v>
      </c>
      <c r="K562" s="31">
        <v>-13920</v>
      </c>
      <c r="L562" s="31">
        <v>13920</v>
      </c>
      <c r="M562" s="31" t="s">
        <v>504</v>
      </c>
      <c r="N562" s="31" t="s">
        <v>544</v>
      </c>
      <c r="P562" s="65">
        <f t="shared" si="355"/>
        <v>30</v>
      </c>
      <c r="Q562" t="str">
        <f t="shared" si="356"/>
        <v>Crédito</v>
      </c>
      <c r="R562">
        <f t="shared" si="357"/>
        <v>9</v>
      </c>
      <c r="S562">
        <f t="shared" si="358"/>
        <v>5</v>
      </c>
      <c r="T562">
        <f t="shared" si="359"/>
        <v>2026</v>
      </c>
      <c r="U562">
        <f t="shared" si="360"/>
        <v>9</v>
      </c>
      <c r="V562">
        <f t="shared" si="361"/>
        <v>4</v>
      </c>
      <c r="W562">
        <f t="shared" si="362"/>
        <v>2026</v>
      </c>
      <c r="X562" s="59">
        <f t="shared" si="363"/>
        <v>12000</v>
      </c>
      <c r="Y562" s="59">
        <f t="shared" si="364"/>
        <v>13920</v>
      </c>
      <c r="Z562" t="str">
        <f t="shared" si="365"/>
        <v>Vigente</v>
      </c>
      <c r="AA562" s="39">
        <v>46150</v>
      </c>
      <c r="AB562" s="33">
        <f t="shared" si="366"/>
        <v>5</v>
      </c>
      <c r="AC562" s="33">
        <f t="shared" si="367"/>
        <v>19</v>
      </c>
      <c r="AD562" s="33">
        <f t="shared" si="368"/>
        <v>0</v>
      </c>
      <c r="AE562" s="36">
        <f t="shared" si="369"/>
        <v>0</v>
      </c>
      <c r="AF562" s="36">
        <f t="shared" si="370"/>
        <v>0</v>
      </c>
      <c r="AG562" s="36">
        <f t="shared" si="371"/>
        <v>0</v>
      </c>
      <c r="AH562" s="36">
        <f t="shared" si="372"/>
        <v>12000</v>
      </c>
    </row>
    <row r="563" spans="1:34" x14ac:dyDescent="0.35">
      <c r="A563" s="31" t="s">
        <v>1856</v>
      </c>
      <c r="B563" s="31" t="s">
        <v>1857</v>
      </c>
      <c r="C563" s="31" t="s">
        <v>674</v>
      </c>
      <c r="D563" s="31" t="s">
        <v>1858</v>
      </c>
      <c r="E563" s="30">
        <v>46125</v>
      </c>
      <c r="F563" s="30">
        <v>46155</v>
      </c>
      <c r="G563" s="31" t="s">
        <v>395</v>
      </c>
      <c r="H563" s="31">
        <v>-19200</v>
      </c>
      <c r="I563" s="31">
        <v>-3072</v>
      </c>
      <c r="J563" s="31">
        <v>-22272</v>
      </c>
      <c r="K563" s="31">
        <v>-22272</v>
      </c>
      <c r="L563" s="31">
        <v>22272</v>
      </c>
      <c r="M563" s="31" t="s">
        <v>504</v>
      </c>
      <c r="N563" s="31" t="s">
        <v>544</v>
      </c>
      <c r="P563" s="65">
        <f t="shared" si="355"/>
        <v>30</v>
      </c>
      <c r="Q563" t="str">
        <f t="shared" si="356"/>
        <v>Crédito</v>
      </c>
      <c r="R563">
        <f t="shared" si="357"/>
        <v>13</v>
      </c>
      <c r="S563">
        <f t="shared" si="358"/>
        <v>5</v>
      </c>
      <c r="T563">
        <f t="shared" si="359"/>
        <v>2026</v>
      </c>
      <c r="U563">
        <f t="shared" si="360"/>
        <v>13</v>
      </c>
      <c r="V563">
        <f t="shared" si="361"/>
        <v>4</v>
      </c>
      <c r="W563">
        <f t="shared" si="362"/>
        <v>2026</v>
      </c>
      <c r="X563" s="59">
        <f t="shared" si="363"/>
        <v>19200</v>
      </c>
      <c r="Y563" s="59">
        <f t="shared" si="364"/>
        <v>22272</v>
      </c>
      <c r="Z563" t="str">
        <f t="shared" si="365"/>
        <v>Vigente</v>
      </c>
      <c r="AA563" s="39">
        <v>46150</v>
      </c>
      <c r="AB563" s="33">
        <f t="shared" si="366"/>
        <v>5</v>
      </c>
      <c r="AC563" s="33">
        <f t="shared" si="367"/>
        <v>19</v>
      </c>
      <c r="AD563" s="33">
        <f t="shared" si="368"/>
        <v>0</v>
      </c>
      <c r="AE563" s="36">
        <f t="shared" si="369"/>
        <v>0</v>
      </c>
      <c r="AF563" s="36">
        <f t="shared" si="370"/>
        <v>0</v>
      </c>
      <c r="AG563" s="36">
        <f t="shared" si="371"/>
        <v>0</v>
      </c>
      <c r="AH563" s="36">
        <f t="shared" si="372"/>
        <v>19200</v>
      </c>
    </row>
    <row r="564" spans="1:34" x14ac:dyDescent="0.35">
      <c r="A564" s="31" t="s">
        <v>1859</v>
      </c>
      <c r="B564" s="31" t="s">
        <v>1860</v>
      </c>
      <c r="C564" s="31" t="s">
        <v>400</v>
      </c>
      <c r="D564" s="31" t="s">
        <v>1861</v>
      </c>
      <c r="E564" s="30">
        <v>46125</v>
      </c>
      <c r="F564" s="30">
        <v>46155</v>
      </c>
      <c r="G564" s="31" t="s">
        <v>401</v>
      </c>
      <c r="H564" s="31">
        <v>-48947.58</v>
      </c>
      <c r="I564" s="31">
        <v>-7831.61</v>
      </c>
      <c r="J564" s="31">
        <v>-56779.19</v>
      </c>
      <c r="K564" s="31">
        <v>-3281.41</v>
      </c>
      <c r="L564" s="31">
        <v>3281.41</v>
      </c>
      <c r="M564" s="31" t="s">
        <v>504</v>
      </c>
      <c r="N564" s="31" t="s">
        <v>544</v>
      </c>
      <c r="P564" s="65">
        <f t="shared" si="355"/>
        <v>30</v>
      </c>
      <c r="Q564" t="str">
        <f t="shared" si="356"/>
        <v>Crédito</v>
      </c>
      <c r="R564">
        <f t="shared" si="357"/>
        <v>13</v>
      </c>
      <c r="S564">
        <f t="shared" si="358"/>
        <v>5</v>
      </c>
      <c r="T564">
        <f t="shared" si="359"/>
        <v>2026</v>
      </c>
      <c r="U564">
        <f t="shared" si="360"/>
        <v>13</v>
      </c>
      <c r="V564">
        <f t="shared" si="361"/>
        <v>4</v>
      </c>
      <c r="W564">
        <f t="shared" si="362"/>
        <v>2026</v>
      </c>
      <c r="X564" s="59">
        <f t="shared" si="363"/>
        <v>48947.58</v>
      </c>
      <c r="Y564" s="59">
        <f t="shared" si="364"/>
        <v>56779.19</v>
      </c>
      <c r="Z564" t="str">
        <f t="shared" si="365"/>
        <v>Vigente</v>
      </c>
      <c r="AA564" s="39">
        <v>46150</v>
      </c>
      <c r="AB564" s="33">
        <f t="shared" si="366"/>
        <v>5</v>
      </c>
      <c r="AC564" s="33">
        <f t="shared" si="367"/>
        <v>19</v>
      </c>
      <c r="AD564" s="33">
        <f t="shared" si="368"/>
        <v>0</v>
      </c>
      <c r="AE564" s="36">
        <f t="shared" si="369"/>
        <v>0</v>
      </c>
      <c r="AF564" s="36">
        <f t="shared" si="370"/>
        <v>0</v>
      </c>
      <c r="AG564" s="36">
        <f t="shared" si="371"/>
        <v>0</v>
      </c>
      <c r="AH564" s="36">
        <f t="shared" si="372"/>
        <v>48947.58</v>
      </c>
    </row>
    <row r="565" spans="1:34" x14ac:dyDescent="0.35">
      <c r="A565" s="31" t="s">
        <v>1862</v>
      </c>
      <c r="B565" s="31" t="s">
        <v>1860</v>
      </c>
      <c r="C565" s="31" t="s">
        <v>400</v>
      </c>
      <c r="D565" s="31" t="s">
        <v>1863</v>
      </c>
      <c r="E565" s="30">
        <v>46125</v>
      </c>
      <c r="F565" s="30">
        <v>46155</v>
      </c>
      <c r="G565" s="31" t="s">
        <v>401</v>
      </c>
      <c r="H565" s="31">
        <v>-12236.89</v>
      </c>
      <c r="I565" s="31">
        <v>-1957.9</v>
      </c>
      <c r="J565" s="31">
        <v>-14194.79</v>
      </c>
      <c r="K565" s="31">
        <v>-820.35</v>
      </c>
      <c r="L565" s="31">
        <v>820.35</v>
      </c>
      <c r="M565" s="31" t="s">
        <v>504</v>
      </c>
      <c r="N565" s="31" t="s">
        <v>544</v>
      </c>
      <c r="P565" s="65">
        <f t="shared" si="355"/>
        <v>30</v>
      </c>
      <c r="Q565" t="str">
        <f t="shared" si="356"/>
        <v>Crédito</v>
      </c>
      <c r="R565">
        <f t="shared" si="357"/>
        <v>13</v>
      </c>
      <c r="S565">
        <f t="shared" si="358"/>
        <v>5</v>
      </c>
      <c r="T565">
        <f t="shared" si="359"/>
        <v>2026</v>
      </c>
      <c r="U565">
        <f t="shared" si="360"/>
        <v>13</v>
      </c>
      <c r="V565">
        <f t="shared" si="361"/>
        <v>4</v>
      </c>
      <c r="W565">
        <f t="shared" si="362"/>
        <v>2026</v>
      </c>
      <c r="X565" s="59">
        <f t="shared" si="363"/>
        <v>12236.89</v>
      </c>
      <c r="Y565" s="59">
        <f t="shared" si="364"/>
        <v>14194.79</v>
      </c>
      <c r="Z565" t="str">
        <f t="shared" si="365"/>
        <v>Vigente</v>
      </c>
      <c r="AA565" s="39">
        <v>46150</v>
      </c>
      <c r="AB565" s="33">
        <f t="shared" si="366"/>
        <v>5</v>
      </c>
      <c r="AC565" s="33">
        <f t="shared" si="367"/>
        <v>19</v>
      </c>
      <c r="AD565" s="33">
        <f t="shared" si="368"/>
        <v>0</v>
      </c>
      <c r="AE565" s="36">
        <f t="shared" si="369"/>
        <v>0</v>
      </c>
      <c r="AF565" s="36">
        <f t="shared" si="370"/>
        <v>0</v>
      </c>
      <c r="AG565" s="36">
        <f t="shared" si="371"/>
        <v>0</v>
      </c>
      <c r="AH565" s="36">
        <f t="shared" si="372"/>
        <v>12236.89</v>
      </c>
    </row>
    <row r="566" spans="1:34" x14ac:dyDescent="0.35">
      <c r="A566" s="31" t="s">
        <v>1864</v>
      </c>
      <c r="B566" s="31" t="s">
        <v>1865</v>
      </c>
      <c r="C566" s="31" t="s">
        <v>400</v>
      </c>
      <c r="D566" s="31" t="s">
        <v>1866</v>
      </c>
      <c r="E566" s="30">
        <v>46125</v>
      </c>
      <c r="F566" s="30">
        <v>46155</v>
      </c>
      <c r="G566" s="31" t="s">
        <v>401</v>
      </c>
      <c r="H566" s="31">
        <v>-73421.36</v>
      </c>
      <c r="I566" s="31">
        <v>-11747.42</v>
      </c>
      <c r="J566" s="31">
        <v>-85168.78</v>
      </c>
      <c r="K566" s="31">
        <v>-4922.1099999999997</v>
      </c>
      <c r="L566" s="31">
        <v>4922.1099999999997</v>
      </c>
      <c r="M566" s="31" t="s">
        <v>504</v>
      </c>
      <c r="N566" s="31" t="s">
        <v>544</v>
      </c>
      <c r="P566" s="65">
        <f t="shared" si="355"/>
        <v>30</v>
      </c>
      <c r="Q566" t="str">
        <f t="shared" si="356"/>
        <v>Crédito</v>
      </c>
      <c r="R566">
        <f t="shared" si="357"/>
        <v>13</v>
      </c>
      <c r="S566">
        <f t="shared" si="358"/>
        <v>5</v>
      </c>
      <c r="T566">
        <f t="shared" si="359"/>
        <v>2026</v>
      </c>
      <c r="U566">
        <f t="shared" si="360"/>
        <v>13</v>
      </c>
      <c r="V566">
        <f t="shared" si="361"/>
        <v>4</v>
      </c>
      <c r="W566">
        <f t="shared" si="362"/>
        <v>2026</v>
      </c>
      <c r="X566" s="59">
        <f t="shared" si="363"/>
        <v>73421.36</v>
      </c>
      <c r="Y566" s="59">
        <f t="shared" si="364"/>
        <v>85168.78</v>
      </c>
      <c r="Z566" t="str">
        <f t="shared" si="365"/>
        <v>Vigente</v>
      </c>
      <c r="AA566" s="39">
        <v>46150</v>
      </c>
      <c r="AB566" s="33">
        <f t="shared" si="366"/>
        <v>5</v>
      </c>
      <c r="AC566" s="33">
        <f t="shared" si="367"/>
        <v>19</v>
      </c>
      <c r="AD566" s="33">
        <f t="shared" si="368"/>
        <v>0</v>
      </c>
      <c r="AE566" s="36">
        <f t="shared" si="369"/>
        <v>0</v>
      </c>
      <c r="AF566" s="36">
        <f t="shared" si="370"/>
        <v>0</v>
      </c>
      <c r="AG566" s="36">
        <f t="shared" si="371"/>
        <v>0</v>
      </c>
      <c r="AH566" s="36">
        <f t="shared" si="372"/>
        <v>73421.36</v>
      </c>
    </row>
    <row r="567" spans="1:34" x14ac:dyDescent="0.35">
      <c r="A567" s="31" t="s">
        <v>1867</v>
      </c>
      <c r="B567" s="31" t="s">
        <v>1868</v>
      </c>
      <c r="C567" s="31" t="s">
        <v>400</v>
      </c>
      <c r="D567" s="31" t="s">
        <v>1869</v>
      </c>
      <c r="E567" s="30">
        <v>46125</v>
      </c>
      <c r="F567" s="30">
        <v>46155</v>
      </c>
      <c r="G567" s="31" t="s">
        <v>401</v>
      </c>
      <c r="H567" s="31">
        <v>-12236.89</v>
      </c>
      <c r="I567" s="31">
        <v>-1957.9</v>
      </c>
      <c r="J567" s="31">
        <v>-14194.79</v>
      </c>
      <c r="K567" s="31">
        <v>-820.35</v>
      </c>
      <c r="L567" s="31">
        <v>820.35</v>
      </c>
      <c r="M567" s="31" t="s">
        <v>504</v>
      </c>
      <c r="N567" s="31" t="s">
        <v>544</v>
      </c>
      <c r="P567" s="65">
        <f t="shared" si="355"/>
        <v>30</v>
      </c>
      <c r="Q567" t="str">
        <f t="shared" si="356"/>
        <v>Crédito</v>
      </c>
      <c r="R567">
        <f t="shared" si="357"/>
        <v>13</v>
      </c>
      <c r="S567">
        <f t="shared" si="358"/>
        <v>5</v>
      </c>
      <c r="T567">
        <f t="shared" si="359"/>
        <v>2026</v>
      </c>
      <c r="U567">
        <f t="shared" si="360"/>
        <v>13</v>
      </c>
      <c r="V567">
        <f t="shared" si="361"/>
        <v>4</v>
      </c>
      <c r="W567">
        <f t="shared" si="362"/>
        <v>2026</v>
      </c>
      <c r="X567" s="59">
        <f t="shared" si="363"/>
        <v>12236.89</v>
      </c>
      <c r="Y567" s="59">
        <f t="shared" si="364"/>
        <v>14194.79</v>
      </c>
      <c r="Z567" t="str">
        <f t="shared" si="365"/>
        <v>Vigente</v>
      </c>
      <c r="AA567" s="39">
        <v>46150</v>
      </c>
      <c r="AB567" s="33">
        <f t="shared" si="366"/>
        <v>5</v>
      </c>
      <c r="AC567" s="33">
        <f t="shared" si="367"/>
        <v>19</v>
      </c>
      <c r="AD567" s="33">
        <f t="shared" si="368"/>
        <v>0</v>
      </c>
      <c r="AE567" s="36">
        <f t="shared" si="369"/>
        <v>0</v>
      </c>
      <c r="AF567" s="36">
        <f t="shared" si="370"/>
        <v>0</v>
      </c>
      <c r="AG567" s="36">
        <f t="shared" si="371"/>
        <v>0</v>
      </c>
      <c r="AH567" s="36">
        <f t="shared" si="372"/>
        <v>12236.89</v>
      </c>
    </row>
    <row r="568" spans="1:34" x14ac:dyDescent="0.35">
      <c r="A568" s="31" t="s">
        <v>1870</v>
      </c>
      <c r="B568" s="31" t="s">
        <v>1871</v>
      </c>
      <c r="C568" s="31" t="s">
        <v>414</v>
      </c>
      <c r="D568" s="31" t="s">
        <v>1872</v>
      </c>
      <c r="E568" s="30">
        <v>46123</v>
      </c>
      <c r="F568" s="30">
        <v>46153</v>
      </c>
      <c r="G568" s="31" t="s">
        <v>395</v>
      </c>
      <c r="H568" s="31">
        <v>-5100</v>
      </c>
      <c r="I568" s="31">
        <v>-816</v>
      </c>
      <c r="J568" s="31">
        <v>-5916</v>
      </c>
      <c r="K568" s="31">
        <v>-5916</v>
      </c>
      <c r="L568" s="31">
        <v>5916</v>
      </c>
      <c r="M568" s="31" t="s">
        <v>504</v>
      </c>
      <c r="N568" s="31" t="s">
        <v>544</v>
      </c>
      <c r="P568" s="65">
        <f t="shared" si="355"/>
        <v>30</v>
      </c>
      <c r="Q568" t="str">
        <f t="shared" si="356"/>
        <v>Crédito</v>
      </c>
      <c r="R568">
        <f t="shared" si="357"/>
        <v>11</v>
      </c>
      <c r="S568">
        <f t="shared" si="358"/>
        <v>5</v>
      </c>
      <c r="T568">
        <f t="shared" si="359"/>
        <v>2026</v>
      </c>
      <c r="U568">
        <f t="shared" si="360"/>
        <v>11</v>
      </c>
      <c r="V568">
        <f t="shared" si="361"/>
        <v>4</v>
      </c>
      <c r="W568">
        <f t="shared" si="362"/>
        <v>2026</v>
      </c>
      <c r="X568" s="59">
        <f t="shared" si="363"/>
        <v>5100</v>
      </c>
      <c r="Y568" s="59">
        <f t="shared" si="364"/>
        <v>5916</v>
      </c>
      <c r="Z568" t="str">
        <f t="shared" si="365"/>
        <v>Vigente</v>
      </c>
      <c r="AA568" s="39">
        <v>46150</v>
      </c>
      <c r="AB568" s="33">
        <f t="shared" si="366"/>
        <v>5</v>
      </c>
      <c r="AC568" s="33">
        <f t="shared" si="367"/>
        <v>19</v>
      </c>
      <c r="AD568" s="33">
        <f t="shared" si="368"/>
        <v>0</v>
      </c>
      <c r="AE568" s="36">
        <f t="shared" si="369"/>
        <v>0</v>
      </c>
      <c r="AF568" s="36">
        <f t="shared" si="370"/>
        <v>0</v>
      </c>
      <c r="AG568" s="36">
        <f t="shared" si="371"/>
        <v>0</v>
      </c>
      <c r="AH568" s="36">
        <f t="shared" si="372"/>
        <v>5100</v>
      </c>
    </row>
    <row r="569" spans="1:34" x14ac:dyDescent="0.35">
      <c r="A569" s="31" t="s">
        <v>1873</v>
      </c>
      <c r="B569" s="31" t="s">
        <v>1874</v>
      </c>
      <c r="C569" s="31" t="s">
        <v>414</v>
      </c>
      <c r="D569" s="31" t="s">
        <v>1875</v>
      </c>
      <c r="E569" s="30">
        <v>46122</v>
      </c>
      <c r="F569" s="30">
        <v>46152</v>
      </c>
      <c r="G569" s="31" t="s">
        <v>395</v>
      </c>
      <c r="H569" s="31">
        <v>-10320</v>
      </c>
      <c r="I569" s="31">
        <v>-1651.2</v>
      </c>
      <c r="J569" s="31">
        <v>-11971.2</v>
      </c>
      <c r="K569" s="31">
        <v>-11971.2</v>
      </c>
      <c r="L569" s="31">
        <v>11971.2</v>
      </c>
      <c r="M569" s="31" t="s">
        <v>504</v>
      </c>
      <c r="N569" s="31" t="s">
        <v>544</v>
      </c>
      <c r="P569" s="65">
        <f t="shared" si="355"/>
        <v>30</v>
      </c>
      <c r="Q569" t="str">
        <f t="shared" si="356"/>
        <v>Crédito</v>
      </c>
      <c r="R569">
        <f t="shared" si="357"/>
        <v>10</v>
      </c>
      <c r="S569">
        <f t="shared" si="358"/>
        <v>5</v>
      </c>
      <c r="T569">
        <f t="shared" si="359"/>
        <v>2026</v>
      </c>
      <c r="U569">
        <f t="shared" si="360"/>
        <v>10</v>
      </c>
      <c r="V569">
        <f t="shared" si="361"/>
        <v>4</v>
      </c>
      <c r="W569">
        <f t="shared" si="362"/>
        <v>2026</v>
      </c>
      <c r="X569" s="59">
        <f t="shared" si="363"/>
        <v>10320</v>
      </c>
      <c r="Y569" s="59">
        <f t="shared" si="364"/>
        <v>11971.2</v>
      </c>
      <c r="Z569" t="str">
        <f t="shared" si="365"/>
        <v>Vigente</v>
      </c>
      <c r="AA569" s="39">
        <v>46150</v>
      </c>
      <c r="AB569" s="33">
        <f t="shared" si="366"/>
        <v>5</v>
      </c>
      <c r="AC569" s="33">
        <f t="shared" si="367"/>
        <v>19</v>
      </c>
      <c r="AD569" s="33">
        <f t="shared" si="368"/>
        <v>0</v>
      </c>
      <c r="AE569" s="36">
        <f t="shared" si="369"/>
        <v>0</v>
      </c>
      <c r="AF569" s="36">
        <f t="shared" si="370"/>
        <v>0</v>
      </c>
      <c r="AG569" s="36">
        <f t="shared" si="371"/>
        <v>0</v>
      </c>
      <c r="AH569" s="36">
        <f t="shared" si="372"/>
        <v>10320</v>
      </c>
    </row>
    <row r="570" spans="1:34" x14ac:dyDescent="0.35">
      <c r="A570" s="31" t="s">
        <v>1876</v>
      </c>
      <c r="B570" s="31" t="s">
        <v>1877</v>
      </c>
      <c r="C570" s="31" t="s">
        <v>1329</v>
      </c>
      <c r="D570" s="31" t="s">
        <v>1878</v>
      </c>
      <c r="E570" s="30">
        <v>46121</v>
      </c>
      <c r="F570" s="30">
        <v>46151</v>
      </c>
      <c r="G570" s="31" t="s">
        <v>401</v>
      </c>
      <c r="H570" s="31">
        <v>-90213.33</v>
      </c>
      <c r="I570" s="31"/>
      <c r="J570" s="31">
        <v>-90213.33</v>
      </c>
      <c r="K570" s="31">
        <v>-5180</v>
      </c>
      <c r="L570" s="31">
        <v>5180</v>
      </c>
      <c r="M570" s="31" t="s">
        <v>504</v>
      </c>
      <c r="N570" s="31" t="s">
        <v>544</v>
      </c>
      <c r="P570" s="65">
        <f t="shared" si="355"/>
        <v>30</v>
      </c>
      <c r="Q570" t="str">
        <f t="shared" si="356"/>
        <v>Crédito</v>
      </c>
      <c r="R570">
        <f t="shared" si="357"/>
        <v>9</v>
      </c>
      <c r="S570">
        <f t="shared" si="358"/>
        <v>5</v>
      </c>
      <c r="T570">
        <f t="shared" si="359"/>
        <v>2026</v>
      </c>
      <c r="U570">
        <f t="shared" si="360"/>
        <v>9</v>
      </c>
      <c r="V570">
        <f t="shared" si="361"/>
        <v>4</v>
      </c>
      <c r="W570">
        <f t="shared" si="362"/>
        <v>2026</v>
      </c>
      <c r="X570" s="59">
        <f t="shared" si="363"/>
        <v>90213.33</v>
      </c>
      <c r="Y570" s="59">
        <f t="shared" si="364"/>
        <v>90213.33</v>
      </c>
      <c r="Z570" t="str">
        <f t="shared" si="365"/>
        <v>Vigente</v>
      </c>
      <c r="AA570" s="39">
        <v>46150</v>
      </c>
      <c r="AB570" s="33">
        <f t="shared" si="366"/>
        <v>5</v>
      </c>
      <c r="AC570" s="33">
        <f t="shared" si="367"/>
        <v>19</v>
      </c>
      <c r="AD570" s="33">
        <f t="shared" si="368"/>
        <v>0</v>
      </c>
      <c r="AE570" s="36">
        <f t="shared" si="369"/>
        <v>0</v>
      </c>
      <c r="AF570" s="36">
        <f t="shared" si="370"/>
        <v>0</v>
      </c>
      <c r="AG570" s="36">
        <f t="shared" si="371"/>
        <v>0</v>
      </c>
      <c r="AH570" s="36">
        <f t="shared" si="372"/>
        <v>90213.33</v>
      </c>
    </row>
    <row r="571" spans="1:34" x14ac:dyDescent="0.35">
      <c r="A571" s="31" t="s">
        <v>1768</v>
      </c>
      <c r="B571" s="31" t="s">
        <v>1769</v>
      </c>
      <c r="C571" s="31" t="s">
        <v>1329</v>
      </c>
      <c r="D571" s="31" t="s">
        <v>1770</v>
      </c>
      <c r="E571" s="30">
        <v>46120</v>
      </c>
      <c r="F571" s="30">
        <v>46150</v>
      </c>
      <c r="G571" s="31" t="s">
        <v>395</v>
      </c>
      <c r="H571" s="31">
        <v>-8580</v>
      </c>
      <c r="I571" s="31">
        <v>-1372.8</v>
      </c>
      <c r="J571" s="31">
        <v>-9952.7999999999993</v>
      </c>
      <c r="K571" s="31">
        <v>-9952.7999999999993</v>
      </c>
      <c r="L571" s="31">
        <v>9952.7999999999993</v>
      </c>
      <c r="M571" s="31" t="s">
        <v>504</v>
      </c>
      <c r="N571" s="31" t="s">
        <v>544</v>
      </c>
      <c r="P571" s="65">
        <f t="shared" si="355"/>
        <v>30</v>
      </c>
      <c r="Q571" t="str">
        <f t="shared" si="356"/>
        <v>Crédito</v>
      </c>
      <c r="R571">
        <f t="shared" si="357"/>
        <v>8</v>
      </c>
      <c r="S571">
        <f t="shared" si="358"/>
        <v>5</v>
      </c>
      <c r="T571">
        <f t="shared" si="359"/>
        <v>2026</v>
      </c>
      <c r="U571">
        <f t="shared" si="360"/>
        <v>8</v>
      </c>
      <c r="V571">
        <f t="shared" si="361"/>
        <v>4</v>
      </c>
      <c r="W571">
        <f t="shared" si="362"/>
        <v>2026</v>
      </c>
      <c r="X571" s="59">
        <f t="shared" si="363"/>
        <v>8580</v>
      </c>
      <c r="Y571" s="59">
        <f t="shared" si="364"/>
        <v>9952.7999999999993</v>
      </c>
      <c r="Z571" t="str">
        <f t="shared" si="365"/>
        <v>Vencido</v>
      </c>
      <c r="AA571" s="39">
        <v>46150</v>
      </c>
      <c r="AB571" s="33">
        <f t="shared" si="366"/>
        <v>5</v>
      </c>
      <c r="AC571" s="33">
        <f t="shared" si="367"/>
        <v>19</v>
      </c>
      <c r="AD571" s="33">
        <f t="shared" si="368"/>
        <v>1</v>
      </c>
      <c r="AE571" s="36">
        <f t="shared" si="369"/>
        <v>8580</v>
      </c>
      <c r="AF571" s="36">
        <f t="shared" si="370"/>
        <v>0</v>
      </c>
      <c r="AG571" s="36">
        <f t="shared" si="371"/>
        <v>0</v>
      </c>
      <c r="AH571" s="36">
        <f t="shared" si="372"/>
        <v>0</v>
      </c>
    </row>
    <row r="572" spans="1:34" x14ac:dyDescent="0.35">
      <c r="A572" s="31" t="s">
        <v>1771</v>
      </c>
      <c r="B572" s="31" t="s">
        <v>1772</v>
      </c>
      <c r="C572" s="31" t="s">
        <v>1329</v>
      </c>
      <c r="D572" s="31" t="s">
        <v>1773</v>
      </c>
      <c r="E572" s="30">
        <v>46120</v>
      </c>
      <c r="F572" s="30">
        <v>46150</v>
      </c>
      <c r="G572" s="31" t="s">
        <v>395</v>
      </c>
      <c r="H572" s="31">
        <v>-10538</v>
      </c>
      <c r="I572" s="31">
        <v>-1686.08</v>
      </c>
      <c r="J572" s="31">
        <v>-12224.08</v>
      </c>
      <c r="K572" s="31">
        <v>-12224.08</v>
      </c>
      <c r="L572" s="31">
        <v>12224.08</v>
      </c>
      <c r="M572" s="31" t="s">
        <v>504</v>
      </c>
      <c r="N572" s="31" t="s">
        <v>544</v>
      </c>
      <c r="P572" s="65">
        <f t="shared" si="355"/>
        <v>30</v>
      </c>
      <c r="Q572" t="str">
        <f t="shared" si="356"/>
        <v>Crédito</v>
      </c>
      <c r="R572">
        <f t="shared" si="357"/>
        <v>8</v>
      </c>
      <c r="S572">
        <f t="shared" si="358"/>
        <v>5</v>
      </c>
      <c r="T572">
        <f t="shared" si="359"/>
        <v>2026</v>
      </c>
      <c r="U572">
        <f t="shared" si="360"/>
        <v>8</v>
      </c>
      <c r="V572">
        <f t="shared" si="361"/>
        <v>4</v>
      </c>
      <c r="W572">
        <f t="shared" si="362"/>
        <v>2026</v>
      </c>
      <c r="X572" s="59">
        <f t="shared" si="363"/>
        <v>10538</v>
      </c>
      <c r="Y572" s="59">
        <f t="shared" si="364"/>
        <v>12224.08</v>
      </c>
      <c r="Z572" t="str">
        <f t="shared" si="365"/>
        <v>Vencido</v>
      </c>
      <c r="AA572" s="39">
        <v>46150</v>
      </c>
      <c r="AB572" s="33">
        <f t="shared" si="366"/>
        <v>5</v>
      </c>
      <c r="AC572" s="33">
        <f t="shared" si="367"/>
        <v>19</v>
      </c>
      <c r="AD572" s="33">
        <f t="shared" si="368"/>
        <v>1</v>
      </c>
      <c r="AE572" s="36">
        <f t="shared" si="369"/>
        <v>10538</v>
      </c>
      <c r="AF572" s="36">
        <f t="shared" si="370"/>
        <v>0</v>
      </c>
      <c r="AG572" s="36">
        <f t="shared" si="371"/>
        <v>0</v>
      </c>
      <c r="AH572" s="36">
        <f t="shared" si="372"/>
        <v>0</v>
      </c>
    </row>
    <row r="573" spans="1:34" x14ac:dyDescent="0.35">
      <c r="A573" s="31" t="s">
        <v>1774</v>
      </c>
      <c r="B573" s="31" t="s">
        <v>1775</v>
      </c>
      <c r="C573" s="31" t="s">
        <v>1329</v>
      </c>
      <c r="D573" s="31" t="s">
        <v>1776</v>
      </c>
      <c r="E573" s="30">
        <v>46120</v>
      </c>
      <c r="F573" s="30">
        <v>46150</v>
      </c>
      <c r="G573" s="31" t="s">
        <v>395</v>
      </c>
      <c r="H573" s="31">
        <v>-31614</v>
      </c>
      <c r="I573" s="31">
        <v>-5058.24</v>
      </c>
      <c r="J573" s="31">
        <v>-36672.239999999998</v>
      </c>
      <c r="K573" s="31">
        <v>-36672.239999999998</v>
      </c>
      <c r="L573" s="31">
        <v>36672.239999999998</v>
      </c>
      <c r="M573" s="31" t="s">
        <v>504</v>
      </c>
      <c r="N573" s="31" t="s">
        <v>544</v>
      </c>
      <c r="P573" s="65">
        <f t="shared" si="355"/>
        <v>30</v>
      </c>
      <c r="Q573" t="str">
        <f t="shared" si="356"/>
        <v>Crédito</v>
      </c>
      <c r="R573">
        <f t="shared" si="357"/>
        <v>8</v>
      </c>
      <c r="S573">
        <f t="shared" si="358"/>
        <v>5</v>
      </c>
      <c r="T573">
        <f t="shared" si="359"/>
        <v>2026</v>
      </c>
      <c r="U573">
        <f t="shared" si="360"/>
        <v>8</v>
      </c>
      <c r="V573">
        <f t="shared" si="361"/>
        <v>4</v>
      </c>
      <c r="W573">
        <f t="shared" si="362"/>
        <v>2026</v>
      </c>
      <c r="X573" s="59">
        <f t="shared" si="363"/>
        <v>31614</v>
      </c>
      <c r="Y573" s="59">
        <f t="shared" si="364"/>
        <v>36672.239999999998</v>
      </c>
      <c r="Z573" t="str">
        <f t="shared" si="365"/>
        <v>Vencido</v>
      </c>
      <c r="AA573" s="39">
        <v>46150</v>
      </c>
      <c r="AB573" s="33">
        <f t="shared" si="366"/>
        <v>5</v>
      </c>
      <c r="AC573" s="33">
        <f t="shared" si="367"/>
        <v>19</v>
      </c>
      <c r="AD573" s="33">
        <f t="shared" si="368"/>
        <v>1</v>
      </c>
      <c r="AE573" s="36">
        <f t="shared" si="369"/>
        <v>31614</v>
      </c>
      <c r="AF573" s="36">
        <f t="shared" si="370"/>
        <v>0</v>
      </c>
      <c r="AG573" s="36">
        <f t="shared" si="371"/>
        <v>0</v>
      </c>
      <c r="AH573" s="36">
        <f t="shared" si="372"/>
        <v>0</v>
      </c>
    </row>
    <row r="574" spans="1:34" x14ac:dyDescent="0.35">
      <c r="A574" s="31" t="s">
        <v>1777</v>
      </c>
      <c r="B574" s="31" t="s">
        <v>1778</v>
      </c>
      <c r="C574" s="31" t="s">
        <v>674</v>
      </c>
      <c r="D574" s="31" t="s">
        <v>1779</v>
      </c>
      <c r="E574" s="30">
        <v>46120</v>
      </c>
      <c r="F574" s="30">
        <v>46150</v>
      </c>
      <c r="G574" s="31" t="s">
        <v>395</v>
      </c>
      <c r="H574" s="31">
        <v>-4500</v>
      </c>
      <c r="I574" s="31">
        <v>-720</v>
      </c>
      <c r="J574" s="31">
        <v>-5220</v>
      </c>
      <c r="K574" s="31">
        <v>-5220</v>
      </c>
      <c r="L574" s="31">
        <v>5220</v>
      </c>
      <c r="M574" s="31" t="s">
        <v>504</v>
      </c>
      <c r="N574" s="31" t="s">
        <v>544</v>
      </c>
      <c r="P574" s="65">
        <f t="shared" si="355"/>
        <v>30</v>
      </c>
      <c r="Q574" t="str">
        <f t="shared" si="356"/>
        <v>Crédito</v>
      </c>
      <c r="R574">
        <f t="shared" si="357"/>
        <v>8</v>
      </c>
      <c r="S574">
        <f t="shared" si="358"/>
        <v>5</v>
      </c>
      <c r="T574">
        <f t="shared" si="359"/>
        <v>2026</v>
      </c>
      <c r="U574">
        <f t="shared" si="360"/>
        <v>8</v>
      </c>
      <c r="V574">
        <f t="shared" si="361"/>
        <v>4</v>
      </c>
      <c r="W574">
        <f t="shared" si="362"/>
        <v>2026</v>
      </c>
      <c r="X574" s="59">
        <f t="shared" si="363"/>
        <v>4500</v>
      </c>
      <c r="Y574" s="59">
        <f t="shared" si="364"/>
        <v>5220</v>
      </c>
      <c r="Z574" t="str">
        <f t="shared" si="365"/>
        <v>Vencido</v>
      </c>
      <c r="AA574" s="39">
        <v>46150</v>
      </c>
      <c r="AB574" s="33">
        <f t="shared" si="366"/>
        <v>5</v>
      </c>
      <c r="AC574" s="33">
        <f t="shared" si="367"/>
        <v>19</v>
      </c>
      <c r="AD574" s="33">
        <f t="shared" si="368"/>
        <v>1</v>
      </c>
      <c r="AE574" s="36">
        <f t="shared" si="369"/>
        <v>4500</v>
      </c>
      <c r="AF574" s="36">
        <f t="shared" si="370"/>
        <v>0</v>
      </c>
      <c r="AG574" s="36">
        <f t="shared" si="371"/>
        <v>0</v>
      </c>
      <c r="AH574" s="36">
        <f t="shared" si="372"/>
        <v>0</v>
      </c>
    </row>
    <row r="575" spans="1:34" x14ac:dyDescent="0.35">
      <c r="A575" s="31" t="s">
        <v>1780</v>
      </c>
      <c r="B575" s="31" t="s">
        <v>1781</v>
      </c>
      <c r="C575" s="31" t="s">
        <v>674</v>
      </c>
      <c r="D575" s="31" t="s">
        <v>1782</v>
      </c>
      <c r="E575" s="30">
        <v>46120</v>
      </c>
      <c r="F575" s="30">
        <v>46150</v>
      </c>
      <c r="G575" s="31" t="s">
        <v>395</v>
      </c>
      <c r="H575" s="31">
        <v>-4500</v>
      </c>
      <c r="I575" s="31">
        <v>-720</v>
      </c>
      <c r="J575" s="31">
        <v>-5220</v>
      </c>
      <c r="K575" s="31">
        <v>-5220</v>
      </c>
      <c r="L575" s="31">
        <v>5220</v>
      </c>
      <c r="M575" s="31" t="s">
        <v>504</v>
      </c>
      <c r="N575" s="31" t="s">
        <v>544</v>
      </c>
      <c r="P575" s="65">
        <f t="shared" si="355"/>
        <v>30</v>
      </c>
      <c r="Q575" t="str">
        <f t="shared" si="356"/>
        <v>Crédito</v>
      </c>
      <c r="R575">
        <f t="shared" si="357"/>
        <v>8</v>
      </c>
      <c r="S575">
        <f t="shared" si="358"/>
        <v>5</v>
      </c>
      <c r="T575">
        <f t="shared" si="359"/>
        <v>2026</v>
      </c>
      <c r="U575">
        <f t="shared" si="360"/>
        <v>8</v>
      </c>
      <c r="V575">
        <f t="shared" si="361"/>
        <v>4</v>
      </c>
      <c r="W575">
        <f t="shared" si="362"/>
        <v>2026</v>
      </c>
      <c r="X575" s="59">
        <f t="shared" si="363"/>
        <v>4500</v>
      </c>
      <c r="Y575" s="59">
        <f t="shared" si="364"/>
        <v>5220</v>
      </c>
      <c r="Z575" t="str">
        <f t="shared" si="365"/>
        <v>Vencido</v>
      </c>
      <c r="AA575" s="39">
        <v>46150</v>
      </c>
      <c r="AB575" s="33">
        <f t="shared" si="366"/>
        <v>5</v>
      </c>
      <c r="AC575" s="33">
        <f t="shared" si="367"/>
        <v>19</v>
      </c>
      <c r="AD575" s="33">
        <f t="shared" si="368"/>
        <v>1</v>
      </c>
      <c r="AE575" s="36">
        <f t="shared" si="369"/>
        <v>4500</v>
      </c>
      <c r="AF575" s="36">
        <f t="shared" si="370"/>
        <v>0</v>
      </c>
      <c r="AG575" s="36">
        <f t="shared" si="371"/>
        <v>0</v>
      </c>
      <c r="AH575" s="36">
        <f t="shared" si="372"/>
        <v>0</v>
      </c>
    </row>
    <row r="576" spans="1:34" x14ac:dyDescent="0.35">
      <c r="A576" s="31" t="s">
        <v>1783</v>
      </c>
      <c r="B576" s="31" t="s">
        <v>1784</v>
      </c>
      <c r="C576" s="31" t="s">
        <v>414</v>
      </c>
      <c r="D576" s="31" t="s">
        <v>1785</v>
      </c>
      <c r="E576" s="30">
        <v>46118</v>
      </c>
      <c r="F576" s="30">
        <v>46148</v>
      </c>
      <c r="G576" s="31" t="s">
        <v>395</v>
      </c>
      <c r="H576" s="31">
        <v>-2900</v>
      </c>
      <c r="I576" s="31">
        <v>-464</v>
      </c>
      <c r="J576" s="31">
        <v>-3364</v>
      </c>
      <c r="K576" s="31">
        <v>-3364</v>
      </c>
      <c r="L576" s="31">
        <v>3364</v>
      </c>
      <c r="M576" s="31" t="s">
        <v>504</v>
      </c>
      <c r="N576" s="31" t="s">
        <v>544</v>
      </c>
      <c r="P576" s="65">
        <f t="shared" si="355"/>
        <v>30</v>
      </c>
      <c r="Q576" t="str">
        <f t="shared" si="356"/>
        <v>Crédito</v>
      </c>
      <c r="R576">
        <f t="shared" si="357"/>
        <v>6</v>
      </c>
      <c r="S576">
        <f t="shared" si="358"/>
        <v>5</v>
      </c>
      <c r="T576">
        <f t="shared" si="359"/>
        <v>2026</v>
      </c>
      <c r="U576">
        <f t="shared" si="360"/>
        <v>6</v>
      </c>
      <c r="V576">
        <f t="shared" si="361"/>
        <v>4</v>
      </c>
      <c r="W576">
        <f t="shared" si="362"/>
        <v>2026</v>
      </c>
      <c r="X576" s="59">
        <f t="shared" si="363"/>
        <v>2900</v>
      </c>
      <c r="Y576" s="59">
        <f t="shared" si="364"/>
        <v>3364</v>
      </c>
      <c r="Z576" t="str">
        <f t="shared" si="365"/>
        <v>Vencido</v>
      </c>
      <c r="AA576" s="39">
        <v>46150</v>
      </c>
      <c r="AB576" s="33">
        <f t="shared" si="366"/>
        <v>5</v>
      </c>
      <c r="AC576" s="33">
        <f t="shared" si="367"/>
        <v>19</v>
      </c>
      <c r="AD576" s="33">
        <f t="shared" si="368"/>
        <v>3</v>
      </c>
      <c r="AE576" s="36">
        <f t="shared" si="369"/>
        <v>2900</v>
      </c>
      <c r="AF576" s="36">
        <f t="shared" si="370"/>
        <v>0</v>
      </c>
      <c r="AG576" s="36">
        <f t="shared" si="371"/>
        <v>0</v>
      </c>
      <c r="AH576" s="36">
        <f t="shared" si="372"/>
        <v>0</v>
      </c>
    </row>
    <row r="577" spans="1:34" x14ac:dyDescent="0.35">
      <c r="A577" s="31" t="s">
        <v>1786</v>
      </c>
      <c r="B577" s="31" t="s">
        <v>1787</v>
      </c>
      <c r="C577" s="31" t="s">
        <v>801</v>
      </c>
      <c r="D577" s="31" t="s">
        <v>1788</v>
      </c>
      <c r="E577" s="30">
        <v>46121</v>
      </c>
      <c r="F577" s="30">
        <v>46151</v>
      </c>
      <c r="G577" s="31" t="s">
        <v>395</v>
      </c>
      <c r="H577" s="31">
        <v>-59832</v>
      </c>
      <c r="I577" s="31">
        <v>-9573.1200000000008</v>
      </c>
      <c r="J577" s="31">
        <v>-69405.119999999995</v>
      </c>
      <c r="K577" s="31">
        <v>-69405.119999999995</v>
      </c>
      <c r="L577" s="31">
        <v>69405.119999999995</v>
      </c>
      <c r="M577" s="31" t="s">
        <v>504</v>
      </c>
      <c r="N577" s="31" t="s">
        <v>544</v>
      </c>
      <c r="P577" s="65">
        <f t="shared" si="355"/>
        <v>30</v>
      </c>
      <c r="Q577" t="str">
        <f t="shared" si="356"/>
        <v>Crédito</v>
      </c>
      <c r="R577">
        <f t="shared" si="357"/>
        <v>9</v>
      </c>
      <c r="S577">
        <f t="shared" si="358"/>
        <v>5</v>
      </c>
      <c r="T577">
        <f t="shared" si="359"/>
        <v>2026</v>
      </c>
      <c r="U577">
        <f t="shared" si="360"/>
        <v>9</v>
      </c>
      <c r="V577">
        <f t="shared" si="361"/>
        <v>4</v>
      </c>
      <c r="W577">
        <f t="shared" si="362"/>
        <v>2026</v>
      </c>
      <c r="X577" s="59">
        <f t="shared" si="363"/>
        <v>59832</v>
      </c>
      <c r="Y577" s="59">
        <f t="shared" si="364"/>
        <v>69405.119999999995</v>
      </c>
      <c r="Z577" t="str">
        <f t="shared" si="365"/>
        <v>Vigente</v>
      </c>
      <c r="AA577" s="39">
        <v>46150</v>
      </c>
      <c r="AB577" s="33">
        <f t="shared" si="366"/>
        <v>5</v>
      </c>
      <c r="AC577" s="33">
        <f t="shared" si="367"/>
        <v>19</v>
      </c>
      <c r="AD577" s="33">
        <f t="shared" si="368"/>
        <v>0</v>
      </c>
      <c r="AE577" s="36">
        <f t="shared" si="369"/>
        <v>0</v>
      </c>
      <c r="AF577" s="36">
        <f t="shared" si="370"/>
        <v>0</v>
      </c>
      <c r="AG577" s="36">
        <f t="shared" si="371"/>
        <v>0</v>
      </c>
      <c r="AH577" s="36">
        <f t="shared" si="372"/>
        <v>59832</v>
      </c>
    </row>
    <row r="578" spans="1:34" x14ac:dyDescent="0.35">
      <c r="A578" s="31" t="s">
        <v>1789</v>
      </c>
      <c r="B578" s="31" t="s">
        <v>1790</v>
      </c>
      <c r="C578" s="31" t="s">
        <v>414</v>
      </c>
      <c r="D578" s="31" t="s">
        <v>1791</v>
      </c>
      <c r="E578" s="30">
        <v>46113</v>
      </c>
      <c r="F578" s="30">
        <v>46143</v>
      </c>
      <c r="G578" s="31" t="s">
        <v>395</v>
      </c>
      <c r="H578" s="31">
        <v>-11000</v>
      </c>
      <c r="I578" s="31">
        <v>-1760</v>
      </c>
      <c r="J578" s="31">
        <v>-12760</v>
      </c>
      <c r="K578" s="31">
        <v>-12760</v>
      </c>
      <c r="L578" s="31">
        <v>12760</v>
      </c>
      <c r="M578" s="31" t="s">
        <v>504</v>
      </c>
      <c r="N578" s="31" t="s">
        <v>544</v>
      </c>
      <c r="P578" s="65">
        <f t="shared" si="355"/>
        <v>30</v>
      </c>
      <c r="Q578" t="str">
        <f t="shared" si="356"/>
        <v>Crédito</v>
      </c>
      <c r="R578">
        <f t="shared" si="357"/>
        <v>1</v>
      </c>
      <c r="S578">
        <f t="shared" si="358"/>
        <v>5</v>
      </c>
      <c r="T578">
        <f t="shared" si="359"/>
        <v>2026</v>
      </c>
      <c r="U578">
        <f t="shared" si="360"/>
        <v>1</v>
      </c>
      <c r="V578">
        <f t="shared" si="361"/>
        <v>4</v>
      </c>
      <c r="W578">
        <f t="shared" si="362"/>
        <v>2026</v>
      </c>
      <c r="X578" s="59">
        <f t="shared" si="363"/>
        <v>11000</v>
      </c>
      <c r="Y578" s="59">
        <f t="shared" si="364"/>
        <v>12760</v>
      </c>
      <c r="Z578" t="str">
        <f t="shared" si="365"/>
        <v>Vencido</v>
      </c>
      <c r="AA578" s="39">
        <v>46150</v>
      </c>
      <c r="AB578" s="33">
        <f t="shared" si="366"/>
        <v>5</v>
      </c>
      <c r="AC578" s="33">
        <f t="shared" si="367"/>
        <v>19</v>
      </c>
      <c r="AD578" s="33">
        <f t="shared" si="368"/>
        <v>8</v>
      </c>
      <c r="AE578" s="36">
        <f t="shared" si="369"/>
        <v>11000</v>
      </c>
      <c r="AF578" s="36">
        <f t="shared" si="370"/>
        <v>0</v>
      </c>
      <c r="AG578" s="36">
        <f t="shared" si="371"/>
        <v>0</v>
      </c>
      <c r="AH578" s="36">
        <f t="shared" si="372"/>
        <v>0</v>
      </c>
    </row>
    <row r="579" spans="1:34" x14ac:dyDescent="0.35">
      <c r="A579" s="31" t="s">
        <v>1792</v>
      </c>
      <c r="B579" s="31" t="s">
        <v>1793</v>
      </c>
      <c r="C579" s="31" t="s">
        <v>407</v>
      </c>
      <c r="D579" s="31" t="s">
        <v>1794</v>
      </c>
      <c r="E579" s="30">
        <v>46113</v>
      </c>
      <c r="F579" s="30">
        <v>46143</v>
      </c>
      <c r="G579" s="31" t="s">
        <v>395</v>
      </c>
      <c r="H579" s="31">
        <v>-9450</v>
      </c>
      <c r="I579" s="31">
        <v>-1512</v>
      </c>
      <c r="J579" s="31">
        <v>-10962</v>
      </c>
      <c r="K579" s="31">
        <v>-10962</v>
      </c>
      <c r="L579" s="31">
        <v>10962</v>
      </c>
      <c r="M579" s="31" t="s">
        <v>504</v>
      </c>
      <c r="N579" s="31" t="s">
        <v>544</v>
      </c>
      <c r="P579" s="65">
        <f t="shared" si="355"/>
        <v>30</v>
      </c>
      <c r="Q579" t="str">
        <f t="shared" si="356"/>
        <v>Crédito</v>
      </c>
      <c r="R579">
        <f t="shared" si="357"/>
        <v>1</v>
      </c>
      <c r="S579">
        <f t="shared" si="358"/>
        <v>5</v>
      </c>
      <c r="T579">
        <f t="shared" si="359"/>
        <v>2026</v>
      </c>
      <c r="U579">
        <f t="shared" si="360"/>
        <v>1</v>
      </c>
      <c r="V579">
        <f t="shared" si="361"/>
        <v>4</v>
      </c>
      <c r="W579">
        <f t="shared" si="362"/>
        <v>2026</v>
      </c>
      <c r="X579" s="59">
        <f t="shared" si="363"/>
        <v>9450</v>
      </c>
      <c r="Y579" s="59">
        <f t="shared" si="364"/>
        <v>10962</v>
      </c>
      <c r="Z579" t="str">
        <f t="shared" si="365"/>
        <v>Vencido</v>
      </c>
      <c r="AA579" s="39">
        <v>46150</v>
      </c>
      <c r="AB579" s="33">
        <f t="shared" si="366"/>
        <v>5</v>
      </c>
      <c r="AC579" s="33">
        <f t="shared" si="367"/>
        <v>19</v>
      </c>
      <c r="AD579" s="33">
        <f t="shared" si="368"/>
        <v>8</v>
      </c>
      <c r="AE579" s="36">
        <f t="shared" si="369"/>
        <v>9450</v>
      </c>
      <c r="AF579" s="36">
        <f t="shared" si="370"/>
        <v>0</v>
      </c>
      <c r="AG579" s="36">
        <f t="shared" si="371"/>
        <v>0</v>
      </c>
      <c r="AH579" s="36">
        <f t="shared" si="372"/>
        <v>0</v>
      </c>
    </row>
    <row r="580" spans="1:34" x14ac:dyDescent="0.35">
      <c r="A580" s="13" t="s">
        <v>1741</v>
      </c>
      <c r="B580" s="13" t="s">
        <v>1742</v>
      </c>
      <c r="C580" s="13" t="s">
        <v>644</v>
      </c>
      <c r="D580" s="13" t="s">
        <v>1267</v>
      </c>
      <c r="E580" s="70">
        <v>46109</v>
      </c>
      <c r="F580" s="70">
        <v>46169</v>
      </c>
      <c r="G580" s="13" t="s">
        <v>401</v>
      </c>
      <c r="H580" s="13">
        <v>-1111519.42</v>
      </c>
      <c r="I580" s="13">
        <v>-177843.11</v>
      </c>
      <c r="J580" s="13">
        <v>-1289362.53</v>
      </c>
      <c r="K580" s="13">
        <v>-72453.600000000006</v>
      </c>
      <c r="L580" s="13">
        <v>72453.600000000006</v>
      </c>
      <c r="M580" s="13" t="s">
        <v>504</v>
      </c>
      <c r="N580" s="31" t="s">
        <v>544</v>
      </c>
      <c r="P580" s="65">
        <f t="shared" si="355"/>
        <v>60</v>
      </c>
      <c r="Q580" t="str">
        <f t="shared" si="356"/>
        <v>Crédito</v>
      </c>
      <c r="R580">
        <f t="shared" si="357"/>
        <v>27</v>
      </c>
      <c r="S580">
        <f t="shared" si="358"/>
        <v>5</v>
      </c>
      <c r="T580">
        <f t="shared" si="359"/>
        <v>2026</v>
      </c>
      <c r="U580">
        <f t="shared" si="360"/>
        <v>28</v>
      </c>
      <c r="V580">
        <f t="shared" si="361"/>
        <v>3</v>
      </c>
      <c r="W580">
        <f t="shared" si="362"/>
        <v>2026</v>
      </c>
      <c r="X580" s="59">
        <f t="shared" si="363"/>
        <v>1111519.42</v>
      </c>
      <c r="Y580" s="59">
        <f t="shared" si="364"/>
        <v>1289362.53</v>
      </c>
      <c r="Z580" t="str">
        <f t="shared" si="365"/>
        <v>Vigente</v>
      </c>
      <c r="AA580" s="39">
        <v>46150</v>
      </c>
      <c r="AB580" s="33">
        <f t="shared" si="366"/>
        <v>5</v>
      </c>
      <c r="AC580" s="33">
        <f t="shared" si="367"/>
        <v>19</v>
      </c>
      <c r="AD580" s="33">
        <f t="shared" si="368"/>
        <v>0</v>
      </c>
      <c r="AE580" s="36">
        <f t="shared" si="369"/>
        <v>0</v>
      </c>
      <c r="AF580" s="36">
        <f t="shared" si="370"/>
        <v>0</v>
      </c>
      <c r="AG580" s="36">
        <f t="shared" si="371"/>
        <v>0</v>
      </c>
      <c r="AH580" s="36">
        <f t="shared" si="372"/>
        <v>1111519.42</v>
      </c>
    </row>
    <row r="581" spans="1:34" x14ac:dyDescent="0.35">
      <c r="A581" s="31" t="s">
        <v>1629</v>
      </c>
      <c r="B581" s="31" t="s">
        <v>1630</v>
      </c>
      <c r="C581" s="31" t="s">
        <v>920</v>
      </c>
      <c r="D581" s="31" t="s">
        <v>1631</v>
      </c>
      <c r="E581" s="30">
        <v>46099</v>
      </c>
      <c r="F581" s="30">
        <v>46129</v>
      </c>
      <c r="G581" s="31" t="s">
        <v>395</v>
      </c>
      <c r="H581" s="31">
        <v>-16250</v>
      </c>
      <c r="I581" s="31"/>
      <c r="J581" s="31">
        <v>-16250</v>
      </c>
      <c r="K581" s="31">
        <v>-16250</v>
      </c>
      <c r="L581" s="31">
        <v>16250</v>
      </c>
      <c r="M581" s="31" t="s">
        <v>504</v>
      </c>
      <c r="N581" s="31" t="s">
        <v>544</v>
      </c>
      <c r="P581" s="65">
        <f t="shared" si="355"/>
        <v>30</v>
      </c>
      <c r="Q581" t="str">
        <f t="shared" si="356"/>
        <v>Crédito</v>
      </c>
      <c r="R581">
        <f t="shared" si="357"/>
        <v>17</v>
      </c>
      <c r="S581">
        <f t="shared" si="358"/>
        <v>4</v>
      </c>
      <c r="T581">
        <f t="shared" si="359"/>
        <v>2026</v>
      </c>
      <c r="U581">
        <f t="shared" si="360"/>
        <v>18</v>
      </c>
      <c r="V581">
        <f t="shared" si="361"/>
        <v>3</v>
      </c>
      <c r="W581">
        <f t="shared" si="362"/>
        <v>2026</v>
      </c>
      <c r="X581" s="59">
        <f t="shared" si="363"/>
        <v>16250</v>
      </c>
      <c r="Y581" s="59">
        <f t="shared" si="364"/>
        <v>16250</v>
      </c>
      <c r="Z581" t="str">
        <f t="shared" si="365"/>
        <v>Vencido</v>
      </c>
      <c r="AA581" s="39">
        <v>46150</v>
      </c>
      <c r="AB581" s="33">
        <f t="shared" si="366"/>
        <v>5</v>
      </c>
      <c r="AC581" s="33">
        <f t="shared" si="367"/>
        <v>19</v>
      </c>
      <c r="AD581" s="33">
        <f t="shared" si="368"/>
        <v>22</v>
      </c>
      <c r="AE581" s="36">
        <f t="shared" si="369"/>
        <v>16250</v>
      </c>
      <c r="AF581" s="36">
        <f t="shared" si="370"/>
        <v>0</v>
      </c>
      <c r="AG581" s="36">
        <f t="shared" si="371"/>
        <v>0</v>
      </c>
      <c r="AH581" s="36">
        <f t="shared" si="372"/>
        <v>0</v>
      </c>
    </row>
    <row r="582" spans="1:34" x14ac:dyDescent="0.35">
      <c r="A582" s="31" t="s">
        <v>1596</v>
      </c>
      <c r="B582" s="31" t="s">
        <v>1597</v>
      </c>
      <c r="C582" s="31" t="s">
        <v>920</v>
      </c>
      <c r="D582" s="31" t="s">
        <v>1598</v>
      </c>
      <c r="E582" s="30">
        <v>46088</v>
      </c>
      <c r="F582" s="30">
        <v>46118</v>
      </c>
      <c r="G582" s="31" t="s">
        <v>395</v>
      </c>
      <c r="H582" s="31">
        <v>-6800</v>
      </c>
      <c r="I582" s="31"/>
      <c r="J582" s="31">
        <v>-6800</v>
      </c>
      <c r="K582" s="31">
        <v>-6800</v>
      </c>
      <c r="L582" s="31">
        <v>6800</v>
      </c>
      <c r="M582" s="31" t="s">
        <v>504</v>
      </c>
      <c r="N582" s="31" t="s">
        <v>544</v>
      </c>
      <c r="P582" s="65">
        <f t="shared" si="355"/>
        <v>30</v>
      </c>
      <c r="Q582" t="str">
        <f t="shared" si="356"/>
        <v>Crédito</v>
      </c>
      <c r="R582">
        <f t="shared" si="357"/>
        <v>6</v>
      </c>
      <c r="S582">
        <f t="shared" si="358"/>
        <v>4</v>
      </c>
      <c r="T582">
        <f t="shared" si="359"/>
        <v>2026</v>
      </c>
      <c r="U582">
        <f t="shared" si="360"/>
        <v>7</v>
      </c>
      <c r="V582">
        <f t="shared" si="361"/>
        <v>3</v>
      </c>
      <c r="W582">
        <f t="shared" si="362"/>
        <v>2026</v>
      </c>
      <c r="X582" s="59">
        <f t="shared" si="363"/>
        <v>6800</v>
      </c>
      <c r="Y582" s="59">
        <f t="shared" si="364"/>
        <v>6800</v>
      </c>
      <c r="Z582" t="str">
        <f t="shared" si="365"/>
        <v>Vencido</v>
      </c>
      <c r="AA582" s="39">
        <v>46150</v>
      </c>
      <c r="AB582" s="33">
        <f t="shared" si="366"/>
        <v>5</v>
      </c>
      <c r="AC582" s="33">
        <f t="shared" si="367"/>
        <v>19</v>
      </c>
      <c r="AD582" s="33">
        <f t="shared" si="368"/>
        <v>33</v>
      </c>
      <c r="AE582" s="36">
        <f t="shared" si="369"/>
        <v>0</v>
      </c>
      <c r="AF582" s="36">
        <f t="shared" si="370"/>
        <v>6800</v>
      </c>
      <c r="AG582" s="36">
        <f t="shared" si="371"/>
        <v>0</v>
      </c>
      <c r="AH582" s="36">
        <f t="shared" si="372"/>
        <v>0</v>
      </c>
    </row>
    <row r="583" spans="1:34" x14ac:dyDescent="0.35">
      <c r="A583" s="31" t="s">
        <v>1599</v>
      </c>
      <c r="B583" s="31" t="s">
        <v>1600</v>
      </c>
      <c r="C583" s="31" t="s">
        <v>920</v>
      </c>
      <c r="D583" s="31" t="s">
        <v>1601</v>
      </c>
      <c r="E583" s="30">
        <v>46088</v>
      </c>
      <c r="F583" s="30">
        <v>46118</v>
      </c>
      <c r="G583" s="31" t="s">
        <v>395</v>
      </c>
      <c r="H583" s="31">
        <v>-7500</v>
      </c>
      <c r="I583" s="31"/>
      <c r="J583" s="31">
        <v>-7500</v>
      </c>
      <c r="K583" s="31">
        <v>-7500</v>
      </c>
      <c r="L583" s="31">
        <v>7500</v>
      </c>
      <c r="M583" s="31" t="s">
        <v>504</v>
      </c>
      <c r="N583" s="31" t="s">
        <v>544</v>
      </c>
      <c r="P583" s="65">
        <f t="shared" si="355"/>
        <v>30</v>
      </c>
      <c r="Q583" t="str">
        <f t="shared" si="356"/>
        <v>Crédito</v>
      </c>
      <c r="R583">
        <f t="shared" si="357"/>
        <v>6</v>
      </c>
      <c r="S583">
        <f t="shared" si="358"/>
        <v>4</v>
      </c>
      <c r="T583">
        <f t="shared" si="359"/>
        <v>2026</v>
      </c>
      <c r="U583">
        <f t="shared" si="360"/>
        <v>7</v>
      </c>
      <c r="V583">
        <f t="shared" si="361"/>
        <v>3</v>
      </c>
      <c r="W583">
        <f t="shared" si="362"/>
        <v>2026</v>
      </c>
      <c r="X583" s="59">
        <f t="shared" si="363"/>
        <v>7500</v>
      </c>
      <c r="Y583" s="59">
        <f t="shared" si="364"/>
        <v>7500</v>
      </c>
      <c r="Z583" t="str">
        <f t="shared" si="365"/>
        <v>Vencido</v>
      </c>
      <c r="AA583" s="39">
        <v>46150</v>
      </c>
      <c r="AB583" s="33">
        <f t="shared" si="366"/>
        <v>5</v>
      </c>
      <c r="AC583" s="33">
        <f t="shared" si="367"/>
        <v>19</v>
      </c>
      <c r="AD583" s="33">
        <f t="shared" si="368"/>
        <v>33</v>
      </c>
      <c r="AE583" s="36">
        <f t="shared" si="369"/>
        <v>0</v>
      </c>
      <c r="AF583" s="36">
        <f t="shared" si="370"/>
        <v>7500</v>
      </c>
      <c r="AG583" s="36">
        <f t="shared" si="371"/>
        <v>0</v>
      </c>
      <c r="AH583" s="36">
        <f t="shared" si="372"/>
        <v>0</v>
      </c>
    </row>
    <row r="584" spans="1:34" x14ac:dyDescent="0.35">
      <c r="A584" s="31" t="s">
        <v>1602</v>
      </c>
      <c r="B584" s="31" t="s">
        <v>1603</v>
      </c>
      <c r="C584" s="31" t="s">
        <v>920</v>
      </c>
      <c r="D584" s="31" t="s">
        <v>1604</v>
      </c>
      <c r="E584" s="30">
        <v>46088</v>
      </c>
      <c r="F584" s="30">
        <v>46118</v>
      </c>
      <c r="G584" s="31" t="s">
        <v>395</v>
      </c>
      <c r="H584" s="31">
        <v>-15000</v>
      </c>
      <c r="I584" s="31"/>
      <c r="J584" s="31">
        <v>-15000</v>
      </c>
      <c r="K584" s="31">
        <v>-15000</v>
      </c>
      <c r="L584" s="31">
        <v>15000</v>
      </c>
      <c r="M584" s="31" t="s">
        <v>504</v>
      </c>
      <c r="N584" s="31" t="s">
        <v>544</v>
      </c>
      <c r="P584" s="65">
        <f t="shared" si="355"/>
        <v>30</v>
      </c>
      <c r="Q584" t="str">
        <f t="shared" si="356"/>
        <v>Crédito</v>
      </c>
      <c r="R584">
        <f t="shared" si="357"/>
        <v>6</v>
      </c>
      <c r="S584">
        <f t="shared" si="358"/>
        <v>4</v>
      </c>
      <c r="T584">
        <f t="shared" si="359"/>
        <v>2026</v>
      </c>
      <c r="U584">
        <f t="shared" si="360"/>
        <v>7</v>
      </c>
      <c r="V584">
        <f t="shared" si="361"/>
        <v>3</v>
      </c>
      <c r="W584">
        <f t="shared" si="362"/>
        <v>2026</v>
      </c>
      <c r="X584" s="59">
        <f t="shared" si="363"/>
        <v>15000</v>
      </c>
      <c r="Y584" s="59">
        <f t="shared" si="364"/>
        <v>15000</v>
      </c>
      <c r="Z584" t="str">
        <f t="shared" si="365"/>
        <v>Vencido</v>
      </c>
      <c r="AA584" s="39">
        <v>46150</v>
      </c>
      <c r="AB584" s="33">
        <f t="shared" si="366"/>
        <v>5</v>
      </c>
      <c r="AC584" s="33">
        <f t="shared" si="367"/>
        <v>19</v>
      </c>
      <c r="AD584" s="33">
        <f t="shared" si="368"/>
        <v>33</v>
      </c>
      <c r="AE584" s="36">
        <f t="shared" si="369"/>
        <v>0</v>
      </c>
      <c r="AF584" s="36">
        <f t="shared" si="370"/>
        <v>15000</v>
      </c>
      <c r="AG584" s="36">
        <f t="shared" si="371"/>
        <v>0</v>
      </c>
      <c r="AH584" s="36">
        <f t="shared" si="372"/>
        <v>0</v>
      </c>
    </row>
    <row r="585" spans="1:34" x14ac:dyDescent="0.35">
      <c r="A585" s="31" t="s">
        <v>1531</v>
      </c>
      <c r="B585" s="31" t="s">
        <v>1532</v>
      </c>
      <c r="C585" s="31" t="s">
        <v>546</v>
      </c>
      <c r="D585" s="31" t="s">
        <v>1533</v>
      </c>
      <c r="E585" s="30">
        <v>46087</v>
      </c>
      <c r="F585" s="30">
        <v>46117</v>
      </c>
      <c r="G585" s="31" t="s">
        <v>395</v>
      </c>
      <c r="H585" s="31">
        <v>-495037.5</v>
      </c>
      <c r="I585" s="31"/>
      <c r="J585" s="31">
        <v>-495037.5</v>
      </c>
      <c r="K585" s="31">
        <v>-495037.5</v>
      </c>
      <c r="L585" s="31">
        <v>495037.5</v>
      </c>
      <c r="M585" s="31" t="s">
        <v>504</v>
      </c>
      <c r="N585" s="31" t="s">
        <v>544</v>
      </c>
      <c r="P585" s="65">
        <f t="shared" si="355"/>
        <v>30</v>
      </c>
      <c r="Q585" t="str">
        <f t="shared" si="356"/>
        <v>Crédito</v>
      </c>
      <c r="R585">
        <f t="shared" si="357"/>
        <v>5</v>
      </c>
      <c r="S585">
        <f t="shared" si="358"/>
        <v>4</v>
      </c>
      <c r="T585">
        <f t="shared" si="359"/>
        <v>2026</v>
      </c>
      <c r="U585">
        <f t="shared" si="360"/>
        <v>6</v>
      </c>
      <c r="V585">
        <f t="shared" si="361"/>
        <v>3</v>
      </c>
      <c r="W585">
        <f t="shared" si="362"/>
        <v>2026</v>
      </c>
      <c r="X585" s="59">
        <f t="shared" si="363"/>
        <v>495037.5</v>
      </c>
      <c r="Y585" s="59">
        <f t="shared" si="364"/>
        <v>495037.5</v>
      </c>
      <c r="Z585" t="str">
        <f t="shared" si="365"/>
        <v>Vencido</v>
      </c>
      <c r="AA585" s="39">
        <v>46150</v>
      </c>
      <c r="AB585" s="33">
        <f t="shared" si="366"/>
        <v>5</v>
      </c>
      <c r="AC585" s="33">
        <f t="shared" si="367"/>
        <v>19</v>
      </c>
      <c r="AD585" s="33">
        <f t="shared" si="368"/>
        <v>34</v>
      </c>
      <c r="AE585" s="36">
        <f t="shared" si="369"/>
        <v>0</v>
      </c>
      <c r="AF585" s="36">
        <f t="shared" si="370"/>
        <v>495037.5</v>
      </c>
      <c r="AG585" s="36">
        <f t="shared" si="371"/>
        <v>0</v>
      </c>
      <c r="AH585" s="36">
        <f t="shared" si="372"/>
        <v>0</v>
      </c>
    </row>
    <row r="586" spans="1:34" x14ac:dyDescent="0.35">
      <c r="A586" s="31" t="s">
        <v>1540</v>
      </c>
      <c r="B586" s="31" t="s">
        <v>1541</v>
      </c>
      <c r="C586" s="31" t="s">
        <v>920</v>
      </c>
      <c r="D586" s="31" t="s">
        <v>1542</v>
      </c>
      <c r="E586" s="30">
        <v>46085</v>
      </c>
      <c r="F586" s="30">
        <v>46115</v>
      </c>
      <c r="G586" s="31" t="s">
        <v>395</v>
      </c>
      <c r="H586" s="31">
        <v>-6800</v>
      </c>
      <c r="I586" s="31"/>
      <c r="J586" s="31">
        <v>-6800</v>
      </c>
      <c r="K586" s="31">
        <v>-6800</v>
      </c>
      <c r="L586" s="31">
        <v>6800</v>
      </c>
      <c r="M586" s="31" t="s">
        <v>504</v>
      </c>
      <c r="N586" s="31" t="s">
        <v>544</v>
      </c>
      <c r="P586" s="65">
        <f t="shared" si="355"/>
        <v>30</v>
      </c>
      <c r="Q586" t="str">
        <f t="shared" si="356"/>
        <v>Crédito</v>
      </c>
      <c r="R586">
        <f t="shared" si="357"/>
        <v>3</v>
      </c>
      <c r="S586">
        <f t="shared" si="358"/>
        <v>4</v>
      </c>
      <c r="T586">
        <f t="shared" si="359"/>
        <v>2026</v>
      </c>
      <c r="U586">
        <f t="shared" si="360"/>
        <v>4</v>
      </c>
      <c r="V586">
        <f t="shared" si="361"/>
        <v>3</v>
      </c>
      <c r="W586">
        <f t="shared" si="362"/>
        <v>2026</v>
      </c>
      <c r="X586" s="59">
        <f t="shared" si="363"/>
        <v>6800</v>
      </c>
      <c r="Y586" s="59">
        <f t="shared" si="364"/>
        <v>6800</v>
      </c>
      <c r="Z586" t="str">
        <f t="shared" si="365"/>
        <v>Vencido</v>
      </c>
      <c r="AA586" s="39">
        <v>46150</v>
      </c>
      <c r="AB586" s="33">
        <f t="shared" si="366"/>
        <v>5</v>
      </c>
      <c r="AC586" s="33">
        <f t="shared" si="367"/>
        <v>19</v>
      </c>
      <c r="AD586" s="33">
        <f t="shared" si="368"/>
        <v>36</v>
      </c>
      <c r="AE586" s="36">
        <f t="shared" si="369"/>
        <v>0</v>
      </c>
      <c r="AF586" s="36">
        <f t="shared" si="370"/>
        <v>6800</v>
      </c>
      <c r="AG586" s="36">
        <f t="shared" si="371"/>
        <v>0</v>
      </c>
      <c r="AH586" s="36">
        <f t="shared" si="372"/>
        <v>0</v>
      </c>
    </row>
    <row r="587" spans="1:34" x14ac:dyDescent="0.35">
      <c r="A587" s="31" t="s">
        <v>955</v>
      </c>
      <c r="B587" s="31" t="s">
        <v>956</v>
      </c>
      <c r="C587" s="31" t="s">
        <v>545</v>
      </c>
      <c r="D587" s="31" t="s">
        <v>957</v>
      </c>
      <c r="E587" s="30">
        <v>45932</v>
      </c>
      <c r="F587" s="30">
        <v>45962</v>
      </c>
      <c r="G587" s="31" t="s">
        <v>395</v>
      </c>
      <c r="H587" s="31">
        <v>-14985</v>
      </c>
      <c r="I587" s="31">
        <v>-2397.6</v>
      </c>
      <c r="J587" s="31">
        <v>-17382.599999999999</v>
      </c>
      <c r="K587" s="31">
        <v>-17382.599999999999</v>
      </c>
      <c r="L587" s="31">
        <v>17382.599999999999</v>
      </c>
      <c r="M587" s="31" t="s">
        <v>504</v>
      </c>
      <c r="N587" s="31" t="s">
        <v>544</v>
      </c>
      <c r="P587" s="65">
        <f t="shared" si="355"/>
        <v>30</v>
      </c>
      <c r="Q587" t="str">
        <f t="shared" si="356"/>
        <v>Crédito</v>
      </c>
      <c r="R587">
        <f t="shared" si="357"/>
        <v>1</v>
      </c>
      <c r="S587">
        <f t="shared" si="358"/>
        <v>11</v>
      </c>
      <c r="T587">
        <f t="shared" si="359"/>
        <v>2025</v>
      </c>
      <c r="U587">
        <f t="shared" si="360"/>
        <v>2</v>
      </c>
      <c r="V587">
        <f t="shared" si="361"/>
        <v>10</v>
      </c>
      <c r="W587">
        <f t="shared" si="362"/>
        <v>2025</v>
      </c>
      <c r="X587" s="59">
        <f t="shared" si="363"/>
        <v>14985</v>
      </c>
      <c r="Y587" s="59">
        <f t="shared" si="364"/>
        <v>17382.599999999999</v>
      </c>
      <c r="Z587" t="str">
        <f t="shared" si="365"/>
        <v>Vencido</v>
      </c>
      <c r="AA587" s="39">
        <v>46150</v>
      </c>
      <c r="AB587" s="33">
        <f t="shared" si="366"/>
        <v>5</v>
      </c>
      <c r="AC587" s="33">
        <f t="shared" si="367"/>
        <v>19</v>
      </c>
      <c r="AD587" s="33">
        <f t="shared" si="368"/>
        <v>189</v>
      </c>
      <c r="AE587" s="36">
        <f t="shared" si="369"/>
        <v>0</v>
      </c>
      <c r="AF587" s="36">
        <f t="shared" si="370"/>
        <v>0</v>
      </c>
      <c r="AG587" s="36">
        <f t="shared" si="371"/>
        <v>14985</v>
      </c>
      <c r="AH587" s="36">
        <f t="shared" si="372"/>
        <v>0</v>
      </c>
    </row>
    <row r="588" spans="1:34" x14ac:dyDescent="0.35">
      <c r="A588" s="31" t="s">
        <v>947</v>
      </c>
      <c r="B588" s="31" t="s">
        <v>948</v>
      </c>
      <c r="C588" s="31" t="s">
        <v>545</v>
      </c>
      <c r="D588" s="31" t="s">
        <v>949</v>
      </c>
      <c r="E588" s="30">
        <v>45927</v>
      </c>
      <c r="F588" s="30">
        <v>45957</v>
      </c>
      <c r="G588" s="31" t="s">
        <v>395</v>
      </c>
      <c r="H588" s="31">
        <v>-7600</v>
      </c>
      <c r="I588" s="31">
        <v>-1216</v>
      </c>
      <c r="J588" s="31">
        <v>-8816</v>
      </c>
      <c r="K588" s="31">
        <v>-8816</v>
      </c>
      <c r="L588" s="31">
        <v>8816</v>
      </c>
      <c r="M588" s="31" t="s">
        <v>504</v>
      </c>
      <c r="N588" s="31" t="s">
        <v>544</v>
      </c>
      <c r="P588" s="65">
        <f t="shared" si="355"/>
        <v>30</v>
      </c>
      <c r="Q588" t="str">
        <f t="shared" si="356"/>
        <v>Crédito</v>
      </c>
      <c r="R588">
        <f t="shared" si="357"/>
        <v>27</v>
      </c>
      <c r="S588">
        <f t="shared" si="358"/>
        <v>10</v>
      </c>
      <c r="T588">
        <f t="shared" si="359"/>
        <v>2025</v>
      </c>
      <c r="U588">
        <f t="shared" si="360"/>
        <v>27</v>
      </c>
      <c r="V588">
        <f t="shared" si="361"/>
        <v>9</v>
      </c>
      <c r="W588">
        <f t="shared" si="362"/>
        <v>2025</v>
      </c>
      <c r="X588" s="59">
        <f t="shared" si="363"/>
        <v>7600</v>
      </c>
      <c r="Y588" s="59">
        <f t="shared" si="364"/>
        <v>8816</v>
      </c>
      <c r="Z588" t="str">
        <f t="shared" si="365"/>
        <v>Vencido</v>
      </c>
      <c r="AA588" s="39">
        <v>46150</v>
      </c>
      <c r="AB588" s="33">
        <f t="shared" si="366"/>
        <v>5</v>
      </c>
      <c r="AC588" s="33">
        <f t="shared" si="367"/>
        <v>19</v>
      </c>
      <c r="AD588" s="33">
        <f t="shared" si="368"/>
        <v>194</v>
      </c>
      <c r="AE588" s="36">
        <f t="shared" si="369"/>
        <v>0</v>
      </c>
      <c r="AF588" s="36">
        <f t="shared" si="370"/>
        <v>0</v>
      </c>
      <c r="AG588" s="36">
        <f t="shared" si="371"/>
        <v>7600</v>
      </c>
      <c r="AH588" s="36">
        <f t="shared" si="372"/>
        <v>0</v>
      </c>
    </row>
    <row r="589" spans="1:34" x14ac:dyDescent="0.35">
      <c r="A589" s="31" t="s">
        <v>950</v>
      </c>
      <c r="B589" s="31" t="s">
        <v>951</v>
      </c>
      <c r="C589" s="31" t="s">
        <v>920</v>
      </c>
      <c r="D589" s="31" t="s">
        <v>952</v>
      </c>
      <c r="E589" s="30">
        <v>45924</v>
      </c>
      <c r="F589" s="30">
        <v>45954</v>
      </c>
      <c r="G589" s="31" t="s">
        <v>395</v>
      </c>
      <c r="H589" s="31">
        <v>-2499.98</v>
      </c>
      <c r="I589" s="31"/>
      <c r="J589" s="31">
        <v>-2499.98</v>
      </c>
      <c r="K589" s="31">
        <v>-2499.98</v>
      </c>
      <c r="L589" s="31">
        <v>2499.98</v>
      </c>
      <c r="M589" s="31" t="s">
        <v>504</v>
      </c>
      <c r="N589" s="31" t="s">
        <v>544</v>
      </c>
      <c r="P589" s="65">
        <f t="shared" si="355"/>
        <v>30</v>
      </c>
      <c r="Q589" t="str">
        <f t="shared" si="356"/>
        <v>Crédito</v>
      </c>
      <c r="R589">
        <f t="shared" si="357"/>
        <v>24</v>
      </c>
      <c r="S589">
        <f t="shared" si="358"/>
        <v>10</v>
      </c>
      <c r="T589">
        <f t="shared" si="359"/>
        <v>2025</v>
      </c>
      <c r="U589">
        <f t="shared" si="360"/>
        <v>24</v>
      </c>
      <c r="V589">
        <f t="shared" si="361"/>
        <v>9</v>
      </c>
      <c r="W589">
        <f t="shared" si="362"/>
        <v>2025</v>
      </c>
      <c r="X589" s="59">
        <f t="shared" si="363"/>
        <v>2499.98</v>
      </c>
      <c r="Y589" s="59">
        <f t="shared" si="364"/>
        <v>2499.98</v>
      </c>
      <c r="Z589" t="str">
        <f t="shared" si="365"/>
        <v>Vencido</v>
      </c>
      <c r="AA589" s="39">
        <v>46150</v>
      </c>
      <c r="AB589" s="33">
        <f t="shared" si="366"/>
        <v>5</v>
      </c>
      <c r="AC589" s="33">
        <f t="shared" si="367"/>
        <v>19</v>
      </c>
      <c r="AD589" s="33">
        <f t="shared" si="368"/>
        <v>197</v>
      </c>
      <c r="AE589" s="36">
        <f t="shared" si="369"/>
        <v>0</v>
      </c>
      <c r="AF589" s="36">
        <f t="shared" si="370"/>
        <v>0</v>
      </c>
      <c r="AG589" s="36">
        <f t="shared" si="371"/>
        <v>2499.98</v>
      </c>
      <c r="AH589" s="36">
        <f t="shared" si="372"/>
        <v>0</v>
      </c>
    </row>
    <row r="590" spans="1:34" x14ac:dyDescent="0.35">
      <c r="A590" s="31" t="s">
        <v>938</v>
      </c>
      <c r="B590" s="31" t="s">
        <v>939</v>
      </c>
      <c r="C590" s="31" t="s">
        <v>545</v>
      </c>
      <c r="D590" s="31" t="s">
        <v>940</v>
      </c>
      <c r="E590" s="30">
        <v>45923</v>
      </c>
      <c r="F590" s="30">
        <v>45953</v>
      </c>
      <c r="G590" s="31" t="s">
        <v>401</v>
      </c>
      <c r="H590" s="31">
        <v>-23857.03</v>
      </c>
      <c r="I590" s="31">
        <v>-3817.12</v>
      </c>
      <c r="J590" s="31">
        <v>-27674.15</v>
      </c>
      <c r="K590" s="31">
        <v>-1503.36</v>
      </c>
      <c r="L590" s="31">
        <v>1503.36</v>
      </c>
      <c r="M590" s="31" t="s">
        <v>504</v>
      </c>
      <c r="N590" s="31" t="s">
        <v>544</v>
      </c>
      <c r="P590" s="65">
        <f t="shared" si="355"/>
        <v>30</v>
      </c>
      <c r="Q590" t="str">
        <f t="shared" si="356"/>
        <v>Crédito</v>
      </c>
      <c r="R590">
        <f t="shared" si="357"/>
        <v>23</v>
      </c>
      <c r="S590">
        <f t="shared" si="358"/>
        <v>10</v>
      </c>
      <c r="T590">
        <f t="shared" si="359"/>
        <v>2025</v>
      </c>
      <c r="U590">
        <f t="shared" si="360"/>
        <v>23</v>
      </c>
      <c r="V590">
        <f t="shared" si="361"/>
        <v>9</v>
      </c>
      <c r="W590">
        <f t="shared" si="362"/>
        <v>2025</v>
      </c>
      <c r="X590" s="59">
        <f t="shared" si="363"/>
        <v>23857.03</v>
      </c>
      <c r="Y590" s="59">
        <f t="shared" si="364"/>
        <v>27674.15</v>
      </c>
      <c r="Z590" t="str">
        <f t="shared" si="365"/>
        <v>Vencido</v>
      </c>
      <c r="AA590" s="39">
        <v>46150</v>
      </c>
      <c r="AB590" s="33">
        <f t="shared" si="366"/>
        <v>5</v>
      </c>
      <c r="AC590" s="33">
        <f t="shared" si="367"/>
        <v>19</v>
      </c>
      <c r="AD590" s="33">
        <f t="shared" si="368"/>
        <v>198</v>
      </c>
      <c r="AE590" s="36">
        <f t="shared" si="369"/>
        <v>0</v>
      </c>
      <c r="AF590" s="36">
        <f t="shared" si="370"/>
        <v>0</v>
      </c>
      <c r="AG590" s="36">
        <f t="shared" si="371"/>
        <v>23857.03</v>
      </c>
      <c r="AH590" s="36">
        <f t="shared" si="372"/>
        <v>0</v>
      </c>
    </row>
    <row r="591" spans="1:34" x14ac:dyDescent="0.35">
      <c r="A591" s="31" t="s">
        <v>927</v>
      </c>
      <c r="B591" s="31" t="s">
        <v>928</v>
      </c>
      <c r="C591" s="31" t="s">
        <v>545</v>
      </c>
      <c r="D591" s="31" t="s">
        <v>929</v>
      </c>
      <c r="E591" s="30">
        <v>45905</v>
      </c>
      <c r="F591" s="30">
        <v>45935</v>
      </c>
      <c r="G591" s="31" t="s">
        <v>401</v>
      </c>
      <c r="H591" s="31">
        <v>-7240.47</v>
      </c>
      <c r="I591" s="31">
        <v>-1158.48</v>
      </c>
      <c r="J591" s="31">
        <v>-8398.9500000000007</v>
      </c>
      <c r="K591" s="31">
        <v>-447.76</v>
      </c>
      <c r="L591" s="31">
        <v>447.76</v>
      </c>
      <c r="M591" s="31" t="s">
        <v>504</v>
      </c>
      <c r="N591" s="31" t="s">
        <v>544</v>
      </c>
      <c r="P591" s="65">
        <f t="shared" si="355"/>
        <v>30</v>
      </c>
      <c r="Q591" t="str">
        <f t="shared" si="356"/>
        <v>Crédito</v>
      </c>
      <c r="R591">
        <f t="shared" si="357"/>
        <v>5</v>
      </c>
      <c r="S591">
        <f t="shared" si="358"/>
        <v>10</v>
      </c>
      <c r="T591">
        <f t="shared" si="359"/>
        <v>2025</v>
      </c>
      <c r="U591">
        <f t="shared" si="360"/>
        <v>5</v>
      </c>
      <c r="V591">
        <f t="shared" si="361"/>
        <v>9</v>
      </c>
      <c r="W591">
        <f t="shared" si="362"/>
        <v>2025</v>
      </c>
      <c r="X591" s="59">
        <f t="shared" si="363"/>
        <v>7240.47</v>
      </c>
      <c r="Y591" s="59">
        <f t="shared" si="364"/>
        <v>8398.9500000000007</v>
      </c>
      <c r="Z591" t="str">
        <f t="shared" si="365"/>
        <v>Vencido</v>
      </c>
      <c r="AA591" s="39">
        <v>46150</v>
      </c>
      <c r="AB591" s="33">
        <f t="shared" si="366"/>
        <v>5</v>
      </c>
      <c r="AC591" s="33">
        <f t="shared" si="367"/>
        <v>19</v>
      </c>
      <c r="AD591" s="33">
        <f t="shared" si="368"/>
        <v>216</v>
      </c>
      <c r="AE591" s="36">
        <f t="shared" si="369"/>
        <v>0</v>
      </c>
      <c r="AF591" s="36">
        <f t="shared" si="370"/>
        <v>0</v>
      </c>
      <c r="AG591" s="36">
        <f t="shared" si="371"/>
        <v>7240.47</v>
      </c>
      <c r="AH591" s="36">
        <f t="shared" si="372"/>
        <v>0</v>
      </c>
    </row>
    <row r="592" spans="1:34" x14ac:dyDescent="0.35">
      <c r="A592" s="31" t="s">
        <v>930</v>
      </c>
      <c r="B592" s="31" t="s">
        <v>928</v>
      </c>
      <c r="C592" s="31" t="s">
        <v>545</v>
      </c>
      <c r="D592" s="31" t="s">
        <v>931</v>
      </c>
      <c r="E592" s="30">
        <v>45904</v>
      </c>
      <c r="F592" s="30">
        <v>45934</v>
      </c>
      <c r="G592" s="31" t="s">
        <v>401</v>
      </c>
      <c r="H592" s="31">
        <v>-21639.89</v>
      </c>
      <c r="I592" s="31">
        <v>-3462.38</v>
      </c>
      <c r="J592" s="31">
        <v>-25102.27</v>
      </c>
      <c r="K592" s="31">
        <v>-1343.28</v>
      </c>
      <c r="L592" s="31">
        <v>1343.28</v>
      </c>
      <c r="M592" s="31" t="s">
        <v>504</v>
      </c>
      <c r="N592" s="31" t="s">
        <v>544</v>
      </c>
      <c r="P592" s="65">
        <f t="shared" si="355"/>
        <v>30</v>
      </c>
      <c r="Q592" t="str">
        <f t="shared" si="356"/>
        <v>Crédito</v>
      </c>
      <c r="R592">
        <f t="shared" si="357"/>
        <v>4</v>
      </c>
      <c r="S592">
        <f t="shared" si="358"/>
        <v>10</v>
      </c>
      <c r="T592">
        <f t="shared" si="359"/>
        <v>2025</v>
      </c>
      <c r="U592">
        <f t="shared" si="360"/>
        <v>4</v>
      </c>
      <c r="V592">
        <f t="shared" si="361"/>
        <v>9</v>
      </c>
      <c r="W592">
        <f t="shared" si="362"/>
        <v>2025</v>
      </c>
      <c r="X592" s="59">
        <f t="shared" si="363"/>
        <v>21639.89</v>
      </c>
      <c r="Y592" s="59">
        <f t="shared" si="364"/>
        <v>25102.27</v>
      </c>
      <c r="Z592" t="str">
        <f t="shared" si="365"/>
        <v>Vencido</v>
      </c>
      <c r="AA592" s="39">
        <v>46150</v>
      </c>
      <c r="AB592" s="33">
        <f t="shared" si="366"/>
        <v>5</v>
      </c>
      <c r="AC592" s="33">
        <f t="shared" si="367"/>
        <v>19</v>
      </c>
      <c r="AD592" s="33">
        <f t="shared" si="368"/>
        <v>217</v>
      </c>
      <c r="AE592" s="36">
        <f t="shared" si="369"/>
        <v>0</v>
      </c>
      <c r="AF592" s="36">
        <f t="shared" si="370"/>
        <v>0</v>
      </c>
      <c r="AG592" s="36">
        <f t="shared" si="371"/>
        <v>21639.89</v>
      </c>
      <c r="AH592" s="36">
        <f t="shared" si="372"/>
        <v>0</v>
      </c>
    </row>
    <row r="593" spans="1:34" x14ac:dyDescent="0.35">
      <c r="A593" s="31" t="s">
        <v>932</v>
      </c>
      <c r="B593" s="31" t="s">
        <v>933</v>
      </c>
      <c r="C593" s="31" t="s">
        <v>920</v>
      </c>
      <c r="D593" s="31" t="s">
        <v>934</v>
      </c>
      <c r="E593" s="30">
        <v>45909</v>
      </c>
      <c r="F593" s="30">
        <v>45939</v>
      </c>
      <c r="G593" s="31" t="s">
        <v>395</v>
      </c>
      <c r="H593" s="31">
        <v>-5000</v>
      </c>
      <c r="I593" s="31"/>
      <c r="J593" s="31">
        <v>-5000</v>
      </c>
      <c r="K593" s="31">
        <v>-5000</v>
      </c>
      <c r="L593" s="31">
        <v>5000</v>
      </c>
      <c r="M593" s="31" t="s">
        <v>504</v>
      </c>
      <c r="N593" s="31" t="s">
        <v>544</v>
      </c>
      <c r="P593" s="65">
        <f t="shared" si="355"/>
        <v>30</v>
      </c>
      <c r="Q593" t="str">
        <f t="shared" si="356"/>
        <v>Crédito</v>
      </c>
      <c r="R593">
        <f t="shared" si="357"/>
        <v>9</v>
      </c>
      <c r="S593">
        <f t="shared" si="358"/>
        <v>10</v>
      </c>
      <c r="T593">
        <f t="shared" si="359"/>
        <v>2025</v>
      </c>
      <c r="U593">
        <f t="shared" si="360"/>
        <v>9</v>
      </c>
      <c r="V593">
        <f t="shared" si="361"/>
        <v>9</v>
      </c>
      <c r="W593">
        <f t="shared" si="362"/>
        <v>2025</v>
      </c>
      <c r="X593" s="59">
        <f t="shared" si="363"/>
        <v>5000</v>
      </c>
      <c r="Y593" s="59">
        <f t="shared" si="364"/>
        <v>5000</v>
      </c>
      <c r="Z593" t="str">
        <f t="shared" si="365"/>
        <v>Vencido</v>
      </c>
      <c r="AA593" s="39">
        <v>46150</v>
      </c>
      <c r="AB593" s="33">
        <f t="shared" si="366"/>
        <v>5</v>
      </c>
      <c r="AC593" s="33">
        <f t="shared" si="367"/>
        <v>19</v>
      </c>
      <c r="AD593" s="33">
        <f t="shared" si="368"/>
        <v>212</v>
      </c>
      <c r="AE593" s="36">
        <f t="shared" si="369"/>
        <v>0</v>
      </c>
      <c r="AF593" s="36">
        <f t="shared" si="370"/>
        <v>0</v>
      </c>
      <c r="AG593" s="36">
        <f t="shared" si="371"/>
        <v>5000</v>
      </c>
      <c r="AH593" s="36">
        <f t="shared" si="372"/>
        <v>0</v>
      </c>
    </row>
    <row r="594" spans="1:34" x14ac:dyDescent="0.35">
      <c r="A594" s="13" t="s">
        <v>923</v>
      </c>
      <c r="B594" s="13" t="s">
        <v>924</v>
      </c>
      <c r="C594" s="13" t="s">
        <v>545</v>
      </c>
      <c r="D594" s="13" t="s">
        <v>925</v>
      </c>
      <c r="E594" s="70">
        <v>45903</v>
      </c>
      <c r="F594" s="70">
        <v>45933</v>
      </c>
      <c r="G594" s="13" t="s">
        <v>401</v>
      </c>
      <c r="H594" s="13">
        <v>-24244.53</v>
      </c>
      <c r="I594" s="13">
        <v>-3879.12</v>
      </c>
      <c r="J594" s="13">
        <v>-28123.65</v>
      </c>
      <c r="K594" s="13">
        <v>-1503.36</v>
      </c>
      <c r="L594" s="13">
        <v>1503.36</v>
      </c>
      <c r="M594" s="13" t="s">
        <v>504</v>
      </c>
      <c r="N594" s="31" t="s">
        <v>544</v>
      </c>
      <c r="P594" s="65">
        <f t="shared" ref="P594:P607" si="373">+F594-E594</f>
        <v>30</v>
      </c>
      <c r="Q594" t="str">
        <f t="shared" ref="Q594:Q607" si="374">IF(P594&gt;1,"Crédito","Contado")</f>
        <v>Crédito</v>
      </c>
      <c r="R594">
        <f t="shared" ref="R594:R607" si="375">DAY(F594)</f>
        <v>3</v>
      </c>
      <c r="S594">
        <f t="shared" ref="S594:S607" si="376">MONTH(F594)</f>
        <v>10</v>
      </c>
      <c r="T594">
        <f t="shared" ref="T594:T607" si="377">YEAR(F594)</f>
        <v>2025</v>
      </c>
      <c r="U594">
        <f t="shared" ref="U594:U607" si="378">DAY(E594)</f>
        <v>3</v>
      </c>
      <c r="V594">
        <f t="shared" ref="V594:V607" si="379">MONTH(E594)</f>
        <v>9</v>
      </c>
      <c r="W594">
        <f t="shared" ref="W594:W607" si="380">YEAR(E594)</f>
        <v>2025</v>
      </c>
      <c r="X594" s="59">
        <f t="shared" ref="X594:X607" si="381">+H594*-1</f>
        <v>24244.53</v>
      </c>
      <c r="Y594" s="59">
        <f t="shared" ref="Y594:Y607" si="382">+J594*-1</f>
        <v>28123.65</v>
      </c>
      <c r="Z594" t="str">
        <f t="shared" ref="Z594:Z607" si="383">IF(F594&gt;AA594,"Vigente","Vencido")</f>
        <v>Vencido</v>
      </c>
      <c r="AA594" s="39">
        <v>46150</v>
      </c>
      <c r="AB594" s="33">
        <f t="shared" ref="AB594:AB606" si="384">MONTH(AA594)</f>
        <v>5</v>
      </c>
      <c r="AC594" s="33">
        <f t="shared" ref="AC594:AC606" si="385">WEEKNUM(AA594)</f>
        <v>19</v>
      </c>
      <c r="AD594" s="33">
        <f t="shared" ref="AD594:AD606" si="386">IF(Z594="Vencido",AA594-F594+1,0)</f>
        <v>218</v>
      </c>
      <c r="AE594" s="36">
        <f t="shared" ref="AE594:AE606" si="387">IF(AD594&gt;0,IF(AD594&lt;31,X594,0),0)</f>
        <v>0</v>
      </c>
      <c r="AF594" s="36">
        <f t="shared" ref="AF594:AF606" si="388">IF(AD594&gt;30,IF(AD594&lt;61,X594,0),0)</f>
        <v>0</v>
      </c>
      <c r="AG594" s="36">
        <f t="shared" ref="AG594:AG606" si="389">IF(AD594&gt;60,X594,0)</f>
        <v>24244.53</v>
      </c>
      <c r="AH594" s="36">
        <f t="shared" ref="AH594:AH606" si="390">IF(Z594="Vigente",X594,0)</f>
        <v>0</v>
      </c>
    </row>
    <row r="595" spans="1:34" x14ac:dyDescent="0.35">
      <c r="A595" s="13" t="s">
        <v>905</v>
      </c>
      <c r="B595" s="13" t="s">
        <v>906</v>
      </c>
      <c r="C595" s="13" t="s">
        <v>545</v>
      </c>
      <c r="D595" s="13" t="s">
        <v>907</v>
      </c>
      <c r="E595" s="70">
        <v>45888</v>
      </c>
      <c r="F595" s="70">
        <v>45918</v>
      </c>
      <c r="G595" s="13" t="s">
        <v>395</v>
      </c>
      <c r="H595" s="13">
        <v>-12600</v>
      </c>
      <c r="I595" s="13">
        <v>-2016</v>
      </c>
      <c r="J595" s="13">
        <v>-14616</v>
      </c>
      <c r="K595" s="13">
        <v>-14616</v>
      </c>
      <c r="L595" s="13">
        <v>14616</v>
      </c>
      <c r="M595" s="13" t="s">
        <v>504</v>
      </c>
      <c r="N595" s="31" t="s">
        <v>544</v>
      </c>
      <c r="P595" s="65">
        <f t="shared" si="373"/>
        <v>30</v>
      </c>
      <c r="Q595" t="str">
        <f t="shared" si="374"/>
        <v>Crédito</v>
      </c>
      <c r="R595">
        <f t="shared" si="375"/>
        <v>18</v>
      </c>
      <c r="S595">
        <f t="shared" si="376"/>
        <v>9</v>
      </c>
      <c r="T595">
        <f t="shared" si="377"/>
        <v>2025</v>
      </c>
      <c r="U595">
        <f t="shared" si="378"/>
        <v>19</v>
      </c>
      <c r="V595">
        <f t="shared" si="379"/>
        <v>8</v>
      </c>
      <c r="W595">
        <f t="shared" si="380"/>
        <v>2025</v>
      </c>
      <c r="X595" s="59">
        <f t="shared" si="381"/>
        <v>12600</v>
      </c>
      <c r="Y595" s="59">
        <f t="shared" si="382"/>
        <v>14616</v>
      </c>
      <c r="Z595" t="str">
        <f t="shared" si="383"/>
        <v>Vencido</v>
      </c>
      <c r="AA595" s="39">
        <v>46150</v>
      </c>
      <c r="AB595" s="33">
        <f t="shared" si="384"/>
        <v>5</v>
      </c>
      <c r="AC595" s="33">
        <f t="shared" si="385"/>
        <v>19</v>
      </c>
      <c r="AD595" s="33">
        <f t="shared" si="386"/>
        <v>233</v>
      </c>
      <c r="AE595" s="36">
        <f t="shared" si="387"/>
        <v>0</v>
      </c>
      <c r="AF595" s="36">
        <f t="shared" si="388"/>
        <v>0</v>
      </c>
      <c r="AG595" s="36">
        <f t="shared" si="389"/>
        <v>12600</v>
      </c>
      <c r="AH595" s="36">
        <f t="shared" si="390"/>
        <v>0</v>
      </c>
    </row>
    <row r="596" spans="1:34" x14ac:dyDescent="0.35">
      <c r="A596" s="13" t="s">
        <v>908</v>
      </c>
      <c r="B596" s="13" t="s">
        <v>909</v>
      </c>
      <c r="C596" s="13" t="s">
        <v>545</v>
      </c>
      <c r="D596" s="13" t="s">
        <v>910</v>
      </c>
      <c r="E596" s="70">
        <v>45888</v>
      </c>
      <c r="F596" s="70">
        <v>45918</v>
      </c>
      <c r="G596" s="13" t="s">
        <v>395</v>
      </c>
      <c r="H596" s="13">
        <v>-21000</v>
      </c>
      <c r="I596" s="13">
        <v>-3360</v>
      </c>
      <c r="J596" s="13">
        <v>-24360</v>
      </c>
      <c r="K596" s="13">
        <v>-24360</v>
      </c>
      <c r="L596" s="13">
        <v>24360</v>
      </c>
      <c r="M596" s="13" t="s">
        <v>504</v>
      </c>
      <c r="N596" s="31" t="s">
        <v>544</v>
      </c>
      <c r="P596" s="65">
        <f t="shared" si="373"/>
        <v>30</v>
      </c>
      <c r="Q596" t="str">
        <f t="shared" si="374"/>
        <v>Crédito</v>
      </c>
      <c r="R596">
        <f t="shared" si="375"/>
        <v>18</v>
      </c>
      <c r="S596">
        <f t="shared" si="376"/>
        <v>9</v>
      </c>
      <c r="T596">
        <f t="shared" si="377"/>
        <v>2025</v>
      </c>
      <c r="U596">
        <f t="shared" si="378"/>
        <v>19</v>
      </c>
      <c r="V596">
        <f t="shared" si="379"/>
        <v>8</v>
      </c>
      <c r="W596">
        <f t="shared" si="380"/>
        <v>2025</v>
      </c>
      <c r="X596" s="59">
        <f t="shared" si="381"/>
        <v>21000</v>
      </c>
      <c r="Y596" s="59">
        <f t="shared" si="382"/>
        <v>24360</v>
      </c>
      <c r="Z596" t="str">
        <f t="shared" si="383"/>
        <v>Vencido</v>
      </c>
      <c r="AA596" s="39">
        <v>46150</v>
      </c>
      <c r="AB596" s="33">
        <f t="shared" si="384"/>
        <v>5</v>
      </c>
      <c r="AC596" s="33">
        <f t="shared" si="385"/>
        <v>19</v>
      </c>
      <c r="AD596" s="33">
        <f t="shared" si="386"/>
        <v>233</v>
      </c>
      <c r="AE596" s="36">
        <f t="shared" si="387"/>
        <v>0</v>
      </c>
      <c r="AF596" s="36">
        <f t="shared" si="388"/>
        <v>0</v>
      </c>
      <c r="AG596" s="36">
        <f t="shared" si="389"/>
        <v>21000</v>
      </c>
      <c r="AH596" s="36">
        <f t="shared" si="390"/>
        <v>0</v>
      </c>
    </row>
    <row r="597" spans="1:34" x14ac:dyDescent="0.35">
      <c r="A597" s="13" t="s">
        <v>911</v>
      </c>
      <c r="B597" s="13" t="s">
        <v>912</v>
      </c>
      <c r="C597" s="13" t="s">
        <v>545</v>
      </c>
      <c r="D597" s="13" t="s">
        <v>913</v>
      </c>
      <c r="E597" s="70">
        <v>45881</v>
      </c>
      <c r="F597" s="70">
        <v>45911</v>
      </c>
      <c r="G597" s="13" t="s">
        <v>395</v>
      </c>
      <c r="H597" s="13">
        <v>-7600</v>
      </c>
      <c r="I597" s="13">
        <v>-1216</v>
      </c>
      <c r="J597" s="13">
        <v>-8816</v>
      </c>
      <c r="K597" s="13">
        <v>-8816</v>
      </c>
      <c r="L597" s="13">
        <v>8816</v>
      </c>
      <c r="M597" s="13" t="s">
        <v>504</v>
      </c>
      <c r="N597" s="31" t="s">
        <v>544</v>
      </c>
      <c r="P597" s="65">
        <f t="shared" si="373"/>
        <v>30</v>
      </c>
      <c r="Q597" t="str">
        <f t="shared" si="374"/>
        <v>Crédito</v>
      </c>
      <c r="R597">
        <f t="shared" si="375"/>
        <v>11</v>
      </c>
      <c r="S597">
        <f t="shared" si="376"/>
        <v>9</v>
      </c>
      <c r="T597">
        <f t="shared" si="377"/>
        <v>2025</v>
      </c>
      <c r="U597">
        <f t="shared" si="378"/>
        <v>12</v>
      </c>
      <c r="V597">
        <f t="shared" si="379"/>
        <v>8</v>
      </c>
      <c r="W597">
        <f t="shared" si="380"/>
        <v>2025</v>
      </c>
      <c r="X597" s="59">
        <f t="shared" si="381"/>
        <v>7600</v>
      </c>
      <c r="Y597" s="59">
        <f t="shared" si="382"/>
        <v>8816</v>
      </c>
      <c r="Z597" t="str">
        <f t="shared" si="383"/>
        <v>Vencido</v>
      </c>
      <c r="AA597" s="39">
        <v>46150</v>
      </c>
      <c r="AB597" s="33">
        <f t="shared" si="384"/>
        <v>5</v>
      </c>
      <c r="AC597" s="33">
        <f t="shared" si="385"/>
        <v>19</v>
      </c>
      <c r="AD597" s="33">
        <f t="shared" si="386"/>
        <v>240</v>
      </c>
      <c r="AE597" s="36">
        <f t="shared" si="387"/>
        <v>0</v>
      </c>
      <c r="AF597" s="36">
        <f t="shared" si="388"/>
        <v>0</v>
      </c>
      <c r="AG597" s="36">
        <f t="shared" si="389"/>
        <v>7600</v>
      </c>
      <c r="AH597" s="36">
        <f t="shared" si="390"/>
        <v>0</v>
      </c>
    </row>
    <row r="598" spans="1:34" x14ac:dyDescent="0.35">
      <c r="A598" s="13" t="s">
        <v>914</v>
      </c>
      <c r="B598" s="13" t="s">
        <v>915</v>
      </c>
      <c r="C598" s="13" t="s">
        <v>545</v>
      </c>
      <c r="D598" s="13" t="s">
        <v>916</v>
      </c>
      <c r="E598" s="70">
        <v>45883</v>
      </c>
      <c r="F598" s="70">
        <v>45913</v>
      </c>
      <c r="G598" s="13" t="s">
        <v>401</v>
      </c>
      <c r="H598" s="13">
        <v>-7416.85</v>
      </c>
      <c r="I598" s="13">
        <v>-1186.7</v>
      </c>
      <c r="J598" s="13">
        <v>-8603.5499999999993</v>
      </c>
      <c r="K598" s="13">
        <v>-461.68</v>
      </c>
      <c r="L598" s="13">
        <v>461.68</v>
      </c>
      <c r="M598" s="13" t="s">
        <v>504</v>
      </c>
      <c r="N598" s="31" t="s">
        <v>544</v>
      </c>
      <c r="P598" s="65">
        <f t="shared" si="373"/>
        <v>30</v>
      </c>
      <c r="Q598" t="str">
        <f t="shared" si="374"/>
        <v>Crédito</v>
      </c>
      <c r="R598">
        <f t="shared" si="375"/>
        <v>13</v>
      </c>
      <c r="S598">
        <f t="shared" si="376"/>
        <v>9</v>
      </c>
      <c r="T598">
        <f t="shared" si="377"/>
        <v>2025</v>
      </c>
      <c r="U598">
        <f t="shared" si="378"/>
        <v>14</v>
      </c>
      <c r="V598">
        <f t="shared" si="379"/>
        <v>8</v>
      </c>
      <c r="W598">
        <f t="shared" si="380"/>
        <v>2025</v>
      </c>
      <c r="X598" s="59">
        <f t="shared" si="381"/>
        <v>7416.85</v>
      </c>
      <c r="Y598" s="59">
        <f t="shared" si="382"/>
        <v>8603.5499999999993</v>
      </c>
      <c r="Z598" t="str">
        <f t="shared" si="383"/>
        <v>Vencido</v>
      </c>
      <c r="AA598" s="39">
        <v>46150</v>
      </c>
      <c r="AB598" s="33">
        <f t="shared" si="384"/>
        <v>5</v>
      </c>
      <c r="AC598" s="33">
        <f t="shared" si="385"/>
        <v>19</v>
      </c>
      <c r="AD598" s="33">
        <f t="shared" si="386"/>
        <v>238</v>
      </c>
      <c r="AE598" s="36">
        <f t="shared" si="387"/>
        <v>0</v>
      </c>
      <c r="AF598" s="36">
        <f t="shared" si="388"/>
        <v>0</v>
      </c>
      <c r="AG598" s="36">
        <f t="shared" si="389"/>
        <v>7416.85</v>
      </c>
      <c r="AH598" s="36">
        <f t="shared" si="390"/>
        <v>0</v>
      </c>
    </row>
    <row r="599" spans="1:34" x14ac:dyDescent="0.35">
      <c r="A599" s="13" t="s">
        <v>917</v>
      </c>
      <c r="B599" s="13" t="s">
        <v>918</v>
      </c>
      <c r="C599" s="13" t="s">
        <v>545</v>
      </c>
      <c r="D599" s="13" t="s">
        <v>919</v>
      </c>
      <c r="E599" s="70">
        <v>45883</v>
      </c>
      <c r="F599" s="70">
        <v>45913</v>
      </c>
      <c r="G599" s="13" t="s">
        <v>395</v>
      </c>
      <c r="H599" s="13">
        <v>-11220</v>
      </c>
      <c r="I599" s="13">
        <v>-1795.2</v>
      </c>
      <c r="J599" s="13">
        <v>-13015.2</v>
      </c>
      <c r="K599" s="13">
        <v>-13015.2</v>
      </c>
      <c r="L599" s="13">
        <v>13015.2</v>
      </c>
      <c r="M599" s="13" t="s">
        <v>504</v>
      </c>
      <c r="N599" s="31" t="s">
        <v>544</v>
      </c>
      <c r="P599" s="65">
        <f t="shared" si="373"/>
        <v>30</v>
      </c>
      <c r="Q599" t="str">
        <f t="shared" si="374"/>
        <v>Crédito</v>
      </c>
      <c r="R599">
        <f t="shared" si="375"/>
        <v>13</v>
      </c>
      <c r="S599">
        <f t="shared" si="376"/>
        <v>9</v>
      </c>
      <c r="T599">
        <f t="shared" si="377"/>
        <v>2025</v>
      </c>
      <c r="U599">
        <f t="shared" si="378"/>
        <v>14</v>
      </c>
      <c r="V599">
        <f t="shared" si="379"/>
        <v>8</v>
      </c>
      <c r="W599">
        <f t="shared" si="380"/>
        <v>2025</v>
      </c>
      <c r="X599" s="59">
        <f t="shared" si="381"/>
        <v>11220</v>
      </c>
      <c r="Y599" s="59">
        <f t="shared" si="382"/>
        <v>13015.2</v>
      </c>
      <c r="Z599" t="str">
        <f t="shared" si="383"/>
        <v>Vencido</v>
      </c>
      <c r="AA599" s="39">
        <v>46150</v>
      </c>
      <c r="AB599" s="33">
        <f t="shared" si="384"/>
        <v>5</v>
      </c>
      <c r="AC599" s="33">
        <f t="shared" si="385"/>
        <v>19</v>
      </c>
      <c r="AD599" s="33">
        <f t="shared" si="386"/>
        <v>238</v>
      </c>
      <c r="AE599" s="36">
        <f t="shared" si="387"/>
        <v>0</v>
      </c>
      <c r="AF599" s="36">
        <f t="shared" si="388"/>
        <v>0</v>
      </c>
      <c r="AG599" s="36">
        <f t="shared" si="389"/>
        <v>11220</v>
      </c>
      <c r="AH599" s="36">
        <f t="shared" si="390"/>
        <v>0</v>
      </c>
    </row>
    <row r="600" spans="1:34" x14ac:dyDescent="0.35">
      <c r="A600" s="31" t="s">
        <v>891</v>
      </c>
      <c r="B600" s="31" t="s">
        <v>892</v>
      </c>
      <c r="C600" s="31" t="s">
        <v>406</v>
      </c>
      <c r="D600" s="31" t="s">
        <v>893</v>
      </c>
      <c r="E600" s="30">
        <v>45882</v>
      </c>
      <c r="F600" s="30">
        <v>45912</v>
      </c>
      <c r="G600" s="31" t="s">
        <v>395</v>
      </c>
      <c r="H600" s="31">
        <v>-12540</v>
      </c>
      <c r="I600" s="31">
        <v>-1849.65</v>
      </c>
      <c r="J600" s="31">
        <v>-14389.65</v>
      </c>
      <c r="K600" s="31">
        <v>-14389.65</v>
      </c>
      <c r="L600" s="31">
        <v>14389.65</v>
      </c>
      <c r="M600" s="31" t="s">
        <v>504</v>
      </c>
      <c r="N600" s="31" t="s">
        <v>544</v>
      </c>
      <c r="P600" s="65">
        <f t="shared" si="373"/>
        <v>30</v>
      </c>
      <c r="Q600" t="str">
        <f t="shared" si="374"/>
        <v>Crédito</v>
      </c>
      <c r="R600">
        <f t="shared" si="375"/>
        <v>12</v>
      </c>
      <c r="S600">
        <f t="shared" si="376"/>
        <v>9</v>
      </c>
      <c r="T600">
        <f t="shared" si="377"/>
        <v>2025</v>
      </c>
      <c r="U600">
        <f t="shared" si="378"/>
        <v>13</v>
      </c>
      <c r="V600">
        <f t="shared" si="379"/>
        <v>8</v>
      </c>
      <c r="W600">
        <f t="shared" si="380"/>
        <v>2025</v>
      </c>
      <c r="X600" s="59">
        <f t="shared" si="381"/>
        <v>12540</v>
      </c>
      <c r="Y600" s="59">
        <f t="shared" si="382"/>
        <v>14389.65</v>
      </c>
      <c r="Z600" t="str">
        <f t="shared" si="383"/>
        <v>Vencido</v>
      </c>
      <c r="AA600" s="39">
        <v>46150</v>
      </c>
      <c r="AB600" s="33">
        <f t="shared" si="384"/>
        <v>5</v>
      </c>
      <c r="AC600" s="33">
        <f t="shared" si="385"/>
        <v>19</v>
      </c>
      <c r="AD600" s="33">
        <f t="shared" si="386"/>
        <v>239</v>
      </c>
      <c r="AE600" s="36">
        <f t="shared" si="387"/>
        <v>0</v>
      </c>
      <c r="AF600" s="36">
        <f t="shared" si="388"/>
        <v>0</v>
      </c>
      <c r="AG600" s="36">
        <f t="shared" si="389"/>
        <v>12540</v>
      </c>
      <c r="AH600" s="36">
        <f t="shared" si="390"/>
        <v>0</v>
      </c>
    </row>
    <row r="601" spans="1:34" x14ac:dyDescent="0.35">
      <c r="A601" s="31" t="s">
        <v>894</v>
      </c>
      <c r="B601" s="31" t="s">
        <v>895</v>
      </c>
      <c r="C601" s="31" t="s">
        <v>545</v>
      </c>
      <c r="D601" s="31" t="s">
        <v>896</v>
      </c>
      <c r="E601" s="30">
        <v>45875</v>
      </c>
      <c r="F601" s="30">
        <v>45905</v>
      </c>
      <c r="G601" s="31" t="s">
        <v>395</v>
      </c>
      <c r="H601" s="31">
        <v>-14985</v>
      </c>
      <c r="I601" s="31">
        <v>-2397.6</v>
      </c>
      <c r="J601" s="31">
        <v>-17382.599999999999</v>
      </c>
      <c r="K601" s="31">
        <v>-17382.599999999999</v>
      </c>
      <c r="L601" s="31">
        <v>17382.599999999999</v>
      </c>
      <c r="M601" s="31" t="s">
        <v>504</v>
      </c>
      <c r="N601" s="31" t="s">
        <v>544</v>
      </c>
      <c r="P601" s="65">
        <f t="shared" si="373"/>
        <v>30</v>
      </c>
      <c r="Q601" t="str">
        <f t="shared" si="374"/>
        <v>Crédito</v>
      </c>
      <c r="R601">
        <f t="shared" si="375"/>
        <v>5</v>
      </c>
      <c r="S601">
        <f t="shared" si="376"/>
        <v>9</v>
      </c>
      <c r="T601">
        <f t="shared" si="377"/>
        <v>2025</v>
      </c>
      <c r="U601">
        <f t="shared" si="378"/>
        <v>6</v>
      </c>
      <c r="V601">
        <f t="shared" si="379"/>
        <v>8</v>
      </c>
      <c r="W601">
        <f t="shared" si="380"/>
        <v>2025</v>
      </c>
      <c r="X601" s="59">
        <f t="shared" si="381"/>
        <v>14985</v>
      </c>
      <c r="Y601" s="59">
        <f t="shared" si="382"/>
        <v>17382.599999999999</v>
      </c>
      <c r="Z601" t="str">
        <f t="shared" si="383"/>
        <v>Vencido</v>
      </c>
      <c r="AA601" s="39">
        <v>46150</v>
      </c>
      <c r="AB601" s="33">
        <f t="shared" si="384"/>
        <v>5</v>
      </c>
      <c r="AC601" s="33">
        <f t="shared" si="385"/>
        <v>19</v>
      </c>
      <c r="AD601" s="33">
        <f t="shared" si="386"/>
        <v>246</v>
      </c>
      <c r="AE601" s="36">
        <f t="shared" si="387"/>
        <v>0</v>
      </c>
      <c r="AF601" s="36">
        <f t="shared" si="388"/>
        <v>0</v>
      </c>
      <c r="AG601" s="36">
        <f t="shared" si="389"/>
        <v>14985</v>
      </c>
      <c r="AH601" s="36">
        <f t="shared" si="390"/>
        <v>0</v>
      </c>
    </row>
    <row r="602" spans="1:34" x14ac:dyDescent="0.35">
      <c r="A602" s="31" t="s">
        <v>897</v>
      </c>
      <c r="B602" s="31" t="s">
        <v>898</v>
      </c>
      <c r="C602" s="31" t="s">
        <v>545</v>
      </c>
      <c r="D602" s="31" t="s">
        <v>899</v>
      </c>
      <c r="E602" s="30">
        <v>45876</v>
      </c>
      <c r="F602" s="30">
        <v>45906</v>
      </c>
      <c r="G602" s="31" t="s">
        <v>395</v>
      </c>
      <c r="H602" s="31">
        <v>-26500</v>
      </c>
      <c r="I602" s="31">
        <v>-4240</v>
      </c>
      <c r="J602" s="31">
        <v>-30740</v>
      </c>
      <c r="K602" s="31">
        <v>-30740</v>
      </c>
      <c r="L602" s="31">
        <v>30740</v>
      </c>
      <c r="M602" s="31" t="s">
        <v>504</v>
      </c>
      <c r="N602" s="31" t="s">
        <v>544</v>
      </c>
      <c r="P602" s="65">
        <f t="shared" si="373"/>
        <v>30</v>
      </c>
      <c r="Q602" t="str">
        <f t="shared" si="374"/>
        <v>Crédito</v>
      </c>
      <c r="R602">
        <f t="shared" si="375"/>
        <v>6</v>
      </c>
      <c r="S602">
        <f t="shared" si="376"/>
        <v>9</v>
      </c>
      <c r="T602">
        <f t="shared" si="377"/>
        <v>2025</v>
      </c>
      <c r="U602">
        <f t="shared" si="378"/>
        <v>7</v>
      </c>
      <c r="V602">
        <f t="shared" si="379"/>
        <v>8</v>
      </c>
      <c r="W602">
        <f t="shared" si="380"/>
        <v>2025</v>
      </c>
      <c r="X602" s="59">
        <f t="shared" si="381"/>
        <v>26500</v>
      </c>
      <c r="Y602" s="59">
        <f t="shared" si="382"/>
        <v>30740</v>
      </c>
      <c r="Z602" t="str">
        <f t="shared" si="383"/>
        <v>Vencido</v>
      </c>
      <c r="AA602" s="39">
        <v>46150</v>
      </c>
      <c r="AB602" s="33">
        <f t="shared" si="384"/>
        <v>5</v>
      </c>
      <c r="AC602" s="33">
        <f t="shared" si="385"/>
        <v>19</v>
      </c>
      <c r="AD602" s="33">
        <f t="shared" si="386"/>
        <v>245</v>
      </c>
      <c r="AE602" s="36">
        <f t="shared" si="387"/>
        <v>0</v>
      </c>
      <c r="AF602" s="36">
        <f t="shared" si="388"/>
        <v>0</v>
      </c>
      <c r="AG602" s="36">
        <f t="shared" si="389"/>
        <v>26500</v>
      </c>
      <c r="AH602" s="36">
        <f t="shared" si="390"/>
        <v>0</v>
      </c>
    </row>
    <row r="603" spans="1:34" x14ac:dyDescent="0.35">
      <c r="A603" s="31" t="s">
        <v>900</v>
      </c>
      <c r="B603" s="31" t="s">
        <v>901</v>
      </c>
      <c r="C603" s="31" t="s">
        <v>545</v>
      </c>
      <c r="D603" s="31" t="s">
        <v>902</v>
      </c>
      <c r="E603" s="30">
        <v>45876</v>
      </c>
      <c r="F603" s="30">
        <v>45906</v>
      </c>
      <c r="G603" s="31" t="s">
        <v>401</v>
      </c>
      <c r="H603" s="31">
        <v>-17751.36</v>
      </c>
      <c r="I603" s="31">
        <v>-2840.22</v>
      </c>
      <c r="J603" s="31">
        <v>-20591.580000000002</v>
      </c>
      <c r="K603" s="31">
        <v>-1105.93</v>
      </c>
      <c r="L603" s="31">
        <v>1105.93</v>
      </c>
      <c r="M603" s="31" t="s">
        <v>504</v>
      </c>
      <c r="N603" s="31" t="s">
        <v>544</v>
      </c>
      <c r="P603" s="65">
        <f t="shared" si="373"/>
        <v>30</v>
      </c>
      <c r="Q603" t="str">
        <f t="shared" si="374"/>
        <v>Crédito</v>
      </c>
      <c r="R603">
        <f t="shared" si="375"/>
        <v>6</v>
      </c>
      <c r="S603">
        <f t="shared" si="376"/>
        <v>9</v>
      </c>
      <c r="T603">
        <f t="shared" si="377"/>
        <v>2025</v>
      </c>
      <c r="U603">
        <f t="shared" si="378"/>
        <v>7</v>
      </c>
      <c r="V603">
        <f t="shared" si="379"/>
        <v>8</v>
      </c>
      <c r="W603">
        <f t="shared" si="380"/>
        <v>2025</v>
      </c>
      <c r="X603" s="59">
        <f t="shared" si="381"/>
        <v>17751.36</v>
      </c>
      <c r="Y603" s="59">
        <f t="shared" si="382"/>
        <v>20591.580000000002</v>
      </c>
      <c r="Z603" t="str">
        <f t="shared" si="383"/>
        <v>Vencido</v>
      </c>
      <c r="AA603" s="39">
        <v>46150</v>
      </c>
      <c r="AB603" s="33">
        <f t="shared" si="384"/>
        <v>5</v>
      </c>
      <c r="AC603" s="33">
        <f t="shared" si="385"/>
        <v>19</v>
      </c>
      <c r="AD603" s="33">
        <f t="shared" si="386"/>
        <v>245</v>
      </c>
      <c r="AE603" s="36">
        <f t="shared" si="387"/>
        <v>0</v>
      </c>
      <c r="AF603" s="36">
        <f t="shared" si="388"/>
        <v>0</v>
      </c>
      <c r="AG603" s="36">
        <f t="shared" si="389"/>
        <v>17751.36</v>
      </c>
      <c r="AH603" s="36">
        <f t="shared" si="390"/>
        <v>0</v>
      </c>
    </row>
    <row r="604" spans="1:34" x14ac:dyDescent="0.35">
      <c r="A604" s="31" t="s">
        <v>877</v>
      </c>
      <c r="B604" s="31" t="s">
        <v>878</v>
      </c>
      <c r="C604" s="31" t="s">
        <v>798</v>
      </c>
      <c r="D604" s="31" t="s">
        <v>879</v>
      </c>
      <c r="E604" s="30">
        <v>45853</v>
      </c>
      <c r="F604" s="30">
        <v>45883</v>
      </c>
      <c r="G604" s="31" t="s">
        <v>395</v>
      </c>
      <c r="H604" s="31">
        <v>-12151.9</v>
      </c>
      <c r="I604" s="31">
        <v>151.9</v>
      </c>
      <c r="J604" s="31">
        <v>-12000</v>
      </c>
      <c r="K604" s="31">
        <v>-12000</v>
      </c>
      <c r="L604" s="31">
        <v>12000</v>
      </c>
      <c r="M604" s="31" t="s">
        <v>504</v>
      </c>
      <c r="N604" s="31" t="s">
        <v>544</v>
      </c>
      <c r="P604" s="65">
        <f t="shared" si="373"/>
        <v>30</v>
      </c>
      <c r="Q604" t="str">
        <f t="shared" si="374"/>
        <v>Crédito</v>
      </c>
      <c r="R604">
        <f t="shared" si="375"/>
        <v>14</v>
      </c>
      <c r="S604">
        <f t="shared" si="376"/>
        <v>8</v>
      </c>
      <c r="T604">
        <f t="shared" si="377"/>
        <v>2025</v>
      </c>
      <c r="U604">
        <f t="shared" si="378"/>
        <v>15</v>
      </c>
      <c r="V604">
        <f t="shared" si="379"/>
        <v>7</v>
      </c>
      <c r="W604">
        <f t="shared" si="380"/>
        <v>2025</v>
      </c>
      <c r="X604" s="59">
        <f t="shared" si="381"/>
        <v>12151.9</v>
      </c>
      <c r="Y604" s="59">
        <f t="shared" si="382"/>
        <v>12000</v>
      </c>
      <c r="Z604" t="str">
        <f t="shared" si="383"/>
        <v>Vencido</v>
      </c>
      <c r="AA604" s="39">
        <v>46150</v>
      </c>
      <c r="AB604" s="33">
        <f t="shared" si="384"/>
        <v>5</v>
      </c>
      <c r="AC604" s="33">
        <f t="shared" si="385"/>
        <v>19</v>
      </c>
      <c r="AD604" s="33">
        <f t="shared" si="386"/>
        <v>268</v>
      </c>
      <c r="AE604" s="36">
        <f t="shared" si="387"/>
        <v>0</v>
      </c>
      <c r="AF604" s="36">
        <f t="shared" si="388"/>
        <v>0</v>
      </c>
      <c r="AG604" s="36">
        <f t="shared" si="389"/>
        <v>12151.9</v>
      </c>
      <c r="AH604" s="36">
        <f t="shared" si="390"/>
        <v>0</v>
      </c>
    </row>
    <row r="605" spans="1:34" x14ac:dyDescent="0.35">
      <c r="A605" s="31" t="s">
        <v>860</v>
      </c>
      <c r="B605" s="31" t="s">
        <v>861</v>
      </c>
      <c r="C605" s="31" t="s">
        <v>798</v>
      </c>
      <c r="D605" s="31" t="s">
        <v>862</v>
      </c>
      <c r="E605" s="30">
        <v>45835</v>
      </c>
      <c r="F605" s="30">
        <v>45865</v>
      </c>
      <c r="G605" s="31" t="s">
        <v>401</v>
      </c>
      <c r="H605" s="31">
        <v>-17003.52</v>
      </c>
      <c r="I605" s="31">
        <v>-2720.56</v>
      </c>
      <c r="J605" s="31">
        <v>-19724.080000000002</v>
      </c>
      <c r="K605" s="31">
        <v>-1044</v>
      </c>
      <c r="L605" s="31">
        <v>1044</v>
      </c>
      <c r="M605" s="31" t="s">
        <v>504</v>
      </c>
      <c r="N605" s="31" t="s">
        <v>544</v>
      </c>
      <c r="P605" s="65">
        <f t="shared" si="373"/>
        <v>30</v>
      </c>
      <c r="Q605" t="str">
        <f t="shared" si="374"/>
        <v>Crédito</v>
      </c>
      <c r="R605">
        <f t="shared" si="375"/>
        <v>27</v>
      </c>
      <c r="S605">
        <f t="shared" si="376"/>
        <v>7</v>
      </c>
      <c r="T605">
        <f t="shared" si="377"/>
        <v>2025</v>
      </c>
      <c r="U605">
        <f t="shared" si="378"/>
        <v>27</v>
      </c>
      <c r="V605">
        <f t="shared" si="379"/>
        <v>6</v>
      </c>
      <c r="W605">
        <f t="shared" si="380"/>
        <v>2025</v>
      </c>
      <c r="X605" s="59">
        <f t="shared" si="381"/>
        <v>17003.52</v>
      </c>
      <c r="Y605" s="59">
        <f t="shared" si="382"/>
        <v>19724.080000000002</v>
      </c>
      <c r="Z605" t="str">
        <f t="shared" si="383"/>
        <v>Vencido</v>
      </c>
      <c r="AA605" s="39">
        <v>46150</v>
      </c>
      <c r="AB605" s="33">
        <f t="shared" si="384"/>
        <v>5</v>
      </c>
      <c r="AC605" s="33">
        <f t="shared" si="385"/>
        <v>19</v>
      </c>
      <c r="AD605" s="33">
        <f t="shared" si="386"/>
        <v>286</v>
      </c>
      <c r="AE605" s="36">
        <f t="shared" si="387"/>
        <v>0</v>
      </c>
      <c r="AF605" s="36">
        <f t="shared" si="388"/>
        <v>0</v>
      </c>
      <c r="AG605" s="36">
        <f t="shared" si="389"/>
        <v>17003.52</v>
      </c>
      <c r="AH605" s="36">
        <f t="shared" si="390"/>
        <v>0</v>
      </c>
    </row>
    <row r="606" spans="1:34" x14ac:dyDescent="0.35">
      <c r="A606" s="31" t="s">
        <v>764</v>
      </c>
      <c r="B606" s="31" t="s">
        <v>765</v>
      </c>
      <c r="C606" s="31" t="s">
        <v>749</v>
      </c>
      <c r="D606" s="31" t="s">
        <v>766</v>
      </c>
      <c r="E606" s="30">
        <v>45635</v>
      </c>
      <c r="F606" s="30">
        <v>45650</v>
      </c>
      <c r="G606" s="31" t="s">
        <v>401</v>
      </c>
      <c r="H606" s="31">
        <v>-48546</v>
      </c>
      <c r="I606" s="31">
        <v>-7767.36</v>
      </c>
      <c r="J606" s="31">
        <v>-56313.36</v>
      </c>
      <c r="K606" s="31">
        <v>-2784</v>
      </c>
      <c r="L606" s="31">
        <v>2784</v>
      </c>
      <c r="M606" s="31" t="s">
        <v>504</v>
      </c>
      <c r="N606" s="31" t="s">
        <v>544</v>
      </c>
      <c r="P606" s="65">
        <f t="shared" si="373"/>
        <v>15</v>
      </c>
      <c r="Q606" t="str">
        <f t="shared" si="374"/>
        <v>Crédito</v>
      </c>
      <c r="R606">
        <f t="shared" si="375"/>
        <v>24</v>
      </c>
      <c r="S606">
        <f t="shared" si="376"/>
        <v>12</v>
      </c>
      <c r="T606">
        <f t="shared" si="377"/>
        <v>2024</v>
      </c>
      <c r="U606">
        <f t="shared" si="378"/>
        <v>9</v>
      </c>
      <c r="V606">
        <f t="shared" si="379"/>
        <v>12</v>
      </c>
      <c r="W606">
        <f t="shared" si="380"/>
        <v>2024</v>
      </c>
      <c r="X606" s="59">
        <f t="shared" si="381"/>
        <v>48546</v>
      </c>
      <c r="Y606" s="59">
        <f t="shared" si="382"/>
        <v>56313.36</v>
      </c>
      <c r="Z606" t="str">
        <f t="shared" si="383"/>
        <v>Vencido</v>
      </c>
      <c r="AA606" s="39">
        <v>46150</v>
      </c>
      <c r="AB606" s="33">
        <f t="shared" si="384"/>
        <v>5</v>
      </c>
      <c r="AC606" s="33">
        <f t="shared" si="385"/>
        <v>19</v>
      </c>
      <c r="AD606" s="33">
        <f t="shared" si="386"/>
        <v>501</v>
      </c>
      <c r="AE606" s="36">
        <f t="shared" si="387"/>
        <v>0</v>
      </c>
      <c r="AF606" s="36">
        <f t="shared" si="388"/>
        <v>0</v>
      </c>
      <c r="AG606" s="36">
        <f t="shared" si="389"/>
        <v>48546</v>
      </c>
      <c r="AH606" s="36">
        <f t="shared" si="390"/>
        <v>0</v>
      </c>
    </row>
    <row r="607" spans="1:34" x14ac:dyDescent="0.35">
      <c r="A607" s="31" t="s">
        <v>754</v>
      </c>
      <c r="B607" s="31" t="s">
        <v>755</v>
      </c>
      <c r="C607" s="31" t="s">
        <v>549</v>
      </c>
      <c r="D607" s="31" t="s">
        <v>756</v>
      </c>
      <c r="E607" s="30">
        <v>45597</v>
      </c>
      <c r="F607" s="30">
        <v>45627</v>
      </c>
      <c r="G607" s="31" t="s">
        <v>401</v>
      </c>
      <c r="H607" s="31">
        <v>-64633.93</v>
      </c>
      <c r="I607" s="31">
        <v>-10341.51</v>
      </c>
      <c r="J607" s="31">
        <v>-74975.44</v>
      </c>
      <c r="K607" s="31">
        <v>-3741.7</v>
      </c>
      <c r="L607" s="31">
        <v>3741.7</v>
      </c>
      <c r="M607" s="31" t="s">
        <v>504</v>
      </c>
      <c r="N607" s="31" t="s">
        <v>544</v>
      </c>
      <c r="P607" s="65">
        <f t="shared" si="373"/>
        <v>30</v>
      </c>
      <c r="Q607" t="str">
        <f t="shared" si="374"/>
        <v>Crédito</v>
      </c>
      <c r="R607">
        <f t="shared" si="375"/>
        <v>1</v>
      </c>
      <c r="S607">
        <f t="shared" si="376"/>
        <v>12</v>
      </c>
      <c r="T607">
        <f t="shared" si="377"/>
        <v>2024</v>
      </c>
      <c r="U607">
        <f t="shared" si="378"/>
        <v>1</v>
      </c>
      <c r="V607">
        <f t="shared" si="379"/>
        <v>11</v>
      </c>
      <c r="W607">
        <f t="shared" si="380"/>
        <v>2024</v>
      </c>
      <c r="X607" s="59">
        <f t="shared" si="381"/>
        <v>64633.93</v>
      </c>
      <c r="Y607" s="59">
        <f t="shared" si="382"/>
        <v>74975.44</v>
      </c>
      <c r="Z607" t="str">
        <f t="shared" si="383"/>
        <v>Vencido</v>
      </c>
      <c r="AA607" s="39">
        <v>46150</v>
      </c>
      <c r="AB607" s="33">
        <f t="shared" ref="AB607" si="391">MONTH(AA607)</f>
        <v>5</v>
      </c>
      <c r="AC607" s="33">
        <f t="shared" ref="AC607" si="392">WEEKNUM(AA607)</f>
        <v>19</v>
      </c>
      <c r="AD607" s="33">
        <f t="shared" ref="AD607" si="393">IF(Z607="Vencido",AA607-F607+1,0)</f>
        <v>524</v>
      </c>
      <c r="AE607" s="36">
        <f t="shared" ref="AE607" si="394">IF(AD607&gt;0,IF(AD607&lt;31,X607,0),0)</f>
        <v>0</v>
      </c>
      <c r="AF607" s="36">
        <f t="shared" ref="AF607" si="395">IF(AD607&gt;30,IF(AD607&lt;61,X607,0),0)</f>
        <v>0</v>
      </c>
      <c r="AG607" s="36">
        <f t="shared" ref="AG607" si="396">IF(AD607&gt;60,X607,0)</f>
        <v>64633.93</v>
      </c>
      <c r="AH607" s="36">
        <f t="shared" ref="AH607" si="397">IF(Z607="Vigente",X607,0)</f>
        <v>0</v>
      </c>
    </row>
    <row r="608" spans="1:34" x14ac:dyDescent="0.35">
      <c r="A608" s="13" t="s">
        <v>2052</v>
      </c>
      <c r="B608" s="13" t="s">
        <v>2053</v>
      </c>
      <c r="C608" s="13" t="s">
        <v>547</v>
      </c>
      <c r="D608" s="13" t="s">
        <v>2054</v>
      </c>
      <c r="E608" s="70">
        <v>46141</v>
      </c>
      <c r="F608" s="70">
        <v>46171</v>
      </c>
      <c r="G608" s="13" t="s">
        <v>401</v>
      </c>
      <c r="H608" s="13">
        <v>-10859.47</v>
      </c>
      <c r="I608" s="13">
        <v>-1737.52</v>
      </c>
      <c r="J608" s="13">
        <v>-12596.99</v>
      </c>
      <c r="K608" s="13">
        <v>-723.84</v>
      </c>
      <c r="L608" s="13">
        <v>723.84</v>
      </c>
      <c r="M608" s="13" t="s">
        <v>504</v>
      </c>
      <c r="N608" s="31" t="s">
        <v>544</v>
      </c>
      <c r="P608" s="65">
        <f t="shared" ref="P608" si="398">+F608-E608</f>
        <v>30</v>
      </c>
      <c r="Q608" t="str">
        <f t="shared" ref="Q608" si="399">IF(P608&gt;1,"Crédito","Contado")</f>
        <v>Crédito</v>
      </c>
      <c r="R608">
        <f t="shared" ref="R608" si="400">DAY(F608)</f>
        <v>29</v>
      </c>
      <c r="S608">
        <f t="shared" ref="S608" si="401">MONTH(F608)</f>
        <v>5</v>
      </c>
      <c r="T608">
        <f t="shared" ref="T608" si="402">YEAR(F608)</f>
        <v>2026</v>
      </c>
      <c r="U608">
        <f t="shared" ref="U608" si="403">DAY(E608)</f>
        <v>29</v>
      </c>
      <c r="V608">
        <f t="shared" ref="V608" si="404">MONTH(E608)</f>
        <v>4</v>
      </c>
      <c r="W608">
        <f t="shared" ref="W608" si="405">YEAR(E608)</f>
        <v>2026</v>
      </c>
      <c r="X608" s="59">
        <f t="shared" ref="X608" si="406">+H608*-1</f>
        <v>10859.47</v>
      </c>
      <c r="Y608" s="59">
        <f t="shared" ref="Y608" si="407">+J608*-1</f>
        <v>12596.99</v>
      </c>
      <c r="Z608" t="str">
        <f t="shared" ref="Z608:Z672" si="408">IF(F608&gt;AA608,"Vigente","Vencido")</f>
        <v>Vigente</v>
      </c>
      <c r="AA608" s="39">
        <v>46142</v>
      </c>
      <c r="AB608" s="33">
        <f t="shared" ref="AB608" si="409">MONTH(AA608)</f>
        <v>4</v>
      </c>
      <c r="AC608" s="33">
        <f t="shared" ref="AC608" si="410">WEEKNUM(AA608)</f>
        <v>18</v>
      </c>
      <c r="AD608" s="33">
        <f t="shared" ref="AD608" si="411">IF(Z608="Vencido",AA608-F608+1,0)</f>
        <v>0</v>
      </c>
      <c r="AE608" s="36">
        <f t="shared" ref="AE608" si="412">IF(AD608&gt;0,IF(AD608&lt;31,X608,0),0)</f>
        <v>0</v>
      </c>
      <c r="AF608" s="36">
        <f t="shared" ref="AF608" si="413">IF(AD608&gt;30,IF(AD608&lt;61,X608,0),0)</f>
        <v>0</v>
      </c>
      <c r="AG608" s="36">
        <f t="shared" ref="AG608" si="414">IF(AD608&gt;60,X608,0)</f>
        <v>0</v>
      </c>
      <c r="AH608" s="36">
        <f t="shared" ref="AH608" si="415">IF(Z608="Vigente",X608,0)</f>
        <v>10859.47</v>
      </c>
    </row>
    <row r="609" spans="1:34" x14ac:dyDescent="0.35">
      <c r="A609" s="31" t="s">
        <v>1981</v>
      </c>
      <c r="B609" s="31" t="s">
        <v>1982</v>
      </c>
      <c r="C609" s="31" t="s">
        <v>801</v>
      </c>
      <c r="D609" s="31" t="s">
        <v>1983</v>
      </c>
      <c r="E609" s="30">
        <v>46134</v>
      </c>
      <c r="F609" s="30">
        <v>46164</v>
      </c>
      <c r="G609" s="31" t="s">
        <v>395</v>
      </c>
      <c r="H609" s="31">
        <v>-49860</v>
      </c>
      <c r="I609" s="31">
        <v>-7977.6</v>
      </c>
      <c r="J609" s="31">
        <v>-57837.599999999999</v>
      </c>
      <c r="K609" s="31">
        <v>-57837.599999999999</v>
      </c>
      <c r="L609" s="31">
        <v>57837.599999999999</v>
      </c>
      <c r="M609" s="31" t="s">
        <v>504</v>
      </c>
      <c r="N609" s="31" t="s">
        <v>544</v>
      </c>
      <c r="P609" s="65">
        <f t="shared" ref="P609:P672" si="416">+F609-E609</f>
        <v>30</v>
      </c>
      <c r="Q609" t="str">
        <f t="shared" ref="Q609:Q672" si="417">IF(P609&gt;1,"Crédito","Contado")</f>
        <v>Crédito</v>
      </c>
      <c r="R609">
        <f t="shared" ref="R609:R672" si="418">DAY(F609)</f>
        <v>22</v>
      </c>
      <c r="S609">
        <f t="shared" ref="S609:S672" si="419">MONTH(F609)</f>
        <v>5</v>
      </c>
      <c r="T609">
        <f t="shared" ref="T609:T672" si="420">YEAR(F609)</f>
        <v>2026</v>
      </c>
      <c r="U609">
        <f t="shared" ref="U609:U672" si="421">DAY(E609)</f>
        <v>22</v>
      </c>
      <c r="V609">
        <f t="shared" ref="V609:V672" si="422">MONTH(E609)</f>
        <v>4</v>
      </c>
      <c r="W609">
        <f t="shared" ref="W609:W672" si="423">YEAR(E609)</f>
        <v>2026</v>
      </c>
      <c r="X609" s="59">
        <f t="shared" ref="X609:X672" si="424">+H609*-1</f>
        <v>49860</v>
      </c>
      <c r="Y609" s="59">
        <f t="shared" ref="Y609:Y672" si="425">+J609*-1</f>
        <v>57837.599999999999</v>
      </c>
      <c r="Z609" t="str">
        <f t="shared" si="408"/>
        <v>Vigente</v>
      </c>
      <c r="AA609" s="39">
        <v>46142</v>
      </c>
      <c r="AB609" s="33">
        <f t="shared" ref="AB609:AB672" si="426">MONTH(AA609)</f>
        <v>4</v>
      </c>
      <c r="AC609" s="33">
        <f t="shared" ref="AC609:AC672" si="427">WEEKNUM(AA609)</f>
        <v>18</v>
      </c>
      <c r="AD609" s="33">
        <f t="shared" ref="AD609:AD672" si="428">IF(Z609="Vencido",AA609-F609+1,0)</f>
        <v>0</v>
      </c>
      <c r="AE609" s="36">
        <f t="shared" ref="AE609:AE672" si="429">IF(AD609&gt;0,IF(AD609&lt;31,X609,0),0)</f>
        <v>0</v>
      </c>
      <c r="AF609" s="36">
        <f t="shared" ref="AF609:AF672" si="430">IF(AD609&gt;30,IF(AD609&lt;61,X609,0),0)</f>
        <v>0</v>
      </c>
      <c r="AG609" s="36">
        <f t="shared" ref="AG609:AG672" si="431">IF(AD609&gt;60,X609,0)</f>
        <v>0</v>
      </c>
      <c r="AH609" s="36">
        <f t="shared" ref="AH609:AH672" si="432">IF(Z609="Vigente",X609,0)</f>
        <v>49860</v>
      </c>
    </row>
    <row r="610" spans="1:34" x14ac:dyDescent="0.35">
      <c r="A610" s="31" t="s">
        <v>1984</v>
      </c>
      <c r="B610" s="31" t="s">
        <v>1985</v>
      </c>
      <c r="C610" s="31" t="s">
        <v>801</v>
      </c>
      <c r="D610" s="31" t="s">
        <v>1986</v>
      </c>
      <c r="E610" s="30">
        <v>46139</v>
      </c>
      <c r="F610" s="30">
        <v>46169</v>
      </c>
      <c r="G610" s="31" t="s">
        <v>395</v>
      </c>
      <c r="H610" s="31">
        <v>-199440</v>
      </c>
      <c r="I610" s="31">
        <v>-31910.400000000001</v>
      </c>
      <c r="J610" s="31">
        <v>-231350.39999999999</v>
      </c>
      <c r="K610" s="31">
        <v>-231350.39999999999</v>
      </c>
      <c r="L610" s="31">
        <v>231350.39999999999</v>
      </c>
      <c r="M610" s="31" t="s">
        <v>504</v>
      </c>
      <c r="N610" s="31" t="s">
        <v>544</v>
      </c>
      <c r="P610" s="65">
        <f t="shared" si="416"/>
        <v>30</v>
      </c>
      <c r="Q610" t="str">
        <f t="shared" si="417"/>
        <v>Crédito</v>
      </c>
      <c r="R610">
        <f t="shared" si="418"/>
        <v>27</v>
      </c>
      <c r="S610">
        <f t="shared" si="419"/>
        <v>5</v>
      </c>
      <c r="T610">
        <f t="shared" si="420"/>
        <v>2026</v>
      </c>
      <c r="U610">
        <f t="shared" si="421"/>
        <v>27</v>
      </c>
      <c r="V610">
        <f t="shared" si="422"/>
        <v>4</v>
      </c>
      <c r="W610">
        <f t="shared" si="423"/>
        <v>2026</v>
      </c>
      <c r="X610" s="59">
        <f t="shared" si="424"/>
        <v>199440</v>
      </c>
      <c r="Y610" s="59">
        <f t="shared" si="425"/>
        <v>231350.39999999999</v>
      </c>
      <c r="Z610" t="str">
        <f t="shared" si="408"/>
        <v>Vigente</v>
      </c>
      <c r="AA610" s="39">
        <v>46142</v>
      </c>
      <c r="AB610" s="33">
        <f t="shared" si="426"/>
        <v>4</v>
      </c>
      <c r="AC610" s="33">
        <f t="shared" si="427"/>
        <v>18</v>
      </c>
      <c r="AD610" s="33">
        <f t="shared" si="428"/>
        <v>0</v>
      </c>
      <c r="AE610" s="36">
        <f t="shared" si="429"/>
        <v>0</v>
      </c>
      <c r="AF610" s="36">
        <f t="shared" si="430"/>
        <v>0</v>
      </c>
      <c r="AG610" s="36">
        <f t="shared" si="431"/>
        <v>0</v>
      </c>
      <c r="AH610" s="36">
        <f t="shared" si="432"/>
        <v>199440</v>
      </c>
    </row>
    <row r="611" spans="1:34" x14ac:dyDescent="0.35">
      <c r="A611" s="31" t="s">
        <v>1987</v>
      </c>
      <c r="B611" s="31" t="s">
        <v>1988</v>
      </c>
      <c r="C611" s="31" t="s">
        <v>834</v>
      </c>
      <c r="D611" s="31" t="s">
        <v>1989</v>
      </c>
      <c r="E611" s="30">
        <v>46135</v>
      </c>
      <c r="F611" s="30">
        <v>46165</v>
      </c>
      <c r="G611" s="31" t="s">
        <v>401</v>
      </c>
      <c r="H611" s="31">
        <v>-38989.58</v>
      </c>
      <c r="I611" s="31">
        <v>-6238.33</v>
      </c>
      <c r="J611" s="31">
        <v>-45227.91</v>
      </c>
      <c r="K611" s="31">
        <v>-2610</v>
      </c>
      <c r="L611" s="31">
        <v>2610</v>
      </c>
      <c r="M611" s="31" t="s">
        <v>504</v>
      </c>
      <c r="N611" s="31" t="s">
        <v>544</v>
      </c>
      <c r="P611" s="65">
        <f t="shared" si="416"/>
        <v>30</v>
      </c>
      <c r="Q611" t="str">
        <f t="shared" si="417"/>
        <v>Crédito</v>
      </c>
      <c r="R611">
        <f t="shared" si="418"/>
        <v>23</v>
      </c>
      <c r="S611">
        <f t="shared" si="419"/>
        <v>5</v>
      </c>
      <c r="T611">
        <f t="shared" si="420"/>
        <v>2026</v>
      </c>
      <c r="U611">
        <f t="shared" si="421"/>
        <v>23</v>
      </c>
      <c r="V611">
        <f t="shared" si="422"/>
        <v>4</v>
      </c>
      <c r="W611">
        <f t="shared" si="423"/>
        <v>2026</v>
      </c>
      <c r="X611" s="59">
        <f t="shared" si="424"/>
        <v>38989.58</v>
      </c>
      <c r="Y611" s="59">
        <f t="shared" si="425"/>
        <v>45227.91</v>
      </c>
      <c r="Z611" t="str">
        <f t="shared" si="408"/>
        <v>Vigente</v>
      </c>
      <c r="AA611" s="39">
        <v>46142</v>
      </c>
      <c r="AB611" s="33">
        <f t="shared" si="426"/>
        <v>4</v>
      </c>
      <c r="AC611" s="33">
        <f t="shared" si="427"/>
        <v>18</v>
      </c>
      <c r="AD611" s="33">
        <f t="shared" si="428"/>
        <v>0</v>
      </c>
      <c r="AE611" s="36">
        <f t="shared" si="429"/>
        <v>0</v>
      </c>
      <c r="AF611" s="36">
        <f t="shared" si="430"/>
        <v>0</v>
      </c>
      <c r="AG611" s="36">
        <f t="shared" si="431"/>
        <v>0</v>
      </c>
      <c r="AH611" s="36">
        <f t="shared" si="432"/>
        <v>38989.58</v>
      </c>
    </row>
    <row r="612" spans="1:34" x14ac:dyDescent="0.35">
      <c r="A612" s="31" t="s">
        <v>1990</v>
      </c>
      <c r="B612" s="31" t="s">
        <v>1991</v>
      </c>
      <c r="C612" s="31" t="s">
        <v>414</v>
      </c>
      <c r="D612" s="31" t="s">
        <v>1992</v>
      </c>
      <c r="E612" s="30">
        <v>46135</v>
      </c>
      <c r="F612" s="30">
        <v>46165</v>
      </c>
      <c r="G612" s="31" t="s">
        <v>395</v>
      </c>
      <c r="H612" s="31">
        <v>-6600</v>
      </c>
      <c r="I612" s="31">
        <v>-1056</v>
      </c>
      <c r="J612" s="31">
        <v>-7656</v>
      </c>
      <c r="K612" s="31">
        <v>-7656</v>
      </c>
      <c r="L612" s="31">
        <v>7656</v>
      </c>
      <c r="M612" s="31" t="s">
        <v>504</v>
      </c>
      <c r="N612" s="31" t="s">
        <v>544</v>
      </c>
      <c r="P612" s="65">
        <f t="shared" si="416"/>
        <v>30</v>
      </c>
      <c r="Q612" t="str">
        <f t="shared" si="417"/>
        <v>Crédito</v>
      </c>
      <c r="R612">
        <f t="shared" si="418"/>
        <v>23</v>
      </c>
      <c r="S612">
        <f t="shared" si="419"/>
        <v>5</v>
      </c>
      <c r="T612">
        <f t="shared" si="420"/>
        <v>2026</v>
      </c>
      <c r="U612">
        <f t="shared" si="421"/>
        <v>23</v>
      </c>
      <c r="V612">
        <f t="shared" si="422"/>
        <v>4</v>
      </c>
      <c r="W612">
        <f t="shared" si="423"/>
        <v>2026</v>
      </c>
      <c r="X612" s="59">
        <f t="shared" si="424"/>
        <v>6600</v>
      </c>
      <c r="Y612" s="59">
        <f t="shared" si="425"/>
        <v>7656</v>
      </c>
      <c r="Z612" t="str">
        <f t="shared" si="408"/>
        <v>Vigente</v>
      </c>
      <c r="AA612" s="39">
        <v>46142</v>
      </c>
      <c r="AB612" s="33">
        <f t="shared" si="426"/>
        <v>4</v>
      </c>
      <c r="AC612" s="33">
        <f t="shared" si="427"/>
        <v>18</v>
      </c>
      <c r="AD612" s="33">
        <f t="shared" si="428"/>
        <v>0</v>
      </c>
      <c r="AE612" s="36">
        <f t="shared" si="429"/>
        <v>0</v>
      </c>
      <c r="AF612" s="36">
        <f t="shared" si="430"/>
        <v>0</v>
      </c>
      <c r="AG612" s="36">
        <f t="shared" si="431"/>
        <v>0</v>
      </c>
      <c r="AH612" s="36">
        <f t="shared" si="432"/>
        <v>6600</v>
      </c>
    </row>
    <row r="613" spans="1:34" x14ac:dyDescent="0.35">
      <c r="A613" s="31" t="s">
        <v>1993</v>
      </c>
      <c r="B613" s="31" t="s">
        <v>1994</v>
      </c>
      <c r="C613" s="31" t="s">
        <v>1329</v>
      </c>
      <c r="D613" s="31" t="s">
        <v>1995</v>
      </c>
      <c r="E613" s="30">
        <v>46137</v>
      </c>
      <c r="F613" s="30">
        <v>46167</v>
      </c>
      <c r="G613" s="31" t="s">
        <v>395</v>
      </c>
      <c r="H613" s="31">
        <v>-10300</v>
      </c>
      <c r="I613" s="31">
        <v>-1648</v>
      </c>
      <c r="J613" s="31">
        <v>-11948</v>
      </c>
      <c r="K613" s="31">
        <v>-11948</v>
      </c>
      <c r="L613" s="31">
        <v>11948</v>
      </c>
      <c r="M613" s="31" t="s">
        <v>504</v>
      </c>
      <c r="N613" s="31" t="s">
        <v>544</v>
      </c>
      <c r="P613" s="65">
        <f t="shared" si="416"/>
        <v>30</v>
      </c>
      <c r="Q613" t="str">
        <f t="shared" si="417"/>
        <v>Crédito</v>
      </c>
      <c r="R613">
        <f t="shared" si="418"/>
        <v>25</v>
      </c>
      <c r="S613">
        <f t="shared" si="419"/>
        <v>5</v>
      </c>
      <c r="T613">
        <f t="shared" si="420"/>
        <v>2026</v>
      </c>
      <c r="U613">
        <f t="shared" si="421"/>
        <v>25</v>
      </c>
      <c r="V613">
        <f t="shared" si="422"/>
        <v>4</v>
      </c>
      <c r="W613">
        <f t="shared" si="423"/>
        <v>2026</v>
      </c>
      <c r="X613" s="59">
        <f t="shared" si="424"/>
        <v>10300</v>
      </c>
      <c r="Y613" s="59">
        <f t="shared" si="425"/>
        <v>11948</v>
      </c>
      <c r="Z613" t="str">
        <f t="shared" si="408"/>
        <v>Vigente</v>
      </c>
      <c r="AA613" s="39">
        <v>46142</v>
      </c>
      <c r="AB613" s="33">
        <f t="shared" si="426"/>
        <v>4</v>
      </c>
      <c r="AC613" s="33">
        <f t="shared" si="427"/>
        <v>18</v>
      </c>
      <c r="AD613" s="33">
        <f t="shared" si="428"/>
        <v>0</v>
      </c>
      <c r="AE613" s="36">
        <f t="shared" si="429"/>
        <v>0</v>
      </c>
      <c r="AF613" s="36">
        <f t="shared" si="430"/>
        <v>0</v>
      </c>
      <c r="AG613" s="36">
        <f t="shared" si="431"/>
        <v>0</v>
      </c>
      <c r="AH613" s="36">
        <f t="shared" si="432"/>
        <v>10300</v>
      </c>
    </row>
    <row r="614" spans="1:34" x14ac:dyDescent="0.35">
      <c r="A614" s="31" t="s">
        <v>1996</v>
      </c>
      <c r="B614" s="31" t="s">
        <v>1997</v>
      </c>
      <c r="C614" s="31" t="s">
        <v>1329</v>
      </c>
      <c r="D614" s="31" t="s">
        <v>1998</v>
      </c>
      <c r="E614" s="30">
        <v>46137</v>
      </c>
      <c r="F614" s="30">
        <v>46167</v>
      </c>
      <c r="G614" s="31" t="s">
        <v>401</v>
      </c>
      <c r="H614" s="31">
        <v>-650.95000000000005</v>
      </c>
      <c r="I614" s="31">
        <v>-104.15</v>
      </c>
      <c r="J614" s="31">
        <v>-755.1</v>
      </c>
      <c r="K614" s="31">
        <v>-43.5</v>
      </c>
      <c r="L614" s="31">
        <v>43.5</v>
      </c>
      <c r="M614" s="31" t="s">
        <v>504</v>
      </c>
      <c r="N614" s="31" t="s">
        <v>544</v>
      </c>
      <c r="P614" s="65">
        <f t="shared" si="416"/>
        <v>30</v>
      </c>
      <c r="Q614" t="str">
        <f t="shared" si="417"/>
        <v>Crédito</v>
      </c>
      <c r="R614">
        <f t="shared" si="418"/>
        <v>25</v>
      </c>
      <c r="S614">
        <f t="shared" si="419"/>
        <v>5</v>
      </c>
      <c r="T614">
        <f t="shared" si="420"/>
        <v>2026</v>
      </c>
      <c r="U614">
        <f t="shared" si="421"/>
        <v>25</v>
      </c>
      <c r="V614">
        <f t="shared" si="422"/>
        <v>4</v>
      </c>
      <c r="W614">
        <f t="shared" si="423"/>
        <v>2026</v>
      </c>
      <c r="X614" s="59">
        <f t="shared" si="424"/>
        <v>650.95000000000005</v>
      </c>
      <c r="Y614" s="59">
        <f t="shared" si="425"/>
        <v>755.1</v>
      </c>
      <c r="Z614" t="str">
        <f t="shared" si="408"/>
        <v>Vigente</v>
      </c>
      <c r="AA614" s="39">
        <v>46142</v>
      </c>
      <c r="AB614" s="33">
        <f t="shared" si="426"/>
        <v>4</v>
      </c>
      <c r="AC614" s="33">
        <f t="shared" si="427"/>
        <v>18</v>
      </c>
      <c r="AD614" s="33">
        <f t="shared" si="428"/>
        <v>0</v>
      </c>
      <c r="AE614" s="36">
        <f t="shared" si="429"/>
        <v>0</v>
      </c>
      <c r="AF614" s="36">
        <f t="shared" si="430"/>
        <v>0</v>
      </c>
      <c r="AG614" s="36">
        <f t="shared" si="431"/>
        <v>0</v>
      </c>
      <c r="AH614" s="36">
        <f t="shared" si="432"/>
        <v>650.95000000000005</v>
      </c>
    </row>
    <row r="615" spans="1:34" x14ac:dyDescent="0.35">
      <c r="A615" s="31" t="s">
        <v>1999</v>
      </c>
      <c r="B615" s="31" t="s">
        <v>2000</v>
      </c>
      <c r="C615" s="31" t="s">
        <v>1329</v>
      </c>
      <c r="D615" s="31" t="s">
        <v>2001</v>
      </c>
      <c r="E615" s="30">
        <v>46140</v>
      </c>
      <c r="F615" s="30">
        <v>46170</v>
      </c>
      <c r="G615" s="31" t="s">
        <v>395</v>
      </c>
      <c r="H615" s="31">
        <v>-33244.199999999997</v>
      </c>
      <c r="I615" s="31">
        <v>-5319.07</v>
      </c>
      <c r="J615" s="31">
        <v>-38563.269999999997</v>
      </c>
      <c r="K615" s="31">
        <v>-38563.269999999997</v>
      </c>
      <c r="L615" s="31">
        <v>38563.269999999997</v>
      </c>
      <c r="M615" s="31" t="s">
        <v>504</v>
      </c>
      <c r="N615" s="31" t="s">
        <v>544</v>
      </c>
      <c r="P615" s="65">
        <f t="shared" si="416"/>
        <v>30</v>
      </c>
      <c r="Q615" t="str">
        <f t="shared" si="417"/>
        <v>Crédito</v>
      </c>
      <c r="R615">
        <f t="shared" si="418"/>
        <v>28</v>
      </c>
      <c r="S615">
        <f t="shared" si="419"/>
        <v>5</v>
      </c>
      <c r="T615">
        <f t="shared" si="420"/>
        <v>2026</v>
      </c>
      <c r="U615">
        <f t="shared" si="421"/>
        <v>28</v>
      </c>
      <c r="V615">
        <f t="shared" si="422"/>
        <v>4</v>
      </c>
      <c r="W615">
        <f t="shared" si="423"/>
        <v>2026</v>
      </c>
      <c r="X615" s="59">
        <f t="shared" si="424"/>
        <v>33244.199999999997</v>
      </c>
      <c r="Y615" s="59">
        <f t="shared" si="425"/>
        <v>38563.269999999997</v>
      </c>
      <c r="Z615" t="str">
        <f t="shared" si="408"/>
        <v>Vigente</v>
      </c>
      <c r="AA615" s="39">
        <v>46142</v>
      </c>
      <c r="AB615" s="33">
        <f t="shared" si="426"/>
        <v>4</v>
      </c>
      <c r="AC615" s="33">
        <f t="shared" si="427"/>
        <v>18</v>
      </c>
      <c r="AD615" s="33">
        <f t="shared" si="428"/>
        <v>0</v>
      </c>
      <c r="AE615" s="36">
        <f t="shared" si="429"/>
        <v>0</v>
      </c>
      <c r="AF615" s="36">
        <f t="shared" si="430"/>
        <v>0</v>
      </c>
      <c r="AG615" s="36">
        <f t="shared" si="431"/>
        <v>0</v>
      </c>
      <c r="AH615" s="36">
        <f t="shared" si="432"/>
        <v>33244.199999999997</v>
      </c>
    </row>
    <row r="616" spans="1:34" x14ac:dyDescent="0.35">
      <c r="A616" s="31" t="s">
        <v>2002</v>
      </c>
      <c r="B616" s="31" t="s">
        <v>2003</v>
      </c>
      <c r="C616" s="31" t="s">
        <v>1329</v>
      </c>
      <c r="D616" s="31" t="s">
        <v>2004</v>
      </c>
      <c r="E616" s="30">
        <v>46140</v>
      </c>
      <c r="F616" s="30">
        <v>46170</v>
      </c>
      <c r="G616" s="31" t="s">
        <v>395</v>
      </c>
      <c r="H616" s="31">
        <v>-10300</v>
      </c>
      <c r="I616" s="31">
        <v>-1648</v>
      </c>
      <c r="J616" s="31">
        <v>-11948</v>
      </c>
      <c r="K616" s="31">
        <v>-11948</v>
      </c>
      <c r="L616" s="31">
        <v>11948</v>
      </c>
      <c r="M616" s="31" t="s">
        <v>504</v>
      </c>
      <c r="N616" s="31" t="s">
        <v>544</v>
      </c>
      <c r="P616" s="65">
        <f t="shared" si="416"/>
        <v>30</v>
      </c>
      <c r="Q616" t="str">
        <f t="shared" si="417"/>
        <v>Crédito</v>
      </c>
      <c r="R616">
        <f t="shared" si="418"/>
        <v>28</v>
      </c>
      <c r="S616">
        <f t="shared" si="419"/>
        <v>5</v>
      </c>
      <c r="T616">
        <f t="shared" si="420"/>
        <v>2026</v>
      </c>
      <c r="U616">
        <f t="shared" si="421"/>
        <v>28</v>
      </c>
      <c r="V616">
        <f t="shared" si="422"/>
        <v>4</v>
      </c>
      <c r="W616">
        <f t="shared" si="423"/>
        <v>2026</v>
      </c>
      <c r="X616" s="59">
        <f t="shared" si="424"/>
        <v>10300</v>
      </c>
      <c r="Y616" s="59">
        <f t="shared" si="425"/>
        <v>11948</v>
      </c>
      <c r="Z616" t="str">
        <f t="shared" si="408"/>
        <v>Vigente</v>
      </c>
      <c r="AA616" s="39">
        <v>46142</v>
      </c>
      <c r="AB616" s="33">
        <f t="shared" si="426"/>
        <v>4</v>
      </c>
      <c r="AC616" s="33">
        <f t="shared" si="427"/>
        <v>18</v>
      </c>
      <c r="AD616" s="33">
        <f t="shared" si="428"/>
        <v>0</v>
      </c>
      <c r="AE616" s="36">
        <f t="shared" si="429"/>
        <v>0</v>
      </c>
      <c r="AF616" s="36">
        <f t="shared" si="430"/>
        <v>0</v>
      </c>
      <c r="AG616" s="36">
        <f t="shared" si="431"/>
        <v>0</v>
      </c>
      <c r="AH616" s="36">
        <f t="shared" si="432"/>
        <v>10300</v>
      </c>
    </row>
    <row r="617" spans="1:34" x14ac:dyDescent="0.35">
      <c r="A617" s="31" t="s">
        <v>2005</v>
      </c>
      <c r="B617" s="31" t="s">
        <v>2006</v>
      </c>
      <c r="C617" s="31" t="s">
        <v>414</v>
      </c>
      <c r="D617" s="31" t="s">
        <v>2007</v>
      </c>
      <c r="E617" s="30">
        <v>46136</v>
      </c>
      <c r="F617" s="30">
        <v>46166</v>
      </c>
      <c r="G617" s="31" t="s">
        <v>395</v>
      </c>
      <c r="H617" s="31">
        <v>-4400</v>
      </c>
      <c r="I617" s="31">
        <v>-704</v>
      </c>
      <c r="J617" s="31">
        <v>-5104</v>
      </c>
      <c r="K617" s="31">
        <v>-5104</v>
      </c>
      <c r="L617" s="31">
        <v>5104</v>
      </c>
      <c r="M617" s="31" t="s">
        <v>504</v>
      </c>
      <c r="N617" s="31" t="s">
        <v>544</v>
      </c>
      <c r="P617" s="65">
        <f t="shared" si="416"/>
        <v>30</v>
      </c>
      <c r="Q617" t="str">
        <f t="shared" si="417"/>
        <v>Crédito</v>
      </c>
      <c r="R617">
        <f t="shared" si="418"/>
        <v>24</v>
      </c>
      <c r="S617">
        <f t="shared" si="419"/>
        <v>5</v>
      </c>
      <c r="T617">
        <f t="shared" si="420"/>
        <v>2026</v>
      </c>
      <c r="U617">
        <f t="shared" si="421"/>
        <v>24</v>
      </c>
      <c r="V617">
        <f t="shared" si="422"/>
        <v>4</v>
      </c>
      <c r="W617">
        <f t="shared" si="423"/>
        <v>2026</v>
      </c>
      <c r="X617" s="59">
        <f t="shared" si="424"/>
        <v>4400</v>
      </c>
      <c r="Y617" s="59">
        <f t="shared" si="425"/>
        <v>5104</v>
      </c>
      <c r="Z617" t="str">
        <f t="shared" si="408"/>
        <v>Vigente</v>
      </c>
      <c r="AA617" s="39">
        <v>46142</v>
      </c>
      <c r="AB617" s="33">
        <f t="shared" si="426"/>
        <v>4</v>
      </c>
      <c r="AC617" s="33">
        <f t="shared" si="427"/>
        <v>18</v>
      </c>
      <c r="AD617" s="33">
        <f t="shared" si="428"/>
        <v>0</v>
      </c>
      <c r="AE617" s="36">
        <f t="shared" si="429"/>
        <v>0</v>
      </c>
      <c r="AF617" s="36">
        <f t="shared" si="430"/>
        <v>0</v>
      </c>
      <c r="AG617" s="36">
        <f t="shared" si="431"/>
        <v>0</v>
      </c>
      <c r="AH617" s="36">
        <f t="shared" si="432"/>
        <v>4400</v>
      </c>
    </row>
    <row r="618" spans="1:34" x14ac:dyDescent="0.35">
      <c r="A618" s="31" t="s">
        <v>2008</v>
      </c>
      <c r="B618" s="31" t="s">
        <v>2009</v>
      </c>
      <c r="C618" s="31" t="s">
        <v>414</v>
      </c>
      <c r="D618" s="31" t="s">
        <v>2010</v>
      </c>
      <c r="E618" s="30">
        <v>46140</v>
      </c>
      <c r="F618" s="30">
        <v>46170</v>
      </c>
      <c r="G618" s="31" t="s">
        <v>401</v>
      </c>
      <c r="H618" s="31">
        <v>-18426.830000000002</v>
      </c>
      <c r="I618" s="31">
        <v>-2948.29</v>
      </c>
      <c r="J618" s="31">
        <v>-21375.119999999999</v>
      </c>
      <c r="K618" s="31">
        <v>-1229.5999999999999</v>
      </c>
      <c r="L618" s="31">
        <v>1229.5999999999999</v>
      </c>
      <c r="M618" s="31" t="s">
        <v>504</v>
      </c>
      <c r="N618" s="31" t="s">
        <v>544</v>
      </c>
      <c r="P618" s="65">
        <f t="shared" si="416"/>
        <v>30</v>
      </c>
      <c r="Q618" t="str">
        <f t="shared" si="417"/>
        <v>Crédito</v>
      </c>
      <c r="R618">
        <f t="shared" si="418"/>
        <v>28</v>
      </c>
      <c r="S618">
        <f t="shared" si="419"/>
        <v>5</v>
      </c>
      <c r="T618">
        <f t="shared" si="420"/>
        <v>2026</v>
      </c>
      <c r="U618">
        <f t="shared" si="421"/>
        <v>28</v>
      </c>
      <c r="V618">
        <f t="shared" si="422"/>
        <v>4</v>
      </c>
      <c r="W618">
        <f t="shared" si="423"/>
        <v>2026</v>
      </c>
      <c r="X618" s="59">
        <f t="shared" si="424"/>
        <v>18426.830000000002</v>
      </c>
      <c r="Y618" s="59">
        <f t="shared" si="425"/>
        <v>21375.119999999999</v>
      </c>
      <c r="Z618" t="str">
        <f t="shared" si="408"/>
        <v>Vigente</v>
      </c>
      <c r="AA618" s="39">
        <v>46142</v>
      </c>
      <c r="AB618" s="33">
        <f t="shared" si="426"/>
        <v>4</v>
      </c>
      <c r="AC618" s="33">
        <f t="shared" si="427"/>
        <v>18</v>
      </c>
      <c r="AD618" s="33">
        <f t="shared" si="428"/>
        <v>0</v>
      </c>
      <c r="AE618" s="36">
        <f t="shared" si="429"/>
        <v>0</v>
      </c>
      <c r="AF618" s="36">
        <f t="shared" si="430"/>
        <v>0</v>
      </c>
      <c r="AG618" s="36">
        <f t="shared" si="431"/>
        <v>0</v>
      </c>
      <c r="AH618" s="36">
        <f t="shared" si="432"/>
        <v>18426.830000000002</v>
      </c>
    </row>
    <row r="619" spans="1:34" x14ac:dyDescent="0.35">
      <c r="A619" s="31" t="s">
        <v>2011</v>
      </c>
      <c r="B619" s="31" t="s">
        <v>2012</v>
      </c>
      <c r="C619" s="31" t="s">
        <v>1329</v>
      </c>
      <c r="D619" s="31" t="s">
        <v>2013</v>
      </c>
      <c r="E619" s="30">
        <v>46137</v>
      </c>
      <c r="F619" s="30">
        <v>46167</v>
      </c>
      <c r="G619" s="31" t="s">
        <v>395</v>
      </c>
      <c r="H619" s="31">
        <v>-41800</v>
      </c>
      <c r="I619" s="31">
        <v>-6688</v>
      </c>
      <c r="J619" s="31">
        <v>-48488</v>
      </c>
      <c r="K619" s="31">
        <v>-48488</v>
      </c>
      <c r="L619" s="31">
        <v>48488</v>
      </c>
      <c r="M619" s="31" t="s">
        <v>504</v>
      </c>
      <c r="N619" s="31" t="s">
        <v>544</v>
      </c>
      <c r="P619" s="65">
        <f t="shared" si="416"/>
        <v>30</v>
      </c>
      <c r="Q619" t="str">
        <f t="shared" si="417"/>
        <v>Crédito</v>
      </c>
      <c r="R619">
        <f t="shared" si="418"/>
        <v>25</v>
      </c>
      <c r="S619">
        <f t="shared" si="419"/>
        <v>5</v>
      </c>
      <c r="T619">
        <f t="shared" si="420"/>
        <v>2026</v>
      </c>
      <c r="U619">
        <f t="shared" si="421"/>
        <v>25</v>
      </c>
      <c r="V619">
        <f t="shared" si="422"/>
        <v>4</v>
      </c>
      <c r="W619">
        <f t="shared" si="423"/>
        <v>2026</v>
      </c>
      <c r="X619" s="59">
        <f t="shared" si="424"/>
        <v>41800</v>
      </c>
      <c r="Y619" s="59">
        <f t="shared" si="425"/>
        <v>48488</v>
      </c>
      <c r="Z619" t="str">
        <f t="shared" si="408"/>
        <v>Vigente</v>
      </c>
      <c r="AA619" s="39">
        <v>46142</v>
      </c>
      <c r="AB619" s="33">
        <f t="shared" si="426"/>
        <v>4</v>
      </c>
      <c r="AC619" s="33">
        <f t="shared" si="427"/>
        <v>18</v>
      </c>
      <c r="AD619" s="33">
        <f t="shared" si="428"/>
        <v>0</v>
      </c>
      <c r="AE619" s="36">
        <f t="shared" si="429"/>
        <v>0</v>
      </c>
      <c r="AF619" s="36">
        <f t="shared" si="430"/>
        <v>0</v>
      </c>
      <c r="AG619" s="36">
        <f t="shared" si="431"/>
        <v>0</v>
      </c>
      <c r="AH619" s="36">
        <f t="shared" si="432"/>
        <v>41800</v>
      </c>
    </row>
    <row r="620" spans="1:34" x14ac:dyDescent="0.35">
      <c r="A620" s="31" t="s">
        <v>2014</v>
      </c>
      <c r="B620" s="31" t="s">
        <v>2015</v>
      </c>
      <c r="C620" s="31" t="s">
        <v>674</v>
      </c>
      <c r="D620" s="31" t="s">
        <v>2016</v>
      </c>
      <c r="E620" s="30">
        <v>46135</v>
      </c>
      <c r="F620" s="30">
        <v>46165</v>
      </c>
      <c r="G620" s="31" t="s">
        <v>401</v>
      </c>
      <c r="H620" s="31">
        <v>-6602.23</v>
      </c>
      <c r="I620" s="31">
        <v>-1056.3599999999999</v>
      </c>
      <c r="J620" s="31">
        <v>-7658.59</v>
      </c>
      <c r="K620" s="31">
        <v>-441.96</v>
      </c>
      <c r="L620" s="31">
        <v>441.96</v>
      </c>
      <c r="M620" s="31" t="s">
        <v>504</v>
      </c>
      <c r="N620" s="31" t="s">
        <v>544</v>
      </c>
      <c r="P620" s="65">
        <f t="shared" si="416"/>
        <v>30</v>
      </c>
      <c r="Q620" t="str">
        <f t="shared" si="417"/>
        <v>Crédito</v>
      </c>
      <c r="R620">
        <f t="shared" si="418"/>
        <v>23</v>
      </c>
      <c r="S620">
        <f t="shared" si="419"/>
        <v>5</v>
      </c>
      <c r="T620">
        <f t="shared" si="420"/>
        <v>2026</v>
      </c>
      <c r="U620">
        <f t="shared" si="421"/>
        <v>23</v>
      </c>
      <c r="V620">
        <f t="shared" si="422"/>
        <v>4</v>
      </c>
      <c r="W620">
        <f t="shared" si="423"/>
        <v>2026</v>
      </c>
      <c r="X620" s="59">
        <f t="shared" si="424"/>
        <v>6602.23</v>
      </c>
      <c r="Y620" s="59">
        <f t="shared" si="425"/>
        <v>7658.59</v>
      </c>
      <c r="Z620" t="str">
        <f t="shared" si="408"/>
        <v>Vigente</v>
      </c>
      <c r="AA620" s="39">
        <v>46142</v>
      </c>
      <c r="AB620" s="33">
        <f t="shared" si="426"/>
        <v>4</v>
      </c>
      <c r="AC620" s="33">
        <f t="shared" si="427"/>
        <v>18</v>
      </c>
      <c r="AD620" s="33">
        <f t="shared" si="428"/>
        <v>0</v>
      </c>
      <c r="AE620" s="36">
        <f t="shared" si="429"/>
        <v>0</v>
      </c>
      <c r="AF620" s="36">
        <f t="shared" si="430"/>
        <v>0</v>
      </c>
      <c r="AG620" s="36">
        <f t="shared" si="431"/>
        <v>0</v>
      </c>
      <c r="AH620" s="36">
        <f t="shared" si="432"/>
        <v>6602.23</v>
      </c>
    </row>
    <row r="621" spans="1:34" x14ac:dyDescent="0.35">
      <c r="A621" s="31" t="s">
        <v>1906</v>
      </c>
      <c r="B621" s="31" t="s">
        <v>1907</v>
      </c>
      <c r="C621" s="31" t="s">
        <v>414</v>
      </c>
      <c r="D621" s="31" t="s">
        <v>1908</v>
      </c>
      <c r="E621" s="30">
        <v>46130</v>
      </c>
      <c r="F621" s="30">
        <v>46160</v>
      </c>
      <c r="G621" s="31" t="s">
        <v>395</v>
      </c>
      <c r="H621" s="31">
        <v>-8100</v>
      </c>
      <c r="I621" s="31">
        <v>-1296</v>
      </c>
      <c r="J621" s="31">
        <v>-9396</v>
      </c>
      <c r="K621" s="31">
        <v>-9396</v>
      </c>
      <c r="L621" s="31">
        <v>9396</v>
      </c>
      <c r="M621" s="31" t="s">
        <v>504</v>
      </c>
      <c r="N621" s="31" t="s">
        <v>544</v>
      </c>
      <c r="P621" s="65">
        <f t="shared" si="416"/>
        <v>30</v>
      </c>
      <c r="Q621" t="str">
        <f t="shared" si="417"/>
        <v>Crédito</v>
      </c>
      <c r="R621">
        <f t="shared" si="418"/>
        <v>18</v>
      </c>
      <c r="S621">
        <f t="shared" si="419"/>
        <v>5</v>
      </c>
      <c r="T621">
        <f t="shared" si="420"/>
        <v>2026</v>
      </c>
      <c r="U621">
        <f t="shared" si="421"/>
        <v>18</v>
      </c>
      <c r="V621">
        <f t="shared" si="422"/>
        <v>4</v>
      </c>
      <c r="W621">
        <f t="shared" si="423"/>
        <v>2026</v>
      </c>
      <c r="X621" s="59">
        <f t="shared" si="424"/>
        <v>8100</v>
      </c>
      <c r="Y621" s="59">
        <f t="shared" si="425"/>
        <v>9396</v>
      </c>
      <c r="Z621" t="str">
        <f t="shared" si="408"/>
        <v>Vigente</v>
      </c>
      <c r="AA621" s="39">
        <v>46142</v>
      </c>
      <c r="AB621" s="33">
        <f t="shared" si="426"/>
        <v>4</v>
      </c>
      <c r="AC621" s="33">
        <f t="shared" si="427"/>
        <v>18</v>
      </c>
      <c r="AD621" s="33">
        <f t="shared" si="428"/>
        <v>0</v>
      </c>
      <c r="AE621" s="36">
        <f t="shared" si="429"/>
        <v>0</v>
      </c>
      <c r="AF621" s="36">
        <f t="shared" si="430"/>
        <v>0</v>
      </c>
      <c r="AG621" s="36">
        <f t="shared" si="431"/>
        <v>0</v>
      </c>
      <c r="AH621" s="36">
        <f t="shared" si="432"/>
        <v>8100</v>
      </c>
    </row>
    <row r="622" spans="1:34" x14ac:dyDescent="0.35">
      <c r="A622" s="31" t="s">
        <v>1909</v>
      </c>
      <c r="B622" s="31" t="s">
        <v>1910</v>
      </c>
      <c r="C622" s="31" t="s">
        <v>414</v>
      </c>
      <c r="D622" s="31" t="s">
        <v>1911</v>
      </c>
      <c r="E622" s="30">
        <v>46133</v>
      </c>
      <c r="F622" s="30">
        <v>46163</v>
      </c>
      <c r="G622" s="31" t="s">
        <v>395</v>
      </c>
      <c r="H622" s="31">
        <v>-2200</v>
      </c>
      <c r="I622" s="31">
        <v>-352</v>
      </c>
      <c r="J622" s="31">
        <v>-2552</v>
      </c>
      <c r="K622" s="31">
        <v>-2552</v>
      </c>
      <c r="L622" s="31">
        <v>2552</v>
      </c>
      <c r="M622" s="31" t="s">
        <v>504</v>
      </c>
      <c r="N622" s="31" t="s">
        <v>544</v>
      </c>
      <c r="P622" s="65">
        <f t="shared" si="416"/>
        <v>30</v>
      </c>
      <c r="Q622" t="str">
        <f t="shared" si="417"/>
        <v>Crédito</v>
      </c>
      <c r="R622">
        <f t="shared" si="418"/>
        <v>21</v>
      </c>
      <c r="S622">
        <f t="shared" si="419"/>
        <v>5</v>
      </c>
      <c r="T622">
        <f t="shared" si="420"/>
        <v>2026</v>
      </c>
      <c r="U622">
        <f t="shared" si="421"/>
        <v>21</v>
      </c>
      <c r="V622">
        <f t="shared" si="422"/>
        <v>4</v>
      </c>
      <c r="W622">
        <f t="shared" si="423"/>
        <v>2026</v>
      </c>
      <c r="X622" s="59">
        <f t="shared" si="424"/>
        <v>2200</v>
      </c>
      <c r="Y622" s="59">
        <f t="shared" si="425"/>
        <v>2552</v>
      </c>
      <c r="Z622" t="str">
        <f t="shared" si="408"/>
        <v>Vigente</v>
      </c>
      <c r="AA622" s="39">
        <v>46142</v>
      </c>
      <c r="AB622" s="33">
        <f t="shared" si="426"/>
        <v>4</v>
      </c>
      <c r="AC622" s="33">
        <f t="shared" si="427"/>
        <v>18</v>
      </c>
      <c r="AD622" s="33">
        <f t="shared" si="428"/>
        <v>0</v>
      </c>
      <c r="AE622" s="36">
        <f t="shared" si="429"/>
        <v>0</v>
      </c>
      <c r="AF622" s="36">
        <f t="shared" si="430"/>
        <v>0</v>
      </c>
      <c r="AG622" s="36">
        <f t="shared" si="431"/>
        <v>0</v>
      </c>
      <c r="AH622" s="36">
        <f t="shared" si="432"/>
        <v>2200</v>
      </c>
    </row>
    <row r="623" spans="1:34" x14ac:dyDescent="0.35">
      <c r="A623" s="31" t="s">
        <v>1912</v>
      </c>
      <c r="B623" s="31" t="s">
        <v>1913</v>
      </c>
      <c r="C623" s="31" t="s">
        <v>414</v>
      </c>
      <c r="D623" s="31" t="s">
        <v>1914</v>
      </c>
      <c r="E623" s="30">
        <v>46134</v>
      </c>
      <c r="F623" s="30">
        <v>46164</v>
      </c>
      <c r="G623" s="31" t="s">
        <v>395</v>
      </c>
      <c r="H623" s="31">
        <v>-32000</v>
      </c>
      <c r="I623" s="31"/>
      <c r="J623" s="31">
        <v>-32000</v>
      </c>
      <c r="K623" s="31">
        <v>-32000</v>
      </c>
      <c r="L623" s="31">
        <v>32000</v>
      </c>
      <c r="M623" s="31" t="s">
        <v>504</v>
      </c>
      <c r="N623" s="31" t="s">
        <v>544</v>
      </c>
      <c r="P623" s="65">
        <f t="shared" si="416"/>
        <v>30</v>
      </c>
      <c r="Q623" t="str">
        <f t="shared" si="417"/>
        <v>Crédito</v>
      </c>
      <c r="R623">
        <f t="shared" si="418"/>
        <v>22</v>
      </c>
      <c r="S623">
        <f t="shared" si="419"/>
        <v>5</v>
      </c>
      <c r="T623">
        <f t="shared" si="420"/>
        <v>2026</v>
      </c>
      <c r="U623">
        <f t="shared" si="421"/>
        <v>22</v>
      </c>
      <c r="V623">
        <f t="shared" si="422"/>
        <v>4</v>
      </c>
      <c r="W623">
        <f t="shared" si="423"/>
        <v>2026</v>
      </c>
      <c r="X623" s="59">
        <f t="shared" si="424"/>
        <v>32000</v>
      </c>
      <c r="Y623" s="59">
        <f t="shared" si="425"/>
        <v>32000</v>
      </c>
      <c r="Z623" t="str">
        <f t="shared" si="408"/>
        <v>Vigente</v>
      </c>
      <c r="AA623" s="39">
        <v>46142</v>
      </c>
      <c r="AB623" s="33">
        <f t="shared" si="426"/>
        <v>4</v>
      </c>
      <c r="AC623" s="33">
        <f t="shared" si="427"/>
        <v>18</v>
      </c>
      <c r="AD623" s="33">
        <f t="shared" si="428"/>
        <v>0</v>
      </c>
      <c r="AE623" s="36">
        <f t="shared" si="429"/>
        <v>0</v>
      </c>
      <c r="AF623" s="36">
        <f t="shared" si="430"/>
        <v>0</v>
      </c>
      <c r="AG623" s="36">
        <f t="shared" si="431"/>
        <v>0</v>
      </c>
      <c r="AH623" s="36">
        <f t="shared" si="432"/>
        <v>32000</v>
      </c>
    </row>
    <row r="624" spans="1:34" x14ac:dyDescent="0.35">
      <c r="A624" s="31" t="s">
        <v>1915</v>
      </c>
      <c r="B624" s="31" t="s">
        <v>1916</v>
      </c>
      <c r="C624" s="31" t="s">
        <v>414</v>
      </c>
      <c r="D624" s="31" t="s">
        <v>1917</v>
      </c>
      <c r="E624" s="30">
        <v>46135</v>
      </c>
      <c r="F624" s="30">
        <v>46165</v>
      </c>
      <c r="G624" s="31" t="s">
        <v>395</v>
      </c>
      <c r="H624" s="31">
        <v>-28800</v>
      </c>
      <c r="I624" s="31">
        <v>-4608</v>
      </c>
      <c r="J624" s="31">
        <v>-33408</v>
      </c>
      <c r="K624" s="31">
        <v>-33408</v>
      </c>
      <c r="L624" s="31">
        <v>33408</v>
      </c>
      <c r="M624" s="31" t="s">
        <v>504</v>
      </c>
      <c r="N624" s="31" t="s">
        <v>544</v>
      </c>
      <c r="P624" s="65">
        <f t="shared" si="416"/>
        <v>30</v>
      </c>
      <c r="Q624" t="str">
        <f t="shared" si="417"/>
        <v>Crédito</v>
      </c>
      <c r="R624">
        <f t="shared" si="418"/>
        <v>23</v>
      </c>
      <c r="S624">
        <f t="shared" si="419"/>
        <v>5</v>
      </c>
      <c r="T624">
        <f t="shared" si="420"/>
        <v>2026</v>
      </c>
      <c r="U624">
        <f t="shared" si="421"/>
        <v>23</v>
      </c>
      <c r="V624">
        <f t="shared" si="422"/>
        <v>4</v>
      </c>
      <c r="W624">
        <f t="shared" si="423"/>
        <v>2026</v>
      </c>
      <c r="X624" s="59">
        <f t="shared" si="424"/>
        <v>28800</v>
      </c>
      <c r="Y624" s="59">
        <f t="shared" si="425"/>
        <v>33408</v>
      </c>
      <c r="Z624" t="str">
        <f t="shared" si="408"/>
        <v>Vigente</v>
      </c>
      <c r="AA624" s="39">
        <v>46142</v>
      </c>
      <c r="AB624" s="33">
        <f t="shared" si="426"/>
        <v>4</v>
      </c>
      <c r="AC624" s="33">
        <f t="shared" si="427"/>
        <v>18</v>
      </c>
      <c r="AD624" s="33">
        <f t="shared" si="428"/>
        <v>0</v>
      </c>
      <c r="AE624" s="36">
        <f t="shared" si="429"/>
        <v>0</v>
      </c>
      <c r="AF624" s="36">
        <f t="shared" si="430"/>
        <v>0</v>
      </c>
      <c r="AG624" s="36">
        <f t="shared" si="431"/>
        <v>0</v>
      </c>
      <c r="AH624" s="36">
        <f t="shared" si="432"/>
        <v>28800</v>
      </c>
    </row>
    <row r="625" spans="1:34" x14ac:dyDescent="0.35">
      <c r="A625" s="31" t="s">
        <v>1918</v>
      </c>
      <c r="B625" s="31" t="s">
        <v>1919</v>
      </c>
      <c r="C625" s="31" t="s">
        <v>1329</v>
      </c>
      <c r="D625" s="31" t="s">
        <v>1920</v>
      </c>
      <c r="E625" s="30">
        <v>46128</v>
      </c>
      <c r="F625" s="30">
        <v>46158</v>
      </c>
      <c r="G625" s="31" t="s">
        <v>395</v>
      </c>
      <c r="H625" s="31">
        <v>-17160</v>
      </c>
      <c r="I625" s="31">
        <v>-2745.6</v>
      </c>
      <c r="J625" s="31">
        <v>-19905.599999999999</v>
      </c>
      <c r="K625" s="31">
        <v>-19905.599999999999</v>
      </c>
      <c r="L625" s="31">
        <v>19905.599999999999</v>
      </c>
      <c r="M625" s="31" t="s">
        <v>504</v>
      </c>
      <c r="N625" s="31" t="s">
        <v>544</v>
      </c>
      <c r="P625" s="65">
        <f t="shared" si="416"/>
        <v>30</v>
      </c>
      <c r="Q625" t="str">
        <f t="shared" si="417"/>
        <v>Crédito</v>
      </c>
      <c r="R625">
        <f t="shared" si="418"/>
        <v>16</v>
      </c>
      <c r="S625">
        <f t="shared" si="419"/>
        <v>5</v>
      </c>
      <c r="T625">
        <f t="shared" si="420"/>
        <v>2026</v>
      </c>
      <c r="U625">
        <f t="shared" si="421"/>
        <v>16</v>
      </c>
      <c r="V625">
        <f t="shared" si="422"/>
        <v>4</v>
      </c>
      <c r="W625">
        <f t="shared" si="423"/>
        <v>2026</v>
      </c>
      <c r="X625" s="59">
        <f t="shared" si="424"/>
        <v>17160</v>
      </c>
      <c r="Y625" s="59">
        <f t="shared" si="425"/>
        <v>19905.599999999999</v>
      </c>
      <c r="Z625" t="str">
        <f t="shared" si="408"/>
        <v>Vigente</v>
      </c>
      <c r="AA625" s="39">
        <v>46142</v>
      </c>
      <c r="AB625" s="33">
        <f t="shared" si="426"/>
        <v>4</v>
      </c>
      <c r="AC625" s="33">
        <f t="shared" si="427"/>
        <v>18</v>
      </c>
      <c r="AD625" s="33">
        <f t="shared" si="428"/>
        <v>0</v>
      </c>
      <c r="AE625" s="36">
        <f t="shared" si="429"/>
        <v>0</v>
      </c>
      <c r="AF625" s="36">
        <f t="shared" si="430"/>
        <v>0</v>
      </c>
      <c r="AG625" s="36">
        <f t="shared" si="431"/>
        <v>0</v>
      </c>
      <c r="AH625" s="36">
        <f t="shared" si="432"/>
        <v>17160</v>
      </c>
    </row>
    <row r="626" spans="1:34" x14ac:dyDescent="0.35">
      <c r="A626" s="31" t="s">
        <v>1921</v>
      </c>
      <c r="B626" s="31" t="s">
        <v>1922</v>
      </c>
      <c r="C626" s="31" t="s">
        <v>674</v>
      </c>
      <c r="D626" s="31" t="s">
        <v>1923</v>
      </c>
      <c r="E626" s="30">
        <v>46134</v>
      </c>
      <c r="F626" s="30">
        <v>46164</v>
      </c>
      <c r="G626" s="31" t="s">
        <v>395</v>
      </c>
      <c r="H626" s="31">
        <v>-26800</v>
      </c>
      <c r="I626" s="31">
        <v>-4288</v>
      </c>
      <c r="J626" s="31">
        <v>-31088</v>
      </c>
      <c r="K626" s="31">
        <v>-31088</v>
      </c>
      <c r="L626" s="31">
        <v>31088</v>
      </c>
      <c r="M626" s="31" t="s">
        <v>504</v>
      </c>
      <c r="N626" s="31" t="s">
        <v>544</v>
      </c>
      <c r="P626" s="65">
        <f t="shared" si="416"/>
        <v>30</v>
      </c>
      <c r="Q626" t="str">
        <f t="shared" si="417"/>
        <v>Crédito</v>
      </c>
      <c r="R626">
        <f t="shared" si="418"/>
        <v>22</v>
      </c>
      <c r="S626">
        <f t="shared" si="419"/>
        <v>5</v>
      </c>
      <c r="T626">
        <f t="shared" si="420"/>
        <v>2026</v>
      </c>
      <c r="U626">
        <f t="shared" si="421"/>
        <v>22</v>
      </c>
      <c r="V626">
        <f t="shared" si="422"/>
        <v>4</v>
      </c>
      <c r="W626">
        <f t="shared" si="423"/>
        <v>2026</v>
      </c>
      <c r="X626" s="59">
        <f t="shared" si="424"/>
        <v>26800</v>
      </c>
      <c r="Y626" s="59">
        <f t="shared" si="425"/>
        <v>31088</v>
      </c>
      <c r="Z626" t="str">
        <f t="shared" si="408"/>
        <v>Vigente</v>
      </c>
      <c r="AA626" s="39">
        <v>46142</v>
      </c>
      <c r="AB626" s="33">
        <f t="shared" si="426"/>
        <v>4</v>
      </c>
      <c r="AC626" s="33">
        <f t="shared" si="427"/>
        <v>18</v>
      </c>
      <c r="AD626" s="33">
        <f t="shared" si="428"/>
        <v>0</v>
      </c>
      <c r="AE626" s="36">
        <f t="shared" si="429"/>
        <v>0</v>
      </c>
      <c r="AF626" s="36">
        <f t="shared" si="430"/>
        <v>0</v>
      </c>
      <c r="AG626" s="36">
        <f t="shared" si="431"/>
        <v>0</v>
      </c>
      <c r="AH626" s="36">
        <f t="shared" si="432"/>
        <v>26800</v>
      </c>
    </row>
    <row r="627" spans="1:34" x14ac:dyDescent="0.35">
      <c r="A627" s="31" t="s">
        <v>1924</v>
      </c>
      <c r="B627" s="31" t="s">
        <v>1925</v>
      </c>
      <c r="C627" s="31" t="s">
        <v>644</v>
      </c>
      <c r="D627" s="31" t="s">
        <v>1101</v>
      </c>
      <c r="E627" s="30">
        <v>46136</v>
      </c>
      <c r="F627" s="30">
        <v>46196</v>
      </c>
      <c r="G627" s="31" t="s">
        <v>401</v>
      </c>
      <c r="H627" s="31">
        <v>-1084224.3999999999</v>
      </c>
      <c r="I627" s="31">
        <v>-173475.9</v>
      </c>
      <c r="J627" s="31">
        <v>-1257700.3</v>
      </c>
      <c r="K627" s="31">
        <v>-72453.600000000006</v>
      </c>
      <c r="L627" s="31">
        <v>72453.600000000006</v>
      </c>
      <c r="M627" s="31" t="s">
        <v>504</v>
      </c>
      <c r="N627" s="31" t="s">
        <v>544</v>
      </c>
      <c r="P627" s="65">
        <f t="shared" si="416"/>
        <v>60</v>
      </c>
      <c r="Q627" t="str">
        <f t="shared" si="417"/>
        <v>Crédito</v>
      </c>
      <c r="R627">
        <f t="shared" si="418"/>
        <v>23</v>
      </c>
      <c r="S627">
        <f t="shared" si="419"/>
        <v>6</v>
      </c>
      <c r="T627">
        <f t="shared" si="420"/>
        <v>2026</v>
      </c>
      <c r="U627">
        <f t="shared" si="421"/>
        <v>24</v>
      </c>
      <c r="V627">
        <f t="shared" si="422"/>
        <v>4</v>
      </c>
      <c r="W627">
        <f t="shared" si="423"/>
        <v>2026</v>
      </c>
      <c r="X627" s="59">
        <f t="shared" si="424"/>
        <v>1084224.3999999999</v>
      </c>
      <c r="Y627" s="59">
        <f t="shared" si="425"/>
        <v>1257700.3</v>
      </c>
      <c r="Z627" t="str">
        <f t="shared" si="408"/>
        <v>Vigente</v>
      </c>
      <c r="AA627" s="39">
        <v>46142</v>
      </c>
      <c r="AB627" s="33">
        <f t="shared" si="426"/>
        <v>4</v>
      </c>
      <c r="AC627" s="33">
        <f t="shared" si="427"/>
        <v>18</v>
      </c>
      <c r="AD627" s="33">
        <f t="shared" si="428"/>
        <v>0</v>
      </c>
      <c r="AE627" s="36">
        <f t="shared" si="429"/>
        <v>0</v>
      </c>
      <c r="AF627" s="36">
        <f t="shared" si="430"/>
        <v>0</v>
      </c>
      <c r="AG627" s="36">
        <f t="shared" si="431"/>
        <v>0</v>
      </c>
      <c r="AH627" s="36">
        <f t="shared" si="432"/>
        <v>1084224.3999999999</v>
      </c>
    </row>
    <row r="628" spans="1:34" x14ac:dyDescent="0.35">
      <c r="A628" s="31" t="s">
        <v>1926</v>
      </c>
      <c r="B628" s="31" t="s">
        <v>1927</v>
      </c>
      <c r="C628" s="31" t="s">
        <v>414</v>
      </c>
      <c r="D628" s="31" t="s">
        <v>1928</v>
      </c>
      <c r="E628" s="30">
        <v>46127</v>
      </c>
      <c r="F628" s="30">
        <v>46157</v>
      </c>
      <c r="G628" s="31" t="s">
        <v>395</v>
      </c>
      <c r="H628" s="31">
        <v>-1600</v>
      </c>
      <c r="I628" s="31"/>
      <c r="J628" s="31">
        <v>-1600</v>
      </c>
      <c r="K628" s="31">
        <v>-1600</v>
      </c>
      <c r="L628" s="31">
        <v>1600</v>
      </c>
      <c r="M628" s="31" t="s">
        <v>504</v>
      </c>
      <c r="N628" s="31" t="s">
        <v>544</v>
      </c>
      <c r="P628" s="65">
        <f t="shared" si="416"/>
        <v>30</v>
      </c>
      <c r="Q628" t="str">
        <f t="shared" si="417"/>
        <v>Crédito</v>
      </c>
      <c r="R628">
        <f t="shared" si="418"/>
        <v>15</v>
      </c>
      <c r="S628">
        <f t="shared" si="419"/>
        <v>5</v>
      </c>
      <c r="T628">
        <f t="shared" si="420"/>
        <v>2026</v>
      </c>
      <c r="U628">
        <f t="shared" si="421"/>
        <v>15</v>
      </c>
      <c r="V628">
        <f t="shared" si="422"/>
        <v>4</v>
      </c>
      <c r="W628">
        <f t="shared" si="423"/>
        <v>2026</v>
      </c>
      <c r="X628" s="59">
        <f t="shared" si="424"/>
        <v>1600</v>
      </c>
      <c r="Y628" s="59">
        <f t="shared" si="425"/>
        <v>1600</v>
      </c>
      <c r="Z628" t="str">
        <f t="shared" si="408"/>
        <v>Vigente</v>
      </c>
      <c r="AA628" s="39">
        <v>46142</v>
      </c>
      <c r="AB628" s="33">
        <f t="shared" si="426"/>
        <v>4</v>
      </c>
      <c r="AC628" s="33">
        <f t="shared" si="427"/>
        <v>18</v>
      </c>
      <c r="AD628" s="33">
        <f t="shared" si="428"/>
        <v>0</v>
      </c>
      <c r="AE628" s="36">
        <f t="shared" si="429"/>
        <v>0</v>
      </c>
      <c r="AF628" s="36">
        <f t="shared" si="430"/>
        <v>0</v>
      </c>
      <c r="AG628" s="36">
        <f t="shared" si="431"/>
        <v>0</v>
      </c>
      <c r="AH628" s="36">
        <f t="shared" si="432"/>
        <v>1600</v>
      </c>
    </row>
    <row r="629" spans="1:34" x14ac:dyDescent="0.35">
      <c r="A629" s="31" t="s">
        <v>1929</v>
      </c>
      <c r="B629" s="31" t="s">
        <v>1930</v>
      </c>
      <c r="C629" s="31" t="s">
        <v>834</v>
      </c>
      <c r="D629" s="31" t="s">
        <v>1931</v>
      </c>
      <c r="E629" s="30">
        <v>46127</v>
      </c>
      <c r="F629" s="30">
        <v>46157</v>
      </c>
      <c r="G629" s="31" t="s">
        <v>401</v>
      </c>
      <c r="H629" s="31">
        <v>-37991.360000000001</v>
      </c>
      <c r="I629" s="31">
        <v>-6078.62</v>
      </c>
      <c r="J629" s="31">
        <v>-44069.98</v>
      </c>
      <c r="K629" s="31">
        <v>-2552</v>
      </c>
      <c r="L629" s="31">
        <v>2552</v>
      </c>
      <c r="M629" s="31" t="s">
        <v>504</v>
      </c>
      <c r="N629" s="31" t="s">
        <v>544</v>
      </c>
      <c r="P629" s="65">
        <f t="shared" si="416"/>
        <v>30</v>
      </c>
      <c r="Q629" t="str">
        <f t="shared" si="417"/>
        <v>Crédito</v>
      </c>
      <c r="R629">
        <f t="shared" si="418"/>
        <v>15</v>
      </c>
      <c r="S629">
        <f t="shared" si="419"/>
        <v>5</v>
      </c>
      <c r="T629">
        <f t="shared" si="420"/>
        <v>2026</v>
      </c>
      <c r="U629">
        <f t="shared" si="421"/>
        <v>15</v>
      </c>
      <c r="V629">
        <f t="shared" si="422"/>
        <v>4</v>
      </c>
      <c r="W629">
        <f t="shared" si="423"/>
        <v>2026</v>
      </c>
      <c r="X629" s="59">
        <f t="shared" si="424"/>
        <v>37991.360000000001</v>
      </c>
      <c r="Y629" s="59">
        <f t="shared" si="425"/>
        <v>44069.98</v>
      </c>
      <c r="Z629" t="str">
        <f t="shared" si="408"/>
        <v>Vigente</v>
      </c>
      <c r="AA629" s="39">
        <v>46142</v>
      </c>
      <c r="AB629" s="33">
        <f t="shared" si="426"/>
        <v>4</v>
      </c>
      <c r="AC629" s="33">
        <f t="shared" si="427"/>
        <v>18</v>
      </c>
      <c r="AD629" s="33">
        <f t="shared" si="428"/>
        <v>0</v>
      </c>
      <c r="AE629" s="36">
        <f t="shared" si="429"/>
        <v>0</v>
      </c>
      <c r="AF629" s="36">
        <f t="shared" si="430"/>
        <v>0</v>
      </c>
      <c r="AG629" s="36">
        <f t="shared" si="431"/>
        <v>0</v>
      </c>
      <c r="AH629" s="36">
        <f t="shared" si="432"/>
        <v>37991.360000000001</v>
      </c>
    </row>
    <row r="630" spans="1:34" x14ac:dyDescent="0.35">
      <c r="A630" s="31" t="s">
        <v>1932</v>
      </c>
      <c r="B630" s="31" t="s">
        <v>1933</v>
      </c>
      <c r="C630" s="31" t="s">
        <v>547</v>
      </c>
      <c r="D630" s="31" t="s">
        <v>1934</v>
      </c>
      <c r="E630" s="30">
        <v>46129</v>
      </c>
      <c r="F630" s="30">
        <v>46159</v>
      </c>
      <c r="G630" s="31" t="s">
        <v>401</v>
      </c>
      <c r="H630" s="31">
        <v>-7686.17</v>
      </c>
      <c r="I630" s="31">
        <v>-1229.79</v>
      </c>
      <c r="J630" s="31">
        <v>-8915.9599999999991</v>
      </c>
      <c r="K630" s="31">
        <v>-516.20000000000005</v>
      </c>
      <c r="L630" s="31">
        <v>516.20000000000005</v>
      </c>
      <c r="M630" s="31" t="s">
        <v>504</v>
      </c>
      <c r="N630" s="31" t="s">
        <v>544</v>
      </c>
      <c r="P630" s="65">
        <f t="shared" si="416"/>
        <v>30</v>
      </c>
      <c r="Q630" t="str">
        <f t="shared" si="417"/>
        <v>Crédito</v>
      </c>
      <c r="R630">
        <f t="shared" si="418"/>
        <v>17</v>
      </c>
      <c r="S630">
        <f t="shared" si="419"/>
        <v>5</v>
      </c>
      <c r="T630">
        <f t="shared" si="420"/>
        <v>2026</v>
      </c>
      <c r="U630">
        <f t="shared" si="421"/>
        <v>17</v>
      </c>
      <c r="V630">
        <f t="shared" si="422"/>
        <v>4</v>
      </c>
      <c r="W630">
        <f t="shared" si="423"/>
        <v>2026</v>
      </c>
      <c r="X630" s="59">
        <f t="shared" si="424"/>
        <v>7686.17</v>
      </c>
      <c r="Y630" s="59">
        <f t="shared" si="425"/>
        <v>8915.9599999999991</v>
      </c>
      <c r="Z630" t="str">
        <f t="shared" si="408"/>
        <v>Vigente</v>
      </c>
      <c r="AA630" s="39">
        <v>46142</v>
      </c>
      <c r="AB630" s="33">
        <f t="shared" si="426"/>
        <v>4</v>
      </c>
      <c r="AC630" s="33">
        <f t="shared" si="427"/>
        <v>18</v>
      </c>
      <c r="AD630" s="33">
        <f t="shared" si="428"/>
        <v>0</v>
      </c>
      <c r="AE630" s="36">
        <f t="shared" si="429"/>
        <v>0</v>
      </c>
      <c r="AF630" s="36">
        <f t="shared" si="430"/>
        <v>0</v>
      </c>
      <c r="AG630" s="36">
        <f t="shared" si="431"/>
        <v>0</v>
      </c>
      <c r="AH630" s="36">
        <f t="shared" si="432"/>
        <v>7686.17</v>
      </c>
    </row>
    <row r="631" spans="1:34" x14ac:dyDescent="0.35">
      <c r="A631" s="31" t="s">
        <v>1935</v>
      </c>
      <c r="B631" s="31" t="s">
        <v>1936</v>
      </c>
      <c r="C631" s="31" t="s">
        <v>880</v>
      </c>
      <c r="D631" s="31" t="s">
        <v>1937</v>
      </c>
      <c r="E631" s="30">
        <v>46129</v>
      </c>
      <c r="F631" s="30">
        <v>46159</v>
      </c>
      <c r="G631" s="31" t="s">
        <v>401</v>
      </c>
      <c r="H631" s="31">
        <v>-44769.8</v>
      </c>
      <c r="I631" s="31">
        <v>-7163.17</v>
      </c>
      <c r="J631" s="31">
        <v>-51932.97</v>
      </c>
      <c r="K631" s="31">
        <v>-3006.72</v>
      </c>
      <c r="L631" s="31">
        <v>3006.72</v>
      </c>
      <c r="M631" s="31" t="s">
        <v>504</v>
      </c>
      <c r="N631" s="31" t="s">
        <v>544</v>
      </c>
      <c r="P631" s="65">
        <f t="shared" si="416"/>
        <v>30</v>
      </c>
      <c r="Q631" t="str">
        <f t="shared" si="417"/>
        <v>Crédito</v>
      </c>
      <c r="R631">
        <f t="shared" si="418"/>
        <v>17</v>
      </c>
      <c r="S631">
        <f t="shared" si="419"/>
        <v>5</v>
      </c>
      <c r="T631">
        <f t="shared" si="420"/>
        <v>2026</v>
      </c>
      <c r="U631">
        <f t="shared" si="421"/>
        <v>17</v>
      </c>
      <c r="V631">
        <f t="shared" si="422"/>
        <v>4</v>
      </c>
      <c r="W631">
        <f t="shared" si="423"/>
        <v>2026</v>
      </c>
      <c r="X631" s="59">
        <f t="shared" si="424"/>
        <v>44769.8</v>
      </c>
      <c r="Y631" s="59">
        <f t="shared" si="425"/>
        <v>51932.97</v>
      </c>
      <c r="Z631" t="str">
        <f t="shared" si="408"/>
        <v>Vigente</v>
      </c>
      <c r="AA631" s="39">
        <v>46142</v>
      </c>
      <c r="AB631" s="33">
        <f t="shared" si="426"/>
        <v>4</v>
      </c>
      <c r="AC631" s="33">
        <f t="shared" si="427"/>
        <v>18</v>
      </c>
      <c r="AD631" s="33">
        <f t="shared" si="428"/>
        <v>0</v>
      </c>
      <c r="AE631" s="36">
        <f t="shared" si="429"/>
        <v>0</v>
      </c>
      <c r="AF631" s="36">
        <f t="shared" si="430"/>
        <v>0</v>
      </c>
      <c r="AG631" s="36">
        <f t="shared" si="431"/>
        <v>0</v>
      </c>
      <c r="AH631" s="36">
        <f t="shared" si="432"/>
        <v>44769.8</v>
      </c>
    </row>
    <row r="632" spans="1:34" x14ac:dyDescent="0.35">
      <c r="A632" s="31" t="s">
        <v>1938</v>
      </c>
      <c r="B632" s="31" t="s">
        <v>1939</v>
      </c>
      <c r="C632" s="31" t="s">
        <v>1183</v>
      </c>
      <c r="D632" s="31" t="s">
        <v>1940</v>
      </c>
      <c r="E632" s="30">
        <v>46132</v>
      </c>
      <c r="F632" s="30">
        <v>46162</v>
      </c>
      <c r="G632" s="31" t="s">
        <v>401</v>
      </c>
      <c r="H632" s="31">
        <v>-36213.870000000003</v>
      </c>
      <c r="I632" s="31"/>
      <c r="J632" s="31">
        <v>-36213.870000000003</v>
      </c>
      <c r="K632" s="31">
        <v>-2100</v>
      </c>
      <c r="L632" s="31">
        <v>2100</v>
      </c>
      <c r="M632" s="31" t="s">
        <v>504</v>
      </c>
      <c r="N632" s="31" t="s">
        <v>544</v>
      </c>
      <c r="P632" s="65">
        <f t="shared" si="416"/>
        <v>30</v>
      </c>
      <c r="Q632" t="str">
        <f t="shared" si="417"/>
        <v>Crédito</v>
      </c>
      <c r="R632">
        <f t="shared" si="418"/>
        <v>20</v>
      </c>
      <c r="S632">
        <f t="shared" si="419"/>
        <v>5</v>
      </c>
      <c r="T632">
        <f t="shared" si="420"/>
        <v>2026</v>
      </c>
      <c r="U632">
        <f t="shared" si="421"/>
        <v>20</v>
      </c>
      <c r="V632">
        <f t="shared" si="422"/>
        <v>4</v>
      </c>
      <c r="W632">
        <f t="shared" si="423"/>
        <v>2026</v>
      </c>
      <c r="X632" s="59">
        <f t="shared" si="424"/>
        <v>36213.870000000003</v>
      </c>
      <c r="Y632" s="59">
        <f t="shared" si="425"/>
        <v>36213.870000000003</v>
      </c>
      <c r="Z632" t="str">
        <f t="shared" si="408"/>
        <v>Vigente</v>
      </c>
      <c r="AA632" s="39">
        <v>46142</v>
      </c>
      <c r="AB632" s="33">
        <f t="shared" si="426"/>
        <v>4</v>
      </c>
      <c r="AC632" s="33">
        <f t="shared" si="427"/>
        <v>18</v>
      </c>
      <c r="AD632" s="33">
        <f t="shared" si="428"/>
        <v>0</v>
      </c>
      <c r="AE632" s="36">
        <f t="shared" si="429"/>
        <v>0</v>
      </c>
      <c r="AF632" s="36">
        <f t="shared" si="430"/>
        <v>0</v>
      </c>
      <c r="AG632" s="36">
        <f t="shared" si="431"/>
        <v>0</v>
      </c>
      <c r="AH632" s="36">
        <f t="shared" si="432"/>
        <v>36213.870000000003</v>
      </c>
    </row>
    <row r="633" spans="1:34" x14ac:dyDescent="0.35">
      <c r="A633" s="31" t="s">
        <v>1941</v>
      </c>
      <c r="B633" s="31" t="s">
        <v>1942</v>
      </c>
      <c r="C633" s="31" t="s">
        <v>834</v>
      </c>
      <c r="D633" s="31" t="s">
        <v>1943</v>
      </c>
      <c r="E633" s="30">
        <v>46127</v>
      </c>
      <c r="F633" s="30">
        <v>46157</v>
      </c>
      <c r="G633" s="31" t="s">
        <v>401</v>
      </c>
      <c r="H633" s="31">
        <v>-26766.639999999999</v>
      </c>
      <c r="I633" s="31">
        <v>-4282.66</v>
      </c>
      <c r="J633" s="31">
        <v>-31049.3</v>
      </c>
      <c r="K633" s="31">
        <v>-1798</v>
      </c>
      <c r="L633" s="31">
        <v>1798</v>
      </c>
      <c r="M633" s="31" t="s">
        <v>504</v>
      </c>
      <c r="N633" s="31" t="s">
        <v>544</v>
      </c>
      <c r="P633" s="65">
        <f t="shared" si="416"/>
        <v>30</v>
      </c>
      <c r="Q633" t="str">
        <f t="shared" si="417"/>
        <v>Crédito</v>
      </c>
      <c r="R633">
        <f t="shared" si="418"/>
        <v>15</v>
      </c>
      <c r="S633">
        <f t="shared" si="419"/>
        <v>5</v>
      </c>
      <c r="T633">
        <f t="shared" si="420"/>
        <v>2026</v>
      </c>
      <c r="U633">
        <f t="shared" si="421"/>
        <v>15</v>
      </c>
      <c r="V633">
        <f t="shared" si="422"/>
        <v>4</v>
      </c>
      <c r="W633">
        <f t="shared" si="423"/>
        <v>2026</v>
      </c>
      <c r="X633" s="59">
        <f t="shared" si="424"/>
        <v>26766.639999999999</v>
      </c>
      <c r="Y633" s="59">
        <f t="shared" si="425"/>
        <v>31049.3</v>
      </c>
      <c r="Z633" t="str">
        <f t="shared" si="408"/>
        <v>Vigente</v>
      </c>
      <c r="AA633" s="39">
        <v>46142</v>
      </c>
      <c r="AB633" s="33">
        <f t="shared" si="426"/>
        <v>4</v>
      </c>
      <c r="AC633" s="33">
        <f t="shared" si="427"/>
        <v>18</v>
      </c>
      <c r="AD633" s="33">
        <f t="shared" si="428"/>
        <v>0</v>
      </c>
      <c r="AE633" s="36">
        <f t="shared" si="429"/>
        <v>0</v>
      </c>
      <c r="AF633" s="36">
        <f t="shared" si="430"/>
        <v>0</v>
      </c>
      <c r="AG633" s="36">
        <f t="shared" si="431"/>
        <v>0</v>
      </c>
      <c r="AH633" s="36">
        <f t="shared" si="432"/>
        <v>26766.639999999999</v>
      </c>
    </row>
    <row r="634" spans="1:34" x14ac:dyDescent="0.35">
      <c r="A634" s="31" t="s">
        <v>1944</v>
      </c>
      <c r="B634" s="31" t="s">
        <v>1945</v>
      </c>
      <c r="C634" s="31" t="s">
        <v>801</v>
      </c>
      <c r="D634" s="31" t="s">
        <v>1946</v>
      </c>
      <c r="E634" s="30">
        <v>46127</v>
      </c>
      <c r="F634" s="30">
        <v>46157</v>
      </c>
      <c r="G634" s="31" t="s">
        <v>395</v>
      </c>
      <c r="H634" s="31">
        <v>-19944</v>
      </c>
      <c r="I634" s="31">
        <v>-3191.04</v>
      </c>
      <c r="J634" s="31">
        <v>-23135.040000000001</v>
      </c>
      <c r="K634" s="31">
        <v>-23135.040000000001</v>
      </c>
      <c r="L634" s="31">
        <v>23135.040000000001</v>
      </c>
      <c r="M634" s="31" t="s">
        <v>504</v>
      </c>
      <c r="N634" s="31" t="s">
        <v>544</v>
      </c>
      <c r="P634" s="65">
        <f t="shared" si="416"/>
        <v>30</v>
      </c>
      <c r="Q634" t="str">
        <f t="shared" si="417"/>
        <v>Crédito</v>
      </c>
      <c r="R634">
        <f t="shared" si="418"/>
        <v>15</v>
      </c>
      <c r="S634">
        <f t="shared" si="419"/>
        <v>5</v>
      </c>
      <c r="T634">
        <f t="shared" si="420"/>
        <v>2026</v>
      </c>
      <c r="U634">
        <f t="shared" si="421"/>
        <v>15</v>
      </c>
      <c r="V634">
        <f t="shared" si="422"/>
        <v>4</v>
      </c>
      <c r="W634">
        <f t="shared" si="423"/>
        <v>2026</v>
      </c>
      <c r="X634" s="59">
        <f t="shared" si="424"/>
        <v>19944</v>
      </c>
      <c r="Y634" s="59">
        <f t="shared" si="425"/>
        <v>23135.040000000001</v>
      </c>
      <c r="Z634" t="str">
        <f t="shared" si="408"/>
        <v>Vigente</v>
      </c>
      <c r="AA634" s="39">
        <v>46142</v>
      </c>
      <c r="AB634" s="33">
        <f t="shared" si="426"/>
        <v>4</v>
      </c>
      <c r="AC634" s="33">
        <f t="shared" si="427"/>
        <v>18</v>
      </c>
      <c r="AD634" s="33">
        <f t="shared" si="428"/>
        <v>0</v>
      </c>
      <c r="AE634" s="36">
        <f t="shared" si="429"/>
        <v>0</v>
      </c>
      <c r="AF634" s="36">
        <f t="shared" si="430"/>
        <v>0</v>
      </c>
      <c r="AG634" s="36">
        <f t="shared" si="431"/>
        <v>0</v>
      </c>
      <c r="AH634" s="36">
        <f t="shared" si="432"/>
        <v>19944</v>
      </c>
    </row>
    <row r="635" spans="1:34" x14ac:dyDescent="0.35">
      <c r="A635" s="31" t="s">
        <v>1838</v>
      </c>
      <c r="B635" s="31" t="s">
        <v>1839</v>
      </c>
      <c r="C635" s="31" t="s">
        <v>834</v>
      </c>
      <c r="D635" s="31" t="s">
        <v>1840</v>
      </c>
      <c r="E635" s="30">
        <v>46127</v>
      </c>
      <c r="F635" s="30">
        <v>46157</v>
      </c>
      <c r="G635" s="31" t="s">
        <v>401</v>
      </c>
      <c r="H635" s="31">
        <v>-37991.360000000001</v>
      </c>
      <c r="I635" s="31">
        <v>-6078.62</v>
      </c>
      <c r="J635" s="31">
        <v>-44069.98</v>
      </c>
      <c r="K635" s="31">
        <v>-2552</v>
      </c>
      <c r="L635" s="31">
        <v>2552</v>
      </c>
      <c r="M635" s="31" t="s">
        <v>504</v>
      </c>
      <c r="N635" s="31" t="s">
        <v>544</v>
      </c>
      <c r="P635" s="65">
        <f t="shared" si="416"/>
        <v>30</v>
      </c>
      <c r="Q635" t="str">
        <f t="shared" si="417"/>
        <v>Crédito</v>
      </c>
      <c r="R635">
        <f t="shared" si="418"/>
        <v>15</v>
      </c>
      <c r="S635">
        <f t="shared" si="419"/>
        <v>5</v>
      </c>
      <c r="T635">
        <f t="shared" si="420"/>
        <v>2026</v>
      </c>
      <c r="U635">
        <f t="shared" si="421"/>
        <v>15</v>
      </c>
      <c r="V635">
        <f t="shared" si="422"/>
        <v>4</v>
      </c>
      <c r="W635">
        <f t="shared" si="423"/>
        <v>2026</v>
      </c>
      <c r="X635" s="59">
        <f t="shared" si="424"/>
        <v>37991.360000000001</v>
      </c>
      <c r="Y635" s="59">
        <f t="shared" si="425"/>
        <v>44069.98</v>
      </c>
      <c r="Z635" t="str">
        <f t="shared" si="408"/>
        <v>Vigente</v>
      </c>
      <c r="AA635" s="39">
        <v>46142</v>
      </c>
      <c r="AB635" s="33">
        <f t="shared" si="426"/>
        <v>4</v>
      </c>
      <c r="AC635" s="33">
        <f t="shared" si="427"/>
        <v>18</v>
      </c>
      <c r="AD635" s="33">
        <f t="shared" si="428"/>
        <v>0</v>
      </c>
      <c r="AE635" s="36">
        <f t="shared" si="429"/>
        <v>0</v>
      </c>
      <c r="AF635" s="36">
        <f t="shared" si="430"/>
        <v>0</v>
      </c>
      <c r="AG635" s="36">
        <f t="shared" si="431"/>
        <v>0</v>
      </c>
      <c r="AH635" s="36">
        <f t="shared" si="432"/>
        <v>37991.360000000001</v>
      </c>
    </row>
    <row r="636" spans="1:34" x14ac:dyDescent="0.35">
      <c r="A636" s="31" t="s">
        <v>1841</v>
      </c>
      <c r="B636" s="31" t="s">
        <v>1842</v>
      </c>
      <c r="C636" s="31" t="s">
        <v>1183</v>
      </c>
      <c r="D636" s="31" t="s">
        <v>1843</v>
      </c>
      <c r="E636" s="30">
        <v>46129</v>
      </c>
      <c r="F636" s="30">
        <v>46159</v>
      </c>
      <c r="G636" s="31" t="s">
        <v>401</v>
      </c>
      <c r="H636" s="31">
        <v>-72543.66</v>
      </c>
      <c r="I636" s="31"/>
      <c r="J636" s="31">
        <v>-72543.66</v>
      </c>
      <c r="K636" s="31">
        <v>-4200</v>
      </c>
      <c r="L636" s="31">
        <v>4200</v>
      </c>
      <c r="M636" s="31" t="s">
        <v>504</v>
      </c>
      <c r="N636" s="31" t="s">
        <v>544</v>
      </c>
      <c r="P636" s="65">
        <f t="shared" si="416"/>
        <v>30</v>
      </c>
      <c r="Q636" t="str">
        <f t="shared" si="417"/>
        <v>Crédito</v>
      </c>
      <c r="R636">
        <f t="shared" si="418"/>
        <v>17</v>
      </c>
      <c r="S636">
        <f t="shared" si="419"/>
        <v>5</v>
      </c>
      <c r="T636">
        <f t="shared" si="420"/>
        <v>2026</v>
      </c>
      <c r="U636">
        <f t="shared" si="421"/>
        <v>17</v>
      </c>
      <c r="V636">
        <f t="shared" si="422"/>
        <v>4</v>
      </c>
      <c r="W636">
        <f t="shared" si="423"/>
        <v>2026</v>
      </c>
      <c r="X636" s="59">
        <f t="shared" si="424"/>
        <v>72543.66</v>
      </c>
      <c r="Y636" s="59">
        <f t="shared" si="425"/>
        <v>72543.66</v>
      </c>
      <c r="Z636" t="str">
        <f t="shared" si="408"/>
        <v>Vigente</v>
      </c>
      <c r="AA636" s="39">
        <v>46142</v>
      </c>
      <c r="AB636" s="33">
        <f t="shared" si="426"/>
        <v>4</v>
      </c>
      <c r="AC636" s="33">
        <f t="shared" si="427"/>
        <v>18</v>
      </c>
      <c r="AD636" s="33">
        <f t="shared" si="428"/>
        <v>0</v>
      </c>
      <c r="AE636" s="36">
        <f t="shared" si="429"/>
        <v>0</v>
      </c>
      <c r="AF636" s="36">
        <f t="shared" si="430"/>
        <v>0</v>
      </c>
      <c r="AG636" s="36">
        <f t="shared" si="431"/>
        <v>0</v>
      </c>
      <c r="AH636" s="36">
        <f t="shared" si="432"/>
        <v>72543.66</v>
      </c>
    </row>
    <row r="637" spans="1:34" x14ac:dyDescent="0.35">
      <c r="A637" s="31" t="s">
        <v>1844</v>
      </c>
      <c r="B637" s="31" t="s">
        <v>1845</v>
      </c>
      <c r="C637" s="31" t="s">
        <v>1183</v>
      </c>
      <c r="D637" s="31" t="s">
        <v>1846</v>
      </c>
      <c r="E637" s="30">
        <v>46127</v>
      </c>
      <c r="F637" s="30">
        <v>46157</v>
      </c>
      <c r="G637" s="31" t="s">
        <v>401</v>
      </c>
      <c r="H637" s="31">
        <v>-36264.480000000003</v>
      </c>
      <c r="I637" s="31"/>
      <c r="J637" s="31">
        <v>-36264.480000000003</v>
      </c>
      <c r="K637" s="31">
        <v>-2100</v>
      </c>
      <c r="L637" s="31">
        <v>2100</v>
      </c>
      <c r="M637" s="31" t="s">
        <v>504</v>
      </c>
      <c r="N637" s="31" t="s">
        <v>544</v>
      </c>
      <c r="P637" s="65">
        <f t="shared" si="416"/>
        <v>30</v>
      </c>
      <c r="Q637" t="str">
        <f t="shared" si="417"/>
        <v>Crédito</v>
      </c>
      <c r="R637">
        <f t="shared" si="418"/>
        <v>15</v>
      </c>
      <c r="S637">
        <f t="shared" si="419"/>
        <v>5</v>
      </c>
      <c r="T637">
        <f t="shared" si="420"/>
        <v>2026</v>
      </c>
      <c r="U637">
        <f t="shared" si="421"/>
        <v>15</v>
      </c>
      <c r="V637">
        <f t="shared" si="422"/>
        <v>4</v>
      </c>
      <c r="W637">
        <f t="shared" si="423"/>
        <v>2026</v>
      </c>
      <c r="X637" s="59">
        <f t="shared" si="424"/>
        <v>36264.480000000003</v>
      </c>
      <c r="Y637" s="59">
        <f t="shared" si="425"/>
        <v>36264.480000000003</v>
      </c>
      <c r="Z637" t="str">
        <f t="shared" si="408"/>
        <v>Vigente</v>
      </c>
      <c r="AA637" s="39">
        <v>46142</v>
      </c>
      <c r="AB637" s="33">
        <f t="shared" si="426"/>
        <v>4</v>
      </c>
      <c r="AC637" s="33">
        <f t="shared" si="427"/>
        <v>18</v>
      </c>
      <c r="AD637" s="33">
        <f t="shared" si="428"/>
        <v>0</v>
      </c>
      <c r="AE637" s="36">
        <f t="shared" si="429"/>
        <v>0</v>
      </c>
      <c r="AF637" s="36">
        <f t="shared" si="430"/>
        <v>0</v>
      </c>
      <c r="AG637" s="36">
        <f t="shared" si="431"/>
        <v>0</v>
      </c>
      <c r="AH637" s="36">
        <f t="shared" si="432"/>
        <v>36264.480000000003</v>
      </c>
    </row>
    <row r="638" spans="1:34" x14ac:dyDescent="0.35">
      <c r="A638" s="31" t="s">
        <v>1847</v>
      </c>
      <c r="B638" s="31" t="s">
        <v>1848</v>
      </c>
      <c r="C638" s="31" t="s">
        <v>801</v>
      </c>
      <c r="D638" s="31" t="s">
        <v>1849</v>
      </c>
      <c r="E638" s="30">
        <v>46125</v>
      </c>
      <c r="F638" s="30">
        <v>46155</v>
      </c>
      <c r="G638" s="31" t="s">
        <v>395</v>
      </c>
      <c r="H638" s="31">
        <v>-49860</v>
      </c>
      <c r="I638" s="31">
        <v>-7977.6</v>
      </c>
      <c r="J638" s="31">
        <v>-57837.599999999999</v>
      </c>
      <c r="K638" s="31">
        <v>-57837.599999999999</v>
      </c>
      <c r="L638" s="31">
        <v>57837.599999999999</v>
      </c>
      <c r="M638" s="31" t="s">
        <v>504</v>
      </c>
      <c r="N638" s="31" t="s">
        <v>544</v>
      </c>
      <c r="P638" s="65">
        <f t="shared" si="416"/>
        <v>30</v>
      </c>
      <c r="Q638" t="str">
        <f t="shared" si="417"/>
        <v>Crédito</v>
      </c>
      <c r="R638">
        <f t="shared" si="418"/>
        <v>13</v>
      </c>
      <c r="S638">
        <f t="shared" si="419"/>
        <v>5</v>
      </c>
      <c r="T638">
        <f t="shared" si="420"/>
        <v>2026</v>
      </c>
      <c r="U638">
        <f t="shared" si="421"/>
        <v>13</v>
      </c>
      <c r="V638">
        <f t="shared" si="422"/>
        <v>4</v>
      </c>
      <c r="W638">
        <f t="shared" si="423"/>
        <v>2026</v>
      </c>
      <c r="X638" s="59">
        <f t="shared" si="424"/>
        <v>49860</v>
      </c>
      <c r="Y638" s="59">
        <f t="shared" si="425"/>
        <v>57837.599999999999</v>
      </c>
      <c r="Z638" t="str">
        <f t="shared" si="408"/>
        <v>Vigente</v>
      </c>
      <c r="AA638" s="39">
        <v>46142</v>
      </c>
      <c r="AB638" s="33">
        <f t="shared" si="426"/>
        <v>4</v>
      </c>
      <c r="AC638" s="33">
        <f t="shared" si="427"/>
        <v>18</v>
      </c>
      <c r="AD638" s="33">
        <f t="shared" si="428"/>
        <v>0</v>
      </c>
      <c r="AE638" s="36">
        <f t="shared" si="429"/>
        <v>0</v>
      </c>
      <c r="AF638" s="36">
        <f t="shared" si="430"/>
        <v>0</v>
      </c>
      <c r="AG638" s="36">
        <f t="shared" si="431"/>
        <v>0</v>
      </c>
      <c r="AH638" s="36">
        <f t="shared" si="432"/>
        <v>49860</v>
      </c>
    </row>
    <row r="639" spans="1:34" x14ac:dyDescent="0.35">
      <c r="A639" s="31" t="s">
        <v>1850</v>
      </c>
      <c r="B639" s="31" t="s">
        <v>1851</v>
      </c>
      <c r="C639" s="31" t="s">
        <v>674</v>
      </c>
      <c r="D639" s="31" t="s">
        <v>1852</v>
      </c>
      <c r="E639" s="30">
        <v>46121</v>
      </c>
      <c r="F639" s="30">
        <v>46151</v>
      </c>
      <c r="G639" s="31" t="s">
        <v>401</v>
      </c>
      <c r="H639" s="31">
        <v>-277954.57</v>
      </c>
      <c r="I639" s="31">
        <v>-44472.73</v>
      </c>
      <c r="J639" s="31">
        <v>-322427.3</v>
      </c>
      <c r="K639" s="31">
        <v>-18513.599999999999</v>
      </c>
      <c r="L639" s="31">
        <v>18513.599999999999</v>
      </c>
      <c r="M639" s="31" t="s">
        <v>504</v>
      </c>
      <c r="N639" s="31" t="s">
        <v>544</v>
      </c>
      <c r="P639" s="65">
        <f t="shared" si="416"/>
        <v>30</v>
      </c>
      <c r="Q639" t="str">
        <f t="shared" si="417"/>
        <v>Crédito</v>
      </c>
      <c r="R639">
        <f t="shared" si="418"/>
        <v>9</v>
      </c>
      <c r="S639">
        <f t="shared" si="419"/>
        <v>5</v>
      </c>
      <c r="T639">
        <f t="shared" si="420"/>
        <v>2026</v>
      </c>
      <c r="U639">
        <f t="shared" si="421"/>
        <v>9</v>
      </c>
      <c r="V639">
        <f t="shared" si="422"/>
        <v>4</v>
      </c>
      <c r="W639">
        <f t="shared" si="423"/>
        <v>2026</v>
      </c>
      <c r="X639" s="59">
        <f t="shared" si="424"/>
        <v>277954.57</v>
      </c>
      <c r="Y639" s="59">
        <f t="shared" si="425"/>
        <v>322427.3</v>
      </c>
      <c r="Z639" t="str">
        <f t="shared" si="408"/>
        <v>Vigente</v>
      </c>
      <c r="AA639" s="39">
        <v>46142</v>
      </c>
      <c r="AB639" s="33">
        <f t="shared" si="426"/>
        <v>4</v>
      </c>
      <c r="AC639" s="33">
        <f t="shared" si="427"/>
        <v>18</v>
      </c>
      <c r="AD639" s="33">
        <f t="shared" si="428"/>
        <v>0</v>
      </c>
      <c r="AE639" s="36">
        <f t="shared" si="429"/>
        <v>0</v>
      </c>
      <c r="AF639" s="36">
        <f t="shared" si="430"/>
        <v>0</v>
      </c>
      <c r="AG639" s="36">
        <f t="shared" si="431"/>
        <v>0</v>
      </c>
      <c r="AH639" s="36">
        <f t="shared" si="432"/>
        <v>277954.57</v>
      </c>
    </row>
    <row r="640" spans="1:34" x14ac:dyDescent="0.35">
      <c r="A640" s="31" t="s">
        <v>1853</v>
      </c>
      <c r="B640" s="31" t="s">
        <v>1854</v>
      </c>
      <c r="C640" s="31" t="s">
        <v>674</v>
      </c>
      <c r="D640" s="31" t="s">
        <v>1855</v>
      </c>
      <c r="E640" s="30">
        <v>46121</v>
      </c>
      <c r="F640" s="30">
        <v>46151</v>
      </c>
      <c r="G640" s="31" t="s">
        <v>395</v>
      </c>
      <c r="H640" s="31">
        <v>-12000</v>
      </c>
      <c r="I640" s="31">
        <v>-1920</v>
      </c>
      <c r="J640" s="31">
        <v>-13920</v>
      </c>
      <c r="K640" s="31">
        <v>-13920</v>
      </c>
      <c r="L640" s="31">
        <v>13920</v>
      </c>
      <c r="M640" s="31" t="s">
        <v>504</v>
      </c>
      <c r="N640" s="31" t="s">
        <v>544</v>
      </c>
      <c r="P640" s="65">
        <f t="shared" si="416"/>
        <v>30</v>
      </c>
      <c r="Q640" t="str">
        <f t="shared" si="417"/>
        <v>Crédito</v>
      </c>
      <c r="R640">
        <f t="shared" si="418"/>
        <v>9</v>
      </c>
      <c r="S640">
        <f t="shared" si="419"/>
        <v>5</v>
      </c>
      <c r="T640">
        <f t="shared" si="420"/>
        <v>2026</v>
      </c>
      <c r="U640">
        <f t="shared" si="421"/>
        <v>9</v>
      </c>
      <c r="V640">
        <f t="shared" si="422"/>
        <v>4</v>
      </c>
      <c r="W640">
        <f t="shared" si="423"/>
        <v>2026</v>
      </c>
      <c r="X640" s="59">
        <f t="shared" si="424"/>
        <v>12000</v>
      </c>
      <c r="Y640" s="59">
        <f t="shared" si="425"/>
        <v>13920</v>
      </c>
      <c r="Z640" t="str">
        <f t="shared" si="408"/>
        <v>Vigente</v>
      </c>
      <c r="AA640" s="39">
        <v>46142</v>
      </c>
      <c r="AB640" s="33">
        <f t="shared" si="426"/>
        <v>4</v>
      </c>
      <c r="AC640" s="33">
        <f t="shared" si="427"/>
        <v>18</v>
      </c>
      <c r="AD640" s="33">
        <f t="shared" si="428"/>
        <v>0</v>
      </c>
      <c r="AE640" s="36">
        <f t="shared" si="429"/>
        <v>0</v>
      </c>
      <c r="AF640" s="36">
        <f t="shared" si="430"/>
        <v>0</v>
      </c>
      <c r="AG640" s="36">
        <f t="shared" si="431"/>
        <v>0</v>
      </c>
      <c r="AH640" s="36">
        <f t="shared" si="432"/>
        <v>12000</v>
      </c>
    </row>
    <row r="641" spans="1:34" x14ac:dyDescent="0.35">
      <c r="A641" s="31" t="s">
        <v>1856</v>
      </c>
      <c r="B641" s="31" t="s">
        <v>1857</v>
      </c>
      <c r="C641" s="31" t="s">
        <v>674</v>
      </c>
      <c r="D641" s="31" t="s">
        <v>1858</v>
      </c>
      <c r="E641" s="30">
        <v>46125</v>
      </c>
      <c r="F641" s="30">
        <v>46155</v>
      </c>
      <c r="G641" s="31" t="s">
        <v>395</v>
      </c>
      <c r="H641" s="31">
        <v>-19200</v>
      </c>
      <c r="I641" s="31">
        <v>-3072</v>
      </c>
      <c r="J641" s="31">
        <v>-22272</v>
      </c>
      <c r="K641" s="31">
        <v>-22272</v>
      </c>
      <c r="L641" s="31">
        <v>22272</v>
      </c>
      <c r="M641" s="31" t="s">
        <v>504</v>
      </c>
      <c r="N641" s="31" t="s">
        <v>544</v>
      </c>
      <c r="P641" s="65">
        <f t="shared" si="416"/>
        <v>30</v>
      </c>
      <c r="Q641" t="str">
        <f t="shared" si="417"/>
        <v>Crédito</v>
      </c>
      <c r="R641">
        <f t="shared" si="418"/>
        <v>13</v>
      </c>
      <c r="S641">
        <f t="shared" si="419"/>
        <v>5</v>
      </c>
      <c r="T641">
        <f t="shared" si="420"/>
        <v>2026</v>
      </c>
      <c r="U641">
        <f t="shared" si="421"/>
        <v>13</v>
      </c>
      <c r="V641">
        <f t="shared" si="422"/>
        <v>4</v>
      </c>
      <c r="W641">
        <f t="shared" si="423"/>
        <v>2026</v>
      </c>
      <c r="X641" s="59">
        <f t="shared" si="424"/>
        <v>19200</v>
      </c>
      <c r="Y641" s="59">
        <f t="shared" si="425"/>
        <v>22272</v>
      </c>
      <c r="Z641" t="str">
        <f t="shared" si="408"/>
        <v>Vigente</v>
      </c>
      <c r="AA641" s="39">
        <v>46142</v>
      </c>
      <c r="AB641" s="33">
        <f t="shared" si="426"/>
        <v>4</v>
      </c>
      <c r="AC641" s="33">
        <f t="shared" si="427"/>
        <v>18</v>
      </c>
      <c r="AD641" s="33">
        <f t="shared" si="428"/>
        <v>0</v>
      </c>
      <c r="AE641" s="36">
        <f t="shared" si="429"/>
        <v>0</v>
      </c>
      <c r="AF641" s="36">
        <f t="shared" si="430"/>
        <v>0</v>
      </c>
      <c r="AG641" s="36">
        <f t="shared" si="431"/>
        <v>0</v>
      </c>
      <c r="AH641" s="36">
        <f t="shared" si="432"/>
        <v>19200</v>
      </c>
    </row>
    <row r="642" spans="1:34" x14ac:dyDescent="0.35">
      <c r="A642" s="31" t="s">
        <v>1859</v>
      </c>
      <c r="B642" s="31" t="s">
        <v>1860</v>
      </c>
      <c r="C642" s="31" t="s">
        <v>400</v>
      </c>
      <c r="D642" s="31" t="s">
        <v>1861</v>
      </c>
      <c r="E642" s="30">
        <v>46125</v>
      </c>
      <c r="F642" s="30">
        <v>46155</v>
      </c>
      <c r="G642" s="31" t="s">
        <v>401</v>
      </c>
      <c r="H642" s="31">
        <v>-48947.58</v>
      </c>
      <c r="I642" s="31">
        <v>-7831.61</v>
      </c>
      <c r="J642" s="31">
        <v>-56779.19</v>
      </c>
      <c r="K642" s="31">
        <v>-3281.41</v>
      </c>
      <c r="L642" s="31">
        <v>3281.41</v>
      </c>
      <c r="M642" s="31" t="s">
        <v>504</v>
      </c>
      <c r="N642" s="31" t="s">
        <v>544</v>
      </c>
      <c r="P642" s="65">
        <f t="shared" si="416"/>
        <v>30</v>
      </c>
      <c r="Q642" t="str">
        <f t="shared" si="417"/>
        <v>Crédito</v>
      </c>
      <c r="R642">
        <f t="shared" si="418"/>
        <v>13</v>
      </c>
      <c r="S642">
        <f t="shared" si="419"/>
        <v>5</v>
      </c>
      <c r="T642">
        <f t="shared" si="420"/>
        <v>2026</v>
      </c>
      <c r="U642">
        <f t="shared" si="421"/>
        <v>13</v>
      </c>
      <c r="V642">
        <f t="shared" si="422"/>
        <v>4</v>
      </c>
      <c r="W642">
        <f t="shared" si="423"/>
        <v>2026</v>
      </c>
      <c r="X642" s="59">
        <f t="shared" si="424"/>
        <v>48947.58</v>
      </c>
      <c r="Y642" s="59">
        <f t="shared" si="425"/>
        <v>56779.19</v>
      </c>
      <c r="Z642" t="str">
        <f t="shared" si="408"/>
        <v>Vigente</v>
      </c>
      <c r="AA642" s="39">
        <v>46142</v>
      </c>
      <c r="AB642" s="33">
        <f t="shared" si="426"/>
        <v>4</v>
      </c>
      <c r="AC642" s="33">
        <f t="shared" si="427"/>
        <v>18</v>
      </c>
      <c r="AD642" s="33">
        <f t="shared" si="428"/>
        <v>0</v>
      </c>
      <c r="AE642" s="36">
        <f t="shared" si="429"/>
        <v>0</v>
      </c>
      <c r="AF642" s="36">
        <f t="shared" si="430"/>
        <v>0</v>
      </c>
      <c r="AG642" s="36">
        <f t="shared" si="431"/>
        <v>0</v>
      </c>
      <c r="AH642" s="36">
        <f t="shared" si="432"/>
        <v>48947.58</v>
      </c>
    </row>
    <row r="643" spans="1:34" x14ac:dyDescent="0.35">
      <c r="A643" s="31" t="s">
        <v>1862</v>
      </c>
      <c r="B643" s="31" t="s">
        <v>1860</v>
      </c>
      <c r="C643" s="31" t="s">
        <v>400</v>
      </c>
      <c r="D643" s="31" t="s">
        <v>1863</v>
      </c>
      <c r="E643" s="30">
        <v>46125</v>
      </c>
      <c r="F643" s="30">
        <v>46155</v>
      </c>
      <c r="G643" s="31" t="s">
        <v>401</v>
      </c>
      <c r="H643" s="31">
        <v>-12236.89</v>
      </c>
      <c r="I643" s="31">
        <v>-1957.9</v>
      </c>
      <c r="J643" s="31">
        <v>-14194.79</v>
      </c>
      <c r="K643" s="31">
        <v>-820.35</v>
      </c>
      <c r="L643" s="31">
        <v>820.35</v>
      </c>
      <c r="M643" s="31" t="s">
        <v>504</v>
      </c>
      <c r="N643" s="31" t="s">
        <v>544</v>
      </c>
      <c r="P643" s="65">
        <f t="shared" si="416"/>
        <v>30</v>
      </c>
      <c r="Q643" t="str">
        <f t="shared" si="417"/>
        <v>Crédito</v>
      </c>
      <c r="R643">
        <f t="shared" si="418"/>
        <v>13</v>
      </c>
      <c r="S643">
        <f t="shared" si="419"/>
        <v>5</v>
      </c>
      <c r="T643">
        <f t="shared" si="420"/>
        <v>2026</v>
      </c>
      <c r="U643">
        <f t="shared" si="421"/>
        <v>13</v>
      </c>
      <c r="V643">
        <f t="shared" si="422"/>
        <v>4</v>
      </c>
      <c r="W643">
        <f t="shared" si="423"/>
        <v>2026</v>
      </c>
      <c r="X643" s="59">
        <f t="shared" si="424"/>
        <v>12236.89</v>
      </c>
      <c r="Y643" s="59">
        <f t="shared" si="425"/>
        <v>14194.79</v>
      </c>
      <c r="Z643" t="str">
        <f t="shared" si="408"/>
        <v>Vigente</v>
      </c>
      <c r="AA643" s="39">
        <v>46142</v>
      </c>
      <c r="AB643" s="33">
        <f t="shared" si="426"/>
        <v>4</v>
      </c>
      <c r="AC643" s="33">
        <f t="shared" si="427"/>
        <v>18</v>
      </c>
      <c r="AD643" s="33">
        <f t="shared" si="428"/>
        <v>0</v>
      </c>
      <c r="AE643" s="36">
        <f t="shared" si="429"/>
        <v>0</v>
      </c>
      <c r="AF643" s="36">
        <f t="shared" si="430"/>
        <v>0</v>
      </c>
      <c r="AG643" s="36">
        <f t="shared" si="431"/>
        <v>0</v>
      </c>
      <c r="AH643" s="36">
        <f t="shared" si="432"/>
        <v>12236.89</v>
      </c>
    </row>
    <row r="644" spans="1:34" x14ac:dyDescent="0.35">
      <c r="A644" s="31" t="s">
        <v>1864</v>
      </c>
      <c r="B644" s="31" t="s">
        <v>1865</v>
      </c>
      <c r="C644" s="31" t="s">
        <v>400</v>
      </c>
      <c r="D644" s="31" t="s">
        <v>1866</v>
      </c>
      <c r="E644" s="30">
        <v>46125</v>
      </c>
      <c r="F644" s="30">
        <v>46155</v>
      </c>
      <c r="G644" s="31" t="s">
        <v>401</v>
      </c>
      <c r="H644" s="31">
        <v>-73421.36</v>
      </c>
      <c r="I644" s="31">
        <v>-11747.42</v>
      </c>
      <c r="J644" s="31">
        <v>-85168.78</v>
      </c>
      <c r="K644" s="31">
        <v>-4922.1099999999997</v>
      </c>
      <c r="L644" s="31">
        <v>4922.1099999999997</v>
      </c>
      <c r="M644" s="31" t="s">
        <v>504</v>
      </c>
      <c r="N644" s="31" t="s">
        <v>544</v>
      </c>
      <c r="P644" s="65">
        <f t="shared" si="416"/>
        <v>30</v>
      </c>
      <c r="Q644" t="str">
        <f t="shared" si="417"/>
        <v>Crédito</v>
      </c>
      <c r="R644">
        <f t="shared" si="418"/>
        <v>13</v>
      </c>
      <c r="S644">
        <f t="shared" si="419"/>
        <v>5</v>
      </c>
      <c r="T644">
        <f t="shared" si="420"/>
        <v>2026</v>
      </c>
      <c r="U644">
        <f t="shared" si="421"/>
        <v>13</v>
      </c>
      <c r="V644">
        <f t="shared" si="422"/>
        <v>4</v>
      </c>
      <c r="W644">
        <f t="shared" si="423"/>
        <v>2026</v>
      </c>
      <c r="X644" s="59">
        <f t="shared" si="424"/>
        <v>73421.36</v>
      </c>
      <c r="Y644" s="59">
        <f t="shared" si="425"/>
        <v>85168.78</v>
      </c>
      <c r="Z644" t="str">
        <f t="shared" si="408"/>
        <v>Vigente</v>
      </c>
      <c r="AA644" s="39">
        <v>46142</v>
      </c>
      <c r="AB644" s="33">
        <f t="shared" si="426"/>
        <v>4</v>
      </c>
      <c r="AC644" s="33">
        <f t="shared" si="427"/>
        <v>18</v>
      </c>
      <c r="AD644" s="33">
        <f t="shared" si="428"/>
        <v>0</v>
      </c>
      <c r="AE644" s="36">
        <f t="shared" si="429"/>
        <v>0</v>
      </c>
      <c r="AF644" s="36">
        <f t="shared" si="430"/>
        <v>0</v>
      </c>
      <c r="AG644" s="36">
        <f t="shared" si="431"/>
        <v>0</v>
      </c>
      <c r="AH644" s="36">
        <f t="shared" si="432"/>
        <v>73421.36</v>
      </c>
    </row>
    <row r="645" spans="1:34" x14ac:dyDescent="0.35">
      <c r="A645" s="31" t="s">
        <v>1867</v>
      </c>
      <c r="B645" s="31" t="s">
        <v>1868</v>
      </c>
      <c r="C645" s="31" t="s">
        <v>400</v>
      </c>
      <c r="D645" s="31" t="s">
        <v>1869</v>
      </c>
      <c r="E645" s="30">
        <v>46125</v>
      </c>
      <c r="F645" s="30">
        <v>46155</v>
      </c>
      <c r="G645" s="31" t="s">
        <v>401</v>
      </c>
      <c r="H645" s="31">
        <v>-12236.89</v>
      </c>
      <c r="I645" s="31">
        <v>-1957.9</v>
      </c>
      <c r="J645" s="31">
        <v>-14194.79</v>
      </c>
      <c r="K645" s="31">
        <v>-820.35</v>
      </c>
      <c r="L645" s="31">
        <v>820.35</v>
      </c>
      <c r="M645" s="31" t="s">
        <v>504</v>
      </c>
      <c r="N645" s="31" t="s">
        <v>544</v>
      </c>
      <c r="P645" s="65">
        <f t="shared" si="416"/>
        <v>30</v>
      </c>
      <c r="Q645" t="str">
        <f t="shared" si="417"/>
        <v>Crédito</v>
      </c>
      <c r="R645">
        <f t="shared" si="418"/>
        <v>13</v>
      </c>
      <c r="S645">
        <f t="shared" si="419"/>
        <v>5</v>
      </c>
      <c r="T645">
        <f t="shared" si="420"/>
        <v>2026</v>
      </c>
      <c r="U645">
        <f t="shared" si="421"/>
        <v>13</v>
      </c>
      <c r="V645">
        <f t="shared" si="422"/>
        <v>4</v>
      </c>
      <c r="W645">
        <f t="shared" si="423"/>
        <v>2026</v>
      </c>
      <c r="X645" s="59">
        <f t="shared" si="424"/>
        <v>12236.89</v>
      </c>
      <c r="Y645" s="59">
        <f t="shared" si="425"/>
        <v>14194.79</v>
      </c>
      <c r="Z645" t="str">
        <f t="shared" si="408"/>
        <v>Vigente</v>
      </c>
      <c r="AA645" s="39">
        <v>46142</v>
      </c>
      <c r="AB645" s="33">
        <f t="shared" si="426"/>
        <v>4</v>
      </c>
      <c r="AC645" s="33">
        <f t="shared" si="427"/>
        <v>18</v>
      </c>
      <c r="AD645" s="33">
        <f t="shared" si="428"/>
        <v>0</v>
      </c>
      <c r="AE645" s="36">
        <f t="shared" si="429"/>
        <v>0</v>
      </c>
      <c r="AF645" s="36">
        <f t="shared" si="430"/>
        <v>0</v>
      </c>
      <c r="AG645" s="36">
        <f t="shared" si="431"/>
        <v>0</v>
      </c>
      <c r="AH645" s="36">
        <f t="shared" si="432"/>
        <v>12236.89</v>
      </c>
    </row>
    <row r="646" spans="1:34" x14ac:dyDescent="0.35">
      <c r="A646" s="31" t="s">
        <v>1870</v>
      </c>
      <c r="B646" s="31" t="s">
        <v>1871</v>
      </c>
      <c r="C646" s="31" t="s">
        <v>414</v>
      </c>
      <c r="D646" s="31" t="s">
        <v>1872</v>
      </c>
      <c r="E646" s="30">
        <v>46123</v>
      </c>
      <c r="F646" s="30">
        <v>46153</v>
      </c>
      <c r="G646" s="31" t="s">
        <v>395</v>
      </c>
      <c r="H646" s="31">
        <v>-5100</v>
      </c>
      <c r="I646" s="31">
        <v>-816</v>
      </c>
      <c r="J646" s="31">
        <v>-5916</v>
      </c>
      <c r="K646" s="31">
        <v>-5916</v>
      </c>
      <c r="L646" s="31">
        <v>5916</v>
      </c>
      <c r="M646" s="31" t="s">
        <v>504</v>
      </c>
      <c r="N646" s="31" t="s">
        <v>544</v>
      </c>
      <c r="P646" s="65">
        <f t="shared" si="416"/>
        <v>30</v>
      </c>
      <c r="Q646" t="str">
        <f t="shared" si="417"/>
        <v>Crédito</v>
      </c>
      <c r="R646">
        <f t="shared" si="418"/>
        <v>11</v>
      </c>
      <c r="S646">
        <f t="shared" si="419"/>
        <v>5</v>
      </c>
      <c r="T646">
        <f t="shared" si="420"/>
        <v>2026</v>
      </c>
      <c r="U646">
        <f t="shared" si="421"/>
        <v>11</v>
      </c>
      <c r="V646">
        <f t="shared" si="422"/>
        <v>4</v>
      </c>
      <c r="W646">
        <f t="shared" si="423"/>
        <v>2026</v>
      </c>
      <c r="X646" s="59">
        <f t="shared" si="424"/>
        <v>5100</v>
      </c>
      <c r="Y646" s="59">
        <f t="shared" si="425"/>
        <v>5916</v>
      </c>
      <c r="Z646" t="str">
        <f t="shared" si="408"/>
        <v>Vigente</v>
      </c>
      <c r="AA646" s="39">
        <v>46142</v>
      </c>
      <c r="AB646" s="33">
        <f t="shared" si="426"/>
        <v>4</v>
      </c>
      <c r="AC646" s="33">
        <f t="shared" si="427"/>
        <v>18</v>
      </c>
      <c r="AD646" s="33">
        <f t="shared" si="428"/>
        <v>0</v>
      </c>
      <c r="AE646" s="36">
        <f t="shared" si="429"/>
        <v>0</v>
      </c>
      <c r="AF646" s="36">
        <f t="shared" si="430"/>
        <v>0</v>
      </c>
      <c r="AG646" s="36">
        <f t="shared" si="431"/>
        <v>0</v>
      </c>
      <c r="AH646" s="36">
        <f t="shared" si="432"/>
        <v>5100</v>
      </c>
    </row>
    <row r="647" spans="1:34" x14ac:dyDescent="0.35">
      <c r="A647" s="31" t="s">
        <v>1873</v>
      </c>
      <c r="B647" s="31" t="s">
        <v>1874</v>
      </c>
      <c r="C647" s="31" t="s">
        <v>414</v>
      </c>
      <c r="D647" s="31" t="s">
        <v>1875</v>
      </c>
      <c r="E647" s="30">
        <v>46122</v>
      </c>
      <c r="F647" s="30">
        <v>46152</v>
      </c>
      <c r="G647" s="31" t="s">
        <v>395</v>
      </c>
      <c r="H647" s="31">
        <v>-10320</v>
      </c>
      <c r="I647" s="31">
        <v>-1651.2</v>
      </c>
      <c r="J647" s="31">
        <v>-11971.2</v>
      </c>
      <c r="K647" s="31">
        <v>-11971.2</v>
      </c>
      <c r="L647" s="31">
        <v>11971.2</v>
      </c>
      <c r="M647" s="31" t="s">
        <v>504</v>
      </c>
      <c r="N647" s="31" t="s">
        <v>544</v>
      </c>
      <c r="P647" s="65">
        <f t="shared" si="416"/>
        <v>30</v>
      </c>
      <c r="Q647" t="str">
        <f t="shared" si="417"/>
        <v>Crédito</v>
      </c>
      <c r="R647">
        <f t="shared" si="418"/>
        <v>10</v>
      </c>
      <c r="S647">
        <f t="shared" si="419"/>
        <v>5</v>
      </c>
      <c r="T647">
        <f t="shared" si="420"/>
        <v>2026</v>
      </c>
      <c r="U647">
        <f t="shared" si="421"/>
        <v>10</v>
      </c>
      <c r="V647">
        <f t="shared" si="422"/>
        <v>4</v>
      </c>
      <c r="W647">
        <f t="shared" si="423"/>
        <v>2026</v>
      </c>
      <c r="X647" s="59">
        <f t="shared" si="424"/>
        <v>10320</v>
      </c>
      <c r="Y647" s="59">
        <f t="shared" si="425"/>
        <v>11971.2</v>
      </c>
      <c r="Z647" t="str">
        <f t="shared" si="408"/>
        <v>Vigente</v>
      </c>
      <c r="AA647" s="39">
        <v>46142</v>
      </c>
      <c r="AB647" s="33">
        <f t="shared" si="426"/>
        <v>4</v>
      </c>
      <c r="AC647" s="33">
        <f t="shared" si="427"/>
        <v>18</v>
      </c>
      <c r="AD647" s="33">
        <f t="shared" si="428"/>
        <v>0</v>
      </c>
      <c r="AE647" s="36">
        <f t="shared" si="429"/>
        <v>0</v>
      </c>
      <c r="AF647" s="36">
        <f t="shared" si="430"/>
        <v>0</v>
      </c>
      <c r="AG647" s="36">
        <f t="shared" si="431"/>
        <v>0</v>
      </c>
      <c r="AH647" s="36">
        <f t="shared" si="432"/>
        <v>10320</v>
      </c>
    </row>
    <row r="648" spans="1:34" x14ac:dyDescent="0.35">
      <c r="A648" s="31" t="s">
        <v>1876</v>
      </c>
      <c r="B648" s="31" t="s">
        <v>1877</v>
      </c>
      <c r="C648" s="31" t="s">
        <v>1329</v>
      </c>
      <c r="D648" s="31" t="s">
        <v>1878</v>
      </c>
      <c r="E648" s="30">
        <v>46121</v>
      </c>
      <c r="F648" s="30">
        <v>46151</v>
      </c>
      <c r="G648" s="31" t="s">
        <v>401</v>
      </c>
      <c r="H648" s="31">
        <v>-90213.33</v>
      </c>
      <c r="I648" s="31"/>
      <c r="J648" s="31">
        <v>-90213.33</v>
      </c>
      <c r="K648" s="31">
        <v>-5180</v>
      </c>
      <c r="L648" s="31">
        <v>5180</v>
      </c>
      <c r="M648" s="31" t="s">
        <v>504</v>
      </c>
      <c r="N648" s="31" t="s">
        <v>544</v>
      </c>
      <c r="P648" s="65">
        <f t="shared" si="416"/>
        <v>30</v>
      </c>
      <c r="Q648" t="str">
        <f t="shared" si="417"/>
        <v>Crédito</v>
      </c>
      <c r="R648">
        <f t="shared" si="418"/>
        <v>9</v>
      </c>
      <c r="S648">
        <f t="shared" si="419"/>
        <v>5</v>
      </c>
      <c r="T648">
        <f t="shared" si="420"/>
        <v>2026</v>
      </c>
      <c r="U648">
        <f t="shared" si="421"/>
        <v>9</v>
      </c>
      <c r="V648">
        <f t="shared" si="422"/>
        <v>4</v>
      </c>
      <c r="W648">
        <f t="shared" si="423"/>
        <v>2026</v>
      </c>
      <c r="X648" s="59">
        <f t="shared" si="424"/>
        <v>90213.33</v>
      </c>
      <c r="Y648" s="59">
        <f t="shared" si="425"/>
        <v>90213.33</v>
      </c>
      <c r="Z648" t="str">
        <f t="shared" si="408"/>
        <v>Vigente</v>
      </c>
      <c r="AA648" s="39">
        <v>46142</v>
      </c>
      <c r="AB648" s="33">
        <f t="shared" si="426"/>
        <v>4</v>
      </c>
      <c r="AC648" s="33">
        <f t="shared" si="427"/>
        <v>18</v>
      </c>
      <c r="AD648" s="33">
        <f t="shared" si="428"/>
        <v>0</v>
      </c>
      <c r="AE648" s="36">
        <f t="shared" si="429"/>
        <v>0</v>
      </c>
      <c r="AF648" s="36">
        <f t="shared" si="430"/>
        <v>0</v>
      </c>
      <c r="AG648" s="36">
        <f t="shared" si="431"/>
        <v>0</v>
      </c>
      <c r="AH648" s="36">
        <f t="shared" si="432"/>
        <v>90213.33</v>
      </c>
    </row>
    <row r="649" spans="1:34" x14ac:dyDescent="0.35">
      <c r="A649" s="31" t="s">
        <v>1768</v>
      </c>
      <c r="B649" s="31" t="s">
        <v>1769</v>
      </c>
      <c r="C649" s="31" t="s">
        <v>1329</v>
      </c>
      <c r="D649" s="31" t="s">
        <v>1770</v>
      </c>
      <c r="E649" s="30">
        <v>46120</v>
      </c>
      <c r="F649" s="30">
        <v>46150</v>
      </c>
      <c r="G649" s="31" t="s">
        <v>395</v>
      </c>
      <c r="H649" s="31">
        <v>-8580</v>
      </c>
      <c r="I649" s="31">
        <v>-1372.8</v>
      </c>
      <c r="J649" s="31">
        <v>-9952.7999999999993</v>
      </c>
      <c r="K649" s="31">
        <v>-9952.7999999999993</v>
      </c>
      <c r="L649" s="31">
        <v>9952.7999999999993</v>
      </c>
      <c r="M649" s="31" t="s">
        <v>504</v>
      </c>
      <c r="N649" s="31" t="s">
        <v>544</v>
      </c>
      <c r="P649" s="65">
        <f t="shared" si="416"/>
        <v>30</v>
      </c>
      <c r="Q649" t="str">
        <f t="shared" si="417"/>
        <v>Crédito</v>
      </c>
      <c r="R649">
        <f t="shared" si="418"/>
        <v>8</v>
      </c>
      <c r="S649">
        <f t="shared" si="419"/>
        <v>5</v>
      </c>
      <c r="T649">
        <f t="shared" si="420"/>
        <v>2026</v>
      </c>
      <c r="U649">
        <f t="shared" si="421"/>
        <v>8</v>
      </c>
      <c r="V649">
        <f t="shared" si="422"/>
        <v>4</v>
      </c>
      <c r="W649">
        <f t="shared" si="423"/>
        <v>2026</v>
      </c>
      <c r="X649" s="59">
        <f t="shared" si="424"/>
        <v>8580</v>
      </c>
      <c r="Y649" s="59">
        <f t="shared" si="425"/>
        <v>9952.7999999999993</v>
      </c>
      <c r="Z649" t="str">
        <f t="shared" si="408"/>
        <v>Vigente</v>
      </c>
      <c r="AA649" s="39">
        <v>46142</v>
      </c>
      <c r="AB649" s="33">
        <f t="shared" si="426"/>
        <v>4</v>
      </c>
      <c r="AC649" s="33">
        <f t="shared" si="427"/>
        <v>18</v>
      </c>
      <c r="AD649" s="33">
        <f t="shared" si="428"/>
        <v>0</v>
      </c>
      <c r="AE649" s="36">
        <f t="shared" si="429"/>
        <v>0</v>
      </c>
      <c r="AF649" s="36">
        <f t="shared" si="430"/>
        <v>0</v>
      </c>
      <c r="AG649" s="36">
        <f t="shared" si="431"/>
        <v>0</v>
      </c>
      <c r="AH649" s="36">
        <f t="shared" si="432"/>
        <v>8580</v>
      </c>
    </row>
    <row r="650" spans="1:34" x14ac:dyDescent="0.35">
      <c r="A650" s="31" t="s">
        <v>1771</v>
      </c>
      <c r="B650" s="31" t="s">
        <v>1772</v>
      </c>
      <c r="C650" s="31" t="s">
        <v>1329</v>
      </c>
      <c r="D650" s="31" t="s">
        <v>1773</v>
      </c>
      <c r="E650" s="30">
        <v>46120</v>
      </c>
      <c r="F650" s="30">
        <v>46150</v>
      </c>
      <c r="G650" s="31" t="s">
        <v>395</v>
      </c>
      <c r="H650" s="31">
        <v>-10538</v>
      </c>
      <c r="I650" s="31">
        <v>-1686.08</v>
      </c>
      <c r="J650" s="31">
        <v>-12224.08</v>
      </c>
      <c r="K650" s="31">
        <v>-12224.08</v>
      </c>
      <c r="L650" s="31">
        <v>12224.08</v>
      </c>
      <c r="M650" s="31" t="s">
        <v>504</v>
      </c>
      <c r="N650" s="31" t="s">
        <v>544</v>
      </c>
      <c r="P650" s="65">
        <f t="shared" si="416"/>
        <v>30</v>
      </c>
      <c r="Q650" t="str">
        <f t="shared" si="417"/>
        <v>Crédito</v>
      </c>
      <c r="R650">
        <f t="shared" si="418"/>
        <v>8</v>
      </c>
      <c r="S650">
        <f t="shared" si="419"/>
        <v>5</v>
      </c>
      <c r="T650">
        <f t="shared" si="420"/>
        <v>2026</v>
      </c>
      <c r="U650">
        <f t="shared" si="421"/>
        <v>8</v>
      </c>
      <c r="V650">
        <f t="shared" si="422"/>
        <v>4</v>
      </c>
      <c r="W650">
        <f t="shared" si="423"/>
        <v>2026</v>
      </c>
      <c r="X650" s="59">
        <f t="shared" si="424"/>
        <v>10538</v>
      </c>
      <c r="Y650" s="59">
        <f t="shared" si="425"/>
        <v>12224.08</v>
      </c>
      <c r="Z650" t="str">
        <f t="shared" si="408"/>
        <v>Vigente</v>
      </c>
      <c r="AA650" s="39">
        <v>46142</v>
      </c>
      <c r="AB650" s="33">
        <f t="shared" si="426"/>
        <v>4</v>
      </c>
      <c r="AC650" s="33">
        <f t="shared" si="427"/>
        <v>18</v>
      </c>
      <c r="AD650" s="33">
        <f t="shared" si="428"/>
        <v>0</v>
      </c>
      <c r="AE650" s="36">
        <f t="shared" si="429"/>
        <v>0</v>
      </c>
      <c r="AF650" s="36">
        <f t="shared" si="430"/>
        <v>0</v>
      </c>
      <c r="AG650" s="36">
        <f t="shared" si="431"/>
        <v>0</v>
      </c>
      <c r="AH650" s="36">
        <f t="shared" si="432"/>
        <v>10538</v>
      </c>
    </row>
    <row r="651" spans="1:34" x14ac:dyDescent="0.35">
      <c r="A651" s="31" t="s">
        <v>1774</v>
      </c>
      <c r="B651" s="31" t="s">
        <v>1775</v>
      </c>
      <c r="C651" s="31" t="s">
        <v>1329</v>
      </c>
      <c r="D651" s="31" t="s">
        <v>1776</v>
      </c>
      <c r="E651" s="30">
        <v>46120</v>
      </c>
      <c r="F651" s="30">
        <v>46150</v>
      </c>
      <c r="G651" s="31" t="s">
        <v>395</v>
      </c>
      <c r="H651" s="31">
        <v>-31614</v>
      </c>
      <c r="I651" s="31">
        <v>-5058.24</v>
      </c>
      <c r="J651" s="31">
        <v>-36672.239999999998</v>
      </c>
      <c r="K651" s="31">
        <v>-36672.239999999998</v>
      </c>
      <c r="L651" s="31">
        <v>36672.239999999998</v>
      </c>
      <c r="M651" s="31" t="s">
        <v>504</v>
      </c>
      <c r="N651" s="31" t="s">
        <v>544</v>
      </c>
      <c r="P651" s="65">
        <f t="shared" si="416"/>
        <v>30</v>
      </c>
      <c r="Q651" t="str">
        <f t="shared" si="417"/>
        <v>Crédito</v>
      </c>
      <c r="R651">
        <f t="shared" si="418"/>
        <v>8</v>
      </c>
      <c r="S651">
        <f t="shared" si="419"/>
        <v>5</v>
      </c>
      <c r="T651">
        <f t="shared" si="420"/>
        <v>2026</v>
      </c>
      <c r="U651">
        <f t="shared" si="421"/>
        <v>8</v>
      </c>
      <c r="V651">
        <f t="shared" si="422"/>
        <v>4</v>
      </c>
      <c r="W651">
        <f t="shared" si="423"/>
        <v>2026</v>
      </c>
      <c r="X651" s="59">
        <f t="shared" si="424"/>
        <v>31614</v>
      </c>
      <c r="Y651" s="59">
        <f t="shared" si="425"/>
        <v>36672.239999999998</v>
      </c>
      <c r="Z651" t="str">
        <f t="shared" si="408"/>
        <v>Vigente</v>
      </c>
      <c r="AA651" s="39">
        <v>46142</v>
      </c>
      <c r="AB651" s="33">
        <f t="shared" si="426"/>
        <v>4</v>
      </c>
      <c r="AC651" s="33">
        <f t="shared" si="427"/>
        <v>18</v>
      </c>
      <c r="AD651" s="33">
        <f t="shared" si="428"/>
        <v>0</v>
      </c>
      <c r="AE651" s="36">
        <f t="shared" si="429"/>
        <v>0</v>
      </c>
      <c r="AF651" s="36">
        <f t="shared" si="430"/>
        <v>0</v>
      </c>
      <c r="AG651" s="36">
        <f t="shared" si="431"/>
        <v>0</v>
      </c>
      <c r="AH651" s="36">
        <f t="shared" si="432"/>
        <v>31614</v>
      </c>
    </row>
    <row r="652" spans="1:34" x14ac:dyDescent="0.35">
      <c r="A652" s="31" t="s">
        <v>1777</v>
      </c>
      <c r="B652" s="31" t="s">
        <v>1778</v>
      </c>
      <c r="C652" s="31" t="s">
        <v>674</v>
      </c>
      <c r="D652" s="31" t="s">
        <v>1779</v>
      </c>
      <c r="E652" s="30">
        <v>46120</v>
      </c>
      <c r="F652" s="30">
        <v>46150</v>
      </c>
      <c r="G652" s="31" t="s">
        <v>395</v>
      </c>
      <c r="H652" s="31">
        <v>-4500</v>
      </c>
      <c r="I652" s="31">
        <v>-720</v>
      </c>
      <c r="J652" s="31">
        <v>-5220</v>
      </c>
      <c r="K652" s="31">
        <v>-5220</v>
      </c>
      <c r="L652" s="31">
        <v>5220</v>
      </c>
      <c r="M652" s="31" t="s">
        <v>504</v>
      </c>
      <c r="N652" s="31" t="s">
        <v>544</v>
      </c>
      <c r="P652" s="65">
        <f t="shared" si="416"/>
        <v>30</v>
      </c>
      <c r="Q652" t="str">
        <f t="shared" si="417"/>
        <v>Crédito</v>
      </c>
      <c r="R652">
        <f t="shared" si="418"/>
        <v>8</v>
      </c>
      <c r="S652">
        <f t="shared" si="419"/>
        <v>5</v>
      </c>
      <c r="T652">
        <f t="shared" si="420"/>
        <v>2026</v>
      </c>
      <c r="U652">
        <f t="shared" si="421"/>
        <v>8</v>
      </c>
      <c r="V652">
        <f t="shared" si="422"/>
        <v>4</v>
      </c>
      <c r="W652">
        <f t="shared" si="423"/>
        <v>2026</v>
      </c>
      <c r="X652" s="59">
        <f t="shared" si="424"/>
        <v>4500</v>
      </c>
      <c r="Y652" s="59">
        <f t="shared" si="425"/>
        <v>5220</v>
      </c>
      <c r="Z652" t="str">
        <f t="shared" si="408"/>
        <v>Vigente</v>
      </c>
      <c r="AA652" s="39">
        <v>46142</v>
      </c>
      <c r="AB652" s="33">
        <f t="shared" si="426"/>
        <v>4</v>
      </c>
      <c r="AC652" s="33">
        <f t="shared" si="427"/>
        <v>18</v>
      </c>
      <c r="AD652" s="33">
        <f t="shared" si="428"/>
        <v>0</v>
      </c>
      <c r="AE652" s="36">
        <f t="shared" si="429"/>
        <v>0</v>
      </c>
      <c r="AF652" s="36">
        <f t="shared" si="430"/>
        <v>0</v>
      </c>
      <c r="AG652" s="36">
        <f t="shared" si="431"/>
        <v>0</v>
      </c>
      <c r="AH652" s="36">
        <f t="shared" si="432"/>
        <v>4500</v>
      </c>
    </row>
    <row r="653" spans="1:34" x14ac:dyDescent="0.35">
      <c r="A653" s="31" t="s">
        <v>1780</v>
      </c>
      <c r="B653" s="31" t="s">
        <v>1781</v>
      </c>
      <c r="C653" s="31" t="s">
        <v>674</v>
      </c>
      <c r="D653" s="31" t="s">
        <v>1782</v>
      </c>
      <c r="E653" s="30">
        <v>46120</v>
      </c>
      <c r="F653" s="30">
        <v>46150</v>
      </c>
      <c r="G653" s="31" t="s">
        <v>395</v>
      </c>
      <c r="H653" s="31">
        <v>-4500</v>
      </c>
      <c r="I653" s="31">
        <v>-720</v>
      </c>
      <c r="J653" s="31">
        <v>-5220</v>
      </c>
      <c r="K653" s="31">
        <v>-5220</v>
      </c>
      <c r="L653" s="31">
        <v>5220</v>
      </c>
      <c r="M653" s="31" t="s">
        <v>504</v>
      </c>
      <c r="N653" s="31" t="s">
        <v>544</v>
      </c>
      <c r="P653" s="65">
        <f t="shared" si="416"/>
        <v>30</v>
      </c>
      <c r="Q653" t="str">
        <f t="shared" si="417"/>
        <v>Crédito</v>
      </c>
      <c r="R653">
        <f t="shared" si="418"/>
        <v>8</v>
      </c>
      <c r="S653">
        <f t="shared" si="419"/>
        <v>5</v>
      </c>
      <c r="T653">
        <f t="shared" si="420"/>
        <v>2026</v>
      </c>
      <c r="U653">
        <f t="shared" si="421"/>
        <v>8</v>
      </c>
      <c r="V653">
        <f t="shared" si="422"/>
        <v>4</v>
      </c>
      <c r="W653">
        <f t="shared" si="423"/>
        <v>2026</v>
      </c>
      <c r="X653" s="59">
        <f t="shared" si="424"/>
        <v>4500</v>
      </c>
      <c r="Y653" s="59">
        <f t="shared" si="425"/>
        <v>5220</v>
      </c>
      <c r="Z653" t="str">
        <f t="shared" si="408"/>
        <v>Vigente</v>
      </c>
      <c r="AA653" s="39">
        <v>46142</v>
      </c>
      <c r="AB653" s="33">
        <f t="shared" si="426"/>
        <v>4</v>
      </c>
      <c r="AC653" s="33">
        <f t="shared" si="427"/>
        <v>18</v>
      </c>
      <c r="AD653" s="33">
        <f t="shared" si="428"/>
        <v>0</v>
      </c>
      <c r="AE653" s="36">
        <f t="shared" si="429"/>
        <v>0</v>
      </c>
      <c r="AF653" s="36">
        <f t="shared" si="430"/>
        <v>0</v>
      </c>
      <c r="AG653" s="36">
        <f t="shared" si="431"/>
        <v>0</v>
      </c>
      <c r="AH653" s="36">
        <f t="shared" si="432"/>
        <v>4500</v>
      </c>
    </row>
    <row r="654" spans="1:34" x14ac:dyDescent="0.35">
      <c r="A654" s="31" t="s">
        <v>1783</v>
      </c>
      <c r="B654" s="31" t="s">
        <v>1784</v>
      </c>
      <c r="C654" s="31" t="s">
        <v>414</v>
      </c>
      <c r="D654" s="31" t="s">
        <v>1785</v>
      </c>
      <c r="E654" s="30">
        <v>46118</v>
      </c>
      <c r="F654" s="30">
        <v>46148</v>
      </c>
      <c r="G654" s="31" t="s">
        <v>395</v>
      </c>
      <c r="H654" s="31">
        <v>-2900</v>
      </c>
      <c r="I654" s="31">
        <v>-464</v>
      </c>
      <c r="J654" s="31">
        <v>-3364</v>
      </c>
      <c r="K654" s="31">
        <v>-3364</v>
      </c>
      <c r="L654" s="31">
        <v>3364</v>
      </c>
      <c r="M654" s="31" t="s">
        <v>504</v>
      </c>
      <c r="N654" s="31" t="s">
        <v>544</v>
      </c>
      <c r="P654" s="65">
        <f t="shared" si="416"/>
        <v>30</v>
      </c>
      <c r="Q654" t="str">
        <f t="shared" si="417"/>
        <v>Crédito</v>
      </c>
      <c r="R654">
        <f t="shared" si="418"/>
        <v>6</v>
      </c>
      <c r="S654">
        <f t="shared" si="419"/>
        <v>5</v>
      </c>
      <c r="T654">
        <f t="shared" si="420"/>
        <v>2026</v>
      </c>
      <c r="U654">
        <f t="shared" si="421"/>
        <v>6</v>
      </c>
      <c r="V654">
        <f t="shared" si="422"/>
        <v>4</v>
      </c>
      <c r="W654">
        <f t="shared" si="423"/>
        <v>2026</v>
      </c>
      <c r="X654" s="59">
        <f t="shared" si="424"/>
        <v>2900</v>
      </c>
      <c r="Y654" s="59">
        <f t="shared" si="425"/>
        <v>3364</v>
      </c>
      <c r="Z654" t="str">
        <f t="shared" si="408"/>
        <v>Vigente</v>
      </c>
      <c r="AA654" s="39">
        <v>46142</v>
      </c>
      <c r="AB654" s="33">
        <f t="shared" si="426"/>
        <v>4</v>
      </c>
      <c r="AC654" s="33">
        <f t="shared" si="427"/>
        <v>18</v>
      </c>
      <c r="AD654" s="33">
        <f t="shared" si="428"/>
        <v>0</v>
      </c>
      <c r="AE654" s="36">
        <f t="shared" si="429"/>
        <v>0</v>
      </c>
      <c r="AF654" s="36">
        <f t="shared" si="430"/>
        <v>0</v>
      </c>
      <c r="AG654" s="36">
        <f t="shared" si="431"/>
        <v>0</v>
      </c>
      <c r="AH654" s="36">
        <f t="shared" si="432"/>
        <v>2900</v>
      </c>
    </row>
    <row r="655" spans="1:34" x14ac:dyDescent="0.35">
      <c r="A655" s="31" t="s">
        <v>1786</v>
      </c>
      <c r="B655" s="31" t="s">
        <v>1787</v>
      </c>
      <c r="C655" s="31" t="s">
        <v>801</v>
      </c>
      <c r="D655" s="31" t="s">
        <v>1788</v>
      </c>
      <c r="E655" s="30">
        <v>46121</v>
      </c>
      <c r="F655" s="30">
        <v>46151</v>
      </c>
      <c r="G655" s="31" t="s">
        <v>395</v>
      </c>
      <c r="H655" s="31">
        <v>-59832</v>
      </c>
      <c r="I655" s="31">
        <v>-9573.1200000000008</v>
      </c>
      <c r="J655" s="31">
        <v>-69405.119999999995</v>
      </c>
      <c r="K655" s="31">
        <v>-69405.119999999995</v>
      </c>
      <c r="L655" s="31">
        <v>69405.119999999995</v>
      </c>
      <c r="M655" s="31" t="s">
        <v>504</v>
      </c>
      <c r="N655" s="31" t="s">
        <v>544</v>
      </c>
      <c r="P655" s="65">
        <f t="shared" si="416"/>
        <v>30</v>
      </c>
      <c r="Q655" t="str">
        <f t="shared" si="417"/>
        <v>Crédito</v>
      </c>
      <c r="R655">
        <f t="shared" si="418"/>
        <v>9</v>
      </c>
      <c r="S655">
        <f t="shared" si="419"/>
        <v>5</v>
      </c>
      <c r="T655">
        <f t="shared" si="420"/>
        <v>2026</v>
      </c>
      <c r="U655">
        <f t="shared" si="421"/>
        <v>9</v>
      </c>
      <c r="V655">
        <f t="shared" si="422"/>
        <v>4</v>
      </c>
      <c r="W655">
        <f t="shared" si="423"/>
        <v>2026</v>
      </c>
      <c r="X655" s="59">
        <f t="shared" si="424"/>
        <v>59832</v>
      </c>
      <c r="Y655" s="59">
        <f t="shared" si="425"/>
        <v>69405.119999999995</v>
      </c>
      <c r="Z655" t="str">
        <f t="shared" si="408"/>
        <v>Vigente</v>
      </c>
      <c r="AA655" s="39">
        <v>46142</v>
      </c>
      <c r="AB655" s="33">
        <f t="shared" si="426"/>
        <v>4</v>
      </c>
      <c r="AC655" s="33">
        <f t="shared" si="427"/>
        <v>18</v>
      </c>
      <c r="AD655" s="33">
        <f t="shared" si="428"/>
        <v>0</v>
      </c>
      <c r="AE655" s="36">
        <f t="shared" si="429"/>
        <v>0</v>
      </c>
      <c r="AF655" s="36">
        <f t="shared" si="430"/>
        <v>0</v>
      </c>
      <c r="AG655" s="36">
        <f t="shared" si="431"/>
        <v>0</v>
      </c>
      <c r="AH655" s="36">
        <f t="shared" si="432"/>
        <v>59832</v>
      </c>
    </row>
    <row r="656" spans="1:34" x14ac:dyDescent="0.35">
      <c r="A656" s="31" t="s">
        <v>1789</v>
      </c>
      <c r="B656" s="31" t="s">
        <v>1790</v>
      </c>
      <c r="C656" s="31" t="s">
        <v>414</v>
      </c>
      <c r="D656" s="31" t="s">
        <v>1791</v>
      </c>
      <c r="E656" s="30">
        <v>46113</v>
      </c>
      <c r="F656" s="30">
        <v>46143</v>
      </c>
      <c r="G656" s="31" t="s">
        <v>395</v>
      </c>
      <c r="H656" s="31">
        <v>-11000</v>
      </c>
      <c r="I656" s="31">
        <v>-1760</v>
      </c>
      <c r="J656" s="31">
        <v>-12760</v>
      </c>
      <c r="K656" s="31">
        <v>-12760</v>
      </c>
      <c r="L656" s="31">
        <v>12760</v>
      </c>
      <c r="M656" s="31" t="s">
        <v>504</v>
      </c>
      <c r="N656" s="31" t="s">
        <v>544</v>
      </c>
      <c r="P656" s="65">
        <f t="shared" si="416"/>
        <v>30</v>
      </c>
      <c r="Q656" t="str">
        <f t="shared" si="417"/>
        <v>Crédito</v>
      </c>
      <c r="R656">
        <f t="shared" si="418"/>
        <v>1</v>
      </c>
      <c r="S656">
        <f t="shared" si="419"/>
        <v>5</v>
      </c>
      <c r="T656">
        <f t="shared" si="420"/>
        <v>2026</v>
      </c>
      <c r="U656">
        <f t="shared" si="421"/>
        <v>1</v>
      </c>
      <c r="V656">
        <f t="shared" si="422"/>
        <v>4</v>
      </c>
      <c r="W656">
        <f t="shared" si="423"/>
        <v>2026</v>
      </c>
      <c r="X656" s="59">
        <f t="shared" si="424"/>
        <v>11000</v>
      </c>
      <c r="Y656" s="59">
        <f t="shared" si="425"/>
        <v>12760</v>
      </c>
      <c r="Z656" t="str">
        <f t="shared" si="408"/>
        <v>Vigente</v>
      </c>
      <c r="AA656" s="39">
        <v>46142</v>
      </c>
      <c r="AB656" s="33">
        <f t="shared" si="426"/>
        <v>4</v>
      </c>
      <c r="AC656" s="33">
        <f t="shared" si="427"/>
        <v>18</v>
      </c>
      <c r="AD656" s="33">
        <f t="shared" si="428"/>
        <v>0</v>
      </c>
      <c r="AE656" s="36">
        <f t="shared" si="429"/>
        <v>0</v>
      </c>
      <c r="AF656" s="36">
        <f t="shared" si="430"/>
        <v>0</v>
      </c>
      <c r="AG656" s="36">
        <f t="shared" si="431"/>
        <v>0</v>
      </c>
      <c r="AH656" s="36">
        <f t="shared" si="432"/>
        <v>11000</v>
      </c>
    </row>
    <row r="657" spans="1:34" x14ac:dyDescent="0.35">
      <c r="A657" s="31" t="s">
        <v>1792</v>
      </c>
      <c r="B657" s="31" t="s">
        <v>1793</v>
      </c>
      <c r="C657" s="31" t="s">
        <v>407</v>
      </c>
      <c r="D657" s="31" t="s">
        <v>1794</v>
      </c>
      <c r="E657" s="30">
        <v>46113</v>
      </c>
      <c r="F657" s="30">
        <v>46143</v>
      </c>
      <c r="G657" s="31" t="s">
        <v>395</v>
      </c>
      <c r="H657" s="31">
        <v>-9450</v>
      </c>
      <c r="I657" s="31">
        <v>-1512</v>
      </c>
      <c r="J657" s="31">
        <v>-10962</v>
      </c>
      <c r="K657" s="31">
        <v>-10962</v>
      </c>
      <c r="L657" s="31">
        <v>10962</v>
      </c>
      <c r="M657" s="31" t="s">
        <v>504</v>
      </c>
      <c r="N657" s="31" t="s">
        <v>544</v>
      </c>
      <c r="P657" s="65">
        <f t="shared" si="416"/>
        <v>30</v>
      </c>
      <c r="Q657" t="str">
        <f t="shared" si="417"/>
        <v>Crédito</v>
      </c>
      <c r="R657">
        <f t="shared" si="418"/>
        <v>1</v>
      </c>
      <c r="S657">
        <f t="shared" si="419"/>
        <v>5</v>
      </c>
      <c r="T657">
        <f t="shared" si="420"/>
        <v>2026</v>
      </c>
      <c r="U657">
        <f t="shared" si="421"/>
        <v>1</v>
      </c>
      <c r="V657">
        <f t="shared" si="422"/>
        <v>4</v>
      </c>
      <c r="W657">
        <f t="shared" si="423"/>
        <v>2026</v>
      </c>
      <c r="X657" s="59">
        <f t="shared" si="424"/>
        <v>9450</v>
      </c>
      <c r="Y657" s="59">
        <f t="shared" si="425"/>
        <v>10962</v>
      </c>
      <c r="Z657" t="str">
        <f t="shared" si="408"/>
        <v>Vigente</v>
      </c>
      <c r="AA657" s="39">
        <v>46142</v>
      </c>
      <c r="AB657" s="33">
        <f t="shared" si="426"/>
        <v>4</v>
      </c>
      <c r="AC657" s="33">
        <f t="shared" si="427"/>
        <v>18</v>
      </c>
      <c r="AD657" s="33">
        <f t="shared" si="428"/>
        <v>0</v>
      </c>
      <c r="AE657" s="36">
        <f t="shared" si="429"/>
        <v>0</v>
      </c>
      <c r="AF657" s="36">
        <f t="shared" si="430"/>
        <v>0</v>
      </c>
      <c r="AG657" s="36">
        <f t="shared" si="431"/>
        <v>0</v>
      </c>
      <c r="AH657" s="36">
        <f t="shared" si="432"/>
        <v>9450</v>
      </c>
    </row>
    <row r="658" spans="1:34" x14ac:dyDescent="0.35">
      <c r="A658" s="13" t="s">
        <v>1741</v>
      </c>
      <c r="B658" s="13" t="s">
        <v>1742</v>
      </c>
      <c r="C658" s="13" t="s">
        <v>644</v>
      </c>
      <c r="D658" s="13" t="s">
        <v>1267</v>
      </c>
      <c r="E658" s="70">
        <v>46109</v>
      </c>
      <c r="F658" s="70">
        <v>46169</v>
      </c>
      <c r="G658" s="13" t="s">
        <v>401</v>
      </c>
      <c r="H658" s="13">
        <v>-1111519.42</v>
      </c>
      <c r="I658" s="13">
        <v>-177843.11</v>
      </c>
      <c r="J658" s="13">
        <v>-1289362.53</v>
      </c>
      <c r="K658" s="13">
        <v>-72453.600000000006</v>
      </c>
      <c r="L658" s="13">
        <v>72453.600000000006</v>
      </c>
      <c r="M658" s="13" t="s">
        <v>504</v>
      </c>
      <c r="N658" s="31" t="s">
        <v>544</v>
      </c>
      <c r="P658" s="65">
        <f t="shared" si="416"/>
        <v>60</v>
      </c>
      <c r="Q658" t="str">
        <f t="shared" si="417"/>
        <v>Crédito</v>
      </c>
      <c r="R658">
        <f t="shared" si="418"/>
        <v>27</v>
      </c>
      <c r="S658">
        <f t="shared" si="419"/>
        <v>5</v>
      </c>
      <c r="T658">
        <f t="shared" si="420"/>
        <v>2026</v>
      </c>
      <c r="U658">
        <f t="shared" si="421"/>
        <v>28</v>
      </c>
      <c r="V658">
        <f t="shared" si="422"/>
        <v>3</v>
      </c>
      <c r="W658">
        <f t="shared" si="423"/>
        <v>2026</v>
      </c>
      <c r="X658" s="59">
        <f t="shared" si="424"/>
        <v>1111519.42</v>
      </c>
      <c r="Y658" s="59">
        <f t="shared" si="425"/>
        <v>1289362.53</v>
      </c>
      <c r="Z658" t="str">
        <f t="shared" si="408"/>
        <v>Vigente</v>
      </c>
      <c r="AA658" s="39">
        <v>46142</v>
      </c>
      <c r="AB658" s="33">
        <f t="shared" si="426"/>
        <v>4</v>
      </c>
      <c r="AC658" s="33">
        <f t="shared" si="427"/>
        <v>18</v>
      </c>
      <c r="AD658" s="33">
        <f t="shared" si="428"/>
        <v>0</v>
      </c>
      <c r="AE658" s="36">
        <f t="shared" si="429"/>
        <v>0</v>
      </c>
      <c r="AF658" s="36">
        <f t="shared" si="430"/>
        <v>0</v>
      </c>
      <c r="AG658" s="36">
        <f t="shared" si="431"/>
        <v>0</v>
      </c>
      <c r="AH658" s="36">
        <f t="shared" si="432"/>
        <v>1111519.42</v>
      </c>
    </row>
    <row r="659" spans="1:34" x14ac:dyDescent="0.35">
      <c r="A659" s="31" t="s">
        <v>1629</v>
      </c>
      <c r="B659" s="31" t="s">
        <v>1630</v>
      </c>
      <c r="C659" s="31" t="s">
        <v>920</v>
      </c>
      <c r="D659" s="31" t="s">
        <v>1631</v>
      </c>
      <c r="E659" s="30">
        <v>46099</v>
      </c>
      <c r="F659" s="30">
        <v>46129</v>
      </c>
      <c r="G659" s="31" t="s">
        <v>395</v>
      </c>
      <c r="H659" s="31">
        <v>-16250</v>
      </c>
      <c r="I659" s="31"/>
      <c r="J659" s="31">
        <v>-16250</v>
      </c>
      <c r="K659" s="31">
        <v>-16250</v>
      </c>
      <c r="L659" s="31">
        <v>16250</v>
      </c>
      <c r="M659" s="31" t="s">
        <v>504</v>
      </c>
      <c r="N659" s="31" t="s">
        <v>544</v>
      </c>
      <c r="P659" s="65">
        <f t="shared" si="416"/>
        <v>30</v>
      </c>
      <c r="Q659" t="str">
        <f t="shared" si="417"/>
        <v>Crédito</v>
      </c>
      <c r="R659">
        <f t="shared" si="418"/>
        <v>17</v>
      </c>
      <c r="S659">
        <f t="shared" si="419"/>
        <v>4</v>
      </c>
      <c r="T659">
        <f t="shared" si="420"/>
        <v>2026</v>
      </c>
      <c r="U659">
        <f t="shared" si="421"/>
        <v>18</v>
      </c>
      <c r="V659">
        <f t="shared" si="422"/>
        <v>3</v>
      </c>
      <c r="W659">
        <f t="shared" si="423"/>
        <v>2026</v>
      </c>
      <c r="X659" s="59">
        <f t="shared" si="424"/>
        <v>16250</v>
      </c>
      <c r="Y659" s="59">
        <f t="shared" si="425"/>
        <v>16250</v>
      </c>
      <c r="Z659" t="str">
        <f t="shared" si="408"/>
        <v>Vencido</v>
      </c>
      <c r="AA659" s="39">
        <v>46142</v>
      </c>
      <c r="AB659" s="33">
        <f t="shared" si="426"/>
        <v>4</v>
      </c>
      <c r="AC659" s="33">
        <f t="shared" si="427"/>
        <v>18</v>
      </c>
      <c r="AD659" s="33">
        <f t="shared" si="428"/>
        <v>14</v>
      </c>
      <c r="AE659" s="36">
        <f t="shared" si="429"/>
        <v>16250</v>
      </c>
      <c r="AF659" s="36">
        <f t="shared" si="430"/>
        <v>0</v>
      </c>
      <c r="AG659" s="36">
        <f t="shared" si="431"/>
        <v>0</v>
      </c>
      <c r="AH659" s="36">
        <f t="shared" si="432"/>
        <v>0</v>
      </c>
    </row>
    <row r="660" spans="1:34" x14ac:dyDescent="0.35">
      <c r="A660" s="31" t="s">
        <v>1596</v>
      </c>
      <c r="B660" s="31" t="s">
        <v>1597</v>
      </c>
      <c r="C660" s="31" t="s">
        <v>920</v>
      </c>
      <c r="D660" s="31" t="s">
        <v>1598</v>
      </c>
      <c r="E660" s="30">
        <v>46088</v>
      </c>
      <c r="F660" s="30">
        <v>46118</v>
      </c>
      <c r="G660" s="31" t="s">
        <v>395</v>
      </c>
      <c r="H660" s="31">
        <v>-6800</v>
      </c>
      <c r="I660" s="31"/>
      <c r="J660" s="31">
        <v>-6800</v>
      </c>
      <c r="K660" s="31">
        <v>-6800</v>
      </c>
      <c r="L660" s="31">
        <v>6800</v>
      </c>
      <c r="M660" s="31" t="s">
        <v>504</v>
      </c>
      <c r="N660" s="31" t="s">
        <v>544</v>
      </c>
      <c r="P660" s="65">
        <f t="shared" si="416"/>
        <v>30</v>
      </c>
      <c r="Q660" t="str">
        <f t="shared" si="417"/>
        <v>Crédito</v>
      </c>
      <c r="R660">
        <f t="shared" si="418"/>
        <v>6</v>
      </c>
      <c r="S660">
        <f t="shared" si="419"/>
        <v>4</v>
      </c>
      <c r="T660">
        <f t="shared" si="420"/>
        <v>2026</v>
      </c>
      <c r="U660">
        <f t="shared" si="421"/>
        <v>7</v>
      </c>
      <c r="V660">
        <f t="shared" si="422"/>
        <v>3</v>
      </c>
      <c r="W660">
        <f t="shared" si="423"/>
        <v>2026</v>
      </c>
      <c r="X660" s="59">
        <f t="shared" si="424"/>
        <v>6800</v>
      </c>
      <c r="Y660" s="59">
        <f t="shared" si="425"/>
        <v>6800</v>
      </c>
      <c r="Z660" t="str">
        <f t="shared" si="408"/>
        <v>Vencido</v>
      </c>
      <c r="AA660" s="39">
        <v>46142</v>
      </c>
      <c r="AB660" s="33">
        <f t="shared" si="426"/>
        <v>4</v>
      </c>
      <c r="AC660" s="33">
        <f t="shared" si="427"/>
        <v>18</v>
      </c>
      <c r="AD660" s="33">
        <f t="shared" si="428"/>
        <v>25</v>
      </c>
      <c r="AE660" s="36">
        <f t="shared" si="429"/>
        <v>6800</v>
      </c>
      <c r="AF660" s="36">
        <f t="shared" si="430"/>
        <v>0</v>
      </c>
      <c r="AG660" s="36">
        <f t="shared" si="431"/>
        <v>0</v>
      </c>
      <c r="AH660" s="36">
        <f t="shared" si="432"/>
        <v>0</v>
      </c>
    </row>
    <row r="661" spans="1:34" x14ac:dyDescent="0.35">
      <c r="A661" s="31" t="s">
        <v>1599</v>
      </c>
      <c r="B661" s="31" t="s">
        <v>1600</v>
      </c>
      <c r="C661" s="31" t="s">
        <v>920</v>
      </c>
      <c r="D661" s="31" t="s">
        <v>1601</v>
      </c>
      <c r="E661" s="30">
        <v>46088</v>
      </c>
      <c r="F661" s="30">
        <v>46118</v>
      </c>
      <c r="G661" s="31" t="s">
        <v>395</v>
      </c>
      <c r="H661" s="31">
        <v>-7500</v>
      </c>
      <c r="I661" s="31"/>
      <c r="J661" s="31">
        <v>-7500</v>
      </c>
      <c r="K661" s="31">
        <v>-7500</v>
      </c>
      <c r="L661" s="31">
        <v>7500</v>
      </c>
      <c r="M661" s="31" t="s">
        <v>504</v>
      </c>
      <c r="N661" s="31" t="s">
        <v>544</v>
      </c>
      <c r="P661" s="65">
        <f t="shared" si="416"/>
        <v>30</v>
      </c>
      <c r="Q661" t="str">
        <f t="shared" si="417"/>
        <v>Crédito</v>
      </c>
      <c r="R661">
        <f t="shared" si="418"/>
        <v>6</v>
      </c>
      <c r="S661">
        <f t="shared" si="419"/>
        <v>4</v>
      </c>
      <c r="T661">
        <f t="shared" si="420"/>
        <v>2026</v>
      </c>
      <c r="U661">
        <f t="shared" si="421"/>
        <v>7</v>
      </c>
      <c r="V661">
        <f t="shared" si="422"/>
        <v>3</v>
      </c>
      <c r="W661">
        <f t="shared" si="423"/>
        <v>2026</v>
      </c>
      <c r="X661" s="59">
        <f t="shared" si="424"/>
        <v>7500</v>
      </c>
      <c r="Y661" s="59">
        <f t="shared" si="425"/>
        <v>7500</v>
      </c>
      <c r="Z661" t="str">
        <f t="shared" si="408"/>
        <v>Vencido</v>
      </c>
      <c r="AA661" s="39">
        <v>46142</v>
      </c>
      <c r="AB661" s="33">
        <f t="shared" si="426"/>
        <v>4</v>
      </c>
      <c r="AC661" s="33">
        <f t="shared" si="427"/>
        <v>18</v>
      </c>
      <c r="AD661" s="33">
        <f t="shared" si="428"/>
        <v>25</v>
      </c>
      <c r="AE661" s="36">
        <f t="shared" si="429"/>
        <v>7500</v>
      </c>
      <c r="AF661" s="36">
        <f t="shared" si="430"/>
        <v>0</v>
      </c>
      <c r="AG661" s="36">
        <f t="shared" si="431"/>
        <v>0</v>
      </c>
      <c r="AH661" s="36">
        <f t="shared" si="432"/>
        <v>0</v>
      </c>
    </row>
    <row r="662" spans="1:34" x14ac:dyDescent="0.35">
      <c r="A662" s="31" t="s">
        <v>1602</v>
      </c>
      <c r="B662" s="31" t="s">
        <v>1603</v>
      </c>
      <c r="C662" s="31" t="s">
        <v>920</v>
      </c>
      <c r="D662" s="31" t="s">
        <v>1604</v>
      </c>
      <c r="E662" s="30">
        <v>46088</v>
      </c>
      <c r="F662" s="30">
        <v>46118</v>
      </c>
      <c r="G662" s="31" t="s">
        <v>395</v>
      </c>
      <c r="H662" s="31">
        <v>-15000</v>
      </c>
      <c r="I662" s="31"/>
      <c r="J662" s="31">
        <v>-15000</v>
      </c>
      <c r="K662" s="31">
        <v>-15000</v>
      </c>
      <c r="L662" s="31">
        <v>15000</v>
      </c>
      <c r="M662" s="31" t="s">
        <v>504</v>
      </c>
      <c r="N662" s="31" t="s">
        <v>544</v>
      </c>
      <c r="P662" s="65">
        <f t="shared" si="416"/>
        <v>30</v>
      </c>
      <c r="Q662" t="str">
        <f t="shared" si="417"/>
        <v>Crédito</v>
      </c>
      <c r="R662">
        <f t="shared" si="418"/>
        <v>6</v>
      </c>
      <c r="S662">
        <f t="shared" si="419"/>
        <v>4</v>
      </c>
      <c r="T662">
        <f t="shared" si="420"/>
        <v>2026</v>
      </c>
      <c r="U662">
        <f t="shared" si="421"/>
        <v>7</v>
      </c>
      <c r="V662">
        <f t="shared" si="422"/>
        <v>3</v>
      </c>
      <c r="W662">
        <f t="shared" si="423"/>
        <v>2026</v>
      </c>
      <c r="X662" s="59">
        <f t="shared" si="424"/>
        <v>15000</v>
      </c>
      <c r="Y662" s="59">
        <f t="shared" si="425"/>
        <v>15000</v>
      </c>
      <c r="Z662" t="str">
        <f t="shared" si="408"/>
        <v>Vencido</v>
      </c>
      <c r="AA662" s="39">
        <v>46142</v>
      </c>
      <c r="AB662" s="33">
        <f t="shared" si="426"/>
        <v>4</v>
      </c>
      <c r="AC662" s="33">
        <f t="shared" si="427"/>
        <v>18</v>
      </c>
      <c r="AD662" s="33">
        <f t="shared" si="428"/>
        <v>25</v>
      </c>
      <c r="AE662" s="36">
        <f t="shared" si="429"/>
        <v>15000</v>
      </c>
      <c r="AF662" s="36">
        <f t="shared" si="430"/>
        <v>0</v>
      </c>
      <c r="AG662" s="36">
        <f t="shared" si="431"/>
        <v>0</v>
      </c>
      <c r="AH662" s="36">
        <f t="shared" si="432"/>
        <v>0</v>
      </c>
    </row>
    <row r="663" spans="1:34" x14ac:dyDescent="0.35">
      <c r="A663" s="31" t="s">
        <v>1531</v>
      </c>
      <c r="B663" s="31" t="s">
        <v>1532</v>
      </c>
      <c r="C663" s="31" t="s">
        <v>546</v>
      </c>
      <c r="D663" s="31" t="s">
        <v>1533</v>
      </c>
      <c r="E663" s="30">
        <v>46087</v>
      </c>
      <c r="F663" s="30">
        <v>46117</v>
      </c>
      <c r="G663" s="31" t="s">
        <v>395</v>
      </c>
      <c r="H663" s="31">
        <v>-495037.5</v>
      </c>
      <c r="I663" s="31"/>
      <c r="J663" s="31">
        <v>-495037.5</v>
      </c>
      <c r="K663" s="31">
        <v>-495037.5</v>
      </c>
      <c r="L663" s="31">
        <v>495037.5</v>
      </c>
      <c r="M663" s="31" t="s">
        <v>504</v>
      </c>
      <c r="N663" s="31" t="s">
        <v>544</v>
      </c>
      <c r="P663" s="65">
        <f t="shared" si="416"/>
        <v>30</v>
      </c>
      <c r="Q663" t="str">
        <f t="shared" si="417"/>
        <v>Crédito</v>
      </c>
      <c r="R663">
        <f t="shared" si="418"/>
        <v>5</v>
      </c>
      <c r="S663">
        <f t="shared" si="419"/>
        <v>4</v>
      </c>
      <c r="T663">
        <f t="shared" si="420"/>
        <v>2026</v>
      </c>
      <c r="U663">
        <f t="shared" si="421"/>
        <v>6</v>
      </c>
      <c r="V663">
        <f t="shared" si="422"/>
        <v>3</v>
      </c>
      <c r="W663">
        <f t="shared" si="423"/>
        <v>2026</v>
      </c>
      <c r="X663" s="59">
        <f t="shared" si="424"/>
        <v>495037.5</v>
      </c>
      <c r="Y663" s="59">
        <f t="shared" si="425"/>
        <v>495037.5</v>
      </c>
      <c r="Z663" t="str">
        <f t="shared" si="408"/>
        <v>Vencido</v>
      </c>
      <c r="AA663" s="39">
        <v>46142</v>
      </c>
      <c r="AB663" s="33">
        <f t="shared" si="426"/>
        <v>4</v>
      </c>
      <c r="AC663" s="33">
        <f t="shared" si="427"/>
        <v>18</v>
      </c>
      <c r="AD663" s="33">
        <f t="shared" si="428"/>
        <v>26</v>
      </c>
      <c r="AE663" s="36">
        <f t="shared" si="429"/>
        <v>495037.5</v>
      </c>
      <c r="AF663" s="36">
        <f t="shared" si="430"/>
        <v>0</v>
      </c>
      <c r="AG663" s="36">
        <f t="shared" si="431"/>
        <v>0</v>
      </c>
      <c r="AH663" s="36">
        <f t="shared" si="432"/>
        <v>0</v>
      </c>
    </row>
    <row r="664" spans="1:34" x14ac:dyDescent="0.35">
      <c r="A664" s="31" t="s">
        <v>1540</v>
      </c>
      <c r="B664" s="31" t="s">
        <v>1541</v>
      </c>
      <c r="C664" s="31" t="s">
        <v>920</v>
      </c>
      <c r="D664" s="31" t="s">
        <v>1542</v>
      </c>
      <c r="E664" s="30">
        <v>46085</v>
      </c>
      <c r="F664" s="30">
        <v>46115</v>
      </c>
      <c r="G664" s="31" t="s">
        <v>395</v>
      </c>
      <c r="H664" s="31">
        <v>-6800</v>
      </c>
      <c r="I664" s="31"/>
      <c r="J664" s="31">
        <v>-6800</v>
      </c>
      <c r="K664" s="31">
        <v>-6800</v>
      </c>
      <c r="L664" s="31">
        <v>6800</v>
      </c>
      <c r="M664" s="31" t="s">
        <v>504</v>
      </c>
      <c r="N664" s="31" t="s">
        <v>544</v>
      </c>
      <c r="P664" s="65">
        <f t="shared" si="416"/>
        <v>30</v>
      </c>
      <c r="Q664" t="str">
        <f t="shared" si="417"/>
        <v>Crédito</v>
      </c>
      <c r="R664">
        <f t="shared" si="418"/>
        <v>3</v>
      </c>
      <c r="S664">
        <f t="shared" si="419"/>
        <v>4</v>
      </c>
      <c r="T664">
        <f t="shared" si="420"/>
        <v>2026</v>
      </c>
      <c r="U664">
        <f t="shared" si="421"/>
        <v>4</v>
      </c>
      <c r="V664">
        <f t="shared" si="422"/>
        <v>3</v>
      </c>
      <c r="W664">
        <f t="shared" si="423"/>
        <v>2026</v>
      </c>
      <c r="X664" s="59">
        <f t="shared" si="424"/>
        <v>6800</v>
      </c>
      <c r="Y664" s="59">
        <f t="shared" si="425"/>
        <v>6800</v>
      </c>
      <c r="Z664" t="str">
        <f t="shared" si="408"/>
        <v>Vencido</v>
      </c>
      <c r="AA664" s="39">
        <v>46142</v>
      </c>
      <c r="AB664" s="33">
        <f t="shared" si="426"/>
        <v>4</v>
      </c>
      <c r="AC664" s="33">
        <f t="shared" si="427"/>
        <v>18</v>
      </c>
      <c r="AD664" s="33">
        <f t="shared" si="428"/>
        <v>28</v>
      </c>
      <c r="AE664" s="36">
        <f t="shared" si="429"/>
        <v>6800</v>
      </c>
      <c r="AF664" s="36">
        <f t="shared" si="430"/>
        <v>0</v>
      </c>
      <c r="AG664" s="36">
        <f t="shared" si="431"/>
        <v>0</v>
      </c>
      <c r="AH664" s="36">
        <f t="shared" si="432"/>
        <v>0</v>
      </c>
    </row>
    <row r="665" spans="1:34" x14ac:dyDescent="0.35">
      <c r="A665" s="31" t="s">
        <v>955</v>
      </c>
      <c r="B665" s="31" t="s">
        <v>956</v>
      </c>
      <c r="C665" s="31" t="s">
        <v>545</v>
      </c>
      <c r="D665" s="31" t="s">
        <v>957</v>
      </c>
      <c r="E665" s="30">
        <v>45932</v>
      </c>
      <c r="F665" s="30">
        <v>45962</v>
      </c>
      <c r="G665" s="31" t="s">
        <v>395</v>
      </c>
      <c r="H665" s="31">
        <v>-14985</v>
      </c>
      <c r="I665" s="31">
        <v>-2397.6</v>
      </c>
      <c r="J665" s="31">
        <v>-17382.599999999999</v>
      </c>
      <c r="K665" s="31">
        <v>-17382.599999999999</v>
      </c>
      <c r="L665" s="31">
        <v>17382.599999999999</v>
      </c>
      <c r="M665" s="31" t="s">
        <v>504</v>
      </c>
      <c r="N665" s="31" t="s">
        <v>544</v>
      </c>
      <c r="P665" s="65">
        <f t="shared" si="416"/>
        <v>30</v>
      </c>
      <c r="Q665" t="str">
        <f t="shared" si="417"/>
        <v>Crédito</v>
      </c>
      <c r="R665">
        <f t="shared" si="418"/>
        <v>1</v>
      </c>
      <c r="S665">
        <f t="shared" si="419"/>
        <v>11</v>
      </c>
      <c r="T665">
        <f t="shared" si="420"/>
        <v>2025</v>
      </c>
      <c r="U665">
        <f t="shared" si="421"/>
        <v>2</v>
      </c>
      <c r="V665">
        <f t="shared" si="422"/>
        <v>10</v>
      </c>
      <c r="W665">
        <f t="shared" si="423"/>
        <v>2025</v>
      </c>
      <c r="X665" s="59">
        <f t="shared" si="424"/>
        <v>14985</v>
      </c>
      <c r="Y665" s="59">
        <f t="shared" si="425"/>
        <v>17382.599999999999</v>
      </c>
      <c r="Z665" t="str">
        <f t="shared" si="408"/>
        <v>Vencido</v>
      </c>
      <c r="AA665" s="39">
        <v>46142</v>
      </c>
      <c r="AB665" s="33">
        <f t="shared" si="426"/>
        <v>4</v>
      </c>
      <c r="AC665" s="33">
        <f t="shared" si="427"/>
        <v>18</v>
      </c>
      <c r="AD665" s="33">
        <f t="shared" si="428"/>
        <v>181</v>
      </c>
      <c r="AE665" s="36">
        <f t="shared" si="429"/>
        <v>0</v>
      </c>
      <c r="AF665" s="36">
        <f t="shared" si="430"/>
        <v>0</v>
      </c>
      <c r="AG665" s="36">
        <f t="shared" si="431"/>
        <v>14985</v>
      </c>
      <c r="AH665" s="36">
        <f t="shared" si="432"/>
        <v>0</v>
      </c>
    </row>
    <row r="666" spans="1:34" x14ac:dyDescent="0.35">
      <c r="A666" s="31" t="s">
        <v>947</v>
      </c>
      <c r="B666" s="31" t="s">
        <v>948</v>
      </c>
      <c r="C666" s="31" t="s">
        <v>545</v>
      </c>
      <c r="D666" s="31" t="s">
        <v>949</v>
      </c>
      <c r="E666" s="30">
        <v>45927</v>
      </c>
      <c r="F666" s="30">
        <v>45957</v>
      </c>
      <c r="G666" s="31" t="s">
        <v>395</v>
      </c>
      <c r="H666" s="31">
        <v>-7600</v>
      </c>
      <c r="I666" s="31">
        <v>-1216</v>
      </c>
      <c r="J666" s="31">
        <v>-8816</v>
      </c>
      <c r="K666" s="31">
        <v>-8816</v>
      </c>
      <c r="L666" s="31">
        <v>8816</v>
      </c>
      <c r="M666" s="31" t="s">
        <v>504</v>
      </c>
      <c r="N666" s="31" t="s">
        <v>544</v>
      </c>
      <c r="P666" s="65">
        <f t="shared" si="416"/>
        <v>30</v>
      </c>
      <c r="Q666" t="str">
        <f t="shared" si="417"/>
        <v>Crédito</v>
      </c>
      <c r="R666">
        <f t="shared" si="418"/>
        <v>27</v>
      </c>
      <c r="S666">
        <f t="shared" si="419"/>
        <v>10</v>
      </c>
      <c r="T666">
        <f t="shared" si="420"/>
        <v>2025</v>
      </c>
      <c r="U666">
        <f t="shared" si="421"/>
        <v>27</v>
      </c>
      <c r="V666">
        <f t="shared" si="422"/>
        <v>9</v>
      </c>
      <c r="W666">
        <f t="shared" si="423"/>
        <v>2025</v>
      </c>
      <c r="X666" s="59">
        <f t="shared" si="424"/>
        <v>7600</v>
      </c>
      <c r="Y666" s="59">
        <f t="shared" si="425"/>
        <v>8816</v>
      </c>
      <c r="Z666" t="str">
        <f t="shared" si="408"/>
        <v>Vencido</v>
      </c>
      <c r="AA666" s="39">
        <v>46142</v>
      </c>
      <c r="AB666" s="33">
        <f t="shared" si="426"/>
        <v>4</v>
      </c>
      <c r="AC666" s="33">
        <f t="shared" si="427"/>
        <v>18</v>
      </c>
      <c r="AD666" s="33">
        <f t="shared" si="428"/>
        <v>186</v>
      </c>
      <c r="AE666" s="36">
        <f t="shared" si="429"/>
        <v>0</v>
      </c>
      <c r="AF666" s="36">
        <f t="shared" si="430"/>
        <v>0</v>
      </c>
      <c r="AG666" s="36">
        <f t="shared" si="431"/>
        <v>7600</v>
      </c>
      <c r="AH666" s="36">
        <f t="shared" si="432"/>
        <v>0</v>
      </c>
    </row>
    <row r="667" spans="1:34" x14ac:dyDescent="0.35">
      <c r="A667" s="31" t="s">
        <v>950</v>
      </c>
      <c r="B667" s="31" t="s">
        <v>951</v>
      </c>
      <c r="C667" s="31" t="s">
        <v>920</v>
      </c>
      <c r="D667" s="31" t="s">
        <v>952</v>
      </c>
      <c r="E667" s="30">
        <v>45924</v>
      </c>
      <c r="F667" s="30">
        <v>45954</v>
      </c>
      <c r="G667" s="31" t="s">
        <v>395</v>
      </c>
      <c r="H667" s="31">
        <v>-2499.98</v>
      </c>
      <c r="I667" s="31"/>
      <c r="J667" s="31">
        <v>-2499.98</v>
      </c>
      <c r="K667" s="31">
        <v>-2499.98</v>
      </c>
      <c r="L667" s="31">
        <v>2499.98</v>
      </c>
      <c r="M667" s="31" t="s">
        <v>504</v>
      </c>
      <c r="N667" s="31" t="s">
        <v>544</v>
      </c>
      <c r="P667" s="65">
        <f t="shared" si="416"/>
        <v>30</v>
      </c>
      <c r="Q667" t="str">
        <f t="shared" si="417"/>
        <v>Crédito</v>
      </c>
      <c r="R667">
        <f t="shared" si="418"/>
        <v>24</v>
      </c>
      <c r="S667">
        <f t="shared" si="419"/>
        <v>10</v>
      </c>
      <c r="T667">
        <f t="shared" si="420"/>
        <v>2025</v>
      </c>
      <c r="U667">
        <f t="shared" si="421"/>
        <v>24</v>
      </c>
      <c r="V667">
        <f t="shared" si="422"/>
        <v>9</v>
      </c>
      <c r="W667">
        <f t="shared" si="423"/>
        <v>2025</v>
      </c>
      <c r="X667" s="59">
        <f t="shared" si="424"/>
        <v>2499.98</v>
      </c>
      <c r="Y667" s="59">
        <f t="shared" si="425"/>
        <v>2499.98</v>
      </c>
      <c r="Z667" t="str">
        <f t="shared" si="408"/>
        <v>Vencido</v>
      </c>
      <c r="AA667" s="39">
        <v>46142</v>
      </c>
      <c r="AB667" s="33">
        <f t="shared" si="426"/>
        <v>4</v>
      </c>
      <c r="AC667" s="33">
        <f t="shared" si="427"/>
        <v>18</v>
      </c>
      <c r="AD667" s="33">
        <f t="shared" si="428"/>
        <v>189</v>
      </c>
      <c r="AE667" s="36">
        <f t="shared" si="429"/>
        <v>0</v>
      </c>
      <c r="AF667" s="36">
        <f t="shared" si="430"/>
        <v>0</v>
      </c>
      <c r="AG667" s="36">
        <f t="shared" si="431"/>
        <v>2499.98</v>
      </c>
      <c r="AH667" s="36">
        <f t="shared" si="432"/>
        <v>0</v>
      </c>
    </row>
    <row r="668" spans="1:34" x14ac:dyDescent="0.35">
      <c r="A668" s="31" t="s">
        <v>938</v>
      </c>
      <c r="B668" s="31" t="s">
        <v>939</v>
      </c>
      <c r="C668" s="31" t="s">
        <v>545</v>
      </c>
      <c r="D668" s="31" t="s">
        <v>940</v>
      </c>
      <c r="E668" s="30">
        <v>45923</v>
      </c>
      <c r="F668" s="30">
        <v>45953</v>
      </c>
      <c r="G668" s="31" t="s">
        <v>401</v>
      </c>
      <c r="H668" s="31">
        <v>-23857.03</v>
      </c>
      <c r="I668" s="31">
        <v>-3817.12</v>
      </c>
      <c r="J668" s="31">
        <v>-27674.15</v>
      </c>
      <c r="K668" s="31">
        <v>-1503.36</v>
      </c>
      <c r="L668" s="31">
        <v>1503.36</v>
      </c>
      <c r="M668" s="31" t="s">
        <v>504</v>
      </c>
      <c r="N668" s="31" t="s">
        <v>544</v>
      </c>
      <c r="P668" s="65">
        <f t="shared" si="416"/>
        <v>30</v>
      </c>
      <c r="Q668" t="str">
        <f t="shared" si="417"/>
        <v>Crédito</v>
      </c>
      <c r="R668">
        <f t="shared" si="418"/>
        <v>23</v>
      </c>
      <c r="S668">
        <f t="shared" si="419"/>
        <v>10</v>
      </c>
      <c r="T668">
        <f t="shared" si="420"/>
        <v>2025</v>
      </c>
      <c r="U668">
        <f t="shared" si="421"/>
        <v>23</v>
      </c>
      <c r="V668">
        <f t="shared" si="422"/>
        <v>9</v>
      </c>
      <c r="W668">
        <f t="shared" si="423"/>
        <v>2025</v>
      </c>
      <c r="X668" s="59">
        <f t="shared" si="424"/>
        <v>23857.03</v>
      </c>
      <c r="Y668" s="59">
        <f t="shared" si="425"/>
        <v>27674.15</v>
      </c>
      <c r="Z668" t="str">
        <f t="shared" si="408"/>
        <v>Vencido</v>
      </c>
      <c r="AA668" s="39">
        <v>46142</v>
      </c>
      <c r="AB668" s="33">
        <f t="shared" si="426"/>
        <v>4</v>
      </c>
      <c r="AC668" s="33">
        <f t="shared" si="427"/>
        <v>18</v>
      </c>
      <c r="AD668" s="33">
        <f t="shared" si="428"/>
        <v>190</v>
      </c>
      <c r="AE668" s="36">
        <f t="shared" si="429"/>
        <v>0</v>
      </c>
      <c r="AF668" s="36">
        <f t="shared" si="430"/>
        <v>0</v>
      </c>
      <c r="AG668" s="36">
        <f t="shared" si="431"/>
        <v>23857.03</v>
      </c>
      <c r="AH668" s="36">
        <f t="shared" si="432"/>
        <v>0</v>
      </c>
    </row>
    <row r="669" spans="1:34" x14ac:dyDescent="0.35">
      <c r="A669" s="31" t="s">
        <v>927</v>
      </c>
      <c r="B669" s="31" t="s">
        <v>928</v>
      </c>
      <c r="C669" s="31" t="s">
        <v>545</v>
      </c>
      <c r="D669" s="31" t="s">
        <v>929</v>
      </c>
      <c r="E669" s="30">
        <v>45905</v>
      </c>
      <c r="F669" s="30">
        <v>45935</v>
      </c>
      <c r="G669" s="31" t="s">
        <v>401</v>
      </c>
      <c r="H669" s="31">
        <v>-7240.47</v>
      </c>
      <c r="I669" s="31">
        <v>-1158.48</v>
      </c>
      <c r="J669" s="31">
        <v>-8398.9500000000007</v>
      </c>
      <c r="K669" s="31">
        <v>-447.76</v>
      </c>
      <c r="L669" s="31">
        <v>447.76</v>
      </c>
      <c r="M669" s="31" t="s">
        <v>504</v>
      </c>
      <c r="N669" s="31" t="s">
        <v>544</v>
      </c>
      <c r="P669" s="65">
        <f t="shared" si="416"/>
        <v>30</v>
      </c>
      <c r="Q669" t="str">
        <f t="shared" si="417"/>
        <v>Crédito</v>
      </c>
      <c r="R669">
        <f t="shared" si="418"/>
        <v>5</v>
      </c>
      <c r="S669">
        <f t="shared" si="419"/>
        <v>10</v>
      </c>
      <c r="T669">
        <f t="shared" si="420"/>
        <v>2025</v>
      </c>
      <c r="U669">
        <f t="shared" si="421"/>
        <v>5</v>
      </c>
      <c r="V669">
        <f t="shared" si="422"/>
        <v>9</v>
      </c>
      <c r="W669">
        <f t="shared" si="423"/>
        <v>2025</v>
      </c>
      <c r="X669" s="59">
        <f t="shared" si="424"/>
        <v>7240.47</v>
      </c>
      <c r="Y669" s="59">
        <f t="shared" si="425"/>
        <v>8398.9500000000007</v>
      </c>
      <c r="Z669" t="str">
        <f t="shared" si="408"/>
        <v>Vencido</v>
      </c>
      <c r="AA669" s="39">
        <v>46142</v>
      </c>
      <c r="AB669" s="33">
        <f t="shared" si="426"/>
        <v>4</v>
      </c>
      <c r="AC669" s="33">
        <f t="shared" si="427"/>
        <v>18</v>
      </c>
      <c r="AD669" s="33">
        <f t="shared" si="428"/>
        <v>208</v>
      </c>
      <c r="AE669" s="36">
        <f t="shared" si="429"/>
        <v>0</v>
      </c>
      <c r="AF669" s="36">
        <f t="shared" si="430"/>
        <v>0</v>
      </c>
      <c r="AG669" s="36">
        <f t="shared" si="431"/>
        <v>7240.47</v>
      </c>
      <c r="AH669" s="36">
        <f t="shared" si="432"/>
        <v>0</v>
      </c>
    </row>
    <row r="670" spans="1:34" x14ac:dyDescent="0.35">
      <c r="A670" s="31" t="s">
        <v>930</v>
      </c>
      <c r="B670" s="31" t="s">
        <v>928</v>
      </c>
      <c r="C670" s="31" t="s">
        <v>545</v>
      </c>
      <c r="D670" s="31" t="s">
        <v>931</v>
      </c>
      <c r="E670" s="30">
        <v>45904</v>
      </c>
      <c r="F670" s="30">
        <v>45934</v>
      </c>
      <c r="G670" s="31" t="s">
        <v>401</v>
      </c>
      <c r="H670" s="31">
        <v>-21639.89</v>
      </c>
      <c r="I670" s="31">
        <v>-3462.38</v>
      </c>
      <c r="J670" s="31">
        <v>-25102.27</v>
      </c>
      <c r="K670" s="31">
        <v>-1343.28</v>
      </c>
      <c r="L670" s="31">
        <v>1343.28</v>
      </c>
      <c r="M670" s="31" t="s">
        <v>504</v>
      </c>
      <c r="N670" s="31" t="s">
        <v>544</v>
      </c>
      <c r="P670" s="65">
        <f t="shared" si="416"/>
        <v>30</v>
      </c>
      <c r="Q670" t="str">
        <f t="shared" si="417"/>
        <v>Crédito</v>
      </c>
      <c r="R670">
        <f t="shared" si="418"/>
        <v>4</v>
      </c>
      <c r="S670">
        <f t="shared" si="419"/>
        <v>10</v>
      </c>
      <c r="T670">
        <f t="shared" si="420"/>
        <v>2025</v>
      </c>
      <c r="U670">
        <f t="shared" si="421"/>
        <v>4</v>
      </c>
      <c r="V670">
        <f t="shared" si="422"/>
        <v>9</v>
      </c>
      <c r="W670">
        <f t="shared" si="423"/>
        <v>2025</v>
      </c>
      <c r="X670" s="59">
        <f t="shared" si="424"/>
        <v>21639.89</v>
      </c>
      <c r="Y670" s="59">
        <f t="shared" si="425"/>
        <v>25102.27</v>
      </c>
      <c r="Z670" t="str">
        <f t="shared" si="408"/>
        <v>Vencido</v>
      </c>
      <c r="AA670" s="39">
        <v>46142</v>
      </c>
      <c r="AB670" s="33">
        <f t="shared" si="426"/>
        <v>4</v>
      </c>
      <c r="AC670" s="33">
        <f t="shared" si="427"/>
        <v>18</v>
      </c>
      <c r="AD670" s="33">
        <f t="shared" si="428"/>
        <v>209</v>
      </c>
      <c r="AE670" s="36">
        <f t="shared" si="429"/>
        <v>0</v>
      </c>
      <c r="AF670" s="36">
        <f t="shared" si="430"/>
        <v>0</v>
      </c>
      <c r="AG670" s="36">
        <f t="shared" si="431"/>
        <v>21639.89</v>
      </c>
      <c r="AH670" s="36">
        <f t="shared" si="432"/>
        <v>0</v>
      </c>
    </row>
    <row r="671" spans="1:34" x14ac:dyDescent="0.35">
      <c r="A671" s="31" t="s">
        <v>932</v>
      </c>
      <c r="B671" s="31" t="s">
        <v>933</v>
      </c>
      <c r="C671" s="31" t="s">
        <v>920</v>
      </c>
      <c r="D671" s="31" t="s">
        <v>934</v>
      </c>
      <c r="E671" s="30">
        <v>45909</v>
      </c>
      <c r="F671" s="30">
        <v>45939</v>
      </c>
      <c r="G671" s="31" t="s">
        <v>395</v>
      </c>
      <c r="H671" s="31">
        <v>-5000</v>
      </c>
      <c r="I671" s="31"/>
      <c r="J671" s="31">
        <v>-5000</v>
      </c>
      <c r="K671" s="31">
        <v>-5000</v>
      </c>
      <c r="L671" s="31">
        <v>5000</v>
      </c>
      <c r="M671" s="31" t="s">
        <v>504</v>
      </c>
      <c r="N671" s="31" t="s">
        <v>544</v>
      </c>
      <c r="P671" s="65">
        <f t="shared" si="416"/>
        <v>30</v>
      </c>
      <c r="Q671" t="str">
        <f t="shared" si="417"/>
        <v>Crédito</v>
      </c>
      <c r="R671">
        <f t="shared" si="418"/>
        <v>9</v>
      </c>
      <c r="S671">
        <f t="shared" si="419"/>
        <v>10</v>
      </c>
      <c r="T671">
        <f t="shared" si="420"/>
        <v>2025</v>
      </c>
      <c r="U671">
        <f t="shared" si="421"/>
        <v>9</v>
      </c>
      <c r="V671">
        <f t="shared" si="422"/>
        <v>9</v>
      </c>
      <c r="W671">
        <f t="shared" si="423"/>
        <v>2025</v>
      </c>
      <c r="X671" s="59">
        <f t="shared" si="424"/>
        <v>5000</v>
      </c>
      <c r="Y671" s="59">
        <f t="shared" si="425"/>
        <v>5000</v>
      </c>
      <c r="Z671" t="str">
        <f t="shared" si="408"/>
        <v>Vencido</v>
      </c>
      <c r="AA671" s="39">
        <v>46142</v>
      </c>
      <c r="AB671" s="33">
        <f t="shared" si="426"/>
        <v>4</v>
      </c>
      <c r="AC671" s="33">
        <f t="shared" si="427"/>
        <v>18</v>
      </c>
      <c r="AD671" s="33">
        <f t="shared" si="428"/>
        <v>204</v>
      </c>
      <c r="AE671" s="36">
        <f t="shared" si="429"/>
        <v>0</v>
      </c>
      <c r="AF671" s="36">
        <f t="shared" si="430"/>
        <v>0</v>
      </c>
      <c r="AG671" s="36">
        <f t="shared" si="431"/>
        <v>5000</v>
      </c>
      <c r="AH671" s="36">
        <f t="shared" si="432"/>
        <v>0</v>
      </c>
    </row>
    <row r="672" spans="1:34" x14ac:dyDescent="0.35">
      <c r="A672" s="13" t="s">
        <v>923</v>
      </c>
      <c r="B672" s="13" t="s">
        <v>924</v>
      </c>
      <c r="C672" s="13" t="s">
        <v>545</v>
      </c>
      <c r="D672" s="13" t="s">
        <v>925</v>
      </c>
      <c r="E672" s="70">
        <v>45903</v>
      </c>
      <c r="F672" s="70">
        <v>45933</v>
      </c>
      <c r="G672" s="13" t="s">
        <v>401</v>
      </c>
      <c r="H672" s="13">
        <v>-24244.53</v>
      </c>
      <c r="I672" s="13">
        <v>-3879.12</v>
      </c>
      <c r="J672" s="13">
        <v>-28123.65</v>
      </c>
      <c r="K672" s="13">
        <v>-1503.36</v>
      </c>
      <c r="L672" s="13">
        <v>1503.36</v>
      </c>
      <c r="M672" s="13" t="s">
        <v>504</v>
      </c>
      <c r="N672" s="31" t="s">
        <v>544</v>
      </c>
      <c r="P672" s="65">
        <f t="shared" si="416"/>
        <v>30</v>
      </c>
      <c r="Q672" t="str">
        <f t="shared" si="417"/>
        <v>Crédito</v>
      </c>
      <c r="R672">
        <f t="shared" si="418"/>
        <v>3</v>
      </c>
      <c r="S672">
        <f t="shared" si="419"/>
        <v>10</v>
      </c>
      <c r="T672">
        <f t="shared" si="420"/>
        <v>2025</v>
      </c>
      <c r="U672">
        <f t="shared" si="421"/>
        <v>3</v>
      </c>
      <c r="V672">
        <f t="shared" si="422"/>
        <v>9</v>
      </c>
      <c r="W672">
        <f t="shared" si="423"/>
        <v>2025</v>
      </c>
      <c r="X672" s="59">
        <f t="shared" si="424"/>
        <v>24244.53</v>
      </c>
      <c r="Y672" s="59">
        <f t="shared" si="425"/>
        <v>28123.65</v>
      </c>
      <c r="Z672" t="str">
        <f t="shared" si="408"/>
        <v>Vencido</v>
      </c>
      <c r="AA672" s="39">
        <v>46142</v>
      </c>
      <c r="AB672" s="33">
        <f t="shared" si="426"/>
        <v>4</v>
      </c>
      <c r="AC672" s="33">
        <f t="shared" si="427"/>
        <v>18</v>
      </c>
      <c r="AD672" s="33">
        <f t="shared" si="428"/>
        <v>210</v>
      </c>
      <c r="AE672" s="36">
        <f t="shared" si="429"/>
        <v>0</v>
      </c>
      <c r="AF672" s="36">
        <f t="shared" si="430"/>
        <v>0</v>
      </c>
      <c r="AG672" s="36">
        <f t="shared" si="431"/>
        <v>24244.53</v>
      </c>
      <c r="AH672" s="36">
        <f t="shared" si="432"/>
        <v>0</v>
      </c>
    </row>
    <row r="673" spans="1:34" x14ac:dyDescent="0.35">
      <c r="A673" s="13" t="s">
        <v>905</v>
      </c>
      <c r="B673" s="13" t="s">
        <v>906</v>
      </c>
      <c r="C673" s="13" t="s">
        <v>545</v>
      </c>
      <c r="D673" s="13" t="s">
        <v>907</v>
      </c>
      <c r="E673" s="70">
        <v>45888</v>
      </c>
      <c r="F673" s="70">
        <v>45918</v>
      </c>
      <c r="G673" s="13" t="s">
        <v>395</v>
      </c>
      <c r="H673" s="13">
        <v>-12600</v>
      </c>
      <c r="I673" s="13">
        <v>-2016</v>
      </c>
      <c r="J673" s="13">
        <v>-14616</v>
      </c>
      <c r="K673" s="13">
        <v>-14616</v>
      </c>
      <c r="L673" s="13">
        <v>14616</v>
      </c>
      <c r="M673" s="13" t="s">
        <v>504</v>
      </c>
      <c r="N673" s="31" t="s">
        <v>544</v>
      </c>
      <c r="P673" s="65">
        <f t="shared" ref="P673:P685" si="433">+F673-E673</f>
        <v>30</v>
      </c>
      <c r="Q673" t="str">
        <f t="shared" ref="Q673:Q685" si="434">IF(P673&gt;1,"Crédito","Contado")</f>
        <v>Crédito</v>
      </c>
      <c r="R673">
        <f t="shared" ref="R673:R685" si="435">DAY(F673)</f>
        <v>18</v>
      </c>
      <c r="S673">
        <f t="shared" ref="S673:S685" si="436">MONTH(F673)</f>
        <v>9</v>
      </c>
      <c r="T673">
        <f t="shared" ref="T673:T685" si="437">YEAR(F673)</f>
        <v>2025</v>
      </c>
      <c r="U673">
        <f t="shared" ref="U673:U685" si="438">DAY(E673)</f>
        <v>19</v>
      </c>
      <c r="V673">
        <f t="shared" ref="V673:V685" si="439">MONTH(E673)</f>
        <v>8</v>
      </c>
      <c r="W673">
        <f t="shared" ref="W673:W685" si="440">YEAR(E673)</f>
        <v>2025</v>
      </c>
      <c r="X673" s="59">
        <f t="shared" ref="X673:X685" si="441">+H673*-1</f>
        <v>12600</v>
      </c>
      <c r="Y673" s="59">
        <f t="shared" ref="Y673:Y685" si="442">+J673*-1</f>
        <v>14616</v>
      </c>
      <c r="Z673" t="str">
        <f t="shared" ref="Z673:Z685" si="443">IF(F673&gt;AA673,"Vigente","Vencido")</f>
        <v>Vencido</v>
      </c>
      <c r="AA673" s="39">
        <v>46142</v>
      </c>
      <c r="AB673" s="33">
        <f t="shared" ref="AB673:AB684" si="444">MONTH(AA673)</f>
        <v>4</v>
      </c>
      <c r="AC673" s="33">
        <f t="shared" ref="AC673:AC684" si="445">WEEKNUM(AA673)</f>
        <v>18</v>
      </c>
      <c r="AD673" s="33">
        <f t="shared" ref="AD673:AD684" si="446">IF(Z673="Vencido",AA673-F673+1,0)</f>
        <v>225</v>
      </c>
      <c r="AE673" s="36">
        <f t="shared" ref="AE673:AE684" si="447">IF(AD673&gt;0,IF(AD673&lt;31,X673,0),0)</f>
        <v>0</v>
      </c>
      <c r="AF673" s="36">
        <f t="shared" ref="AF673:AF684" si="448">IF(AD673&gt;30,IF(AD673&lt;61,X673,0),0)</f>
        <v>0</v>
      </c>
      <c r="AG673" s="36">
        <f t="shared" ref="AG673:AG684" si="449">IF(AD673&gt;60,X673,0)</f>
        <v>12600</v>
      </c>
      <c r="AH673" s="36">
        <f t="shared" ref="AH673:AH684" si="450">IF(Z673="Vigente",X673,0)</f>
        <v>0</v>
      </c>
    </row>
    <row r="674" spans="1:34" x14ac:dyDescent="0.35">
      <c r="A674" s="13" t="s">
        <v>908</v>
      </c>
      <c r="B674" s="13" t="s">
        <v>909</v>
      </c>
      <c r="C674" s="13" t="s">
        <v>545</v>
      </c>
      <c r="D674" s="13" t="s">
        <v>910</v>
      </c>
      <c r="E674" s="70">
        <v>45888</v>
      </c>
      <c r="F674" s="70">
        <v>45918</v>
      </c>
      <c r="G674" s="13" t="s">
        <v>395</v>
      </c>
      <c r="H674" s="13">
        <v>-21000</v>
      </c>
      <c r="I674" s="13">
        <v>-3360</v>
      </c>
      <c r="J674" s="13">
        <v>-24360</v>
      </c>
      <c r="K674" s="13">
        <v>-24360</v>
      </c>
      <c r="L674" s="13">
        <v>24360</v>
      </c>
      <c r="M674" s="13" t="s">
        <v>504</v>
      </c>
      <c r="N674" s="31" t="s">
        <v>544</v>
      </c>
      <c r="P674" s="65">
        <f t="shared" si="433"/>
        <v>30</v>
      </c>
      <c r="Q674" t="str">
        <f t="shared" si="434"/>
        <v>Crédito</v>
      </c>
      <c r="R674">
        <f t="shared" si="435"/>
        <v>18</v>
      </c>
      <c r="S674">
        <f t="shared" si="436"/>
        <v>9</v>
      </c>
      <c r="T674">
        <f t="shared" si="437"/>
        <v>2025</v>
      </c>
      <c r="U674">
        <f t="shared" si="438"/>
        <v>19</v>
      </c>
      <c r="V674">
        <f t="shared" si="439"/>
        <v>8</v>
      </c>
      <c r="W674">
        <f t="shared" si="440"/>
        <v>2025</v>
      </c>
      <c r="X674" s="59">
        <f t="shared" si="441"/>
        <v>21000</v>
      </c>
      <c r="Y674" s="59">
        <f t="shared" si="442"/>
        <v>24360</v>
      </c>
      <c r="Z674" t="str">
        <f t="shared" si="443"/>
        <v>Vencido</v>
      </c>
      <c r="AA674" s="39">
        <v>46142</v>
      </c>
      <c r="AB674" s="33">
        <f t="shared" si="444"/>
        <v>4</v>
      </c>
      <c r="AC674" s="33">
        <f t="shared" si="445"/>
        <v>18</v>
      </c>
      <c r="AD674" s="33">
        <f t="shared" si="446"/>
        <v>225</v>
      </c>
      <c r="AE674" s="36">
        <f t="shared" si="447"/>
        <v>0</v>
      </c>
      <c r="AF674" s="36">
        <f t="shared" si="448"/>
        <v>0</v>
      </c>
      <c r="AG674" s="36">
        <f t="shared" si="449"/>
        <v>21000</v>
      </c>
      <c r="AH674" s="36">
        <f t="shared" si="450"/>
        <v>0</v>
      </c>
    </row>
    <row r="675" spans="1:34" x14ac:dyDescent="0.35">
      <c r="A675" s="13" t="s">
        <v>911</v>
      </c>
      <c r="B675" s="13" t="s">
        <v>912</v>
      </c>
      <c r="C675" s="13" t="s">
        <v>545</v>
      </c>
      <c r="D675" s="13" t="s">
        <v>913</v>
      </c>
      <c r="E675" s="70">
        <v>45881</v>
      </c>
      <c r="F675" s="70">
        <v>45911</v>
      </c>
      <c r="G675" s="13" t="s">
        <v>395</v>
      </c>
      <c r="H675" s="13">
        <v>-7600</v>
      </c>
      <c r="I675" s="13">
        <v>-1216</v>
      </c>
      <c r="J675" s="13">
        <v>-8816</v>
      </c>
      <c r="K675" s="13">
        <v>-8816</v>
      </c>
      <c r="L675" s="13">
        <v>8816</v>
      </c>
      <c r="M675" s="13" t="s">
        <v>504</v>
      </c>
      <c r="N675" s="31" t="s">
        <v>544</v>
      </c>
      <c r="P675" s="65">
        <f t="shared" si="433"/>
        <v>30</v>
      </c>
      <c r="Q675" t="str">
        <f t="shared" si="434"/>
        <v>Crédito</v>
      </c>
      <c r="R675">
        <f t="shared" si="435"/>
        <v>11</v>
      </c>
      <c r="S675">
        <f t="shared" si="436"/>
        <v>9</v>
      </c>
      <c r="T675">
        <f t="shared" si="437"/>
        <v>2025</v>
      </c>
      <c r="U675">
        <f t="shared" si="438"/>
        <v>12</v>
      </c>
      <c r="V675">
        <f t="shared" si="439"/>
        <v>8</v>
      </c>
      <c r="W675">
        <f t="shared" si="440"/>
        <v>2025</v>
      </c>
      <c r="X675" s="59">
        <f t="shared" si="441"/>
        <v>7600</v>
      </c>
      <c r="Y675" s="59">
        <f t="shared" si="442"/>
        <v>8816</v>
      </c>
      <c r="Z675" t="str">
        <f t="shared" si="443"/>
        <v>Vencido</v>
      </c>
      <c r="AA675" s="39">
        <v>46142</v>
      </c>
      <c r="AB675" s="33">
        <f t="shared" si="444"/>
        <v>4</v>
      </c>
      <c r="AC675" s="33">
        <f t="shared" si="445"/>
        <v>18</v>
      </c>
      <c r="AD675" s="33">
        <f t="shared" si="446"/>
        <v>232</v>
      </c>
      <c r="AE675" s="36">
        <f t="shared" si="447"/>
        <v>0</v>
      </c>
      <c r="AF675" s="36">
        <f t="shared" si="448"/>
        <v>0</v>
      </c>
      <c r="AG675" s="36">
        <f t="shared" si="449"/>
        <v>7600</v>
      </c>
      <c r="AH675" s="36">
        <f t="shared" si="450"/>
        <v>0</v>
      </c>
    </row>
    <row r="676" spans="1:34" x14ac:dyDescent="0.35">
      <c r="A676" s="13" t="s">
        <v>914</v>
      </c>
      <c r="B676" s="13" t="s">
        <v>915</v>
      </c>
      <c r="C676" s="13" t="s">
        <v>545</v>
      </c>
      <c r="D676" s="13" t="s">
        <v>916</v>
      </c>
      <c r="E676" s="70">
        <v>45883</v>
      </c>
      <c r="F676" s="70">
        <v>45913</v>
      </c>
      <c r="G676" s="13" t="s">
        <v>401</v>
      </c>
      <c r="H676" s="13">
        <v>-7416.85</v>
      </c>
      <c r="I676" s="13">
        <v>-1186.7</v>
      </c>
      <c r="J676" s="13">
        <v>-8603.5499999999993</v>
      </c>
      <c r="K676" s="13">
        <v>-461.68</v>
      </c>
      <c r="L676" s="13">
        <v>461.68</v>
      </c>
      <c r="M676" s="13" t="s">
        <v>504</v>
      </c>
      <c r="N676" s="31" t="s">
        <v>544</v>
      </c>
      <c r="P676" s="65">
        <f t="shared" si="433"/>
        <v>30</v>
      </c>
      <c r="Q676" t="str">
        <f t="shared" si="434"/>
        <v>Crédito</v>
      </c>
      <c r="R676">
        <f t="shared" si="435"/>
        <v>13</v>
      </c>
      <c r="S676">
        <f t="shared" si="436"/>
        <v>9</v>
      </c>
      <c r="T676">
        <f t="shared" si="437"/>
        <v>2025</v>
      </c>
      <c r="U676">
        <f t="shared" si="438"/>
        <v>14</v>
      </c>
      <c r="V676">
        <f t="shared" si="439"/>
        <v>8</v>
      </c>
      <c r="W676">
        <f t="shared" si="440"/>
        <v>2025</v>
      </c>
      <c r="X676" s="59">
        <f t="shared" si="441"/>
        <v>7416.85</v>
      </c>
      <c r="Y676" s="59">
        <f t="shared" si="442"/>
        <v>8603.5499999999993</v>
      </c>
      <c r="Z676" t="str">
        <f t="shared" si="443"/>
        <v>Vencido</v>
      </c>
      <c r="AA676" s="39">
        <v>46142</v>
      </c>
      <c r="AB676" s="33">
        <f t="shared" si="444"/>
        <v>4</v>
      </c>
      <c r="AC676" s="33">
        <f t="shared" si="445"/>
        <v>18</v>
      </c>
      <c r="AD676" s="33">
        <f t="shared" si="446"/>
        <v>230</v>
      </c>
      <c r="AE676" s="36">
        <f t="shared" si="447"/>
        <v>0</v>
      </c>
      <c r="AF676" s="36">
        <f t="shared" si="448"/>
        <v>0</v>
      </c>
      <c r="AG676" s="36">
        <f t="shared" si="449"/>
        <v>7416.85</v>
      </c>
      <c r="AH676" s="36">
        <f t="shared" si="450"/>
        <v>0</v>
      </c>
    </row>
    <row r="677" spans="1:34" x14ac:dyDescent="0.35">
      <c r="A677" s="13" t="s">
        <v>917</v>
      </c>
      <c r="B677" s="13" t="s">
        <v>918</v>
      </c>
      <c r="C677" s="13" t="s">
        <v>545</v>
      </c>
      <c r="D677" s="13" t="s">
        <v>919</v>
      </c>
      <c r="E677" s="70">
        <v>45883</v>
      </c>
      <c r="F677" s="70">
        <v>45913</v>
      </c>
      <c r="G677" s="13" t="s">
        <v>395</v>
      </c>
      <c r="H677" s="13">
        <v>-11220</v>
      </c>
      <c r="I677" s="13">
        <v>-1795.2</v>
      </c>
      <c r="J677" s="13">
        <v>-13015.2</v>
      </c>
      <c r="K677" s="13">
        <v>-13015.2</v>
      </c>
      <c r="L677" s="13">
        <v>13015.2</v>
      </c>
      <c r="M677" s="13" t="s">
        <v>504</v>
      </c>
      <c r="N677" s="31" t="s">
        <v>544</v>
      </c>
      <c r="P677" s="65">
        <f t="shared" si="433"/>
        <v>30</v>
      </c>
      <c r="Q677" t="str">
        <f t="shared" si="434"/>
        <v>Crédito</v>
      </c>
      <c r="R677">
        <f t="shared" si="435"/>
        <v>13</v>
      </c>
      <c r="S677">
        <f t="shared" si="436"/>
        <v>9</v>
      </c>
      <c r="T677">
        <f t="shared" si="437"/>
        <v>2025</v>
      </c>
      <c r="U677">
        <f t="shared" si="438"/>
        <v>14</v>
      </c>
      <c r="V677">
        <f t="shared" si="439"/>
        <v>8</v>
      </c>
      <c r="W677">
        <f t="shared" si="440"/>
        <v>2025</v>
      </c>
      <c r="X677" s="59">
        <f t="shared" si="441"/>
        <v>11220</v>
      </c>
      <c r="Y677" s="59">
        <f t="shared" si="442"/>
        <v>13015.2</v>
      </c>
      <c r="Z677" t="str">
        <f t="shared" si="443"/>
        <v>Vencido</v>
      </c>
      <c r="AA677" s="39">
        <v>46142</v>
      </c>
      <c r="AB677" s="33">
        <f t="shared" si="444"/>
        <v>4</v>
      </c>
      <c r="AC677" s="33">
        <f t="shared" si="445"/>
        <v>18</v>
      </c>
      <c r="AD677" s="33">
        <f t="shared" si="446"/>
        <v>230</v>
      </c>
      <c r="AE677" s="36">
        <f t="shared" si="447"/>
        <v>0</v>
      </c>
      <c r="AF677" s="36">
        <f t="shared" si="448"/>
        <v>0</v>
      </c>
      <c r="AG677" s="36">
        <f t="shared" si="449"/>
        <v>11220</v>
      </c>
      <c r="AH677" s="36">
        <f t="shared" si="450"/>
        <v>0</v>
      </c>
    </row>
    <row r="678" spans="1:34" x14ac:dyDescent="0.35">
      <c r="A678" s="31" t="s">
        <v>891</v>
      </c>
      <c r="B678" s="31" t="s">
        <v>892</v>
      </c>
      <c r="C678" s="31" t="s">
        <v>406</v>
      </c>
      <c r="D678" s="31" t="s">
        <v>893</v>
      </c>
      <c r="E678" s="30">
        <v>45882</v>
      </c>
      <c r="F678" s="30">
        <v>45912</v>
      </c>
      <c r="G678" s="31" t="s">
        <v>395</v>
      </c>
      <c r="H678" s="31">
        <v>-12540</v>
      </c>
      <c r="I678" s="31">
        <v>-1849.65</v>
      </c>
      <c r="J678" s="31">
        <v>-14389.65</v>
      </c>
      <c r="K678" s="31">
        <v>-14389.65</v>
      </c>
      <c r="L678" s="31">
        <v>14389.65</v>
      </c>
      <c r="M678" s="31" t="s">
        <v>504</v>
      </c>
      <c r="N678" s="31" t="s">
        <v>544</v>
      </c>
      <c r="P678" s="65">
        <f t="shared" si="433"/>
        <v>30</v>
      </c>
      <c r="Q678" t="str">
        <f t="shared" si="434"/>
        <v>Crédito</v>
      </c>
      <c r="R678">
        <f t="shared" si="435"/>
        <v>12</v>
      </c>
      <c r="S678">
        <f t="shared" si="436"/>
        <v>9</v>
      </c>
      <c r="T678">
        <f t="shared" si="437"/>
        <v>2025</v>
      </c>
      <c r="U678">
        <f t="shared" si="438"/>
        <v>13</v>
      </c>
      <c r="V678">
        <f t="shared" si="439"/>
        <v>8</v>
      </c>
      <c r="W678">
        <f t="shared" si="440"/>
        <v>2025</v>
      </c>
      <c r="X678" s="59">
        <f t="shared" si="441"/>
        <v>12540</v>
      </c>
      <c r="Y678" s="59">
        <f t="shared" si="442"/>
        <v>14389.65</v>
      </c>
      <c r="Z678" t="str">
        <f t="shared" si="443"/>
        <v>Vencido</v>
      </c>
      <c r="AA678" s="39">
        <v>46142</v>
      </c>
      <c r="AB678" s="33">
        <f t="shared" si="444"/>
        <v>4</v>
      </c>
      <c r="AC678" s="33">
        <f t="shared" si="445"/>
        <v>18</v>
      </c>
      <c r="AD678" s="33">
        <f t="shared" si="446"/>
        <v>231</v>
      </c>
      <c r="AE678" s="36">
        <f t="shared" si="447"/>
        <v>0</v>
      </c>
      <c r="AF678" s="36">
        <f t="shared" si="448"/>
        <v>0</v>
      </c>
      <c r="AG678" s="36">
        <f t="shared" si="449"/>
        <v>12540</v>
      </c>
      <c r="AH678" s="36">
        <f t="shared" si="450"/>
        <v>0</v>
      </c>
    </row>
    <row r="679" spans="1:34" x14ac:dyDescent="0.35">
      <c r="A679" s="31" t="s">
        <v>894</v>
      </c>
      <c r="B679" s="31" t="s">
        <v>895</v>
      </c>
      <c r="C679" s="31" t="s">
        <v>545</v>
      </c>
      <c r="D679" s="31" t="s">
        <v>896</v>
      </c>
      <c r="E679" s="30">
        <v>45875</v>
      </c>
      <c r="F679" s="30">
        <v>45905</v>
      </c>
      <c r="G679" s="31" t="s">
        <v>395</v>
      </c>
      <c r="H679" s="31">
        <v>-14985</v>
      </c>
      <c r="I679" s="31">
        <v>-2397.6</v>
      </c>
      <c r="J679" s="31">
        <v>-17382.599999999999</v>
      </c>
      <c r="K679" s="31">
        <v>-17382.599999999999</v>
      </c>
      <c r="L679" s="31">
        <v>17382.599999999999</v>
      </c>
      <c r="M679" s="31" t="s">
        <v>504</v>
      </c>
      <c r="N679" s="31" t="s">
        <v>544</v>
      </c>
      <c r="P679" s="65">
        <f t="shared" si="433"/>
        <v>30</v>
      </c>
      <c r="Q679" t="str">
        <f t="shared" si="434"/>
        <v>Crédito</v>
      </c>
      <c r="R679">
        <f t="shared" si="435"/>
        <v>5</v>
      </c>
      <c r="S679">
        <f t="shared" si="436"/>
        <v>9</v>
      </c>
      <c r="T679">
        <f t="shared" si="437"/>
        <v>2025</v>
      </c>
      <c r="U679">
        <f t="shared" si="438"/>
        <v>6</v>
      </c>
      <c r="V679">
        <f t="shared" si="439"/>
        <v>8</v>
      </c>
      <c r="W679">
        <f t="shared" si="440"/>
        <v>2025</v>
      </c>
      <c r="X679" s="59">
        <f t="shared" si="441"/>
        <v>14985</v>
      </c>
      <c r="Y679" s="59">
        <f t="shared" si="442"/>
        <v>17382.599999999999</v>
      </c>
      <c r="Z679" t="str">
        <f t="shared" si="443"/>
        <v>Vencido</v>
      </c>
      <c r="AA679" s="39">
        <v>46142</v>
      </c>
      <c r="AB679" s="33">
        <f t="shared" si="444"/>
        <v>4</v>
      </c>
      <c r="AC679" s="33">
        <f t="shared" si="445"/>
        <v>18</v>
      </c>
      <c r="AD679" s="33">
        <f t="shared" si="446"/>
        <v>238</v>
      </c>
      <c r="AE679" s="36">
        <f t="shared" si="447"/>
        <v>0</v>
      </c>
      <c r="AF679" s="36">
        <f t="shared" si="448"/>
        <v>0</v>
      </c>
      <c r="AG679" s="36">
        <f t="shared" si="449"/>
        <v>14985</v>
      </c>
      <c r="AH679" s="36">
        <f t="shared" si="450"/>
        <v>0</v>
      </c>
    </row>
    <row r="680" spans="1:34" x14ac:dyDescent="0.35">
      <c r="A680" s="31" t="s">
        <v>897</v>
      </c>
      <c r="B680" s="31" t="s">
        <v>898</v>
      </c>
      <c r="C680" s="31" t="s">
        <v>545</v>
      </c>
      <c r="D680" s="31" t="s">
        <v>899</v>
      </c>
      <c r="E680" s="30">
        <v>45876</v>
      </c>
      <c r="F680" s="30">
        <v>45906</v>
      </c>
      <c r="G680" s="31" t="s">
        <v>395</v>
      </c>
      <c r="H680" s="31">
        <v>-26500</v>
      </c>
      <c r="I680" s="31">
        <v>-4240</v>
      </c>
      <c r="J680" s="31">
        <v>-30740</v>
      </c>
      <c r="K680" s="31">
        <v>-30740</v>
      </c>
      <c r="L680" s="31">
        <v>30740</v>
      </c>
      <c r="M680" s="31" t="s">
        <v>504</v>
      </c>
      <c r="N680" s="31" t="s">
        <v>544</v>
      </c>
      <c r="P680" s="65">
        <f t="shared" si="433"/>
        <v>30</v>
      </c>
      <c r="Q680" t="str">
        <f t="shared" si="434"/>
        <v>Crédito</v>
      </c>
      <c r="R680">
        <f t="shared" si="435"/>
        <v>6</v>
      </c>
      <c r="S680">
        <f t="shared" si="436"/>
        <v>9</v>
      </c>
      <c r="T680">
        <f t="shared" si="437"/>
        <v>2025</v>
      </c>
      <c r="U680">
        <f t="shared" si="438"/>
        <v>7</v>
      </c>
      <c r="V680">
        <f t="shared" si="439"/>
        <v>8</v>
      </c>
      <c r="W680">
        <f t="shared" si="440"/>
        <v>2025</v>
      </c>
      <c r="X680" s="59">
        <f t="shared" si="441"/>
        <v>26500</v>
      </c>
      <c r="Y680" s="59">
        <f t="shared" si="442"/>
        <v>30740</v>
      </c>
      <c r="Z680" t="str">
        <f t="shared" si="443"/>
        <v>Vencido</v>
      </c>
      <c r="AA680" s="39">
        <v>46142</v>
      </c>
      <c r="AB680" s="33">
        <f t="shared" si="444"/>
        <v>4</v>
      </c>
      <c r="AC680" s="33">
        <f t="shared" si="445"/>
        <v>18</v>
      </c>
      <c r="AD680" s="33">
        <f t="shared" si="446"/>
        <v>237</v>
      </c>
      <c r="AE680" s="36">
        <f t="shared" si="447"/>
        <v>0</v>
      </c>
      <c r="AF680" s="36">
        <f t="shared" si="448"/>
        <v>0</v>
      </c>
      <c r="AG680" s="36">
        <f t="shared" si="449"/>
        <v>26500</v>
      </c>
      <c r="AH680" s="36">
        <f t="shared" si="450"/>
        <v>0</v>
      </c>
    </row>
    <row r="681" spans="1:34" x14ac:dyDescent="0.35">
      <c r="A681" s="31" t="s">
        <v>900</v>
      </c>
      <c r="B681" s="31" t="s">
        <v>901</v>
      </c>
      <c r="C681" s="31" t="s">
        <v>545</v>
      </c>
      <c r="D681" s="31" t="s">
        <v>902</v>
      </c>
      <c r="E681" s="30">
        <v>45876</v>
      </c>
      <c r="F681" s="30">
        <v>45906</v>
      </c>
      <c r="G681" s="31" t="s">
        <v>401</v>
      </c>
      <c r="H681" s="31">
        <v>-17751.36</v>
      </c>
      <c r="I681" s="31">
        <v>-2840.22</v>
      </c>
      <c r="J681" s="31">
        <v>-20591.580000000002</v>
      </c>
      <c r="K681" s="31">
        <v>-1105.93</v>
      </c>
      <c r="L681" s="31">
        <v>1105.93</v>
      </c>
      <c r="M681" s="31" t="s">
        <v>504</v>
      </c>
      <c r="N681" s="31" t="s">
        <v>544</v>
      </c>
      <c r="P681" s="65">
        <f t="shared" si="433"/>
        <v>30</v>
      </c>
      <c r="Q681" t="str">
        <f t="shared" si="434"/>
        <v>Crédito</v>
      </c>
      <c r="R681">
        <f t="shared" si="435"/>
        <v>6</v>
      </c>
      <c r="S681">
        <f t="shared" si="436"/>
        <v>9</v>
      </c>
      <c r="T681">
        <f t="shared" si="437"/>
        <v>2025</v>
      </c>
      <c r="U681">
        <f t="shared" si="438"/>
        <v>7</v>
      </c>
      <c r="V681">
        <f t="shared" si="439"/>
        <v>8</v>
      </c>
      <c r="W681">
        <f t="shared" si="440"/>
        <v>2025</v>
      </c>
      <c r="X681" s="59">
        <f t="shared" si="441"/>
        <v>17751.36</v>
      </c>
      <c r="Y681" s="59">
        <f t="shared" si="442"/>
        <v>20591.580000000002</v>
      </c>
      <c r="Z681" t="str">
        <f t="shared" si="443"/>
        <v>Vencido</v>
      </c>
      <c r="AA681" s="39">
        <v>46142</v>
      </c>
      <c r="AB681" s="33">
        <f t="shared" si="444"/>
        <v>4</v>
      </c>
      <c r="AC681" s="33">
        <f t="shared" si="445"/>
        <v>18</v>
      </c>
      <c r="AD681" s="33">
        <f t="shared" si="446"/>
        <v>237</v>
      </c>
      <c r="AE681" s="36">
        <f t="shared" si="447"/>
        <v>0</v>
      </c>
      <c r="AF681" s="36">
        <f t="shared" si="448"/>
        <v>0</v>
      </c>
      <c r="AG681" s="36">
        <f t="shared" si="449"/>
        <v>17751.36</v>
      </c>
      <c r="AH681" s="36">
        <f t="shared" si="450"/>
        <v>0</v>
      </c>
    </row>
    <row r="682" spans="1:34" x14ac:dyDescent="0.35">
      <c r="A682" s="31" t="s">
        <v>877</v>
      </c>
      <c r="B682" s="31" t="s">
        <v>878</v>
      </c>
      <c r="C682" s="31" t="s">
        <v>798</v>
      </c>
      <c r="D682" s="31" t="s">
        <v>879</v>
      </c>
      <c r="E682" s="30">
        <v>45853</v>
      </c>
      <c r="F682" s="30">
        <v>45883</v>
      </c>
      <c r="G682" s="31" t="s">
        <v>395</v>
      </c>
      <c r="H682" s="31">
        <v>-12151.9</v>
      </c>
      <c r="I682" s="31">
        <v>151.9</v>
      </c>
      <c r="J682" s="31">
        <v>-12000</v>
      </c>
      <c r="K682" s="31">
        <v>-12000</v>
      </c>
      <c r="L682" s="31">
        <v>12000</v>
      </c>
      <c r="M682" s="31" t="s">
        <v>504</v>
      </c>
      <c r="N682" s="31" t="s">
        <v>544</v>
      </c>
      <c r="P682" s="65">
        <f t="shared" si="433"/>
        <v>30</v>
      </c>
      <c r="Q682" t="str">
        <f t="shared" si="434"/>
        <v>Crédito</v>
      </c>
      <c r="R682">
        <f t="shared" si="435"/>
        <v>14</v>
      </c>
      <c r="S682">
        <f t="shared" si="436"/>
        <v>8</v>
      </c>
      <c r="T682">
        <f t="shared" si="437"/>
        <v>2025</v>
      </c>
      <c r="U682">
        <f t="shared" si="438"/>
        <v>15</v>
      </c>
      <c r="V682">
        <f t="shared" si="439"/>
        <v>7</v>
      </c>
      <c r="W682">
        <f t="shared" si="440"/>
        <v>2025</v>
      </c>
      <c r="X682" s="59">
        <f t="shared" si="441"/>
        <v>12151.9</v>
      </c>
      <c r="Y682" s="59">
        <f t="shared" si="442"/>
        <v>12000</v>
      </c>
      <c r="Z682" t="str">
        <f t="shared" si="443"/>
        <v>Vencido</v>
      </c>
      <c r="AA682" s="39">
        <v>46142</v>
      </c>
      <c r="AB682" s="33">
        <f t="shared" si="444"/>
        <v>4</v>
      </c>
      <c r="AC682" s="33">
        <f t="shared" si="445"/>
        <v>18</v>
      </c>
      <c r="AD682" s="33">
        <f t="shared" si="446"/>
        <v>260</v>
      </c>
      <c r="AE682" s="36">
        <f t="shared" si="447"/>
        <v>0</v>
      </c>
      <c r="AF682" s="36">
        <f t="shared" si="448"/>
        <v>0</v>
      </c>
      <c r="AG682" s="36">
        <f t="shared" si="449"/>
        <v>12151.9</v>
      </c>
      <c r="AH682" s="36">
        <f t="shared" si="450"/>
        <v>0</v>
      </c>
    </row>
    <row r="683" spans="1:34" x14ac:dyDescent="0.35">
      <c r="A683" s="31" t="s">
        <v>860</v>
      </c>
      <c r="B683" s="31" t="s">
        <v>861</v>
      </c>
      <c r="C683" s="31" t="s">
        <v>798</v>
      </c>
      <c r="D683" s="31" t="s">
        <v>862</v>
      </c>
      <c r="E683" s="30">
        <v>45835</v>
      </c>
      <c r="F683" s="30">
        <v>45865</v>
      </c>
      <c r="G683" s="31" t="s">
        <v>401</v>
      </c>
      <c r="H683" s="31">
        <v>-17003.52</v>
      </c>
      <c r="I683" s="31">
        <v>-2720.56</v>
      </c>
      <c r="J683" s="31">
        <v>-19724.080000000002</v>
      </c>
      <c r="K683" s="31">
        <v>-1044</v>
      </c>
      <c r="L683" s="31">
        <v>1044</v>
      </c>
      <c r="M683" s="31" t="s">
        <v>504</v>
      </c>
      <c r="N683" s="31" t="s">
        <v>544</v>
      </c>
      <c r="P683" s="65">
        <f t="shared" si="433"/>
        <v>30</v>
      </c>
      <c r="Q683" t="str">
        <f t="shared" si="434"/>
        <v>Crédito</v>
      </c>
      <c r="R683">
        <f t="shared" si="435"/>
        <v>27</v>
      </c>
      <c r="S683">
        <f t="shared" si="436"/>
        <v>7</v>
      </c>
      <c r="T683">
        <f t="shared" si="437"/>
        <v>2025</v>
      </c>
      <c r="U683">
        <f t="shared" si="438"/>
        <v>27</v>
      </c>
      <c r="V683">
        <f t="shared" si="439"/>
        <v>6</v>
      </c>
      <c r="W683">
        <f t="shared" si="440"/>
        <v>2025</v>
      </c>
      <c r="X683" s="59">
        <f t="shared" si="441"/>
        <v>17003.52</v>
      </c>
      <c r="Y683" s="59">
        <f t="shared" si="442"/>
        <v>19724.080000000002</v>
      </c>
      <c r="Z683" t="str">
        <f t="shared" si="443"/>
        <v>Vencido</v>
      </c>
      <c r="AA683" s="39">
        <v>46142</v>
      </c>
      <c r="AB683" s="33">
        <f t="shared" si="444"/>
        <v>4</v>
      </c>
      <c r="AC683" s="33">
        <f t="shared" si="445"/>
        <v>18</v>
      </c>
      <c r="AD683" s="33">
        <f t="shared" si="446"/>
        <v>278</v>
      </c>
      <c r="AE683" s="36">
        <f t="shared" si="447"/>
        <v>0</v>
      </c>
      <c r="AF683" s="36">
        <f t="shared" si="448"/>
        <v>0</v>
      </c>
      <c r="AG683" s="36">
        <f t="shared" si="449"/>
        <v>17003.52</v>
      </c>
      <c r="AH683" s="36">
        <f t="shared" si="450"/>
        <v>0</v>
      </c>
    </row>
    <row r="684" spans="1:34" x14ac:dyDescent="0.35">
      <c r="A684" s="31" t="s">
        <v>764</v>
      </c>
      <c r="B684" s="31" t="s">
        <v>765</v>
      </c>
      <c r="C684" s="31" t="s">
        <v>749</v>
      </c>
      <c r="D684" s="31" t="s">
        <v>766</v>
      </c>
      <c r="E684" s="30">
        <v>45635</v>
      </c>
      <c r="F684" s="30">
        <v>45650</v>
      </c>
      <c r="G684" s="31" t="s">
        <v>401</v>
      </c>
      <c r="H684" s="31">
        <v>-48546</v>
      </c>
      <c r="I684" s="31">
        <v>-7767.36</v>
      </c>
      <c r="J684" s="31">
        <v>-56313.36</v>
      </c>
      <c r="K684" s="31">
        <v>-2784</v>
      </c>
      <c r="L684" s="31">
        <v>2784</v>
      </c>
      <c r="M684" s="31" t="s">
        <v>504</v>
      </c>
      <c r="N684" s="31" t="s">
        <v>544</v>
      </c>
      <c r="P684" s="65">
        <f t="shared" si="433"/>
        <v>15</v>
      </c>
      <c r="Q684" t="str">
        <f t="shared" si="434"/>
        <v>Crédito</v>
      </c>
      <c r="R684">
        <f t="shared" si="435"/>
        <v>24</v>
      </c>
      <c r="S684">
        <f t="shared" si="436"/>
        <v>12</v>
      </c>
      <c r="T684">
        <f t="shared" si="437"/>
        <v>2024</v>
      </c>
      <c r="U684">
        <f t="shared" si="438"/>
        <v>9</v>
      </c>
      <c r="V684">
        <f t="shared" si="439"/>
        <v>12</v>
      </c>
      <c r="W684">
        <f t="shared" si="440"/>
        <v>2024</v>
      </c>
      <c r="X684" s="59">
        <f t="shared" si="441"/>
        <v>48546</v>
      </c>
      <c r="Y684" s="59">
        <f t="shared" si="442"/>
        <v>56313.36</v>
      </c>
      <c r="Z684" t="str">
        <f t="shared" si="443"/>
        <v>Vencido</v>
      </c>
      <c r="AA684" s="39">
        <v>46142</v>
      </c>
      <c r="AB684" s="33">
        <f t="shared" si="444"/>
        <v>4</v>
      </c>
      <c r="AC684" s="33">
        <f t="shared" si="445"/>
        <v>18</v>
      </c>
      <c r="AD684" s="33">
        <f t="shared" si="446"/>
        <v>493</v>
      </c>
      <c r="AE684" s="36">
        <f t="shared" si="447"/>
        <v>0</v>
      </c>
      <c r="AF684" s="36">
        <f t="shared" si="448"/>
        <v>0</v>
      </c>
      <c r="AG684" s="36">
        <f t="shared" si="449"/>
        <v>48546</v>
      </c>
      <c r="AH684" s="36">
        <f t="shared" si="450"/>
        <v>0</v>
      </c>
    </row>
    <row r="685" spans="1:34" x14ac:dyDescent="0.35">
      <c r="A685" s="31" t="s">
        <v>754</v>
      </c>
      <c r="B685" s="31" t="s">
        <v>755</v>
      </c>
      <c r="C685" s="31" t="s">
        <v>549</v>
      </c>
      <c r="D685" s="31" t="s">
        <v>756</v>
      </c>
      <c r="E685" s="30">
        <v>45597</v>
      </c>
      <c r="F685" s="30">
        <v>45627</v>
      </c>
      <c r="G685" s="31" t="s">
        <v>401</v>
      </c>
      <c r="H685" s="31">
        <v>-64633.93</v>
      </c>
      <c r="I685" s="31">
        <v>-10341.51</v>
      </c>
      <c r="J685" s="31">
        <v>-74975.44</v>
      </c>
      <c r="K685" s="31">
        <v>-3741.7</v>
      </c>
      <c r="L685" s="31">
        <v>3741.7</v>
      </c>
      <c r="M685" s="31" t="s">
        <v>504</v>
      </c>
      <c r="N685" s="31" t="s">
        <v>544</v>
      </c>
      <c r="P685" s="65">
        <f t="shared" si="433"/>
        <v>30</v>
      </c>
      <c r="Q685" t="str">
        <f t="shared" si="434"/>
        <v>Crédito</v>
      </c>
      <c r="R685">
        <f t="shared" si="435"/>
        <v>1</v>
      </c>
      <c r="S685">
        <f t="shared" si="436"/>
        <v>12</v>
      </c>
      <c r="T685">
        <f t="shared" si="437"/>
        <v>2024</v>
      </c>
      <c r="U685">
        <f t="shared" si="438"/>
        <v>1</v>
      </c>
      <c r="V685">
        <f t="shared" si="439"/>
        <v>11</v>
      </c>
      <c r="W685">
        <f t="shared" si="440"/>
        <v>2024</v>
      </c>
      <c r="X685" s="59">
        <f t="shared" si="441"/>
        <v>64633.93</v>
      </c>
      <c r="Y685" s="59">
        <f t="shared" si="442"/>
        <v>74975.44</v>
      </c>
      <c r="Z685" t="str">
        <f t="shared" si="443"/>
        <v>Vencido</v>
      </c>
      <c r="AA685" s="39">
        <v>46142</v>
      </c>
      <c r="AB685" s="33">
        <f t="shared" ref="AB685" si="451">MONTH(AA685)</f>
        <v>4</v>
      </c>
      <c r="AC685" s="33">
        <f t="shared" ref="AC685" si="452">WEEKNUM(AA685)</f>
        <v>18</v>
      </c>
      <c r="AD685" s="33">
        <f t="shared" ref="AD685" si="453">IF(Z685="Vencido",AA685-F685+1,0)</f>
        <v>516</v>
      </c>
      <c r="AE685" s="36">
        <f t="shared" ref="AE685" si="454">IF(AD685&gt;0,IF(AD685&lt;31,X685,0),0)</f>
        <v>0</v>
      </c>
      <c r="AF685" s="36">
        <f t="shared" ref="AF685" si="455">IF(AD685&gt;30,IF(AD685&lt;61,X685,0),0)</f>
        <v>0</v>
      </c>
      <c r="AG685" s="36">
        <f t="shared" ref="AG685" si="456">IF(AD685&gt;60,X685,0)</f>
        <v>64633.93</v>
      </c>
      <c r="AH685" s="36">
        <f t="shared" ref="AH685" si="457">IF(Z685="Vigente",X685,0)</f>
        <v>0</v>
      </c>
    </row>
    <row r="686" spans="1:34" x14ac:dyDescent="0.35">
      <c r="A686" s="31" t="s">
        <v>1906</v>
      </c>
      <c r="B686" s="31" t="s">
        <v>1907</v>
      </c>
      <c r="C686" s="31" t="s">
        <v>414</v>
      </c>
      <c r="D686" s="31" t="s">
        <v>1908</v>
      </c>
      <c r="E686" s="30">
        <v>46130</v>
      </c>
      <c r="F686" s="30">
        <v>46160</v>
      </c>
      <c r="G686" s="31" t="s">
        <v>395</v>
      </c>
      <c r="H686" s="31">
        <v>-8100</v>
      </c>
      <c r="I686" s="31">
        <v>-1296</v>
      </c>
      <c r="J686" s="31">
        <v>-9396</v>
      </c>
      <c r="K686" s="31">
        <v>-9396</v>
      </c>
      <c r="L686" s="31">
        <v>9396</v>
      </c>
      <c r="M686" s="31" t="s">
        <v>504</v>
      </c>
      <c r="N686" s="31" t="s">
        <v>544</v>
      </c>
      <c r="P686" s="65">
        <f t="shared" ref="P686:P749" si="458">+F686-E686</f>
        <v>30</v>
      </c>
      <c r="Q686" t="str">
        <f t="shared" ref="Q686:Q749" si="459">IF(P686&gt;1,"Crédito","Contado")</f>
        <v>Crédito</v>
      </c>
      <c r="R686">
        <f t="shared" ref="R686:R749" si="460">DAY(F686)</f>
        <v>18</v>
      </c>
      <c r="S686">
        <f t="shared" ref="S686:S749" si="461">MONTH(F686)</f>
        <v>5</v>
      </c>
      <c r="T686">
        <f t="shared" ref="T686:T749" si="462">YEAR(F686)</f>
        <v>2026</v>
      </c>
      <c r="U686">
        <f t="shared" ref="U686:U749" si="463">DAY(E686)</f>
        <v>18</v>
      </c>
      <c r="V686">
        <f t="shared" ref="V686:V749" si="464">MONTH(E686)</f>
        <v>4</v>
      </c>
      <c r="W686">
        <f t="shared" ref="W686:W749" si="465">YEAR(E686)</f>
        <v>2026</v>
      </c>
      <c r="X686" s="59">
        <f t="shared" ref="X686:X749" si="466">+H686*-1</f>
        <v>8100</v>
      </c>
      <c r="Y686" s="59">
        <f t="shared" ref="Y686:Y749" si="467">+J686*-1</f>
        <v>9396</v>
      </c>
      <c r="Z686" t="str">
        <f t="shared" ref="Z686:Z749" si="468">IF(F686&gt;AA686,"Vigente","Vencido")</f>
        <v>Vigente</v>
      </c>
      <c r="AA686" s="39">
        <v>46136</v>
      </c>
      <c r="AB686" s="33">
        <f t="shared" ref="AB686:AB749" si="469">MONTH(AA686)</f>
        <v>4</v>
      </c>
      <c r="AC686" s="33">
        <f t="shared" ref="AC686:AC749" si="470">WEEKNUM(AA686)</f>
        <v>17</v>
      </c>
      <c r="AD686" s="33">
        <f t="shared" ref="AD686:AD749" si="471">IF(Z686="Vencido",AA686-F686+1,0)</f>
        <v>0</v>
      </c>
      <c r="AE686" s="36">
        <f t="shared" ref="AE686:AE749" si="472">IF(AD686&gt;0,IF(AD686&lt;31,X686,0),0)</f>
        <v>0</v>
      </c>
      <c r="AF686" s="36">
        <f t="shared" ref="AF686:AF749" si="473">IF(AD686&gt;30,IF(AD686&lt;61,X686,0),0)</f>
        <v>0</v>
      </c>
      <c r="AG686" s="36">
        <f t="shared" ref="AG686:AG749" si="474">IF(AD686&gt;60,X686,0)</f>
        <v>0</v>
      </c>
      <c r="AH686" s="36">
        <f t="shared" ref="AH686:AH749" si="475">IF(Z686="Vigente",X686,0)</f>
        <v>8100</v>
      </c>
    </row>
    <row r="687" spans="1:34" x14ac:dyDescent="0.35">
      <c r="A687" s="31" t="s">
        <v>1909</v>
      </c>
      <c r="B687" s="31" t="s">
        <v>1910</v>
      </c>
      <c r="C687" s="31" t="s">
        <v>414</v>
      </c>
      <c r="D687" s="31" t="s">
        <v>1911</v>
      </c>
      <c r="E687" s="30">
        <v>46133</v>
      </c>
      <c r="F687" s="30">
        <v>46163</v>
      </c>
      <c r="G687" s="31" t="s">
        <v>395</v>
      </c>
      <c r="H687" s="31">
        <v>-2200</v>
      </c>
      <c r="I687" s="31">
        <v>-352</v>
      </c>
      <c r="J687" s="31">
        <v>-2552</v>
      </c>
      <c r="K687" s="31">
        <v>-2552</v>
      </c>
      <c r="L687" s="31">
        <v>2552</v>
      </c>
      <c r="M687" s="31" t="s">
        <v>504</v>
      </c>
      <c r="N687" s="31" t="s">
        <v>544</v>
      </c>
      <c r="P687" s="65">
        <f t="shared" si="458"/>
        <v>30</v>
      </c>
      <c r="Q687" t="str">
        <f t="shared" si="459"/>
        <v>Crédito</v>
      </c>
      <c r="R687">
        <f t="shared" si="460"/>
        <v>21</v>
      </c>
      <c r="S687">
        <f t="shared" si="461"/>
        <v>5</v>
      </c>
      <c r="T687">
        <f t="shared" si="462"/>
        <v>2026</v>
      </c>
      <c r="U687">
        <f t="shared" si="463"/>
        <v>21</v>
      </c>
      <c r="V687">
        <f t="shared" si="464"/>
        <v>4</v>
      </c>
      <c r="W687">
        <f t="shared" si="465"/>
        <v>2026</v>
      </c>
      <c r="X687" s="59">
        <f t="shared" si="466"/>
        <v>2200</v>
      </c>
      <c r="Y687" s="59">
        <f t="shared" si="467"/>
        <v>2552</v>
      </c>
      <c r="Z687" t="str">
        <f t="shared" si="468"/>
        <v>Vigente</v>
      </c>
      <c r="AA687" s="39">
        <v>46136</v>
      </c>
      <c r="AB687" s="33">
        <f t="shared" si="469"/>
        <v>4</v>
      </c>
      <c r="AC687" s="33">
        <f t="shared" si="470"/>
        <v>17</v>
      </c>
      <c r="AD687" s="33">
        <f t="shared" si="471"/>
        <v>0</v>
      </c>
      <c r="AE687" s="36">
        <f t="shared" si="472"/>
        <v>0</v>
      </c>
      <c r="AF687" s="36">
        <f t="shared" si="473"/>
        <v>0</v>
      </c>
      <c r="AG687" s="36">
        <f t="shared" si="474"/>
        <v>0</v>
      </c>
      <c r="AH687" s="36">
        <f t="shared" si="475"/>
        <v>2200</v>
      </c>
    </row>
    <row r="688" spans="1:34" x14ac:dyDescent="0.35">
      <c r="A688" s="31" t="s">
        <v>1912</v>
      </c>
      <c r="B688" s="31" t="s">
        <v>1913</v>
      </c>
      <c r="C688" s="31" t="s">
        <v>414</v>
      </c>
      <c r="D688" s="31" t="s">
        <v>1914</v>
      </c>
      <c r="E688" s="30">
        <v>46134</v>
      </c>
      <c r="F688" s="30">
        <v>46164</v>
      </c>
      <c r="G688" s="31" t="s">
        <v>395</v>
      </c>
      <c r="H688" s="31">
        <v>-32000</v>
      </c>
      <c r="I688" s="31"/>
      <c r="J688" s="31">
        <v>-32000</v>
      </c>
      <c r="K688" s="31">
        <v>-32000</v>
      </c>
      <c r="L688" s="31">
        <v>32000</v>
      </c>
      <c r="M688" s="31" t="s">
        <v>504</v>
      </c>
      <c r="N688" s="31" t="s">
        <v>544</v>
      </c>
      <c r="P688" s="65">
        <f t="shared" si="458"/>
        <v>30</v>
      </c>
      <c r="Q688" t="str">
        <f t="shared" si="459"/>
        <v>Crédito</v>
      </c>
      <c r="R688">
        <f t="shared" si="460"/>
        <v>22</v>
      </c>
      <c r="S688">
        <f t="shared" si="461"/>
        <v>5</v>
      </c>
      <c r="T688">
        <f t="shared" si="462"/>
        <v>2026</v>
      </c>
      <c r="U688">
        <f t="shared" si="463"/>
        <v>22</v>
      </c>
      <c r="V688">
        <f t="shared" si="464"/>
        <v>4</v>
      </c>
      <c r="W688">
        <f t="shared" si="465"/>
        <v>2026</v>
      </c>
      <c r="X688" s="59">
        <f t="shared" si="466"/>
        <v>32000</v>
      </c>
      <c r="Y688" s="59">
        <f t="shared" si="467"/>
        <v>32000</v>
      </c>
      <c r="Z688" t="str">
        <f t="shared" si="468"/>
        <v>Vigente</v>
      </c>
      <c r="AA688" s="39">
        <v>46136</v>
      </c>
      <c r="AB688" s="33">
        <f t="shared" si="469"/>
        <v>4</v>
      </c>
      <c r="AC688" s="33">
        <f t="shared" si="470"/>
        <v>17</v>
      </c>
      <c r="AD688" s="33">
        <f t="shared" si="471"/>
        <v>0</v>
      </c>
      <c r="AE688" s="36">
        <f t="shared" si="472"/>
        <v>0</v>
      </c>
      <c r="AF688" s="36">
        <f t="shared" si="473"/>
        <v>0</v>
      </c>
      <c r="AG688" s="36">
        <f t="shared" si="474"/>
        <v>0</v>
      </c>
      <c r="AH688" s="36">
        <f t="shared" si="475"/>
        <v>32000</v>
      </c>
    </row>
    <row r="689" spans="1:34" x14ac:dyDescent="0.35">
      <c r="A689" s="31" t="s">
        <v>1915</v>
      </c>
      <c r="B689" s="31" t="s">
        <v>1916</v>
      </c>
      <c r="C689" s="31" t="s">
        <v>414</v>
      </c>
      <c r="D689" s="31" t="s">
        <v>1917</v>
      </c>
      <c r="E689" s="30">
        <v>46135</v>
      </c>
      <c r="F689" s="30">
        <v>46165</v>
      </c>
      <c r="G689" s="31" t="s">
        <v>395</v>
      </c>
      <c r="H689" s="31">
        <v>-28800</v>
      </c>
      <c r="I689" s="31">
        <v>-4608</v>
      </c>
      <c r="J689" s="31">
        <v>-33408</v>
      </c>
      <c r="K689" s="31">
        <v>-33408</v>
      </c>
      <c r="L689" s="31">
        <v>33408</v>
      </c>
      <c r="M689" s="31" t="s">
        <v>504</v>
      </c>
      <c r="N689" s="31" t="s">
        <v>544</v>
      </c>
      <c r="P689" s="65">
        <f t="shared" si="458"/>
        <v>30</v>
      </c>
      <c r="Q689" t="str">
        <f t="shared" si="459"/>
        <v>Crédito</v>
      </c>
      <c r="R689">
        <f t="shared" si="460"/>
        <v>23</v>
      </c>
      <c r="S689">
        <f t="shared" si="461"/>
        <v>5</v>
      </c>
      <c r="T689">
        <f t="shared" si="462"/>
        <v>2026</v>
      </c>
      <c r="U689">
        <f t="shared" si="463"/>
        <v>23</v>
      </c>
      <c r="V689">
        <f t="shared" si="464"/>
        <v>4</v>
      </c>
      <c r="W689">
        <f t="shared" si="465"/>
        <v>2026</v>
      </c>
      <c r="X689" s="59">
        <f t="shared" si="466"/>
        <v>28800</v>
      </c>
      <c r="Y689" s="59">
        <f t="shared" si="467"/>
        <v>33408</v>
      </c>
      <c r="Z689" t="str">
        <f t="shared" si="468"/>
        <v>Vigente</v>
      </c>
      <c r="AA689" s="39">
        <v>46136</v>
      </c>
      <c r="AB689" s="33">
        <f t="shared" si="469"/>
        <v>4</v>
      </c>
      <c r="AC689" s="33">
        <f t="shared" si="470"/>
        <v>17</v>
      </c>
      <c r="AD689" s="33">
        <f t="shared" si="471"/>
        <v>0</v>
      </c>
      <c r="AE689" s="36">
        <f t="shared" si="472"/>
        <v>0</v>
      </c>
      <c r="AF689" s="36">
        <f t="shared" si="473"/>
        <v>0</v>
      </c>
      <c r="AG689" s="36">
        <f t="shared" si="474"/>
        <v>0</v>
      </c>
      <c r="AH689" s="36">
        <f t="shared" si="475"/>
        <v>28800</v>
      </c>
    </row>
    <row r="690" spans="1:34" x14ac:dyDescent="0.35">
      <c r="A690" s="31" t="s">
        <v>1918</v>
      </c>
      <c r="B690" s="31" t="s">
        <v>1919</v>
      </c>
      <c r="C690" s="31" t="s">
        <v>1329</v>
      </c>
      <c r="D690" s="31" t="s">
        <v>1920</v>
      </c>
      <c r="E690" s="30">
        <v>46128</v>
      </c>
      <c r="F690" s="30">
        <v>46158</v>
      </c>
      <c r="G690" s="31" t="s">
        <v>395</v>
      </c>
      <c r="H690" s="31">
        <v>-17160</v>
      </c>
      <c r="I690" s="31">
        <v>-2745.6</v>
      </c>
      <c r="J690" s="31">
        <v>-19905.599999999999</v>
      </c>
      <c r="K690" s="31">
        <v>-19905.599999999999</v>
      </c>
      <c r="L690" s="31">
        <v>19905.599999999999</v>
      </c>
      <c r="M690" s="31" t="s">
        <v>504</v>
      </c>
      <c r="N690" s="31" t="s">
        <v>544</v>
      </c>
      <c r="P690" s="65">
        <f t="shared" si="458"/>
        <v>30</v>
      </c>
      <c r="Q690" t="str">
        <f t="shared" si="459"/>
        <v>Crédito</v>
      </c>
      <c r="R690">
        <f t="shared" si="460"/>
        <v>16</v>
      </c>
      <c r="S690">
        <f t="shared" si="461"/>
        <v>5</v>
      </c>
      <c r="T690">
        <f t="shared" si="462"/>
        <v>2026</v>
      </c>
      <c r="U690">
        <f t="shared" si="463"/>
        <v>16</v>
      </c>
      <c r="V690">
        <f t="shared" si="464"/>
        <v>4</v>
      </c>
      <c r="W690">
        <f t="shared" si="465"/>
        <v>2026</v>
      </c>
      <c r="X690" s="59">
        <f t="shared" si="466"/>
        <v>17160</v>
      </c>
      <c r="Y690" s="59">
        <f t="shared" si="467"/>
        <v>19905.599999999999</v>
      </c>
      <c r="Z690" t="str">
        <f t="shared" si="468"/>
        <v>Vigente</v>
      </c>
      <c r="AA690" s="39">
        <v>46136</v>
      </c>
      <c r="AB690" s="33">
        <f t="shared" si="469"/>
        <v>4</v>
      </c>
      <c r="AC690" s="33">
        <f t="shared" si="470"/>
        <v>17</v>
      </c>
      <c r="AD690" s="33">
        <f t="shared" si="471"/>
        <v>0</v>
      </c>
      <c r="AE690" s="36">
        <f t="shared" si="472"/>
        <v>0</v>
      </c>
      <c r="AF690" s="36">
        <f t="shared" si="473"/>
        <v>0</v>
      </c>
      <c r="AG690" s="36">
        <f t="shared" si="474"/>
        <v>0</v>
      </c>
      <c r="AH690" s="36">
        <f t="shared" si="475"/>
        <v>17160</v>
      </c>
    </row>
    <row r="691" spans="1:34" x14ac:dyDescent="0.35">
      <c r="A691" s="31" t="s">
        <v>1921</v>
      </c>
      <c r="B691" s="31" t="s">
        <v>1922</v>
      </c>
      <c r="C691" s="31" t="s">
        <v>674</v>
      </c>
      <c r="D691" s="31" t="s">
        <v>1923</v>
      </c>
      <c r="E691" s="30">
        <v>46134</v>
      </c>
      <c r="F691" s="30">
        <v>46164</v>
      </c>
      <c r="G691" s="31" t="s">
        <v>395</v>
      </c>
      <c r="H691" s="31">
        <v>-26800</v>
      </c>
      <c r="I691" s="31">
        <v>-4288</v>
      </c>
      <c r="J691" s="31">
        <v>-31088</v>
      </c>
      <c r="K691" s="31">
        <v>-31088</v>
      </c>
      <c r="L691" s="31">
        <v>31088</v>
      </c>
      <c r="M691" s="31" t="s">
        <v>504</v>
      </c>
      <c r="N691" s="31" t="s">
        <v>544</v>
      </c>
      <c r="P691" s="65">
        <f t="shared" si="458"/>
        <v>30</v>
      </c>
      <c r="Q691" t="str">
        <f t="shared" si="459"/>
        <v>Crédito</v>
      </c>
      <c r="R691">
        <f t="shared" si="460"/>
        <v>22</v>
      </c>
      <c r="S691">
        <f t="shared" si="461"/>
        <v>5</v>
      </c>
      <c r="T691">
        <f t="shared" si="462"/>
        <v>2026</v>
      </c>
      <c r="U691">
        <f t="shared" si="463"/>
        <v>22</v>
      </c>
      <c r="V691">
        <f t="shared" si="464"/>
        <v>4</v>
      </c>
      <c r="W691">
        <f t="shared" si="465"/>
        <v>2026</v>
      </c>
      <c r="X691" s="59">
        <f t="shared" si="466"/>
        <v>26800</v>
      </c>
      <c r="Y691" s="59">
        <f t="shared" si="467"/>
        <v>31088</v>
      </c>
      <c r="Z691" t="str">
        <f t="shared" si="468"/>
        <v>Vigente</v>
      </c>
      <c r="AA691" s="39">
        <v>46136</v>
      </c>
      <c r="AB691" s="33">
        <f t="shared" si="469"/>
        <v>4</v>
      </c>
      <c r="AC691" s="33">
        <f t="shared" si="470"/>
        <v>17</v>
      </c>
      <c r="AD691" s="33">
        <f t="shared" si="471"/>
        <v>0</v>
      </c>
      <c r="AE691" s="36">
        <f t="shared" si="472"/>
        <v>0</v>
      </c>
      <c r="AF691" s="36">
        <f t="shared" si="473"/>
        <v>0</v>
      </c>
      <c r="AG691" s="36">
        <f t="shared" si="474"/>
        <v>0</v>
      </c>
      <c r="AH691" s="36">
        <f t="shared" si="475"/>
        <v>26800</v>
      </c>
    </row>
    <row r="692" spans="1:34" x14ac:dyDescent="0.35">
      <c r="A692" s="31" t="s">
        <v>1924</v>
      </c>
      <c r="B692" s="31" t="s">
        <v>1925</v>
      </c>
      <c r="C692" s="31" t="s">
        <v>644</v>
      </c>
      <c r="D692" s="31" t="s">
        <v>1101</v>
      </c>
      <c r="E692" s="30">
        <v>46136</v>
      </c>
      <c r="F692" s="30">
        <v>46196</v>
      </c>
      <c r="G692" s="31" t="s">
        <v>401</v>
      </c>
      <c r="H692" s="31">
        <v>-1084224.3999999999</v>
      </c>
      <c r="I692" s="31">
        <v>-173475.9</v>
      </c>
      <c r="J692" s="31">
        <v>-1257700.3</v>
      </c>
      <c r="K692" s="31">
        <v>-72453.600000000006</v>
      </c>
      <c r="L692" s="31">
        <v>72453.600000000006</v>
      </c>
      <c r="M692" s="31" t="s">
        <v>504</v>
      </c>
      <c r="N692" s="31" t="s">
        <v>544</v>
      </c>
      <c r="P692" s="65">
        <f t="shared" si="458"/>
        <v>60</v>
      </c>
      <c r="Q692" t="str">
        <f t="shared" si="459"/>
        <v>Crédito</v>
      </c>
      <c r="R692">
        <f t="shared" si="460"/>
        <v>23</v>
      </c>
      <c r="S692">
        <f t="shared" si="461"/>
        <v>6</v>
      </c>
      <c r="T692">
        <f t="shared" si="462"/>
        <v>2026</v>
      </c>
      <c r="U692">
        <f t="shared" si="463"/>
        <v>24</v>
      </c>
      <c r="V692">
        <f t="shared" si="464"/>
        <v>4</v>
      </c>
      <c r="W692">
        <f t="shared" si="465"/>
        <v>2026</v>
      </c>
      <c r="X692" s="59">
        <f t="shared" si="466"/>
        <v>1084224.3999999999</v>
      </c>
      <c r="Y692" s="59">
        <f t="shared" si="467"/>
        <v>1257700.3</v>
      </c>
      <c r="Z692" t="str">
        <f t="shared" si="468"/>
        <v>Vigente</v>
      </c>
      <c r="AA692" s="39">
        <v>46136</v>
      </c>
      <c r="AB692" s="33">
        <f t="shared" si="469"/>
        <v>4</v>
      </c>
      <c r="AC692" s="33">
        <f t="shared" si="470"/>
        <v>17</v>
      </c>
      <c r="AD692" s="33">
        <f t="shared" si="471"/>
        <v>0</v>
      </c>
      <c r="AE692" s="36">
        <f t="shared" si="472"/>
        <v>0</v>
      </c>
      <c r="AF692" s="36">
        <f t="shared" si="473"/>
        <v>0</v>
      </c>
      <c r="AG692" s="36">
        <f t="shared" si="474"/>
        <v>0</v>
      </c>
      <c r="AH692" s="36">
        <f t="shared" si="475"/>
        <v>1084224.3999999999</v>
      </c>
    </row>
    <row r="693" spans="1:34" x14ac:dyDescent="0.35">
      <c r="A693" s="31" t="s">
        <v>1926</v>
      </c>
      <c r="B693" s="31" t="s">
        <v>1927</v>
      </c>
      <c r="C693" s="31" t="s">
        <v>414</v>
      </c>
      <c r="D693" s="31" t="s">
        <v>1928</v>
      </c>
      <c r="E693" s="30">
        <v>46127</v>
      </c>
      <c r="F693" s="30">
        <v>46157</v>
      </c>
      <c r="G693" s="31" t="s">
        <v>395</v>
      </c>
      <c r="H693" s="31">
        <v>-1600</v>
      </c>
      <c r="I693" s="31"/>
      <c r="J693" s="31">
        <v>-1600</v>
      </c>
      <c r="K693" s="31">
        <v>-1600</v>
      </c>
      <c r="L693" s="31">
        <v>1600</v>
      </c>
      <c r="M693" s="31" t="s">
        <v>504</v>
      </c>
      <c r="N693" s="31" t="s">
        <v>544</v>
      </c>
      <c r="P693" s="65">
        <f t="shared" si="458"/>
        <v>30</v>
      </c>
      <c r="Q693" t="str">
        <f t="shared" si="459"/>
        <v>Crédito</v>
      </c>
      <c r="R693">
        <f t="shared" si="460"/>
        <v>15</v>
      </c>
      <c r="S693">
        <f t="shared" si="461"/>
        <v>5</v>
      </c>
      <c r="T693">
        <f t="shared" si="462"/>
        <v>2026</v>
      </c>
      <c r="U693">
        <f t="shared" si="463"/>
        <v>15</v>
      </c>
      <c r="V693">
        <f t="shared" si="464"/>
        <v>4</v>
      </c>
      <c r="W693">
        <f t="shared" si="465"/>
        <v>2026</v>
      </c>
      <c r="X693" s="59">
        <f t="shared" si="466"/>
        <v>1600</v>
      </c>
      <c r="Y693" s="59">
        <f t="shared" si="467"/>
        <v>1600</v>
      </c>
      <c r="Z693" t="str">
        <f t="shared" si="468"/>
        <v>Vigente</v>
      </c>
      <c r="AA693" s="39">
        <v>46136</v>
      </c>
      <c r="AB693" s="33">
        <f t="shared" si="469"/>
        <v>4</v>
      </c>
      <c r="AC693" s="33">
        <f t="shared" si="470"/>
        <v>17</v>
      </c>
      <c r="AD693" s="33">
        <f t="shared" si="471"/>
        <v>0</v>
      </c>
      <c r="AE693" s="36">
        <f t="shared" si="472"/>
        <v>0</v>
      </c>
      <c r="AF693" s="36">
        <f t="shared" si="473"/>
        <v>0</v>
      </c>
      <c r="AG693" s="36">
        <f t="shared" si="474"/>
        <v>0</v>
      </c>
      <c r="AH693" s="36">
        <f t="shared" si="475"/>
        <v>1600</v>
      </c>
    </row>
    <row r="694" spans="1:34" x14ac:dyDescent="0.35">
      <c r="A694" s="31" t="s">
        <v>1929</v>
      </c>
      <c r="B694" s="31" t="s">
        <v>1930</v>
      </c>
      <c r="C694" s="31" t="s">
        <v>834</v>
      </c>
      <c r="D694" s="31" t="s">
        <v>1931</v>
      </c>
      <c r="E694" s="30">
        <v>46127</v>
      </c>
      <c r="F694" s="30">
        <v>46157</v>
      </c>
      <c r="G694" s="31" t="s">
        <v>401</v>
      </c>
      <c r="H694" s="31">
        <v>-37991.360000000001</v>
      </c>
      <c r="I694" s="31">
        <v>-6078.62</v>
      </c>
      <c r="J694" s="31">
        <v>-44069.98</v>
      </c>
      <c r="K694" s="31">
        <v>-2552</v>
      </c>
      <c r="L694" s="31">
        <v>2552</v>
      </c>
      <c r="M694" s="31" t="s">
        <v>504</v>
      </c>
      <c r="N694" s="31" t="s">
        <v>544</v>
      </c>
      <c r="P694" s="65">
        <f t="shared" si="458"/>
        <v>30</v>
      </c>
      <c r="Q694" t="str">
        <f t="shared" si="459"/>
        <v>Crédito</v>
      </c>
      <c r="R694">
        <f t="shared" si="460"/>
        <v>15</v>
      </c>
      <c r="S694">
        <f t="shared" si="461"/>
        <v>5</v>
      </c>
      <c r="T694">
        <f t="shared" si="462"/>
        <v>2026</v>
      </c>
      <c r="U694">
        <f t="shared" si="463"/>
        <v>15</v>
      </c>
      <c r="V694">
        <f t="shared" si="464"/>
        <v>4</v>
      </c>
      <c r="W694">
        <f t="shared" si="465"/>
        <v>2026</v>
      </c>
      <c r="X694" s="59">
        <f t="shared" si="466"/>
        <v>37991.360000000001</v>
      </c>
      <c r="Y694" s="59">
        <f t="shared" si="467"/>
        <v>44069.98</v>
      </c>
      <c r="Z694" t="str">
        <f t="shared" si="468"/>
        <v>Vigente</v>
      </c>
      <c r="AA694" s="39">
        <v>46136</v>
      </c>
      <c r="AB694" s="33">
        <f t="shared" si="469"/>
        <v>4</v>
      </c>
      <c r="AC694" s="33">
        <f t="shared" si="470"/>
        <v>17</v>
      </c>
      <c r="AD694" s="33">
        <f t="shared" si="471"/>
        <v>0</v>
      </c>
      <c r="AE694" s="36">
        <f t="shared" si="472"/>
        <v>0</v>
      </c>
      <c r="AF694" s="36">
        <f t="shared" si="473"/>
        <v>0</v>
      </c>
      <c r="AG694" s="36">
        <f t="shared" si="474"/>
        <v>0</v>
      </c>
      <c r="AH694" s="36">
        <f t="shared" si="475"/>
        <v>37991.360000000001</v>
      </c>
    </row>
    <row r="695" spans="1:34" x14ac:dyDescent="0.35">
      <c r="A695" s="31" t="s">
        <v>1932</v>
      </c>
      <c r="B695" s="31" t="s">
        <v>1933</v>
      </c>
      <c r="C695" s="31" t="s">
        <v>547</v>
      </c>
      <c r="D695" s="31" t="s">
        <v>1934</v>
      </c>
      <c r="E695" s="30">
        <v>46129</v>
      </c>
      <c r="F695" s="30">
        <v>46159</v>
      </c>
      <c r="G695" s="31" t="s">
        <v>401</v>
      </c>
      <c r="H695" s="31">
        <v>-7686.17</v>
      </c>
      <c r="I695" s="31">
        <v>-1229.79</v>
      </c>
      <c r="J695" s="31">
        <v>-8915.9599999999991</v>
      </c>
      <c r="K695" s="31">
        <v>-516.20000000000005</v>
      </c>
      <c r="L695" s="31">
        <v>516.20000000000005</v>
      </c>
      <c r="M695" s="31" t="s">
        <v>504</v>
      </c>
      <c r="N695" s="31" t="s">
        <v>544</v>
      </c>
      <c r="P695" s="65">
        <f t="shared" si="458"/>
        <v>30</v>
      </c>
      <c r="Q695" t="str">
        <f t="shared" si="459"/>
        <v>Crédito</v>
      </c>
      <c r="R695">
        <f t="shared" si="460"/>
        <v>17</v>
      </c>
      <c r="S695">
        <f t="shared" si="461"/>
        <v>5</v>
      </c>
      <c r="T695">
        <f t="shared" si="462"/>
        <v>2026</v>
      </c>
      <c r="U695">
        <f t="shared" si="463"/>
        <v>17</v>
      </c>
      <c r="V695">
        <f t="shared" si="464"/>
        <v>4</v>
      </c>
      <c r="W695">
        <f t="shared" si="465"/>
        <v>2026</v>
      </c>
      <c r="X695" s="59">
        <f t="shared" si="466"/>
        <v>7686.17</v>
      </c>
      <c r="Y695" s="59">
        <f t="shared" si="467"/>
        <v>8915.9599999999991</v>
      </c>
      <c r="Z695" t="str">
        <f t="shared" si="468"/>
        <v>Vigente</v>
      </c>
      <c r="AA695" s="39">
        <v>46136</v>
      </c>
      <c r="AB695" s="33">
        <f t="shared" si="469"/>
        <v>4</v>
      </c>
      <c r="AC695" s="33">
        <f t="shared" si="470"/>
        <v>17</v>
      </c>
      <c r="AD695" s="33">
        <f t="shared" si="471"/>
        <v>0</v>
      </c>
      <c r="AE695" s="36">
        <f t="shared" si="472"/>
        <v>0</v>
      </c>
      <c r="AF695" s="36">
        <f t="shared" si="473"/>
        <v>0</v>
      </c>
      <c r="AG695" s="36">
        <f t="shared" si="474"/>
        <v>0</v>
      </c>
      <c r="AH695" s="36">
        <f t="shared" si="475"/>
        <v>7686.17</v>
      </c>
    </row>
    <row r="696" spans="1:34" x14ac:dyDescent="0.35">
      <c r="A696" s="31" t="s">
        <v>1935</v>
      </c>
      <c r="B696" s="31" t="s">
        <v>1936</v>
      </c>
      <c r="C696" s="31" t="s">
        <v>880</v>
      </c>
      <c r="D696" s="31" t="s">
        <v>1937</v>
      </c>
      <c r="E696" s="30">
        <v>46129</v>
      </c>
      <c r="F696" s="30">
        <v>46159</v>
      </c>
      <c r="G696" s="31" t="s">
        <v>401</v>
      </c>
      <c r="H696" s="31">
        <v>-44769.8</v>
      </c>
      <c r="I696" s="31">
        <v>-7163.17</v>
      </c>
      <c r="J696" s="31">
        <v>-51932.97</v>
      </c>
      <c r="K696" s="31">
        <v>-3006.72</v>
      </c>
      <c r="L696" s="31">
        <v>3006.72</v>
      </c>
      <c r="M696" s="31" t="s">
        <v>504</v>
      </c>
      <c r="N696" s="31" t="s">
        <v>544</v>
      </c>
      <c r="P696" s="65">
        <f t="shared" si="458"/>
        <v>30</v>
      </c>
      <c r="Q696" t="str">
        <f t="shared" si="459"/>
        <v>Crédito</v>
      </c>
      <c r="R696">
        <f t="shared" si="460"/>
        <v>17</v>
      </c>
      <c r="S696">
        <f t="shared" si="461"/>
        <v>5</v>
      </c>
      <c r="T696">
        <f t="shared" si="462"/>
        <v>2026</v>
      </c>
      <c r="U696">
        <f t="shared" si="463"/>
        <v>17</v>
      </c>
      <c r="V696">
        <f t="shared" si="464"/>
        <v>4</v>
      </c>
      <c r="W696">
        <f t="shared" si="465"/>
        <v>2026</v>
      </c>
      <c r="X696" s="59">
        <f t="shared" si="466"/>
        <v>44769.8</v>
      </c>
      <c r="Y696" s="59">
        <f t="shared" si="467"/>
        <v>51932.97</v>
      </c>
      <c r="Z696" t="str">
        <f t="shared" si="468"/>
        <v>Vigente</v>
      </c>
      <c r="AA696" s="39">
        <v>46136</v>
      </c>
      <c r="AB696" s="33">
        <f t="shared" si="469"/>
        <v>4</v>
      </c>
      <c r="AC696" s="33">
        <f t="shared" si="470"/>
        <v>17</v>
      </c>
      <c r="AD696" s="33">
        <f t="shared" si="471"/>
        <v>0</v>
      </c>
      <c r="AE696" s="36">
        <f t="shared" si="472"/>
        <v>0</v>
      </c>
      <c r="AF696" s="36">
        <f t="shared" si="473"/>
        <v>0</v>
      </c>
      <c r="AG696" s="36">
        <f t="shared" si="474"/>
        <v>0</v>
      </c>
      <c r="AH696" s="36">
        <f t="shared" si="475"/>
        <v>44769.8</v>
      </c>
    </row>
    <row r="697" spans="1:34" x14ac:dyDescent="0.35">
      <c r="A697" s="31" t="s">
        <v>1938</v>
      </c>
      <c r="B697" s="31" t="s">
        <v>1939</v>
      </c>
      <c r="C697" s="31" t="s">
        <v>1183</v>
      </c>
      <c r="D697" s="31" t="s">
        <v>1940</v>
      </c>
      <c r="E697" s="30">
        <v>46132</v>
      </c>
      <c r="F697" s="30">
        <v>46162</v>
      </c>
      <c r="G697" s="31" t="s">
        <v>401</v>
      </c>
      <c r="H697" s="31">
        <v>-36213.870000000003</v>
      </c>
      <c r="I697" s="31"/>
      <c r="J697" s="31">
        <v>-36213.870000000003</v>
      </c>
      <c r="K697" s="31">
        <v>-2100</v>
      </c>
      <c r="L697" s="31">
        <v>2100</v>
      </c>
      <c r="M697" s="31" t="s">
        <v>504</v>
      </c>
      <c r="N697" s="31" t="s">
        <v>544</v>
      </c>
      <c r="P697" s="65">
        <f t="shared" si="458"/>
        <v>30</v>
      </c>
      <c r="Q697" t="str">
        <f t="shared" si="459"/>
        <v>Crédito</v>
      </c>
      <c r="R697">
        <f t="shared" si="460"/>
        <v>20</v>
      </c>
      <c r="S697">
        <f t="shared" si="461"/>
        <v>5</v>
      </c>
      <c r="T697">
        <f t="shared" si="462"/>
        <v>2026</v>
      </c>
      <c r="U697">
        <f t="shared" si="463"/>
        <v>20</v>
      </c>
      <c r="V697">
        <f t="shared" si="464"/>
        <v>4</v>
      </c>
      <c r="W697">
        <f t="shared" si="465"/>
        <v>2026</v>
      </c>
      <c r="X697" s="59">
        <f t="shared" si="466"/>
        <v>36213.870000000003</v>
      </c>
      <c r="Y697" s="59">
        <f t="shared" si="467"/>
        <v>36213.870000000003</v>
      </c>
      <c r="Z697" t="str">
        <f t="shared" si="468"/>
        <v>Vigente</v>
      </c>
      <c r="AA697" s="39">
        <v>46136</v>
      </c>
      <c r="AB697" s="33">
        <f t="shared" si="469"/>
        <v>4</v>
      </c>
      <c r="AC697" s="33">
        <f t="shared" si="470"/>
        <v>17</v>
      </c>
      <c r="AD697" s="33">
        <f t="shared" si="471"/>
        <v>0</v>
      </c>
      <c r="AE697" s="36">
        <f t="shared" si="472"/>
        <v>0</v>
      </c>
      <c r="AF697" s="36">
        <f t="shared" si="473"/>
        <v>0</v>
      </c>
      <c r="AG697" s="36">
        <f t="shared" si="474"/>
        <v>0</v>
      </c>
      <c r="AH697" s="36">
        <f t="shared" si="475"/>
        <v>36213.870000000003</v>
      </c>
    </row>
    <row r="698" spans="1:34" x14ac:dyDescent="0.35">
      <c r="A698" s="31" t="s">
        <v>1941</v>
      </c>
      <c r="B698" s="31" t="s">
        <v>1942</v>
      </c>
      <c r="C698" s="31" t="s">
        <v>834</v>
      </c>
      <c r="D698" s="31" t="s">
        <v>1943</v>
      </c>
      <c r="E698" s="30">
        <v>46127</v>
      </c>
      <c r="F698" s="30">
        <v>46157</v>
      </c>
      <c r="G698" s="31" t="s">
        <v>401</v>
      </c>
      <c r="H698" s="31">
        <v>-26766.639999999999</v>
      </c>
      <c r="I698" s="31">
        <v>-4282.66</v>
      </c>
      <c r="J698" s="31">
        <v>-31049.3</v>
      </c>
      <c r="K698" s="31">
        <v>-1798</v>
      </c>
      <c r="L698" s="31">
        <v>1798</v>
      </c>
      <c r="M698" s="31" t="s">
        <v>504</v>
      </c>
      <c r="N698" s="31" t="s">
        <v>544</v>
      </c>
      <c r="P698" s="65">
        <f t="shared" si="458"/>
        <v>30</v>
      </c>
      <c r="Q698" t="str">
        <f t="shared" si="459"/>
        <v>Crédito</v>
      </c>
      <c r="R698">
        <f t="shared" si="460"/>
        <v>15</v>
      </c>
      <c r="S698">
        <f t="shared" si="461"/>
        <v>5</v>
      </c>
      <c r="T698">
        <f t="shared" si="462"/>
        <v>2026</v>
      </c>
      <c r="U698">
        <f t="shared" si="463"/>
        <v>15</v>
      </c>
      <c r="V698">
        <f t="shared" si="464"/>
        <v>4</v>
      </c>
      <c r="W698">
        <f t="shared" si="465"/>
        <v>2026</v>
      </c>
      <c r="X698" s="59">
        <f t="shared" si="466"/>
        <v>26766.639999999999</v>
      </c>
      <c r="Y698" s="59">
        <f t="shared" si="467"/>
        <v>31049.3</v>
      </c>
      <c r="Z698" t="str">
        <f t="shared" si="468"/>
        <v>Vigente</v>
      </c>
      <c r="AA698" s="39">
        <v>46136</v>
      </c>
      <c r="AB698" s="33">
        <f t="shared" si="469"/>
        <v>4</v>
      </c>
      <c r="AC698" s="33">
        <f t="shared" si="470"/>
        <v>17</v>
      </c>
      <c r="AD698" s="33">
        <f t="shared" si="471"/>
        <v>0</v>
      </c>
      <c r="AE698" s="36">
        <f t="shared" si="472"/>
        <v>0</v>
      </c>
      <c r="AF698" s="36">
        <f t="shared" si="473"/>
        <v>0</v>
      </c>
      <c r="AG698" s="36">
        <f t="shared" si="474"/>
        <v>0</v>
      </c>
      <c r="AH698" s="36">
        <f t="shared" si="475"/>
        <v>26766.639999999999</v>
      </c>
    </row>
    <row r="699" spans="1:34" x14ac:dyDescent="0.35">
      <c r="A699" s="31" t="s">
        <v>1944</v>
      </c>
      <c r="B699" s="31" t="s">
        <v>1945</v>
      </c>
      <c r="C699" s="31" t="s">
        <v>801</v>
      </c>
      <c r="D699" s="31" t="s">
        <v>1946</v>
      </c>
      <c r="E699" s="30">
        <v>46127</v>
      </c>
      <c r="F699" s="30">
        <v>46157</v>
      </c>
      <c r="G699" s="31" t="s">
        <v>395</v>
      </c>
      <c r="H699" s="31">
        <v>-19944</v>
      </c>
      <c r="I699" s="31">
        <v>-3191.04</v>
      </c>
      <c r="J699" s="31">
        <v>-23135.040000000001</v>
      </c>
      <c r="K699" s="31">
        <v>-23135.040000000001</v>
      </c>
      <c r="L699" s="31">
        <v>23135.040000000001</v>
      </c>
      <c r="M699" s="31" t="s">
        <v>504</v>
      </c>
      <c r="N699" s="31" t="s">
        <v>544</v>
      </c>
      <c r="P699" s="65">
        <f t="shared" si="458"/>
        <v>30</v>
      </c>
      <c r="Q699" t="str">
        <f t="shared" si="459"/>
        <v>Crédito</v>
      </c>
      <c r="R699">
        <f t="shared" si="460"/>
        <v>15</v>
      </c>
      <c r="S699">
        <f t="shared" si="461"/>
        <v>5</v>
      </c>
      <c r="T699">
        <f t="shared" si="462"/>
        <v>2026</v>
      </c>
      <c r="U699">
        <f t="shared" si="463"/>
        <v>15</v>
      </c>
      <c r="V699">
        <f t="shared" si="464"/>
        <v>4</v>
      </c>
      <c r="W699">
        <f t="shared" si="465"/>
        <v>2026</v>
      </c>
      <c r="X699" s="59">
        <f t="shared" si="466"/>
        <v>19944</v>
      </c>
      <c r="Y699" s="59">
        <f t="shared" si="467"/>
        <v>23135.040000000001</v>
      </c>
      <c r="Z699" t="str">
        <f t="shared" si="468"/>
        <v>Vigente</v>
      </c>
      <c r="AA699" s="39">
        <v>46136</v>
      </c>
      <c r="AB699" s="33">
        <f t="shared" si="469"/>
        <v>4</v>
      </c>
      <c r="AC699" s="33">
        <f t="shared" si="470"/>
        <v>17</v>
      </c>
      <c r="AD699" s="33">
        <f t="shared" si="471"/>
        <v>0</v>
      </c>
      <c r="AE699" s="36">
        <f t="shared" si="472"/>
        <v>0</v>
      </c>
      <c r="AF699" s="36">
        <f t="shared" si="473"/>
        <v>0</v>
      </c>
      <c r="AG699" s="36">
        <f t="shared" si="474"/>
        <v>0</v>
      </c>
      <c r="AH699" s="36">
        <f t="shared" si="475"/>
        <v>19944</v>
      </c>
    </row>
    <row r="700" spans="1:34" x14ac:dyDescent="0.35">
      <c r="A700" s="31" t="s">
        <v>1838</v>
      </c>
      <c r="B700" s="31" t="s">
        <v>1839</v>
      </c>
      <c r="C700" s="31" t="s">
        <v>834</v>
      </c>
      <c r="D700" s="31" t="s">
        <v>1840</v>
      </c>
      <c r="E700" s="30">
        <v>46127</v>
      </c>
      <c r="F700" s="30">
        <v>46157</v>
      </c>
      <c r="G700" s="31" t="s">
        <v>401</v>
      </c>
      <c r="H700" s="31">
        <v>-37991.360000000001</v>
      </c>
      <c r="I700" s="31">
        <v>-6078.62</v>
      </c>
      <c r="J700" s="31">
        <v>-44069.98</v>
      </c>
      <c r="K700" s="31">
        <v>-2552</v>
      </c>
      <c r="L700" s="31">
        <v>2552</v>
      </c>
      <c r="M700" s="31" t="s">
        <v>504</v>
      </c>
      <c r="N700" s="31" t="s">
        <v>544</v>
      </c>
      <c r="P700" s="65">
        <f t="shared" si="458"/>
        <v>30</v>
      </c>
      <c r="Q700" t="str">
        <f t="shared" si="459"/>
        <v>Crédito</v>
      </c>
      <c r="R700">
        <f t="shared" si="460"/>
        <v>15</v>
      </c>
      <c r="S700">
        <f t="shared" si="461"/>
        <v>5</v>
      </c>
      <c r="T700">
        <f t="shared" si="462"/>
        <v>2026</v>
      </c>
      <c r="U700">
        <f t="shared" si="463"/>
        <v>15</v>
      </c>
      <c r="V700">
        <f t="shared" si="464"/>
        <v>4</v>
      </c>
      <c r="W700">
        <f t="shared" si="465"/>
        <v>2026</v>
      </c>
      <c r="X700" s="59">
        <f t="shared" si="466"/>
        <v>37991.360000000001</v>
      </c>
      <c r="Y700" s="59">
        <f t="shared" si="467"/>
        <v>44069.98</v>
      </c>
      <c r="Z700" t="str">
        <f t="shared" si="468"/>
        <v>Vigente</v>
      </c>
      <c r="AA700" s="39">
        <v>46136</v>
      </c>
      <c r="AB700" s="33">
        <f t="shared" si="469"/>
        <v>4</v>
      </c>
      <c r="AC700" s="33">
        <f t="shared" si="470"/>
        <v>17</v>
      </c>
      <c r="AD700" s="33">
        <f t="shared" si="471"/>
        <v>0</v>
      </c>
      <c r="AE700" s="36">
        <f t="shared" si="472"/>
        <v>0</v>
      </c>
      <c r="AF700" s="36">
        <f t="shared" si="473"/>
        <v>0</v>
      </c>
      <c r="AG700" s="36">
        <f t="shared" si="474"/>
        <v>0</v>
      </c>
      <c r="AH700" s="36">
        <f t="shared" si="475"/>
        <v>37991.360000000001</v>
      </c>
    </row>
    <row r="701" spans="1:34" x14ac:dyDescent="0.35">
      <c r="A701" s="31" t="s">
        <v>1841</v>
      </c>
      <c r="B701" s="31" t="s">
        <v>1842</v>
      </c>
      <c r="C701" s="31" t="s">
        <v>1183</v>
      </c>
      <c r="D701" s="31" t="s">
        <v>1843</v>
      </c>
      <c r="E701" s="30">
        <v>46129</v>
      </c>
      <c r="F701" s="30">
        <v>46159</v>
      </c>
      <c r="G701" s="31" t="s">
        <v>401</v>
      </c>
      <c r="H701" s="31">
        <v>-72543.66</v>
      </c>
      <c r="I701" s="31"/>
      <c r="J701" s="31">
        <v>-72543.66</v>
      </c>
      <c r="K701" s="31">
        <v>-4200</v>
      </c>
      <c r="L701" s="31">
        <v>4200</v>
      </c>
      <c r="M701" s="31" t="s">
        <v>504</v>
      </c>
      <c r="N701" s="31" t="s">
        <v>544</v>
      </c>
      <c r="P701" s="65">
        <f t="shared" si="458"/>
        <v>30</v>
      </c>
      <c r="Q701" t="str">
        <f t="shared" si="459"/>
        <v>Crédito</v>
      </c>
      <c r="R701">
        <f t="shared" si="460"/>
        <v>17</v>
      </c>
      <c r="S701">
        <f t="shared" si="461"/>
        <v>5</v>
      </c>
      <c r="T701">
        <f t="shared" si="462"/>
        <v>2026</v>
      </c>
      <c r="U701">
        <f t="shared" si="463"/>
        <v>17</v>
      </c>
      <c r="V701">
        <f t="shared" si="464"/>
        <v>4</v>
      </c>
      <c r="W701">
        <f t="shared" si="465"/>
        <v>2026</v>
      </c>
      <c r="X701" s="59">
        <f t="shared" si="466"/>
        <v>72543.66</v>
      </c>
      <c r="Y701" s="59">
        <f t="shared" si="467"/>
        <v>72543.66</v>
      </c>
      <c r="Z701" t="str">
        <f t="shared" si="468"/>
        <v>Vigente</v>
      </c>
      <c r="AA701" s="39">
        <v>46136</v>
      </c>
      <c r="AB701" s="33">
        <f t="shared" si="469"/>
        <v>4</v>
      </c>
      <c r="AC701" s="33">
        <f t="shared" si="470"/>
        <v>17</v>
      </c>
      <c r="AD701" s="33">
        <f t="shared" si="471"/>
        <v>0</v>
      </c>
      <c r="AE701" s="36">
        <f t="shared" si="472"/>
        <v>0</v>
      </c>
      <c r="AF701" s="36">
        <f t="shared" si="473"/>
        <v>0</v>
      </c>
      <c r="AG701" s="36">
        <f t="shared" si="474"/>
        <v>0</v>
      </c>
      <c r="AH701" s="36">
        <f t="shared" si="475"/>
        <v>72543.66</v>
      </c>
    </row>
    <row r="702" spans="1:34" x14ac:dyDescent="0.35">
      <c r="A702" s="31" t="s">
        <v>1844</v>
      </c>
      <c r="B702" s="31" t="s">
        <v>1845</v>
      </c>
      <c r="C702" s="31" t="s">
        <v>1183</v>
      </c>
      <c r="D702" s="31" t="s">
        <v>1846</v>
      </c>
      <c r="E702" s="30">
        <v>46127</v>
      </c>
      <c r="F702" s="30">
        <v>46157</v>
      </c>
      <c r="G702" s="31" t="s">
        <v>401</v>
      </c>
      <c r="H702" s="31">
        <v>-36264.480000000003</v>
      </c>
      <c r="I702" s="31"/>
      <c r="J702" s="31">
        <v>-36264.480000000003</v>
      </c>
      <c r="K702" s="31">
        <v>-2100</v>
      </c>
      <c r="L702" s="31">
        <v>2100</v>
      </c>
      <c r="M702" s="31" t="s">
        <v>504</v>
      </c>
      <c r="N702" s="31" t="s">
        <v>544</v>
      </c>
      <c r="P702" s="65">
        <f t="shared" si="458"/>
        <v>30</v>
      </c>
      <c r="Q702" t="str">
        <f t="shared" si="459"/>
        <v>Crédito</v>
      </c>
      <c r="R702">
        <f t="shared" si="460"/>
        <v>15</v>
      </c>
      <c r="S702">
        <f t="shared" si="461"/>
        <v>5</v>
      </c>
      <c r="T702">
        <f t="shared" si="462"/>
        <v>2026</v>
      </c>
      <c r="U702">
        <f t="shared" si="463"/>
        <v>15</v>
      </c>
      <c r="V702">
        <f t="shared" si="464"/>
        <v>4</v>
      </c>
      <c r="W702">
        <f t="shared" si="465"/>
        <v>2026</v>
      </c>
      <c r="X702" s="59">
        <f t="shared" si="466"/>
        <v>36264.480000000003</v>
      </c>
      <c r="Y702" s="59">
        <f t="shared" si="467"/>
        <v>36264.480000000003</v>
      </c>
      <c r="Z702" t="str">
        <f t="shared" si="468"/>
        <v>Vigente</v>
      </c>
      <c r="AA702" s="39">
        <v>46136</v>
      </c>
      <c r="AB702" s="33">
        <f t="shared" si="469"/>
        <v>4</v>
      </c>
      <c r="AC702" s="33">
        <f t="shared" si="470"/>
        <v>17</v>
      </c>
      <c r="AD702" s="33">
        <f t="shared" si="471"/>
        <v>0</v>
      </c>
      <c r="AE702" s="36">
        <f t="shared" si="472"/>
        <v>0</v>
      </c>
      <c r="AF702" s="36">
        <f t="shared" si="473"/>
        <v>0</v>
      </c>
      <c r="AG702" s="36">
        <f t="shared" si="474"/>
        <v>0</v>
      </c>
      <c r="AH702" s="36">
        <f t="shared" si="475"/>
        <v>36264.480000000003</v>
      </c>
    </row>
    <row r="703" spans="1:34" x14ac:dyDescent="0.35">
      <c r="A703" s="31" t="s">
        <v>1847</v>
      </c>
      <c r="B703" s="31" t="s">
        <v>1848</v>
      </c>
      <c r="C703" s="31" t="s">
        <v>801</v>
      </c>
      <c r="D703" s="31" t="s">
        <v>1849</v>
      </c>
      <c r="E703" s="30">
        <v>46125</v>
      </c>
      <c r="F703" s="30">
        <v>46155</v>
      </c>
      <c r="G703" s="31" t="s">
        <v>395</v>
      </c>
      <c r="H703" s="31">
        <v>-49860</v>
      </c>
      <c r="I703" s="31">
        <v>-7977.6</v>
      </c>
      <c r="J703" s="31">
        <v>-57837.599999999999</v>
      </c>
      <c r="K703" s="31">
        <v>-57837.599999999999</v>
      </c>
      <c r="L703" s="31">
        <v>57837.599999999999</v>
      </c>
      <c r="M703" s="31" t="s">
        <v>504</v>
      </c>
      <c r="N703" s="31" t="s">
        <v>544</v>
      </c>
      <c r="P703" s="65">
        <f t="shared" si="458"/>
        <v>30</v>
      </c>
      <c r="Q703" t="str">
        <f t="shared" si="459"/>
        <v>Crédito</v>
      </c>
      <c r="R703">
        <f t="shared" si="460"/>
        <v>13</v>
      </c>
      <c r="S703">
        <f t="shared" si="461"/>
        <v>5</v>
      </c>
      <c r="T703">
        <f t="shared" si="462"/>
        <v>2026</v>
      </c>
      <c r="U703">
        <f t="shared" si="463"/>
        <v>13</v>
      </c>
      <c r="V703">
        <f t="shared" si="464"/>
        <v>4</v>
      </c>
      <c r="W703">
        <f t="shared" si="465"/>
        <v>2026</v>
      </c>
      <c r="X703" s="59">
        <f t="shared" si="466"/>
        <v>49860</v>
      </c>
      <c r="Y703" s="59">
        <f t="shared" si="467"/>
        <v>57837.599999999999</v>
      </c>
      <c r="Z703" t="str">
        <f t="shared" si="468"/>
        <v>Vigente</v>
      </c>
      <c r="AA703" s="39">
        <v>46136</v>
      </c>
      <c r="AB703" s="33">
        <f t="shared" si="469"/>
        <v>4</v>
      </c>
      <c r="AC703" s="33">
        <f t="shared" si="470"/>
        <v>17</v>
      </c>
      <c r="AD703" s="33">
        <f t="shared" si="471"/>
        <v>0</v>
      </c>
      <c r="AE703" s="36">
        <f t="shared" si="472"/>
        <v>0</v>
      </c>
      <c r="AF703" s="36">
        <f t="shared" si="473"/>
        <v>0</v>
      </c>
      <c r="AG703" s="36">
        <f t="shared" si="474"/>
        <v>0</v>
      </c>
      <c r="AH703" s="36">
        <f t="shared" si="475"/>
        <v>49860</v>
      </c>
    </row>
    <row r="704" spans="1:34" x14ac:dyDescent="0.35">
      <c r="A704" s="31" t="s">
        <v>1850</v>
      </c>
      <c r="B704" s="31" t="s">
        <v>1851</v>
      </c>
      <c r="C704" s="31" t="s">
        <v>674</v>
      </c>
      <c r="D704" s="31" t="s">
        <v>1852</v>
      </c>
      <c r="E704" s="30">
        <v>46121</v>
      </c>
      <c r="F704" s="30">
        <v>46151</v>
      </c>
      <c r="G704" s="31" t="s">
        <v>401</v>
      </c>
      <c r="H704" s="31">
        <v>-277954.57</v>
      </c>
      <c r="I704" s="31">
        <v>-44472.73</v>
      </c>
      <c r="J704" s="31">
        <v>-322427.3</v>
      </c>
      <c r="K704" s="31">
        <v>-18513.599999999999</v>
      </c>
      <c r="L704" s="31">
        <v>18513.599999999999</v>
      </c>
      <c r="M704" s="31" t="s">
        <v>504</v>
      </c>
      <c r="N704" s="31" t="s">
        <v>544</v>
      </c>
      <c r="P704" s="65">
        <f t="shared" si="458"/>
        <v>30</v>
      </c>
      <c r="Q704" t="str">
        <f t="shared" si="459"/>
        <v>Crédito</v>
      </c>
      <c r="R704">
        <f t="shared" si="460"/>
        <v>9</v>
      </c>
      <c r="S704">
        <f t="shared" si="461"/>
        <v>5</v>
      </c>
      <c r="T704">
        <f t="shared" si="462"/>
        <v>2026</v>
      </c>
      <c r="U704">
        <f t="shared" si="463"/>
        <v>9</v>
      </c>
      <c r="V704">
        <f t="shared" si="464"/>
        <v>4</v>
      </c>
      <c r="W704">
        <f t="shared" si="465"/>
        <v>2026</v>
      </c>
      <c r="X704" s="59">
        <f t="shared" si="466"/>
        <v>277954.57</v>
      </c>
      <c r="Y704" s="59">
        <f t="shared" si="467"/>
        <v>322427.3</v>
      </c>
      <c r="Z704" t="str">
        <f t="shared" si="468"/>
        <v>Vigente</v>
      </c>
      <c r="AA704" s="39">
        <v>46136</v>
      </c>
      <c r="AB704" s="33">
        <f t="shared" si="469"/>
        <v>4</v>
      </c>
      <c r="AC704" s="33">
        <f t="shared" si="470"/>
        <v>17</v>
      </c>
      <c r="AD704" s="33">
        <f t="shared" si="471"/>
        <v>0</v>
      </c>
      <c r="AE704" s="36">
        <f t="shared" si="472"/>
        <v>0</v>
      </c>
      <c r="AF704" s="36">
        <f t="shared" si="473"/>
        <v>0</v>
      </c>
      <c r="AG704" s="36">
        <f t="shared" si="474"/>
        <v>0</v>
      </c>
      <c r="AH704" s="36">
        <f t="shared" si="475"/>
        <v>277954.57</v>
      </c>
    </row>
    <row r="705" spans="1:34" x14ac:dyDescent="0.35">
      <c r="A705" s="31" t="s">
        <v>1853</v>
      </c>
      <c r="B705" s="31" t="s">
        <v>1854</v>
      </c>
      <c r="C705" s="31" t="s">
        <v>674</v>
      </c>
      <c r="D705" s="31" t="s">
        <v>1855</v>
      </c>
      <c r="E705" s="30">
        <v>46121</v>
      </c>
      <c r="F705" s="30">
        <v>46151</v>
      </c>
      <c r="G705" s="31" t="s">
        <v>395</v>
      </c>
      <c r="H705" s="31">
        <v>-12000</v>
      </c>
      <c r="I705" s="31">
        <v>-1920</v>
      </c>
      <c r="J705" s="31">
        <v>-13920</v>
      </c>
      <c r="K705" s="31">
        <v>-13920</v>
      </c>
      <c r="L705" s="31">
        <v>13920</v>
      </c>
      <c r="M705" s="31" t="s">
        <v>504</v>
      </c>
      <c r="N705" s="31" t="s">
        <v>544</v>
      </c>
      <c r="P705" s="65">
        <f t="shared" si="458"/>
        <v>30</v>
      </c>
      <c r="Q705" t="str">
        <f t="shared" si="459"/>
        <v>Crédito</v>
      </c>
      <c r="R705">
        <f t="shared" si="460"/>
        <v>9</v>
      </c>
      <c r="S705">
        <f t="shared" si="461"/>
        <v>5</v>
      </c>
      <c r="T705">
        <f t="shared" si="462"/>
        <v>2026</v>
      </c>
      <c r="U705">
        <f t="shared" si="463"/>
        <v>9</v>
      </c>
      <c r="V705">
        <f t="shared" si="464"/>
        <v>4</v>
      </c>
      <c r="W705">
        <f t="shared" si="465"/>
        <v>2026</v>
      </c>
      <c r="X705" s="59">
        <f t="shared" si="466"/>
        <v>12000</v>
      </c>
      <c r="Y705" s="59">
        <f t="shared" si="467"/>
        <v>13920</v>
      </c>
      <c r="Z705" t="str">
        <f t="shared" si="468"/>
        <v>Vigente</v>
      </c>
      <c r="AA705" s="39">
        <v>46136</v>
      </c>
      <c r="AB705" s="33">
        <f t="shared" si="469"/>
        <v>4</v>
      </c>
      <c r="AC705" s="33">
        <f t="shared" si="470"/>
        <v>17</v>
      </c>
      <c r="AD705" s="33">
        <f t="shared" si="471"/>
        <v>0</v>
      </c>
      <c r="AE705" s="36">
        <f t="shared" si="472"/>
        <v>0</v>
      </c>
      <c r="AF705" s="36">
        <f t="shared" si="473"/>
        <v>0</v>
      </c>
      <c r="AG705" s="36">
        <f t="shared" si="474"/>
        <v>0</v>
      </c>
      <c r="AH705" s="36">
        <f t="shared" si="475"/>
        <v>12000</v>
      </c>
    </row>
    <row r="706" spans="1:34" x14ac:dyDescent="0.35">
      <c r="A706" s="31" t="s">
        <v>1856</v>
      </c>
      <c r="B706" s="31" t="s">
        <v>1857</v>
      </c>
      <c r="C706" s="31" t="s">
        <v>674</v>
      </c>
      <c r="D706" s="31" t="s">
        <v>1858</v>
      </c>
      <c r="E706" s="30">
        <v>46125</v>
      </c>
      <c r="F706" s="30">
        <v>46155</v>
      </c>
      <c r="G706" s="31" t="s">
        <v>395</v>
      </c>
      <c r="H706" s="31">
        <v>-19200</v>
      </c>
      <c r="I706" s="31">
        <v>-3072</v>
      </c>
      <c r="J706" s="31">
        <v>-22272</v>
      </c>
      <c r="K706" s="31">
        <v>-22272</v>
      </c>
      <c r="L706" s="31">
        <v>22272</v>
      </c>
      <c r="M706" s="31" t="s">
        <v>504</v>
      </c>
      <c r="N706" s="31" t="s">
        <v>544</v>
      </c>
      <c r="P706" s="65">
        <f t="shared" si="458"/>
        <v>30</v>
      </c>
      <c r="Q706" t="str">
        <f t="shared" si="459"/>
        <v>Crédito</v>
      </c>
      <c r="R706">
        <f t="shared" si="460"/>
        <v>13</v>
      </c>
      <c r="S706">
        <f t="shared" si="461"/>
        <v>5</v>
      </c>
      <c r="T706">
        <f t="shared" si="462"/>
        <v>2026</v>
      </c>
      <c r="U706">
        <f t="shared" si="463"/>
        <v>13</v>
      </c>
      <c r="V706">
        <f t="shared" si="464"/>
        <v>4</v>
      </c>
      <c r="W706">
        <f t="shared" si="465"/>
        <v>2026</v>
      </c>
      <c r="X706" s="59">
        <f t="shared" si="466"/>
        <v>19200</v>
      </c>
      <c r="Y706" s="59">
        <f t="shared" si="467"/>
        <v>22272</v>
      </c>
      <c r="Z706" t="str">
        <f t="shared" si="468"/>
        <v>Vigente</v>
      </c>
      <c r="AA706" s="39">
        <v>46136</v>
      </c>
      <c r="AB706" s="33">
        <f t="shared" si="469"/>
        <v>4</v>
      </c>
      <c r="AC706" s="33">
        <f t="shared" si="470"/>
        <v>17</v>
      </c>
      <c r="AD706" s="33">
        <f t="shared" si="471"/>
        <v>0</v>
      </c>
      <c r="AE706" s="36">
        <f t="shared" si="472"/>
        <v>0</v>
      </c>
      <c r="AF706" s="36">
        <f t="shared" si="473"/>
        <v>0</v>
      </c>
      <c r="AG706" s="36">
        <f t="shared" si="474"/>
        <v>0</v>
      </c>
      <c r="AH706" s="36">
        <f t="shared" si="475"/>
        <v>19200</v>
      </c>
    </row>
    <row r="707" spans="1:34" x14ac:dyDescent="0.35">
      <c r="A707" s="31" t="s">
        <v>1859</v>
      </c>
      <c r="B707" s="31" t="s">
        <v>1860</v>
      </c>
      <c r="C707" s="31" t="s">
        <v>400</v>
      </c>
      <c r="D707" s="31" t="s">
        <v>1861</v>
      </c>
      <c r="E707" s="30">
        <v>46125</v>
      </c>
      <c r="F707" s="30">
        <v>46155</v>
      </c>
      <c r="G707" s="31" t="s">
        <v>401</v>
      </c>
      <c r="H707" s="31">
        <v>-48947.58</v>
      </c>
      <c r="I707" s="31">
        <v>-7831.61</v>
      </c>
      <c r="J707" s="31">
        <v>-56779.19</v>
      </c>
      <c r="K707" s="31">
        <v>-3281.41</v>
      </c>
      <c r="L707" s="31">
        <v>3281.41</v>
      </c>
      <c r="M707" s="31" t="s">
        <v>504</v>
      </c>
      <c r="N707" s="31" t="s">
        <v>544</v>
      </c>
      <c r="P707" s="65">
        <f t="shared" si="458"/>
        <v>30</v>
      </c>
      <c r="Q707" t="str">
        <f t="shared" si="459"/>
        <v>Crédito</v>
      </c>
      <c r="R707">
        <f t="shared" si="460"/>
        <v>13</v>
      </c>
      <c r="S707">
        <f t="shared" si="461"/>
        <v>5</v>
      </c>
      <c r="T707">
        <f t="shared" si="462"/>
        <v>2026</v>
      </c>
      <c r="U707">
        <f t="shared" si="463"/>
        <v>13</v>
      </c>
      <c r="V707">
        <f t="shared" si="464"/>
        <v>4</v>
      </c>
      <c r="W707">
        <f t="shared" si="465"/>
        <v>2026</v>
      </c>
      <c r="X707" s="59">
        <f t="shared" si="466"/>
        <v>48947.58</v>
      </c>
      <c r="Y707" s="59">
        <f t="shared" si="467"/>
        <v>56779.19</v>
      </c>
      <c r="Z707" t="str">
        <f t="shared" si="468"/>
        <v>Vigente</v>
      </c>
      <c r="AA707" s="39">
        <v>46136</v>
      </c>
      <c r="AB707" s="33">
        <f t="shared" si="469"/>
        <v>4</v>
      </c>
      <c r="AC707" s="33">
        <f t="shared" si="470"/>
        <v>17</v>
      </c>
      <c r="AD707" s="33">
        <f t="shared" si="471"/>
        <v>0</v>
      </c>
      <c r="AE707" s="36">
        <f t="shared" si="472"/>
        <v>0</v>
      </c>
      <c r="AF707" s="36">
        <f t="shared" si="473"/>
        <v>0</v>
      </c>
      <c r="AG707" s="36">
        <f t="shared" si="474"/>
        <v>0</v>
      </c>
      <c r="AH707" s="36">
        <f t="shared" si="475"/>
        <v>48947.58</v>
      </c>
    </row>
    <row r="708" spans="1:34" x14ac:dyDescent="0.35">
      <c r="A708" s="31" t="s">
        <v>1862</v>
      </c>
      <c r="B708" s="31" t="s">
        <v>1860</v>
      </c>
      <c r="C708" s="31" t="s">
        <v>400</v>
      </c>
      <c r="D708" s="31" t="s">
        <v>1863</v>
      </c>
      <c r="E708" s="30">
        <v>46125</v>
      </c>
      <c r="F708" s="30">
        <v>46155</v>
      </c>
      <c r="G708" s="31" t="s">
        <v>401</v>
      </c>
      <c r="H708" s="31">
        <v>-12236.89</v>
      </c>
      <c r="I708" s="31">
        <v>-1957.9</v>
      </c>
      <c r="J708" s="31">
        <v>-14194.79</v>
      </c>
      <c r="K708" s="31">
        <v>-820.35</v>
      </c>
      <c r="L708" s="31">
        <v>820.35</v>
      </c>
      <c r="M708" s="31" t="s">
        <v>504</v>
      </c>
      <c r="N708" s="31" t="s">
        <v>544</v>
      </c>
      <c r="P708" s="65">
        <f t="shared" si="458"/>
        <v>30</v>
      </c>
      <c r="Q708" t="str">
        <f t="shared" si="459"/>
        <v>Crédito</v>
      </c>
      <c r="R708">
        <f t="shared" si="460"/>
        <v>13</v>
      </c>
      <c r="S708">
        <f t="shared" si="461"/>
        <v>5</v>
      </c>
      <c r="T708">
        <f t="shared" si="462"/>
        <v>2026</v>
      </c>
      <c r="U708">
        <f t="shared" si="463"/>
        <v>13</v>
      </c>
      <c r="V708">
        <f t="shared" si="464"/>
        <v>4</v>
      </c>
      <c r="W708">
        <f t="shared" si="465"/>
        <v>2026</v>
      </c>
      <c r="X708" s="59">
        <f t="shared" si="466"/>
        <v>12236.89</v>
      </c>
      <c r="Y708" s="59">
        <f t="shared" si="467"/>
        <v>14194.79</v>
      </c>
      <c r="Z708" t="str">
        <f t="shared" si="468"/>
        <v>Vigente</v>
      </c>
      <c r="AA708" s="39">
        <v>46136</v>
      </c>
      <c r="AB708" s="33">
        <f t="shared" si="469"/>
        <v>4</v>
      </c>
      <c r="AC708" s="33">
        <f t="shared" si="470"/>
        <v>17</v>
      </c>
      <c r="AD708" s="33">
        <f t="shared" si="471"/>
        <v>0</v>
      </c>
      <c r="AE708" s="36">
        <f t="shared" si="472"/>
        <v>0</v>
      </c>
      <c r="AF708" s="36">
        <f t="shared" si="473"/>
        <v>0</v>
      </c>
      <c r="AG708" s="36">
        <f t="shared" si="474"/>
        <v>0</v>
      </c>
      <c r="AH708" s="36">
        <f t="shared" si="475"/>
        <v>12236.89</v>
      </c>
    </row>
    <row r="709" spans="1:34" x14ac:dyDescent="0.35">
      <c r="A709" s="31" t="s">
        <v>1864</v>
      </c>
      <c r="B709" s="31" t="s">
        <v>1865</v>
      </c>
      <c r="C709" s="31" t="s">
        <v>400</v>
      </c>
      <c r="D709" s="31" t="s">
        <v>1866</v>
      </c>
      <c r="E709" s="30">
        <v>46125</v>
      </c>
      <c r="F709" s="30">
        <v>46155</v>
      </c>
      <c r="G709" s="31" t="s">
        <v>401</v>
      </c>
      <c r="H709" s="31">
        <v>-73421.36</v>
      </c>
      <c r="I709" s="31">
        <v>-11747.42</v>
      </c>
      <c r="J709" s="31">
        <v>-85168.78</v>
      </c>
      <c r="K709" s="31">
        <v>-4922.1099999999997</v>
      </c>
      <c r="L709" s="31">
        <v>4922.1099999999997</v>
      </c>
      <c r="M709" s="31" t="s">
        <v>504</v>
      </c>
      <c r="N709" s="31" t="s">
        <v>544</v>
      </c>
      <c r="P709" s="65">
        <f t="shared" si="458"/>
        <v>30</v>
      </c>
      <c r="Q709" t="str">
        <f t="shared" si="459"/>
        <v>Crédito</v>
      </c>
      <c r="R709">
        <f t="shared" si="460"/>
        <v>13</v>
      </c>
      <c r="S709">
        <f t="shared" si="461"/>
        <v>5</v>
      </c>
      <c r="T709">
        <f t="shared" si="462"/>
        <v>2026</v>
      </c>
      <c r="U709">
        <f t="shared" si="463"/>
        <v>13</v>
      </c>
      <c r="V709">
        <f t="shared" si="464"/>
        <v>4</v>
      </c>
      <c r="W709">
        <f t="shared" si="465"/>
        <v>2026</v>
      </c>
      <c r="X709" s="59">
        <f t="shared" si="466"/>
        <v>73421.36</v>
      </c>
      <c r="Y709" s="59">
        <f t="shared" si="467"/>
        <v>85168.78</v>
      </c>
      <c r="Z709" t="str">
        <f t="shared" si="468"/>
        <v>Vigente</v>
      </c>
      <c r="AA709" s="39">
        <v>46136</v>
      </c>
      <c r="AB709" s="33">
        <f t="shared" si="469"/>
        <v>4</v>
      </c>
      <c r="AC709" s="33">
        <f t="shared" si="470"/>
        <v>17</v>
      </c>
      <c r="AD709" s="33">
        <f t="shared" si="471"/>
        <v>0</v>
      </c>
      <c r="AE709" s="36">
        <f t="shared" si="472"/>
        <v>0</v>
      </c>
      <c r="AF709" s="36">
        <f t="shared" si="473"/>
        <v>0</v>
      </c>
      <c r="AG709" s="36">
        <f t="shared" si="474"/>
        <v>0</v>
      </c>
      <c r="AH709" s="36">
        <f t="shared" si="475"/>
        <v>73421.36</v>
      </c>
    </row>
    <row r="710" spans="1:34" x14ac:dyDescent="0.35">
      <c r="A710" s="31" t="s">
        <v>1867</v>
      </c>
      <c r="B710" s="31" t="s">
        <v>1868</v>
      </c>
      <c r="C710" s="31" t="s">
        <v>400</v>
      </c>
      <c r="D710" s="31" t="s">
        <v>1869</v>
      </c>
      <c r="E710" s="30">
        <v>46125</v>
      </c>
      <c r="F710" s="30">
        <v>46155</v>
      </c>
      <c r="G710" s="31" t="s">
        <v>401</v>
      </c>
      <c r="H710" s="31">
        <v>-12236.89</v>
      </c>
      <c r="I710" s="31">
        <v>-1957.9</v>
      </c>
      <c r="J710" s="31">
        <v>-14194.79</v>
      </c>
      <c r="K710" s="31">
        <v>-820.35</v>
      </c>
      <c r="L710" s="31">
        <v>820.35</v>
      </c>
      <c r="M710" s="31" t="s">
        <v>504</v>
      </c>
      <c r="N710" s="31" t="s">
        <v>544</v>
      </c>
      <c r="P710" s="65">
        <f t="shared" si="458"/>
        <v>30</v>
      </c>
      <c r="Q710" t="str">
        <f t="shared" si="459"/>
        <v>Crédito</v>
      </c>
      <c r="R710">
        <f t="shared" si="460"/>
        <v>13</v>
      </c>
      <c r="S710">
        <f t="shared" si="461"/>
        <v>5</v>
      </c>
      <c r="T710">
        <f t="shared" si="462"/>
        <v>2026</v>
      </c>
      <c r="U710">
        <f t="shared" si="463"/>
        <v>13</v>
      </c>
      <c r="V710">
        <f t="shared" si="464"/>
        <v>4</v>
      </c>
      <c r="W710">
        <f t="shared" si="465"/>
        <v>2026</v>
      </c>
      <c r="X710" s="59">
        <f t="shared" si="466"/>
        <v>12236.89</v>
      </c>
      <c r="Y710" s="59">
        <f t="shared" si="467"/>
        <v>14194.79</v>
      </c>
      <c r="Z710" t="str">
        <f t="shared" si="468"/>
        <v>Vigente</v>
      </c>
      <c r="AA710" s="39">
        <v>46136</v>
      </c>
      <c r="AB710" s="33">
        <f t="shared" si="469"/>
        <v>4</v>
      </c>
      <c r="AC710" s="33">
        <f t="shared" si="470"/>
        <v>17</v>
      </c>
      <c r="AD710" s="33">
        <f t="shared" si="471"/>
        <v>0</v>
      </c>
      <c r="AE710" s="36">
        <f t="shared" si="472"/>
        <v>0</v>
      </c>
      <c r="AF710" s="36">
        <f t="shared" si="473"/>
        <v>0</v>
      </c>
      <c r="AG710" s="36">
        <f t="shared" si="474"/>
        <v>0</v>
      </c>
      <c r="AH710" s="36">
        <f t="shared" si="475"/>
        <v>12236.89</v>
      </c>
    </row>
    <row r="711" spans="1:34" x14ac:dyDescent="0.35">
      <c r="A711" s="31" t="s">
        <v>1870</v>
      </c>
      <c r="B711" s="31" t="s">
        <v>1871</v>
      </c>
      <c r="C711" s="31" t="s">
        <v>414</v>
      </c>
      <c r="D711" s="31" t="s">
        <v>1872</v>
      </c>
      <c r="E711" s="30">
        <v>46123</v>
      </c>
      <c r="F711" s="30">
        <v>46153</v>
      </c>
      <c r="G711" s="31" t="s">
        <v>395</v>
      </c>
      <c r="H711" s="31">
        <v>-5100</v>
      </c>
      <c r="I711" s="31">
        <v>-816</v>
      </c>
      <c r="J711" s="31">
        <v>-5916</v>
      </c>
      <c r="K711" s="31">
        <v>-5916</v>
      </c>
      <c r="L711" s="31">
        <v>5916</v>
      </c>
      <c r="M711" s="31" t="s">
        <v>504</v>
      </c>
      <c r="N711" s="31" t="s">
        <v>544</v>
      </c>
      <c r="P711" s="65">
        <f t="shared" si="458"/>
        <v>30</v>
      </c>
      <c r="Q711" t="str">
        <f t="shared" si="459"/>
        <v>Crédito</v>
      </c>
      <c r="R711">
        <f t="shared" si="460"/>
        <v>11</v>
      </c>
      <c r="S711">
        <f t="shared" si="461"/>
        <v>5</v>
      </c>
      <c r="T711">
        <f t="shared" si="462"/>
        <v>2026</v>
      </c>
      <c r="U711">
        <f t="shared" si="463"/>
        <v>11</v>
      </c>
      <c r="V711">
        <f t="shared" si="464"/>
        <v>4</v>
      </c>
      <c r="W711">
        <f t="shared" si="465"/>
        <v>2026</v>
      </c>
      <c r="X711" s="59">
        <f t="shared" si="466"/>
        <v>5100</v>
      </c>
      <c r="Y711" s="59">
        <f t="shared" si="467"/>
        <v>5916</v>
      </c>
      <c r="Z711" t="str">
        <f t="shared" si="468"/>
        <v>Vigente</v>
      </c>
      <c r="AA711" s="39">
        <v>46136</v>
      </c>
      <c r="AB711" s="33">
        <f t="shared" si="469"/>
        <v>4</v>
      </c>
      <c r="AC711" s="33">
        <f t="shared" si="470"/>
        <v>17</v>
      </c>
      <c r="AD711" s="33">
        <f t="shared" si="471"/>
        <v>0</v>
      </c>
      <c r="AE711" s="36">
        <f t="shared" si="472"/>
        <v>0</v>
      </c>
      <c r="AF711" s="36">
        <f t="shared" si="473"/>
        <v>0</v>
      </c>
      <c r="AG711" s="36">
        <f t="shared" si="474"/>
        <v>0</v>
      </c>
      <c r="AH711" s="36">
        <f t="shared" si="475"/>
        <v>5100</v>
      </c>
    </row>
    <row r="712" spans="1:34" x14ac:dyDescent="0.35">
      <c r="A712" s="31" t="s">
        <v>1873</v>
      </c>
      <c r="B712" s="31" t="s">
        <v>1874</v>
      </c>
      <c r="C712" s="31" t="s">
        <v>414</v>
      </c>
      <c r="D712" s="31" t="s">
        <v>1875</v>
      </c>
      <c r="E712" s="30">
        <v>46122</v>
      </c>
      <c r="F712" s="30">
        <v>46152</v>
      </c>
      <c r="G712" s="31" t="s">
        <v>395</v>
      </c>
      <c r="H712" s="31">
        <v>-10320</v>
      </c>
      <c r="I712" s="31">
        <v>-1651.2</v>
      </c>
      <c r="J712" s="31">
        <v>-11971.2</v>
      </c>
      <c r="K712" s="31">
        <v>-11971.2</v>
      </c>
      <c r="L712" s="31">
        <v>11971.2</v>
      </c>
      <c r="M712" s="31" t="s">
        <v>504</v>
      </c>
      <c r="N712" s="31" t="s">
        <v>544</v>
      </c>
      <c r="P712" s="65">
        <f t="shared" si="458"/>
        <v>30</v>
      </c>
      <c r="Q712" t="str">
        <f t="shared" si="459"/>
        <v>Crédito</v>
      </c>
      <c r="R712">
        <f t="shared" si="460"/>
        <v>10</v>
      </c>
      <c r="S712">
        <f t="shared" si="461"/>
        <v>5</v>
      </c>
      <c r="T712">
        <f t="shared" si="462"/>
        <v>2026</v>
      </c>
      <c r="U712">
        <f t="shared" si="463"/>
        <v>10</v>
      </c>
      <c r="V712">
        <f t="shared" si="464"/>
        <v>4</v>
      </c>
      <c r="W712">
        <f t="shared" si="465"/>
        <v>2026</v>
      </c>
      <c r="X712" s="59">
        <f t="shared" si="466"/>
        <v>10320</v>
      </c>
      <c r="Y712" s="59">
        <f t="shared" si="467"/>
        <v>11971.2</v>
      </c>
      <c r="Z712" t="str">
        <f t="shared" si="468"/>
        <v>Vigente</v>
      </c>
      <c r="AA712" s="39">
        <v>46136</v>
      </c>
      <c r="AB712" s="33">
        <f t="shared" si="469"/>
        <v>4</v>
      </c>
      <c r="AC712" s="33">
        <f t="shared" si="470"/>
        <v>17</v>
      </c>
      <c r="AD712" s="33">
        <f t="shared" si="471"/>
        <v>0</v>
      </c>
      <c r="AE712" s="36">
        <f t="shared" si="472"/>
        <v>0</v>
      </c>
      <c r="AF712" s="36">
        <f t="shared" si="473"/>
        <v>0</v>
      </c>
      <c r="AG712" s="36">
        <f t="shared" si="474"/>
        <v>0</v>
      </c>
      <c r="AH712" s="36">
        <f t="shared" si="475"/>
        <v>10320</v>
      </c>
    </row>
    <row r="713" spans="1:34" x14ac:dyDescent="0.35">
      <c r="A713" s="31" t="s">
        <v>1876</v>
      </c>
      <c r="B713" s="31" t="s">
        <v>1877</v>
      </c>
      <c r="C713" s="31" t="s">
        <v>1329</v>
      </c>
      <c r="D713" s="31" t="s">
        <v>1878</v>
      </c>
      <c r="E713" s="30">
        <v>46121</v>
      </c>
      <c r="F713" s="30">
        <v>46151</v>
      </c>
      <c r="G713" s="31" t="s">
        <v>401</v>
      </c>
      <c r="H713" s="31">
        <v>-90213.33</v>
      </c>
      <c r="I713" s="31"/>
      <c r="J713" s="31">
        <v>-90213.33</v>
      </c>
      <c r="K713" s="31">
        <v>-5180</v>
      </c>
      <c r="L713" s="31">
        <v>5180</v>
      </c>
      <c r="M713" s="31" t="s">
        <v>504</v>
      </c>
      <c r="N713" s="31" t="s">
        <v>544</v>
      </c>
      <c r="P713" s="65">
        <f t="shared" si="458"/>
        <v>30</v>
      </c>
      <c r="Q713" t="str">
        <f t="shared" si="459"/>
        <v>Crédito</v>
      </c>
      <c r="R713">
        <f t="shared" si="460"/>
        <v>9</v>
      </c>
      <c r="S713">
        <f t="shared" si="461"/>
        <v>5</v>
      </c>
      <c r="T713">
        <f t="shared" si="462"/>
        <v>2026</v>
      </c>
      <c r="U713">
        <f t="shared" si="463"/>
        <v>9</v>
      </c>
      <c r="V713">
        <f t="shared" si="464"/>
        <v>4</v>
      </c>
      <c r="W713">
        <f t="shared" si="465"/>
        <v>2026</v>
      </c>
      <c r="X713" s="59">
        <f t="shared" si="466"/>
        <v>90213.33</v>
      </c>
      <c r="Y713" s="59">
        <f t="shared" si="467"/>
        <v>90213.33</v>
      </c>
      <c r="Z713" t="str">
        <f t="shared" si="468"/>
        <v>Vigente</v>
      </c>
      <c r="AA713" s="39">
        <v>46136</v>
      </c>
      <c r="AB713" s="33">
        <f t="shared" si="469"/>
        <v>4</v>
      </c>
      <c r="AC713" s="33">
        <f t="shared" si="470"/>
        <v>17</v>
      </c>
      <c r="AD713" s="33">
        <f t="shared" si="471"/>
        <v>0</v>
      </c>
      <c r="AE713" s="36">
        <f t="shared" si="472"/>
        <v>0</v>
      </c>
      <c r="AF713" s="36">
        <f t="shared" si="473"/>
        <v>0</v>
      </c>
      <c r="AG713" s="36">
        <f t="shared" si="474"/>
        <v>0</v>
      </c>
      <c r="AH713" s="36">
        <f t="shared" si="475"/>
        <v>90213.33</v>
      </c>
    </row>
    <row r="714" spans="1:34" x14ac:dyDescent="0.35">
      <c r="A714" s="31" t="s">
        <v>1768</v>
      </c>
      <c r="B714" s="31" t="s">
        <v>1769</v>
      </c>
      <c r="C714" s="31" t="s">
        <v>1329</v>
      </c>
      <c r="D714" s="31" t="s">
        <v>1770</v>
      </c>
      <c r="E714" s="30">
        <v>46120</v>
      </c>
      <c r="F714" s="30">
        <v>46150</v>
      </c>
      <c r="G714" s="31" t="s">
        <v>395</v>
      </c>
      <c r="H714" s="31">
        <v>-8580</v>
      </c>
      <c r="I714" s="31">
        <v>-1372.8</v>
      </c>
      <c r="J714" s="31">
        <v>-9952.7999999999993</v>
      </c>
      <c r="K714" s="31">
        <v>-9952.7999999999993</v>
      </c>
      <c r="L714" s="31">
        <v>9952.7999999999993</v>
      </c>
      <c r="M714" s="31" t="s">
        <v>504</v>
      </c>
      <c r="N714" s="31" t="s">
        <v>544</v>
      </c>
      <c r="P714" s="65">
        <f t="shared" si="458"/>
        <v>30</v>
      </c>
      <c r="Q714" t="str">
        <f t="shared" si="459"/>
        <v>Crédito</v>
      </c>
      <c r="R714">
        <f t="shared" si="460"/>
        <v>8</v>
      </c>
      <c r="S714">
        <f t="shared" si="461"/>
        <v>5</v>
      </c>
      <c r="T714">
        <f t="shared" si="462"/>
        <v>2026</v>
      </c>
      <c r="U714">
        <f t="shared" si="463"/>
        <v>8</v>
      </c>
      <c r="V714">
        <f t="shared" si="464"/>
        <v>4</v>
      </c>
      <c r="W714">
        <f t="shared" si="465"/>
        <v>2026</v>
      </c>
      <c r="X714" s="59">
        <f t="shared" si="466"/>
        <v>8580</v>
      </c>
      <c r="Y714" s="59">
        <f t="shared" si="467"/>
        <v>9952.7999999999993</v>
      </c>
      <c r="Z714" t="str">
        <f t="shared" si="468"/>
        <v>Vigente</v>
      </c>
      <c r="AA714" s="39">
        <v>46136</v>
      </c>
      <c r="AB714" s="33">
        <f t="shared" si="469"/>
        <v>4</v>
      </c>
      <c r="AC714" s="33">
        <f t="shared" si="470"/>
        <v>17</v>
      </c>
      <c r="AD714" s="33">
        <f t="shared" si="471"/>
        <v>0</v>
      </c>
      <c r="AE714" s="36">
        <f t="shared" si="472"/>
        <v>0</v>
      </c>
      <c r="AF714" s="36">
        <f t="shared" si="473"/>
        <v>0</v>
      </c>
      <c r="AG714" s="36">
        <f t="shared" si="474"/>
        <v>0</v>
      </c>
      <c r="AH714" s="36">
        <f t="shared" si="475"/>
        <v>8580</v>
      </c>
    </row>
    <row r="715" spans="1:34" x14ac:dyDescent="0.35">
      <c r="A715" s="31" t="s">
        <v>1771</v>
      </c>
      <c r="B715" s="31" t="s">
        <v>1772</v>
      </c>
      <c r="C715" s="31" t="s">
        <v>1329</v>
      </c>
      <c r="D715" s="31" t="s">
        <v>1773</v>
      </c>
      <c r="E715" s="30">
        <v>46120</v>
      </c>
      <c r="F715" s="30">
        <v>46150</v>
      </c>
      <c r="G715" s="31" t="s">
        <v>395</v>
      </c>
      <c r="H715" s="31">
        <v>-10538</v>
      </c>
      <c r="I715" s="31">
        <v>-1686.08</v>
      </c>
      <c r="J715" s="31">
        <v>-12224.08</v>
      </c>
      <c r="K715" s="31">
        <v>-12224.08</v>
      </c>
      <c r="L715" s="31">
        <v>12224.08</v>
      </c>
      <c r="M715" s="31" t="s">
        <v>504</v>
      </c>
      <c r="N715" s="31" t="s">
        <v>544</v>
      </c>
      <c r="P715" s="65">
        <f t="shared" si="458"/>
        <v>30</v>
      </c>
      <c r="Q715" t="str">
        <f t="shared" si="459"/>
        <v>Crédito</v>
      </c>
      <c r="R715">
        <f t="shared" si="460"/>
        <v>8</v>
      </c>
      <c r="S715">
        <f t="shared" si="461"/>
        <v>5</v>
      </c>
      <c r="T715">
        <f t="shared" si="462"/>
        <v>2026</v>
      </c>
      <c r="U715">
        <f t="shared" si="463"/>
        <v>8</v>
      </c>
      <c r="V715">
        <f t="shared" si="464"/>
        <v>4</v>
      </c>
      <c r="W715">
        <f t="shared" si="465"/>
        <v>2026</v>
      </c>
      <c r="X715" s="59">
        <f t="shared" si="466"/>
        <v>10538</v>
      </c>
      <c r="Y715" s="59">
        <f t="shared" si="467"/>
        <v>12224.08</v>
      </c>
      <c r="Z715" t="str">
        <f t="shared" si="468"/>
        <v>Vigente</v>
      </c>
      <c r="AA715" s="39">
        <v>46136</v>
      </c>
      <c r="AB715" s="33">
        <f t="shared" si="469"/>
        <v>4</v>
      </c>
      <c r="AC715" s="33">
        <f t="shared" si="470"/>
        <v>17</v>
      </c>
      <c r="AD715" s="33">
        <f t="shared" si="471"/>
        <v>0</v>
      </c>
      <c r="AE715" s="36">
        <f t="shared" si="472"/>
        <v>0</v>
      </c>
      <c r="AF715" s="36">
        <f t="shared" si="473"/>
        <v>0</v>
      </c>
      <c r="AG715" s="36">
        <f t="shared" si="474"/>
        <v>0</v>
      </c>
      <c r="AH715" s="36">
        <f t="shared" si="475"/>
        <v>10538</v>
      </c>
    </row>
    <row r="716" spans="1:34" x14ac:dyDescent="0.35">
      <c r="A716" s="31" t="s">
        <v>1774</v>
      </c>
      <c r="B716" s="31" t="s">
        <v>1775</v>
      </c>
      <c r="C716" s="31" t="s">
        <v>1329</v>
      </c>
      <c r="D716" s="31" t="s">
        <v>1776</v>
      </c>
      <c r="E716" s="30">
        <v>46120</v>
      </c>
      <c r="F716" s="30">
        <v>46150</v>
      </c>
      <c r="G716" s="31" t="s">
        <v>395</v>
      </c>
      <c r="H716" s="31">
        <v>-31614</v>
      </c>
      <c r="I716" s="31">
        <v>-5058.24</v>
      </c>
      <c r="J716" s="31">
        <v>-36672.239999999998</v>
      </c>
      <c r="K716" s="31">
        <v>-36672.239999999998</v>
      </c>
      <c r="L716" s="31">
        <v>36672.239999999998</v>
      </c>
      <c r="M716" s="31" t="s">
        <v>504</v>
      </c>
      <c r="N716" s="31" t="s">
        <v>544</v>
      </c>
      <c r="P716" s="65">
        <f t="shared" si="458"/>
        <v>30</v>
      </c>
      <c r="Q716" t="str">
        <f t="shared" si="459"/>
        <v>Crédito</v>
      </c>
      <c r="R716">
        <f t="shared" si="460"/>
        <v>8</v>
      </c>
      <c r="S716">
        <f t="shared" si="461"/>
        <v>5</v>
      </c>
      <c r="T716">
        <f t="shared" si="462"/>
        <v>2026</v>
      </c>
      <c r="U716">
        <f t="shared" si="463"/>
        <v>8</v>
      </c>
      <c r="V716">
        <f t="shared" si="464"/>
        <v>4</v>
      </c>
      <c r="W716">
        <f t="shared" si="465"/>
        <v>2026</v>
      </c>
      <c r="X716" s="59">
        <f t="shared" si="466"/>
        <v>31614</v>
      </c>
      <c r="Y716" s="59">
        <f t="shared" si="467"/>
        <v>36672.239999999998</v>
      </c>
      <c r="Z716" t="str">
        <f t="shared" si="468"/>
        <v>Vigente</v>
      </c>
      <c r="AA716" s="39">
        <v>46136</v>
      </c>
      <c r="AB716" s="33">
        <f t="shared" si="469"/>
        <v>4</v>
      </c>
      <c r="AC716" s="33">
        <f t="shared" si="470"/>
        <v>17</v>
      </c>
      <c r="AD716" s="33">
        <f t="shared" si="471"/>
        <v>0</v>
      </c>
      <c r="AE716" s="36">
        <f t="shared" si="472"/>
        <v>0</v>
      </c>
      <c r="AF716" s="36">
        <f t="shared" si="473"/>
        <v>0</v>
      </c>
      <c r="AG716" s="36">
        <f t="shared" si="474"/>
        <v>0</v>
      </c>
      <c r="AH716" s="36">
        <f t="shared" si="475"/>
        <v>31614</v>
      </c>
    </row>
    <row r="717" spans="1:34" x14ac:dyDescent="0.35">
      <c r="A717" s="31" t="s">
        <v>1777</v>
      </c>
      <c r="B717" s="31" t="s">
        <v>1778</v>
      </c>
      <c r="C717" s="31" t="s">
        <v>674</v>
      </c>
      <c r="D717" s="31" t="s">
        <v>1779</v>
      </c>
      <c r="E717" s="30">
        <v>46120</v>
      </c>
      <c r="F717" s="30">
        <v>46150</v>
      </c>
      <c r="G717" s="31" t="s">
        <v>395</v>
      </c>
      <c r="H717" s="31">
        <v>-4500</v>
      </c>
      <c r="I717" s="31">
        <v>-720</v>
      </c>
      <c r="J717" s="31">
        <v>-5220</v>
      </c>
      <c r="K717" s="31">
        <v>-5220</v>
      </c>
      <c r="L717" s="31">
        <v>5220</v>
      </c>
      <c r="M717" s="31" t="s">
        <v>504</v>
      </c>
      <c r="N717" s="31" t="s">
        <v>544</v>
      </c>
      <c r="P717" s="65">
        <f t="shared" si="458"/>
        <v>30</v>
      </c>
      <c r="Q717" t="str">
        <f t="shared" si="459"/>
        <v>Crédito</v>
      </c>
      <c r="R717">
        <f t="shared" si="460"/>
        <v>8</v>
      </c>
      <c r="S717">
        <f t="shared" si="461"/>
        <v>5</v>
      </c>
      <c r="T717">
        <f t="shared" si="462"/>
        <v>2026</v>
      </c>
      <c r="U717">
        <f t="shared" si="463"/>
        <v>8</v>
      </c>
      <c r="V717">
        <f t="shared" si="464"/>
        <v>4</v>
      </c>
      <c r="W717">
        <f t="shared" si="465"/>
        <v>2026</v>
      </c>
      <c r="X717" s="59">
        <f t="shared" si="466"/>
        <v>4500</v>
      </c>
      <c r="Y717" s="59">
        <f t="shared" si="467"/>
        <v>5220</v>
      </c>
      <c r="Z717" t="str">
        <f t="shared" si="468"/>
        <v>Vigente</v>
      </c>
      <c r="AA717" s="39">
        <v>46136</v>
      </c>
      <c r="AB717" s="33">
        <f t="shared" si="469"/>
        <v>4</v>
      </c>
      <c r="AC717" s="33">
        <f t="shared" si="470"/>
        <v>17</v>
      </c>
      <c r="AD717" s="33">
        <f t="shared" si="471"/>
        <v>0</v>
      </c>
      <c r="AE717" s="36">
        <f t="shared" si="472"/>
        <v>0</v>
      </c>
      <c r="AF717" s="36">
        <f t="shared" si="473"/>
        <v>0</v>
      </c>
      <c r="AG717" s="36">
        <f t="shared" si="474"/>
        <v>0</v>
      </c>
      <c r="AH717" s="36">
        <f t="shared" si="475"/>
        <v>4500</v>
      </c>
    </row>
    <row r="718" spans="1:34" x14ac:dyDescent="0.35">
      <c r="A718" s="31" t="s">
        <v>1780</v>
      </c>
      <c r="B718" s="31" t="s">
        <v>1781</v>
      </c>
      <c r="C718" s="31" t="s">
        <v>674</v>
      </c>
      <c r="D718" s="31" t="s">
        <v>1782</v>
      </c>
      <c r="E718" s="30">
        <v>46120</v>
      </c>
      <c r="F718" s="30">
        <v>46150</v>
      </c>
      <c r="G718" s="31" t="s">
        <v>395</v>
      </c>
      <c r="H718" s="31">
        <v>-4500</v>
      </c>
      <c r="I718" s="31">
        <v>-720</v>
      </c>
      <c r="J718" s="31">
        <v>-5220</v>
      </c>
      <c r="K718" s="31">
        <v>-5220</v>
      </c>
      <c r="L718" s="31">
        <v>5220</v>
      </c>
      <c r="M718" s="31" t="s">
        <v>504</v>
      </c>
      <c r="N718" s="31" t="s">
        <v>544</v>
      </c>
      <c r="P718" s="65">
        <f t="shared" si="458"/>
        <v>30</v>
      </c>
      <c r="Q718" t="str">
        <f t="shared" si="459"/>
        <v>Crédito</v>
      </c>
      <c r="R718">
        <f t="shared" si="460"/>
        <v>8</v>
      </c>
      <c r="S718">
        <f t="shared" si="461"/>
        <v>5</v>
      </c>
      <c r="T718">
        <f t="shared" si="462"/>
        <v>2026</v>
      </c>
      <c r="U718">
        <f t="shared" si="463"/>
        <v>8</v>
      </c>
      <c r="V718">
        <f t="shared" si="464"/>
        <v>4</v>
      </c>
      <c r="W718">
        <f t="shared" si="465"/>
        <v>2026</v>
      </c>
      <c r="X718" s="59">
        <f t="shared" si="466"/>
        <v>4500</v>
      </c>
      <c r="Y718" s="59">
        <f t="shared" si="467"/>
        <v>5220</v>
      </c>
      <c r="Z718" t="str">
        <f t="shared" si="468"/>
        <v>Vigente</v>
      </c>
      <c r="AA718" s="39">
        <v>46136</v>
      </c>
      <c r="AB718" s="33">
        <f t="shared" si="469"/>
        <v>4</v>
      </c>
      <c r="AC718" s="33">
        <f t="shared" si="470"/>
        <v>17</v>
      </c>
      <c r="AD718" s="33">
        <f t="shared" si="471"/>
        <v>0</v>
      </c>
      <c r="AE718" s="36">
        <f t="shared" si="472"/>
        <v>0</v>
      </c>
      <c r="AF718" s="36">
        <f t="shared" si="473"/>
        <v>0</v>
      </c>
      <c r="AG718" s="36">
        <f t="shared" si="474"/>
        <v>0</v>
      </c>
      <c r="AH718" s="36">
        <f t="shared" si="475"/>
        <v>4500</v>
      </c>
    </row>
    <row r="719" spans="1:34" x14ac:dyDescent="0.35">
      <c r="A719" s="31" t="s">
        <v>1783</v>
      </c>
      <c r="B719" s="31" t="s">
        <v>1784</v>
      </c>
      <c r="C719" s="31" t="s">
        <v>414</v>
      </c>
      <c r="D719" s="31" t="s">
        <v>1785</v>
      </c>
      <c r="E719" s="30">
        <v>46118</v>
      </c>
      <c r="F719" s="30">
        <v>46148</v>
      </c>
      <c r="G719" s="31" t="s">
        <v>395</v>
      </c>
      <c r="H719" s="31">
        <v>-2900</v>
      </c>
      <c r="I719" s="31">
        <v>-464</v>
      </c>
      <c r="J719" s="31">
        <v>-3364</v>
      </c>
      <c r="K719" s="31">
        <v>-3364</v>
      </c>
      <c r="L719" s="31">
        <v>3364</v>
      </c>
      <c r="M719" s="31" t="s">
        <v>504</v>
      </c>
      <c r="N719" s="31" t="s">
        <v>544</v>
      </c>
      <c r="P719" s="65">
        <f t="shared" si="458"/>
        <v>30</v>
      </c>
      <c r="Q719" t="str">
        <f t="shared" si="459"/>
        <v>Crédito</v>
      </c>
      <c r="R719">
        <f t="shared" si="460"/>
        <v>6</v>
      </c>
      <c r="S719">
        <f t="shared" si="461"/>
        <v>5</v>
      </c>
      <c r="T719">
        <f t="shared" si="462"/>
        <v>2026</v>
      </c>
      <c r="U719">
        <f t="shared" si="463"/>
        <v>6</v>
      </c>
      <c r="V719">
        <f t="shared" si="464"/>
        <v>4</v>
      </c>
      <c r="W719">
        <f t="shared" si="465"/>
        <v>2026</v>
      </c>
      <c r="X719" s="59">
        <f t="shared" si="466"/>
        <v>2900</v>
      </c>
      <c r="Y719" s="59">
        <f t="shared" si="467"/>
        <v>3364</v>
      </c>
      <c r="Z719" t="str">
        <f t="shared" si="468"/>
        <v>Vigente</v>
      </c>
      <c r="AA719" s="39">
        <v>46136</v>
      </c>
      <c r="AB719" s="33">
        <f t="shared" si="469"/>
        <v>4</v>
      </c>
      <c r="AC719" s="33">
        <f t="shared" si="470"/>
        <v>17</v>
      </c>
      <c r="AD719" s="33">
        <f t="shared" si="471"/>
        <v>0</v>
      </c>
      <c r="AE719" s="36">
        <f t="shared" si="472"/>
        <v>0</v>
      </c>
      <c r="AF719" s="36">
        <f t="shared" si="473"/>
        <v>0</v>
      </c>
      <c r="AG719" s="36">
        <f t="shared" si="474"/>
        <v>0</v>
      </c>
      <c r="AH719" s="36">
        <f t="shared" si="475"/>
        <v>2900</v>
      </c>
    </row>
    <row r="720" spans="1:34" x14ac:dyDescent="0.35">
      <c r="A720" s="31" t="s">
        <v>1786</v>
      </c>
      <c r="B720" s="31" t="s">
        <v>1787</v>
      </c>
      <c r="C720" s="31" t="s">
        <v>801</v>
      </c>
      <c r="D720" s="31" t="s">
        <v>1788</v>
      </c>
      <c r="E720" s="30">
        <v>46121</v>
      </c>
      <c r="F720" s="30">
        <v>46151</v>
      </c>
      <c r="G720" s="31" t="s">
        <v>395</v>
      </c>
      <c r="H720" s="31">
        <v>-59832</v>
      </c>
      <c r="I720" s="31">
        <v>-9573.1200000000008</v>
      </c>
      <c r="J720" s="31">
        <v>-69405.119999999995</v>
      </c>
      <c r="K720" s="31">
        <v>-69405.119999999995</v>
      </c>
      <c r="L720" s="31">
        <v>69405.119999999995</v>
      </c>
      <c r="M720" s="31" t="s">
        <v>504</v>
      </c>
      <c r="N720" s="31" t="s">
        <v>544</v>
      </c>
      <c r="P720" s="65">
        <f t="shared" si="458"/>
        <v>30</v>
      </c>
      <c r="Q720" t="str">
        <f t="shared" si="459"/>
        <v>Crédito</v>
      </c>
      <c r="R720">
        <f t="shared" si="460"/>
        <v>9</v>
      </c>
      <c r="S720">
        <f t="shared" si="461"/>
        <v>5</v>
      </c>
      <c r="T720">
        <f t="shared" si="462"/>
        <v>2026</v>
      </c>
      <c r="U720">
        <f t="shared" si="463"/>
        <v>9</v>
      </c>
      <c r="V720">
        <f t="shared" si="464"/>
        <v>4</v>
      </c>
      <c r="W720">
        <f t="shared" si="465"/>
        <v>2026</v>
      </c>
      <c r="X720" s="59">
        <f t="shared" si="466"/>
        <v>59832</v>
      </c>
      <c r="Y720" s="59">
        <f t="shared" si="467"/>
        <v>69405.119999999995</v>
      </c>
      <c r="Z720" t="str">
        <f t="shared" si="468"/>
        <v>Vigente</v>
      </c>
      <c r="AA720" s="39">
        <v>46136</v>
      </c>
      <c r="AB720" s="33">
        <f t="shared" si="469"/>
        <v>4</v>
      </c>
      <c r="AC720" s="33">
        <f t="shared" si="470"/>
        <v>17</v>
      </c>
      <c r="AD720" s="33">
        <f t="shared" si="471"/>
        <v>0</v>
      </c>
      <c r="AE720" s="36">
        <f t="shared" si="472"/>
        <v>0</v>
      </c>
      <c r="AF720" s="36">
        <f t="shared" si="473"/>
        <v>0</v>
      </c>
      <c r="AG720" s="36">
        <f t="shared" si="474"/>
        <v>0</v>
      </c>
      <c r="AH720" s="36">
        <f t="shared" si="475"/>
        <v>59832</v>
      </c>
    </row>
    <row r="721" spans="1:34" x14ac:dyDescent="0.35">
      <c r="A721" s="31" t="s">
        <v>1789</v>
      </c>
      <c r="B721" s="31" t="s">
        <v>1790</v>
      </c>
      <c r="C721" s="31" t="s">
        <v>414</v>
      </c>
      <c r="D721" s="31" t="s">
        <v>1791</v>
      </c>
      <c r="E721" s="30">
        <v>46113</v>
      </c>
      <c r="F721" s="30">
        <v>46143</v>
      </c>
      <c r="G721" s="31" t="s">
        <v>395</v>
      </c>
      <c r="H721" s="31">
        <v>-11000</v>
      </c>
      <c r="I721" s="31">
        <v>-1760</v>
      </c>
      <c r="J721" s="31">
        <v>-12760</v>
      </c>
      <c r="K721" s="31">
        <v>-12760</v>
      </c>
      <c r="L721" s="31">
        <v>12760</v>
      </c>
      <c r="M721" s="31" t="s">
        <v>504</v>
      </c>
      <c r="N721" s="31" t="s">
        <v>544</v>
      </c>
      <c r="P721" s="65">
        <f t="shared" si="458"/>
        <v>30</v>
      </c>
      <c r="Q721" t="str">
        <f t="shared" si="459"/>
        <v>Crédito</v>
      </c>
      <c r="R721">
        <f t="shared" si="460"/>
        <v>1</v>
      </c>
      <c r="S721">
        <f t="shared" si="461"/>
        <v>5</v>
      </c>
      <c r="T721">
        <f t="shared" si="462"/>
        <v>2026</v>
      </c>
      <c r="U721">
        <f t="shared" si="463"/>
        <v>1</v>
      </c>
      <c r="V721">
        <f t="shared" si="464"/>
        <v>4</v>
      </c>
      <c r="W721">
        <f t="shared" si="465"/>
        <v>2026</v>
      </c>
      <c r="X721" s="59">
        <f t="shared" si="466"/>
        <v>11000</v>
      </c>
      <c r="Y721" s="59">
        <f t="shared" si="467"/>
        <v>12760</v>
      </c>
      <c r="Z721" t="str">
        <f t="shared" si="468"/>
        <v>Vigente</v>
      </c>
      <c r="AA721" s="39">
        <v>46136</v>
      </c>
      <c r="AB721" s="33">
        <f t="shared" si="469"/>
        <v>4</v>
      </c>
      <c r="AC721" s="33">
        <f t="shared" si="470"/>
        <v>17</v>
      </c>
      <c r="AD721" s="33">
        <f t="shared" si="471"/>
        <v>0</v>
      </c>
      <c r="AE721" s="36">
        <f t="shared" si="472"/>
        <v>0</v>
      </c>
      <c r="AF721" s="36">
        <f t="shared" si="473"/>
        <v>0</v>
      </c>
      <c r="AG721" s="36">
        <f t="shared" si="474"/>
        <v>0</v>
      </c>
      <c r="AH721" s="36">
        <f t="shared" si="475"/>
        <v>11000</v>
      </c>
    </row>
    <row r="722" spans="1:34" x14ac:dyDescent="0.35">
      <c r="A722" s="31" t="s">
        <v>1792</v>
      </c>
      <c r="B722" s="31" t="s">
        <v>1793</v>
      </c>
      <c r="C722" s="31" t="s">
        <v>407</v>
      </c>
      <c r="D722" s="31" t="s">
        <v>1794</v>
      </c>
      <c r="E722" s="30">
        <v>46113</v>
      </c>
      <c r="F722" s="30">
        <v>46143</v>
      </c>
      <c r="G722" s="31" t="s">
        <v>395</v>
      </c>
      <c r="H722" s="31">
        <v>-9450</v>
      </c>
      <c r="I722" s="31">
        <v>-1512</v>
      </c>
      <c r="J722" s="31">
        <v>-10962</v>
      </c>
      <c r="K722" s="31">
        <v>-10962</v>
      </c>
      <c r="L722" s="31">
        <v>10962</v>
      </c>
      <c r="M722" s="31" t="s">
        <v>504</v>
      </c>
      <c r="N722" s="31" t="s">
        <v>544</v>
      </c>
      <c r="P722" s="65">
        <f t="shared" si="458"/>
        <v>30</v>
      </c>
      <c r="Q722" t="str">
        <f t="shared" si="459"/>
        <v>Crédito</v>
      </c>
      <c r="R722">
        <f t="shared" si="460"/>
        <v>1</v>
      </c>
      <c r="S722">
        <f t="shared" si="461"/>
        <v>5</v>
      </c>
      <c r="T722">
        <f t="shared" si="462"/>
        <v>2026</v>
      </c>
      <c r="U722">
        <f t="shared" si="463"/>
        <v>1</v>
      </c>
      <c r="V722">
        <f t="shared" si="464"/>
        <v>4</v>
      </c>
      <c r="W722">
        <f t="shared" si="465"/>
        <v>2026</v>
      </c>
      <c r="X722" s="59">
        <f t="shared" si="466"/>
        <v>9450</v>
      </c>
      <c r="Y722" s="59">
        <f t="shared" si="467"/>
        <v>10962</v>
      </c>
      <c r="Z722" t="str">
        <f t="shared" si="468"/>
        <v>Vigente</v>
      </c>
      <c r="AA722" s="39">
        <v>46136</v>
      </c>
      <c r="AB722" s="33">
        <f t="shared" si="469"/>
        <v>4</v>
      </c>
      <c r="AC722" s="33">
        <f t="shared" si="470"/>
        <v>17</v>
      </c>
      <c r="AD722" s="33">
        <f t="shared" si="471"/>
        <v>0</v>
      </c>
      <c r="AE722" s="36">
        <f t="shared" si="472"/>
        <v>0</v>
      </c>
      <c r="AF722" s="36">
        <f t="shared" si="473"/>
        <v>0</v>
      </c>
      <c r="AG722" s="36">
        <f t="shared" si="474"/>
        <v>0</v>
      </c>
      <c r="AH722" s="36">
        <f t="shared" si="475"/>
        <v>9450</v>
      </c>
    </row>
    <row r="723" spans="1:34" x14ac:dyDescent="0.35">
      <c r="A723" s="13" t="s">
        <v>1753</v>
      </c>
      <c r="B723" s="13" t="s">
        <v>1754</v>
      </c>
      <c r="C723" s="13" t="s">
        <v>801</v>
      </c>
      <c r="D723" s="13" t="s">
        <v>1755</v>
      </c>
      <c r="E723" s="70">
        <v>46112</v>
      </c>
      <c r="F723" s="70">
        <v>46142</v>
      </c>
      <c r="G723" s="13" t="s">
        <v>395</v>
      </c>
      <c r="H723" s="13">
        <v>-39888</v>
      </c>
      <c r="I723" s="13">
        <v>-6382.08</v>
      </c>
      <c r="J723" s="13">
        <v>-46270.080000000002</v>
      </c>
      <c r="K723" s="13">
        <v>-46270.080000000002</v>
      </c>
      <c r="L723" s="13">
        <v>46270.080000000002</v>
      </c>
      <c r="M723" s="13" t="s">
        <v>504</v>
      </c>
      <c r="N723" s="31" t="s">
        <v>544</v>
      </c>
      <c r="P723" s="65">
        <f t="shared" si="458"/>
        <v>30</v>
      </c>
      <c r="Q723" t="str">
        <f t="shared" si="459"/>
        <v>Crédito</v>
      </c>
      <c r="R723">
        <f t="shared" si="460"/>
        <v>30</v>
      </c>
      <c r="S723">
        <f t="shared" si="461"/>
        <v>4</v>
      </c>
      <c r="T723">
        <f t="shared" si="462"/>
        <v>2026</v>
      </c>
      <c r="U723">
        <f t="shared" si="463"/>
        <v>31</v>
      </c>
      <c r="V723">
        <f t="shared" si="464"/>
        <v>3</v>
      </c>
      <c r="W723">
        <f t="shared" si="465"/>
        <v>2026</v>
      </c>
      <c r="X723" s="59">
        <f t="shared" si="466"/>
        <v>39888</v>
      </c>
      <c r="Y723" s="59">
        <f t="shared" si="467"/>
        <v>46270.080000000002</v>
      </c>
      <c r="Z723" t="str">
        <f t="shared" si="468"/>
        <v>Vigente</v>
      </c>
      <c r="AA723" s="39">
        <v>46136</v>
      </c>
      <c r="AB723" s="33">
        <f t="shared" si="469"/>
        <v>4</v>
      </c>
      <c r="AC723" s="33">
        <f t="shared" si="470"/>
        <v>17</v>
      </c>
      <c r="AD723" s="33">
        <f t="shared" si="471"/>
        <v>0</v>
      </c>
      <c r="AE723" s="36">
        <f t="shared" si="472"/>
        <v>0</v>
      </c>
      <c r="AF723" s="36">
        <f t="shared" si="473"/>
        <v>0</v>
      </c>
      <c r="AG723" s="36">
        <f t="shared" si="474"/>
        <v>0</v>
      </c>
      <c r="AH723" s="36">
        <f t="shared" si="475"/>
        <v>39888</v>
      </c>
    </row>
    <row r="724" spans="1:34" x14ac:dyDescent="0.35">
      <c r="A724" s="13" t="s">
        <v>1765</v>
      </c>
      <c r="B724" s="13" t="s">
        <v>1766</v>
      </c>
      <c r="C724" s="13" t="s">
        <v>801</v>
      </c>
      <c r="D724" s="13" t="s">
        <v>1767</v>
      </c>
      <c r="E724" s="70">
        <v>46112</v>
      </c>
      <c r="F724" s="70">
        <v>46142</v>
      </c>
      <c r="G724" s="13" t="s">
        <v>395</v>
      </c>
      <c r="H724" s="13">
        <v>-49860</v>
      </c>
      <c r="I724" s="13">
        <v>-7977.6</v>
      </c>
      <c r="J724" s="13">
        <v>-57837.599999999999</v>
      </c>
      <c r="K724" s="13">
        <v>-57837.599999999999</v>
      </c>
      <c r="L724" s="13">
        <v>57837.599999999999</v>
      </c>
      <c r="M724" s="13" t="s">
        <v>504</v>
      </c>
      <c r="N724" s="31" t="s">
        <v>544</v>
      </c>
      <c r="P724" s="65">
        <f t="shared" si="458"/>
        <v>30</v>
      </c>
      <c r="Q724" t="str">
        <f t="shared" si="459"/>
        <v>Crédito</v>
      </c>
      <c r="R724">
        <f t="shared" si="460"/>
        <v>30</v>
      </c>
      <c r="S724">
        <f t="shared" si="461"/>
        <v>4</v>
      </c>
      <c r="T724">
        <f t="shared" si="462"/>
        <v>2026</v>
      </c>
      <c r="U724">
        <f t="shared" si="463"/>
        <v>31</v>
      </c>
      <c r="V724">
        <f t="shared" si="464"/>
        <v>3</v>
      </c>
      <c r="W724">
        <f t="shared" si="465"/>
        <v>2026</v>
      </c>
      <c r="X724" s="59">
        <f t="shared" si="466"/>
        <v>49860</v>
      </c>
      <c r="Y724" s="59">
        <f t="shared" si="467"/>
        <v>57837.599999999999</v>
      </c>
      <c r="Z724" t="str">
        <f t="shared" si="468"/>
        <v>Vigente</v>
      </c>
      <c r="AA724" s="39">
        <v>46136</v>
      </c>
      <c r="AB724" s="33">
        <f t="shared" si="469"/>
        <v>4</v>
      </c>
      <c r="AC724" s="33">
        <f t="shared" si="470"/>
        <v>17</v>
      </c>
      <c r="AD724" s="33">
        <f t="shared" si="471"/>
        <v>0</v>
      </c>
      <c r="AE724" s="36">
        <f t="shared" si="472"/>
        <v>0</v>
      </c>
      <c r="AF724" s="36">
        <f t="shared" si="473"/>
        <v>0</v>
      </c>
      <c r="AG724" s="36">
        <f t="shared" si="474"/>
        <v>0</v>
      </c>
      <c r="AH724" s="36">
        <f t="shared" si="475"/>
        <v>49860</v>
      </c>
    </row>
    <row r="725" spans="1:34" x14ac:dyDescent="0.35">
      <c r="A725" s="13" t="s">
        <v>1750</v>
      </c>
      <c r="B725" s="13" t="s">
        <v>1751</v>
      </c>
      <c r="C725" s="13" t="s">
        <v>674</v>
      </c>
      <c r="D725" s="13" t="s">
        <v>1752</v>
      </c>
      <c r="E725" s="70">
        <v>46108</v>
      </c>
      <c r="F725" s="70">
        <v>46138</v>
      </c>
      <c r="G725" s="13" t="s">
        <v>395</v>
      </c>
      <c r="H725" s="13">
        <v>-5070</v>
      </c>
      <c r="I725" s="13">
        <v>-811.2</v>
      </c>
      <c r="J725" s="13">
        <v>-5881.2</v>
      </c>
      <c r="K725" s="13">
        <v>-5881.2</v>
      </c>
      <c r="L725" s="13">
        <v>5881.2</v>
      </c>
      <c r="M725" s="13" t="s">
        <v>504</v>
      </c>
      <c r="N725" s="31" t="s">
        <v>544</v>
      </c>
      <c r="P725" s="65">
        <f t="shared" si="458"/>
        <v>30</v>
      </c>
      <c r="Q725" t="str">
        <f t="shared" si="459"/>
        <v>Crédito</v>
      </c>
      <c r="R725">
        <f t="shared" si="460"/>
        <v>26</v>
      </c>
      <c r="S725">
        <f t="shared" si="461"/>
        <v>4</v>
      </c>
      <c r="T725">
        <f t="shared" si="462"/>
        <v>2026</v>
      </c>
      <c r="U725">
        <f t="shared" si="463"/>
        <v>27</v>
      </c>
      <c r="V725">
        <f t="shared" si="464"/>
        <v>3</v>
      </c>
      <c r="W725">
        <f t="shared" si="465"/>
        <v>2026</v>
      </c>
      <c r="X725" s="59">
        <f t="shared" si="466"/>
        <v>5070</v>
      </c>
      <c r="Y725" s="59">
        <f t="shared" si="467"/>
        <v>5881.2</v>
      </c>
      <c r="Z725" t="str">
        <f t="shared" si="468"/>
        <v>Vigente</v>
      </c>
      <c r="AA725" s="39">
        <v>46136</v>
      </c>
      <c r="AB725" s="33">
        <f t="shared" si="469"/>
        <v>4</v>
      </c>
      <c r="AC725" s="33">
        <f t="shared" si="470"/>
        <v>17</v>
      </c>
      <c r="AD725" s="33">
        <f t="shared" si="471"/>
        <v>0</v>
      </c>
      <c r="AE725" s="36">
        <f t="shared" si="472"/>
        <v>0</v>
      </c>
      <c r="AF725" s="36">
        <f t="shared" si="473"/>
        <v>0</v>
      </c>
      <c r="AG725" s="36">
        <f t="shared" si="474"/>
        <v>0</v>
      </c>
      <c r="AH725" s="36">
        <f t="shared" si="475"/>
        <v>5070</v>
      </c>
    </row>
    <row r="726" spans="1:34" x14ac:dyDescent="0.35">
      <c r="A726" s="13" t="s">
        <v>1720</v>
      </c>
      <c r="B726" s="13" t="s">
        <v>1721</v>
      </c>
      <c r="C726" s="13" t="s">
        <v>674</v>
      </c>
      <c r="D726" s="13" t="s">
        <v>1722</v>
      </c>
      <c r="E726" s="70">
        <v>46108</v>
      </c>
      <c r="F726" s="70">
        <v>46138</v>
      </c>
      <c r="G726" s="13" t="s">
        <v>395</v>
      </c>
      <c r="H726" s="13">
        <v>-2400</v>
      </c>
      <c r="I726" s="13">
        <v>-384</v>
      </c>
      <c r="J726" s="13">
        <v>-2784</v>
      </c>
      <c r="K726" s="13">
        <v>-2784</v>
      </c>
      <c r="L726" s="13">
        <v>2784</v>
      </c>
      <c r="M726" s="13" t="s">
        <v>504</v>
      </c>
      <c r="N726" s="31" t="s">
        <v>544</v>
      </c>
      <c r="P726" s="65">
        <f t="shared" si="458"/>
        <v>30</v>
      </c>
      <c r="Q726" t="str">
        <f t="shared" si="459"/>
        <v>Crédito</v>
      </c>
      <c r="R726">
        <f t="shared" si="460"/>
        <v>26</v>
      </c>
      <c r="S726">
        <f t="shared" si="461"/>
        <v>4</v>
      </c>
      <c r="T726">
        <f t="shared" si="462"/>
        <v>2026</v>
      </c>
      <c r="U726">
        <f t="shared" si="463"/>
        <v>27</v>
      </c>
      <c r="V726">
        <f t="shared" si="464"/>
        <v>3</v>
      </c>
      <c r="W726">
        <f t="shared" si="465"/>
        <v>2026</v>
      </c>
      <c r="X726" s="59">
        <f t="shared" si="466"/>
        <v>2400</v>
      </c>
      <c r="Y726" s="59">
        <f t="shared" si="467"/>
        <v>2784</v>
      </c>
      <c r="Z726" t="str">
        <f t="shared" si="468"/>
        <v>Vigente</v>
      </c>
      <c r="AA726" s="39">
        <v>46136</v>
      </c>
      <c r="AB726" s="33">
        <f t="shared" si="469"/>
        <v>4</v>
      </c>
      <c r="AC726" s="33">
        <f t="shared" si="470"/>
        <v>17</v>
      </c>
      <c r="AD726" s="33">
        <f t="shared" si="471"/>
        <v>0</v>
      </c>
      <c r="AE726" s="36">
        <f t="shared" si="472"/>
        <v>0</v>
      </c>
      <c r="AF726" s="36">
        <f t="shared" si="473"/>
        <v>0</v>
      </c>
      <c r="AG726" s="36">
        <f t="shared" si="474"/>
        <v>0</v>
      </c>
      <c r="AH726" s="36">
        <f t="shared" si="475"/>
        <v>2400</v>
      </c>
    </row>
    <row r="727" spans="1:34" x14ac:dyDescent="0.35">
      <c r="A727" s="13" t="s">
        <v>1723</v>
      </c>
      <c r="B727" s="13" t="s">
        <v>1724</v>
      </c>
      <c r="C727" s="13" t="s">
        <v>674</v>
      </c>
      <c r="D727" s="13" t="s">
        <v>1725</v>
      </c>
      <c r="E727" s="70">
        <v>46108</v>
      </c>
      <c r="F727" s="70">
        <v>46138</v>
      </c>
      <c r="G727" s="13" t="s">
        <v>401</v>
      </c>
      <c r="H727" s="13">
        <v>-40716.559999999998</v>
      </c>
      <c r="I727" s="13">
        <v>-6514.65</v>
      </c>
      <c r="J727" s="13">
        <v>-47231.21</v>
      </c>
      <c r="K727" s="13">
        <v>-2654.08</v>
      </c>
      <c r="L727" s="13">
        <v>2654.08</v>
      </c>
      <c r="M727" s="13" t="s">
        <v>504</v>
      </c>
      <c r="N727" s="31" t="s">
        <v>544</v>
      </c>
      <c r="P727" s="65">
        <f t="shared" si="458"/>
        <v>30</v>
      </c>
      <c r="Q727" t="str">
        <f t="shared" si="459"/>
        <v>Crédito</v>
      </c>
      <c r="R727">
        <f t="shared" si="460"/>
        <v>26</v>
      </c>
      <c r="S727">
        <f t="shared" si="461"/>
        <v>4</v>
      </c>
      <c r="T727">
        <f t="shared" si="462"/>
        <v>2026</v>
      </c>
      <c r="U727">
        <f t="shared" si="463"/>
        <v>27</v>
      </c>
      <c r="V727">
        <f t="shared" si="464"/>
        <v>3</v>
      </c>
      <c r="W727">
        <f t="shared" si="465"/>
        <v>2026</v>
      </c>
      <c r="X727" s="59">
        <f t="shared" si="466"/>
        <v>40716.559999999998</v>
      </c>
      <c r="Y727" s="59">
        <f t="shared" si="467"/>
        <v>47231.21</v>
      </c>
      <c r="Z727" t="str">
        <f t="shared" si="468"/>
        <v>Vigente</v>
      </c>
      <c r="AA727" s="39">
        <v>46136</v>
      </c>
      <c r="AB727" s="33">
        <f t="shared" si="469"/>
        <v>4</v>
      </c>
      <c r="AC727" s="33">
        <f t="shared" si="470"/>
        <v>17</v>
      </c>
      <c r="AD727" s="33">
        <f t="shared" si="471"/>
        <v>0</v>
      </c>
      <c r="AE727" s="36">
        <f t="shared" si="472"/>
        <v>0</v>
      </c>
      <c r="AF727" s="36">
        <f t="shared" si="473"/>
        <v>0</v>
      </c>
      <c r="AG727" s="36">
        <f t="shared" si="474"/>
        <v>0</v>
      </c>
      <c r="AH727" s="36">
        <f t="shared" si="475"/>
        <v>40716.559999999998</v>
      </c>
    </row>
    <row r="728" spans="1:34" x14ac:dyDescent="0.35">
      <c r="A728" s="13" t="s">
        <v>1729</v>
      </c>
      <c r="B728" s="13" t="s">
        <v>1730</v>
      </c>
      <c r="C728" s="13" t="s">
        <v>414</v>
      </c>
      <c r="D728" s="13" t="s">
        <v>1731</v>
      </c>
      <c r="E728" s="70">
        <v>46104</v>
      </c>
      <c r="F728" s="70">
        <v>46134</v>
      </c>
      <c r="G728" s="13" t="s">
        <v>395</v>
      </c>
      <c r="H728" s="13">
        <v>-3200</v>
      </c>
      <c r="I728" s="13"/>
      <c r="J728" s="13">
        <v>-3200</v>
      </c>
      <c r="K728" s="13">
        <v>-3200</v>
      </c>
      <c r="L728" s="13">
        <v>3200</v>
      </c>
      <c r="M728" s="13" t="s">
        <v>504</v>
      </c>
      <c r="N728" s="31" t="s">
        <v>544</v>
      </c>
      <c r="P728" s="65">
        <f t="shared" si="458"/>
        <v>30</v>
      </c>
      <c r="Q728" t="str">
        <f t="shared" si="459"/>
        <v>Crédito</v>
      </c>
      <c r="R728">
        <f t="shared" si="460"/>
        <v>22</v>
      </c>
      <c r="S728">
        <f t="shared" si="461"/>
        <v>4</v>
      </c>
      <c r="T728">
        <f t="shared" si="462"/>
        <v>2026</v>
      </c>
      <c r="U728">
        <f t="shared" si="463"/>
        <v>23</v>
      </c>
      <c r="V728">
        <f t="shared" si="464"/>
        <v>3</v>
      </c>
      <c r="W728">
        <f t="shared" si="465"/>
        <v>2026</v>
      </c>
      <c r="X728" s="59">
        <f t="shared" si="466"/>
        <v>3200</v>
      </c>
      <c r="Y728" s="59">
        <f t="shared" si="467"/>
        <v>3200</v>
      </c>
      <c r="Z728" t="str">
        <f t="shared" si="468"/>
        <v>Vencido</v>
      </c>
      <c r="AA728" s="39">
        <v>46136</v>
      </c>
      <c r="AB728" s="33">
        <f t="shared" si="469"/>
        <v>4</v>
      </c>
      <c r="AC728" s="33">
        <f t="shared" si="470"/>
        <v>17</v>
      </c>
      <c r="AD728" s="33">
        <f t="shared" si="471"/>
        <v>3</v>
      </c>
      <c r="AE728" s="36">
        <f t="shared" si="472"/>
        <v>3200</v>
      </c>
      <c r="AF728" s="36">
        <f t="shared" si="473"/>
        <v>0</v>
      </c>
      <c r="AG728" s="36">
        <f t="shared" si="474"/>
        <v>0</v>
      </c>
      <c r="AH728" s="36">
        <f t="shared" si="475"/>
        <v>0</v>
      </c>
    </row>
    <row r="729" spans="1:34" x14ac:dyDescent="0.35">
      <c r="A729" s="13" t="s">
        <v>1732</v>
      </c>
      <c r="B729" s="13" t="s">
        <v>1733</v>
      </c>
      <c r="C729" s="13" t="s">
        <v>414</v>
      </c>
      <c r="D729" s="13" t="s">
        <v>1734</v>
      </c>
      <c r="E729" s="70">
        <v>46106</v>
      </c>
      <c r="F729" s="70">
        <v>46136</v>
      </c>
      <c r="G729" s="13" t="s">
        <v>395</v>
      </c>
      <c r="H729" s="13">
        <v>-17325</v>
      </c>
      <c r="I729" s="13">
        <v>-2772</v>
      </c>
      <c r="J729" s="13">
        <v>-20097</v>
      </c>
      <c r="K729" s="13">
        <v>-20097</v>
      </c>
      <c r="L729" s="13">
        <v>20097</v>
      </c>
      <c r="M729" s="13" t="s">
        <v>504</v>
      </c>
      <c r="N729" s="31" t="s">
        <v>544</v>
      </c>
      <c r="P729" s="65">
        <f t="shared" si="458"/>
        <v>30</v>
      </c>
      <c r="Q729" t="str">
        <f t="shared" si="459"/>
        <v>Crédito</v>
      </c>
      <c r="R729">
        <f t="shared" si="460"/>
        <v>24</v>
      </c>
      <c r="S729">
        <f t="shared" si="461"/>
        <v>4</v>
      </c>
      <c r="T729">
        <f t="shared" si="462"/>
        <v>2026</v>
      </c>
      <c r="U729">
        <f t="shared" si="463"/>
        <v>25</v>
      </c>
      <c r="V729">
        <f t="shared" si="464"/>
        <v>3</v>
      </c>
      <c r="W729">
        <f t="shared" si="465"/>
        <v>2026</v>
      </c>
      <c r="X729" s="59">
        <f t="shared" si="466"/>
        <v>17325</v>
      </c>
      <c r="Y729" s="59">
        <f t="shared" si="467"/>
        <v>20097</v>
      </c>
      <c r="Z729" t="str">
        <f t="shared" si="468"/>
        <v>Vencido</v>
      </c>
      <c r="AA729" s="39">
        <v>46136</v>
      </c>
      <c r="AB729" s="33">
        <f t="shared" si="469"/>
        <v>4</v>
      </c>
      <c r="AC729" s="33">
        <f t="shared" si="470"/>
        <v>17</v>
      </c>
      <c r="AD729" s="33">
        <f t="shared" si="471"/>
        <v>1</v>
      </c>
      <c r="AE729" s="36">
        <f t="shared" si="472"/>
        <v>17325</v>
      </c>
      <c r="AF729" s="36">
        <f t="shared" si="473"/>
        <v>0</v>
      </c>
      <c r="AG729" s="36">
        <f t="shared" si="474"/>
        <v>0</v>
      </c>
      <c r="AH729" s="36">
        <f t="shared" si="475"/>
        <v>0</v>
      </c>
    </row>
    <row r="730" spans="1:34" x14ac:dyDescent="0.35">
      <c r="A730" s="13" t="s">
        <v>1735</v>
      </c>
      <c r="B730" s="13" t="s">
        <v>1736</v>
      </c>
      <c r="C730" s="13" t="s">
        <v>834</v>
      </c>
      <c r="D730" s="13" t="s">
        <v>1737</v>
      </c>
      <c r="E730" s="70">
        <v>46100</v>
      </c>
      <c r="F730" s="70">
        <v>46130</v>
      </c>
      <c r="G730" s="13" t="s">
        <v>401</v>
      </c>
      <c r="H730" s="13">
        <v>-27386.95</v>
      </c>
      <c r="I730" s="13">
        <v>-4381.91</v>
      </c>
      <c r="J730" s="13">
        <v>-31768.86</v>
      </c>
      <c r="K730" s="13">
        <v>-1798</v>
      </c>
      <c r="L730" s="13">
        <v>1798</v>
      </c>
      <c r="M730" s="13" t="s">
        <v>504</v>
      </c>
      <c r="N730" s="31" t="s">
        <v>544</v>
      </c>
      <c r="P730" s="65">
        <f t="shared" si="458"/>
        <v>30</v>
      </c>
      <c r="Q730" t="str">
        <f t="shared" si="459"/>
        <v>Crédito</v>
      </c>
      <c r="R730">
        <f t="shared" si="460"/>
        <v>18</v>
      </c>
      <c r="S730">
        <f t="shared" si="461"/>
        <v>4</v>
      </c>
      <c r="T730">
        <f t="shared" si="462"/>
        <v>2026</v>
      </c>
      <c r="U730">
        <f t="shared" si="463"/>
        <v>19</v>
      </c>
      <c r="V730">
        <f t="shared" si="464"/>
        <v>3</v>
      </c>
      <c r="W730">
        <f t="shared" si="465"/>
        <v>2026</v>
      </c>
      <c r="X730" s="59">
        <f t="shared" si="466"/>
        <v>27386.95</v>
      </c>
      <c r="Y730" s="59">
        <f t="shared" si="467"/>
        <v>31768.86</v>
      </c>
      <c r="Z730" t="str">
        <f t="shared" si="468"/>
        <v>Vencido</v>
      </c>
      <c r="AA730" s="39">
        <v>46136</v>
      </c>
      <c r="AB730" s="33">
        <f t="shared" si="469"/>
        <v>4</v>
      </c>
      <c r="AC730" s="33">
        <f t="shared" si="470"/>
        <v>17</v>
      </c>
      <c r="AD730" s="33">
        <f t="shared" si="471"/>
        <v>7</v>
      </c>
      <c r="AE730" s="36">
        <f t="shared" si="472"/>
        <v>27386.95</v>
      </c>
      <c r="AF730" s="36">
        <f t="shared" si="473"/>
        <v>0</v>
      </c>
      <c r="AG730" s="36">
        <f t="shared" si="474"/>
        <v>0</v>
      </c>
      <c r="AH730" s="36">
        <f t="shared" si="475"/>
        <v>0</v>
      </c>
    </row>
    <row r="731" spans="1:34" x14ac:dyDescent="0.35">
      <c r="A731" s="13" t="s">
        <v>1738</v>
      </c>
      <c r="B731" s="13" t="s">
        <v>1739</v>
      </c>
      <c r="C731" s="13" t="s">
        <v>1183</v>
      </c>
      <c r="D731" s="13" t="s">
        <v>1740</v>
      </c>
      <c r="E731" s="70">
        <v>46106</v>
      </c>
      <c r="F731" s="70">
        <v>46136</v>
      </c>
      <c r="G731" s="13" t="s">
        <v>401</v>
      </c>
      <c r="H731" s="13">
        <v>-39170.339999999997</v>
      </c>
      <c r="I731" s="13">
        <v>-6267.25</v>
      </c>
      <c r="J731" s="13">
        <v>-45437.59</v>
      </c>
      <c r="K731" s="13">
        <v>-2552</v>
      </c>
      <c r="L731" s="13">
        <v>2552</v>
      </c>
      <c r="M731" s="13" t="s">
        <v>504</v>
      </c>
      <c r="N731" s="31" t="s">
        <v>544</v>
      </c>
      <c r="P731" s="65">
        <f t="shared" si="458"/>
        <v>30</v>
      </c>
      <c r="Q731" t="str">
        <f t="shared" si="459"/>
        <v>Crédito</v>
      </c>
      <c r="R731">
        <f t="shared" si="460"/>
        <v>24</v>
      </c>
      <c r="S731">
        <f t="shared" si="461"/>
        <v>4</v>
      </c>
      <c r="T731">
        <f t="shared" si="462"/>
        <v>2026</v>
      </c>
      <c r="U731">
        <f t="shared" si="463"/>
        <v>25</v>
      </c>
      <c r="V731">
        <f t="shared" si="464"/>
        <v>3</v>
      </c>
      <c r="W731">
        <f t="shared" si="465"/>
        <v>2026</v>
      </c>
      <c r="X731" s="59">
        <f t="shared" si="466"/>
        <v>39170.339999999997</v>
      </c>
      <c r="Y731" s="59">
        <f t="shared" si="467"/>
        <v>45437.59</v>
      </c>
      <c r="Z731" t="str">
        <f t="shared" si="468"/>
        <v>Vencido</v>
      </c>
      <c r="AA731" s="39">
        <v>46136</v>
      </c>
      <c r="AB731" s="33">
        <f t="shared" si="469"/>
        <v>4</v>
      </c>
      <c r="AC731" s="33">
        <f t="shared" si="470"/>
        <v>17</v>
      </c>
      <c r="AD731" s="33">
        <f t="shared" si="471"/>
        <v>1</v>
      </c>
      <c r="AE731" s="36">
        <f t="shared" si="472"/>
        <v>39170.339999999997</v>
      </c>
      <c r="AF731" s="36">
        <f t="shared" si="473"/>
        <v>0</v>
      </c>
      <c r="AG731" s="36">
        <f t="shared" si="474"/>
        <v>0</v>
      </c>
      <c r="AH731" s="36">
        <f t="shared" si="475"/>
        <v>0</v>
      </c>
    </row>
    <row r="732" spans="1:34" x14ac:dyDescent="0.35">
      <c r="A732" s="13" t="s">
        <v>1741</v>
      </c>
      <c r="B732" s="13" t="s">
        <v>1742</v>
      </c>
      <c r="C732" s="13" t="s">
        <v>644</v>
      </c>
      <c r="D732" s="13" t="s">
        <v>1267</v>
      </c>
      <c r="E732" s="70">
        <v>46109</v>
      </c>
      <c r="F732" s="70">
        <v>46169</v>
      </c>
      <c r="G732" s="13" t="s">
        <v>401</v>
      </c>
      <c r="H732" s="13">
        <v>-1111519.42</v>
      </c>
      <c r="I732" s="13">
        <v>-177843.11</v>
      </c>
      <c r="J732" s="13">
        <v>-1289362.53</v>
      </c>
      <c r="K732" s="13">
        <v>-72453.600000000006</v>
      </c>
      <c r="L732" s="13">
        <v>72453.600000000006</v>
      </c>
      <c r="M732" s="13" t="s">
        <v>504</v>
      </c>
      <c r="N732" s="31" t="s">
        <v>544</v>
      </c>
      <c r="P732" s="65">
        <f t="shared" si="458"/>
        <v>60</v>
      </c>
      <c r="Q732" t="str">
        <f t="shared" si="459"/>
        <v>Crédito</v>
      </c>
      <c r="R732">
        <f t="shared" si="460"/>
        <v>27</v>
      </c>
      <c r="S732">
        <f t="shared" si="461"/>
        <v>5</v>
      </c>
      <c r="T732">
        <f t="shared" si="462"/>
        <v>2026</v>
      </c>
      <c r="U732">
        <f t="shared" si="463"/>
        <v>28</v>
      </c>
      <c r="V732">
        <f t="shared" si="464"/>
        <v>3</v>
      </c>
      <c r="W732">
        <f t="shared" si="465"/>
        <v>2026</v>
      </c>
      <c r="X732" s="59">
        <f t="shared" si="466"/>
        <v>1111519.42</v>
      </c>
      <c r="Y732" s="59">
        <f t="shared" si="467"/>
        <v>1289362.53</v>
      </c>
      <c r="Z732" t="str">
        <f t="shared" si="468"/>
        <v>Vigente</v>
      </c>
      <c r="AA732" s="39">
        <v>46136</v>
      </c>
      <c r="AB732" s="33">
        <f t="shared" si="469"/>
        <v>4</v>
      </c>
      <c r="AC732" s="33">
        <f t="shared" si="470"/>
        <v>17</v>
      </c>
      <c r="AD732" s="33">
        <f t="shared" si="471"/>
        <v>0</v>
      </c>
      <c r="AE732" s="36">
        <f t="shared" si="472"/>
        <v>0</v>
      </c>
      <c r="AF732" s="36">
        <f t="shared" si="473"/>
        <v>0</v>
      </c>
      <c r="AG732" s="36">
        <f t="shared" si="474"/>
        <v>0</v>
      </c>
      <c r="AH732" s="36">
        <f t="shared" si="475"/>
        <v>1111519.42</v>
      </c>
    </row>
    <row r="733" spans="1:34" x14ac:dyDescent="0.35">
      <c r="A733" s="13" t="s">
        <v>1743</v>
      </c>
      <c r="B733" s="13" t="s">
        <v>1744</v>
      </c>
      <c r="C733" s="13" t="s">
        <v>548</v>
      </c>
      <c r="D733" s="13" t="s">
        <v>1745</v>
      </c>
      <c r="E733" s="70">
        <v>46100</v>
      </c>
      <c r="F733" s="70">
        <v>46120</v>
      </c>
      <c r="G733" s="13" t="s">
        <v>395</v>
      </c>
      <c r="H733" s="13">
        <v>-63000</v>
      </c>
      <c r="I733" s="13">
        <v>-10080</v>
      </c>
      <c r="J733" s="13">
        <v>-73080</v>
      </c>
      <c r="K733" s="13">
        <v>-73080</v>
      </c>
      <c r="L733" s="13">
        <v>73080</v>
      </c>
      <c r="M733" s="13" t="s">
        <v>504</v>
      </c>
      <c r="N733" s="31" t="s">
        <v>544</v>
      </c>
      <c r="P733" s="65">
        <f t="shared" si="458"/>
        <v>20</v>
      </c>
      <c r="Q733" t="str">
        <f t="shared" si="459"/>
        <v>Crédito</v>
      </c>
      <c r="R733">
        <f t="shared" si="460"/>
        <v>8</v>
      </c>
      <c r="S733">
        <f t="shared" si="461"/>
        <v>4</v>
      </c>
      <c r="T733">
        <f t="shared" si="462"/>
        <v>2026</v>
      </c>
      <c r="U733">
        <f t="shared" si="463"/>
        <v>19</v>
      </c>
      <c r="V733">
        <f t="shared" si="464"/>
        <v>3</v>
      </c>
      <c r="W733">
        <f t="shared" si="465"/>
        <v>2026</v>
      </c>
      <c r="X733" s="59">
        <f t="shared" si="466"/>
        <v>63000</v>
      </c>
      <c r="Y733" s="59">
        <f t="shared" si="467"/>
        <v>73080</v>
      </c>
      <c r="Z733" t="str">
        <f t="shared" si="468"/>
        <v>Vencido</v>
      </c>
      <c r="AA733" s="39">
        <v>46136</v>
      </c>
      <c r="AB733" s="33">
        <f t="shared" si="469"/>
        <v>4</v>
      </c>
      <c r="AC733" s="33">
        <f t="shared" si="470"/>
        <v>17</v>
      </c>
      <c r="AD733" s="33">
        <f t="shared" si="471"/>
        <v>17</v>
      </c>
      <c r="AE733" s="36">
        <f t="shared" si="472"/>
        <v>63000</v>
      </c>
      <c r="AF733" s="36">
        <f t="shared" si="473"/>
        <v>0</v>
      </c>
      <c r="AG733" s="36">
        <f t="shared" si="474"/>
        <v>0</v>
      </c>
      <c r="AH733" s="36">
        <f t="shared" si="475"/>
        <v>0</v>
      </c>
    </row>
    <row r="734" spans="1:34" x14ac:dyDescent="0.35">
      <c r="A734" s="13" t="s">
        <v>1661</v>
      </c>
      <c r="B734" s="13" t="s">
        <v>1662</v>
      </c>
      <c r="C734" s="13" t="s">
        <v>644</v>
      </c>
      <c r="D734" s="13" t="s">
        <v>1278</v>
      </c>
      <c r="E734" s="70">
        <v>46102</v>
      </c>
      <c r="F734" s="70">
        <v>46162</v>
      </c>
      <c r="G734" s="13" t="s">
        <v>401</v>
      </c>
      <c r="H734" s="13">
        <v>-200253.38</v>
      </c>
      <c r="I734" s="13">
        <v>-32040.54</v>
      </c>
      <c r="J734" s="13">
        <v>-232293.92</v>
      </c>
      <c r="K734" s="13">
        <v>-13041.65</v>
      </c>
      <c r="L734" s="13">
        <v>13041.65</v>
      </c>
      <c r="M734" s="13" t="s">
        <v>504</v>
      </c>
      <c r="N734" s="31" t="s">
        <v>544</v>
      </c>
      <c r="P734" s="65">
        <f t="shared" si="458"/>
        <v>60</v>
      </c>
      <c r="Q734" t="str">
        <f t="shared" si="459"/>
        <v>Crédito</v>
      </c>
      <c r="R734">
        <f t="shared" si="460"/>
        <v>20</v>
      </c>
      <c r="S734">
        <f t="shared" si="461"/>
        <v>5</v>
      </c>
      <c r="T734">
        <f t="shared" si="462"/>
        <v>2026</v>
      </c>
      <c r="U734">
        <f t="shared" si="463"/>
        <v>21</v>
      </c>
      <c r="V734">
        <f t="shared" si="464"/>
        <v>3</v>
      </c>
      <c r="W734">
        <f t="shared" si="465"/>
        <v>2026</v>
      </c>
      <c r="X734" s="59">
        <f t="shared" si="466"/>
        <v>200253.38</v>
      </c>
      <c r="Y734" s="59">
        <f t="shared" si="467"/>
        <v>232293.92</v>
      </c>
      <c r="Z734" t="str">
        <f t="shared" si="468"/>
        <v>Vigente</v>
      </c>
      <c r="AA734" s="39">
        <v>46136</v>
      </c>
      <c r="AB734" s="33">
        <f t="shared" si="469"/>
        <v>4</v>
      </c>
      <c r="AC734" s="33">
        <f t="shared" si="470"/>
        <v>17</v>
      </c>
      <c r="AD734" s="33">
        <f t="shared" si="471"/>
        <v>0</v>
      </c>
      <c r="AE734" s="36">
        <f t="shared" si="472"/>
        <v>0</v>
      </c>
      <c r="AF734" s="36">
        <f t="shared" si="473"/>
        <v>0</v>
      </c>
      <c r="AG734" s="36">
        <f t="shared" si="474"/>
        <v>0</v>
      </c>
      <c r="AH734" s="36">
        <f t="shared" si="475"/>
        <v>200253.38</v>
      </c>
    </row>
    <row r="735" spans="1:34" x14ac:dyDescent="0.35">
      <c r="A735" s="31" t="s">
        <v>1623</v>
      </c>
      <c r="B735" s="31" t="s">
        <v>1624</v>
      </c>
      <c r="C735" s="31" t="s">
        <v>414</v>
      </c>
      <c r="D735" s="31" t="s">
        <v>1625</v>
      </c>
      <c r="E735" s="30">
        <v>46098</v>
      </c>
      <c r="F735" s="30">
        <v>46128</v>
      </c>
      <c r="G735" s="31" t="s">
        <v>395</v>
      </c>
      <c r="H735" s="31">
        <v>-5800</v>
      </c>
      <c r="I735" s="31">
        <v>-928</v>
      </c>
      <c r="J735" s="31">
        <v>-6728</v>
      </c>
      <c r="K735" s="31">
        <v>-6728</v>
      </c>
      <c r="L735" s="31">
        <v>6728</v>
      </c>
      <c r="M735" s="31" t="s">
        <v>504</v>
      </c>
      <c r="N735" s="31" t="s">
        <v>544</v>
      </c>
      <c r="P735" s="65">
        <f t="shared" si="458"/>
        <v>30</v>
      </c>
      <c r="Q735" t="str">
        <f t="shared" si="459"/>
        <v>Crédito</v>
      </c>
      <c r="R735">
        <f t="shared" si="460"/>
        <v>16</v>
      </c>
      <c r="S735">
        <f t="shared" si="461"/>
        <v>4</v>
      </c>
      <c r="T735">
        <f t="shared" si="462"/>
        <v>2026</v>
      </c>
      <c r="U735">
        <f t="shared" si="463"/>
        <v>17</v>
      </c>
      <c r="V735">
        <f t="shared" si="464"/>
        <v>3</v>
      </c>
      <c r="W735">
        <f t="shared" si="465"/>
        <v>2026</v>
      </c>
      <c r="X735" s="59">
        <f t="shared" si="466"/>
        <v>5800</v>
      </c>
      <c r="Y735" s="59">
        <f t="shared" si="467"/>
        <v>6728</v>
      </c>
      <c r="Z735" t="str">
        <f t="shared" si="468"/>
        <v>Vencido</v>
      </c>
      <c r="AA735" s="39">
        <v>46136</v>
      </c>
      <c r="AB735" s="33">
        <f t="shared" si="469"/>
        <v>4</v>
      </c>
      <c r="AC735" s="33">
        <f t="shared" si="470"/>
        <v>17</v>
      </c>
      <c r="AD735" s="33">
        <f t="shared" si="471"/>
        <v>9</v>
      </c>
      <c r="AE735" s="36">
        <f t="shared" si="472"/>
        <v>5800</v>
      </c>
      <c r="AF735" s="36">
        <f t="shared" si="473"/>
        <v>0</v>
      </c>
      <c r="AG735" s="36">
        <f t="shared" si="474"/>
        <v>0</v>
      </c>
      <c r="AH735" s="36">
        <f t="shared" si="475"/>
        <v>0</v>
      </c>
    </row>
    <row r="736" spans="1:34" x14ac:dyDescent="0.35">
      <c r="A736" s="31" t="s">
        <v>1626</v>
      </c>
      <c r="B736" s="31" t="s">
        <v>1627</v>
      </c>
      <c r="C736" s="31" t="s">
        <v>414</v>
      </c>
      <c r="D736" s="31" t="s">
        <v>1628</v>
      </c>
      <c r="E736" s="30">
        <v>46099</v>
      </c>
      <c r="F736" s="30">
        <v>46129</v>
      </c>
      <c r="G736" s="31" t="s">
        <v>395</v>
      </c>
      <c r="H736" s="31">
        <v>-11000</v>
      </c>
      <c r="I736" s="31">
        <v>-1760</v>
      </c>
      <c r="J736" s="31">
        <v>-12760</v>
      </c>
      <c r="K736" s="31">
        <v>-12760</v>
      </c>
      <c r="L736" s="31">
        <v>12760</v>
      </c>
      <c r="M736" s="31" t="s">
        <v>504</v>
      </c>
      <c r="N736" s="31" t="s">
        <v>544</v>
      </c>
      <c r="P736" s="65">
        <f t="shared" si="458"/>
        <v>30</v>
      </c>
      <c r="Q736" t="str">
        <f t="shared" si="459"/>
        <v>Crédito</v>
      </c>
      <c r="R736">
        <f t="shared" si="460"/>
        <v>17</v>
      </c>
      <c r="S736">
        <f t="shared" si="461"/>
        <v>4</v>
      </c>
      <c r="T736">
        <f t="shared" si="462"/>
        <v>2026</v>
      </c>
      <c r="U736">
        <f t="shared" si="463"/>
        <v>18</v>
      </c>
      <c r="V736">
        <f t="shared" si="464"/>
        <v>3</v>
      </c>
      <c r="W736">
        <f t="shared" si="465"/>
        <v>2026</v>
      </c>
      <c r="X736" s="59">
        <f t="shared" si="466"/>
        <v>11000</v>
      </c>
      <c r="Y736" s="59">
        <f t="shared" si="467"/>
        <v>12760</v>
      </c>
      <c r="Z736" t="str">
        <f t="shared" si="468"/>
        <v>Vencido</v>
      </c>
      <c r="AA736" s="39">
        <v>46136</v>
      </c>
      <c r="AB736" s="33">
        <f t="shared" si="469"/>
        <v>4</v>
      </c>
      <c r="AC736" s="33">
        <f t="shared" si="470"/>
        <v>17</v>
      </c>
      <c r="AD736" s="33">
        <f t="shared" si="471"/>
        <v>8</v>
      </c>
      <c r="AE736" s="36">
        <f t="shared" si="472"/>
        <v>11000</v>
      </c>
      <c r="AF736" s="36">
        <f t="shared" si="473"/>
        <v>0</v>
      </c>
      <c r="AG736" s="36">
        <f t="shared" si="474"/>
        <v>0</v>
      </c>
      <c r="AH736" s="36">
        <f t="shared" si="475"/>
        <v>0</v>
      </c>
    </row>
    <row r="737" spans="1:34" x14ac:dyDescent="0.35">
      <c r="A737" s="31" t="s">
        <v>1629</v>
      </c>
      <c r="B737" s="31" t="s">
        <v>1630</v>
      </c>
      <c r="C737" s="31" t="s">
        <v>920</v>
      </c>
      <c r="D737" s="31" t="s">
        <v>1631</v>
      </c>
      <c r="E737" s="30">
        <v>46099</v>
      </c>
      <c r="F737" s="30">
        <v>46129</v>
      </c>
      <c r="G737" s="31" t="s">
        <v>395</v>
      </c>
      <c r="H737" s="31">
        <v>-16250</v>
      </c>
      <c r="I737" s="31"/>
      <c r="J737" s="31">
        <v>-16250</v>
      </c>
      <c r="K737" s="31">
        <v>-16250</v>
      </c>
      <c r="L737" s="31">
        <v>16250</v>
      </c>
      <c r="M737" s="31" t="s">
        <v>504</v>
      </c>
      <c r="N737" s="31" t="s">
        <v>544</v>
      </c>
      <c r="P737" s="65">
        <f t="shared" si="458"/>
        <v>30</v>
      </c>
      <c r="Q737" t="str">
        <f t="shared" si="459"/>
        <v>Crédito</v>
      </c>
      <c r="R737">
        <f t="shared" si="460"/>
        <v>17</v>
      </c>
      <c r="S737">
        <f t="shared" si="461"/>
        <v>4</v>
      </c>
      <c r="T737">
        <f t="shared" si="462"/>
        <v>2026</v>
      </c>
      <c r="U737">
        <f t="shared" si="463"/>
        <v>18</v>
      </c>
      <c r="V737">
        <f t="shared" si="464"/>
        <v>3</v>
      </c>
      <c r="W737">
        <f t="shared" si="465"/>
        <v>2026</v>
      </c>
      <c r="X737" s="59">
        <f t="shared" si="466"/>
        <v>16250</v>
      </c>
      <c r="Y737" s="59">
        <f t="shared" si="467"/>
        <v>16250</v>
      </c>
      <c r="Z737" t="str">
        <f t="shared" si="468"/>
        <v>Vencido</v>
      </c>
      <c r="AA737" s="39">
        <v>46136</v>
      </c>
      <c r="AB737" s="33">
        <f t="shared" si="469"/>
        <v>4</v>
      </c>
      <c r="AC737" s="33">
        <f t="shared" si="470"/>
        <v>17</v>
      </c>
      <c r="AD737" s="33">
        <f t="shared" si="471"/>
        <v>8</v>
      </c>
      <c r="AE737" s="36">
        <f t="shared" si="472"/>
        <v>16250</v>
      </c>
      <c r="AF737" s="36">
        <f t="shared" si="473"/>
        <v>0</v>
      </c>
      <c r="AG737" s="36">
        <f t="shared" si="474"/>
        <v>0</v>
      </c>
      <c r="AH737" s="36">
        <f t="shared" si="475"/>
        <v>0</v>
      </c>
    </row>
    <row r="738" spans="1:34" x14ac:dyDescent="0.35">
      <c r="A738" s="31" t="s">
        <v>1596</v>
      </c>
      <c r="B738" s="31" t="s">
        <v>1597</v>
      </c>
      <c r="C738" s="31" t="s">
        <v>920</v>
      </c>
      <c r="D738" s="31" t="s">
        <v>1598</v>
      </c>
      <c r="E738" s="30">
        <v>46088</v>
      </c>
      <c r="F738" s="30">
        <v>46118</v>
      </c>
      <c r="G738" s="31" t="s">
        <v>395</v>
      </c>
      <c r="H738" s="31">
        <v>-6800</v>
      </c>
      <c r="I738" s="31"/>
      <c r="J738" s="31">
        <v>-6800</v>
      </c>
      <c r="K738" s="31">
        <v>-6800</v>
      </c>
      <c r="L738" s="31">
        <v>6800</v>
      </c>
      <c r="M738" s="31" t="s">
        <v>504</v>
      </c>
      <c r="N738" s="31" t="s">
        <v>544</v>
      </c>
      <c r="P738" s="65">
        <f t="shared" si="458"/>
        <v>30</v>
      </c>
      <c r="Q738" t="str">
        <f t="shared" si="459"/>
        <v>Crédito</v>
      </c>
      <c r="R738">
        <f t="shared" si="460"/>
        <v>6</v>
      </c>
      <c r="S738">
        <f t="shared" si="461"/>
        <v>4</v>
      </c>
      <c r="T738">
        <f t="shared" si="462"/>
        <v>2026</v>
      </c>
      <c r="U738">
        <f t="shared" si="463"/>
        <v>7</v>
      </c>
      <c r="V738">
        <f t="shared" si="464"/>
        <v>3</v>
      </c>
      <c r="W738">
        <f t="shared" si="465"/>
        <v>2026</v>
      </c>
      <c r="X738" s="59">
        <f t="shared" si="466"/>
        <v>6800</v>
      </c>
      <c r="Y738" s="59">
        <f t="shared" si="467"/>
        <v>6800</v>
      </c>
      <c r="Z738" t="str">
        <f t="shared" si="468"/>
        <v>Vencido</v>
      </c>
      <c r="AA738" s="39">
        <v>46136</v>
      </c>
      <c r="AB738" s="33">
        <f t="shared" si="469"/>
        <v>4</v>
      </c>
      <c r="AC738" s="33">
        <f t="shared" si="470"/>
        <v>17</v>
      </c>
      <c r="AD738" s="33">
        <f t="shared" si="471"/>
        <v>19</v>
      </c>
      <c r="AE738" s="36">
        <f t="shared" si="472"/>
        <v>6800</v>
      </c>
      <c r="AF738" s="36">
        <f t="shared" si="473"/>
        <v>0</v>
      </c>
      <c r="AG738" s="36">
        <f t="shared" si="474"/>
        <v>0</v>
      </c>
      <c r="AH738" s="36">
        <f t="shared" si="475"/>
        <v>0</v>
      </c>
    </row>
    <row r="739" spans="1:34" x14ac:dyDescent="0.35">
      <c r="A739" s="31" t="s">
        <v>1599</v>
      </c>
      <c r="B739" s="31" t="s">
        <v>1600</v>
      </c>
      <c r="C739" s="31" t="s">
        <v>920</v>
      </c>
      <c r="D739" s="31" t="s">
        <v>1601</v>
      </c>
      <c r="E739" s="30">
        <v>46088</v>
      </c>
      <c r="F739" s="30">
        <v>46118</v>
      </c>
      <c r="G739" s="31" t="s">
        <v>395</v>
      </c>
      <c r="H739" s="31">
        <v>-7500</v>
      </c>
      <c r="I739" s="31"/>
      <c r="J739" s="31">
        <v>-7500</v>
      </c>
      <c r="K739" s="31">
        <v>-7500</v>
      </c>
      <c r="L739" s="31">
        <v>7500</v>
      </c>
      <c r="M739" s="31" t="s">
        <v>504</v>
      </c>
      <c r="N739" s="31" t="s">
        <v>544</v>
      </c>
      <c r="P739" s="65">
        <f t="shared" si="458"/>
        <v>30</v>
      </c>
      <c r="Q739" t="str">
        <f t="shared" si="459"/>
        <v>Crédito</v>
      </c>
      <c r="R739">
        <f t="shared" si="460"/>
        <v>6</v>
      </c>
      <c r="S739">
        <f t="shared" si="461"/>
        <v>4</v>
      </c>
      <c r="T739">
        <f t="shared" si="462"/>
        <v>2026</v>
      </c>
      <c r="U739">
        <f t="shared" si="463"/>
        <v>7</v>
      </c>
      <c r="V739">
        <f t="shared" si="464"/>
        <v>3</v>
      </c>
      <c r="W739">
        <f t="shared" si="465"/>
        <v>2026</v>
      </c>
      <c r="X739" s="59">
        <f t="shared" si="466"/>
        <v>7500</v>
      </c>
      <c r="Y739" s="59">
        <f t="shared" si="467"/>
        <v>7500</v>
      </c>
      <c r="Z739" t="str">
        <f t="shared" si="468"/>
        <v>Vencido</v>
      </c>
      <c r="AA739" s="39">
        <v>46136</v>
      </c>
      <c r="AB739" s="33">
        <f t="shared" si="469"/>
        <v>4</v>
      </c>
      <c r="AC739" s="33">
        <f t="shared" si="470"/>
        <v>17</v>
      </c>
      <c r="AD739" s="33">
        <f t="shared" si="471"/>
        <v>19</v>
      </c>
      <c r="AE739" s="36">
        <f t="shared" si="472"/>
        <v>7500</v>
      </c>
      <c r="AF739" s="36">
        <f t="shared" si="473"/>
        <v>0</v>
      </c>
      <c r="AG739" s="36">
        <f t="shared" si="474"/>
        <v>0</v>
      </c>
      <c r="AH739" s="36">
        <f t="shared" si="475"/>
        <v>0</v>
      </c>
    </row>
    <row r="740" spans="1:34" x14ac:dyDescent="0.35">
      <c r="A740" s="31" t="s">
        <v>1602</v>
      </c>
      <c r="B740" s="31" t="s">
        <v>1603</v>
      </c>
      <c r="C740" s="31" t="s">
        <v>920</v>
      </c>
      <c r="D740" s="31" t="s">
        <v>1604</v>
      </c>
      <c r="E740" s="30">
        <v>46088</v>
      </c>
      <c r="F740" s="30">
        <v>46118</v>
      </c>
      <c r="G740" s="31" t="s">
        <v>395</v>
      </c>
      <c r="H740" s="31">
        <v>-15000</v>
      </c>
      <c r="I740" s="31"/>
      <c r="J740" s="31">
        <v>-15000</v>
      </c>
      <c r="K740" s="31">
        <v>-15000</v>
      </c>
      <c r="L740" s="31">
        <v>15000</v>
      </c>
      <c r="M740" s="31" t="s">
        <v>504</v>
      </c>
      <c r="N740" s="31" t="s">
        <v>544</v>
      </c>
      <c r="P740" s="65">
        <f t="shared" si="458"/>
        <v>30</v>
      </c>
      <c r="Q740" t="str">
        <f t="shared" si="459"/>
        <v>Crédito</v>
      </c>
      <c r="R740">
        <f t="shared" si="460"/>
        <v>6</v>
      </c>
      <c r="S740">
        <f t="shared" si="461"/>
        <v>4</v>
      </c>
      <c r="T740">
        <f t="shared" si="462"/>
        <v>2026</v>
      </c>
      <c r="U740">
        <f t="shared" si="463"/>
        <v>7</v>
      </c>
      <c r="V740">
        <f t="shared" si="464"/>
        <v>3</v>
      </c>
      <c r="W740">
        <f t="shared" si="465"/>
        <v>2026</v>
      </c>
      <c r="X740" s="59">
        <f t="shared" si="466"/>
        <v>15000</v>
      </c>
      <c r="Y740" s="59">
        <f t="shared" si="467"/>
        <v>15000</v>
      </c>
      <c r="Z740" t="str">
        <f t="shared" si="468"/>
        <v>Vencido</v>
      </c>
      <c r="AA740" s="39">
        <v>46136</v>
      </c>
      <c r="AB740" s="33">
        <f t="shared" si="469"/>
        <v>4</v>
      </c>
      <c r="AC740" s="33">
        <f t="shared" si="470"/>
        <v>17</v>
      </c>
      <c r="AD740" s="33">
        <f t="shared" si="471"/>
        <v>19</v>
      </c>
      <c r="AE740" s="36">
        <f t="shared" si="472"/>
        <v>15000</v>
      </c>
      <c r="AF740" s="36">
        <f t="shared" si="473"/>
        <v>0</v>
      </c>
      <c r="AG740" s="36">
        <f t="shared" si="474"/>
        <v>0</v>
      </c>
      <c r="AH740" s="36">
        <f t="shared" si="475"/>
        <v>0</v>
      </c>
    </row>
    <row r="741" spans="1:34" x14ac:dyDescent="0.35">
      <c r="A741" s="31" t="s">
        <v>1605</v>
      </c>
      <c r="B741" s="31" t="s">
        <v>1606</v>
      </c>
      <c r="C741" s="31" t="s">
        <v>414</v>
      </c>
      <c r="D741" s="31" t="s">
        <v>1607</v>
      </c>
      <c r="E741" s="30">
        <v>46092</v>
      </c>
      <c r="F741" s="30">
        <v>46122</v>
      </c>
      <c r="G741" s="31" t="s">
        <v>395</v>
      </c>
      <c r="H741" s="31">
        <v>-4800</v>
      </c>
      <c r="I741" s="31"/>
      <c r="J741" s="31">
        <v>-4800</v>
      </c>
      <c r="K741" s="31">
        <v>-4800</v>
      </c>
      <c r="L741" s="31">
        <v>4800</v>
      </c>
      <c r="M741" s="31" t="s">
        <v>504</v>
      </c>
      <c r="N741" s="31" t="s">
        <v>544</v>
      </c>
      <c r="P741" s="65">
        <f t="shared" si="458"/>
        <v>30</v>
      </c>
      <c r="Q741" t="str">
        <f t="shared" si="459"/>
        <v>Crédito</v>
      </c>
      <c r="R741">
        <f t="shared" si="460"/>
        <v>10</v>
      </c>
      <c r="S741">
        <f t="shared" si="461"/>
        <v>4</v>
      </c>
      <c r="T741">
        <f t="shared" si="462"/>
        <v>2026</v>
      </c>
      <c r="U741">
        <f t="shared" si="463"/>
        <v>11</v>
      </c>
      <c r="V741">
        <f t="shared" si="464"/>
        <v>3</v>
      </c>
      <c r="W741">
        <f t="shared" si="465"/>
        <v>2026</v>
      </c>
      <c r="X741" s="59">
        <f t="shared" si="466"/>
        <v>4800</v>
      </c>
      <c r="Y741" s="59">
        <f t="shared" si="467"/>
        <v>4800</v>
      </c>
      <c r="Z741" t="str">
        <f t="shared" si="468"/>
        <v>Vencido</v>
      </c>
      <c r="AA741" s="39">
        <v>46136</v>
      </c>
      <c r="AB741" s="33">
        <f t="shared" si="469"/>
        <v>4</v>
      </c>
      <c r="AC741" s="33">
        <f t="shared" si="470"/>
        <v>17</v>
      </c>
      <c r="AD741" s="33">
        <f t="shared" si="471"/>
        <v>15</v>
      </c>
      <c r="AE741" s="36">
        <f t="shared" si="472"/>
        <v>4800</v>
      </c>
      <c r="AF741" s="36">
        <f t="shared" si="473"/>
        <v>0</v>
      </c>
      <c r="AG741" s="36">
        <f t="shared" si="474"/>
        <v>0</v>
      </c>
      <c r="AH741" s="36">
        <f t="shared" si="475"/>
        <v>0</v>
      </c>
    </row>
    <row r="742" spans="1:34" x14ac:dyDescent="0.35">
      <c r="A742" s="31" t="s">
        <v>1608</v>
      </c>
      <c r="B742" s="31" t="s">
        <v>1609</v>
      </c>
      <c r="C742" s="31" t="s">
        <v>834</v>
      </c>
      <c r="D742" s="31" t="s">
        <v>1610</v>
      </c>
      <c r="E742" s="30">
        <v>46090</v>
      </c>
      <c r="F742" s="30">
        <v>46120</v>
      </c>
      <c r="G742" s="31" t="s">
        <v>401</v>
      </c>
      <c r="H742" s="31">
        <v>-32033.16</v>
      </c>
      <c r="I742" s="31">
        <v>-5125.3100000000004</v>
      </c>
      <c r="J742" s="31">
        <v>-37158.47</v>
      </c>
      <c r="K742" s="31">
        <v>-2088</v>
      </c>
      <c r="L742" s="31">
        <v>2088</v>
      </c>
      <c r="M742" s="31" t="s">
        <v>504</v>
      </c>
      <c r="N742" s="31" t="s">
        <v>544</v>
      </c>
      <c r="P742" s="65">
        <f t="shared" si="458"/>
        <v>30</v>
      </c>
      <c r="Q742" t="str">
        <f t="shared" si="459"/>
        <v>Crédito</v>
      </c>
      <c r="R742">
        <f t="shared" si="460"/>
        <v>8</v>
      </c>
      <c r="S742">
        <f t="shared" si="461"/>
        <v>4</v>
      </c>
      <c r="T742">
        <f t="shared" si="462"/>
        <v>2026</v>
      </c>
      <c r="U742">
        <f t="shared" si="463"/>
        <v>9</v>
      </c>
      <c r="V742">
        <f t="shared" si="464"/>
        <v>3</v>
      </c>
      <c r="W742">
        <f t="shared" si="465"/>
        <v>2026</v>
      </c>
      <c r="X742" s="59">
        <f t="shared" si="466"/>
        <v>32033.16</v>
      </c>
      <c r="Y742" s="59">
        <f t="shared" si="467"/>
        <v>37158.47</v>
      </c>
      <c r="Z742" t="str">
        <f t="shared" si="468"/>
        <v>Vencido</v>
      </c>
      <c r="AA742" s="39">
        <v>46136</v>
      </c>
      <c r="AB742" s="33">
        <f t="shared" si="469"/>
        <v>4</v>
      </c>
      <c r="AC742" s="33">
        <f t="shared" si="470"/>
        <v>17</v>
      </c>
      <c r="AD742" s="33">
        <f t="shared" si="471"/>
        <v>17</v>
      </c>
      <c r="AE742" s="36">
        <f t="shared" si="472"/>
        <v>32033.16</v>
      </c>
      <c r="AF742" s="36">
        <f t="shared" si="473"/>
        <v>0</v>
      </c>
      <c r="AG742" s="36">
        <f t="shared" si="474"/>
        <v>0</v>
      </c>
      <c r="AH742" s="36">
        <f t="shared" si="475"/>
        <v>0</v>
      </c>
    </row>
    <row r="743" spans="1:34" x14ac:dyDescent="0.35">
      <c r="A743" s="31" t="s">
        <v>1531</v>
      </c>
      <c r="B743" s="31" t="s">
        <v>1532</v>
      </c>
      <c r="C743" s="31" t="s">
        <v>546</v>
      </c>
      <c r="D743" s="31" t="s">
        <v>1533</v>
      </c>
      <c r="E743" s="30">
        <v>46087</v>
      </c>
      <c r="F743" s="30">
        <v>46117</v>
      </c>
      <c r="G743" s="31" t="s">
        <v>395</v>
      </c>
      <c r="H743" s="31">
        <v>-495037.5</v>
      </c>
      <c r="I743" s="31"/>
      <c r="J743" s="31">
        <v>-495037.5</v>
      </c>
      <c r="K743" s="31">
        <v>-495037.5</v>
      </c>
      <c r="L743" s="31">
        <v>495037.5</v>
      </c>
      <c r="M743" s="31" t="s">
        <v>504</v>
      </c>
      <c r="N743" s="31" t="s">
        <v>544</v>
      </c>
      <c r="P743" s="65">
        <f t="shared" si="458"/>
        <v>30</v>
      </c>
      <c r="Q743" t="str">
        <f t="shared" si="459"/>
        <v>Crédito</v>
      </c>
      <c r="R743">
        <f t="shared" si="460"/>
        <v>5</v>
      </c>
      <c r="S743">
        <f t="shared" si="461"/>
        <v>4</v>
      </c>
      <c r="T743">
        <f t="shared" si="462"/>
        <v>2026</v>
      </c>
      <c r="U743">
        <f t="shared" si="463"/>
        <v>6</v>
      </c>
      <c r="V743">
        <f t="shared" si="464"/>
        <v>3</v>
      </c>
      <c r="W743">
        <f t="shared" si="465"/>
        <v>2026</v>
      </c>
      <c r="X743" s="59">
        <f t="shared" si="466"/>
        <v>495037.5</v>
      </c>
      <c r="Y743" s="59">
        <f t="shared" si="467"/>
        <v>495037.5</v>
      </c>
      <c r="Z743" t="str">
        <f t="shared" si="468"/>
        <v>Vencido</v>
      </c>
      <c r="AA743" s="39">
        <v>46136</v>
      </c>
      <c r="AB743" s="33">
        <f t="shared" si="469"/>
        <v>4</v>
      </c>
      <c r="AC743" s="33">
        <f t="shared" si="470"/>
        <v>17</v>
      </c>
      <c r="AD743" s="33">
        <f t="shared" si="471"/>
        <v>20</v>
      </c>
      <c r="AE743" s="36">
        <f t="shared" si="472"/>
        <v>495037.5</v>
      </c>
      <c r="AF743" s="36">
        <f t="shared" si="473"/>
        <v>0</v>
      </c>
      <c r="AG743" s="36">
        <f t="shared" si="474"/>
        <v>0</v>
      </c>
      <c r="AH743" s="36">
        <f t="shared" si="475"/>
        <v>0</v>
      </c>
    </row>
    <row r="744" spans="1:34" x14ac:dyDescent="0.35">
      <c r="A744" s="31" t="s">
        <v>1540</v>
      </c>
      <c r="B744" s="31" t="s">
        <v>1541</v>
      </c>
      <c r="C744" s="31" t="s">
        <v>920</v>
      </c>
      <c r="D744" s="31" t="s">
        <v>1542</v>
      </c>
      <c r="E744" s="30">
        <v>46085</v>
      </c>
      <c r="F744" s="30">
        <v>46115</v>
      </c>
      <c r="G744" s="31" t="s">
        <v>395</v>
      </c>
      <c r="H744" s="31">
        <v>-6800</v>
      </c>
      <c r="I744" s="31"/>
      <c r="J744" s="31">
        <v>-6800</v>
      </c>
      <c r="K744" s="31">
        <v>-6800</v>
      </c>
      <c r="L744" s="31">
        <v>6800</v>
      </c>
      <c r="M744" s="31" t="s">
        <v>504</v>
      </c>
      <c r="N744" s="31" t="s">
        <v>544</v>
      </c>
      <c r="P744" s="65">
        <f t="shared" si="458"/>
        <v>30</v>
      </c>
      <c r="Q744" t="str">
        <f t="shared" si="459"/>
        <v>Crédito</v>
      </c>
      <c r="R744">
        <f t="shared" si="460"/>
        <v>3</v>
      </c>
      <c r="S744">
        <f t="shared" si="461"/>
        <v>4</v>
      </c>
      <c r="T744">
        <f t="shared" si="462"/>
        <v>2026</v>
      </c>
      <c r="U744">
        <f t="shared" si="463"/>
        <v>4</v>
      </c>
      <c r="V744">
        <f t="shared" si="464"/>
        <v>3</v>
      </c>
      <c r="W744">
        <f t="shared" si="465"/>
        <v>2026</v>
      </c>
      <c r="X744" s="59">
        <f t="shared" si="466"/>
        <v>6800</v>
      </c>
      <c r="Y744" s="59">
        <f t="shared" si="467"/>
        <v>6800</v>
      </c>
      <c r="Z744" t="str">
        <f t="shared" si="468"/>
        <v>Vencido</v>
      </c>
      <c r="AA744" s="39">
        <v>46136</v>
      </c>
      <c r="AB744" s="33">
        <f t="shared" si="469"/>
        <v>4</v>
      </c>
      <c r="AC744" s="33">
        <f t="shared" si="470"/>
        <v>17</v>
      </c>
      <c r="AD744" s="33">
        <f t="shared" si="471"/>
        <v>22</v>
      </c>
      <c r="AE744" s="36">
        <f t="shared" si="472"/>
        <v>6800</v>
      </c>
      <c r="AF744" s="36">
        <f t="shared" si="473"/>
        <v>0</v>
      </c>
      <c r="AG744" s="36">
        <f t="shared" si="474"/>
        <v>0</v>
      </c>
      <c r="AH744" s="36">
        <f t="shared" si="475"/>
        <v>0</v>
      </c>
    </row>
    <row r="745" spans="1:34" x14ac:dyDescent="0.35">
      <c r="A745" s="31" t="s">
        <v>1327</v>
      </c>
      <c r="B745" s="31" t="s">
        <v>1328</v>
      </c>
      <c r="C745" s="31" t="s">
        <v>1329</v>
      </c>
      <c r="D745" s="31" t="s">
        <v>1330</v>
      </c>
      <c r="E745" s="30">
        <v>46064</v>
      </c>
      <c r="F745" s="30">
        <v>46094</v>
      </c>
      <c r="G745" s="31" t="s">
        <v>395</v>
      </c>
      <c r="H745" s="31">
        <v>-192000</v>
      </c>
      <c r="I745" s="31"/>
      <c r="J745" s="31">
        <v>-192000</v>
      </c>
      <c r="K745" s="31">
        <v>-192000</v>
      </c>
      <c r="L745" s="31">
        <v>192000</v>
      </c>
      <c r="M745" s="31" t="s">
        <v>504</v>
      </c>
      <c r="N745" s="31" t="s">
        <v>544</v>
      </c>
      <c r="O745" s="83"/>
      <c r="P745" s="65">
        <f t="shared" si="458"/>
        <v>30</v>
      </c>
      <c r="Q745" t="str">
        <f t="shared" si="459"/>
        <v>Crédito</v>
      </c>
      <c r="R745">
        <f t="shared" si="460"/>
        <v>13</v>
      </c>
      <c r="S745">
        <f t="shared" si="461"/>
        <v>3</v>
      </c>
      <c r="T745">
        <f t="shared" si="462"/>
        <v>2026</v>
      </c>
      <c r="U745">
        <f t="shared" si="463"/>
        <v>11</v>
      </c>
      <c r="V745">
        <f t="shared" si="464"/>
        <v>2</v>
      </c>
      <c r="W745">
        <f t="shared" si="465"/>
        <v>2026</v>
      </c>
      <c r="X745" s="59">
        <f t="shared" si="466"/>
        <v>192000</v>
      </c>
      <c r="Y745" s="59">
        <f t="shared" si="467"/>
        <v>192000</v>
      </c>
      <c r="Z745" t="str">
        <f t="shared" si="468"/>
        <v>Vencido</v>
      </c>
      <c r="AA745" s="39">
        <v>46136</v>
      </c>
      <c r="AB745" s="33">
        <f t="shared" si="469"/>
        <v>4</v>
      </c>
      <c r="AC745" s="33">
        <f t="shared" si="470"/>
        <v>17</v>
      </c>
      <c r="AD745" s="33">
        <f t="shared" si="471"/>
        <v>43</v>
      </c>
      <c r="AE745" s="36">
        <f t="shared" si="472"/>
        <v>0</v>
      </c>
      <c r="AF745" s="36">
        <f t="shared" si="473"/>
        <v>192000</v>
      </c>
      <c r="AG745" s="36">
        <f t="shared" si="474"/>
        <v>0</v>
      </c>
      <c r="AH745" s="36">
        <f t="shared" si="475"/>
        <v>0</v>
      </c>
    </row>
    <row r="746" spans="1:34" x14ac:dyDescent="0.35">
      <c r="A746" s="31" t="s">
        <v>1337</v>
      </c>
      <c r="B746" s="31" t="s">
        <v>1338</v>
      </c>
      <c r="C746" s="31" t="s">
        <v>644</v>
      </c>
      <c r="D746" s="31" t="s">
        <v>1102</v>
      </c>
      <c r="E746" s="30">
        <v>46065</v>
      </c>
      <c r="F746" s="30">
        <v>46125</v>
      </c>
      <c r="G746" s="31" t="s">
        <v>401</v>
      </c>
      <c r="H746" s="31">
        <v>-499954.4090688455</v>
      </c>
      <c r="I746" s="31">
        <v>-79992.705451015281</v>
      </c>
      <c r="J746" s="31">
        <v>-579947.11451986071</v>
      </c>
      <c r="K746" s="31">
        <v>-72453.600000000006</v>
      </c>
      <c r="L746" s="31">
        <v>72453.600000000006</v>
      </c>
      <c r="M746" s="31" t="s">
        <v>504</v>
      </c>
      <c r="N746" s="31" t="s">
        <v>544</v>
      </c>
      <c r="O746" s="83"/>
      <c r="P746" s="65">
        <f t="shared" si="458"/>
        <v>60</v>
      </c>
      <c r="Q746" t="str">
        <f t="shared" si="459"/>
        <v>Crédito</v>
      </c>
      <c r="R746">
        <f t="shared" si="460"/>
        <v>13</v>
      </c>
      <c r="S746">
        <f t="shared" si="461"/>
        <v>4</v>
      </c>
      <c r="T746">
        <f t="shared" si="462"/>
        <v>2026</v>
      </c>
      <c r="U746">
        <f t="shared" si="463"/>
        <v>12</v>
      </c>
      <c r="V746">
        <f t="shared" si="464"/>
        <v>2</v>
      </c>
      <c r="W746">
        <f t="shared" si="465"/>
        <v>2026</v>
      </c>
      <c r="X746" s="59">
        <f t="shared" si="466"/>
        <v>499954.4090688455</v>
      </c>
      <c r="Y746" s="59">
        <f t="shared" si="467"/>
        <v>579947.11451986071</v>
      </c>
      <c r="Z746" t="str">
        <f t="shared" si="468"/>
        <v>Vencido</v>
      </c>
      <c r="AA746" s="39">
        <v>46136</v>
      </c>
      <c r="AB746" s="33">
        <f t="shared" si="469"/>
        <v>4</v>
      </c>
      <c r="AC746" s="33">
        <f t="shared" si="470"/>
        <v>17</v>
      </c>
      <c r="AD746" s="33">
        <f t="shared" si="471"/>
        <v>12</v>
      </c>
      <c r="AE746" s="36">
        <f t="shared" si="472"/>
        <v>499954.4090688455</v>
      </c>
      <c r="AF746" s="36">
        <f t="shared" si="473"/>
        <v>0</v>
      </c>
      <c r="AG746" s="36">
        <f t="shared" si="474"/>
        <v>0</v>
      </c>
      <c r="AH746" s="36">
        <f t="shared" si="475"/>
        <v>0</v>
      </c>
    </row>
    <row r="747" spans="1:34" x14ac:dyDescent="0.35">
      <c r="A747" s="31" t="s">
        <v>955</v>
      </c>
      <c r="B747" s="31" t="s">
        <v>956</v>
      </c>
      <c r="C747" s="31" t="s">
        <v>545</v>
      </c>
      <c r="D747" s="31" t="s">
        <v>957</v>
      </c>
      <c r="E747" s="30">
        <v>45932</v>
      </c>
      <c r="F747" s="30">
        <v>45962</v>
      </c>
      <c r="G747" s="31" t="s">
        <v>395</v>
      </c>
      <c r="H747" s="31">
        <v>-14985</v>
      </c>
      <c r="I747" s="31">
        <v>-2397.6</v>
      </c>
      <c r="J747" s="31">
        <v>-17382.599999999999</v>
      </c>
      <c r="K747" s="31">
        <v>-17382.599999999999</v>
      </c>
      <c r="L747" s="31">
        <v>17382.599999999999</v>
      </c>
      <c r="M747" s="31" t="s">
        <v>504</v>
      </c>
      <c r="N747" s="31" t="s">
        <v>544</v>
      </c>
      <c r="P747" s="65">
        <f t="shared" si="458"/>
        <v>30</v>
      </c>
      <c r="Q747" t="str">
        <f t="shared" si="459"/>
        <v>Crédito</v>
      </c>
      <c r="R747">
        <f t="shared" si="460"/>
        <v>1</v>
      </c>
      <c r="S747">
        <f t="shared" si="461"/>
        <v>11</v>
      </c>
      <c r="T747">
        <f t="shared" si="462"/>
        <v>2025</v>
      </c>
      <c r="U747">
        <f t="shared" si="463"/>
        <v>2</v>
      </c>
      <c r="V747">
        <f t="shared" si="464"/>
        <v>10</v>
      </c>
      <c r="W747">
        <f t="shared" si="465"/>
        <v>2025</v>
      </c>
      <c r="X747" s="59">
        <f t="shared" si="466"/>
        <v>14985</v>
      </c>
      <c r="Y747" s="59">
        <f t="shared" si="467"/>
        <v>17382.599999999999</v>
      </c>
      <c r="Z747" t="str">
        <f t="shared" si="468"/>
        <v>Vencido</v>
      </c>
      <c r="AA747" s="39">
        <v>46136</v>
      </c>
      <c r="AB747" s="33">
        <f t="shared" si="469"/>
        <v>4</v>
      </c>
      <c r="AC747" s="33">
        <f t="shared" si="470"/>
        <v>17</v>
      </c>
      <c r="AD747" s="33">
        <f t="shared" si="471"/>
        <v>175</v>
      </c>
      <c r="AE747" s="36">
        <f t="shared" si="472"/>
        <v>0</v>
      </c>
      <c r="AF747" s="36">
        <f t="shared" si="473"/>
        <v>0</v>
      </c>
      <c r="AG747" s="36">
        <f t="shared" si="474"/>
        <v>14985</v>
      </c>
      <c r="AH747" s="36">
        <f t="shared" si="475"/>
        <v>0</v>
      </c>
    </row>
    <row r="748" spans="1:34" x14ac:dyDescent="0.35">
      <c r="A748" s="31" t="s">
        <v>947</v>
      </c>
      <c r="B748" s="31" t="s">
        <v>948</v>
      </c>
      <c r="C748" s="31" t="s">
        <v>545</v>
      </c>
      <c r="D748" s="31" t="s">
        <v>949</v>
      </c>
      <c r="E748" s="30">
        <v>45927</v>
      </c>
      <c r="F748" s="30">
        <v>45957</v>
      </c>
      <c r="G748" s="31" t="s">
        <v>395</v>
      </c>
      <c r="H748" s="31">
        <v>-7600</v>
      </c>
      <c r="I748" s="31">
        <v>-1216</v>
      </c>
      <c r="J748" s="31">
        <v>-8816</v>
      </c>
      <c r="K748" s="31">
        <v>-8816</v>
      </c>
      <c r="L748" s="31">
        <v>8816</v>
      </c>
      <c r="M748" s="31" t="s">
        <v>504</v>
      </c>
      <c r="N748" s="31" t="s">
        <v>544</v>
      </c>
      <c r="P748" s="65">
        <f t="shared" si="458"/>
        <v>30</v>
      </c>
      <c r="Q748" t="str">
        <f t="shared" si="459"/>
        <v>Crédito</v>
      </c>
      <c r="R748">
        <f t="shared" si="460"/>
        <v>27</v>
      </c>
      <c r="S748">
        <f t="shared" si="461"/>
        <v>10</v>
      </c>
      <c r="T748">
        <f t="shared" si="462"/>
        <v>2025</v>
      </c>
      <c r="U748">
        <f t="shared" si="463"/>
        <v>27</v>
      </c>
      <c r="V748">
        <f t="shared" si="464"/>
        <v>9</v>
      </c>
      <c r="W748">
        <f t="shared" si="465"/>
        <v>2025</v>
      </c>
      <c r="X748" s="59">
        <f t="shared" si="466"/>
        <v>7600</v>
      </c>
      <c r="Y748" s="59">
        <f t="shared" si="467"/>
        <v>8816</v>
      </c>
      <c r="Z748" t="str">
        <f t="shared" si="468"/>
        <v>Vencido</v>
      </c>
      <c r="AA748" s="39">
        <v>46136</v>
      </c>
      <c r="AB748" s="33">
        <f t="shared" si="469"/>
        <v>4</v>
      </c>
      <c r="AC748" s="33">
        <f t="shared" si="470"/>
        <v>17</v>
      </c>
      <c r="AD748" s="33">
        <f t="shared" si="471"/>
        <v>180</v>
      </c>
      <c r="AE748" s="36">
        <f t="shared" si="472"/>
        <v>0</v>
      </c>
      <c r="AF748" s="36">
        <f t="shared" si="473"/>
        <v>0</v>
      </c>
      <c r="AG748" s="36">
        <f t="shared" si="474"/>
        <v>7600</v>
      </c>
      <c r="AH748" s="36">
        <f t="shared" si="475"/>
        <v>0</v>
      </c>
    </row>
    <row r="749" spans="1:34" x14ac:dyDescent="0.35">
      <c r="A749" s="31" t="s">
        <v>950</v>
      </c>
      <c r="B749" s="31" t="s">
        <v>951</v>
      </c>
      <c r="C749" s="31" t="s">
        <v>920</v>
      </c>
      <c r="D749" s="31" t="s">
        <v>952</v>
      </c>
      <c r="E749" s="30">
        <v>45924</v>
      </c>
      <c r="F749" s="30">
        <v>45954</v>
      </c>
      <c r="G749" s="31" t="s">
        <v>395</v>
      </c>
      <c r="H749" s="31">
        <v>-2499.98</v>
      </c>
      <c r="I749" s="31"/>
      <c r="J749" s="31">
        <v>-2499.98</v>
      </c>
      <c r="K749" s="31">
        <v>-2499.98</v>
      </c>
      <c r="L749" s="31">
        <v>2499.98</v>
      </c>
      <c r="M749" s="31" t="s">
        <v>504</v>
      </c>
      <c r="N749" s="31" t="s">
        <v>544</v>
      </c>
      <c r="P749" s="65">
        <f t="shared" si="458"/>
        <v>30</v>
      </c>
      <c r="Q749" t="str">
        <f t="shared" si="459"/>
        <v>Crédito</v>
      </c>
      <c r="R749">
        <f t="shared" si="460"/>
        <v>24</v>
      </c>
      <c r="S749">
        <f t="shared" si="461"/>
        <v>10</v>
      </c>
      <c r="T749">
        <f t="shared" si="462"/>
        <v>2025</v>
      </c>
      <c r="U749">
        <f t="shared" si="463"/>
        <v>24</v>
      </c>
      <c r="V749">
        <f t="shared" si="464"/>
        <v>9</v>
      </c>
      <c r="W749">
        <f t="shared" si="465"/>
        <v>2025</v>
      </c>
      <c r="X749" s="59">
        <f t="shared" si="466"/>
        <v>2499.98</v>
      </c>
      <c r="Y749" s="59">
        <f t="shared" si="467"/>
        <v>2499.98</v>
      </c>
      <c r="Z749" t="str">
        <f t="shared" si="468"/>
        <v>Vencido</v>
      </c>
      <c r="AA749" s="39">
        <v>46136</v>
      </c>
      <c r="AB749" s="33">
        <f t="shared" si="469"/>
        <v>4</v>
      </c>
      <c r="AC749" s="33">
        <f t="shared" si="470"/>
        <v>17</v>
      </c>
      <c r="AD749" s="33">
        <f t="shared" si="471"/>
        <v>183</v>
      </c>
      <c r="AE749" s="36">
        <f t="shared" si="472"/>
        <v>0</v>
      </c>
      <c r="AF749" s="36">
        <f t="shared" si="473"/>
        <v>0</v>
      </c>
      <c r="AG749" s="36">
        <f t="shared" si="474"/>
        <v>2499.98</v>
      </c>
      <c r="AH749" s="36">
        <f t="shared" si="475"/>
        <v>0</v>
      </c>
    </row>
    <row r="750" spans="1:34" x14ac:dyDescent="0.35">
      <c r="A750" s="31" t="s">
        <v>938</v>
      </c>
      <c r="B750" s="31" t="s">
        <v>939</v>
      </c>
      <c r="C750" s="31" t="s">
        <v>545</v>
      </c>
      <c r="D750" s="31" t="s">
        <v>940</v>
      </c>
      <c r="E750" s="30">
        <v>45923</v>
      </c>
      <c r="F750" s="30">
        <v>45953</v>
      </c>
      <c r="G750" s="31" t="s">
        <v>401</v>
      </c>
      <c r="H750" s="31">
        <v>-23857.03</v>
      </c>
      <c r="I750" s="31">
        <v>-3817.12</v>
      </c>
      <c r="J750" s="31">
        <v>-27674.15</v>
      </c>
      <c r="K750" s="31">
        <v>-1503.36</v>
      </c>
      <c r="L750" s="31">
        <v>1503.36</v>
      </c>
      <c r="M750" s="31" t="s">
        <v>504</v>
      </c>
      <c r="N750" s="31" t="s">
        <v>544</v>
      </c>
      <c r="P750" s="65">
        <f t="shared" ref="P750:P771" si="476">+F750-E750</f>
        <v>30</v>
      </c>
      <c r="Q750" t="str">
        <f t="shared" ref="Q750:Q771" si="477">IF(P750&gt;1,"Crédito","Contado")</f>
        <v>Crédito</v>
      </c>
      <c r="R750">
        <f t="shared" ref="R750:R771" si="478">DAY(F750)</f>
        <v>23</v>
      </c>
      <c r="S750">
        <f t="shared" ref="S750:S771" si="479">MONTH(F750)</f>
        <v>10</v>
      </c>
      <c r="T750">
        <f t="shared" ref="T750:T771" si="480">YEAR(F750)</f>
        <v>2025</v>
      </c>
      <c r="U750">
        <f t="shared" ref="U750:U771" si="481">DAY(E750)</f>
        <v>23</v>
      </c>
      <c r="V750">
        <f t="shared" ref="V750:V771" si="482">MONTH(E750)</f>
        <v>9</v>
      </c>
      <c r="W750">
        <f t="shared" ref="W750:W771" si="483">YEAR(E750)</f>
        <v>2025</v>
      </c>
      <c r="X750" s="59">
        <f t="shared" ref="X750:X771" si="484">+H750*-1</f>
        <v>23857.03</v>
      </c>
      <c r="Y750" s="59">
        <f t="shared" ref="Y750:Y771" si="485">+J750*-1</f>
        <v>27674.15</v>
      </c>
      <c r="Z750" t="str">
        <f t="shared" ref="Z750:Z771" si="486">IF(F750&gt;AA750,"Vigente","Vencido")</f>
        <v>Vencido</v>
      </c>
      <c r="AA750" s="39">
        <v>46136</v>
      </c>
      <c r="AB750" s="33">
        <f t="shared" ref="AB750:AB770" si="487">MONTH(AA750)</f>
        <v>4</v>
      </c>
      <c r="AC750" s="33">
        <f t="shared" ref="AC750:AC770" si="488">WEEKNUM(AA750)</f>
        <v>17</v>
      </c>
      <c r="AD750" s="33">
        <f t="shared" ref="AD750:AD770" si="489">IF(Z750="Vencido",AA750-F750+1,0)</f>
        <v>184</v>
      </c>
      <c r="AE750" s="36">
        <f t="shared" ref="AE750:AE770" si="490">IF(AD750&gt;0,IF(AD750&lt;31,X750,0),0)</f>
        <v>0</v>
      </c>
      <c r="AF750" s="36">
        <f t="shared" ref="AF750:AF770" si="491">IF(AD750&gt;30,IF(AD750&lt;61,X750,0),0)</f>
        <v>0</v>
      </c>
      <c r="AG750" s="36">
        <f t="shared" ref="AG750:AG770" si="492">IF(AD750&gt;60,X750,0)</f>
        <v>23857.03</v>
      </c>
      <c r="AH750" s="36">
        <f t="shared" ref="AH750:AH770" si="493">IF(Z750="Vigente",X750,0)</f>
        <v>0</v>
      </c>
    </row>
    <row r="751" spans="1:34" x14ac:dyDescent="0.35">
      <c r="A751" s="31" t="s">
        <v>927</v>
      </c>
      <c r="B751" s="31" t="s">
        <v>928</v>
      </c>
      <c r="C751" s="31" t="s">
        <v>545</v>
      </c>
      <c r="D751" s="31" t="s">
        <v>929</v>
      </c>
      <c r="E751" s="30">
        <v>45905</v>
      </c>
      <c r="F751" s="30">
        <v>45935</v>
      </c>
      <c r="G751" s="31" t="s">
        <v>401</v>
      </c>
      <c r="H751" s="31">
        <v>-7240.47</v>
      </c>
      <c r="I751" s="31">
        <v>-1158.48</v>
      </c>
      <c r="J751" s="31">
        <v>-8398.9500000000007</v>
      </c>
      <c r="K751" s="31">
        <v>-447.76</v>
      </c>
      <c r="L751" s="31">
        <v>447.76</v>
      </c>
      <c r="M751" s="31" t="s">
        <v>504</v>
      </c>
      <c r="N751" s="31" t="s">
        <v>544</v>
      </c>
      <c r="P751" s="65">
        <f t="shared" si="476"/>
        <v>30</v>
      </c>
      <c r="Q751" t="str">
        <f t="shared" si="477"/>
        <v>Crédito</v>
      </c>
      <c r="R751">
        <f t="shared" si="478"/>
        <v>5</v>
      </c>
      <c r="S751">
        <f t="shared" si="479"/>
        <v>10</v>
      </c>
      <c r="T751">
        <f t="shared" si="480"/>
        <v>2025</v>
      </c>
      <c r="U751">
        <f t="shared" si="481"/>
        <v>5</v>
      </c>
      <c r="V751">
        <f t="shared" si="482"/>
        <v>9</v>
      </c>
      <c r="W751">
        <f t="shared" si="483"/>
        <v>2025</v>
      </c>
      <c r="X751" s="59">
        <f t="shared" si="484"/>
        <v>7240.47</v>
      </c>
      <c r="Y751" s="59">
        <f t="shared" si="485"/>
        <v>8398.9500000000007</v>
      </c>
      <c r="Z751" t="str">
        <f t="shared" si="486"/>
        <v>Vencido</v>
      </c>
      <c r="AA751" s="39">
        <v>46136</v>
      </c>
      <c r="AB751" s="33">
        <f t="shared" si="487"/>
        <v>4</v>
      </c>
      <c r="AC751" s="33">
        <f t="shared" si="488"/>
        <v>17</v>
      </c>
      <c r="AD751" s="33">
        <f t="shared" si="489"/>
        <v>202</v>
      </c>
      <c r="AE751" s="36">
        <f t="shared" si="490"/>
        <v>0</v>
      </c>
      <c r="AF751" s="36">
        <f t="shared" si="491"/>
        <v>0</v>
      </c>
      <c r="AG751" s="36">
        <f t="shared" si="492"/>
        <v>7240.47</v>
      </c>
      <c r="AH751" s="36">
        <f t="shared" si="493"/>
        <v>0</v>
      </c>
    </row>
    <row r="752" spans="1:34" x14ac:dyDescent="0.35">
      <c r="A752" s="31" t="s">
        <v>930</v>
      </c>
      <c r="B752" s="31" t="s">
        <v>928</v>
      </c>
      <c r="C752" s="31" t="s">
        <v>545</v>
      </c>
      <c r="D752" s="31" t="s">
        <v>931</v>
      </c>
      <c r="E752" s="30">
        <v>45904</v>
      </c>
      <c r="F752" s="30">
        <v>45934</v>
      </c>
      <c r="G752" s="31" t="s">
        <v>401</v>
      </c>
      <c r="H752" s="31">
        <v>-21639.89</v>
      </c>
      <c r="I752" s="31">
        <v>-3462.38</v>
      </c>
      <c r="J752" s="31">
        <v>-25102.27</v>
      </c>
      <c r="K752" s="31">
        <v>-1343.28</v>
      </c>
      <c r="L752" s="31">
        <v>1343.28</v>
      </c>
      <c r="M752" s="31" t="s">
        <v>504</v>
      </c>
      <c r="N752" s="31" t="s">
        <v>544</v>
      </c>
      <c r="P752" s="65">
        <f t="shared" si="476"/>
        <v>30</v>
      </c>
      <c r="Q752" t="str">
        <f t="shared" si="477"/>
        <v>Crédito</v>
      </c>
      <c r="R752">
        <f t="shared" si="478"/>
        <v>4</v>
      </c>
      <c r="S752">
        <f t="shared" si="479"/>
        <v>10</v>
      </c>
      <c r="T752">
        <f t="shared" si="480"/>
        <v>2025</v>
      </c>
      <c r="U752">
        <f t="shared" si="481"/>
        <v>4</v>
      </c>
      <c r="V752">
        <f t="shared" si="482"/>
        <v>9</v>
      </c>
      <c r="W752">
        <f t="shared" si="483"/>
        <v>2025</v>
      </c>
      <c r="X752" s="59">
        <f t="shared" si="484"/>
        <v>21639.89</v>
      </c>
      <c r="Y752" s="59">
        <f t="shared" si="485"/>
        <v>25102.27</v>
      </c>
      <c r="Z752" t="str">
        <f t="shared" si="486"/>
        <v>Vencido</v>
      </c>
      <c r="AA752" s="39">
        <v>46136</v>
      </c>
      <c r="AB752" s="33">
        <f t="shared" si="487"/>
        <v>4</v>
      </c>
      <c r="AC752" s="33">
        <f t="shared" si="488"/>
        <v>17</v>
      </c>
      <c r="AD752" s="33">
        <f t="shared" si="489"/>
        <v>203</v>
      </c>
      <c r="AE752" s="36">
        <f t="shared" si="490"/>
        <v>0</v>
      </c>
      <c r="AF752" s="36">
        <f t="shared" si="491"/>
        <v>0</v>
      </c>
      <c r="AG752" s="36">
        <f t="shared" si="492"/>
        <v>21639.89</v>
      </c>
      <c r="AH752" s="36">
        <f t="shared" si="493"/>
        <v>0</v>
      </c>
    </row>
    <row r="753" spans="1:34" x14ac:dyDescent="0.35">
      <c r="A753" s="31" t="s">
        <v>932</v>
      </c>
      <c r="B753" s="31" t="s">
        <v>933</v>
      </c>
      <c r="C753" s="31" t="s">
        <v>920</v>
      </c>
      <c r="D753" s="31" t="s">
        <v>934</v>
      </c>
      <c r="E753" s="30">
        <v>45909</v>
      </c>
      <c r="F753" s="30">
        <v>45939</v>
      </c>
      <c r="G753" s="31" t="s">
        <v>395</v>
      </c>
      <c r="H753" s="31">
        <v>-5000</v>
      </c>
      <c r="I753" s="31"/>
      <c r="J753" s="31">
        <v>-5000</v>
      </c>
      <c r="K753" s="31">
        <v>-5000</v>
      </c>
      <c r="L753" s="31">
        <v>5000</v>
      </c>
      <c r="M753" s="31" t="s">
        <v>504</v>
      </c>
      <c r="N753" s="31" t="s">
        <v>544</v>
      </c>
      <c r="P753" s="65">
        <f t="shared" si="476"/>
        <v>30</v>
      </c>
      <c r="Q753" t="str">
        <f t="shared" si="477"/>
        <v>Crédito</v>
      </c>
      <c r="R753">
        <f t="shared" si="478"/>
        <v>9</v>
      </c>
      <c r="S753">
        <f t="shared" si="479"/>
        <v>10</v>
      </c>
      <c r="T753">
        <f t="shared" si="480"/>
        <v>2025</v>
      </c>
      <c r="U753">
        <f t="shared" si="481"/>
        <v>9</v>
      </c>
      <c r="V753">
        <f t="shared" si="482"/>
        <v>9</v>
      </c>
      <c r="W753">
        <f t="shared" si="483"/>
        <v>2025</v>
      </c>
      <c r="X753" s="59">
        <f t="shared" si="484"/>
        <v>5000</v>
      </c>
      <c r="Y753" s="59">
        <f t="shared" si="485"/>
        <v>5000</v>
      </c>
      <c r="Z753" t="str">
        <f t="shared" si="486"/>
        <v>Vencido</v>
      </c>
      <c r="AA753" s="39">
        <v>46136</v>
      </c>
      <c r="AB753" s="33">
        <f t="shared" si="487"/>
        <v>4</v>
      </c>
      <c r="AC753" s="33">
        <f t="shared" si="488"/>
        <v>17</v>
      </c>
      <c r="AD753" s="33">
        <f t="shared" si="489"/>
        <v>198</v>
      </c>
      <c r="AE753" s="36">
        <f t="shared" si="490"/>
        <v>0</v>
      </c>
      <c r="AF753" s="36">
        <f t="shared" si="491"/>
        <v>0</v>
      </c>
      <c r="AG753" s="36">
        <f t="shared" si="492"/>
        <v>5000</v>
      </c>
      <c r="AH753" s="36">
        <f t="shared" si="493"/>
        <v>0</v>
      </c>
    </row>
    <row r="754" spans="1:34" x14ac:dyDescent="0.35">
      <c r="A754" s="13" t="s">
        <v>923</v>
      </c>
      <c r="B754" s="13" t="s">
        <v>924</v>
      </c>
      <c r="C754" s="13" t="s">
        <v>545</v>
      </c>
      <c r="D754" s="13" t="s">
        <v>925</v>
      </c>
      <c r="E754" s="70">
        <v>45903</v>
      </c>
      <c r="F754" s="70">
        <v>45933</v>
      </c>
      <c r="G754" s="13" t="s">
        <v>401</v>
      </c>
      <c r="H754" s="13">
        <v>-24244.53</v>
      </c>
      <c r="I754" s="13">
        <v>-3879.12</v>
      </c>
      <c r="J754" s="13">
        <v>-28123.65</v>
      </c>
      <c r="K754" s="13">
        <v>-1503.36</v>
      </c>
      <c r="L754" s="13">
        <v>1503.36</v>
      </c>
      <c r="M754" s="13" t="s">
        <v>504</v>
      </c>
      <c r="N754" s="31" t="s">
        <v>544</v>
      </c>
      <c r="P754" s="65">
        <f t="shared" si="476"/>
        <v>30</v>
      </c>
      <c r="Q754" t="str">
        <f t="shared" si="477"/>
        <v>Crédito</v>
      </c>
      <c r="R754">
        <f t="shared" si="478"/>
        <v>3</v>
      </c>
      <c r="S754">
        <f t="shared" si="479"/>
        <v>10</v>
      </c>
      <c r="T754">
        <f t="shared" si="480"/>
        <v>2025</v>
      </c>
      <c r="U754">
        <f t="shared" si="481"/>
        <v>3</v>
      </c>
      <c r="V754">
        <f t="shared" si="482"/>
        <v>9</v>
      </c>
      <c r="W754">
        <f t="shared" si="483"/>
        <v>2025</v>
      </c>
      <c r="X754" s="59">
        <f t="shared" si="484"/>
        <v>24244.53</v>
      </c>
      <c r="Y754" s="59">
        <f t="shared" si="485"/>
        <v>28123.65</v>
      </c>
      <c r="Z754" t="str">
        <f t="shared" si="486"/>
        <v>Vencido</v>
      </c>
      <c r="AA754" s="39">
        <v>46136</v>
      </c>
      <c r="AB754" s="33">
        <f t="shared" si="487"/>
        <v>4</v>
      </c>
      <c r="AC754" s="33">
        <f t="shared" si="488"/>
        <v>17</v>
      </c>
      <c r="AD754" s="33">
        <f t="shared" si="489"/>
        <v>204</v>
      </c>
      <c r="AE754" s="36">
        <f t="shared" si="490"/>
        <v>0</v>
      </c>
      <c r="AF754" s="36">
        <f t="shared" si="491"/>
        <v>0</v>
      </c>
      <c r="AG754" s="36">
        <f t="shared" si="492"/>
        <v>24244.53</v>
      </c>
      <c r="AH754" s="36">
        <f t="shared" si="493"/>
        <v>0</v>
      </c>
    </row>
    <row r="755" spans="1:34" x14ac:dyDescent="0.35">
      <c r="A755" s="13" t="s">
        <v>905</v>
      </c>
      <c r="B755" s="13" t="s">
        <v>906</v>
      </c>
      <c r="C755" s="13" t="s">
        <v>545</v>
      </c>
      <c r="D755" s="13" t="s">
        <v>907</v>
      </c>
      <c r="E755" s="70">
        <v>45888</v>
      </c>
      <c r="F755" s="70">
        <v>45918</v>
      </c>
      <c r="G755" s="13" t="s">
        <v>395</v>
      </c>
      <c r="H755" s="13">
        <v>-12600</v>
      </c>
      <c r="I755" s="13">
        <v>-2016</v>
      </c>
      <c r="J755" s="13">
        <v>-14616</v>
      </c>
      <c r="K755" s="13">
        <v>-14616</v>
      </c>
      <c r="L755" s="13">
        <v>14616</v>
      </c>
      <c r="M755" s="13" t="s">
        <v>504</v>
      </c>
      <c r="N755" s="31" t="s">
        <v>544</v>
      </c>
      <c r="P755" s="65">
        <f t="shared" si="476"/>
        <v>30</v>
      </c>
      <c r="Q755" t="str">
        <f t="shared" si="477"/>
        <v>Crédito</v>
      </c>
      <c r="R755">
        <f t="shared" si="478"/>
        <v>18</v>
      </c>
      <c r="S755">
        <f t="shared" si="479"/>
        <v>9</v>
      </c>
      <c r="T755">
        <f t="shared" si="480"/>
        <v>2025</v>
      </c>
      <c r="U755">
        <f t="shared" si="481"/>
        <v>19</v>
      </c>
      <c r="V755">
        <f t="shared" si="482"/>
        <v>8</v>
      </c>
      <c r="W755">
        <f t="shared" si="483"/>
        <v>2025</v>
      </c>
      <c r="X755" s="59">
        <f t="shared" si="484"/>
        <v>12600</v>
      </c>
      <c r="Y755" s="59">
        <f t="shared" si="485"/>
        <v>14616</v>
      </c>
      <c r="Z755" t="str">
        <f t="shared" si="486"/>
        <v>Vencido</v>
      </c>
      <c r="AA755" s="39">
        <v>46136</v>
      </c>
      <c r="AB755" s="33">
        <f t="shared" si="487"/>
        <v>4</v>
      </c>
      <c r="AC755" s="33">
        <f t="shared" si="488"/>
        <v>17</v>
      </c>
      <c r="AD755" s="33">
        <f t="shared" si="489"/>
        <v>219</v>
      </c>
      <c r="AE755" s="36">
        <f t="shared" si="490"/>
        <v>0</v>
      </c>
      <c r="AF755" s="36">
        <f t="shared" si="491"/>
        <v>0</v>
      </c>
      <c r="AG755" s="36">
        <f t="shared" si="492"/>
        <v>12600</v>
      </c>
      <c r="AH755" s="36">
        <f t="shared" si="493"/>
        <v>0</v>
      </c>
    </row>
    <row r="756" spans="1:34" x14ac:dyDescent="0.35">
      <c r="A756" s="13" t="s">
        <v>908</v>
      </c>
      <c r="B756" s="13" t="s">
        <v>909</v>
      </c>
      <c r="C756" s="13" t="s">
        <v>545</v>
      </c>
      <c r="D756" s="13" t="s">
        <v>910</v>
      </c>
      <c r="E756" s="70">
        <v>45888</v>
      </c>
      <c r="F756" s="70">
        <v>45918</v>
      </c>
      <c r="G756" s="13" t="s">
        <v>395</v>
      </c>
      <c r="H756" s="13">
        <v>-21000</v>
      </c>
      <c r="I756" s="13">
        <v>-3360</v>
      </c>
      <c r="J756" s="13">
        <v>-24360</v>
      </c>
      <c r="K756" s="13">
        <v>-24360</v>
      </c>
      <c r="L756" s="13">
        <v>24360</v>
      </c>
      <c r="M756" s="13" t="s">
        <v>504</v>
      </c>
      <c r="N756" s="31" t="s">
        <v>544</v>
      </c>
      <c r="P756" s="65">
        <f t="shared" si="476"/>
        <v>30</v>
      </c>
      <c r="Q756" t="str">
        <f t="shared" si="477"/>
        <v>Crédito</v>
      </c>
      <c r="R756">
        <f t="shared" si="478"/>
        <v>18</v>
      </c>
      <c r="S756">
        <f t="shared" si="479"/>
        <v>9</v>
      </c>
      <c r="T756">
        <f t="shared" si="480"/>
        <v>2025</v>
      </c>
      <c r="U756">
        <f t="shared" si="481"/>
        <v>19</v>
      </c>
      <c r="V756">
        <f t="shared" si="482"/>
        <v>8</v>
      </c>
      <c r="W756">
        <f t="shared" si="483"/>
        <v>2025</v>
      </c>
      <c r="X756" s="59">
        <f t="shared" si="484"/>
        <v>21000</v>
      </c>
      <c r="Y756" s="59">
        <f t="shared" si="485"/>
        <v>24360</v>
      </c>
      <c r="Z756" t="str">
        <f t="shared" si="486"/>
        <v>Vencido</v>
      </c>
      <c r="AA756" s="39">
        <v>46136</v>
      </c>
      <c r="AB756" s="33">
        <f t="shared" si="487"/>
        <v>4</v>
      </c>
      <c r="AC756" s="33">
        <f t="shared" si="488"/>
        <v>17</v>
      </c>
      <c r="AD756" s="33">
        <f t="shared" si="489"/>
        <v>219</v>
      </c>
      <c r="AE756" s="36">
        <f t="shared" si="490"/>
        <v>0</v>
      </c>
      <c r="AF756" s="36">
        <f t="shared" si="491"/>
        <v>0</v>
      </c>
      <c r="AG756" s="36">
        <f t="shared" si="492"/>
        <v>21000</v>
      </c>
      <c r="AH756" s="36">
        <f t="shared" si="493"/>
        <v>0</v>
      </c>
    </row>
    <row r="757" spans="1:34" x14ac:dyDescent="0.35">
      <c r="A757" s="13" t="s">
        <v>911</v>
      </c>
      <c r="B757" s="13" t="s">
        <v>912</v>
      </c>
      <c r="C757" s="13" t="s">
        <v>545</v>
      </c>
      <c r="D757" s="13" t="s">
        <v>913</v>
      </c>
      <c r="E757" s="70">
        <v>45881</v>
      </c>
      <c r="F757" s="70">
        <v>45911</v>
      </c>
      <c r="G757" s="13" t="s">
        <v>395</v>
      </c>
      <c r="H757" s="13">
        <v>-7600</v>
      </c>
      <c r="I757" s="13">
        <v>-1216</v>
      </c>
      <c r="J757" s="13">
        <v>-8816</v>
      </c>
      <c r="K757" s="13">
        <v>-8816</v>
      </c>
      <c r="L757" s="13">
        <v>8816</v>
      </c>
      <c r="M757" s="13" t="s">
        <v>504</v>
      </c>
      <c r="N757" s="31" t="s">
        <v>544</v>
      </c>
      <c r="P757" s="65">
        <f t="shared" si="476"/>
        <v>30</v>
      </c>
      <c r="Q757" t="str">
        <f t="shared" si="477"/>
        <v>Crédito</v>
      </c>
      <c r="R757">
        <f t="shared" si="478"/>
        <v>11</v>
      </c>
      <c r="S757">
        <f t="shared" si="479"/>
        <v>9</v>
      </c>
      <c r="T757">
        <f t="shared" si="480"/>
        <v>2025</v>
      </c>
      <c r="U757">
        <f t="shared" si="481"/>
        <v>12</v>
      </c>
      <c r="V757">
        <f t="shared" si="482"/>
        <v>8</v>
      </c>
      <c r="W757">
        <f t="shared" si="483"/>
        <v>2025</v>
      </c>
      <c r="X757" s="59">
        <f t="shared" si="484"/>
        <v>7600</v>
      </c>
      <c r="Y757" s="59">
        <f t="shared" si="485"/>
        <v>8816</v>
      </c>
      <c r="Z757" t="str">
        <f t="shared" si="486"/>
        <v>Vencido</v>
      </c>
      <c r="AA757" s="39">
        <v>46136</v>
      </c>
      <c r="AB757" s="33">
        <f t="shared" si="487"/>
        <v>4</v>
      </c>
      <c r="AC757" s="33">
        <f t="shared" si="488"/>
        <v>17</v>
      </c>
      <c r="AD757" s="33">
        <f t="shared" si="489"/>
        <v>226</v>
      </c>
      <c r="AE757" s="36">
        <f t="shared" si="490"/>
        <v>0</v>
      </c>
      <c r="AF757" s="36">
        <f t="shared" si="491"/>
        <v>0</v>
      </c>
      <c r="AG757" s="36">
        <f t="shared" si="492"/>
        <v>7600</v>
      </c>
      <c r="AH757" s="36">
        <f t="shared" si="493"/>
        <v>0</v>
      </c>
    </row>
    <row r="758" spans="1:34" x14ac:dyDescent="0.35">
      <c r="A758" s="13" t="s">
        <v>914</v>
      </c>
      <c r="B758" s="13" t="s">
        <v>915</v>
      </c>
      <c r="C758" s="13" t="s">
        <v>545</v>
      </c>
      <c r="D758" s="13" t="s">
        <v>916</v>
      </c>
      <c r="E758" s="70">
        <v>45883</v>
      </c>
      <c r="F758" s="70">
        <v>45913</v>
      </c>
      <c r="G758" s="13" t="s">
        <v>401</v>
      </c>
      <c r="H758" s="13">
        <v>-7416.85</v>
      </c>
      <c r="I758" s="13">
        <v>-1186.7</v>
      </c>
      <c r="J758" s="13">
        <v>-8603.5499999999993</v>
      </c>
      <c r="K758" s="13">
        <v>-461.68</v>
      </c>
      <c r="L758" s="13">
        <v>461.68</v>
      </c>
      <c r="M758" s="13" t="s">
        <v>504</v>
      </c>
      <c r="N758" s="31" t="s">
        <v>544</v>
      </c>
      <c r="P758" s="65">
        <f t="shared" si="476"/>
        <v>30</v>
      </c>
      <c r="Q758" t="str">
        <f t="shared" si="477"/>
        <v>Crédito</v>
      </c>
      <c r="R758">
        <f t="shared" si="478"/>
        <v>13</v>
      </c>
      <c r="S758">
        <f t="shared" si="479"/>
        <v>9</v>
      </c>
      <c r="T758">
        <f t="shared" si="480"/>
        <v>2025</v>
      </c>
      <c r="U758">
        <f t="shared" si="481"/>
        <v>14</v>
      </c>
      <c r="V758">
        <f t="shared" si="482"/>
        <v>8</v>
      </c>
      <c r="W758">
        <f t="shared" si="483"/>
        <v>2025</v>
      </c>
      <c r="X758" s="59">
        <f t="shared" si="484"/>
        <v>7416.85</v>
      </c>
      <c r="Y758" s="59">
        <f t="shared" si="485"/>
        <v>8603.5499999999993</v>
      </c>
      <c r="Z758" t="str">
        <f t="shared" si="486"/>
        <v>Vencido</v>
      </c>
      <c r="AA758" s="39">
        <v>46136</v>
      </c>
      <c r="AB758" s="33">
        <f t="shared" si="487"/>
        <v>4</v>
      </c>
      <c r="AC758" s="33">
        <f t="shared" si="488"/>
        <v>17</v>
      </c>
      <c r="AD758" s="33">
        <f t="shared" si="489"/>
        <v>224</v>
      </c>
      <c r="AE758" s="36">
        <f t="shared" si="490"/>
        <v>0</v>
      </c>
      <c r="AF758" s="36">
        <f t="shared" si="491"/>
        <v>0</v>
      </c>
      <c r="AG758" s="36">
        <f t="shared" si="492"/>
        <v>7416.85</v>
      </c>
      <c r="AH758" s="36">
        <f t="shared" si="493"/>
        <v>0</v>
      </c>
    </row>
    <row r="759" spans="1:34" x14ac:dyDescent="0.35">
      <c r="A759" s="13" t="s">
        <v>917</v>
      </c>
      <c r="B759" s="13" t="s">
        <v>918</v>
      </c>
      <c r="C759" s="13" t="s">
        <v>545</v>
      </c>
      <c r="D759" s="13" t="s">
        <v>919</v>
      </c>
      <c r="E759" s="70">
        <v>45883</v>
      </c>
      <c r="F759" s="70">
        <v>45913</v>
      </c>
      <c r="G759" s="13" t="s">
        <v>395</v>
      </c>
      <c r="H759" s="13">
        <v>-11220</v>
      </c>
      <c r="I759" s="13">
        <v>-1795.2</v>
      </c>
      <c r="J759" s="13">
        <v>-13015.2</v>
      </c>
      <c r="K759" s="13">
        <v>-13015.2</v>
      </c>
      <c r="L759" s="13">
        <v>13015.2</v>
      </c>
      <c r="M759" s="13" t="s">
        <v>504</v>
      </c>
      <c r="N759" s="31" t="s">
        <v>544</v>
      </c>
      <c r="P759" s="65">
        <f t="shared" si="476"/>
        <v>30</v>
      </c>
      <c r="Q759" t="str">
        <f t="shared" si="477"/>
        <v>Crédito</v>
      </c>
      <c r="R759">
        <f t="shared" si="478"/>
        <v>13</v>
      </c>
      <c r="S759">
        <f t="shared" si="479"/>
        <v>9</v>
      </c>
      <c r="T759">
        <f t="shared" si="480"/>
        <v>2025</v>
      </c>
      <c r="U759">
        <f t="shared" si="481"/>
        <v>14</v>
      </c>
      <c r="V759">
        <f t="shared" si="482"/>
        <v>8</v>
      </c>
      <c r="W759">
        <f t="shared" si="483"/>
        <v>2025</v>
      </c>
      <c r="X759" s="59">
        <f t="shared" si="484"/>
        <v>11220</v>
      </c>
      <c r="Y759" s="59">
        <f t="shared" si="485"/>
        <v>13015.2</v>
      </c>
      <c r="Z759" t="str">
        <f t="shared" si="486"/>
        <v>Vencido</v>
      </c>
      <c r="AA759" s="39">
        <v>46136</v>
      </c>
      <c r="AB759" s="33">
        <f t="shared" si="487"/>
        <v>4</v>
      </c>
      <c r="AC759" s="33">
        <f t="shared" si="488"/>
        <v>17</v>
      </c>
      <c r="AD759" s="33">
        <f t="shared" si="489"/>
        <v>224</v>
      </c>
      <c r="AE759" s="36">
        <f t="shared" si="490"/>
        <v>0</v>
      </c>
      <c r="AF759" s="36">
        <f t="shared" si="491"/>
        <v>0</v>
      </c>
      <c r="AG759" s="36">
        <f t="shared" si="492"/>
        <v>11220</v>
      </c>
      <c r="AH759" s="36">
        <f t="shared" si="493"/>
        <v>0</v>
      </c>
    </row>
    <row r="760" spans="1:34" x14ac:dyDescent="0.35">
      <c r="A760" s="31" t="s">
        <v>891</v>
      </c>
      <c r="B760" s="31" t="s">
        <v>892</v>
      </c>
      <c r="C760" s="31" t="s">
        <v>406</v>
      </c>
      <c r="D760" s="31" t="s">
        <v>893</v>
      </c>
      <c r="E760" s="30">
        <v>45882</v>
      </c>
      <c r="F760" s="30">
        <v>45912</v>
      </c>
      <c r="G760" s="31" t="s">
        <v>395</v>
      </c>
      <c r="H760" s="31">
        <v>-12540</v>
      </c>
      <c r="I760" s="31">
        <v>-1849.65</v>
      </c>
      <c r="J760" s="31">
        <v>-14389.65</v>
      </c>
      <c r="K760" s="31">
        <v>-14389.65</v>
      </c>
      <c r="L760" s="31">
        <v>14389.65</v>
      </c>
      <c r="M760" s="31" t="s">
        <v>504</v>
      </c>
      <c r="N760" s="31" t="s">
        <v>544</v>
      </c>
      <c r="P760" s="65">
        <f t="shared" si="476"/>
        <v>30</v>
      </c>
      <c r="Q760" t="str">
        <f t="shared" si="477"/>
        <v>Crédito</v>
      </c>
      <c r="R760">
        <f t="shared" si="478"/>
        <v>12</v>
      </c>
      <c r="S760">
        <f t="shared" si="479"/>
        <v>9</v>
      </c>
      <c r="T760">
        <f t="shared" si="480"/>
        <v>2025</v>
      </c>
      <c r="U760">
        <f t="shared" si="481"/>
        <v>13</v>
      </c>
      <c r="V760">
        <f t="shared" si="482"/>
        <v>8</v>
      </c>
      <c r="W760">
        <f t="shared" si="483"/>
        <v>2025</v>
      </c>
      <c r="X760" s="59">
        <f t="shared" si="484"/>
        <v>12540</v>
      </c>
      <c r="Y760" s="59">
        <f t="shared" si="485"/>
        <v>14389.65</v>
      </c>
      <c r="Z760" t="str">
        <f t="shared" si="486"/>
        <v>Vencido</v>
      </c>
      <c r="AA760" s="39">
        <v>46136</v>
      </c>
      <c r="AB760" s="33">
        <f t="shared" si="487"/>
        <v>4</v>
      </c>
      <c r="AC760" s="33">
        <f t="shared" si="488"/>
        <v>17</v>
      </c>
      <c r="AD760" s="33">
        <f t="shared" si="489"/>
        <v>225</v>
      </c>
      <c r="AE760" s="36">
        <f t="shared" si="490"/>
        <v>0</v>
      </c>
      <c r="AF760" s="36">
        <f t="shared" si="491"/>
        <v>0</v>
      </c>
      <c r="AG760" s="36">
        <f t="shared" si="492"/>
        <v>12540</v>
      </c>
      <c r="AH760" s="36">
        <f t="shared" si="493"/>
        <v>0</v>
      </c>
    </row>
    <row r="761" spans="1:34" x14ac:dyDescent="0.35">
      <c r="A761" s="31" t="s">
        <v>894</v>
      </c>
      <c r="B761" s="31" t="s">
        <v>895</v>
      </c>
      <c r="C761" s="31" t="s">
        <v>545</v>
      </c>
      <c r="D761" s="31" t="s">
        <v>896</v>
      </c>
      <c r="E761" s="30">
        <v>45875</v>
      </c>
      <c r="F761" s="30">
        <v>45905</v>
      </c>
      <c r="G761" s="31" t="s">
        <v>395</v>
      </c>
      <c r="H761" s="31">
        <v>-14985</v>
      </c>
      <c r="I761" s="31">
        <v>-2397.6</v>
      </c>
      <c r="J761" s="31">
        <v>-17382.599999999999</v>
      </c>
      <c r="K761" s="31">
        <v>-17382.599999999999</v>
      </c>
      <c r="L761" s="31">
        <v>17382.599999999999</v>
      </c>
      <c r="M761" s="31" t="s">
        <v>504</v>
      </c>
      <c r="N761" s="31" t="s">
        <v>544</v>
      </c>
      <c r="P761" s="65">
        <f t="shared" si="476"/>
        <v>30</v>
      </c>
      <c r="Q761" t="str">
        <f t="shared" si="477"/>
        <v>Crédito</v>
      </c>
      <c r="R761">
        <f t="shared" si="478"/>
        <v>5</v>
      </c>
      <c r="S761">
        <f t="shared" si="479"/>
        <v>9</v>
      </c>
      <c r="T761">
        <f t="shared" si="480"/>
        <v>2025</v>
      </c>
      <c r="U761">
        <f t="shared" si="481"/>
        <v>6</v>
      </c>
      <c r="V761">
        <f t="shared" si="482"/>
        <v>8</v>
      </c>
      <c r="W761">
        <f t="shared" si="483"/>
        <v>2025</v>
      </c>
      <c r="X761" s="59">
        <f t="shared" si="484"/>
        <v>14985</v>
      </c>
      <c r="Y761" s="59">
        <f t="shared" si="485"/>
        <v>17382.599999999999</v>
      </c>
      <c r="Z761" t="str">
        <f t="shared" si="486"/>
        <v>Vencido</v>
      </c>
      <c r="AA761" s="39">
        <v>46136</v>
      </c>
      <c r="AB761" s="33">
        <f t="shared" si="487"/>
        <v>4</v>
      </c>
      <c r="AC761" s="33">
        <f t="shared" si="488"/>
        <v>17</v>
      </c>
      <c r="AD761" s="33">
        <f t="shared" si="489"/>
        <v>232</v>
      </c>
      <c r="AE761" s="36">
        <f t="shared" si="490"/>
        <v>0</v>
      </c>
      <c r="AF761" s="36">
        <f t="shared" si="491"/>
        <v>0</v>
      </c>
      <c r="AG761" s="36">
        <f t="shared" si="492"/>
        <v>14985</v>
      </c>
      <c r="AH761" s="36">
        <f t="shared" si="493"/>
        <v>0</v>
      </c>
    </row>
    <row r="762" spans="1:34" x14ac:dyDescent="0.35">
      <c r="A762" s="31" t="s">
        <v>897</v>
      </c>
      <c r="B762" s="31" t="s">
        <v>898</v>
      </c>
      <c r="C762" s="31" t="s">
        <v>545</v>
      </c>
      <c r="D762" s="31" t="s">
        <v>899</v>
      </c>
      <c r="E762" s="30">
        <v>45876</v>
      </c>
      <c r="F762" s="30">
        <v>45906</v>
      </c>
      <c r="G762" s="31" t="s">
        <v>395</v>
      </c>
      <c r="H762" s="31">
        <v>-26500</v>
      </c>
      <c r="I762" s="31">
        <v>-4240</v>
      </c>
      <c r="J762" s="31">
        <v>-30740</v>
      </c>
      <c r="K762" s="31">
        <v>-30740</v>
      </c>
      <c r="L762" s="31">
        <v>30740</v>
      </c>
      <c r="M762" s="31" t="s">
        <v>504</v>
      </c>
      <c r="N762" s="31" t="s">
        <v>544</v>
      </c>
      <c r="P762" s="65">
        <f t="shared" si="476"/>
        <v>30</v>
      </c>
      <c r="Q762" t="str">
        <f t="shared" si="477"/>
        <v>Crédito</v>
      </c>
      <c r="R762">
        <f t="shared" si="478"/>
        <v>6</v>
      </c>
      <c r="S762">
        <f t="shared" si="479"/>
        <v>9</v>
      </c>
      <c r="T762">
        <f t="shared" si="480"/>
        <v>2025</v>
      </c>
      <c r="U762">
        <f t="shared" si="481"/>
        <v>7</v>
      </c>
      <c r="V762">
        <f t="shared" si="482"/>
        <v>8</v>
      </c>
      <c r="W762">
        <f t="shared" si="483"/>
        <v>2025</v>
      </c>
      <c r="X762" s="59">
        <f t="shared" si="484"/>
        <v>26500</v>
      </c>
      <c r="Y762" s="59">
        <f t="shared" si="485"/>
        <v>30740</v>
      </c>
      <c r="Z762" t="str">
        <f t="shared" si="486"/>
        <v>Vencido</v>
      </c>
      <c r="AA762" s="39">
        <v>46136</v>
      </c>
      <c r="AB762" s="33">
        <f t="shared" si="487"/>
        <v>4</v>
      </c>
      <c r="AC762" s="33">
        <f t="shared" si="488"/>
        <v>17</v>
      </c>
      <c r="AD762" s="33">
        <f t="shared" si="489"/>
        <v>231</v>
      </c>
      <c r="AE762" s="36">
        <f t="shared" si="490"/>
        <v>0</v>
      </c>
      <c r="AF762" s="36">
        <f t="shared" si="491"/>
        <v>0</v>
      </c>
      <c r="AG762" s="36">
        <f t="shared" si="492"/>
        <v>26500</v>
      </c>
      <c r="AH762" s="36">
        <f t="shared" si="493"/>
        <v>0</v>
      </c>
    </row>
    <row r="763" spans="1:34" x14ac:dyDescent="0.35">
      <c r="A763" s="31" t="s">
        <v>900</v>
      </c>
      <c r="B763" s="31" t="s">
        <v>901</v>
      </c>
      <c r="C763" s="31" t="s">
        <v>545</v>
      </c>
      <c r="D763" s="31" t="s">
        <v>902</v>
      </c>
      <c r="E763" s="30">
        <v>45876</v>
      </c>
      <c r="F763" s="30">
        <v>45906</v>
      </c>
      <c r="G763" s="31" t="s">
        <v>401</v>
      </c>
      <c r="H763" s="31">
        <v>-17751.36</v>
      </c>
      <c r="I763" s="31">
        <v>-2840.22</v>
      </c>
      <c r="J763" s="31">
        <v>-20591.580000000002</v>
      </c>
      <c r="K763" s="31">
        <v>-1105.93</v>
      </c>
      <c r="L763" s="31">
        <v>1105.93</v>
      </c>
      <c r="M763" s="31" t="s">
        <v>504</v>
      </c>
      <c r="N763" s="31" t="s">
        <v>544</v>
      </c>
      <c r="P763" s="65">
        <f t="shared" si="476"/>
        <v>30</v>
      </c>
      <c r="Q763" t="str">
        <f t="shared" si="477"/>
        <v>Crédito</v>
      </c>
      <c r="R763">
        <f t="shared" si="478"/>
        <v>6</v>
      </c>
      <c r="S763">
        <f t="shared" si="479"/>
        <v>9</v>
      </c>
      <c r="T763">
        <f t="shared" si="480"/>
        <v>2025</v>
      </c>
      <c r="U763">
        <f t="shared" si="481"/>
        <v>7</v>
      </c>
      <c r="V763">
        <f t="shared" si="482"/>
        <v>8</v>
      </c>
      <c r="W763">
        <f t="shared" si="483"/>
        <v>2025</v>
      </c>
      <c r="X763" s="59">
        <f t="shared" si="484"/>
        <v>17751.36</v>
      </c>
      <c r="Y763" s="59">
        <f t="shared" si="485"/>
        <v>20591.580000000002</v>
      </c>
      <c r="Z763" t="str">
        <f t="shared" si="486"/>
        <v>Vencido</v>
      </c>
      <c r="AA763" s="39">
        <v>46136</v>
      </c>
      <c r="AB763" s="33">
        <f t="shared" si="487"/>
        <v>4</v>
      </c>
      <c r="AC763" s="33">
        <f t="shared" si="488"/>
        <v>17</v>
      </c>
      <c r="AD763" s="33">
        <f t="shared" si="489"/>
        <v>231</v>
      </c>
      <c r="AE763" s="36">
        <f t="shared" si="490"/>
        <v>0</v>
      </c>
      <c r="AF763" s="36">
        <f t="shared" si="491"/>
        <v>0</v>
      </c>
      <c r="AG763" s="36">
        <f t="shared" si="492"/>
        <v>17751.36</v>
      </c>
      <c r="AH763" s="36">
        <f t="shared" si="493"/>
        <v>0</v>
      </c>
    </row>
    <row r="764" spans="1:34" x14ac:dyDescent="0.35">
      <c r="A764" s="13" t="s">
        <v>887</v>
      </c>
      <c r="B764" s="13" t="s">
        <v>888</v>
      </c>
      <c r="C764" s="13" t="s">
        <v>545</v>
      </c>
      <c r="D764" s="13" t="s">
        <v>889</v>
      </c>
      <c r="E764" s="70">
        <v>45868</v>
      </c>
      <c r="F764" s="70">
        <v>45898</v>
      </c>
      <c r="G764" s="13" t="s">
        <v>395</v>
      </c>
      <c r="H764" s="13">
        <v>-42400</v>
      </c>
      <c r="I764" s="13">
        <v>-6784</v>
      </c>
      <c r="J764" s="13">
        <v>-49184</v>
      </c>
      <c r="K764" s="13">
        <v>-49184</v>
      </c>
      <c r="L764" s="13">
        <v>49184</v>
      </c>
      <c r="M764" s="13" t="s">
        <v>504</v>
      </c>
      <c r="N764" s="31" t="s">
        <v>544</v>
      </c>
      <c r="P764" s="65">
        <f t="shared" si="476"/>
        <v>30</v>
      </c>
      <c r="Q764" t="str">
        <f t="shared" si="477"/>
        <v>Crédito</v>
      </c>
      <c r="R764">
        <f t="shared" si="478"/>
        <v>29</v>
      </c>
      <c r="S764">
        <f t="shared" si="479"/>
        <v>8</v>
      </c>
      <c r="T764">
        <f t="shared" si="480"/>
        <v>2025</v>
      </c>
      <c r="U764">
        <f t="shared" si="481"/>
        <v>30</v>
      </c>
      <c r="V764">
        <f t="shared" si="482"/>
        <v>7</v>
      </c>
      <c r="W764">
        <f t="shared" si="483"/>
        <v>2025</v>
      </c>
      <c r="X764" s="59">
        <f t="shared" si="484"/>
        <v>42400</v>
      </c>
      <c r="Y764" s="59">
        <f t="shared" si="485"/>
        <v>49184</v>
      </c>
      <c r="Z764" t="str">
        <f t="shared" si="486"/>
        <v>Vencido</v>
      </c>
      <c r="AA764" s="39">
        <v>46136</v>
      </c>
      <c r="AB764" s="33">
        <f t="shared" si="487"/>
        <v>4</v>
      </c>
      <c r="AC764" s="33">
        <f t="shared" si="488"/>
        <v>17</v>
      </c>
      <c r="AD764" s="33">
        <f t="shared" si="489"/>
        <v>239</v>
      </c>
      <c r="AE764" s="36">
        <f t="shared" si="490"/>
        <v>0</v>
      </c>
      <c r="AF764" s="36">
        <f t="shared" si="491"/>
        <v>0</v>
      </c>
      <c r="AG764" s="36">
        <f t="shared" si="492"/>
        <v>42400</v>
      </c>
      <c r="AH764" s="36">
        <f t="shared" si="493"/>
        <v>0</v>
      </c>
    </row>
    <row r="765" spans="1:34" x14ac:dyDescent="0.35">
      <c r="A765" s="31" t="s">
        <v>874</v>
      </c>
      <c r="B765" s="31" t="s">
        <v>875</v>
      </c>
      <c r="C765" s="31" t="s">
        <v>545</v>
      </c>
      <c r="D765" s="31" t="s">
        <v>876</v>
      </c>
      <c r="E765" s="30">
        <v>45855</v>
      </c>
      <c r="F765" s="30">
        <v>45885</v>
      </c>
      <c r="G765" s="31" t="s">
        <v>395</v>
      </c>
      <c r="H765" s="31">
        <v>-7600</v>
      </c>
      <c r="I765" s="31">
        <v>-1216</v>
      </c>
      <c r="J765" s="31">
        <v>-8816</v>
      </c>
      <c r="K765" s="31">
        <v>-8816</v>
      </c>
      <c r="L765" s="31">
        <v>8816</v>
      </c>
      <c r="M765" s="31" t="s">
        <v>504</v>
      </c>
      <c r="N765" s="31" t="s">
        <v>544</v>
      </c>
      <c r="P765" s="65">
        <f t="shared" si="476"/>
        <v>30</v>
      </c>
      <c r="Q765" t="str">
        <f t="shared" si="477"/>
        <v>Crédito</v>
      </c>
      <c r="R765">
        <f t="shared" si="478"/>
        <v>16</v>
      </c>
      <c r="S765">
        <f t="shared" si="479"/>
        <v>8</v>
      </c>
      <c r="T765">
        <f t="shared" si="480"/>
        <v>2025</v>
      </c>
      <c r="U765">
        <f t="shared" si="481"/>
        <v>17</v>
      </c>
      <c r="V765">
        <f t="shared" si="482"/>
        <v>7</v>
      </c>
      <c r="W765">
        <f t="shared" si="483"/>
        <v>2025</v>
      </c>
      <c r="X765" s="59">
        <f t="shared" si="484"/>
        <v>7600</v>
      </c>
      <c r="Y765" s="59">
        <f t="shared" si="485"/>
        <v>8816</v>
      </c>
      <c r="Z765" t="str">
        <f t="shared" si="486"/>
        <v>Vencido</v>
      </c>
      <c r="AA765" s="39">
        <v>46136</v>
      </c>
      <c r="AB765" s="33">
        <f t="shared" si="487"/>
        <v>4</v>
      </c>
      <c r="AC765" s="33">
        <f t="shared" si="488"/>
        <v>17</v>
      </c>
      <c r="AD765" s="33">
        <f t="shared" si="489"/>
        <v>252</v>
      </c>
      <c r="AE765" s="36">
        <f t="shared" si="490"/>
        <v>0</v>
      </c>
      <c r="AF765" s="36">
        <f t="shared" si="491"/>
        <v>0</v>
      </c>
      <c r="AG765" s="36">
        <f t="shared" si="492"/>
        <v>7600</v>
      </c>
      <c r="AH765" s="36">
        <f t="shared" si="493"/>
        <v>0</v>
      </c>
    </row>
    <row r="766" spans="1:34" x14ac:dyDescent="0.35">
      <c r="A766" s="31" t="s">
        <v>877</v>
      </c>
      <c r="B766" s="31" t="s">
        <v>878</v>
      </c>
      <c r="C766" s="31" t="s">
        <v>798</v>
      </c>
      <c r="D766" s="31" t="s">
        <v>879</v>
      </c>
      <c r="E766" s="30">
        <v>45853</v>
      </c>
      <c r="F766" s="30">
        <v>45883</v>
      </c>
      <c r="G766" s="31" t="s">
        <v>395</v>
      </c>
      <c r="H766" s="31">
        <v>-12151.9</v>
      </c>
      <c r="I766" s="31">
        <v>151.9</v>
      </c>
      <c r="J766" s="31">
        <v>-12000</v>
      </c>
      <c r="K766" s="31">
        <v>-12000</v>
      </c>
      <c r="L766" s="31">
        <v>12000</v>
      </c>
      <c r="M766" s="31" t="s">
        <v>504</v>
      </c>
      <c r="N766" s="31" t="s">
        <v>544</v>
      </c>
      <c r="P766" s="65">
        <f t="shared" si="476"/>
        <v>30</v>
      </c>
      <c r="Q766" t="str">
        <f t="shared" si="477"/>
        <v>Crédito</v>
      </c>
      <c r="R766">
        <f t="shared" si="478"/>
        <v>14</v>
      </c>
      <c r="S766">
        <f t="shared" si="479"/>
        <v>8</v>
      </c>
      <c r="T766">
        <f t="shared" si="480"/>
        <v>2025</v>
      </c>
      <c r="U766">
        <f t="shared" si="481"/>
        <v>15</v>
      </c>
      <c r="V766">
        <f t="shared" si="482"/>
        <v>7</v>
      </c>
      <c r="W766">
        <f t="shared" si="483"/>
        <v>2025</v>
      </c>
      <c r="X766" s="59">
        <f t="shared" si="484"/>
        <v>12151.9</v>
      </c>
      <c r="Y766" s="59">
        <f t="shared" si="485"/>
        <v>12000</v>
      </c>
      <c r="Z766" t="str">
        <f t="shared" si="486"/>
        <v>Vencido</v>
      </c>
      <c r="AA766" s="39">
        <v>46136</v>
      </c>
      <c r="AB766" s="33">
        <f t="shared" si="487"/>
        <v>4</v>
      </c>
      <c r="AC766" s="33">
        <f t="shared" si="488"/>
        <v>17</v>
      </c>
      <c r="AD766" s="33">
        <f t="shared" si="489"/>
        <v>254</v>
      </c>
      <c r="AE766" s="36">
        <f t="shared" si="490"/>
        <v>0</v>
      </c>
      <c r="AF766" s="36">
        <f t="shared" si="491"/>
        <v>0</v>
      </c>
      <c r="AG766" s="36">
        <f t="shared" si="492"/>
        <v>12151.9</v>
      </c>
      <c r="AH766" s="36">
        <f t="shared" si="493"/>
        <v>0</v>
      </c>
    </row>
    <row r="767" spans="1:34" x14ac:dyDescent="0.35">
      <c r="A767" s="31" t="s">
        <v>860</v>
      </c>
      <c r="B767" s="31" t="s">
        <v>861</v>
      </c>
      <c r="C767" s="31" t="s">
        <v>798</v>
      </c>
      <c r="D767" s="31" t="s">
        <v>862</v>
      </c>
      <c r="E767" s="30">
        <v>45835</v>
      </c>
      <c r="F767" s="30">
        <v>45865</v>
      </c>
      <c r="G767" s="31" t="s">
        <v>401</v>
      </c>
      <c r="H767" s="31">
        <v>-17003.52</v>
      </c>
      <c r="I767" s="31">
        <v>-2720.56</v>
      </c>
      <c r="J767" s="31">
        <v>-19724.080000000002</v>
      </c>
      <c r="K767" s="31">
        <v>-1044</v>
      </c>
      <c r="L767" s="31">
        <v>1044</v>
      </c>
      <c r="M767" s="31" t="s">
        <v>504</v>
      </c>
      <c r="N767" s="31" t="s">
        <v>544</v>
      </c>
      <c r="P767" s="65">
        <f t="shared" si="476"/>
        <v>30</v>
      </c>
      <c r="Q767" t="str">
        <f t="shared" si="477"/>
        <v>Crédito</v>
      </c>
      <c r="R767">
        <f t="shared" si="478"/>
        <v>27</v>
      </c>
      <c r="S767">
        <f t="shared" si="479"/>
        <v>7</v>
      </c>
      <c r="T767">
        <f t="shared" si="480"/>
        <v>2025</v>
      </c>
      <c r="U767">
        <f t="shared" si="481"/>
        <v>27</v>
      </c>
      <c r="V767">
        <f t="shared" si="482"/>
        <v>6</v>
      </c>
      <c r="W767">
        <f t="shared" si="483"/>
        <v>2025</v>
      </c>
      <c r="X767" s="59">
        <f t="shared" si="484"/>
        <v>17003.52</v>
      </c>
      <c r="Y767" s="59">
        <f t="shared" si="485"/>
        <v>19724.080000000002</v>
      </c>
      <c r="Z767" t="str">
        <f t="shared" si="486"/>
        <v>Vencido</v>
      </c>
      <c r="AA767" s="39">
        <v>46136</v>
      </c>
      <c r="AB767" s="33">
        <f t="shared" si="487"/>
        <v>4</v>
      </c>
      <c r="AC767" s="33">
        <f t="shared" si="488"/>
        <v>17</v>
      </c>
      <c r="AD767" s="33">
        <f t="shared" si="489"/>
        <v>272</v>
      </c>
      <c r="AE767" s="36">
        <f t="shared" si="490"/>
        <v>0</v>
      </c>
      <c r="AF767" s="36">
        <f t="shared" si="491"/>
        <v>0</v>
      </c>
      <c r="AG767" s="36">
        <f t="shared" si="492"/>
        <v>17003.52</v>
      </c>
      <c r="AH767" s="36">
        <f t="shared" si="493"/>
        <v>0</v>
      </c>
    </row>
    <row r="768" spans="1:34" x14ac:dyDescent="0.35">
      <c r="A768" s="31" t="s">
        <v>764</v>
      </c>
      <c r="B768" s="31" t="s">
        <v>765</v>
      </c>
      <c r="C768" s="31" t="s">
        <v>749</v>
      </c>
      <c r="D768" s="31" t="s">
        <v>766</v>
      </c>
      <c r="E768" s="30">
        <v>45635</v>
      </c>
      <c r="F768" s="30">
        <v>45650</v>
      </c>
      <c r="G768" s="31" t="s">
        <v>401</v>
      </c>
      <c r="H768" s="31">
        <v>-48546</v>
      </c>
      <c r="I768" s="31">
        <v>-7767.36</v>
      </c>
      <c r="J768" s="31">
        <v>-56313.36</v>
      </c>
      <c r="K768" s="31">
        <v>-2784</v>
      </c>
      <c r="L768" s="31">
        <v>2784</v>
      </c>
      <c r="M768" s="31" t="s">
        <v>504</v>
      </c>
      <c r="N768" s="31" t="s">
        <v>544</v>
      </c>
      <c r="P768" s="65">
        <f t="shared" si="476"/>
        <v>15</v>
      </c>
      <c r="Q768" t="str">
        <f t="shared" si="477"/>
        <v>Crédito</v>
      </c>
      <c r="R768">
        <f t="shared" si="478"/>
        <v>24</v>
      </c>
      <c r="S768">
        <f t="shared" si="479"/>
        <v>12</v>
      </c>
      <c r="T768">
        <f t="shared" si="480"/>
        <v>2024</v>
      </c>
      <c r="U768">
        <f t="shared" si="481"/>
        <v>9</v>
      </c>
      <c r="V768">
        <f t="shared" si="482"/>
        <v>12</v>
      </c>
      <c r="W768">
        <f t="shared" si="483"/>
        <v>2024</v>
      </c>
      <c r="X768" s="59">
        <f t="shared" si="484"/>
        <v>48546</v>
      </c>
      <c r="Y768" s="59">
        <f t="shared" si="485"/>
        <v>56313.36</v>
      </c>
      <c r="Z768" t="str">
        <f t="shared" si="486"/>
        <v>Vencido</v>
      </c>
      <c r="AA768" s="39">
        <v>46136</v>
      </c>
      <c r="AB768" s="33">
        <f t="shared" si="487"/>
        <v>4</v>
      </c>
      <c r="AC768" s="33">
        <f t="shared" si="488"/>
        <v>17</v>
      </c>
      <c r="AD768" s="33">
        <f t="shared" si="489"/>
        <v>487</v>
      </c>
      <c r="AE768" s="36">
        <f t="shared" si="490"/>
        <v>0</v>
      </c>
      <c r="AF768" s="36">
        <f t="shared" si="491"/>
        <v>0</v>
      </c>
      <c r="AG768" s="36">
        <f t="shared" si="492"/>
        <v>48546</v>
      </c>
      <c r="AH768" s="36">
        <f t="shared" si="493"/>
        <v>0</v>
      </c>
    </row>
    <row r="769" spans="1:34" x14ac:dyDescent="0.35">
      <c r="A769" s="31" t="s">
        <v>754</v>
      </c>
      <c r="B769" s="31" t="s">
        <v>755</v>
      </c>
      <c r="C769" s="31" t="s">
        <v>549</v>
      </c>
      <c r="D769" s="31" t="s">
        <v>756</v>
      </c>
      <c r="E769" s="30">
        <v>45597</v>
      </c>
      <c r="F769" s="30">
        <v>45627</v>
      </c>
      <c r="G769" s="31" t="s">
        <v>401</v>
      </c>
      <c r="H769" s="31">
        <v>-64633.93</v>
      </c>
      <c r="I769" s="31">
        <v>-10341.51</v>
      </c>
      <c r="J769" s="31">
        <v>-74975.44</v>
      </c>
      <c r="K769" s="31">
        <v>-3741.7</v>
      </c>
      <c r="L769" s="31">
        <v>3741.7</v>
      </c>
      <c r="M769" s="31" t="s">
        <v>504</v>
      </c>
      <c r="N769" s="31" t="s">
        <v>544</v>
      </c>
      <c r="P769" s="65">
        <f t="shared" si="476"/>
        <v>30</v>
      </c>
      <c r="Q769" t="str">
        <f t="shared" si="477"/>
        <v>Crédito</v>
      </c>
      <c r="R769">
        <f t="shared" si="478"/>
        <v>1</v>
      </c>
      <c r="S769">
        <f t="shared" si="479"/>
        <v>12</v>
      </c>
      <c r="T769">
        <f t="shared" si="480"/>
        <v>2024</v>
      </c>
      <c r="U769">
        <f t="shared" si="481"/>
        <v>1</v>
      </c>
      <c r="V769">
        <f t="shared" si="482"/>
        <v>11</v>
      </c>
      <c r="W769">
        <f t="shared" si="483"/>
        <v>2024</v>
      </c>
      <c r="X769" s="59">
        <f t="shared" si="484"/>
        <v>64633.93</v>
      </c>
      <c r="Y769" s="59">
        <f t="shared" si="485"/>
        <v>74975.44</v>
      </c>
      <c r="Z769" t="str">
        <f t="shared" si="486"/>
        <v>Vencido</v>
      </c>
      <c r="AA769" s="39">
        <v>46136</v>
      </c>
      <c r="AB769" s="33">
        <f t="shared" si="487"/>
        <v>4</v>
      </c>
      <c r="AC769" s="33">
        <f t="shared" si="488"/>
        <v>17</v>
      </c>
      <c r="AD769" s="33">
        <f t="shared" si="489"/>
        <v>510</v>
      </c>
      <c r="AE769" s="36">
        <f t="shared" si="490"/>
        <v>0</v>
      </c>
      <c r="AF769" s="36">
        <f t="shared" si="491"/>
        <v>0</v>
      </c>
      <c r="AG769" s="36">
        <f t="shared" si="492"/>
        <v>64633.93</v>
      </c>
      <c r="AH769" s="36">
        <f t="shared" si="493"/>
        <v>0</v>
      </c>
    </row>
    <row r="770" spans="1:34" x14ac:dyDescent="0.35">
      <c r="A770" s="31" t="s">
        <v>757</v>
      </c>
      <c r="B770" s="31" t="s">
        <v>758</v>
      </c>
      <c r="C770" s="31" t="s">
        <v>549</v>
      </c>
      <c r="D770" s="31" t="s">
        <v>759</v>
      </c>
      <c r="E770" s="30">
        <v>45597</v>
      </c>
      <c r="F770" s="30">
        <v>45627</v>
      </c>
      <c r="G770" s="31" t="s">
        <v>401</v>
      </c>
      <c r="H770" s="31">
        <v>-41037.410000000003</v>
      </c>
      <c r="I770" s="31">
        <v>-6565.99</v>
      </c>
      <c r="J770" s="31">
        <v>-47603.4</v>
      </c>
      <c r="K770" s="31">
        <v>-2375.6799999999998</v>
      </c>
      <c r="L770" s="31">
        <v>2375.6799999999998</v>
      </c>
      <c r="M770" s="31" t="s">
        <v>504</v>
      </c>
      <c r="N770" s="31" t="s">
        <v>544</v>
      </c>
      <c r="P770" s="65">
        <f t="shared" si="476"/>
        <v>30</v>
      </c>
      <c r="Q770" t="str">
        <f t="shared" si="477"/>
        <v>Crédito</v>
      </c>
      <c r="R770">
        <f t="shared" si="478"/>
        <v>1</v>
      </c>
      <c r="S770">
        <f t="shared" si="479"/>
        <v>12</v>
      </c>
      <c r="T770">
        <f t="shared" si="480"/>
        <v>2024</v>
      </c>
      <c r="U770">
        <f t="shared" si="481"/>
        <v>1</v>
      </c>
      <c r="V770">
        <f t="shared" si="482"/>
        <v>11</v>
      </c>
      <c r="W770">
        <f t="shared" si="483"/>
        <v>2024</v>
      </c>
      <c r="X770" s="59">
        <f t="shared" si="484"/>
        <v>41037.410000000003</v>
      </c>
      <c r="Y770" s="59">
        <f t="shared" si="485"/>
        <v>47603.4</v>
      </c>
      <c r="Z770" t="str">
        <f t="shared" si="486"/>
        <v>Vencido</v>
      </c>
      <c r="AA770" s="39">
        <v>46136</v>
      </c>
      <c r="AB770" s="33">
        <f t="shared" si="487"/>
        <v>4</v>
      </c>
      <c r="AC770" s="33">
        <f t="shared" si="488"/>
        <v>17</v>
      </c>
      <c r="AD770" s="33">
        <f t="shared" si="489"/>
        <v>510</v>
      </c>
      <c r="AE770" s="36">
        <f t="shared" si="490"/>
        <v>0</v>
      </c>
      <c r="AF770" s="36">
        <f t="shared" si="491"/>
        <v>0</v>
      </c>
      <c r="AG770" s="36">
        <f t="shared" si="492"/>
        <v>41037.410000000003</v>
      </c>
      <c r="AH770" s="36">
        <f t="shared" si="493"/>
        <v>0</v>
      </c>
    </row>
    <row r="771" spans="1:34" x14ac:dyDescent="0.35">
      <c r="A771" s="31" t="s">
        <v>751</v>
      </c>
      <c r="B771" s="31" t="s">
        <v>752</v>
      </c>
      <c r="C771" s="31" t="s">
        <v>549</v>
      </c>
      <c r="D771" s="31" t="s">
        <v>753</v>
      </c>
      <c r="E771" s="30">
        <v>45600</v>
      </c>
      <c r="F771" s="30">
        <v>45630</v>
      </c>
      <c r="G771" s="31" t="s">
        <v>395</v>
      </c>
      <c r="H771" s="31">
        <v>-10340</v>
      </c>
      <c r="I771" s="31">
        <v>-1654.4</v>
      </c>
      <c r="J771" s="31">
        <v>-11994.4</v>
      </c>
      <c r="K771" s="31">
        <v>-11994.4</v>
      </c>
      <c r="L771" s="31">
        <v>11994.4</v>
      </c>
      <c r="M771" s="31" t="s">
        <v>504</v>
      </c>
      <c r="N771" s="31" t="s">
        <v>544</v>
      </c>
      <c r="P771" s="65">
        <f t="shared" si="476"/>
        <v>30</v>
      </c>
      <c r="Q771" t="str">
        <f t="shared" si="477"/>
        <v>Crédito</v>
      </c>
      <c r="R771">
        <f t="shared" si="478"/>
        <v>4</v>
      </c>
      <c r="S771">
        <f t="shared" si="479"/>
        <v>12</v>
      </c>
      <c r="T771">
        <f t="shared" si="480"/>
        <v>2024</v>
      </c>
      <c r="U771">
        <f t="shared" si="481"/>
        <v>4</v>
      </c>
      <c r="V771">
        <f t="shared" si="482"/>
        <v>11</v>
      </c>
      <c r="W771">
        <f t="shared" si="483"/>
        <v>2024</v>
      </c>
      <c r="X771" s="59">
        <f t="shared" si="484"/>
        <v>10340</v>
      </c>
      <c r="Y771" s="59">
        <f t="shared" si="485"/>
        <v>11994.4</v>
      </c>
      <c r="Z771" t="str">
        <f t="shared" si="486"/>
        <v>Vencido</v>
      </c>
      <c r="AA771" s="39">
        <v>46136</v>
      </c>
      <c r="AB771" s="33">
        <f t="shared" ref="AB771" si="494">MONTH(AA771)</f>
        <v>4</v>
      </c>
      <c r="AC771" s="33">
        <f t="shared" ref="AC771" si="495">WEEKNUM(AA771)</f>
        <v>17</v>
      </c>
      <c r="AD771" s="33">
        <f t="shared" ref="AD771" si="496">IF(Z771="Vencido",AA771-F771+1,0)</f>
        <v>507</v>
      </c>
      <c r="AE771" s="36">
        <f t="shared" ref="AE771" si="497">IF(AD771&gt;0,IF(AD771&lt;31,X771,0),0)</f>
        <v>0</v>
      </c>
      <c r="AF771" s="36">
        <f t="shared" ref="AF771" si="498">IF(AD771&gt;30,IF(AD771&lt;61,X771,0),0)</f>
        <v>0</v>
      </c>
      <c r="AG771" s="36">
        <f t="shared" ref="AG771" si="499">IF(AD771&gt;60,X771,0)</f>
        <v>10340</v>
      </c>
      <c r="AH771" s="36">
        <f t="shared" ref="AH771" si="500">IF(Z771="Vigente",X771,0)</f>
        <v>0</v>
      </c>
    </row>
    <row r="772" spans="1:34" x14ac:dyDescent="0.35">
      <c r="A772" s="31" t="s">
        <v>1838</v>
      </c>
      <c r="B772" s="31" t="s">
        <v>1839</v>
      </c>
      <c r="C772" s="31" t="s">
        <v>834</v>
      </c>
      <c r="D772" s="31" t="s">
        <v>1840</v>
      </c>
      <c r="E772" s="30">
        <v>46127</v>
      </c>
      <c r="F772" s="30">
        <v>46157</v>
      </c>
      <c r="G772" s="31" t="s">
        <v>401</v>
      </c>
      <c r="H772" s="31">
        <v>-37991.360000000001</v>
      </c>
      <c r="I772" s="31">
        <v>-6078.62</v>
      </c>
      <c r="J772" s="31">
        <v>-44069.98</v>
      </c>
      <c r="K772" s="31">
        <v>-2552</v>
      </c>
      <c r="L772" s="31">
        <v>2552</v>
      </c>
      <c r="M772" s="31" t="s">
        <v>504</v>
      </c>
      <c r="N772" s="31" t="s">
        <v>544</v>
      </c>
      <c r="P772" s="65">
        <f t="shared" ref="P772:P835" si="501">+F772-E772</f>
        <v>30</v>
      </c>
      <c r="Q772" t="str">
        <f t="shared" ref="Q772:Q835" si="502">IF(P772&gt;1,"Crédito","Contado")</f>
        <v>Crédito</v>
      </c>
      <c r="R772">
        <f t="shared" ref="R772:R835" si="503">DAY(F772)</f>
        <v>15</v>
      </c>
      <c r="S772">
        <f t="shared" ref="S772:S835" si="504">MONTH(F772)</f>
        <v>5</v>
      </c>
      <c r="T772">
        <f t="shared" ref="T772:T835" si="505">YEAR(F772)</f>
        <v>2026</v>
      </c>
      <c r="U772">
        <f t="shared" ref="U772:U835" si="506">DAY(E772)</f>
        <v>15</v>
      </c>
      <c r="V772">
        <f t="shared" ref="V772:V835" si="507">MONTH(E772)</f>
        <v>4</v>
      </c>
      <c r="W772">
        <f t="shared" ref="W772:W835" si="508">YEAR(E772)</f>
        <v>2026</v>
      </c>
      <c r="X772" s="59">
        <f t="shared" ref="X772:X835" si="509">+H772*-1</f>
        <v>37991.360000000001</v>
      </c>
      <c r="Y772" s="59">
        <f t="shared" ref="Y772:Y835" si="510">+J772*-1</f>
        <v>44069.98</v>
      </c>
      <c r="Z772" t="str">
        <f t="shared" ref="Z772:Z835" si="511">IF(F772&gt;AA772,"Vigente","Vencido")</f>
        <v>Vigente</v>
      </c>
      <c r="AA772" s="39">
        <v>46129</v>
      </c>
      <c r="AB772" s="33">
        <f t="shared" ref="AB772:AB835" si="512">MONTH(AA772)</f>
        <v>4</v>
      </c>
      <c r="AC772" s="33">
        <f t="shared" ref="AC772:AC835" si="513">WEEKNUM(AA772)</f>
        <v>16</v>
      </c>
      <c r="AD772" s="33">
        <f t="shared" ref="AD772:AD835" si="514">IF(Z772="Vencido",AA772-F772+1,0)</f>
        <v>0</v>
      </c>
      <c r="AE772" s="36">
        <f t="shared" ref="AE772:AE835" si="515">IF(AD772&gt;0,IF(AD772&lt;31,X772,0),0)</f>
        <v>0</v>
      </c>
      <c r="AF772" s="36">
        <f t="shared" ref="AF772:AF835" si="516">IF(AD772&gt;30,IF(AD772&lt;61,X772,0),0)</f>
        <v>0</v>
      </c>
      <c r="AG772" s="36">
        <f t="shared" ref="AG772:AG835" si="517">IF(AD772&gt;60,X772,0)</f>
        <v>0</v>
      </c>
      <c r="AH772" s="36">
        <f t="shared" ref="AH772:AH835" si="518">IF(Z772="Vigente",X772,0)</f>
        <v>37991.360000000001</v>
      </c>
    </row>
    <row r="773" spans="1:34" x14ac:dyDescent="0.35">
      <c r="A773" s="31" t="s">
        <v>1841</v>
      </c>
      <c r="B773" s="31" t="s">
        <v>1842</v>
      </c>
      <c r="C773" s="31" t="s">
        <v>1183</v>
      </c>
      <c r="D773" s="31" t="s">
        <v>1843</v>
      </c>
      <c r="E773" s="30">
        <v>46129</v>
      </c>
      <c r="F773" s="30">
        <v>46159</v>
      </c>
      <c r="G773" s="31" t="s">
        <v>401</v>
      </c>
      <c r="H773" s="31">
        <v>-72543.66</v>
      </c>
      <c r="I773" s="31"/>
      <c r="J773" s="31">
        <v>-72543.66</v>
      </c>
      <c r="K773" s="31">
        <v>-4200</v>
      </c>
      <c r="L773" s="31">
        <v>4200</v>
      </c>
      <c r="M773" s="31" t="s">
        <v>504</v>
      </c>
      <c r="N773" s="31" t="s">
        <v>544</v>
      </c>
      <c r="P773" s="65">
        <f t="shared" si="501"/>
        <v>30</v>
      </c>
      <c r="Q773" t="str">
        <f t="shared" si="502"/>
        <v>Crédito</v>
      </c>
      <c r="R773">
        <f t="shared" si="503"/>
        <v>17</v>
      </c>
      <c r="S773">
        <f t="shared" si="504"/>
        <v>5</v>
      </c>
      <c r="T773">
        <f t="shared" si="505"/>
        <v>2026</v>
      </c>
      <c r="U773">
        <f t="shared" si="506"/>
        <v>17</v>
      </c>
      <c r="V773">
        <f t="shared" si="507"/>
        <v>4</v>
      </c>
      <c r="W773">
        <f t="shared" si="508"/>
        <v>2026</v>
      </c>
      <c r="X773" s="59">
        <f t="shared" si="509"/>
        <v>72543.66</v>
      </c>
      <c r="Y773" s="59">
        <f t="shared" si="510"/>
        <v>72543.66</v>
      </c>
      <c r="Z773" t="str">
        <f t="shared" si="511"/>
        <v>Vigente</v>
      </c>
      <c r="AA773" s="39">
        <v>46129</v>
      </c>
      <c r="AB773" s="33">
        <f t="shared" si="512"/>
        <v>4</v>
      </c>
      <c r="AC773" s="33">
        <f t="shared" si="513"/>
        <v>16</v>
      </c>
      <c r="AD773" s="33">
        <f t="shared" si="514"/>
        <v>0</v>
      </c>
      <c r="AE773" s="36">
        <f t="shared" si="515"/>
        <v>0</v>
      </c>
      <c r="AF773" s="36">
        <f t="shared" si="516"/>
        <v>0</v>
      </c>
      <c r="AG773" s="36">
        <f t="shared" si="517"/>
        <v>0</v>
      </c>
      <c r="AH773" s="36">
        <f t="shared" si="518"/>
        <v>72543.66</v>
      </c>
    </row>
    <row r="774" spans="1:34" x14ac:dyDescent="0.35">
      <c r="A774" s="31" t="s">
        <v>1844</v>
      </c>
      <c r="B774" s="31" t="s">
        <v>1845</v>
      </c>
      <c r="C774" s="31" t="s">
        <v>1183</v>
      </c>
      <c r="D774" s="31" t="s">
        <v>1846</v>
      </c>
      <c r="E774" s="30">
        <v>46127</v>
      </c>
      <c r="F774" s="30">
        <v>46157</v>
      </c>
      <c r="G774" s="31" t="s">
        <v>401</v>
      </c>
      <c r="H774" s="31">
        <v>-36264.480000000003</v>
      </c>
      <c r="I774" s="31"/>
      <c r="J774" s="31">
        <v>-36264.480000000003</v>
      </c>
      <c r="K774" s="31">
        <v>-2100</v>
      </c>
      <c r="L774" s="31">
        <v>2100</v>
      </c>
      <c r="M774" s="31" t="s">
        <v>504</v>
      </c>
      <c r="N774" s="31" t="s">
        <v>544</v>
      </c>
      <c r="P774" s="65">
        <f t="shared" si="501"/>
        <v>30</v>
      </c>
      <c r="Q774" t="str">
        <f t="shared" si="502"/>
        <v>Crédito</v>
      </c>
      <c r="R774">
        <f t="shared" si="503"/>
        <v>15</v>
      </c>
      <c r="S774">
        <f t="shared" si="504"/>
        <v>5</v>
      </c>
      <c r="T774">
        <f t="shared" si="505"/>
        <v>2026</v>
      </c>
      <c r="U774">
        <f t="shared" si="506"/>
        <v>15</v>
      </c>
      <c r="V774">
        <f t="shared" si="507"/>
        <v>4</v>
      </c>
      <c r="W774">
        <f t="shared" si="508"/>
        <v>2026</v>
      </c>
      <c r="X774" s="59">
        <f t="shared" si="509"/>
        <v>36264.480000000003</v>
      </c>
      <c r="Y774" s="59">
        <f t="shared" si="510"/>
        <v>36264.480000000003</v>
      </c>
      <c r="Z774" t="str">
        <f t="shared" si="511"/>
        <v>Vigente</v>
      </c>
      <c r="AA774" s="39">
        <v>46129</v>
      </c>
      <c r="AB774" s="33">
        <f t="shared" si="512"/>
        <v>4</v>
      </c>
      <c r="AC774" s="33">
        <f t="shared" si="513"/>
        <v>16</v>
      </c>
      <c r="AD774" s="33">
        <f t="shared" si="514"/>
        <v>0</v>
      </c>
      <c r="AE774" s="36">
        <f t="shared" si="515"/>
        <v>0</v>
      </c>
      <c r="AF774" s="36">
        <f t="shared" si="516"/>
        <v>0</v>
      </c>
      <c r="AG774" s="36">
        <f t="shared" si="517"/>
        <v>0</v>
      </c>
      <c r="AH774" s="36">
        <f t="shared" si="518"/>
        <v>36264.480000000003</v>
      </c>
    </row>
    <row r="775" spans="1:34" x14ac:dyDescent="0.35">
      <c r="A775" s="31" t="s">
        <v>1847</v>
      </c>
      <c r="B775" s="31" t="s">
        <v>1848</v>
      </c>
      <c r="C775" s="31" t="s">
        <v>801</v>
      </c>
      <c r="D775" s="31" t="s">
        <v>1849</v>
      </c>
      <c r="E775" s="30">
        <v>46125</v>
      </c>
      <c r="F775" s="30">
        <v>46155</v>
      </c>
      <c r="G775" s="31" t="s">
        <v>395</v>
      </c>
      <c r="H775" s="31">
        <v>-49860</v>
      </c>
      <c r="I775" s="31">
        <v>-7977.6</v>
      </c>
      <c r="J775" s="31">
        <v>-57837.599999999999</v>
      </c>
      <c r="K775" s="31">
        <v>-57837.599999999999</v>
      </c>
      <c r="L775" s="31">
        <v>57837.599999999999</v>
      </c>
      <c r="M775" s="31" t="s">
        <v>504</v>
      </c>
      <c r="N775" s="31" t="s">
        <v>544</v>
      </c>
      <c r="P775" s="65">
        <f t="shared" si="501"/>
        <v>30</v>
      </c>
      <c r="Q775" t="str">
        <f t="shared" si="502"/>
        <v>Crédito</v>
      </c>
      <c r="R775">
        <f t="shared" si="503"/>
        <v>13</v>
      </c>
      <c r="S775">
        <f t="shared" si="504"/>
        <v>5</v>
      </c>
      <c r="T775">
        <f t="shared" si="505"/>
        <v>2026</v>
      </c>
      <c r="U775">
        <f t="shared" si="506"/>
        <v>13</v>
      </c>
      <c r="V775">
        <f t="shared" si="507"/>
        <v>4</v>
      </c>
      <c r="W775">
        <f t="shared" si="508"/>
        <v>2026</v>
      </c>
      <c r="X775" s="59">
        <f t="shared" si="509"/>
        <v>49860</v>
      </c>
      <c r="Y775" s="59">
        <f t="shared" si="510"/>
        <v>57837.599999999999</v>
      </c>
      <c r="Z775" t="str">
        <f t="shared" si="511"/>
        <v>Vigente</v>
      </c>
      <c r="AA775" s="39">
        <v>46129</v>
      </c>
      <c r="AB775" s="33">
        <f t="shared" si="512"/>
        <v>4</v>
      </c>
      <c r="AC775" s="33">
        <f t="shared" si="513"/>
        <v>16</v>
      </c>
      <c r="AD775" s="33">
        <f t="shared" si="514"/>
        <v>0</v>
      </c>
      <c r="AE775" s="36">
        <f t="shared" si="515"/>
        <v>0</v>
      </c>
      <c r="AF775" s="36">
        <f t="shared" si="516"/>
        <v>0</v>
      </c>
      <c r="AG775" s="36">
        <f t="shared" si="517"/>
        <v>0</v>
      </c>
      <c r="AH775" s="36">
        <f t="shared" si="518"/>
        <v>49860</v>
      </c>
    </row>
    <row r="776" spans="1:34" x14ac:dyDescent="0.35">
      <c r="A776" s="31" t="s">
        <v>1850</v>
      </c>
      <c r="B776" s="31" t="s">
        <v>1851</v>
      </c>
      <c r="C776" s="31" t="s">
        <v>674</v>
      </c>
      <c r="D776" s="31" t="s">
        <v>1852</v>
      </c>
      <c r="E776" s="30">
        <v>46121</v>
      </c>
      <c r="F776" s="30">
        <v>46151</v>
      </c>
      <c r="G776" s="31" t="s">
        <v>401</v>
      </c>
      <c r="H776" s="31">
        <v>-277954.57</v>
      </c>
      <c r="I776" s="31">
        <v>-44472.73</v>
      </c>
      <c r="J776" s="31">
        <v>-322427.3</v>
      </c>
      <c r="K776" s="31">
        <v>-18513.599999999999</v>
      </c>
      <c r="L776" s="31">
        <v>18513.599999999999</v>
      </c>
      <c r="M776" s="31" t="s">
        <v>504</v>
      </c>
      <c r="N776" s="31" t="s">
        <v>544</v>
      </c>
      <c r="P776" s="65">
        <f t="shared" si="501"/>
        <v>30</v>
      </c>
      <c r="Q776" t="str">
        <f t="shared" si="502"/>
        <v>Crédito</v>
      </c>
      <c r="R776">
        <f t="shared" si="503"/>
        <v>9</v>
      </c>
      <c r="S776">
        <f t="shared" si="504"/>
        <v>5</v>
      </c>
      <c r="T776">
        <f t="shared" si="505"/>
        <v>2026</v>
      </c>
      <c r="U776">
        <f t="shared" si="506"/>
        <v>9</v>
      </c>
      <c r="V776">
        <f t="shared" si="507"/>
        <v>4</v>
      </c>
      <c r="W776">
        <f t="shared" si="508"/>
        <v>2026</v>
      </c>
      <c r="X776" s="59">
        <f t="shared" si="509"/>
        <v>277954.57</v>
      </c>
      <c r="Y776" s="59">
        <f t="shared" si="510"/>
        <v>322427.3</v>
      </c>
      <c r="Z776" t="str">
        <f t="shared" si="511"/>
        <v>Vigente</v>
      </c>
      <c r="AA776" s="39">
        <v>46129</v>
      </c>
      <c r="AB776" s="33">
        <f t="shared" si="512"/>
        <v>4</v>
      </c>
      <c r="AC776" s="33">
        <f t="shared" si="513"/>
        <v>16</v>
      </c>
      <c r="AD776" s="33">
        <f t="shared" si="514"/>
        <v>0</v>
      </c>
      <c r="AE776" s="36">
        <f t="shared" si="515"/>
        <v>0</v>
      </c>
      <c r="AF776" s="36">
        <f t="shared" si="516"/>
        <v>0</v>
      </c>
      <c r="AG776" s="36">
        <f t="shared" si="517"/>
        <v>0</v>
      </c>
      <c r="AH776" s="36">
        <f t="shared" si="518"/>
        <v>277954.57</v>
      </c>
    </row>
    <row r="777" spans="1:34" x14ac:dyDescent="0.35">
      <c r="A777" s="31" t="s">
        <v>1853</v>
      </c>
      <c r="B777" s="31" t="s">
        <v>1854</v>
      </c>
      <c r="C777" s="31" t="s">
        <v>674</v>
      </c>
      <c r="D777" s="31" t="s">
        <v>1855</v>
      </c>
      <c r="E777" s="30">
        <v>46121</v>
      </c>
      <c r="F777" s="30">
        <v>46151</v>
      </c>
      <c r="G777" s="31" t="s">
        <v>395</v>
      </c>
      <c r="H777" s="31">
        <v>-12000</v>
      </c>
      <c r="I777" s="31">
        <v>-1920</v>
      </c>
      <c r="J777" s="31">
        <v>-13920</v>
      </c>
      <c r="K777" s="31">
        <v>-13920</v>
      </c>
      <c r="L777" s="31">
        <v>13920</v>
      </c>
      <c r="M777" s="31" t="s">
        <v>504</v>
      </c>
      <c r="N777" s="31" t="s">
        <v>544</v>
      </c>
      <c r="P777" s="65">
        <f t="shared" si="501"/>
        <v>30</v>
      </c>
      <c r="Q777" t="str">
        <f t="shared" si="502"/>
        <v>Crédito</v>
      </c>
      <c r="R777">
        <f t="shared" si="503"/>
        <v>9</v>
      </c>
      <c r="S777">
        <f t="shared" si="504"/>
        <v>5</v>
      </c>
      <c r="T777">
        <f t="shared" si="505"/>
        <v>2026</v>
      </c>
      <c r="U777">
        <f t="shared" si="506"/>
        <v>9</v>
      </c>
      <c r="V777">
        <f t="shared" si="507"/>
        <v>4</v>
      </c>
      <c r="W777">
        <f t="shared" si="508"/>
        <v>2026</v>
      </c>
      <c r="X777" s="59">
        <f t="shared" si="509"/>
        <v>12000</v>
      </c>
      <c r="Y777" s="59">
        <f t="shared" si="510"/>
        <v>13920</v>
      </c>
      <c r="Z777" t="str">
        <f t="shared" si="511"/>
        <v>Vigente</v>
      </c>
      <c r="AA777" s="39">
        <v>46129</v>
      </c>
      <c r="AB777" s="33">
        <f t="shared" si="512"/>
        <v>4</v>
      </c>
      <c r="AC777" s="33">
        <f t="shared" si="513"/>
        <v>16</v>
      </c>
      <c r="AD777" s="33">
        <f t="shared" si="514"/>
        <v>0</v>
      </c>
      <c r="AE777" s="36">
        <f t="shared" si="515"/>
        <v>0</v>
      </c>
      <c r="AF777" s="36">
        <f t="shared" si="516"/>
        <v>0</v>
      </c>
      <c r="AG777" s="36">
        <f t="shared" si="517"/>
        <v>0</v>
      </c>
      <c r="AH777" s="36">
        <f t="shared" si="518"/>
        <v>12000</v>
      </c>
    </row>
    <row r="778" spans="1:34" x14ac:dyDescent="0.35">
      <c r="A778" s="31" t="s">
        <v>1856</v>
      </c>
      <c r="B778" s="31" t="s">
        <v>1857</v>
      </c>
      <c r="C778" s="31" t="s">
        <v>674</v>
      </c>
      <c r="D778" s="31" t="s">
        <v>1858</v>
      </c>
      <c r="E778" s="30">
        <v>46125</v>
      </c>
      <c r="F778" s="30">
        <v>46155</v>
      </c>
      <c r="G778" s="31" t="s">
        <v>395</v>
      </c>
      <c r="H778" s="31">
        <v>-19200</v>
      </c>
      <c r="I778" s="31">
        <v>-3072</v>
      </c>
      <c r="J778" s="31">
        <v>-22272</v>
      </c>
      <c r="K778" s="31">
        <v>-22272</v>
      </c>
      <c r="L778" s="31">
        <v>22272</v>
      </c>
      <c r="M778" s="31" t="s">
        <v>504</v>
      </c>
      <c r="N778" s="31" t="s">
        <v>544</v>
      </c>
      <c r="P778" s="65">
        <f t="shared" si="501"/>
        <v>30</v>
      </c>
      <c r="Q778" t="str">
        <f t="shared" si="502"/>
        <v>Crédito</v>
      </c>
      <c r="R778">
        <f t="shared" si="503"/>
        <v>13</v>
      </c>
      <c r="S778">
        <f t="shared" si="504"/>
        <v>5</v>
      </c>
      <c r="T778">
        <f t="shared" si="505"/>
        <v>2026</v>
      </c>
      <c r="U778">
        <f t="shared" si="506"/>
        <v>13</v>
      </c>
      <c r="V778">
        <f t="shared" si="507"/>
        <v>4</v>
      </c>
      <c r="W778">
        <f t="shared" si="508"/>
        <v>2026</v>
      </c>
      <c r="X778" s="59">
        <f t="shared" si="509"/>
        <v>19200</v>
      </c>
      <c r="Y778" s="59">
        <f t="shared" si="510"/>
        <v>22272</v>
      </c>
      <c r="Z778" t="str">
        <f t="shared" si="511"/>
        <v>Vigente</v>
      </c>
      <c r="AA778" s="39">
        <v>46129</v>
      </c>
      <c r="AB778" s="33">
        <f t="shared" si="512"/>
        <v>4</v>
      </c>
      <c r="AC778" s="33">
        <f t="shared" si="513"/>
        <v>16</v>
      </c>
      <c r="AD778" s="33">
        <f t="shared" si="514"/>
        <v>0</v>
      </c>
      <c r="AE778" s="36">
        <f t="shared" si="515"/>
        <v>0</v>
      </c>
      <c r="AF778" s="36">
        <f t="shared" si="516"/>
        <v>0</v>
      </c>
      <c r="AG778" s="36">
        <f t="shared" si="517"/>
        <v>0</v>
      </c>
      <c r="AH778" s="36">
        <f t="shared" si="518"/>
        <v>19200</v>
      </c>
    </row>
    <row r="779" spans="1:34" x14ac:dyDescent="0.35">
      <c r="A779" s="31" t="s">
        <v>1859</v>
      </c>
      <c r="B779" s="31" t="s">
        <v>1860</v>
      </c>
      <c r="C779" s="31" t="s">
        <v>400</v>
      </c>
      <c r="D779" s="31" t="s">
        <v>1861</v>
      </c>
      <c r="E779" s="30">
        <v>46125</v>
      </c>
      <c r="F779" s="30">
        <v>46155</v>
      </c>
      <c r="G779" s="31" t="s">
        <v>401</v>
      </c>
      <c r="H779" s="31">
        <v>-48947.58</v>
      </c>
      <c r="I779" s="31">
        <v>-7831.61</v>
      </c>
      <c r="J779" s="31">
        <v>-56779.19</v>
      </c>
      <c r="K779" s="31">
        <v>-3281.41</v>
      </c>
      <c r="L779" s="31">
        <v>3281.41</v>
      </c>
      <c r="M779" s="31" t="s">
        <v>504</v>
      </c>
      <c r="N779" s="31" t="s">
        <v>544</v>
      </c>
      <c r="P779" s="65">
        <f t="shared" si="501"/>
        <v>30</v>
      </c>
      <c r="Q779" t="str">
        <f t="shared" si="502"/>
        <v>Crédito</v>
      </c>
      <c r="R779">
        <f t="shared" si="503"/>
        <v>13</v>
      </c>
      <c r="S779">
        <f t="shared" si="504"/>
        <v>5</v>
      </c>
      <c r="T779">
        <f t="shared" si="505"/>
        <v>2026</v>
      </c>
      <c r="U779">
        <f t="shared" si="506"/>
        <v>13</v>
      </c>
      <c r="V779">
        <f t="shared" si="507"/>
        <v>4</v>
      </c>
      <c r="W779">
        <f t="shared" si="508"/>
        <v>2026</v>
      </c>
      <c r="X779" s="59">
        <f t="shared" si="509"/>
        <v>48947.58</v>
      </c>
      <c r="Y779" s="59">
        <f t="shared" si="510"/>
        <v>56779.19</v>
      </c>
      <c r="Z779" t="str">
        <f t="shared" si="511"/>
        <v>Vigente</v>
      </c>
      <c r="AA779" s="39">
        <v>46129</v>
      </c>
      <c r="AB779" s="33">
        <f t="shared" si="512"/>
        <v>4</v>
      </c>
      <c r="AC779" s="33">
        <f t="shared" si="513"/>
        <v>16</v>
      </c>
      <c r="AD779" s="33">
        <f t="shared" si="514"/>
        <v>0</v>
      </c>
      <c r="AE779" s="36">
        <f t="shared" si="515"/>
        <v>0</v>
      </c>
      <c r="AF779" s="36">
        <f t="shared" si="516"/>
        <v>0</v>
      </c>
      <c r="AG779" s="36">
        <f t="shared" si="517"/>
        <v>0</v>
      </c>
      <c r="AH779" s="36">
        <f t="shared" si="518"/>
        <v>48947.58</v>
      </c>
    </row>
    <row r="780" spans="1:34" x14ac:dyDescent="0.35">
      <c r="A780" s="31" t="s">
        <v>1862</v>
      </c>
      <c r="B780" s="31" t="s">
        <v>1860</v>
      </c>
      <c r="C780" s="31" t="s">
        <v>400</v>
      </c>
      <c r="D780" s="31" t="s">
        <v>1863</v>
      </c>
      <c r="E780" s="30">
        <v>46125</v>
      </c>
      <c r="F780" s="30">
        <v>46155</v>
      </c>
      <c r="G780" s="31" t="s">
        <v>401</v>
      </c>
      <c r="H780" s="31">
        <v>-12236.89</v>
      </c>
      <c r="I780" s="31">
        <v>-1957.9</v>
      </c>
      <c r="J780" s="31">
        <v>-14194.79</v>
      </c>
      <c r="K780" s="31">
        <v>-820.35</v>
      </c>
      <c r="L780" s="31">
        <v>820.35</v>
      </c>
      <c r="M780" s="31" t="s">
        <v>504</v>
      </c>
      <c r="N780" s="31" t="s">
        <v>544</v>
      </c>
      <c r="P780" s="65">
        <f t="shared" si="501"/>
        <v>30</v>
      </c>
      <c r="Q780" t="str">
        <f t="shared" si="502"/>
        <v>Crédito</v>
      </c>
      <c r="R780">
        <f t="shared" si="503"/>
        <v>13</v>
      </c>
      <c r="S780">
        <f t="shared" si="504"/>
        <v>5</v>
      </c>
      <c r="T780">
        <f t="shared" si="505"/>
        <v>2026</v>
      </c>
      <c r="U780">
        <f t="shared" si="506"/>
        <v>13</v>
      </c>
      <c r="V780">
        <f t="shared" si="507"/>
        <v>4</v>
      </c>
      <c r="W780">
        <f t="shared" si="508"/>
        <v>2026</v>
      </c>
      <c r="X780" s="59">
        <f t="shared" si="509"/>
        <v>12236.89</v>
      </c>
      <c r="Y780" s="59">
        <f t="shared" si="510"/>
        <v>14194.79</v>
      </c>
      <c r="Z780" t="str">
        <f t="shared" si="511"/>
        <v>Vigente</v>
      </c>
      <c r="AA780" s="39">
        <v>46129</v>
      </c>
      <c r="AB780" s="33">
        <f t="shared" si="512"/>
        <v>4</v>
      </c>
      <c r="AC780" s="33">
        <f t="shared" si="513"/>
        <v>16</v>
      </c>
      <c r="AD780" s="33">
        <f t="shared" si="514"/>
        <v>0</v>
      </c>
      <c r="AE780" s="36">
        <f t="shared" si="515"/>
        <v>0</v>
      </c>
      <c r="AF780" s="36">
        <f t="shared" si="516"/>
        <v>0</v>
      </c>
      <c r="AG780" s="36">
        <f t="shared" si="517"/>
        <v>0</v>
      </c>
      <c r="AH780" s="36">
        <f t="shared" si="518"/>
        <v>12236.89</v>
      </c>
    </row>
    <row r="781" spans="1:34" x14ac:dyDescent="0.35">
      <c r="A781" s="31" t="s">
        <v>1864</v>
      </c>
      <c r="B781" s="31" t="s">
        <v>1865</v>
      </c>
      <c r="C781" s="31" t="s">
        <v>400</v>
      </c>
      <c r="D781" s="31" t="s">
        <v>1866</v>
      </c>
      <c r="E781" s="30">
        <v>46125</v>
      </c>
      <c r="F781" s="30">
        <v>46155</v>
      </c>
      <c r="G781" s="31" t="s">
        <v>401</v>
      </c>
      <c r="H781" s="31">
        <v>-73421.36</v>
      </c>
      <c r="I781" s="31">
        <v>-11747.42</v>
      </c>
      <c r="J781" s="31">
        <v>-85168.78</v>
      </c>
      <c r="K781" s="31">
        <v>-4922.1099999999997</v>
      </c>
      <c r="L781" s="31">
        <v>4922.1099999999997</v>
      </c>
      <c r="M781" s="31" t="s">
        <v>504</v>
      </c>
      <c r="N781" s="31" t="s">
        <v>544</v>
      </c>
      <c r="P781" s="65">
        <f t="shared" si="501"/>
        <v>30</v>
      </c>
      <c r="Q781" t="str">
        <f t="shared" si="502"/>
        <v>Crédito</v>
      </c>
      <c r="R781">
        <f t="shared" si="503"/>
        <v>13</v>
      </c>
      <c r="S781">
        <f t="shared" si="504"/>
        <v>5</v>
      </c>
      <c r="T781">
        <f t="shared" si="505"/>
        <v>2026</v>
      </c>
      <c r="U781">
        <f t="shared" si="506"/>
        <v>13</v>
      </c>
      <c r="V781">
        <f t="shared" si="507"/>
        <v>4</v>
      </c>
      <c r="W781">
        <f t="shared" si="508"/>
        <v>2026</v>
      </c>
      <c r="X781" s="59">
        <f t="shared" si="509"/>
        <v>73421.36</v>
      </c>
      <c r="Y781" s="59">
        <f t="shared" si="510"/>
        <v>85168.78</v>
      </c>
      <c r="Z781" t="str">
        <f t="shared" si="511"/>
        <v>Vigente</v>
      </c>
      <c r="AA781" s="39">
        <v>46129</v>
      </c>
      <c r="AB781" s="33">
        <f t="shared" si="512"/>
        <v>4</v>
      </c>
      <c r="AC781" s="33">
        <f t="shared" si="513"/>
        <v>16</v>
      </c>
      <c r="AD781" s="33">
        <f t="shared" si="514"/>
        <v>0</v>
      </c>
      <c r="AE781" s="36">
        <f t="shared" si="515"/>
        <v>0</v>
      </c>
      <c r="AF781" s="36">
        <f t="shared" si="516"/>
        <v>0</v>
      </c>
      <c r="AG781" s="36">
        <f t="shared" si="517"/>
        <v>0</v>
      </c>
      <c r="AH781" s="36">
        <f t="shared" si="518"/>
        <v>73421.36</v>
      </c>
    </row>
    <row r="782" spans="1:34" x14ac:dyDescent="0.35">
      <c r="A782" s="31" t="s">
        <v>1867</v>
      </c>
      <c r="B782" s="31" t="s">
        <v>1868</v>
      </c>
      <c r="C782" s="31" t="s">
        <v>400</v>
      </c>
      <c r="D782" s="31" t="s">
        <v>1869</v>
      </c>
      <c r="E782" s="30">
        <v>46125</v>
      </c>
      <c r="F782" s="30">
        <v>46155</v>
      </c>
      <c r="G782" s="31" t="s">
        <v>401</v>
      </c>
      <c r="H782" s="31">
        <v>-12236.89</v>
      </c>
      <c r="I782" s="31">
        <v>-1957.9</v>
      </c>
      <c r="J782" s="31">
        <v>-14194.79</v>
      </c>
      <c r="K782" s="31">
        <v>-820.35</v>
      </c>
      <c r="L782" s="31">
        <v>820.35</v>
      </c>
      <c r="M782" s="31" t="s">
        <v>504</v>
      </c>
      <c r="N782" s="31" t="s">
        <v>544</v>
      </c>
      <c r="P782" s="65">
        <f t="shared" si="501"/>
        <v>30</v>
      </c>
      <c r="Q782" t="str">
        <f t="shared" si="502"/>
        <v>Crédito</v>
      </c>
      <c r="R782">
        <f t="shared" si="503"/>
        <v>13</v>
      </c>
      <c r="S782">
        <f t="shared" si="504"/>
        <v>5</v>
      </c>
      <c r="T782">
        <f t="shared" si="505"/>
        <v>2026</v>
      </c>
      <c r="U782">
        <f t="shared" si="506"/>
        <v>13</v>
      </c>
      <c r="V782">
        <f t="shared" si="507"/>
        <v>4</v>
      </c>
      <c r="W782">
        <f t="shared" si="508"/>
        <v>2026</v>
      </c>
      <c r="X782" s="59">
        <f t="shared" si="509"/>
        <v>12236.89</v>
      </c>
      <c r="Y782" s="59">
        <f t="shared" si="510"/>
        <v>14194.79</v>
      </c>
      <c r="Z782" t="str">
        <f t="shared" si="511"/>
        <v>Vigente</v>
      </c>
      <c r="AA782" s="39">
        <v>46129</v>
      </c>
      <c r="AB782" s="33">
        <f t="shared" si="512"/>
        <v>4</v>
      </c>
      <c r="AC782" s="33">
        <f t="shared" si="513"/>
        <v>16</v>
      </c>
      <c r="AD782" s="33">
        <f t="shared" si="514"/>
        <v>0</v>
      </c>
      <c r="AE782" s="36">
        <f t="shared" si="515"/>
        <v>0</v>
      </c>
      <c r="AF782" s="36">
        <f t="shared" si="516"/>
        <v>0</v>
      </c>
      <c r="AG782" s="36">
        <f t="shared" si="517"/>
        <v>0</v>
      </c>
      <c r="AH782" s="36">
        <f t="shared" si="518"/>
        <v>12236.89</v>
      </c>
    </row>
    <row r="783" spans="1:34" x14ac:dyDescent="0.35">
      <c r="A783" s="31" t="s">
        <v>1870</v>
      </c>
      <c r="B783" s="31" t="s">
        <v>1871</v>
      </c>
      <c r="C783" s="31" t="s">
        <v>414</v>
      </c>
      <c r="D783" s="31" t="s">
        <v>1872</v>
      </c>
      <c r="E783" s="30">
        <v>46123</v>
      </c>
      <c r="F783" s="30">
        <v>46153</v>
      </c>
      <c r="G783" s="31" t="s">
        <v>395</v>
      </c>
      <c r="H783" s="31">
        <v>-5100</v>
      </c>
      <c r="I783" s="31">
        <v>-816</v>
      </c>
      <c r="J783" s="31">
        <v>-5916</v>
      </c>
      <c r="K783" s="31">
        <v>-5916</v>
      </c>
      <c r="L783" s="31">
        <v>5916</v>
      </c>
      <c r="M783" s="31" t="s">
        <v>504</v>
      </c>
      <c r="N783" s="31" t="s">
        <v>544</v>
      </c>
      <c r="P783" s="65">
        <f t="shared" si="501"/>
        <v>30</v>
      </c>
      <c r="Q783" t="str">
        <f t="shared" si="502"/>
        <v>Crédito</v>
      </c>
      <c r="R783">
        <f t="shared" si="503"/>
        <v>11</v>
      </c>
      <c r="S783">
        <f t="shared" si="504"/>
        <v>5</v>
      </c>
      <c r="T783">
        <f t="shared" si="505"/>
        <v>2026</v>
      </c>
      <c r="U783">
        <f t="shared" si="506"/>
        <v>11</v>
      </c>
      <c r="V783">
        <f t="shared" si="507"/>
        <v>4</v>
      </c>
      <c r="W783">
        <f t="shared" si="508"/>
        <v>2026</v>
      </c>
      <c r="X783" s="59">
        <f t="shared" si="509"/>
        <v>5100</v>
      </c>
      <c r="Y783" s="59">
        <f t="shared" si="510"/>
        <v>5916</v>
      </c>
      <c r="Z783" t="str">
        <f t="shared" si="511"/>
        <v>Vigente</v>
      </c>
      <c r="AA783" s="39">
        <v>46129</v>
      </c>
      <c r="AB783" s="33">
        <f t="shared" si="512"/>
        <v>4</v>
      </c>
      <c r="AC783" s="33">
        <f t="shared" si="513"/>
        <v>16</v>
      </c>
      <c r="AD783" s="33">
        <f t="shared" si="514"/>
        <v>0</v>
      </c>
      <c r="AE783" s="36">
        <f t="shared" si="515"/>
        <v>0</v>
      </c>
      <c r="AF783" s="36">
        <f t="shared" si="516"/>
        <v>0</v>
      </c>
      <c r="AG783" s="36">
        <f t="shared" si="517"/>
        <v>0</v>
      </c>
      <c r="AH783" s="36">
        <f t="shared" si="518"/>
        <v>5100</v>
      </c>
    </row>
    <row r="784" spans="1:34" x14ac:dyDescent="0.35">
      <c r="A784" s="31" t="s">
        <v>1873</v>
      </c>
      <c r="B784" s="31" t="s">
        <v>1874</v>
      </c>
      <c r="C784" s="31" t="s">
        <v>414</v>
      </c>
      <c r="D784" s="31" t="s">
        <v>1875</v>
      </c>
      <c r="E784" s="30">
        <v>46122</v>
      </c>
      <c r="F784" s="30">
        <v>46152</v>
      </c>
      <c r="G784" s="31" t="s">
        <v>395</v>
      </c>
      <c r="H784" s="31">
        <v>-10320</v>
      </c>
      <c r="I784" s="31">
        <v>-1651.2</v>
      </c>
      <c r="J784" s="31">
        <v>-11971.2</v>
      </c>
      <c r="K784" s="31">
        <v>-11971.2</v>
      </c>
      <c r="L784" s="31">
        <v>11971.2</v>
      </c>
      <c r="M784" s="31" t="s">
        <v>504</v>
      </c>
      <c r="N784" s="31" t="s">
        <v>544</v>
      </c>
      <c r="P784" s="65">
        <f t="shared" si="501"/>
        <v>30</v>
      </c>
      <c r="Q784" t="str">
        <f t="shared" si="502"/>
        <v>Crédito</v>
      </c>
      <c r="R784">
        <f t="shared" si="503"/>
        <v>10</v>
      </c>
      <c r="S784">
        <f t="shared" si="504"/>
        <v>5</v>
      </c>
      <c r="T784">
        <f t="shared" si="505"/>
        <v>2026</v>
      </c>
      <c r="U784">
        <f t="shared" si="506"/>
        <v>10</v>
      </c>
      <c r="V784">
        <f t="shared" si="507"/>
        <v>4</v>
      </c>
      <c r="W784">
        <f t="shared" si="508"/>
        <v>2026</v>
      </c>
      <c r="X784" s="59">
        <f t="shared" si="509"/>
        <v>10320</v>
      </c>
      <c r="Y784" s="59">
        <f t="shared" si="510"/>
        <v>11971.2</v>
      </c>
      <c r="Z784" t="str">
        <f t="shared" si="511"/>
        <v>Vigente</v>
      </c>
      <c r="AA784" s="39">
        <v>46129</v>
      </c>
      <c r="AB784" s="33">
        <f t="shared" si="512"/>
        <v>4</v>
      </c>
      <c r="AC784" s="33">
        <f t="shared" si="513"/>
        <v>16</v>
      </c>
      <c r="AD784" s="33">
        <f t="shared" si="514"/>
        <v>0</v>
      </c>
      <c r="AE784" s="36">
        <f t="shared" si="515"/>
        <v>0</v>
      </c>
      <c r="AF784" s="36">
        <f t="shared" si="516"/>
        <v>0</v>
      </c>
      <c r="AG784" s="36">
        <f t="shared" si="517"/>
        <v>0</v>
      </c>
      <c r="AH784" s="36">
        <f t="shared" si="518"/>
        <v>10320</v>
      </c>
    </row>
    <row r="785" spans="1:34" x14ac:dyDescent="0.35">
      <c r="A785" s="31" t="s">
        <v>1876</v>
      </c>
      <c r="B785" s="31" t="s">
        <v>1877</v>
      </c>
      <c r="C785" s="31" t="s">
        <v>1329</v>
      </c>
      <c r="D785" s="31" t="s">
        <v>1878</v>
      </c>
      <c r="E785" s="30">
        <v>46121</v>
      </c>
      <c r="F785" s="30">
        <v>46151</v>
      </c>
      <c r="G785" s="31" t="s">
        <v>401</v>
      </c>
      <c r="H785" s="31">
        <v>-90213.33</v>
      </c>
      <c r="I785" s="31"/>
      <c r="J785" s="31">
        <v>-90213.33</v>
      </c>
      <c r="K785" s="31">
        <v>-5180</v>
      </c>
      <c r="L785" s="31">
        <v>5180</v>
      </c>
      <c r="M785" s="31" t="s">
        <v>504</v>
      </c>
      <c r="N785" s="31" t="s">
        <v>544</v>
      </c>
      <c r="P785" s="65">
        <f t="shared" si="501"/>
        <v>30</v>
      </c>
      <c r="Q785" t="str">
        <f t="shared" si="502"/>
        <v>Crédito</v>
      </c>
      <c r="R785">
        <f t="shared" si="503"/>
        <v>9</v>
      </c>
      <c r="S785">
        <f t="shared" si="504"/>
        <v>5</v>
      </c>
      <c r="T785">
        <f t="shared" si="505"/>
        <v>2026</v>
      </c>
      <c r="U785">
        <f t="shared" si="506"/>
        <v>9</v>
      </c>
      <c r="V785">
        <f t="shared" si="507"/>
        <v>4</v>
      </c>
      <c r="W785">
        <f t="shared" si="508"/>
        <v>2026</v>
      </c>
      <c r="X785" s="59">
        <f t="shared" si="509"/>
        <v>90213.33</v>
      </c>
      <c r="Y785" s="59">
        <f t="shared" si="510"/>
        <v>90213.33</v>
      </c>
      <c r="Z785" t="str">
        <f t="shared" si="511"/>
        <v>Vigente</v>
      </c>
      <c r="AA785" s="39">
        <v>46129</v>
      </c>
      <c r="AB785" s="33">
        <f t="shared" si="512"/>
        <v>4</v>
      </c>
      <c r="AC785" s="33">
        <f t="shared" si="513"/>
        <v>16</v>
      </c>
      <c r="AD785" s="33">
        <f t="shared" si="514"/>
        <v>0</v>
      </c>
      <c r="AE785" s="36">
        <f t="shared" si="515"/>
        <v>0</v>
      </c>
      <c r="AF785" s="36">
        <f t="shared" si="516"/>
        <v>0</v>
      </c>
      <c r="AG785" s="36">
        <f t="shared" si="517"/>
        <v>0</v>
      </c>
      <c r="AH785" s="36">
        <f t="shared" si="518"/>
        <v>90213.33</v>
      </c>
    </row>
    <row r="786" spans="1:34" x14ac:dyDescent="0.35">
      <c r="A786" s="31" t="s">
        <v>1768</v>
      </c>
      <c r="B786" s="31" t="s">
        <v>1769</v>
      </c>
      <c r="C786" s="31" t="s">
        <v>1329</v>
      </c>
      <c r="D786" s="31" t="s">
        <v>1770</v>
      </c>
      <c r="E786" s="30">
        <v>46120</v>
      </c>
      <c r="F786" s="30">
        <v>46150</v>
      </c>
      <c r="G786" s="31" t="s">
        <v>395</v>
      </c>
      <c r="H786" s="31">
        <v>-8580</v>
      </c>
      <c r="I786" s="31">
        <v>-1372.8</v>
      </c>
      <c r="J786" s="31">
        <v>-9952.7999999999993</v>
      </c>
      <c r="K786" s="31">
        <v>-9952.7999999999993</v>
      </c>
      <c r="L786" s="31">
        <v>9952.7999999999993</v>
      </c>
      <c r="M786" s="31" t="s">
        <v>504</v>
      </c>
      <c r="N786" s="31" t="s">
        <v>544</v>
      </c>
      <c r="P786" s="65">
        <f t="shared" si="501"/>
        <v>30</v>
      </c>
      <c r="Q786" t="str">
        <f t="shared" si="502"/>
        <v>Crédito</v>
      </c>
      <c r="R786">
        <f t="shared" si="503"/>
        <v>8</v>
      </c>
      <c r="S786">
        <f t="shared" si="504"/>
        <v>5</v>
      </c>
      <c r="T786">
        <f t="shared" si="505"/>
        <v>2026</v>
      </c>
      <c r="U786">
        <f t="shared" si="506"/>
        <v>8</v>
      </c>
      <c r="V786">
        <f t="shared" si="507"/>
        <v>4</v>
      </c>
      <c r="W786">
        <f t="shared" si="508"/>
        <v>2026</v>
      </c>
      <c r="X786" s="59">
        <f t="shared" si="509"/>
        <v>8580</v>
      </c>
      <c r="Y786" s="59">
        <f t="shared" si="510"/>
        <v>9952.7999999999993</v>
      </c>
      <c r="Z786" t="str">
        <f t="shared" si="511"/>
        <v>Vigente</v>
      </c>
      <c r="AA786" s="39">
        <v>46129</v>
      </c>
      <c r="AB786" s="33">
        <f t="shared" si="512"/>
        <v>4</v>
      </c>
      <c r="AC786" s="33">
        <f t="shared" si="513"/>
        <v>16</v>
      </c>
      <c r="AD786" s="33">
        <f t="shared" si="514"/>
        <v>0</v>
      </c>
      <c r="AE786" s="36">
        <f t="shared" si="515"/>
        <v>0</v>
      </c>
      <c r="AF786" s="36">
        <f t="shared" si="516"/>
        <v>0</v>
      </c>
      <c r="AG786" s="36">
        <f t="shared" si="517"/>
        <v>0</v>
      </c>
      <c r="AH786" s="36">
        <f t="shared" si="518"/>
        <v>8580</v>
      </c>
    </row>
    <row r="787" spans="1:34" x14ac:dyDescent="0.35">
      <c r="A787" s="31" t="s">
        <v>1771</v>
      </c>
      <c r="B787" s="31" t="s">
        <v>1772</v>
      </c>
      <c r="C787" s="31" t="s">
        <v>1329</v>
      </c>
      <c r="D787" s="31" t="s">
        <v>1773</v>
      </c>
      <c r="E787" s="30">
        <v>46120</v>
      </c>
      <c r="F787" s="30">
        <v>46150</v>
      </c>
      <c r="G787" s="31" t="s">
        <v>395</v>
      </c>
      <c r="H787" s="31">
        <v>-10538</v>
      </c>
      <c r="I787" s="31">
        <v>-1686.08</v>
      </c>
      <c r="J787" s="31">
        <v>-12224.08</v>
      </c>
      <c r="K787" s="31">
        <v>-12224.08</v>
      </c>
      <c r="L787" s="31">
        <v>12224.08</v>
      </c>
      <c r="M787" s="31" t="s">
        <v>504</v>
      </c>
      <c r="N787" s="31" t="s">
        <v>544</v>
      </c>
      <c r="P787" s="65">
        <f t="shared" si="501"/>
        <v>30</v>
      </c>
      <c r="Q787" t="str">
        <f t="shared" si="502"/>
        <v>Crédito</v>
      </c>
      <c r="R787">
        <f t="shared" si="503"/>
        <v>8</v>
      </c>
      <c r="S787">
        <f t="shared" si="504"/>
        <v>5</v>
      </c>
      <c r="T787">
        <f t="shared" si="505"/>
        <v>2026</v>
      </c>
      <c r="U787">
        <f t="shared" si="506"/>
        <v>8</v>
      </c>
      <c r="V787">
        <f t="shared" si="507"/>
        <v>4</v>
      </c>
      <c r="W787">
        <f t="shared" si="508"/>
        <v>2026</v>
      </c>
      <c r="X787" s="59">
        <f t="shared" si="509"/>
        <v>10538</v>
      </c>
      <c r="Y787" s="59">
        <f t="shared" si="510"/>
        <v>12224.08</v>
      </c>
      <c r="Z787" t="str">
        <f t="shared" si="511"/>
        <v>Vigente</v>
      </c>
      <c r="AA787" s="39">
        <v>46129</v>
      </c>
      <c r="AB787" s="33">
        <f t="shared" si="512"/>
        <v>4</v>
      </c>
      <c r="AC787" s="33">
        <f t="shared" si="513"/>
        <v>16</v>
      </c>
      <c r="AD787" s="33">
        <f t="shared" si="514"/>
        <v>0</v>
      </c>
      <c r="AE787" s="36">
        <f t="shared" si="515"/>
        <v>0</v>
      </c>
      <c r="AF787" s="36">
        <f t="shared" si="516"/>
        <v>0</v>
      </c>
      <c r="AG787" s="36">
        <f t="shared" si="517"/>
        <v>0</v>
      </c>
      <c r="AH787" s="36">
        <f t="shared" si="518"/>
        <v>10538</v>
      </c>
    </row>
    <row r="788" spans="1:34" x14ac:dyDescent="0.35">
      <c r="A788" s="31" t="s">
        <v>1774</v>
      </c>
      <c r="B788" s="31" t="s">
        <v>1775</v>
      </c>
      <c r="C788" s="31" t="s">
        <v>1329</v>
      </c>
      <c r="D788" s="31" t="s">
        <v>1776</v>
      </c>
      <c r="E788" s="30">
        <v>46120</v>
      </c>
      <c r="F788" s="30">
        <v>46150</v>
      </c>
      <c r="G788" s="31" t="s">
        <v>395</v>
      </c>
      <c r="H788" s="31">
        <v>-31614</v>
      </c>
      <c r="I788" s="31">
        <v>-5058.24</v>
      </c>
      <c r="J788" s="31">
        <v>-36672.239999999998</v>
      </c>
      <c r="K788" s="31">
        <v>-36672.239999999998</v>
      </c>
      <c r="L788" s="31">
        <v>36672.239999999998</v>
      </c>
      <c r="M788" s="31" t="s">
        <v>504</v>
      </c>
      <c r="N788" s="31" t="s">
        <v>544</v>
      </c>
      <c r="P788" s="65">
        <f t="shared" si="501"/>
        <v>30</v>
      </c>
      <c r="Q788" t="str">
        <f t="shared" si="502"/>
        <v>Crédito</v>
      </c>
      <c r="R788">
        <f t="shared" si="503"/>
        <v>8</v>
      </c>
      <c r="S788">
        <f t="shared" si="504"/>
        <v>5</v>
      </c>
      <c r="T788">
        <f t="shared" si="505"/>
        <v>2026</v>
      </c>
      <c r="U788">
        <f t="shared" si="506"/>
        <v>8</v>
      </c>
      <c r="V788">
        <f t="shared" si="507"/>
        <v>4</v>
      </c>
      <c r="W788">
        <f t="shared" si="508"/>
        <v>2026</v>
      </c>
      <c r="X788" s="59">
        <f t="shared" si="509"/>
        <v>31614</v>
      </c>
      <c r="Y788" s="59">
        <f t="shared" si="510"/>
        <v>36672.239999999998</v>
      </c>
      <c r="Z788" t="str">
        <f t="shared" si="511"/>
        <v>Vigente</v>
      </c>
      <c r="AA788" s="39">
        <v>46129</v>
      </c>
      <c r="AB788" s="33">
        <f t="shared" si="512"/>
        <v>4</v>
      </c>
      <c r="AC788" s="33">
        <f t="shared" si="513"/>
        <v>16</v>
      </c>
      <c r="AD788" s="33">
        <f t="shared" si="514"/>
        <v>0</v>
      </c>
      <c r="AE788" s="36">
        <f t="shared" si="515"/>
        <v>0</v>
      </c>
      <c r="AF788" s="36">
        <f t="shared" si="516"/>
        <v>0</v>
      </c>
      <c r="AG788" s="36">
        <f t="shared" si="517"/>
        <v>0</v>
      </c>
      <c r="AH788" s="36">
        <f t="shared" si="518"/>
        <v>31614</v>
      </c>
    </row>
    <row r="789" spans="1:34" x14ac:dyDescent="0.35">
      <c r="A789" s="31" t="s">
        <v>1777</v>
      </c>
      <c r="B789" s="31" t="s">
        <v>1778</v>
      </c>
      <c r="C789" s="31" t="s">
        <v>674</v>
      </c>
      <c r="D789" s="31" t="s">
        <v>1779</v>
      </c>
      <c r="E789" s="30">
        <v>46120</v>
      </c>
      <c r="F789" s="30">
        <v>46150</v>
      </c>
      <c r="G789" s="31" t="s">
        <v>395</v>
      </c>
      <c r="H789" s="31">
        <v>-4500</v>
      </c>
      <c r="I789" s="31">
        <v>-720</v>
      </c>
      <c r="J789" s="31">
        <v>-5220</v>
      </c>
      <c r="K789" s="31">
        <v>-5220</v>
      </c>
      <c r="L789" s="31">
        <v>5220</v>
      </c>
      <c r="M789" s="31" t="s">
        <v>504</v>
      </c>
      <c r="N789" s="31" t="s">
        <v>544</v>
      </c>
      <c r="P789" s="65">
        <f t="shared" si="501"/>
        <v>30</v>
      </c>
      <c r="Q789" t="str">
        <f t="shared" si="502"/>
        <v>Crédito</v>
      </c>
      <c r="R789">
        <f t="shared" si="503"/>
        <v>8</v>
      </c>
      <c r="S789">
        <f t="shared" si="504"/>
        <v>5</v>
      </c>
      <c r="T789">
        <f t="shared" si="505"/>
        <v>2026</v>
      </c>
      <c r="U789">
        <f t="shared" si="506"/>
        <v>8</v>
      </c>
      <c r="V789">
        <f t="shared" si="507"/>
        <v>4</v>
      </c>
      <c r="W789">
        <f t="shared" si="508"/>
        <v>2026</v>
      </c>
      <c r="X789" s="59">
        <f t="shared" si="509"/>
        <v>4500</v>
      </c>
      <c r="Y789" s="59">
        <f t="shared" si="510"/>
        <v>5220</v>
      </c>
      <c r="Z789" t="str">
        <f t="shared" si="511"/>
        <v>Vigente</v>
      </c>
      <c r="AA789" s="39">
        <v>46129</v>
      </c>
      <c r="AB789" s="33">
        <f t="shared" si="512"/>
        <v>4</v>
      </c>
      <c r="AC789" s="33">
        <f t="shared" si="513"/>
        <v>16</v>
      </c>
      <c r="AD789" s="33">
        <f t="shared" si="514"/>
        <v>0</v>
      </c>
      <c r="AE789" s="36">
        <f t="shared" si="515"/>
        <v>0</v>
      </c>
      <c r="AF789" s="36">
        <f t="shared" si="516"/>
        <v>0</v>
      </c>
      <c r="AG789" s="36">
        <f t="shared" si="517"/>
        <v>0</v>
      </c>
      <c r="AH789" s="36">
        <f t="shared" si="518"/>
        <v>4500</v>
      </c>
    </row>
    <row r="790" spans="1:34" x14ac:dyDescent="0.35">
      <c r="A790" s="31" t="s">
        <v>1780</v>
      </c>
      <c r="B790" s="31" t="s">
        <v>1781</v>
      </c>
      <c r="C790" s="31" t="s">
        <v>674</v>
      </c>
      <c r="D790" s="31" t="s">
        <v>1782</v>
      </c>
      <c r="E790" s="30">
        <v>46120</v>
      </c>
      <c r="F790" s="30">
        <v>46150</v>
      </c>
      <c r="G790" s="31" t="s">
        <v>395</v>
      </c>
      <c r="H790" s="31">
        <v>-4500</v>
      </c>
      <c r="I790" s="31">
        <v>-720</v>
      </c>
      <c r="J790" s="31">
        <v>-5220</v>
      </c>
      <c r="K790" s="31">
        <v>-5220</v>
      </c>
      <c r="L790" s="31">
        <v>5220</v>
      </c>
      <c r="M790" s="31" t="s">
        <v>504</v>
      </c>
      <c r="N790" s="31" t="s">
        <v>544</v>
      </c>
      <c r="P790" s="65">
        <f t="shared" si="501"/>
        <v>30</v>
      </c>
      <c r="Q790" t="str">
        <f t="shared" si="502"/>
        <v>Crédito</v>
      </c>
      <c r="R790">
        <f t="shared" si="503"/>
        <v>8</v>
      </c>
      <c r="S790">
        <f t="shared" si="504"/>
        <v>5</v>
      </c>
      <c r="T790">
        <f t="shared" si="505"/>
        <v>2026</v>
      </c>
      <c r="U790">
        <f t="shared" si="506"/>
        <v>8</v>
      </c>
      <c r="V790">
        <f t="shared" si="507"/>
        <v>4</v>
      </c>
      <c r="W790">
        <f t="shared" si="508"/>
        <v>2026</v>
      </c>
      <c r="X790" s="59">
        <f t="shared" si="509"/>
        <v>4500</v>
      </c>
      <c r="Y790" s="59">
        <f t="shared" si="510"/>
        <v>5220</v>
      </c>
      <c r="Z790" t="str">
        <f t="shared" si="511"/>
        <v>Vigente</v>
      </c>
      <c r="AA790" s="39">
        <v>46129</v>
      </c>
      <c r="AB790" s="33">
        <f t="shared" si="512"/>
        <v>4</v>
      </c>
      <c r="AC790" s="33">
        <f t="shared" si="513"/>
        <v>16</v>
      </c>
      <c r="AD790" s="33">
        <f t="shared" si="514"/>
        <v>0</v>
      </c>
      <c r="AE790" s="36">
        <f t="shared" si="515"/>
        <v>0</v>
      </c>
      <c r="AF790" s="36">
        <f t="shared" si="516"/>
        <v>0</v>
      </c>
      <c r="AG790" s="36">
        <f t="shared" si="517"/>
        <v>0</v>
      </c>
      <c r="AH790" s="36">
        <f t="shared" si="518"/>
        <v>4500</v>
      </c>
    </row>
    <row r="791" spans="1:34" x14ac:dyDescent="0.35">
      <c r="A791" s="31" t="s">
        <v>1783</v>
      </c>
      <c r="B791" s="31" t="s">
        <v>1784</v>
      </c>
      <c r="C791" s="31" t="s">
        <v>414</v>
      </c>
      <c r="D791" s="31" t="s">
        <v>1785</v>
      </c>
      <c r="E791" s="30">
        <v>46118</v>
      </c>
      <c r="F791" s="30">
        <v>46148</v>
      </c>
      <c r="G791" s="31" t="s">
        <v>395</v>
      </c>
      <c r="H791" s="31">
        <v>-2900</v>
      </c>
      <c r="I791" s="31">
        <v>-464</v>
      </c>
      <c r="J791" s="31">
        <v>-3364</v>
      </c>
      <c r="K791" s="31">
        <v>-3364</v>
      </c>
      <c r="L791" s="31">
        <v>3364</v>
      </c>
      <c r="M791" s="31" t="s">
        <v>504</v>
      </c>
      <c r="N791" s="31" t="s">
        <v>544</v>
      </c>
      <c r="P791" s="65">
        <f t="shared" si="501"/>
        <v>30</v>
      </c>
      <c r="Q791" t="str">
        <f t="shared" si="502"/>
        <v>Crédito</v>
      </c>
      <c r="R791">
        <f t="shared" si="503"/>
        <v>6</v>
      </c>
      <c r="S791">
        <f t="shared" si="504"/>
        <v>5</v>
      </c>
      <c r="T791">
        <f t="shared" si="505"/>
        <v>2026</v>
      </c>
      <c r="U791">
        <f t="shared" si="506"/>
        <v>6</v>
      </c>
      <c r="V791">
        <f t="shared" si="507"/>
        <v>4</v>
      </c>
      <c r="W791">
        <f t="shared" si="508"/>
        <v>2026</v>
      </c>
      <c r="X791" s="59">
        <f t="shared" si="509"/>
        <v>2900</v>
      </c>
      <c r="Y791" s="59">
        <f t="shared" si="510"/>
        <v>3364</v>
      </c>
      <c r="Z791" t="str">
        <f t="shared" si="511"/>
        <v>Vigente</v>
      </c>
      <c r="AA791" s="39">
        <v>46129</v>
      </c>
      <c r="AB791" s="33">
        <f t="shared" si="512"/>
        <v>4</v>
      </c>
      <c r="AC791" s="33">
        <f t="shared" si="513"/>
        <v>16</v>
      </c>
      <c r="AD791" s="33">
        <f t="shared" si="514"/>
        <v>0</v>
      </c>
      <c r="AE791" s="36">
        <f t="shared" si="515"/>
        <v>0</v>
      </c>
      <c r="AF791" s="36">
        <f t="shared" si="516"/>
        <v>0</v>
      </c>
      <c r="AG791" s="36">
        <f t="shared" si="517"/>
        <v>0</v>
      </c>
      <c r="AH791" s="36">
        <f t="shared" si="518"/>
        <v>2900</v>
      </c>
    </row>
    <row r="792" spans="1:34" x14ac:dyDescent="0.35">
      <c r="A792" s="31" t="s">
        <v>1786</v>
      </c>
      <c r="B792" s="31" t="s">
        <v>1787</v>
      </c>
      <c r="C792" s="31" t="s">
        <v>801</v>
      </c>
      <c r="D792" s="31" t="s">
        <v>1788</v>
      </c>
      <c r="E792" s="30">
        <v>46121</v>
      </c>
      <c r="F792" s="30">
        <v>46151</v>
      </c>
      <c r="G792" s="31" t="s">
        <v>395</v>
      </c>
      <c r="H792" s="31">
        <v>-59832</v>
      </c>
      <c r="I792" s="31">
        <v>-9573.1200000000008</v>
      </c>
      <c r="J792" s="31">
        <v>-69405.119999999995</v>
      </c>
      <c r="K792" s="31">
        <v>-69405.119999999995</v>
      </c>
      <c r="L792" s="31">
        <v>69405.119999999995</v>
      </c>
      <c r="M792" s="31" t="s">
        <v>504</v>
      </c>
      <c r="N792" s="31" t="s">
        <v>544</v>
      </c>
      <c r="P792" s="65">
        <f t="shared" si="501"/>
        <v>30</v>
      </c>
      <c r="Q792" t="str">
        <f t="shared" si="502"/>
        <v>Crédito</v>
      </c>
      <c r="R792">
        <f t="shared" si="503"/>
        <v>9</v>
      </c>
      <c r="S792">
        <f t="shared" si="504"/>
        <v>5</v>
      </c>
      <c r="T792">
        <f t="shared" si="505"/>
        <v>2026</v>
      </c>
      <c r="U792">
        <f t="shared" si="506"/>
        <v>9</v>
      </c>
      <c r="V792">
        <f t="shared" si="507"/>
        <v>4</v>
      </c>
      <c r="W792">
        <f t="shared" si="508"/>
        <v>2026</v>
      </c>
      <c r="X792" s="59">
        <f t="shared" si="509"/>
        <v>59832</v>
      </c>
      <c r="Y792" s="59">
        <f t="shared" si="510"/>
        <v>69405.119999999995</v>
      </c>
      <c r="Z792" t="str">
        <f t="shared" si="511"/>
        <v>Vigente</v>
      </c>
      <c r="AA792" s="39">
        <v>46129</v>
      </c>
      <c r="AB792" s="33">
        <f t="shared" si="512"/>
        <v>4</v>
      </c>
      <c r="AC792" s="33">
        <f t="shared" si="513"/>
        <v>16</v>
      </c>
      <c r="AD792" s="33">
        <f t="shared" si="514"/>
        <v>0</v>
      </c>
      <c r="AE792" s="36">
        <f t="shared" si="515"/>
        <v>0</v>
      </c>
      <c r="AF792" s="36">
        <f t="shared" si="516"/>
        <v>0</v>
      </c>
      <c r="AG792" s="36">
        <f t="shared" si="517"/>
        <v>0</v>
      </c>
      <c r="AH792" s="36">
        <f t="shared" si="518"/>
        <v>59832</v>
      </c>
    </row>
    <row r="793" spans="1:34" x14ac:dyDescent="0.35">
      <c r="A793" s="31" t="s">
        <v>1789</v>
      </c>
      <c r="B793" s="31" t="s">
        <v>1790</v>
      </c>
      <c r="C793" s="31" t="s">
        <v>414</v>
      </c>
      <c r="D793" s="31" t="s">
        <v>1791</v>
      </c>
      <c r="E793" s="30">
        <v>46113</v>
      </c>
      <c r="F793" s="30">
        <v>46143</v>
      </c>
      <c r="G793" s="31" t="s">
        <v>395</v>
      </c>
      <c r="H793" s="31">
        <v>-11000</v>
      </c>
      <c r="I793" s="31">
        <v>-1760</v>
      </c>
      <c r="J793" s="31">
        <v>-12760</v>
      </c>
      <c r="K793" s="31">
        <v>-12760</v>
      </c>
      <c r="L793" s="31">
        <v>12760</v>
      </c>
      <c r="M793" s="31" t="s">
        <v>504</v>
      </c>
      <c r="N793" s="31" t="s">
        <v>544</v>
      </c>
      <c r="P793" s="65">
        <f t="shared" si="501"/>
        <v>30</v>
      </c>
      <c r="Q793" t="str">
        <f t="shared" si="502"/>
        <v>Crédito</v>
      </c>
      <c r="R793">
        <f t="shared" si="503"/>
        <v>1</v>
      </c>
      <c r="S793">
        <f t="shared" si="504"/>
        <v>5</v>
      </c>
      <c r="T793">
        <f t="shared" si="505"/>
        <v>2026</v>
      </c>
      <c r="U793">
        <f t="shared" si="506"/>
        <v>1</v>
      </c>
      <c r="V793">
        <f t="shared" si="507"/>
        <v>4</v>
      </c>
      <c r="W793">
        <f t="shared" si="508"/>
        <v>2026</v>
      </c>
      <c r="X793" s="59">
        <f t="shared" si="509"/>
        <v>11000</v>
      </c>
      <c r="Y793" s="59">
        <f t="shared" si="510"/>
        <v>12760</v>
      </c>
      <c r="Z793" t="str">
        <f t="shared" si="511"/>
        <v>Vigente</v>
      </c>
      <c r="AA793" s="39">
        <v>46129</v>
      </c>
      <c r="AB793" s="33">
        <f t="shared" si="512"/>
        <v>4</v>
      </c>
      <c r="AC793" s="33">
        <f t="shared" si="513"/>
        <v>16</v>
      </c>
      <c r="AD793" s="33">
        <f t="shared" si="514"/>
        <v>0</v>
      </c>
      <c r="AE793" s="36">
        <f t="shared" si="515"/>
        <v>0</v>
      </c>
      <c r="AF793" s="36">
        <f t="shared" si="516"/>
        <v>0</v>
      </c>
      <c r="AG793" s="36">
        <f t="shared" si="517"/>
        <v>0</v>
      </c>
      <c r="AH793" s="36">
        <f t="shared" si="518"/>
        <v>11000</v>
      </c>
    </row>
    <row r="794" spans="1:34" x14ac:dyDescent="0.35">
      <c r="A794" s="31" t="s">
        <v>1792</v>
      </c>
      <c r="B794" s="31" t="s">
        <v>1793</v>
      </c>
      <c r="C794" s="31" t="s">
        <v>407</v>
      </c>
      <c r="D794" s="31" t="s">
        <v>1794</v>
      </c>
      <c r="E794" s="30">
        <v>46113</v>
      </c>
      <c r="F794" s="30">
        <v>46143</v>
      </c>
      <c r="G794" s="31" t="s">
        <v>395</v>
      </c>
      <c r="H794" s="31">
        <v>-9450</v>
      </c>
      <c r="I794" s="31">
        <v>-1512</v>
      </c>
      <c r="J794" s="31">
        <v>-10962</v>
      </c>
      <c r="K794" s="31">
        <v>-10962</v>
      </c>
      <c r="L794" s="31">
        <v>10962</v>
      </c>
      <c r="M794" s="31" t="s">
        <v>504</v>
      </c>
      <c r="N794" s="31" t="s">
        <v>544</v>
      </c>
      <c r="P794" s="65">
        <f t="shared" si="501"/>
        <v>30</v>
      </c>
      <c r="Q794" t="str">
        <f t="shared" si="502"/>
        <v>Crédito</v>
      </c>
      <c r="R794">
        <f t="shared" si="503"/>
        <v>1</v>
      </c>
      <c r="S794">
        <f t="shared" si="504"/>
        <v>5</v>
      </c>
      <c r="T794">
        <f t="shared" si="505"/>
        <v>2026</v>
      </c>
      <c r="U794">
        <f t="shared" si="506"/>
        <v>1</v>
      </c>
      <c r="V794">
        <f t="shared" si="507"/>
        <v>4</v>
      </c>
      <c r="W794">
        <f t="shared" si="508"/>
        <v>2026</v>
      </c>
      <c r="X794" s="59">
        <f t="shared" si="509"/>
        <v>9450</v>
      </c>
      <c r="Y794" s="59">
        <f t="shared" si="510"/>
        <v>10962</v>
      </c>
      <c r="Z794" t="str">
        <f t="shared" si="511"/>
        <v>Vigente</v>
      </c>
      <c r="AA794" s="39">
        <v>46129</v>
      </c>
      <c r="AB794" s="33">
        <f t="shared" si="512"/>
        <v>4</v>
      </c>
      <c r="AC794" s="33">
        <f t="shared" si="513"/>
        <v>16</v>
      </c>
      <c r="AD794" s="33">
        <f t="shared" si="514"/>
        <v>0</v>
      </c>
      <c r="AE794" s="36">
        <f t="shared" si="515"/>
        <v>0</v>
      </c>
      <c r="AF794" s="36">
        <f t="shared" si="516"/>
        <v>0</v>
      </c>
      <c r="AG794" s="36">
        <f t="shared" si="517"/>
        <v>0</v>
      </c>
      <c r="AH794" s="36">
        <f t="shared" si="518"/>
        <v>9450</v>
      </c>
    </row>
    <row r="795" spans="1:34" x14ac:dyDescent="0.35">
      <c r="A795" s="13" t="s">
        <v>1753</v>
      </c>
      <c r="B795" s="13" t="s">
        <v>1754</v>
      </c>
      <c r="C795" s="13" t="s">
        <v>801</v>
      </c>
      <c r="D795" s="13" t="s">
        <v>1755</v>
      </c>
      <c r="E795" s="70">
        <v>46112</v>
      </c>
      <c r="F795" s="70">
        <v>46142</v>
      </c>
      <c r="G795" s="13" t="s">
        <v>395</v>
      </c>
      <c r="H795" s="13">
        <v>-39888</v>
      </c>
      <c r="I795" s="13">
        <v>-6382.08</v>
      </c>
      <c r="J795" s="13">
        <v>-46270.080000000002</v>
      </c>
      <c r="K795" s="13">
        <v>-46270.080000000002</v>
      </c>
      <c r="L795" s="13">
        <v>46270.080000000002</v>
      </c>
      <c r="M795" s="13" t="s">
        <v>504</v>
      </c>
      <c r="N795" s="31" t="s">
        <v>544</v>
      </c>
      <c r="P795" s="65">
        <f t="shared" si="501"/>
        <v>30</v>
      </c>
      <c r="Q795" t="str">
        <f t="shared" si="502"/>
        <v>Crédito</v>
      </c>
      <c r="R795">
        <f t="shared" si="503"/>
        <v>30</v>
      </c>
      <c r="S795">
        <f t="shared" si="504"/>
        <v>4</v>
      </c>
      <c r="T795">
        <f t="shared" si="505"/>
        <v>2026</v>
      </c>
      <c r="U795">
        <f t="shared" si="506"/>
        <v>31</v>
      </c>
      <c r="V795">
        <f t="shared" si="507"/>
        <v>3</v>
      </c>
      <c r="W795">
        <f t="shared" si="508"/>
        <v>2026</v>
      </c>
      <c r="X795" s="59">
        <f t="shared" si="509"/>
        <v>39888</v>
      </c>
      <c r="Y795" s="59">
        <f t="shared" si="510"/>
        <v>46270.080000000002</v>
      </c>
      <c r="Z795" t="str">
        <f t="shared" si="511"/>
        <v>Vigente</v>
      </c>
      <c r="AA795" s="39">
        <v>46129</v>
      </c>
      <c r="AB795" s="33">
        <f t="shared" si="512"/>
        <v>4</v>
      </c>
      <c r="AC795" s="33">
        <f t="shared" si="513"/>
        <v>16</v>
      </c>
      <c r="AD795" s="33">
        <f t="shared" si="514"/>
        <v>0</v>
      </c>
      <c r="AE795" s="36">
        <f t="shared" si="515"/>
        <v>0</v>
      </c>
      <c r="AF795" s="36">
        <f t="shared" si="516"/>
        <v>0</v>
      </c>
      <c r="AG795" s="36">
        <f t="shared" si="517"/>
        <v>0</v>
      </c>
      <c r="AH795" s="36">
        <f t="shared" si="518"/>
        <v>39888</v>
      </c>
    </row>
    <row r="796" spans="1:34" x14ac:dyDescent="0.35">
      <c r="A796" s="13" t="s">
        <v>1756</v>
      </c>
      <c r="B796" s="13" t="s">
        <v>1757</v>
      </c>
      <c r="C796" s="13" t="s">
        <v>674</v>
      </c>
      <c r="D796" s="13" t="s">
        <v>1758</v>
      </c>
      <c r="E796" s="70">
        <v>46087</v>
      </c>
      <c r="F796" s="70">
        <v>46117</v>
      </c>
      <c r="G796" s="13" t="s">
        <v>401</v>
      </c>
      <c r="H796" s="13">
        <v>-19798.240000000002</v>
      </c>
      <c r="I796" s="13"/>
      <c r="J796" s="13">
        <v>-19798.240000000002</v>
      </c>
      <c r="K796" s="13">
        <v>-1120</v>
      </c>
      <c r="L796" s="13">
        <v>1120</v>
      </c>
      <c r="M796" s="13" t="s">
        <v>504</v>
      </c>
      <c r="N796" s="31" t="s">
        <v>544</v>
      </c>
      <c r="P796" s="65">
        <f t="shared" si="501"/>
        <v>30</v>
      </c>
      <c r="Q796" t="str">
        <f t="shared" si="502"/>
        <v>Crédito</v>
      </c>
      <c r="R796">
        <f t="shared" si="503"/>
        <v>5</v>
      </c>
      <c r="S796">
        <f t="shared" si="504"/>
        <v>4</v>
      </c>
      <c r="T796">
        <f t="shared" si="505"/>
        <v>2026</v>
      </c>
      <c r="U796">
        <f t="shared" si="506"/>
        <v>6</v>
      </c>
      <c r="V796">
        <f t="shared" si="507"/>
        <v>3</v>
      </c>
      <c r="W796">
        <f t="shared" si="508"/>
        <v>2026</v>
      </c>
      <c r="X796" s="59">
        <f t="shared" si="509"/>
        <v>19798.240000000002</v>
      </c>
      <c r="Y796" s="59">
        <f t="shared" si="510"/>
        <v>19798.240000000002</v>
      </c>
      <c r="Z796" t="str">
        <f t="shared" si="511"/>
        <v>Vencido</v>
      </c>
      <c r="AA796" s="39">
        <v>46129</v>
      </c>
      <c r="AB796" s="33">
        <f t="shared" si="512"/>
        <v>4</v>
      </c>
      <c r="AC796" s="33">
        <f t="shared" si="513"/>
        <v>16</v>
      </c>
      <c r="AD796" s="33">
        <f t="shared" si="514"/>
        <v>13</v>
      </c>
      <c r="AE796" s="36">
        <f t="shared" si="515"/>
        <v>19798.240000000002</v>
      </c>
      <c r="AF796" s="36">
        <f t="shared" si="516"/>
        <v>0</v>
      </c>
      <c r="AG796" s="36">
        <f t="shared" si="517"/>
        <v>0</v>
      </c>
      <c r="AH796" s="36">
        <f t="shared" si="518"/>
        <v>0</v>
      </c>
    </row>
    <row r="797" spans="1:34" x14ac:dyDescent="0.35">
      <c r="A797" s="13" t="s">
        <v>1759</v>
      </c>
      <c r="B797" s="13" t="s">
        <v>1760</v>
      </c>
      <c r="C797" s="13" t="s">
        <v>674</v>
      </c>
      <c r="D797" s="13" t="s">
        <v>1761</v>
      </c>
      <c r="E797" s="70">
        <v>46087</v>
      </c>
      <c r="F797" s="70">
        <v>46117</v>
      </c>
      <c r="G797" s="13" t="s">
        <v>401</v>
      </c>
      <c r="H797" s="13">
        <v>-89092.08</v>
      </c>
      <c r="I797" s="13"/>
      <c r="J797" s="13">
        <v>-89092.08</v>
      </c>
      <c r="K797" s="13">
        <v>-5040</v>
      </c>
      <c r="L797" s="13">
        <v>5040</v>
      </c>
      <c r="M797" s="13" t="s">
        <v>504</v>
      </c>
      <c r="N797" s="31" t="s">
        <v>544</v>
      </c>
      <c r="P797" s="65">
        <f t="shared" si="501"/>
        <v>30</v>
      </c>
      <c r="Q797" t="str">
        <f t="shared" si="502"/>
        <v>Crédito</v>
      </c>
      <c r="R797">
        <f t="shared" si="503"/>
        <v>5</v>
      </c>
      <c r="S797">
        <f t="shared" si="504"/>
        <v>4</v>
      </c>
      <c r="T797">
        <f t="shared" si="505"/>
        <v>2026</v>
      </c>
      <c r="U797">
        <f t="shared" si="506"/>
        <v>6</v>
      </c>
      <c r="V797">
        <f t="shared" si="507"/>
        <v>3</v>
      </c>
      <c r="W797">
        <f t="shared" si="508"/>
        <v>2026</v>
      </c>
      <c r="X797" s="59">
        <f t="shared" si="509"/>
        <v>89092.08</v>
      </c>
      <c r="Y797" s="59">
        <f t="shared" si="510"/>
        <v>89092.08</v>
      </c>
      <c r="Z797" t="str">
        <f t="shared" si="511"/>
        <v>Vencido</v>
      </c>
      <c r="AA797" s="39">
        <v>46129</v>
      </c>
      <c r="AB797" s="33">
        <f t="shared" si="512"/>
        <v>4</v>
      </c>
      <c r="AC797" s="33">
        <f t="shared" si="513"/>
        <v>16</v>
      </c>
      <c r="AD797" s="33">
        <f t="shared" si="514"/>
        <v>13</v>
      </c>
      <c r="AE797" s="36">
        <f t="shared" si="515"/>
        <v>89092.08</v>
      </c>
      <c r="AF797" s="36">
        <f t="shared" si="516"/>
        <v>0</v>
      </c>
      <c r="AG797" s="36">
        <f t="shared" si="517"/>
        <v>0</v>
      </c>
      <c r="AH797" s="36">
        <f t="shared" si="518"/>
        <v>0</v>
      </c>
    </row>
    <row r="798" spans="1:34" x14ac:dyDescent="0.35">
      <c r="A798" s="13" t="s">
        <v>1762</v>
      </c>
      <c r="B798" s="13" t="s">
        <v>1763</v>
      </c>
      <c r="C798" s="13" t="s">
        <v>674</v>
      </c>
      <c r="D798" s="13" t="s">
        <v>1764</v>
      </c>
      <c r="E798" s="70">
        <v>46087</v>
      </c>
      <c r="F798" s="70">
        <v>46117</v>
      </c>
      <c r="G798" s="13" t="s">
        <v>401</v>
      </c>
      <c r="H798" s="13">
        <v>-89092.08</v>
      </c>
      <c r="I798" s="13"/>
      <c r="J798" s="13">
        <v>-89092.08</v>
      </c>
      <c r="K798" s="13">
        <v>-5040</v>
      </c>
      <c r="L798" s="13">
        <v>5040</v>
      </c>
      <c r="M798" s="13" t="s">
        <v>504</v>
      </c>
      <c r="N798" s="31" t="s">
        <v>544</v>
      </c>
      <c r="P798" s="65">
        <f t="shared" si="501"/>
        <v>30</v>
      </c>
      <c r="Q798" t="str">
        <f t="shared" si="502"/>
        <v>Crédito</v>
      </c>
      <c r="R798">
        <f t="shared" si="503"/>
        <v>5</v>
      </c>
      <c r="S798">
        <f t="shared" si="504"/>
        <v>4</v>
      </c>
      <c r="T798">
        <f t="shared" si="505"/>
        <v>2026</v>
      </c>
      <c r="U798">
        <f t="shared" si="506"/>
        <v>6</v>
      </c>
      <c r="V798">
        <f t="shared" si="507"/>
        <v>3</v>
      </c>
      <c r="W798">
        <f t="shared" si="508"/>
        <v>2026</v>
      </c>
      <c r="X798" s="59">
        <f t="shared" si="509"/>
        <v>89092.08</v>
      </c>
      <c r="Y798" s="59">
        <f t="shared" si="510"/>
        <v>89092.08</v>
      </c>
      <c r="Z798" t="str">
        <f t="shared" si="511"/>
        <v>Vencido</v>
      </c>
      <c r="AA798" s="39">
        <v>46129</v>
      </c>
      <c r="AB798" s="33">
        <f t="shared" si="512"/>
        <v>4</v>
      </c>
      <c r="AC798" s="33">
        <f t="shared" si="513"/>
        <v>16</v>
      </c>
      <c r="AD798" s="33">
        <f t="shared" si="514"/>
        <v>13</v>
      </c>
      <c r="AE798" s="36">
        <f t="shared" si="515"/>
        <v>89092.08</v>
      </c>
      <c r="AF798" s="36">
        <f t="shared" si="516"/>
        <v>0</v>
      </c>
      <c r="AG798" s="36">
        <f t="shared" si="517"/>
        <v>0</v>
      </c>
      <c r="AH798" s="36">
        <f t="shared" si="518"/>
        <v>0</v>
      </c>
    </row>
    <row r="799" spans="1:34" x14ac:dyDescent="0.35">
      <c r="A799" s="13" t="s">
        <v>1765</v>
      </c>
      <c r="B799" s="13" t="s">
        <v>1766</v>
      </c>
      <c r="C799" s="13" t="s">
        <v>801</v>
      </c>
      <c r="D799" s="13" t="s">
        <v>1767</v>
      </c>
      <c r="E799" s="70">
        <v>46112</v>
      </c>
      <c r="F799" s="70">
        <v>46142</v>
      </c>
      <c r="G799" s="13" t="s">
        <v>395</v>
      </c>
      <c r="H799" s="13">
        <v>-49860</v>
      </c>
      <c r="I799" s="13">
        <v>-7977.6</v>
      </c>
      <c r="J799" s="13">
        <v>-57837.599999999999</v>
      </c>
      <c r="K799" s="13">
        <v>-57837.599999999999</v>
      </c>
      <c r="L799" s="13">
        <v>57837.599999999999</v>
      </c>
      <c r="M799" s="13" t="s">
        <v>504</v>
      </c>
      <c r="N799" s="31" t="s">
        <v>544</v>
      </c>
      <c r="P799" s="65">
        <f t="shared" si="501"/>
        <v>30</v>
      </c>
      <c r="Q799" t="str">
        <f t="shared" si="502"/>
        <v>Crédito</v>
      </c>
      <c r="R799">
        <f t="shared" si="503"/>
        <v>30</v>
      </c>
      <c r="S799">
        <f t="shared" si="504"/>
        <v>4</v>
      </c>
      <c r="T799">
        <f t="shared" si="505"/>
        <v>2026</v>
      </c>
      <c r="U799">
        <f t="shared" si="506"/>
        <v>31</v>
      </c>
      <c r="V799">
        <f t="shared" si="507"/>
        <v>3</v>
      </c>
      <c r="W799">
        <f t="shared" si="508"/>
        <v>2026</v>
      </c>
      <c r="X799" s="59">
        <f t="shared" si="509"/>
        <v>49860</v>
      </c>
      <c r="Y799" s="59">
        <f t="shared" si="510"/>
        <v>57837.599999999999</v>
      </c>
      <c r="Z799" t="str">
        <f t="shared" si="511"/>
        <v>Vigente</v>
      </c>
      <c r="AA799" s="39">
        <v>46129</v>
      </c>
      <c r="AB799" s="33">
        <f t="shared" si="512"/>
        <v>4</v>
      </c>
      <c r="AC799" s="33">
        <f t="shared" si="513"/>
        <v>16</v>
      </c>
      <c r="AD799" s="33">
        <f t="shared" si="514"/>
        <v>0</v>
      </c>
      <c r="AE799" s="36">
        <f t="shared" si="515"/>
        <v>0</v>
      </c>
      <c r="AF799" s="36">
        <f t="shared" si="516"/>
        <v>0</v>
      </c>
      <c r="AG799" s="36">
        <f t="shared" si="517"/>
        <v>0</v>
      </c>
      <c r="AH799" s="36">
        <f t="shared" si="518"/>
        <v>49860</v>
      </c>
    </row>
    <row r="800" spans="1:34" x14ac:dyDescent="0.35">
      <c r="A800" s="13" t="s">
        <v>1750</v>
      </c>
      <c r="B800" s="13" t="s">
        <v>1751</v>
      </c>
      <c r="C800" s="13" t="s">
        <v>674</v>
      </c>
      <c r="D800" s="13" t="s">
        <v>1752</v>
      </c>
      <c r="E800" s="70">
        <v>46108</v>
      </c>
      <c r="F800" s="70">
        <v>46138</v>
      </c>
      <c r="G800" s="13" t="s">
        <v>395</v>
      </c>
      <c r="H800" s="13">
        <v>-5070</v>
      </c>
      <c r="I800" s="13">
        <v>-811.2</v>
      </c>
      <c r="J800" s="13">
        <v>-5881.2</v>
      </c>
      <c r="K800" s="13">
        <v>-5881.2</v>
      </c>
      <c r="L800" s="13">
        <v>5881.2</v>
      </c>
      <c r="M800" s="13" t="s">
        <v>504</v>
      </c>
      <c r="N800" s="31" t="s">
        <v>544</v>
      </c>
      <c r="P800" s="65">
        <f t="shared" si="501"/>
        <v>30</v>
      </c>
      <c r="Q800" t="str">
        <f t="shared" si="502"/>
        <v>Crédito</v>
      </c>
      <c r="R800">
        <f t="shared" si="503"/>
        <v>26</v>
      </c>
      <c r="S800">
        <f t="shared" si="504"/>
        <v>4</v>
      </c>
      <c r="T800">
        <f t="shared" si="505"/>
        <v>2026</v>
      </c>
      <c r="U800">
        <f t="shared" si="506"/>
        <v>27</v>
      </c>
      <c r="V800">
        <f t="shared" si="507"/>
        <v>3</v>
      </c>
      <c r="W800">
        <f t="shared" si="508"/>
        <v>2026</v>
      </c>
      <c r="X800" s="59">
        <f t="shared" si="509"/>
        <v>5070</v>
      </c>
      <c r="Y800" s="59">
        <f t="shared" si="510"/>
        <v>5881.2</v>
      </c>
      <c r="Z800" t="str">
        <f t="shared" si="511"/>
        <v>Vigente</v>
      </c>
      <c r="AA800" s="39">
        <v>46129</v>
      </c>
      <c r="AB800" s="33">
        <f t="shared" si="512"/>
        <v>4</v>
      </c>
      <c r="AC800" s="33">
        <f t="shared" si="513"/>
        <v>16</v>
      </c>
      <c r="AD800" s="33">
        <f t="shared" si="514"/>
        <v>0</v>
      </c>
      <c r="AE800" s="36">
        <f t="shared" si="515"/>
        <v>0</v>
      </c>
      <c r="AF800" s="36">
        <f t="shared" si="516"/>
        <v>0</v>
      </c>
      <c r="AG800" s="36">
        <f t="shared" si="517"/>
        <v>0</v>
      </c>
      <c r="AH800" s="36">
        <f t="shared" si="518"/>
        <v>5070</v>
      </c>
    </row>
    <row r="801" spans="1:34" x14ac:dyDescent="0.35">
      <c r="A801" s="13" t="s">
        <v>1720</v>
      </c>
      <c r="B801" s="13" t="s">
        <v>1721</v>
      </c>
      <c r="C801" s="13" t="s">
        <v>674</v>
      </c>
      <c r="D801" s="13" t="s">
        <v>1722</v>
      </c>
      <c r="E801" s="70">
        <v>46108</v>
      </c>
      <c r="F801" s="70">
        <v>46138</v>
      </c>
      <c r="G801" s="13" t="s">
        <v>395</v>
      </c>
      <c r="H801" s="13">
        <v>-2400</v>
      </c>
      <c r="I801" s="13">
        <v>-384</v>
      </c>
      <c r="J801" s="13">
        <v>-2784</v>
      </c>
      <c r="K801" s="13">
        <v>-2784</v>
      </c>
      <c r="L801" s="13">
        <v>2784</v>
      </c>
      <c r="M801" s="13" t="s">
        <v>504</v>
      </c>
      <c r="N801" s="31" t="s">
        <v>544</v>
      </c>
      <c r="P801" s="65">
        <f t="shared" si="501"/>
        <v>30</v>
      </c>
      <c r="Q801" t="str">
        <f t="shared" si="502"/>
        <v>Crédito</v>
      </c>
      <c r="R801">
        <f t="shared" si="503"/>
        <v>26</v>
      </c>
      <c r="S801">
        <f t="shared" si="504"/>
        <v>4</v>
      </c>
      <c r="T801">
        <f t="shared" si="505"/>
        <v>2026</v>
      </c>
      <c r="U801">
        <f t="shared" si="506"/>
        <v>27</v>
      </c>
      <c r="V801">
        <f t="shared" si="507"/>
        <v>3</v>
      </c>
      <c r="W801">
        <f t="shared" si="508"/>
        <v>2026</v>
      </c>
      <c r="X801" s="59">
        <f t="shared" si="509"/>
        <v>2400</v>
      </c>
      <c r="Y801" s="59">
        <f t="shared" si="510"/>
        <v>2784</v>
      </c>
      <c r="Z801" t="str">
        <f t="shared" si="511"/>
        <v>Vigente</v>
      </c>
      <c r="AA801" s="39">
        <v>46129</v>
      </c>
      <c r="AB801" s="33">
        <f t="shared" si="512"/>
        <v>4</v>
      </c>
      <c r="AC801" s="33">
        <f t="shared" si="513"/>
        <v>16</v>
      </c>
      <c r="AD801" s="33">
        <f t="shared" si="514"/>
        <v>0</v>
      </c>
      <c r="AE801" s="36">
        <f t="shared" si="515"/>
        <v>0</v>
      </c>
      <c r="AF801" s="36">
        <f t="shared" si="516"/>
        <v>0</v>
      </c>
      <c r="AG801" s="36">
        <f t="shared" si="517"/>
        <v>0</v>
      </c>
      <c r="AH801" s="36">
        <f t="shared" si="518"/>
        <v>2400</v>
      </c>
    </row>
    <row r="802" spans="1:34" x14ac:dyDescent="0.35">
      <c r="A802" s="13" t="s">
        <v>1723</v>
      </c>
      <c r="B802" s="13" t="s">
        <v>1724</v>
      </c>
      <c r="C802" s="13" t="s">
        <v>674</v>
      </c>
      <c r="D802" s="13" t="s">
        <v>1725</v>
      </c>
      <c r="E802" s="70">
        <v>46108</v>
      </c>
      <c r="F802" s="70">
        <v>46138</v>
      </c>
      <c r="G802" s="13" t="s">
        <v>401</v>
      </c>
      <c r="H802" s="13">
        <v>-40716.559999999998</v>
      </c>
      <c r="I802" s="13">
        <v>-6514.65</v>
      </c>
      <c r="J802" s="13">
        <v>-47231.21</v>
      </c>
      <c r="K802" s="13">
        <v>-2654.08</v>
      </c>
      <c r="L802" s="13">
        <v>2654.08</v>
      </c>
      <c r="M802" s="13" t="s">
        <v>504</v>
      </c>
      <c r="N802" s="31" t="s">
        <v>544</v>
      </c>
      <c r="P802" s="65">
        <f t="shared" si="501"/>
        <v>30</v>
      </c>
      <c r="Q802" t="str">
        <f t="shared" si="502"/>
        <v>Crédito</v>
      </c>
      <c r="R802">
        <f t="shared" si="503"/>
        <v>26</v>
      </c>
      <c r="S802">
        <f t="shared" si="504"/>
        <v>4</v>
      </c>
      <c r="T802">
        <f t="shared" si="505"/>
        <v>2026</v>
      </c>
      <c r="U802">
        <f t="shared" si="506"/>
        <v>27</v>
      </c>
      <c r="V802">
        <f t="shared" si="507"/>
        <v>3</v>
      </c>
      <c r="W802">
        <f t="shared" si="508"/>
        <v>2026</v>
      </c>
      <c r="X802" s="59">
        <f t="shared" si="509"/>
        <v>40716.559999999998</v>
      </c>
      <c r="Y802" s="59">
        <f t="shared" si="510"/>
        <v>47231.21</v>
      </c>
      <c r="Z802" t="str">
        <f t="shared" si="511"/>
        <v>Vigente</v>
      </c>
      <c r="AA802" s="39">
        <v>46129</v>
      </c>
      <c r="AB802" s="33">
        <f t="shared" si="512"/>
        <v>4</v>
      </c>
      <c r="AC802" s="33">
        <f t="shared" si="513"/>
        <v>16</v>
      </c>
      <c r="AD802" s="33">
        <f t="shared" si="514"/>
        <v>0</v>
      </c>
      <c r="AE802" s="36">
        <f t="shared" si="515"/>
        <v>0</v>
      </c>
      <c r="AF802" s="36">
        <f t="shared" si="516"/>
        <v>0</v>
      </c>
      <c r="AG802" s="36">
        <f t="shared" si="517"/>
        <v>0</v>
      </c>
      <c r="AH802" s="36">
        <f t="shared" si="518"/>
        <v>40716.559999999998</v>
      </c>
    </row>
    <row r="803" spans="1:34" x14ac:dyDescent="0.35">
      <c r="A803" s="13" t="s">
        <v>1726</v>
      </c>
      <c r="B803" s="13" t="s">
        <v>1727</v>
      </c>
      <c r="C803" s="13" t="s">
        <v>674</v>
      </c>
      <c r="D803" s="13" t="s">
        <v>1728</v>
      </c>
      <c r="E803" s="70">
        <v>46099</v>
      </c>
      <c r="F803" s="70">
        <v>46129</v>
      </c>
      <c r="G803" s="13" t="s">
        <v>401</v>
      </c>
      <c r="H803" s="13">
        <v>-9642.25</v>
      </c>
      <c r="I803" s="13">
        <v>-1542.76</v>
      </c>
      <c r="J803" s="13">
        <v>-11185.01</v>
      </c>
      <c r="K803" s="13">
        <v>-632.20000000000005</v>
      </c>
      <c r="L803" s="13">
        <v>632.20000000000005</v>
      </c>
      <c r="M803" s="13" t="s">
        <v>504</v>
      </c>
      <c r="N803" s="31" t="s">
        <v>544</v>
      </c>
      <c r="P803" s="65">
        <f t="shared" si="501"/>
        <v>30</v>
      </c>
      <c r="Q803" t="str">
        <f t="shared" si="502"/>
        <v>Crédito</v>
      </c>
      <c r="R803">
        <f t="shared" si="503"/>
        <v>17</v>
      </c>
      <c r="S803">
        <f t="shared" si="504"/>
        <v>4</v>
      </c>
      <c r="T803">
        <f t="shared" si="505"/>
        <v>2026</v>
      </c>
      <c r="U803">
        <f t="shared" si="506"/>
        <v>18</v>
      </c>
      <c r="V803">
        <f t="shared" si="507"/>
        <v>3</v>
      </c>
      <c r="W803">
        <f t="shared" si="508"/>
        <v>2026</v>
      </c>
      <c r="X803" s="59">
        <f t="shared" si="509"/>
        <v>9642.25</v>
      </c>
      <c r="Y803" s="59">
        <f t="shared" si="510"/>
        <v>11185.01</v>
      </c>
      <c r="Z803" t="str">
        <f t="shared" si="511"/>
        <v>Vencido</v>
      </c>
      <c r="AA803" s="39">
        <v>46129</v>
      </c>
      <c r="AB803" s="33">
        <f t="shared" si="512"/>
        <v>4</v>
      </c>
      <c r="AC803" s="33">
        <f t="shared" si="513"/>
        <v>16</v>
      </c>
      <c r="AD803" s="33">
        <f t="shared" si="514"/>
        <v>1</v>
      </c>
      <c r="AE803" s="36">
        <f t="shared" si="515"/>
        <v>9642.25</v>
      </c>
      <c r="AF803" s="36">
        <f t="shared" si="516"/>
        <v>0</v>
      </c>
      <c r="AG803" s="36">
        <f t="shared" si="517"/>
        <v>0</v>
      </c>
      <c r="AH803" s="36">
        <f t="shared" si="518"/>
        <v>0</v>
      </c>
    </row>
    <row r="804" spans="1:34" x14ac:dyDescent="0.35">
      <c r="A804" s="13" t="s">
        <v>1729</v>
      </c>
      <c r="B804" s="13" t="s">
        <v>1730</v>
      </c>
      <c r="C804" s="13" t="s">
        <v>414</v>
      </c>
      <c r="D804" s="13" t="s">
        <v>1731</v>
      </c>
      <c r="E804" s="70">
        <v>46104</v>
      </c>
      <c r="F804" s="70">
        <v>46134</v>
      </c>
      <c r="G804" s="13" t="s">
        <v>395</v>
      </c>
      <c r="H804" s="13">
        <v>-3200</v>
      </c>
      <c r="I804" s="13"/>
      <c r="J804" s="13">
        <v>-3200</v>
      </c>
      <c r="K804" s="13">
        <v>-3200</v>
      </c>
      <c r="L804" s="13">
        <v>3200</v>
      </c>
      <c r="M804" s="13" t="s">
        <v>504</v>
      </c>
      <c r="N804" s="31" t="s">
        <v>544</v>
      </c>
      <c r="P804" s="65">
        <f t="shared" si="501"/>
        <v>30</v>
      </c>
      <c r="Q804" t="str">
        <f t="shared" si="502"/>
        <v>Crédito</v>
      </c>
      <c r="R804">
        <f t="shared" si="503"/>
        <v>22</v>
      </c>
      <c r="S804">
        <f t="shared" si="504"/>
        <v>4</v>
      </c>
      <c r="T804">
        <f t="shared" si="505"/>
        <v>2026</v>
      </c>
      <c r="U804">
        <f t="shared" si="506"/>
        <v>23</v>
      </c>
      <c r="V804">
        <f t="shared" si="507"/>
        <v>3</v>
      </c>
      <c r="W804">
        <f t="shared" si="508"/>
        <v>2026</v>
      </c>
      <c r="X804" s="59">
        <f t="shared" si="509"/>
        <v>3200</v>
      </c>
      <c r="Y804" s="59">
        <f t="shared" si="510"/>
        <v>3200</v>
      </c>
      <c r="Z804" t="str">
        <f t="shared" si="511"/>
        <v>Vigente</v>
      </c>
      <c r="AA804" s="39">
        <v>46129</v>
      </c>
      <c r="AB804" s="33">
        <f t="shared" si="512"/>
        <v>4</v>
      </c>
      <c r="AC804" s="33">
        <f t="shared" si="513"/>
        <v>16</v>
      </c>
      <c r="AD804" s="33">
        <f t="shared" si="514"/>
        <v>0</v>
      </c>
      <c r="AE804" s="36">
        <f t="shared" si="515"/>
        <v>0</v>
      </c>
      <c r="AF804" s="36">
        <f t="shared" si="516"/>
        <v>0</v>
      </c>
      <c r="AG804" s="36">
        <f t="shared" si="517"/>
        <v>0</v>
      </c>
      <c r="AH804" s="36">
        <f t="shared" si="518"/>
        <v>3200</v>
      </c>
    </row>
    <row r="805" spans="1:34" x14ac:dyDescent="0.35">
      <c r="A805" s="13" t="s">
        <v>1732</v>
      </c>
      <c r="B805" s="13" t="s">
        <v>1733</v>
      </c>
      <c r="C805" s="13" t="s">
        <v>414</v>
      </c>
      <c r="D805" s="13" t="s">
        <v>1734</v>
      </c>
      <c r="E805" s="70">
        <v>46106</v>
      </c>
      <c r="F805" s="70">
        <v>46136</v>
      </c>
      <c r="G805" s="13" t="s">
        <v>395</v>
      </c>
      <c r="H805" s="13">
        <v>-17325</v>
      </c>
      <c r="I805" s="13">
        <v>-2772</v>
      </c>
      <c r="J805" s="13">
        <v>-20097</v>
      </c>
      <c r="K805" s="13">
        <v>-20097</v>
      </c>
      <c r="L805" s="13">
        <v>20097</v>
      </c>
      <c r="M805" s="13" t="s">
        <v>504</v>
      </c>
      <c r="N805" s="31" t="s">
        <v>544</v>
      </c>
      <c r="P805" s="65">
        <f t="shared" si="501"/>
        <v>30</v>
      </c>
      <c r="Q805" t="str">
        <f t="shared" si="502"/>
        <v>Crédito</v>
      </c>
      <c r="R805">
        <f t="shared" si="503"/>
        <v>24</v>
      </c>
      <c r="S805">
        <f t="shared" si="504"/>
        <v>4</v>
      </c>
      <c r="T805">
        <f t="shared" si="505"/>
        <v>2026</v>
      </c>
      <c r="U805">
        <f t="shared" si="506"/>
        <v>25</v>
      </c>
      <c r="V805">
        <f t="shared" si="507"/>
        <v>3</v>
      </c>
      <c r="W805">
        <f t="shared" si="508"/>
        <v>2026</v>
      </c>
      <c r="X805" s="59">
        <f t="shared" si="509"/>
        <v>17325</v>
      </c>
      <c r="Y805" s="59">
        <f t="shared" si="510"/>
        <v>20097</v>
      </c>
      <c r="Z805" t="str">
        <f t="shared" si="511"/>
        <v>Vigente</v>
      </c>
      <c r="AA805" s="39">
        <v>46129</v>
      </c>
      <c r="AB805" s="33">
        <f t="shared" si="512"/>
        <v>4</v>
      </c>
      <c r="AC805" s="33">
        <f t="shared" si="513"/>
        <v>16</v>
      </c>
      <c r="AD805" s="33">
        <f t="shared" si="514"/>
        <v>0</v>
      </c>
      <c r="AE805" s="36">
        <f t="shared" si="515"/>
        <v>0</v>
      </c>
      <c r="AF805" s="36">
        <f t="shared" si="516"/>
        <v>0</v>
      </c>
      <c r="AG805" s="36">
        <f t="shared" si="517"/>
        <v>0</v>
      </c>
      <c r="AH805" s="36">
        <f t="shared" si="518"/>
        <v>17325</v>
      </c>
    </row>
    <row r="806" spans="1:34" x14ac:dyDescent="0.35">
      <c r="A806" s="13" t="s">
        <v>1735</v>
      </c>
      <c r="B806" s="13" t="s">
        <v>1736</v>
      </c>
      <c r="C806" s="13" t="s">
        <v>834</v>
      </c>
      <c r="D806" s="13" t="s">
        <v>1737</v>
      </c>
      <c r="E806" s="70">
        <v>46100</v>
      </c>
      <c r="F806" s="70">
        <v>46130</v>
      </c>
      <c r="G806" s="13" t="s">
        <v>401</v>
      </c>
      <c r="H806" s="13">
        <v>-27386.95</v>
      </c>
      <c r="I806" s="13">
        <v>-4381.91</v>
      </c>
      <c r="J806" s="13">
        <v>-31768.86</v>
      </c>
      <c r="K806" s="13">
        <v>-1798</v>
      </c>
      <c r="L806" s="13">
        <v>1798</v>
      </c>
      <c r="M806" s="13" t="s">
        <v>504</v>
      </c>
      <c r="N806" s="31" t="s">
        <v>544</v>
      </c>
      <c r="P806" s="65">
        <f t="shared" si="501"/>
        <v>30</v>
      </c>
      <c r="Q806" t="str">
        <f t="shared" si="502"/>
        <v>Crédito</v>
      </c>
      <c r="R806">
        <f t="shared" si="503"/>
        <v>18</v>
      </c>
      <c r="S806">
        <f t="shared" si="504"/>
        <v>4</v>
      </c>
      <c r="T806">
        <f t="shared" si="505"/>
        <v>2026</v>
      </c>
      <c r="U806">
        <f t="shared" si="506"/>
        <v>19</v>
      </c>
      <c r="V806">
        <f t="shared" si="507"/>
        <v>3</v>
      </c>
      <c r="W806">
        <f t="shared" si="508"/>
        <v>2026</v>
      </c>
      <c r="X806" s="59">
        <f t="shared" si="509"/>
        <v>27386.95</v>
      </c>
      <c r="Y806" s="59">
        <f t="shared" si="510"/>
        <v>31768.86</v>
      </c>
      <c r="Z806" t="str">
        <f t="shared" si="511"/>
        <v>Vigente</v>
      </c>
      <c r="AA806" s="39">
        <v>46129</v>
      </c>
      <c r="AB806" s="33">
        <f t="shared" si="512"/>
        <v>4</v>
      </c>
      <c r="AC806" s="33">
        <f t="shared" si="513"/>
        <v>16</v>
      </c>
      <c r="AD806" s="33">
        <f t="shared" si="514"/>
        <v>0</v>
      </c>
      <c r="AE806" s="36">
        <f t="shared" si="515"/>
        <v>0</v>
      </c>
      <c r="AF806" s="36">
        <f t="shared" si="516"/>
        <v>0</v>
      </c>
      <c r="AG806" s="36">
        <f t="shared" si="517"/>
        <v>0</v>
      </c>
      <c r="AH806" s="36">
        <f t="shared" si="518"/>
        <v>27386.95</v>
      </c>
    </row>
    <row r="807" spans="1:34" x14ac:dyDescent="0.35">
      <c r="A807" s="13" t="s">
        <v>1738</v>
      </c>
      <c r="B807" s="13" t="s">
        <v>1739</v>
      </c>
      <c r="C807" s="13" t="s">
        <v>1183</v>
      </c>
      <c r="D807" s="13" t="s">
        <v>1740</v>
      </c>
      <c r="E807" s="70">
        <v>46106</v>
      </c>
      <c r="F807" s="70">
        <v>46136</v>
      </c>
      <c r="G807" s="13" t="s">
        <v>401</v>
      </c>
      <c r="H807" s="13">
        <v>-39170.339999999997</v>
      </c>
      <c r="I807" s="13">
        <v>-6267.25</v>
      </c>
      <c r="J807" s="13">
        <v>-45437.59</v>
      </c>
      <c r="K807" s="13">
        <v>-2552</v>
      </c>
      <c r="L807" s="13">
        <v>2552</v>
      </c>
      <c r="M807" s="13" t="s">
        <v>504</v>
      </c>
      <c r="N807" s="31" t="s">
        <v>544</v>
      </c>
      <c r="P807" s="65">
        <f t="shared" si="501"/>
        <v>30</v>
      </c>
      <c r="Q807" t="str">
        <f t="shared" si="502"/>
        <v>Crédito</v>
      </c>
      <c r="R807">
        <f t="shared" si="503"/>
        <v>24</v>
      </c>
      <c r="S807">
        <f t="shared" si="504"/>
        <v>4</v>
      </c>
      <c r="T807">
        <f t="shared" si="505"/>
        <v>2026</v>
      </c>
      <c r="U807">
        <f t="shared" si="506"/>
        <v>25</v>
      </c>
      <c r="V807">
        <f t="shared" si="507"/>
        <v>3</v>
      </c>
      <c r="W807">
        <f t="shared" si="508"/>
        <v>2026</v>
      </c>
      <c r="X807" s="59">
        <f t="shared" si="509"/>
        <v>39170.339999999997</v>
      </c>
      <c r="Y807" s="59">
        <f t="shared" si="510"/>
        <v>45437.59</v>
      </c>
      <c r="Z807" t="str">
        <f t="shared" si="511"/>
        <v>Vigente</v>
      </c>
      <c r="AA807" s="39">
        <v>46129</v>
      </c>
      <c r="AB807" s="33">
        <f t="shared" si="512"/>
        <v>4</v>
      </c>
      <c r="AC807" s="33">
        <f t="shared" si="513"/>
        <v>16</v>
      </c>
      <c r="AD807" s="33">
        <f t="shared" si="514"/>
        <v>0</v>
      </c>
      <c r="AE807" s="36">
        <f t="shared" si="515"/>
        <v>0</v>
      </c>
      <c r="AF807" s="36">
        <f t="shared" si="516"/>
        <v>0</v>
      </c>
      <c r="AG807" s="36">
        <f t="shared" si="517"/>
        <v>0</v>
      </c>
      <c r="AH807" s="36">
        <f t="shared" si="518"/>
        <v>39170.339999999997</v>
      </c>
    </row>
    <row r="808" spans="1:34" x14ac:dyDescent="0.35">
      <c r="A808" s="13" t="s">
        <v>1741</v>
      </c>
      <c r="B808" s="13" t="s">
        <v>1742</v>
      </c>
      <c r="C808" s="13" t="s">
        <v>644</v>
      </c>
      <c r="D808" s="13" t="s">
        <v>1267</v>
      </c>
      <c r="E808" s="70">
        <v>46109</v>
      </c>
      <c r="F808" s="70">
        <v>46169</v>
      </c>
      <c r="G808" s="13" t="s">
        <v>401</v>
      </c>
      <c r="H808" s="13">
        <v>-1111519.42</v>
      </c>
      <c r="I808" s="13">
        <v>-177843.11</v>
      </c>
      <c r="J808" s="13">
        <v>-1289362.53</v>
      </c>
      <c r="K808" s="13">
        <v>-72453.600000000006</v>
      </c>
      <c r="L808" s="13">
        <v>72453.600000000006</v>
      </c>
      <c r="M808" s="13" t="s">
        <v>504</v>
      </c>
      <c r="N808" s="31" t="s">
        <v>544</v>
      </c>
      <c r="P808" s="65">
        <f t="shared" si="501"/>
        <v>60</v>
      </c>
      <c r="Q808" t="str">
        <f t="shared" si="502"/>
        <v>Crédito</v>
      </c>
      <c r="R808">
        <f t="shared" si="503"/>
        <v>27</v>
      </c>
      <c r="S808">
        <f t="shared" si="504"/>
        <v>5</v>
      </c>
      <c r="T808">
        <f t="shared" si="505"/>
        <v>2026</v>
      </c>
      <c r="U808">
        <f t="shared" si="506"/>
        <v>28</v>
      </c>
      <c r="V808">
        <f t="shared" si="507"/>
        <v>3</v>
      </c>
      <c r="W808">
        <f t="shared" si="508"/>
        <v>2026</v>
      </c>
      <c r="X808" s="59">
        <f t="shared" si="509"/>
        <v>1111519.42</v>
      </c>
      <c r="Y808" s="59">
        <f t="shared" si="510"/>
        <v>1289362.53</v>
      </c>
      <c r="Z808" t="str">
        <f t="shared" si="511"/>
        <v>Vigente</v>
      </c>
      <c r="AA808" s="39">
        <v>46129</v>
      </c>
      <c r="AB808" s="33">
        <f t="shared" si="512"/>
        <v>4</v>
      </c>
      <c r="AC808" s="33">
        <f t="shared" si="513"/>
        <v>16</v>
      </c>
      <c r="AD808" s="33">
        <f t="shared" si="514"/>
        <v>0</v>
      </c>
      <c r="AE808" s="36">
        <f t="shared" si="515"/>
        <v>0</v>
      </c>
      <c r="AF808" s="36">
        <f t="shared" si="516"/>
        <v>0</v>
      </c>
      <c r="AG808" s="36">
        <f t="shared" si="517"/>
        <v>0</v>
      </c>
      <c r="AH808" s="36">
        <f t="shared" si="518"/>
        <v>1111519.42</v>
      </c>
    </row>
    <row r="809" spans="1:34" x14ac:dyDescent="0.35">
      <c r="A809" s="13" t="s">
        <v>1743</v>
      </c>
      <c r="B809" s="13" t="s">
        <v>1744</v>
      </c>
      <c r="C809" s="13" t="s">
        <v>548</v>
      </c>
      <c r="D809" s="13" t="s">
        <v>1745</v>
      </c>
      <c r="E809" s="70">
        <v>46100</v>
      </c>
      <c r="F809" s="70">
        <v>46120</v>
      </c>
      <c r="G809" s="13" t="s">
        <v>395</v>
      </c>
      <c r="H809" s="13">
        <v>-63000</v>
      </c>
      <c r="I809" s="13">
        <v>-10080</v>
      </c>
      <c r="J809" s="13">
        <v>-73080</v>
      </c>
      <c r="K809" s="13">
        <v>-73080</v>
      </c>
      <c r="L809" s="13">
        <v>73080</v>
      </c>
      <c r="M809" s="13" t="s">
        <v>504</v>
      </c>
      <c r="N809" s="31" t="s">
        <v>544</v>
      </c>
      <c r="P809" s="65">
        <f t="shared" si="501"/>
        <v>20</v>
      </c>
      <c r="Q809" t="str">
        <f t="shared" si="502"/>
        <v>Crédito</v>
      </c>
      <c r="R809">
        <f t="shared" si="503"/>
        <v>8</v>
      </c>
      <c r="S809">
        <f t="shared" si="504"/>
        <v>4</v>
      </c>
      <c r="T809">
        <f t="shared" si="505"/>
        <v>2026</v>
      </c>
      <c r="U809">
        <f t="shared" si="506"/>
        <v>19</v>
      </c>
      <c r="V809">
        <f t="shared" si="507"/>
        <v>3</v>
      </c>
      <c r="W809">
        <f t="shared" si="508"/>
        <v>2026</v>
      </c>
      <c r="X809" s="59">
        <f t="shared" si="509"/>
        <v>63000</v>
      </c>
      <c r="Y809" s="59">
        <f t="shared" si="510"/>
        <v>73080</v>
      </c>
      <c r="Z809" t="str">
        <f t="shared" si="511"/>
        <v>Vencido</v>
      </c>
      <c r="AA809" s="39">
        <v>46129</v>
      </c>
      <c r="AB809" s="33">
        <f t="shared" si="512"/>
        <v>4</v>
      </c>
      <c r="AC809" s="33">
        <f t="shared" si="513"/>
        <v>16</v>
      </c>
      <c r="AD809" s="33">
        <f t="shared" si="514"/>
        <v>10</v>
      </c>
      <c r="AE809" s="36">
        <f t="shared" si="515"/>
        <v>63000</v>
      </c>
      <c r="AF809" s="36">
        <f t="shared" si="516"/>
        <v>0</v>
      </c>
      <c r="AG809" s="36">
        <f t="shared" si="517"/>
        <v>0</v>
      </c>
      <c r="AH809" s="36">
        <f t="shared" si="518"/>
        <v>0</v>
      </c>
    </row>
    <row r="810" spans="1:34" x14ac:dyDescent="0.35">
      <c r="A810" s="13" t="s">
        <v>1746</v>
      </c>
      <c r="B810" s="13" t="s">
        <v>1747</v>
      </c>
      <c r="C810" s="13" t="s">
        <v>407</v>
      </c>
      <c r="D810" s="13" t="s">
        <v>1748</v>
      </c>
      <c r="E810" s="70">
        <v>46102</v>
      </c>
      <c r="F810" s="70">
        <v>46132</v>
      </c>
      <c r="G810" s="13" t="s">
        <v>395</v>
      </c>
      <c r="H810" s="13">
        <v>-4470.3999999999996</v>
      </c>
      <c r="I810" s="13">
        <v>-715.26</v>
      </c>
      <c r="J810" s="13">
        <v>-5185.66</v>
      </c>
      <c r="K810" s="13">
        <v>-5185.66</v>
      </c>
      <c r="L810" s="13">
        <v>5185.66</v>
      </c>
      <c r="M810" s="13" t="s">
        <v>504</v>
      </c>
      <c r="N810" s="31" t="s">
        <v>544</v>
      </c>
      <c r="P810" s="65">
        <f t="shared" si="501"/>
        <v>30</v>
      </c>
      <c r="Q810" t="str">
        <f t="shared" si="502"/>
        <v>Crédito</v>
      </c>
      <c r="R810">
        <f t="shared" si="503"/>
        <v>20</v>
      </c>
      <c r="S810">
        <f t="shared" si="504"/>
        <v>4</v>
      </c>
      <c r="T810">
        <f t="shared" si="505"/>
        <v>2026</v>
      </c>
      <c r="U810">
        <f t="shared" si="506"/>
        <v>21</v>
      </c>
      <c r="V810">
        <f t="shared" si="507"/>
        <v>3</v>
      </c>
      <c r="W810">
        <f t="shared" si="508"/>
        <v>2026</v>
      </c>
      <c r="X810" s="59">
        <f t="shared" si="509"/>
        <v>4470.3999999999996</v>
      </c>
      <c r="Y810" s="59">
        <f t="shared" si="510"/>
        <v>5185.66</v>
      </c>
      <c r="Z810" t="str">
        <f t="shared" si="511"/>
        <v>Vigente</v>
      </c>
      <c r="AA810" s="39">
        <v>46129</v>
      </c>
      <c r="AB810" s="33">
        <f t="shared" si="512"/>
        <v>4</v>
      </c>
      <c r="AC810" s="33">
        <f t="shared" si="513"/>
        <v>16</v>
      </c>
      <c r="AD810" s="33">
        <f t="shared" si="514"/>
        <v>0</v>
      </c>
      <c r="AE810" s="36">
        <f t="shared" si="515"/>
        <v>0</v>
      </c>
      <c r="AF810" s="36">
        <f t="shared" si="516"/>
        <v>0</v>
      </c>
      <c r="AG810" s="36">
        <f t="shared" si="517"/>
        <v>0</v>
      </c>
      <c r="AH810" s="36">
        <f t="shared" si="518"/>
        <v>4470.3999999999996</v>
      </c>
    </row>
    <row r="811" spans="1:34" x14ac:dyDescent="0.35">
      <c r="A811" s="13" t="s">
        <v>1661</v>
      </c>
      <c r="B811" s="13" t="s">
        <v>1662</v>
      </c>
      <c r="C811" s="13" t="s">
        <v>644</v>
      </c>
      <c r="D811" s="13" t="s">
        <v>1278</v>
      </c>
      <c r="E811" s="70">
        <v>46102</v>
      </c>
      <c r="F811" s="70">
        <v>46162</v>
      </c>
      <c r="G811" s="13" t="s">
        <v>401</v>
      </c>
      <c r="H811" s="13">
        <v>-200253.38</v>
      </c>
      <c r="I811" s="13">
        <v>-32040.54</v>
      </c>
      <c r="J811" s="13">
        <v>-232293.92</v>
      </c>
      <c r="K811" s="13">
        <v>-13041.65</v>
      </c>
      <c r="L811" s="13">
        <v>13041.65</v>
      </c>
      <c r="M811" s="13" t="s">
        <v>504</v>
      </c>
      <c r="N811" s="31" t="s">
        <v>544</v>
      </c>
      <c r="P811" s="65">
        <f t="shared" si="501"/>
        <v>60</v>
      </c>
      <c r="Q811" t="str">
        <f t="shared" si="502"/>
        <v>Crédito</v>
      </c>
      <c r="R811">
        <f t="shared" si="503"/>
        <v>20</v>
      </c>
      <c r="S811">
        <f t="shared" si="504"/>
        <v>5</v>
      </c>
      <c r="T811">
        <f t="shared" si="505"/>
        <v>2026</v>
      </c>
      <c r="U811">
        <f t="shared" si="506"/>
        <v>21</v>
      </c>
      <c r="V811">
        <f t="shared" si="507"/>
        <v>3</v>
      </c>
      <c r="W811">
        <f t="shared" si="508"/>
        <v>2026</v>
      </c>
      <c r="X811" s="59">
        <f t="shared" si="509"/>
        <v>200253.38</v>
      </c>
      <c r="Y811" s="59">
        <f t="shared" si="510"/>
        <v>232293.92</v>
      </c>
      <c r="Z811" t="str">
        <f t="shared" si="511"/>
        <v>Vigente</v>
      </c>
      <c r="AA811" s="39">
        <v>46129</v>
      </c>
      <c r="AB811" s="33">
        <f t="shared" si="512"/>
        <v>4</v>
      </c>
      <c r="AC811" s="33">
        <f t="shared" si="513"/>
        <v>16</v>
      </c>
      <c r="AD811" s="33">
        <f t="shared" si="514"/>
        <v>0</v>
      </c>
      <c r="AE811" s="36">
        <f t="shared" si="515"/>
        <v>0</v>
      </c>
      <c r="AF811" s="36">
        <f t="shared" si="516"/>
        <v>0</v>
      </c>
      <c r="AG811" s="36">
        <f t="shared" si="517"/>
        <v>0</v>
      </c>
      <c r="AH811" s="36">
        <f t="shared" si="518"/>
        <v>200253.38</v>
      </c>
    </row>
    <row r="812" spans="1:34" x14ac:dyDescent="0.35">
      <c r="A812" s="13" t="s">
        <v>1663</v>
      </c>
      <c r="B812" s="13" t="s">
        <v>1664</v>
      </c>
      <c r="C812" s="13" t="s">
        <v>547</v>
      </c>
      <c r="D812" s="13" t="s">
        <v>1665</v>
      </c>
      <c r="E812" s="70">
        <v>46100</v>
      </c>
      <c r="F812" s="70">
        <v>46130</v>
      </c>
      <c r="G812" s="13" t="s">
        <v>395</v>
      </c>
      <c r="H812" s="13">
        <v>-7500</v>
      </c>
      <c r="I812" s="13">
        <v>-1200</v>
      </c>
      <c r="J812" s="13">
        <v>-8700</v>
      </c>
      <c r="K812" s="13">
        <v>-8700</v>
      </c>
      <c r="L812" s="13">
        <v>8700</v>
      </c>
      <c r="M812" s="13" t="s">
        <v>504</v>
      </c>
      <c r="N812" s="31" t="s">
        <v>544</v>
      </c>
      <c r="P812" s="65">
        <f t="shared" si="501"/>
        <v>30</v>
      </c>
      <c r="Q812" t="str">
        <f t="shared" si="502"/>
        <v>Crédito</v>
      </c>
      <c r="R812">
        <f t="shared" si="503"/>
        <v>18</v>
      </c>
      <c r="S812">
        <f t="shared" si="504"/>
        <v>4</v>
      </c>
      <c r="T812">
        <f t="shared" si="505"/>
        <v>2026</v>
      </c>
      <c r="U812">
        <f t="shared" si="506"/>
        <v>19</v>
      </c>
      <c r="V812">
        <f t="shared" si="507"/>
        <v>3</v>
      </c>
      <c r="W812">
        <f t="shared" si="508"/>
        <v>2026</v>
      </c>
      <c r="X812" s="59">
        <f t="shared" si="509"/>
        <v>7500</v>
      </c>
      <c r="Y812" s="59">
        <f t="shared" si="510"/>
        <v>8700</v>
      </c>
      <c r="Z812" t="str">
        <f t="shared" si="511"/>
        <v>Vigente</v>
      </c>
      <c r="AA812" s="39">
        <v>46129</v>
      </c>
      <c r="AB812" s="33">
        <f t="shared" si="512"/>
        <v>4</v>
      </c>
      <c r="AC812" s="33">
        <f t="shared" si="513"/>
        <v>16</v>
      </c>
      <c r="AD812" s="33">
        <f t="shared" si="514"/>
        <v>0</v>
      </c>
      <c r="AE812" s="36">
        <f t="shared" si="515"/>
        <v>0</v>
      </c>
      <c r="AF812" s="36">
        <f t="shared" si="516"/>
        <v>0</v>
      </c>
      <c r="AG812" s="36">
        <f t="shared" si="517"/>
        <v>0</v>
      </c>
      <c r="AH812" s="36">
        <f t="shared" si="518"/>
        <v>7500</v>
      </c>
    </row>
    <row r="813" spans="1:34" x14ac:dyDescent="0.35">
      <c r="A813" s="31" t="s">
        <v>1620</v>
      </c>
      <c r="B813" s="31" t="s">
        <v>1621</v>
      </c>
      <c r="C813" s="31" t="s">
        <v>400</v>
      </c>
      <c r="D813" s="31" t="s">
        <v>1622</v>
      </c>
      <c r="E813" s="30">
        <v>46094</v>
      </c>
      <c r="F813" s="30">
        <v>46124</v>
      </c>
      <c r="G813" s="31" t="s">
        <v>395</v>
      </c>
      <c r="H813" s="31">
        <v>-1200</v>
      </c>
      <c r="I813" s="31">
        <v>-192</v>
      </c>
      <c r="J813" s="31">
        <v>-1392</v>
      </c>
      <c r="K813" s="31">
        <v>-1392</v>
      </c>
      <c r="L813" s="31">
        <v>1392</v>
      </c>
      <c r="M813" s="31" t="s">
        <v>504</v>
      </c>
      <c r="N813" s="31" t="s">
        <v>544</v>
      </c>
      <c r="P813" s="65">
        <f t="shared" si="501"/>
        <v>30</v>
      </c>
      <c r="Q813" t="str">
        <f t="shared" si="502"/>
        <v>Crédito</v>
      </c>
      <c r="R813">
        <f t="shared" si="503"/>
        <v>12</v>
      </c>
      <c r="S813">
        <f t="shared" si="504"/>
        <v>4</v>
      </c>
      <c r="T813">
        <f t="shared" si="505"/>
        <v>2026</v>
      </c>
      <c r="U813">
        <f t="shared" si="506"/>
        <v>13</v>
      </c>
      <c r="V813">
        <f t="shared" si="507"/>
        <v>3</v>
      </c>
      <c r="W813">
        <f t="shared" si="508"/>
        <v>2026</v>
      </c>
      <c r="X813" s="59">
        <f t="shared" si="509"/>
        <v>1200</v>
      </c>
      <c r="Y813" s="59">
        <f t="shared" si="510"/>
        <v>1392</v>
      </c>
      <c r="Z813" t="str">
        <f t="shared" si="511"/>
        <v>Vencido</v>
      </c>
      <c r="AA813" s="39">
        <v>46129</v>
      </c>
      <c r="AB813" s="33">
        <f t="shared" si="512"/>
        <v>4</v>
      </c>
      <c r="AC813" s="33">
        <f t="shared" si="513"/>
        <v>16</v>
      </c>
      <c r="AD813" s="33">
        <f t="shared" si="514"/>
        <v>6</v>
      </c>
      <c r="AE813" s="36">
        <f t="shared" si="515"/>
        <v>1200</v>
      </c>
      <c r="AF813" s="36">
        <f t="shared" si="516"/>
        <v>0</v>
      </c>
      <c r="AG813" s="36">
        <f t="shared" si="517"/>
        <v>0</v>
      </c>
      <c r="AH813" s="36">
        <f t="shared" si="518"/>
        <v>0</v>
      </c>
    </row>
    <row r="814" spans="1:34" x14ac:dyDescent="0.35">
      <c r="A814" s="31" t="s">
        <v>1623</v>
      </c>
      <c r="B814" s="31" t="s">
        <v>1624</v>
      </c>
      <c r="C814" s="31" t="s">
        <v>414</v>
      </c>
      <c r="D814" s="31" t="s">
        <v>1625</v>
      </c>
      <c r="E814" s="30">
        <v>46098</v>
      </c>
      <c r="F814" s="30">
        <v>46128</v>
      </c>
      <c r="G814" s="31" t="s">
        <v>395</v>
      </c>
      <c r="H814" s="31">
        <v>-5800</v>
      </c>
      <c r="I814" s="31">
        <v>-928</v>
      </c>
      <c r="J814" s="31">
        <v>-6728</v>
      </c>
      <c r="K814" s="31">
        <v>-6728</v>
      </c>
      <c r="L814" s="31">
        <v>6728</v>
      </c>
      <c r="M814" s="31" t="s">
        <v>504</v>
      </c>
      <c r="N814" s="31" t="s">
        <v>544</v>
      </c>
      <c r="P814" s="65">
        <f t="shared" si="501"/>
        <v>30</v>
      </c>
      <c r="Q814" t="str">
        <f t="shared" si="502"/>
        <v>Crédito</v>
      </c>
      <c r="R814">
        <f t="shared" si="503"/>
        <v>16</v>
      </c>
      <c r="S814">
        <f t="shared" si="504"/>
        <v>4</v>
      </c>
      <c r="T814">
        <f t="shared" si="505"/>
        <v>2026</v>
      </c>
      <c r="U814">
        <f t="shared" si="506"/>
        <v>17</v>
      </c>
      <c r="V814">
        <f t="shared" si="507"/>
        <v>3</v>
      </c>
      <c r="W814">
        <f t="shared" si="508"/>
        <v>2026</v>
      </c>
      <c r="X814" s="59">
        <f t="shared" si="509"/>
        <v>5800</v>
      </c>
      <c r="Y814" s="59">
        <f t="shared" si="510"/>
        <v>6728</v>
      </c>
      <c r="Z814" t="str">
        <f t="shared" si="511"/>
        <v>Vencido</v>
      </c>
      <c r="AA814" s="39">
        <v>46129</v>
      </c>
      <c r="AB814" s="33">
        <f t="shared" si="512"/>
        <v>4</v>
      </c>
      <c r="AC814" s="33">
        <f t="shared" si="513"/>
        <v>16</v>
      </c>
      <c r="AD814" s="33">
        <f t="shared" si="514"/>
        <v>2</v>
      </c>
      <c r="AE814" s="36">
        <f t="shared" si="515"/>
        <v>5800</v>
      </c>
      <c r="AF814" s="36">
        <f t="shared" si="516"/>
        <v>0</v>
      </c>
      <c r="AG814" s="36">
        <f t="shared" si="517"/>
        <v>0</v>
      </c>
      <c r="AH814" s="36">
        <f t="shared" si="518"/>
        <v>0</v>
      </c>
    </row>
    <row r="815" spans="1:34" x14ac:dyDescent="0.35">
      <c r="A815" s="31" t="s">
        <v>1626</v>
      </c>
      <c r="B815" s="31" t="s">
        <v>1627</v>
      </c>
      <c r="C815" s="31" t="s">
        <v>414</v>
      </c>
      <c r="D815" s="31" t="s">
        <v>1628</v>
      </c>
      <c r="E815" s="30">
        <v>46099</v>
      </c>
      <c r="F815" s="30">
        <v>46129</v>
      </c>
      <c r="G815" s="31" t="s">
        <v>395</v>
      </c>
      <c r="H815" s="31">
        <v>-11000</v>
      </c>
      <c r="I815" s="31">
        <v>-1760</v>
      </c>
      <c r="J815" s="31">
        <v>-12760</v>
      </c>
      <c r="K815" s="31">
        <v>-12760</v>
      </c>
      <c r="L815" s="31">
        <v>12760</v>
      </c>
      <c r="M815" s="31" t="s">
        <v>504</v>
      </c>
      <c r="N815" s="31" t="s">
        <v>544</v>
      </c>
      <c r="P815" s="65">
        <f t="shared" si="501"/>
        <v>30</v>
      </c>
      <c r="Q815" t="str">
        <f t="shared" si="502"/>
        <v>Crédito</v>
      </c>
      <c r="R815">
        <f t="shared" si="503"/>
        <v>17</v>
      </c>
      <c r="S815">
        <f t="shared" si="504"/>
        <v>4</v>
      </c>
      <c r="T815">
        <f t="shared" si="505"/>
        <v>2026</v>
      </c>
      <c r="U815">
        <f t="shared" si="506"/>
        <v>18</v>
      </c>
      <c r="V815">
        <f t="shared" si="507"/>
        <v>3</v>
      </c>
      <c r="W815">
        <f t="shared" si="508"/>
        <v>2026</v>
      </c>
      <c r="X815" s="59">
        <f t="shared" si="509"/>
        <v>11000</v>
      </c>
      <c r="Y815" s="59">
        <f t="shared" si="510"/>
        <v>12760</v>
      </c>
      <c r="Z815" t="str">
        <f t="shared" si="511"/>
        <v>Vencido</v>
      </c>
      <c r="AA815" s="39">
        <v>46129</v>
      </c>
      <c r="AB815" s="33">
        <f t="shared" si="512"/>
        <v>4</v>
      </c>
      <c r="AC815" s="33">
        <f t="shared" si="513"/>
        <v>16</v>
      </c>
      <c r="AD815" s="33">
        <f t="shared" si="514"/>
        <v>1</v>
      </c>
      <c r="AE815" s="36">
        <f t="shared" si="515"/>
        <v>11000</v>
      </c>
      <c r="AF815" s="36">
        <f t="shared" si="516"/>
        <v>0</v>
      </c>
      <c r="AG815" s="36">
        <f t="shared" si="517"/>
        <v>0</v>
      </c>
      <c r="AH815" s="36">
        <f t="shared" si="518"/>
        <v>0</v>
      </c>
    </row>
    <row r="816" spans="1:34" x14ac:dyDescent="0.35">
      <c r="A816" s="31" t="s">
        <v>1629</v>
      </c>
      <c r="B816" s="31" t="s">
        <v>1630</v>
      </c>
      <c r="C816" s="31" t="s">
        <v>920</v>
      </c>
      <c r="D816" s="31" t="s">
        <v>1631</v>
      </c>
      <c r="E816" s="30">
        <v>46099</v>
      </c>
      <c r="F816" s="30">
        <v>46129</v>
      </c>
      <c r="G816" s="31" t="s">
        <v>395</v>
      </c>
      <c r="H816" s="31">
        <v>-16250</v>
      </c>
      <c r="I816" s="31"/>
      <c r="J816" s="31">
        <v>-16250</v>
      </c>
      <c r="K816" s="31">
        <v>-16250</v>
      </c>
      <c r="L816" s="31">
        <v>16250</v>
      </c>
      <c r="M816" s="31" t="s">
        <v>504</v>
      </c>
      <c r="N816" s="31" t="s">
        <v>544</v>
      </c>
      <c r="P816" s="65">
        <f t="shared" si="501"/>
        <v>30</v>
      </c>
      <c r="Q816" t="str">
        <f t="shared" si="502"/>
        <v>Crédito</v>
      </c>
      <c r="R816">
        <f t="shared" si="503"/>
        <v>17</v>
      </c>
      <c r="S816">
        <f t="shared" si="504"/>
        <v>4</v>
      </c>
      <c r="T816">
        <f t="shared" si="505"/>
        <v>2026</v>
      </c>
      <c r="U816">
        <f t="shared" si="506"/>
        <v>18</v>
      </c>
      <c r="V816">
        <f t="shared" si="507"/>
        <v>3</v>
      </c>
      <c r="W816">
        <f t="shared" si="508"/>
        <v>2026</v>
      </c>
      <c r="X816" s="59">
        <f t="shared" si="509"/>
        <v>16250</v>
      </c>
      <c r="Y816" s="59">
        <f t="shared" si="510"/>
        <v>16250</v>
      </c>
      <c r="Z816" t="str">
        <f t="shared" si="511"/>
        <v>Vencido</v>
      </c>
      <c r="AA816" s="39">
        <v>46129</v>
      </c>
      <c r="AB816" s="33">
        <f t="shared" si="512"/>
        <v>4</v>
      </c>
      <c r="AC816" s="33">
        <f t="shared" si="513"/>
        <v>16</v>
      </c>
      <c r="AD816" s="33">
        <f t="shared" si="514"/>
        <v>1</v>
      </c>
      <c r="AE816" s="36">
        <f t="shared" si="515"/>
        <v>16250</v>
      </c>
      <c r="AF816" s="36">
        <f t="shared" si="516"/>
        <v>0</v>
      </c>
      <c r="AG816" s="36">
        <f t="shared" si="517"/>
        <v>0</v>
      </c>
      <c r="AH816" s="36">
        <f t="shared" si="518"/>
        <v>0</v>
      </c>
    </row>
    <row r="817" spans="1:34" x14ac:dyDescent="0.35">
      <c r="A817" s="31" t="s">
        <v>1635</v>
      </c>
      <c r="B817" s="31" t="s">
        <v>1636</v>
      </c>
      <c r="C817" s="31" t="s">
        <v>801</v>
      </c>
      <c r="D817" s="31" t="s">
        <v>1637</v>
      </c>
      <c r="E817" s="30">
        <v>46092</v>
      </c>
      <c r="F817" s="30">
        <v>46122</v>
      </c>
      <c r="G817" s="31" t="s">
        <v>395</v>
      </c>
      <c r="H817" s="31">
        <v>-24930</v>
      </c>
      <c r="I817" s="31">
        <v>-3988.8</v>
      </c>
      <c r="J817" s="31">
        <v>-28918.799999999999</v>
      </c>
      <c r="K817" s="31">
        <v>-28918.799999999999</v>
      </c>
      <c r="L817" s="31">
        <v>28918.799999999999</v>
      </c>
      <c r="M817" s="31" t="s">
        <v>504</v>
      </c>
      <c r="N817" s="31" t="s">
        <v>544</v>
      </c>
      <c r="P817" s="65">
        <f t="shared" si="501"/>
        <v>30</v>
      </c>
      <c r="Q817" t="str">
        <f t="shared" si="502"/>
        <v>Crédito</v>
      </c>
      <c r="R817">
        <f t="shared" si="503"/>
        <v>10</v>
      </c>
      <c r="S817">
        <f t="shared" si="504"/>
        <v>4</v>
      </c>
      <c r="T817">
        <f t="shared" si="505"/>
        <v>2026</v>
      </c>
      <c r="U817">
        <f t="shared" si="506"/>
        <v>11</v>
      </c>
      <c r="V817">
        <f t="shared" si="507"/>
        <v>3</v>
      </c>
      <c r="W817">
        <f t="shared" si="508"/>
        <v>2026</v>
      </c>
      <c r="X817" s="59">
        <f t="shared" si="509"/>
        <v>24930</v>
      </c>
      <c r="Y817" s="59">
        <f t="shared" si="510"/>
        <v>28918.799999999999</v>
      </c>
      <c r="Z817" t="str">
        <f t="shared" si="511"/>
        <v>Vencido</v>
      </c>
      <c r="AA817" s="39">
        <v>46129</v>
      </c>
      <c r="AB817" s="33">
        <f t="shared" si="512"/>
        <v>4</v>
      </c>
      <c r="AC817" s="33">
        <f t="shared" si="513"/>
        <v>16</v>
      </c>
      <c r="AD817" s="33">
        <f t="shared" si="514"/>
        <v>8</v>
      </c>
      <c r="AE817" s="36">
        <f t="shared" si="515"/>
        <v>24930</v>
      </c>
      <c r="AF817" s="36">
        <f t="shared" si="516"/>
        <v>0</v>
      </c>
      <c r="AG817" s="36">
        <f t="shared" si="517"/>
        <v>0</v>
      </c>
      <c r="AH817" s="36">
        <f t="shared" si="518"/>
        <v>0</v>
      </c>
    </row>
    <row r="818" spans="1:34" x14ac:dyDescent="0.35">
      <c r="A818" s="31" t="s">
        <v>1593</v>
      </c>
      <c r="B818" s="31" t="s">
        <v>1594</v>
      </c>
      <c r="C818" s="31" t="s">
        <v>801</v>
      </c>
      <c r="D818" s="31" t="s">
        <v>1595</v>
      </c>
      <c r="E818" s="30">
        <v>46092</v>
      </c>
      <c r="F818" s="30">
        <v>46122</v>
      </c>
      <c r="G818" s="31" t="s">
        <v>395</v>
      </c>
      <c r="H818" s="31">
        <v>-19944</v>
      </c>
      <c r="I818" s="31">
        <v>-3191.04</v>
      </c>
      <c r="J818" s="31">
        <v>-23135.040000000001</v>
      </c>
      <c r="K818" s="31">
        <v>-23135.040000000001</v>
      </c>
      <c r="L818" s="31">
        <v>23135.040000000001</v>
      </c>
      <c r="M818" s="31" t="s">
        <v>504</v>
      </c>
      <c r="N818" s="31" t="s">
        <v>544</v>
      </c>
      <c r="P818" s="65">
        <f t="shared" si="501"/>
        <v>30</v>
      </c>
      <c r="Q818" t="str">
        <f t="shared" si="502"/>
        <v>Crédito</v>
      </c>
      <c r="R818">
        <f t="shared" si="503"/>
        <v>10</v>
      </c>
      <c r="S818">
        <f t="shared" si="504"/>
        <v>4</v>
      </c>
      <c r="T818">
        <f t="shared" si="505"/>
        <v>2026</v>
      </c>
      <c r="U818">
        <f t="shared" si="506"/>
        <v>11</v>
      </c>
      <c r="V818">
        <f t="shared" si="507"/>
        <v>3</v>
      </c>
      <c r="W818">
        <f t="shared" si="508"/>
        <v>2026</v>
      </c>
      <c r="X818" s="59">
        <f t="shared" si="509"/>
        <v>19944</v>
      </c>
      <c r="Y818" s="59">
        <f t="shared" si="510"/>
        <v>23135.040000000001</v>
      </c>
      <c r="Z818" t="str">
        <f t="shared" si="511"/>
        <v>Vencido</v>
      </c>
      <c r="AA818" s="39">
        <v>46129</v>
      </c>
      <c r="AB818" s="33">
        <f t="shared" si="512"/>
        <v>4</v>
      </c>
      <c r="AC818" s="33">
        <f t="shared" si="513"/>
        <v>16</v>
      </c>
      <c r="AD818" s="33">
        <f t="shared" si="514"/>
        <v>8</v>
      </c>
      <c r="AE818" s="36">
        <f t="shared" si="515"/>
        <v>19944</v>
      </c>
      <c r="AF818" s="36">
        <f t="shared" si="516"/>
        <v>0</v>
      </c>
      <c r="AG818" s="36">
        <f t="shared" si="517"/>
        <v>0</v>
      </c>
      <c r="AH818" s="36">
        <f t="shared" si="518"/>
        <v>0</v>
      </c>
    </row>
    <row r="819" spans="1:34" x14ac:dyDescent="0.35">
      <c r="A819" s="31" t="s">
        <v>1596</v>
      </c>
      <c r="B819" s="31" t="s">
        <v>1597</v>
      </c>
      <c r="C819" s="31" t="s">
        <v>920</v>
      </c>
      <c r="D819" s="31" t="s">
        <v>1598</v>
      </c>
      <c r="E819" s="30">
        <v>46088</v>
      </c>
      <c r="F819" s="30">
        <v>46118</v>
      </c>
      <c r="G819" s="31" t="s">
        <v>395</v>
      </c>
      <c r="H819" s="31">
        <v>-6800</v>
      </c>
      <c r="I819" s="31"/>
      <c r="J819" s="31">
        <v>-6800</v>
      </c>
      <c r="K819" s="31">
        <v>-6800</v>
      </c>
      <c r="L819" s="31">
        <v>6800</v>
      </c>
      <c r="M819" s="31" t="s">
        <v>504</v>
      </c>
      <c r="N819" s="31" t="s">
        <v>544</v>
      </c>
      <c r="P819" s="65">
        <f t="shared" si="501"/>
        <v>30</v>
      </c>
      <c r="Q819" t="str">
        <f t="shared" si="502"/>
        <v>Crédito</v>
      </c>
      <c r="R819">
        <f t="shared" si="503"/>
        <v>6</v>
      </c>
      <c r="S819">
        <f t="shared" si="504"/>
        <v>4</v>
      </c>
      <c r="T819">
        <f t="shared" si="505"/>
        <v>2026</v>
      </c>
      <c r="U819">
        <f t="shared" si="506"/>
        <v>7</v>
      </c>
      <c r="V819">
        <f t="shared" si="507"/>
        <v>3</v>
      </c>
      <c r="W819">
        <f t="shared" si="508"/>
        <v>2026</v>
      </c>
      <c r="X819" s="59">
        <f t="shared" si="509"/>
        <v>6800</v>
      </c>
      <c r="Y819" s="59">
        <f t="shared" si="510"/>
        <v>6800</v>
      </c>
      <c r="Z819" t="str">
        <f t="shared" si="511"/>
        <v>Vencido</v>
      </c>
      <c r="AA819" s="39">
        <v>46129</v>
      </c>
      <c r="AB819" s="33">
        <f t="shared" si="512"/>
        <v>4</v>
      </c>
      <c r="AC819" s="33">
        <f t="shared" si="513"/>
        <v>16</v>
      </c>
      <c r="AD819" s="33">
        <f t="shared" si="514"/>
        <v>12</v>
      </c>
      <c r="AE819" s="36">
        <f t="shared" si="515"/>
        <v>6800</v>
      </c>
      <c r="AF819" s="36">
        <f t="shared" si="516"/>
        <v>0</v>
      </c>
      <c r="AG819" s="36">
        <f t="shared" si="517"/>
        <v>0</v>
      </c>
      <c r="AH819" s="36">
        <f t="shared" si="518"/>
        <v>0</v>
      </c>
    </row>
    <row r="820" spans="1:34" x14ac:dyDescent="0.35">
      <c r="A820" s="31" t="s">
        <v>1599</v>
      </c>
      <c r="B820" s="31" t="s">
        <v>1600</v>
      </c>
      <c r="C820" s="31" t="s">
        <v>920</v>
      </c>
      <c r="D820" s="31" t="s">
        <v>1601</v>
      </c>
      <c r="E820" s="30">
        <v>46088</v>
      </c>
      <c r="F820" s="30">
        <v>46118</v>
      </c>
      <c r="G820" s="31" t="s">
        <v>395</v>
      </c>
      <c r="H820" s="31">
        <v>-7500</v>
      </c>
      <c r="I820" s="31"/>
      <c r="J820" s="31">
        <v>-7500</v>
      </c>
      <c r="K820" s="31">
        <v>-7500</v>
      </c>
      <c r="L820" s="31">
        <v>7500</v>
      </c>
      <c r="M820" s="31" t="s">
        <v>504</v>
      </c>
      <c r="N820" s="31" t="s">
        <v>544</v>
      </c>
      <c r="P820" s="65">
        <f t="shared" si="501"/>
        <v>30</v>
      </c>
      <c r="Q820" t="str">
        <f t="shared" si="502"/>
        <v>Crédito</v>
      </c>
      <c r="R820">
        <f t="shared" si="503"/>
        <v>6</v>
      </c>
      <c r="S820">
        <f t="shared" si="504"/>
        <v>4</v>
      </c>
      <c r="T820">
        <f t="shared" si="505"/>
        <v>2026</v>
      </c>
      <c r="U820">
        <f t="shared" si="506"/>
        <v>7</v>
      </c>
      <c r="V820">
        <f t="shared" si="507"/>
        <v>3</v>
      </c>
      <c r="W820">
        <f t="shared" si="508"/>
        <v>2026</v>
      </c>
      <c r="X820" s="59">
        <f t="shared" si="509"/>
        <v>7500</v>
      </c>
      <c r="Y820" s="59">
        <f t="shared" si="510"/>
        <v>7500</v>
      </c>
      <c r="Z820" t="str">
        <f t="shared" si="511"/>
        <v>Vencido</v>
      </c>
      <c r="AA820" s="39">
        <v>46129</v>
      </c>
      <c r="AB820" s="33">
        <f t="shared" si="512"/>
        <v>4</v>
      </c>
      <c r="AC820" s="33">
        <f t="shared" si="513"/>
        <v>16</v>
      </c>
      <c r="AD820" s="33">
        <f t="shared" si="514"/>
        <v>12</v>
      </c>
      <c r="AE820" s="36">
        <f t="shared" si="515"/>
        <v>7500</v>
      </c>
      <c r="AF820" s="36">
        <f t="shared" si="516"/>
        <v>0</v>
      </c>
      <c r="AG820" s="36">
        <f t="shared" si="517"/>
        <v>0</v>
      </c>
      <c r="AH820" s="36">
        <f t="shared" si="518"/>
        <v>0</v>
      </c>
    </row>
    <row r="821" spans="1:34" x14ac:dyDescent="0.35">
      <c r="A821" s="31" t="s">
        <v>1602</v>
      </c>
      <c r="B821" s="31" t="s">
        <v>1603</v>
      </c>
      <c r="C821" s="31" t="s">
        <v>920</v>
      </c>
      <c r="D821" s="31" t="s">
        <v>1604</v>
      </c>
      <c r="E821" s="30">
        <v>46088</v>
      </c>
      <c r="F821" s="30">
        <v>46118</v>
      </c>
      <c r="G821" s="31" t="s">
        <v>395</v>
      </c>
      <c r="H821" s="31">
        <v>-15000</v>
      </c>
      <c r="I821" s="31"/>
      <c r="J821" s="31">
        <v>-15000</v>
      </c>
      <c r="K821" s="31">
        <v>-15000</v>
      </c>
      <c r="L821" s="31">
        <v>15000</v>
      </c>
      <c r="M821" s="31" t="s">
        <v>504</v>
      </c>
      <c r="N821" s="31" t="s">
        <v>544</v>
      </c>
      <c r="P821" s="65">
        <f t="shared" si="501"/>
        <v>30</v>
      </c>
      <c r="Q821" t="str">
        <f t="shared" si="502"/>
        <v>Crédito</v>
      </c>
      <c r="R821">
        <f t="shared" si="503"/>
        <v>6</v>
      </c>
      <c r="S821">
        <f t="shared" si="504"/>
        <v>4</v>
      </c>
      <c r="T821">
        <f t="shared" si="505"/>
        <v>2026</v>
      </c>
      <c r="U821">
        <f t="shared" si="506"/>
        <v>7</v>
      </c>
      <c r="V821">
        <f t="shared" si="507"/>
        <v>3</v>
      </c>
      <c r="W821">
        <f t="shared" si="508"/>
        <v>2026</v>
      </c>
      <c r="X821" s="59">
        <f t="shared" si="509"/>
        <v>15000</v>
      </c>
      <c r="Y821" s="59">
        <f t="shared" si="510"/>
        <v>15000</v>
      </c>
      <c r="Z821" t="str">
        <f t="shared" si="511"/>
        <v>Vencido</v>
      </c>
      <c r="AA821" s="39">
        <v>46129</v>
      </c>
      <c r="AB821" s="33">
        <f t="shared" si="512"/>
        <v>4</v>
      </c>
      <c r="AC821" s="33">
        <f t="shared" si="513"/>
        <v>16</v>
      </c>
      <c r="AD821" s="33">
        <f t="shared" si="514"/>
        <v>12</v>
      </c>
      <c r="AE821" s="36">
        <f t="shared" si="515"/>
        <v>15000</v>
      </c>
      <c r="AF821" s="36">
        <f t="shared" si="516"/>
        <v>0</v>
      </c>
      <c r="AG821" s="36">
        <f t="shared" si="517"/>
        <v>0</v>
      </c>
      <c r="AH821" s="36">
        <f t="shared" si="518"/>
        <v>0</v>
      </c>
    </row>
    <row r="822" spans="1:34" x14ac:dyDescent="0.35">
      <c r="A822" s="31" t="s">
        <v>1605</v>
      </c>
      <c r="B822" s="31" t="s">
        <v>1606</v>
      </c>
      <c r="C822" s="31" t="s">
        <v>414</v>
      </c>
      <c r="D822" s="31" t="s">
        <v>1607</v>
      </c>
      <c r="E822" s="30">
        <v>46092</v>
      </c>
      <c r="F822" s="30">
        <v>46122</v>
      </c>
      <c r="G822" s="31" t="s">
        <v>395</v>
      </c>
      <c r="H822" s="31">
        <v>-4800</v>
      </c>
      <c r="I822" s="31"/>
      <c r="J822" s="31">
        <v>-4800</v>
      </c>
      <c r="K822" s="31">
        <v>-4800</v>
      </c>
      <c r="L822" s="31">
        <v>4800</v>
      </c>
      <c r="M822" s="31" t="s">
        <v>504</v>
      </c>
      <c r="N822" s="31" t="s">
        <v>544</v>
      </c>
      <c r="P822" s="65">
        <f t="shared" si="501"/>
        <v>30</v>
      </c>
      <c r="Q822" t="str">
        <f t="shared" si="502"/>
        <v>Crédito</v>
      </c>
      <c r="R822">
        <f t="shared" si="503"/>
        <v>10</v>
      </c>
      <c r="S822">
        <f t="shared" si="504"/>
        <v>4</v>
      </c>
      <c r="T822">
        <f t="shared" si="505"/>
        <v>2026</v>
      </c>
      <c r="U822">
        <f t="shared" si="506"/>
        <v>11</v>
      </c>
      <c r="V822">
        <f t="shared" si="507"/>
        <v>3</v>
      </c>
      <c r="W822">
        <f t="shared" si="508"/>
        <v>2026</v>
      </c>
      <c r="X822" s="59">
        <f t="shared" si="509"/>
        <v>4800</v>
      </c>
      <c r="Y822" s="59">
        <f t="shared" si="510"/>
        <v>4800</v>
      </c>
      <c r="Z822" t="str">
        <f t="shared" si="511"/>
        <v>Vencido</v>
      </c>
      <c r="AA822" s="39">
        <v>46129</v>
      </c>
      <c r="AB822" s="33">
        <f t="shared" si="512"/>
        <v>4</v>
      </c>
      <c r="AC822" s="33">
        <f t="shared" si="513"/>
        <v>16</v>
      </c>
      <c r="AD822" s="33">
        <f t="shared" si="514"/>
        <v>8</v>
      </c>
      <c r="AE822" s="36">
        <f t="shared" si="515"/>
        <v>4800</v>
      </c>
      <c r="AF822" s="36">
        <f t="shared" si="516"/>
        <v>0</v>
      </c>
      <c r="AG822" s="36">
        <f t="shared" si="517"/>
        <v>0</v>
      </c>
      <c r="AH822" s="36">
        <f t="shared" si="518"/>
        <v>0</v>
      </c>
    </row>
    <row r="823" spans="1:34" x14ac:dyDescent="0.35">
      <c r="A823" s="31" t="s">
        <v>1608</v>
      </c>
      <c r="B823" s="31" t="s">
        <v>1609</v>
      </c>
      <c r="C823" s="31" t="s">
        <v>834</v>
      </c>
      <c r="D823" s="31" t="s">
        <v>1610</v>
      </c>
      <c r="E823" s="30">
        <v>46090</v>
      </c>
      <c r="F823" s="30">
        <v>46120</v>
      </c>
      <c r="G823" s="31" t="s">
        <v>401</v>
      </c>
      <c r="H823" s="31">
        <v>-32033.16</v>
      </c>
      <c r="I823" s="31">
        <v>-5125.3100000000004</v>
      </c>
      <c r="J823" s="31">
        <v>-37158.47</v>
      </c>
      <c r="K823" s="31">
        <v>-2088</v>
      </c>
      <c r="L823" s="31">
        <v>2088</v>
      </c>
      <c r="M823" s="31" t="s">
        <v>504</v>
      </c>
      <c r="N823" s="31" t="s">
        <v>544</v>
      </c>
      <c r="P823" s="65">
        <f t="shared" si="501"/>
        <v>30</v>
      </c>
      <c r="Q823" t="str">
        <f t="shared" si="502"/>
        <v>Crédito</v>
      </c>
      <c r="R823">
        <f t="shared" si="503"/>
        <v>8</v>
      </c>
      <c r="S823">
        <f t="shared" si="504"/>
        <v>4</v>
      </c>
      <c r="T823">
        <f t="shared" si="505"/>
        <v>2026</v>
      </c>
      <c r="U823">
        <f t="shared" si="506"/>
        <v>9</v>
      </c>
      <c r="V823">
        <f t="shared" si="507"/>
        <v>3</v>
      </c>
      <c r="W823">
        <f t="shared" si="508"/>
        <v>2026</v>
      </c>
      <c r="X823" s="59">
        <f t="shared" si="509"/>
        <v>32033.16</v>
      </c>
      <c r="Y823" s="59">
        <f t="shared" si="510"/>
        <v>37158.47</v>
      </c>
      <c r="Z823" t="str">
        <f t="shared" si="511"/>
        <v>Vencido</v>
      </c>
      <c r="AA823" s="39">
        <v>46129</v>
      </c>
      <c r="AB823" s="33">
        <f t="shared" si="512"/>
        <v>4</v>
      </c>
      <c r="AC823" s="33">
        <f t="shared" si="513"/>
        <v>16</v>
      </c>
      <c r="AD823" s="33">
        <f t="shared" si="514"/>
        <v>10</v>
      </c>
      <c r="AE823" s="36">
        <f t="shared" si="515"/>
        <v>32033.16</v>
      </c>
      <c r="AF823" s="36">
        <f t="shared" si="516"/>
        <v>0</v>
      </c>
      <c r="AG823" s="36">
        <f t="shared" si="517"/>
        <v>0</v>
      </c>
      <c r="AH823" s="36">
        <f t="shared" si="518"/>
        <v>0</v>
      </c>
    </row>
    <row r="824" spans="1:34" x14ac:dyDescent="0.35">
      <c r="A824" s="31" t="s">
        <v>1531</v>
      </c>
      <c r="B824" s="31" t="s">
        <v>1532</v>
      </c>
      <c r="C824" s="31" t="s">
        <v>546</v>
      </c>
      <c r="D824" s="31" t="s">
        <v>1533</v>
      </c>
      <c r="E824" s="30">
        <v>46087</v>
      </c>
      <c r="F824" s="30">
        <v>46117</v>
      </c>
      <c r="G824" s="31" t="s">
        <v>395</v>
      </c>
      <c r="H824" s="31">
        <v>-645000</v>
      </c>
      <c r="I824" s="31"/>
      <c r="J824" s="31">
        <v>-645000</v>
      </c>
      <c r="K824" s="31">
        <v>-645000</v>
      </c>
      <c r="L824" s="31">
        <v>645000</v>
      </c>
      <c r="M824" s="31" t="s">
        <v>504</v>
      </c>
      <c r="N824" s="31" t="s">
        <v>544</v>
      </c>
      <c r="P824" s="65">
        <f t="shared" si="501"/>
        <v>30</v>
      </c>
      <c r="Q824" t="str">
        <f t="shared" si="502"/>
        <v>Crédito</v>
      </c>
      <c r="R824">
        <f t="shared" si="503"/>
        <v>5</v>
      </c>
      <c r="S824">
        <f t="shared" si="504"/>
        <v>4</v>
      </c>
      <c r="T824">
        <f t="shared" si="505"/>
        <v>2026</v>
      </c>
      <c r="U824">
        <f t="shared" si="506"/>
        <v>6</v>
      </c>
      <c r="V824">
        <f t="shared" si="507"/>
        <v>3</v>
      </c>
      <c r="W824">
        <f t="shared" si="508"/>
        <v>2026</v>
      </c>
      <c r="X824" s="59">
        <f t="shared" si="509"/>
        <v>645000</v>
      </c>
      <c r="Y824" s="59">
        <f t="shared" si="510"/>
        <v>645000</v>
      </c>
      <c r="Z824" t="str">
        <f t="shared" si="511"/>
        <v>Vencido</v>
      </c>
      <c r="AA824" s="39">
        <v>46129</v>
      </c>
      <c r="AB824" s="33">
        <f t="shared" si="512"/>
        <v>4</v>
      </c>
      <c r="AC824" s="33">
        <f t="shared" si="513"/>
        <v>16</v>
      </c>
      <c r="AD824" s="33">
        <f t="shared" si="514"/>
        <v>13</v>
      </c>
      <c r="AE824" s="36">
        <f t="shared" si="515"/>
        <v>645000</v>
      </c>
      <c r="AF824" s="36">
        <f t="shared" si="516"/>
        <v>0</v>
      </c>
      <c r="AG824" s="36">
        <f t="shared" si="517"/>
        <v>0</v>
      </c>
      <c r="AH824" s="36">
        <f t="shared" si="518"/>
        <v>0</v>
      </c>
    </row>
    <row r="825" spans="1:34" x14ac:dyDescent="0.35">
      <c r="A825" s="31" t="s">
        <v>1540</v>
      </c>
      <c r="B825" s="31" t="s">
        <v>1541</v>
      </c>
      <c r="C825" s="31" t="s">
        <v>920</v>
      </c>
      <c r="D825" s="31" t="s">
        <v>1542</v>
      </c>
      <c r="E825" s="30">
        <v>46085</v>
      </c>
      <c r="F825" s="30">
        <v>46115</v>
      </c>
      <c r="G825" s="31" t="s">
        <v>395</v>
      </c>
      <c r="H825" s="31">
        <v>-6800</v>
      </c>
      <c r="I825" s="31"/>
      <c r="J825" s="31">
        <v>-6800</v>
      </c>
      <c r="K825" s="31">
        <v>-6800</v>
      </c>
      <c r="L825" s="31">
        <v>6800</v>
      </c>
      <c r="M825" s="31" t="s">
        <v>504</v>
      </c>
      <c r="N825" s="31" t="s">
        <v>544</v>
      </c>
      <c r="P825" s="65">
        <f t="shared" si="501"/>
        <v>30</v>
      </c>
      <c r="Q825" t="str">
        <f t="shared" si="502"/>
        <v>Crédito</v>
      </c>
      <c r="R825">
        <f t="shared" si="503"/>
        <v>3</v>
      </c>
      <c r="S825">
        <f t="shared" si="504"/>
        <v>4</v>
      </c>
      <c r="T825">
        <f t="shared" si="505"/>
        <v>2026</v>
      </c>
      <c r="U825">
        <f t="shared" si="506"/>
        <v>4</v>
      </c>
      <c r="V825">
        <f t="shared" si="507"/>
        <v>3</v>
      </c>
      <c r="W825">
        <f t="shared" si="508"/>
        <v>2026</v>
      </c>
      <c r="X825" s="59">
        <f t="shared" si="509"/>
        <v>6800</v>
      </c>
      <c r="Y825" s="59">
        <f t="shared" si="510"/>
        <v>6800</v>
      </c>
      <c r="Z825" t="str">
        <f t="shared" si="511"/>
        <v>Vencido</v>
      </c>
      <c r="AA825" s="39">
        <v>46129</v>
      </c>
      <c r="AB825" s="33">
        <f t="shared" si="512"/>
        <v>4</v>
      </c>
      <c r="AC825" s="33">
        <f t="shared" si="513"/>
        <v>16</v>
      </c>
      <c r="AD825" s="33">
        <f t="shared" si="514"/>
        <v>15</v>
      </c>
      <c r="AE825" s="36">
        <f t="shared" si="515"/>
        <v>6800</v>
      </c>
      <c r="AF825" s="36">
        <f t="shared" si="516"/>
        <v>0</v>
      </c>
      <c r="AG825" s="36">
        <f t="shared" si="517"/>
        <v>0</v>
      </c>
      <c r="AH825" s="36">
        <f t="shared" si="518"/>
        <v>0</v>
      </c>
    </row>
    <row r="826" spans="1:34" x14ac:dyDescent="0.35">
      <c r="A826" s="31" t="s">
        <v>1327</v>
      </c>
      <c r="B826" s="31" t="s">
        <v>1328</v>
      </c>
      <c r="C826" s="31" t="s">
        <v>1329</v>
      </c>
      <c r="D826" s="31" t="s">
        <v>1330</v>
      </c>
      <c r="E826" s="30">
        <v>46064</v>
      </c>
      <c r="F826" s="30">
        <v>46094</v>
      </c>
      <c r="G826" s="31" t="s">
        <v>395</v>
      </c>
      <c r="H826" s="31">
        <v>-192000</v>
      </c>
      <c r="I826" s="31"/>
      <c r="J826" s="31">
        <v>-192000</v>
      </c>
      <c r="K826" s="31">
        <v>-192000</v>
      </c>
      <c r="L826" s="31">
        <v>192000</v>
      </c>
      <c r="M826" s="31" t="s">
        <v>504</v>
      </c>
      <c r="N826" s="31" t="s">
        <v>544</v>
      </c>
      <c r="O826" s="83"/>
      <c r="P826" s="65">
        <f t="shared" si="501"/>
        <v>30</v>
      </c>
      <c r="Q826" t="str">
        <f t="shared" si="502"/>
        <v>Crédito</v>
      </c>
      <c r="R826">
        <f t="shared" si="503"/>
        <v>13</v>
      </c>
      <c r="S826">
        <f t="shared" si="504"/>
        <v>3</v>
      </c>
      <c r="T826">
        <f t="shared" si="505"/>
        <v>2026</v>
      </c>
      <c r="U826">
        <f t="shared" si="506"/>
        <v>11</v>
      </c>
      <c r="V826">
        <f t="shared" si="507"/>
        <v>2</v>
      </c>
      <c r="W826">
        <f t="shared" si="508"/>
        <v>2026</v>
      </c>
      <c r="X826" s="59">
        <f t="shared" si="509"/>
        <v>192000</v>
      </c>
      <c r="Y826" s="59">
        <f t="shared" si="510"/>
        <v>192000</v>
      </c>
      <c r="Z826" t="str">
        <f t="shared" si="511"/>
        <v>Vencido</v>
      </c>
      <c r="AA826" s="39">
        <v>46129</v>
      </c>
      <c r="AB826" s="33">
        <f t="shared" si="512"/>
        <v>4</v>
      </c>
      <c r="AC826" s="33">
        <f t="shared" si="513"/>
        <v>16</v>
      </c>
      <c r="AD826" s="33">
        <f t="shared" si="514"/>
        <v>36</v>
      </c>
      <c r="AE826" s="36">
        <f t="shared" si="515"/>
        <v>0</v>
      </c>
      <c r="AF826" s="36">
        <f t="shared" si="516"/>
        <v>192000</v>
      </c>
      <c r="AG826" s="36">
        <f t="shared" si="517"/>
        <v>0</v>
      </c>
      <c r="AH826" s="36">
        <f t="shared" si="518"/>
        <v>0</v>
      </c>
    </row>
    <row r="827" spans="1:34" x14ac:dyDescent="0.35">
      <c r="A827" s="31" t="s">
        <v>1337</v>
      </c>
      <c r="B827" s="31" t="s">
        <v>1338</v>
      </c>
      <c r="C827" s="31" t="s">
        <v>644</v>
      </c>
      <c r="D827" s="31" t="s">
        <v>1102</v>
      </c>
      <c r="E827" s="30">
        <v>46065</v>
      </c>
      <c r="F827" s="30">
        <v>46125</v>
      </c>
      <c r="G827" s="31" t="s">
        <v>401</v>
      </c>
      <c r="H827" s="31">
        <v>-628315.62152879196</v>
      </c>
      <c r="I827" s="31">
        <v>-100530.49944460671</v>
      </c>
      <c r="J827" s="31">
        <v>-728846.12097339868</v>
      </c>
      <c r="K827" s="31">
        <v>-72453.600000000006</v>
      </c>
      <c r="L827" s="31">
        <v>72453.600000000006</v>
      </c>
      <c r="M827" s="31" t="s">
        <v>504</v>
      </c>
      <c r="N827" s="31" t="s">
        <v>544</v>
      </c>
      <c r="O827" s="83"/>
      <c r="P827" s="65">
        <f t="shared" si="501"/>
        <v>60</v>
      </c>
      <c r="Q827" t="str">
        <f t="shared" si="502"/>
        <v>Crédito</v>
      </c>
      <c r="R827">
        <f t="shared" si="503"/>
        <v>13</v>
      </c>
      <c r="S827">
        <f t="shared" si="504"/>
        <v>4</v>
      </c>
      <c r="T827">
        <f t="shared" si="505"/>
        <v>2026</v>
      </c>
      <c r="U827">
        <f t="shared" si="506"/>
        <v>12</v>
      </c>
      <c r="V827">
        <f t="shared" si="507"/>
        <v>2</v>
      </c>
      <c r="W827">
        <f t="shared" si="508"/>
        <v>2026</v>
      </c>
      <c r="X827" s="59">
        <f t="shared" si="509"/>
        <v>628315.62152879196</v>
      </c>
      <c r="Y827" s="59">
        <f t="shared" si="510"/>
        <v>728846.12097339868</v>
      </c>
      <c r="Z827" t="str">
        <f t="shared" si="511"/>
        <v>Vencido</v>
      </c>
      <c r="AA827" s="39">
        <v>46129</v>
      </c>
      <c r="AB827" s="33">
        <f t="shared" si="512"/>
        <v>4</v>
      </c>
      <c r="AC827" s="33">
        <f t="shared" si="513"/>
        <v>16</v>
      </c>
      <c r="AD827" s="33">
        <f t="shared" si="514"/>
        <v>5</v>
      </c>
      <c r="AE827" s="36">
        <f t="shared" si="515"/>
        <v>628315.62152879196</v>
      </c>
      <c r="AF827" s="36">
        <f t="shared" si="516"/>
        <v>0</v>
      </c>
      <c r="AG827" s="36">
        <f t="shared" si="517"/>
        <v>0</v>
      </c>
      <c r="AH827" s="36">
        <f t="shared" si="518"/>
        <v>0</v>
      </c>
    </row>
    <row r="828" spans="1:34" x14ac:dyDescent="0.35">
      <c r="A828" s="31" t="s">
        <v>1363</v>
      </c>
      <c r="B828" s="31" t="s">
        <v>1364</v>
      </c>
      <c r="C828" s="31" t="s">
        <v>830</v>
      </c>
      <c r="D828" s="31" t="s">
        <v>1365</v>
      </c>
      <c r="E828" s="30">
        <v>46058</v>
      </c>
      <c r="F828" s="30">
        <v>46088</v>
      </c>
      <c r="G828" s="31" t="s">
        <v>401</v>
      </c>
      <c r="H828" s="31">
        <v>-29397.25</v>
      </c>
      <c r="I828" s="31">
        <v>-4703.5600000000004</v>
      </c>
      <c r="J828" s="31">
        <v>-34100.81</v>
      </c>
      <c r="K828" s="31">
        <v>-1972</v>
      </c>
      <c r="L828" s="31">
        <v>1972</v>
      </c>
      <c r="M828" s="31" t="s">
        <v>504</v>
      </c>
      <c r="N828" s="31" t="s">
        <v>544</v>
      </c>
      <c r="O828" s="83"/>
      <c r="P828" s="65">
        <f t="shared" si="501"/>
        <v>30</v>
      </c>
      <c r="Q828" t="str">
        <f t="shared" si="502"/>
        <v>Crédito</v>
      </c>
      <c r="R828">
        <f t="shared" si="503"/>
        <v>7</v>
      </c>
      <c r="S828">
        <f t="shared" si="504"/>
        <v>3</v>
      </c>
      <c r="T828">
        <f t="shared" si="505"/>
        <v>2026</v>
      </c>
      <c r="U828">
        <f t="shared" si="506"/>
        <v>5</v>
      </c>
      <c r="V828">
        <f t="shared" si="507"/>
        <v>2</v>
      </c>
      <c r="W828">
        <f t="shared" si="508"/>
        <v>2026</v>
      </c>
      <c r="X828" s="59">
        <f t="shared" si="509"/>
        <v>29397.25</v>
      </c>
      <c r="Y828" s="59">
        <f t="shared" si="510"/>
        <v>34100.81</v>
      </c>
      <c r="Z828" t="str">
        <f t="shared" si="511"/>
        <v>Vencido</v>
      </c>
      <c r="AA828" s="39">
        <v>46129</v>
      </c>
      <c r="AB828" s="33">
        <f t="shared" si="512"/>
        <v>4</v>
      </c>
      <c r="AC828" s="33">
        <f t="shared" si="513"/>
        <v>16</v>
      </c>
      <c r="AD828" s="33">
        <f t="shared" si="514"/>
        <v>42</v>
      </c>
      <c r="AE828" s="36">
        <f t="shared" si="515"/>
        <v>0</v>
      </c>
      <c r="AF828" s="36">
        <f t="shared" si="516"/>
        <v>29397.25</v>
      </c>
      <c r="AG828" s="36">
        <f t="shared" si="517"/>
        <v>0</v>
      </c>
      <c r="AH828" s="36">
        <f t="shared" si="518"/>
        <v>0</v>
      </c>
    </row>
    <row r="829" spans="1:34" x14ac:dyDescent="0.35">
      <c r="A829" s="31" t="s">
        <v>955</v>
      </c>
      <c r="B829" s="31" t="s">
        <v>956</v>
      </c>
      <c r="C829" s="31" t="s">
        <v>545</v>
      </c>
      <c r="D829" s="31" t="s">
        <v>957</v>
      </c>
      <c r="E829" s="30">
        <v>45932</v>
      </c>
      <c r="F829" s="30">
        <v>45962</v>
      </c>
      <c r="G829" s="31" t="s">
        <v>395</v>
      </c>
      <c r="H829" s="31">
        <v>-14985</v>
      </c>
      <c r="I829" s="31">
        <v>-2397.6</v>
      </c>
      <c r="J829" s="31">
        <v>-17382.599999999999</v>
      </c>
      <c r="K829" s="31">
        <v>-17382.599999999999</v>
      </c>
      <c r="L829" s="31">
        <v>17382.599999999999</v>
      </c>
      <c r="M829" s="31" t="s">
        <v>504</v>
      </c>
      <c r="N829" s="31" t="s">
        <v>544</v>
      </c>
      <c r="P829" s="65">
        <f t="shared" si="501"/>
        <v>30</v>
      </c>
      <c r="Q829" t="str">
        <f t="shared" si="502"/>
        <v>Crédito</v>
      </c>
      <c r="R829">
        <f t="shared" si="503"/>
        <v>1</v>
      </c>
      <c r="S829">
        <f t="shared" si="504"/>
        <v>11</v>
      </c>
      <c r="T829">
        <f t="shared" si="505"/>
        <v>2025</v>
      </c>
      <c r="U829">
        <f t="shared" si="506"/>
        <v>2</v>
      </c>
      <c r="V829">
        <f t="shared" si="507"/>
        <v>10</v>
      </c>
      <c r="W829">
        <f t="shared" si="508"/>
        <v>2025</v>
      </c>
      <c r="X829" s="59">
        <f t="shared" si="509"/>
        <v>14985</v>
      </c>
      <c r="Y829" s="59">
        <f t="shared" si="510"/>
        <v>17382.599999999999</v>
      </c>
      <c r="Z829" t="str">
        <f t="shared" si="511"/>
        <v>Vencido</v>
      </c>
      <c r="AA829" s="39">
        <v>46129</v>
      </c>
      <c r="AB829" s="33">
        <f t="shared" si="512"/>
        <v>4</v>
      </c>
      <c r="AC829" s="33">
        <f t="shared" si="513"/>
        <v>16</v>
      </c>
      <c r="AD829" s="33">
        <f t="shared" si="514"/>
        <v>168</v>
      </c>
      <c r="AE829" s="36">
        <f t="shared" si="515"/>
        <v>0</v>
      </c>
      <c r="AF829" s="36">
        <f t="shared" si="516"/>
        <v>0</v>
      </c>
      <c r="AG829" s="36">
        <f t="shared" si="517"/>
        <v>14985</v>
      </c>
      <c r="AH829" s="36">
        <f t="shared" si="518"/>
        <v>0</v>
      </c>
    </row>
    <row r="830" spans="1:34" x14ac:dyDescent="0.35">
      <c r="A830" s="31" t="s">
        <v>947</v>
      </c>
      <c r="B830" s="31" t="s">
        <v>948</v>
      </c>
      <c r="C830" s="31" t="s">
        <v>545</v>
      </c>
      <c r="D830" s="31" t="s">
        <v>949</v>
      </c>
      <c r="E830" s="30">
        <v>45927</v>
      </c>
      <c r="F830" s="30">
        <v>45957</v>
      </c>
      <c r="G830" s="31" t="s">
        <v>395</v>
      </c>
      <c r="H830" s="31">
        <v>-7600</v>
      </c>
      <c r="I830" s="31">
        <v>-1216</v>
      </c>
      <c r="J830" s="31">
        <v>-8816</v>
      </c>
      <c r="K830" s="31">
        <v>-8816</v>
      </c>
      <c r="L830" s="31">
        <v>8816</v>
      </c>
      <c r="M830" s="31" t="s">
        <v>504</v>
      </c>
      <c r="N830" s="31" t="s">
        <v>544</v>
      </c>
      <c r="P830" s="65">
        <f t="shared" si="501"/>
        <v>30</v>
      </c>
      <c r="Q830" t="str">
        <f t="shared" si="502"/>
        <v>Crédito</v>
      </c>
      <c r="R830">
        <f t="shared" si="503"/>
        <v>27</v>
      </c>
      <c r="S830">
        <f t="shared" si="504"/>
        <v>10</v>
      </c>
      <c r="T830">
        <f t="shared" si="505"/>
        <v>2025</v>
      </c>
      <c r="U830">
        <f t="shared" si="506"/>
        <v>27</v>
      </c>
      <c r="V830">
        <f t="shared" si="507"/>
        <v>9</v>
      </c>
      <c r="W830">
        <f t="shared" si="508"/>
        <v>2025</v>
      </c>
      <c r="X830" s="59">
        <f t="shared" si="509"/>
        <v>7600</v>
      </c>
      <c r="Y830" s="59">
        <f t="shared" si="510"/>
        <v>8816</v>
      </c>
      <c r="Z830" t="str">
        <f t="shared" si="511"/>
        <v>Vencido</v>
      </c>
      <c r="AA830" s="39">
        <v>46129</v>
      </c>
      <c r="AB830" s="33">
        <f t="shared" si="512"/>
        <v>4</v>
      </c>
      <c r="AC830" s="33">
        <f t="shared" si="513"/>
        <v>16</v>
      </c>
      <c r="AD830" s="33">
        <f t="shared" si="514"/>
        <v>173</v>
      </c>
      <c r="AE830" s="36">
        <f t="shared" si="515"/>
        <v>0</v>
      </c>
      <c r="AF830" s="36">
        <f t="shared" si="516"/>
        <v>0</v>
      </c>
      <c r="AG830" s="36">
        <f t="shared" si="517"/>
        <v>7600</v>
      </c>
      <c r="AH830" s="36">
        <f t="shared" si="518"/>
        <v>0</v>
      </c>
    </row>
    <row r="831" spans="1:34" x14ac:dyDescent="0.35">
      <c r="A831" s="31" t="s">
        <v>950</v>
      </c>
      <c r="B831" s="31" t="s">
        <v>951</v>
      </c>
      <c r="C831" s="31" t="s">
        <v>920</v>
      </c>
      <c r="D831" s="31" t="s">
        <v>952</v>
      </c>
      <c r="E831" s="30">
        <v>45924</v>
      </c>
      <c r="F831" s="30">
        <v>45954</v>
      </c>
      <c r="G831" s="31" t="s">
        <v>395</v>
      </c>
      <c r="H831" s="31">
        <v>-2499.98</v>
      </c>
      <c r="I831" s="31"/>
      <c r="J831" s="31">
        <v>-2499.98</v>
      </c>
      <c r="K831" s="31">
        <v>-2499.98</v>
      </c>
      <c r="L831" s="31">
        <v>2499.98</v>
      </c>
      <c r="M831" s="31" t="s">
        <v>504</v>
      </c>
      <c r="N831" s="31" t="s">
        <v>544</v>
      </c>
      <c r="P831" s="65">
        <f t="shared" si="501"/>
        <v>30</v>
      </c>
      <c r="Q831" t="str">
        <f t="shared" si="502"/>
        <v>Crédito</v>
      </c>
      <c r="R831">
        <f t="shared" si="503"/>
        <v>24</v>
      </c>
      <c r="S831">
        <f t="shared" si="504"/>
        <v>10</v>
      </c>
      <c r="T831">
        <f t="shared" si="505"/>
        <v>2025</v>
      </c>
      <c r="U831">
        <f t="shared" si="506"/>
        <v>24</v>
      </c>
      <c r="V831">
        <f t="shared" si="507"/>
        <v>9</v>
      </c>
      <c r="W831">
        <f t="shared" si="508"/>
        <v>2025</v>
      </c>
      <c r="X831" s="59">
        <f t="shared" si="509"/>
        <v>2499.98</v>
      </c>
      <c r="Y831" s="59">
        <f t="shared" si="510"/>
        <v>2499.98</v>
      </c>
      <c r="Z831" t="str">
        <f t="shared" si="511"/>
        <v>Vencido</v>
      </c>
      <c r="AA831" s="39">
        <v>46129</v>
      </c>
      <c r="AB831" s="33">
        <f t="shared" si="512"/>
        <v>4</v>
      </c>
      <c r="AC831" s="33">
        <f t="shared" si="513"/>
        <v>16</v>
      </c>
      <c r="AD831" s="33">
        <f t="shared" si="514"/>
        <v>176</v>
      </c>
      <c r="AE831" s="36">
        <f t="shared" si="515"/>
        <v>0</v>
      </c>
      <c r="AF831" s="36">
        <f t="shared" si="516"/>
        <v>0</v>
      </c>
      <c r="AG831" s="36">
        <f t="shared" si="517"/>
        <v>2499.98</v>
      </c>
      <c r="AH831" s="36">
        <f t="shared" si="518"/>
        <v>0</v>
      </c>
    </row>
    <row r="832" spans="1:34" x14ac:dyDescent="0.35">
      <c r="A832" s="31" t="s">
        <v>938</v>
      </c>
      <c r="B832" s="31" t="s">
        <v>939</v>
      </c>
      <c r="C832" s="31" t="s">
        <v>545</v>
      </c>
      <c r="D832" s="31" t="s">
        <v>940</v>
      </c>
      <c r="E832" s="30">
        <v>45923</v>
      </c>
      <c r="F832" s="30">
        <v>45953</v>
      </c>
      <c r="G832" s="31" t="s">
        <v>401</v>
      </c>
      <c r="H832" s="31">
        <v>-23857.03</v>
      </c>
      <c r="I832" s="31">
        <v>-3817.12</v>
      </c>
      <c r="J832" s="31">
        <v>-27674.15</v>
      </c>
      <c r="K832" s="31">
        <v>-1503.36</v>
      </c>
      <c r="L832" s="31">
        <v>1503.36</v>
      </c>
      <c r="M832" s="31" t="s">
        <v>504</v>
      </c>
      <c r="N832" s="31" t="s">
        <v>544</v>
      </c>
      <c r="P832" s="65">
        <f t="shared" si="501"/>
        <v>30</v>
      </c>
      <c r="Q832" t="str">
        <f t="shared" si="502"/>
        <v>Crédito</v>
      </c>
      <c r="R832">
        <f t="shared" si="503"/>
        <v>23</v>
      </c>
      <c r="S832">
        <f t="shared" si="504"/>
        <v>10</v>
      </c>
      <c r="T832">
        <f t="shared" si="505"/>
        <v>2025</v>
      </c>
      <c r="U832">
        <f t="shared" si="506"/>
        <v>23</v>
      </c>
      <c r="V832">
        <f t="shared" si="507"/>
        <v>9</v>
      </c>
      <c r="W832">
        <f t="shared" si="508"/>
        <v>2025</v>
      </c>
      <c r="X832" s="59">
        <f t="shared" si="509"/>
        <v>23857.03</v>
      </c>
      <c r="Y832" s="59">
        <f t="shared" si="510"/>
        <v>27674.15</v>
      </c>
      <c r="Z832" t="str">
        <f t="shared" si="511"/>
        <v>Vencido</v>
      </c>
      <c r="AA832" s="39">
        <v>46129</v>
      </c>
      <c r="AB832" s="33">
        <f t="shared" si="512"/>
        <v>4</v>
      </c>
      <c r="AC832" s="33">
        <f t="shared" si="513"/>
        <v>16</v>
      </c>
      <c r="AD832" s="33">
        <f t="shared" si="514"/>
        <v>177</v>
      </c>
      <c r="AE832" s="36">
        <f t="shared" si="515"/>
        <v>0</v>
      </c>
      <c r="AF832" s="36">
        <f t="shared" si="516"/>
        <v>0</v>
      </c>
      <c r="AG832" s="36">
        <f t="shared" si="517"/>
        <v>23857.03</v>
      </c>
      <c r="AH832" s="36">
        <f t="shared" si="518"/>
        <v>0</v>
      </c>
    </row>
    <row r="833" spans="1:34" x14ac:dyDescent="0.35">
      <c r="A833" s="31" t="s">
        <v>927</v>
      </c>
      <c r="B833" s="31" t="s">
        <v>928</v>
      </c>
      <c r="C833" s="31" t="s">
        <v>545</v>
      </c>
      <c r="D833" s="31" t="s">
        <v>929</v>
      </c>
      <c r="E833" s="30">
        <v>45905</v>
      </c>
      <c r="F833" s="30">
        <v>45935</v>
      </c>
      <c r="G833" s="31" t="s">
        <v>401</v>
      </c>
      <c r="H833" s="31">
        <v>-7240.47</v>
      </c>
      <c r="I833" s="31">
        <v>-1158.48</v>
      </c>
      <c r="J833" s="31">
        <v>-8398.9500000000007</v>
      </c>
      <c r="K833" s="31">
        <v>-447.76</v>
      </c>
      <c r="L833" s="31">
        <v>447.76</v>
      </c>
      <c r="M833" s="31" t="s">
        <v>504</v>
      </c>
      <c r="N833" s="31" t="s">
        <v>544</v>
      </c>
      <c r="P833" s="65">
        <f t="shared" si="501"/>
        <v>30</v>
      </c>
      <c r="Q833" t="str">
        <f t="shared" si="502"/>
        <v>Crédito</v>
      </c>
      <c r="R833">
        <f t="shared" si="503"/>
        <v>5</v>
      </c>
      <c r="S833">
        <f t="shared" si="504"/>
        <v>10</v>
      </c>
      <c r="T833">
        <f t="shared" si="505"/>
        <v>2025</v>
      </c>
      <c r="U833">
        <f t="shared" si="506"/>
        <v>5</v>
      </c>
      <c r="V833">
        <f t="shared" si="507"/>
        <v>9</v>
      </c>
      <c r="W833">
        <f t="shared" si="508"/>
        <v>2025</v>
      </c>
      <c r="X833" s="59">
        <f t="shared" si="509"/>
        <v>7240.47</v>
      </c>
      <c r="Y833" s="59">
        <f t="shared" si="510"/>
        <v>8398.9500000000007</v>
      </c>
      <c r="Z833" t="str">
        <f t="shared" si="511"/>
        <v>Vencido</v>
      </c>
      <c r="AA833" s="39">
        <v>46129</v>
      </c>
      <c r="AB833" s="33">
        <f t="shared" si="512"/>
        <v>4</v>
      </c>
      <c r="AC833" s="33">
        <f t="shared" si="513"/>
        <v>16</v>
      </c>
      <c r="AD833" s="33">
        <f t="shared" si="514"/>
        <v>195</v>
      </c>
      <c r="AE833" s="36">
        <f t="shared" si="515"/>
        <v>0</v>
      </c>
      <c r="AF833" s="36">
        <f t="shared" si="516"/>
        <v>0</v>
      </c>
      <c r="AG833" s="36">
        <f t="shared" si="517"/>
        <v>7240.47</v>
      </c>
      <c r="AH833" s="36">
        <f t="shared" si="518"/>
        <v>0</v>
      </c>
    </row>
    <row r="834" spans="1:34" x14ac:dyDescent="0.35">
      <c r="A834" s="31" t="s">
        <v>930</v>
      </c>
      <c r="B834" s="31" t="s">
        <v>928</v>
      </c>
      <c r="C834" s="31" t="s">
        <v>545</v>
      </c>
      <c r="D834" s="31" t="s">
        <v>931</v>
      </c>
      <c r="E834" s="30">
        <v>45904</v>
      </c>
      <c r="F834" s="30">
        <v>45934</v>
      </c>
      <c r="G834" s="31" t="s">
        <v>401</v>
      </c>
      <c r="H834" s="31">
        <v>-21639.89</v>
      </c>
      <c r="I834" s="31">
        <v>-3462.38</v>
      </c>
      <c r="J834" s="31">
        <v>-25102.27</v>
      </c>
      <c r="K834" s="31">
        <v>-1343.28</v>
      </c>
      <c r="L834" s="31">
        <v>1343.28</v>
      </c>
      <c r="M834" s="31" t="s">
        <v>504</v>
      </c>
      <c r="N834" s="31" t="s">
        <v>544</v>
      </c>
      <c r="P834" s="65">
        <f t="shared" si="501"/>
        <v>30</v>
      </c>
      <c r="Q834" t="str">
        <f t="shared" si="502"/>
        <v>Crédito</v>
      </c>
      <c r="R834">
        <f t="shared" si="503"/>
        <v>4</v>
      </c>
      <c r="S834">
        <f t="shared" si="504"/>
        <v>10</v>
      </c>
      <c r="T834">
        <f t="shared" si="505"/>
        <v>2025</v>
      </c>
      <c r="U834">
        <f t="shared" si="506"/>
        <v>4</v>
      </c>
      <c r="V834">
        <f t="shared" si="507"/>
        <v>9</v>
      </c>
      <c r="W834">
        <f t="shared" si="508"/>
        <v>2025</v>
      </c>
      <c r="X834" s="59">
        <f t="shared" si="509"/>
        <v>21639.89</v>
      </c>
      <c r="Y834" s="59">
        <f t="shared" si="510"/>
        <v>25102.27</v>
      </c>
      <c r="Z834" t="str">
        <f t="shared" si="511"/>
        <v>Vencido</v>
      </c>
      <c r="AA834" s="39">
        <v>46129</v>
      </c>
      <c r="AB834" s="33">
        <f t="shared" si="512"/>
        <v>4</v>
      </c>
      <c r="AC834" s="33">
        <f t="shared" si="513"/>
        <v>16</v>
      </c>
      <c r="AD834" s="33">
        <f t="shared" si="514"/>
        <v>196</v>
      </c>
      <c r="AE834" s="36">
        <f t="shared" si="515"/>
        <v>0</v>
      </c>
      <c r="AF834" s="36">
        <f t="shared" si="516"/>
        <v>0</v>
      </c>
      <c r="AG834" s="36">
        <f t="shared" si="517"/>
        <v>21639.89</v>
      </c>
      <c r="AH834" s="36">
        <f t="shared" si="518"/>
        <v>0</v>
      </c>
    </row>
    <row r="835" spans="1:34" x14ac:dyDescent="0.35">
      <c r="A835" s="31" t="s">
        <v>932</v>
      </c>
      <c r="B835" s="31" t="s">
        <v>933</v>
      </c>
      <c r="C835" s="31" t="s">
        <v>920</v>
      </c>
      <c r="D835" s="31" t="s">
        <v>934</v>
      </c>
      <c r="E835" s="30">
        <v>45909</v>
      </c>
      <c r="F835" s="30">
        <v>45939</v>
      </c>
      <c r="G835" s="31" t="s">
        <v>395</v>
      </c>
      <c r="H835" s="31">
        <v>-5000</v>
      </c>
      <c r="I835" s="31"/>
      <c r="J835" s="31">
        <v>-5000</v>
      </c>
      <c r="K835" s="31">
        <v>-5000</v>
      </c>
      <c r="L835" s="31">
        <v>5000</v>
      </c>
      <c r="M835" s="31" t="s">
        <v>504</v>
      </c>
      <c r="N835" s="31" t="s">
        <v>544</v>
      </c>
      <c r="P835" s="65">
        <f t="shared" si="501"/>
        <v>30</v>
      </c>
      <c r="Q835" t="str">
        <f t="shared" si="502"/>
        <v>Crédito</v>
      </c>
      <c r="R835">
        <f t="shared" si="503"/>
        <v>9</v>
      </c>
      <c r="S835">
        <f t="shared" si="504"/>
        <v>10</v>
      </c>
      <c r="T835">
        <f t="shared" si="505"/>
        <v>2025</v>
      </c>
      <c r="U835">
        <f t="shared" si="506"/>
        <v>9</v>
      </c>
      <c r="V835">
        <f t="shared" si="507"/>
        <v>9</v>
      </c>
      <c r="W835">
        <f t="shared" si="508"/>
        <v>2025</v>
      </c>
      <c r="X835" s="59">
        <f t="shared" si="509"/>
        <v>5000</v>
      </c>
      <c r="Y835" s="59">
        <f t="shared" si="510"/>
        <v>5000</v>
      </c>
      <c r="Z835" t="str">
        <f t="shared" si="511"/>
        <v>Vencido</v>
      </c>
      <c r="AA835" s="39">
        <v>46129</v>
      </c>
      <c r="AB835" s="33">
        <f t="shared" si="512"/>
        <v>4</v>
      </c>
      <c r="AC835" s="33">
        <f t="shared" si="513"/>
        <v>16</v>
      </c>
      <c r="AD835" s="33">
        <f t="shared" si="514"/>
        <v>191</v>
      </c>
      <c r="AE835" s="36">
        <f t="shared" si="515"/>
        <v>0</v>
      </c>
      <c r="AF835" s="36">
        <f t="shared" si="516"/>
        <v>0</v>
      </c>
      <c r="AG835" s="36">
        <f t="shared" si="517"/>
        <v>5000</v>
      </c>
      <c r="AH835" s="36">
        <f t="shared" si="518"/>
        <v>0</v>
      </c>
    </row>
    <row r="836" spans="1:34" x14ac:dyDescent="0.35">
      <c r="A836" s="13" t="s">
        <v>923</v>
      </c>
      <c r="B836" s="13" t="s">
        <v>924</v>
      </c>
      <c r="C836" s="13" t="s">
        <v>545</v>
      </c>
      <c r="D836" s="13" t="s">
        <v>925</v>
      </c>
      <c r="E836" s="70">
        <v>45903</v>
      </c>
      <c r="F836" s="70">
        <v>45933</v>
      </c>
      <c r="G836" s="13" t="s">
        <v>401</v>
      </c>
      <c r="H836" s="13">
        <v>-24244.53</v>
      </c>
      <c r="I836" s="13">
        <v>-3879.12</v>
      </c>
      <c r="J836" s="13">
        <v>-28123.65</v>
      </c>
      <c r="K836" s="13">
        <v>-1503.36</v>
      </c>
      <c r="L836" s="13">
        <v>1503.36</v>
      </c>
      <c r="M836" s="13" t="s">
        <v>504</v>
      </c>
      <c r="N836" s="31" t="s">
        <v>544</v>
      </c>
      <c r="P836" s="65">
        <f t="shared" ref="P836:P856" si="519">+F836-E836</f>
        <v>30</v>
      </c>
      <c r="Q836" t="str">
        <f t="shared" ref="Q836:Q856" si="520">IF(P836&gt;1,"Crédito","Contado")</f>
        <v>Crédito</v>
      </c>
      <c r="R836">
        <f t="shared" ref="R836:R856" si="521">DAY(F836)</f>
        <v>3</v>
      </c>
      <c r="S836">
        <f t="shared" ref="S836:S856" si="522">MONTH(F836)</f>
        <v>10</v>
      </c>
      <c r="T836">
        <f t="shared" ref="T836:T856" si="523">YEAR(F836)</f>
        <v>2025</v>
      </c>
      <c r="U836">
        <f t="shared" ref="U836:U856" si="524">DAY(E836)</f>
        <v>3</v>
      </c>
      <c r="V836">
        <f t="shared" ref="V836:V856" si="525">MONTH(E836)</f>
        <v>9</v>
      </c>
      <c r="W836">
        <f t="shared" ref="W836:W856" si="526">YEAR(E836)</f>
        <v>2025</v>
      </c>
      <c r="X836" s="59">
        <f t="shared" ref="X836:X856" si="527">+H836*-1</f>
        <v>24244.53</v>
      </c>
      <c r="Y836" s="59">
        <f t="shared" ref="Y836:Y856" si="528">+J836*-1</f>
        <v>28123.65</v>
      </c>
      <c r="Z836" t="str">
        <f t="shared" ref="Z836:Z856" si="529">IF(F836&gt;AA836,"Vigente","Vencido")</f>
        <v>Vencido</v>
      </c>
      <c r="AA836" s="39">
        <v>46129</v>
      </c>
      <c r="AB836" s="33">
        <f t="shared" ref="AB836:AB855" si="530">MONTH(AA836)</f>
        <v>4</v>
      </c>
      <c r="AC836" s="33">
        <f t="shared" ref="AC836:AC855" si="531">WEEKNUM(AA836)</f>
        <v>16</v>
      </c>
      <c r="AD836" s="33">
        <f t="shared" ref="AD836:AD855" si="532">IF(Z836="Vencido",AA836-F836+1,0)</f>
        <v>197</v>
      </c>
      <c r="AE836" s="36">
        <f t="shared" ref="AE836:AE855" si="533">IF(AD836&gt;0,IF(AD836&lt;31,X836,0),0)</f>
        <v>0</v>
      </c>
      <c r="AF836" s="36">
        <f t="shared" ref="AF836:AF855" si="534">IF(AD836&gt;30,IF(AD836&lt;61,X836,0),0)</f>
        <v>0</v>
      </c>
      <c r="AG836" s="36">
        <f t="shared" ref="AG836:AG855" si="535">IF(AD836&gt;60,X836,0)</f>
        <v>24244.53</v>
      </c>
      <c r="AH836" s="36">
        <f t="shared" ref="AH836:AH855" si="536">IF(Z836="Vigente",X836,0)</f>
        <v>0</v>
      </c>
    </row>
    <row r="837" spans="1:34" x14ac:dyDescent="0.35">
      <c r="A837" s="13" t="s">
        <v>905</v>
      </c>
      <c r="B837" s="13" t="s">
        <v>906</v>
      </c>
      <c r="C837" s="13" t="s">
        <v>545</v>
      </c>
      <c r="D837" s="13" t="s">
        <v>907</v>
      </c>
      <c r="E837" s="70">
        <v>45888</v>
      </c>
      <c r="F837" s="70">
        <v>45918</v>
      </c>
      <c r="G837" s="13" t="s">
        <v>395</v>
      </c>
      <c r="H837" s="13">
        <v>-12600</v>
      </c>
      <c r="I837" s="13">
        <v>-2016</v>
      </c>
      <c r="J837" s="13">
        <v>-14616</v>
      </c>
      <c r="K837" s="13">
        <v>-14616</v>
      </c>
      <c r="L837" s="13">
        <v>14616</v>
      </c>
      <c r="M837" s="13" t="s">
        <v>504</v>
      </c>
      <c r="N837" s="31" t="s">
        <v>544</v>
      </c>
      <c r="P837" s="65">
        <f t="shared" si="519"/>
        <v>30</v>
      </c>
      <c r="Q837" t="str">
        <f t="shared" si="520"/>
        <v>Crédito</v>
      </c>
      <c r="R837">
        <f t="shared" si="521"/>
        <v>18</v>
      </c>
      <c r="S837">
        <f t="shared" si="522"/>
        <v>9</v>
      </c>
      <c r="T837">
        <f t="shared" si="523"/>
        <v>2025</v>
      </c>
      <c r="U837">
        <f t="shared" si="524"/>
        <v>19</v>
      </c>
      <c r="V837">
        <f t="shared" si="525"/>
        <v>8</v>
      </c>
      <c r="W837">
        <f t="shared" si="526"/>
        <v>2025</v>
      </c>
      <c r="X837" s="59">
        <f t="shared" si="527"/>
        <v>12600</v>
      </c>
      <c r="Y837" s="59">
        <f t="shared" si="528"/>
        <v>14616</v>
      </c>
      <c r="Z837" t="str">
        <f t="shared" si="529"/>
        <v>Vencido</v>
      </c>
      <c r="AA837" s="39">
        <v>46129</v>
      </c>
      <c r="AB837" s="33">
        <f t="shared" si="530"/>
        <v>4</v>
      </c>
      <c r="AC837" s="33">
        <f t="shared" si="531"/>
        <v>16</v>
      </c>
      <c r="AD837" s="33">
        <f t="shared" si="532"/>
        <v>212</v>
      </c>
      <c r="AE837" s="36">
        <f t="shared" si="533"/>
        <v>0</v>
      </c>
      <c r="AF837" s="36">
        <f t="shared" si="534"/>
        <v>0</v>
      </c>
      <c r="AG837" s="36">
        <f t="shared" si="535"/>
        <v>12600</v>
      </c>
      <c r="AH837" s="36">
        <f t="shared" si="536"/>
        <v>0</v>
      </c>
    </row>
    <row r="838" spans="1:34" x14ac:dyDescent="0.35">
      <c r="A838" s="13" t="s">
        <v>908</v>
      </c>
      <c r="B838" s="13" t="s">
        <v>909</v>
      </c>
      <c r="C838" s="13" t="s">
        <v>545</v>
      </c>
      <c r="D838" s="13" t="s">
        <v>910</v>
      </c>
      <c r="E838" s="70">
        <v>45888</v>
      </c>
      <c r="F838" s="70">
        <v>45918</v>
      </c>
      <c r="G838" s="13" t="s">
        <v>395</v>
      </c>
      <c r="H838" s="13">
        <v>-21000</v>
      </c>
      <c r="I838" s="13">
        <v>-3360</v>
      </c>
      <c r="J838" s="13">
        <v>-24360</v>
      </c>
      <c r="K838" s="13">
        <v>-24360</v>
      </c>
      <c r="L838" s="13">
        <v>24360</v>
      </c>
      <c r="M838" s="13" t="s">
        <v>504</v>
      </c>
      <c r="N838" s="31" t="s">
        <v>544</v>
      </c>
      <c r="P838" s="65">
        <f t="shared" si="519"/>
        <v>30</v>
      </c>
      <c r="Q838" t="str">
        <f t="shared" si="520"/>
        <v>Crédito</v>
      </c>
      <c r="R838">
        <f t="shared" si="521"/>
        <v>18</v>
      </c>
      <c r="S838">
        <f t="shared" si="522"/>
        <v>9</v>
      </c>
      <c r="T838">
        <f t="shared" si="523"/>
        <v>2025</v>
      </c>
      <c r="U838">
        <f t="shared" si="524"/>
        <v>19</v>
      </c>
      <c r="V838">
        <f t="shared" si="525"/>
        <v>8</v>
      </c>
      <c r="W838">
        <f t="shared" si="526"/>
        <v>2025</v>
      </c>
      <c r="X838" s="59">
        <f t="shared" si="527"/>
        <v>21000</v>
      </c>
      <c r="Y838" s="59">
        <f t="shared" si="528"/>
        <v>24360</v>
      </c>
      <c r="Z838" t="str">
        <f t="shared" si="529"/>
        <v>Vencido</v>
      </c>
      <c r="AA838" s="39">
        <v>46129</v>
      </c>
      <c r="AB838" s="33">
        <f t="shared" si="530"/>
        <v>4</v>
      </c>
      <c r="AC838" s="33">
        <f t="shared" si="531"/>
        <v>16</v>
      </c>
      <c r="AD838" s="33">
        <f t="shared" si="532"/>
        <v>212</v>
      </c>
      <c r="AE838" s="36">
        <f t="shared" si="533"/>
        <v>0</v>
      </c>
      <c r="AF838" s="36">
        <f t="shared" si="534"/>
        <v>0</v>
      </c>
      <c r="AG838" s="36">
        <f t="shared" si="535"/>
        <v>21000</v>
      </c>
      <c r="AH838" s="36">
        <f t="shared" si="536"/>
        <v>0</v>
      </c>
    </row>
    <row r="839" spans="1:34" x14ac:dyDescent="0.35">
      <c r="A839" s="13" t="s">
        <v>911</v>
      </c>
      <c r="B839" s="13" t="s">
        <v>912</v>
      </c>
      <c r="C839" s="13" t="s">
        <v>545</v>
      </c>
      <c r="D839" s="13" t="s">
        <v>913</v>
      </c>
      <c r="E839" s="70">
        <v>45881</v>
      </c>
      <c r="F839" s="70">
        <v>45911</v>
      </c>
      <c r="G839" s="13" t="s">
        <v>395</v>
      </c>
      <c r="H839" s="13">
        <v>-7600</v>
      </c>
      <c r="I839" s="13">
        <v>-1216</v>
      </c>
      <c r="J839" s="13">
        <v>-8816</v>
      </c>
      <c r="K839" s="13">
        <v>-8816</v>
      </c>
      <c r="L839" s="13">
        <v>8816</v>
      </c>
      <c r="M839" s="13" t="s">
        <v>504</v>
      </c>
      <c r="N839" s="31" t="s">
        <v>544</v>
      </c>
      <c r="P839" s="65">
        <f t="shared" si="519"/>
        <v>30</v>
      </c>
      <c r="Q839" t="str">
        <f t="shared" si="520"/>
        <v>Crédito</v>
      </c>
      <c r="R839">
        <f t="shared" si="521"/>
        <v>11</v>
      </c>
      <c r="S839">
        <f t="shared" si="522"/>
        <v>9</v>
      </c>
      <c r="T839">
        <f t="shared" si="523"/>
        <v>2025</v>
      </c>
      <c r="U839">
        <f t="shared" si="524"/>
        <v>12</v>
      </c>
      <c r="V839">
        <f t="shared" si="525"/>
        <v>8</v>
      </c>
      <c r="W839">
        <f t="shared" si="526"/>
        <v>2025</v>
      </c>
      <c r="X839" s="59">
        <f t="shared" si="527"/>
        <v>7600</v>
      </c>
      <c r="Y839" s="59">
        <f t="shared" si="528"/>
        <v>8816</v>
      </c>
      <c r="Z839" t="str">
        <f t="shared" si="529"/>
        <v>Vencido</v>
      </c>
      <c r="AA839" s="39">
        <v>46129</v>
      </c>
      <c r="AB839" s="33">
        <f t="shared" si="530"/>
        <v>4</v>
      </c>
      <c r="AC839" s="33">
        <f t="shared" si="531"/>
        <v>16</v>
      </c>
      <c r="AD839" s="33">
        <f t="shared" si="532"/>
        <v>219</v>
      </c>
      <c r="AE839" s="36">
        <f t="shared" si="533"/>
        <v>0</v>
      </c>
      <c r="AF839" s="36">
        <f t="shared" si="534"/>
        <v>0</v>
      </c>
      <c r="AG839" s="36">
        <f t="shared" si="535"/>
        <v>7600</v>
      </c>
      <c r="AH839" s="36">
        <f t="shared" si="536"/>
        <v>0</v>
      </c>
    </row>
    <row r="840" spans="1:34" x14ac:dyDescent="0.35">
      <c r="A840" s="13" t="s">
        <v>914</v>
      </c>
      <c r="B840" s="13" t="s">
        <v>915</v>
      </c>
      <c r="C840" s="13" t="s">
        <v>545</v>
      </c>
      <c r="D840" s="13" t="s">
        <v>916</v>
      </c>
      <c r="E840" s="70">
        <v>45883</v>
      </c>
      <c r="F840" s="70">
        <v>45913</v>
      </c>
      <c r="G840" s="13" t="s">
        <v>401</v>
      </c>
      <c r="H840" s="13">
        <v>-7416.85</v>
      </c>
      <c r="I840" s="13">
        <v>-1186.7</v>
      </c>
      <c r="J840" s="13">
        <v>-8603.5499999999993</v>
      </c>
      <c r="K840" s="13">
        <v>-461.68</v>
      </c>
      <c r="L840" s="13">
        <v>461.68</v>
      </c>
      <c r="M840" s="13" t="s">
        <v>504</v>
      </c>
      <c r="N840" s="31" t="s">
        <v>544</v>
      </c>
      <c r="P840" s="65">
        <f t="shared" si="519"/>
        <v>30</v>
      </c>
      <c r="Q840" t="str">
        <f t="shared" si="520"/>
        <v>Crédito</v>
      </c>
      <c r="R840">
        <f t="shared" si="521"/>
        <v>13</v>
      </c>
      <c r="S840">
        <f t="shared" si="522"/>
        <v>9</v>
      </c>
      <c r="T840">
        <f t="shared" si="523"/>
        <v>2025</v>
      </c>
      <c r="U840">
        <f t="shared" si="524"/>
        <v>14</v>
      </c>
      <c r="V840">
        <f t="shared" si="525"/>
        <v>8</v>
      </c>
      <c r="W840">
        <f t="shared" si="526"/>
        <v>2025</v>
      </c>
      <c r="X840" s="59">
        <f t="shared" si="527"/>
        <v>7416.85</v>
      </c>
      <c r="Y840" s="59">
        <f t="shared" si="528"/>
        <v>8603.5499999999993</v>
      </c>
      <c r="Z840" t="str">
        <f t="shared" si="529"/>
        <v>Vencido</v>
      </c>
      <c r="AA840" s="39">
        <v>46129</v>
      </c>
      <c r="AB840" s="33">
        <f t="shared" si="530"/>
        <v>4</v>
      </c>
      <c r="AC840" s="33">
        <f t="shared" si="531"/>
        <v>16</v>
      </c>
      <c r="AD840" s="33">
        <f t="shared" si="532"/>
        <v>217</v>
      </c>
      <c r="AE840" s="36">
        <f t="shared" si="533"/>
        <v>0</v>
      </c>
      <c r="AF840" s="36">
        <f t="shared" si="534"/>
        <v>0</v>
      </c>
      <c r="AG840" s="36">
        <f t="shared" si="535"/>
        <v>7416.85</v>
      </c>
      <c r="AH840" s="36">
        <f t="shared" si="536"/>
        <v>0</v>
      </c>
    </row>
    <row r="841" spans="1:34" x14ac:dyDescent="0.35">
      <c r="A841" s="13" t="s">
        <v>917</v>
      </c>
      <c r="B841" s="13" t="s">
        <v>918</v>
      </c>
      <c r="C841" s="13" t="s">
        <v>545</v>
      </c>
      <c r="D841" s="13" t="s">
        <v>919</v>
      </c>
      <c r="E841" s="70">
        <v>45883</v>
      </c>
      <c r="F841" s="70">
        <v>45913</v>
      </c>
      <c r="G841" s="13" t="s">
        <v>395</v>
      </c>
      <c r="H841" s="13">
        <v>-11220</v>
      </c>
      <c r="I841" s="13">
        <v>-1795.2</v>
      </c>
      <c r="J841" s="13">
        <v>-13015.2</v>
      </c>
      <c r="K841" s="13">
        <v>-13015.2</v>
      </c>
      <c r="L841" s="13">
        <v>13015.2</v>
      </c>
      <c r="M841" s="13" t="s">
        <v>504</v>
      </c>
      <c r="N841" s="31" t="s">
        <v>544</v>
      </c>
      <c r="P841" s="65">
        <f t="shared" si="519"/>
        <v>30</v>
      </c>
      <c r="Q841" t="str">
        <f t="shared" si="520"/>
        <v>Crédito</v>
      </c>
      <c r="R841">
        <f t="shared" si="521"/>
        <v>13</v>
      </c>
      <c r="S841">
        <f t="shared" si="522"/>
        <v>9</v>
      </c>
      <c r="T841">
        <f t="shared" si="523"/>
        <v>2025</v>
      </c>
      <c r="U841">
        <f t="shared" si="524"/>
        <v>14</v>
      </c>
      <c r="V841">
        <f t="shared" si="525"/>
        <v>8</v>
      </c>
      <c r="W841">
        <f t="shared" si="526"/>
        <v>2025</v>
      </c>
      <c r="X841" s="59">
        <f t="shared" si="527"/>
        <v>11220</v>
      </c>
      <c r="Y841" s="59">
        <f t="shared" si="528"/>
        <v>13015.2</v>
      </c>
      <c r="Z841" t="str">
        <f t="shared" si="529"/>
        <v>Vencido</v>
      </c>
      <c r="AA841" s="39">
        <v>46129</v>
      </c>
      <c r="AB841" s="33">
        <f t="shared" si="530"/>
        <v>4</v>
      </c>
      <c r="AC841" s="33">
        <f t="shared" si="531"/>
        <v>16</v>
      </c>
      <c r="AD841" s="33">
        <f t="shared" si="532"/>
        <v>217</v>
      </c>
      <c r="AE841" s="36">
        <f t="shared" si="533"/>
        <v>0</v>
      </c>
      <c r="AF841" s="36">
        <f t="shared" si="534"/>
        <v>0</v>
      </c>
      <c r="AG841" s="36">
        <f t="shared" si="535"/>
        <v>11220</v>
      </c>
      <c r="AH841" s="36">
        <f t="shared" si="536"/>
        <v>0</v>
      </c>
    </row>
    <row r="842" spans="1:34" x14ac:dyDescent="0.35">
      <c r="A842" s="31" t="s">
        <v>891</v>
      </c>
      <c r="B842" s="31" t="s">
        <v>892</v>
      </c>
      <c r="C842" s="31" t="s">
        <v>406</v>
      </c>
      <c r="D842" s="31" t="s">
        <v>893</v>
      </c>
      <c r="E842" s="30">
        <v>45882</v>
      </c>
      <c r="F842" s="30">
        <v>45912</v>
      </c>
      <c r="G842" s="31" t="s">
        <v>395</v>
      </c>
      <c r="H842" s="31">
        <v>-12540</v>
      </c>
      <c r="I842" s="31">
        <v>-1849.65</v>
      </c>
      <c r="J842" s="31">
        <v>-14389.65</v>
      </c>
      <c r="K842" s="31">
        <v>-14389.65</v>
      </c>
      <c r="L842" s="31">
        <v>14389.65</v>
      </c>
      <c r="M842" s="31" t="s">
        <v>504</v>
      </c>
      <c r="N842" s="31" t="s">
        <v>544</v>
      </c>
      <c r="P842" s="65">
        <f t="shared" si="519"/>
        <v>30</v>
      </c>
      <c r="Q842" t="str">
        <f t="shared" si="520"/>
        <v>Crédito</v>
      </c>
      <c r="R842">
        <f t="shared" si="521"/>
        <v>12</v>
      </c>
      <c r="S842">
        <f t="shared" si="522"/>
        <v>9</v>
      </c>
      <c r="T842">
        <f t="shared" si="523"/>
        <v>2025</v>
      </c>
      <c r="U842">
        <f t="shared" si="524"/>
        <v>13</v>
      </c>
      <c r="V842">
        <f t="shared" si="525"/>
        <v>8</v>
      </c>
      <c r="W842">
        <f t="shared" si="526"/>
        <v>2025</v>
      </c>
      <c r="X842" s="59">
        <f t="shared" si="527"/>
        <v>12540</v>
      </c>
      <c r="Y842" s="59">
        <f t="shared" si="528"/>
        <v>14389.65</v>
      </c>
      <c r="Z842" t="str">
        <f t="shared" si="529"/>
        <v>Vencido</v>
      </c>
      <c r="AA842" s="39">
        <v>46129</v>
      </c>
      <c r="AB842" s="33">
        <f t="shared" si="530"/>
        <v>4</v>
      </c>
      <c r="AC842" s="33">
        <f t="shared" si="531"/>
        <v>16</v>
      </c>
      <c r="AD842" s="33">
        <f t="shared" si="532"/>
        <v>218</v>
      </c>
      <c r="AE842" s="36">
        <f t="shared" si="533"/>
        <v>0</v>
      </c>
      <c r="AF842" s="36">
        <f t="shared" si="534"/>
        <v>0</v>
      </c>
      <c r="AG842" s="36">
        <f t="shared" si="535"/>
        <v>12540</v>
      </c>
      <c r="AH842" s="36">
        <f t="shared" si="536"/>
        <v>0</v>
      </c>
    </row>
    <row r="843" spans="1:34" x14ac:dyDescent="0.35">
      <c r="A843" s="31" t="s">
        <v>894</v>
      </c>
      <c r="B843" s="31" t="s">
        <v>895</v>
      </c>
      <c r="C843" s="31" t="s">
        <v>545</v>
      </c>
      <c r="D843" s="31" t="s">
        <v>896</v>
      </c>
      <c r="E843" s="30">
        <v>45875</v>
      </c>
      <c r="F843" s="30">
        <v>45905</v>
      </c>
      <c r="G843" s="31" t="s">
        <v>395</v>
      </c>
      <c r="H843" s="31">
        <v>-14985</v>
      </c>
      <c r="I843" s="31">
        <v>-2397.6</v>
      </c>
      <c r="J843" s="31">
        <v>-17382.599999999999</v>
      </c>
      <c r="K843" s="31">
        <v>-17382.599999999999</v>
      </c>
      <c r="L843" s="31">
        <v>17382.599999999999</v>
      </c>
      <c r="M843" s="31" t="s">
        <v>504</v>
      </c>
      <c r="N843" s="31" t="s">
        <v>544</v>
      </c>
      <c r="P843" s="65">
        <f t="shared" si="519"/>
        <v>30</v>
      </c>
      <c r="Q843" t="str">
        <f t="shared" si="520"/>
        <v>Crédito</v>
      </c>
      <c r="R843">
        <f t="shared" si="521"/>
        <v>5</v>
      </c>
      <c r="S843">
        <f t="shared" si="522"/>
        <v>9</v>
      </c>
      <c r="T843">
        <f t="shared" si="523"/>
        <v>2025</v>
      </c>
      <c r="U843">
        <f t="shared" si="524"/>
        <v>6</v>
      </c>
      <c r="V843">
        <f t="shared" si="525"/>
        <v>8</v>
      </c>
      <c r="W843">
        <f t="shared" si="526"/>
        <v>2025</v>
      </c>
      <c r="X843" s="59">
        <f t="shared" si="527"/>
        <v>14985</v>
      </c>
      <c r="Y843" s="59">
        <f t="shared" si="528"/>
        <v>17382.599999999999</v>
      </c>
      <c r="Z843" t="str">
        <f t="shared" si="529"/>
        <v>Vencido</v>
      </c>
      <c r="AA843" s="39">
        <v>46129</v>
      </c>
      <c r="AB843" s="33">
        <f t="shared" si="530"/>
        <v>4</v>
      </c>
      <c r="AC843" s="33">
        <f t="shared" si="531"/>
        <v>16</v>
      </c>
      <c r="AD843" s="33">
        <f t="shared" si="532"/>
        <v>225</v>
      </c>
      <c r="AE843" s="36">
        <f t="shared" si="533"/>
        <v>0</v>
      </c>
      <c r="AF843" s="36">
        <f t="shared" si="534"/>
        <v>0</v>
      </c>
      <c r="AG843" s="36">
        <f t="shared" si="535"/>
        <v>14985</v>
      </c>
      <c r="AH843" s="36">
        <f t="shared" si="536"/>
        <v>0</v>
      </c>
    </row>
    <row r="844" spans="1:34" x14ac:dyDescent="0.35">
      <c r="A844" s="31" t="s">
        <v>897</v>
      </c>
      <c r="B844" s="31" t="s">
        <v>898</v>
      </c>
      <c r="C844" s="31" t="s">
        <v>545</v>
      </c>
      <c r="D844" s="31" t="s">
        <v>899</v>
      </c>
      <c r="E844" s="30">
        <v>45876</v>
      </c>
      <c r="F844" s="30">
        <v>45906</v>
      </c>
      <c r="G844" s="31" t="s">
        <v>395</v>
      </c>
      <c r="H844" s="31">
        <v>-26500</v>
      </c>
      <c r="I844" s="31">
        <v>-4240</v>
      </c>
      <c r="J844" s="31">
        <v>-30740</v>
      </c>
      <c r="K844" s="31">
        <v>-30740</v>
      </c>
      <c r="L844" s="31">
        <v>30740</v>
      </c>
      <c r="M844" s="31" t="s">
        <v>504</v>
      </c>
      <c r="N844" s="31" t="s">
        <v>544</v>
      </c>
      <c r="P844" s="65">
        <f t="shared" si="519"/>
        <v>30</v>
      </c>
      <c r="Q844" t="str">
        <f t="shared" si="520"/>
        <v>Crédito</v>
      </c>
      <c r="R844">
        <f t="shared" si="521"/>
        <v>6</v>
      </c>
      <c r="S844">
        <f t="shared" si="522"/>
        <v>9</v>
      </c>
      <c r="T844">
        <f t="shared" si="523"/>
        <v>2025</v>
      </c>
      <c r="U844">
        <f t="shared" si="524"/>
        <v>7</v>
      </c>
      <c r="V844">
        <f t="shared" si="525"/>
        <v>8</v>
      </c>
      <c r="W844">
        <f t="shared" si="526"/>
        <v>2025</v>
      </c>
      <c r="X844" s="59">
        <f t="shared" si="527"/>
        <v>26500</v>
      </c>
      <c r="Y844" s="59">
        <f t="shared" si="528"/>
        <v>30740</v>
      </c>
      <c r="Z844" t="str">
        <f t="shared" si="529"/>
        <v>Vencido</v>
      </c>
      <c r="AA844" s="39">
        <v>46129</v>
      </c>
      <c r="AB844" s="33">
        <f t="shared" si="530"/>
        <v>4</v>
      </c>
      <c r="AC844" s="33">
        <f t="shared" si="531"/>
        <v>16</v>
      </c>
      <c r="AD844" s="33">
        <f t="shared" si="532"/>
        <v>224</v>
      </c>
      <c r="AE844" s="36">
        <f t="shared" si="533"/>
        <v>0</v>
      </c>
      <c r="AF844" s="36">
        <f t="shared" si="534"/>
        <v>0</v>
      </c>
      <c r="AG844" s="36">
        <f t="shared" si="535"/>
        <v>26500</v>
      </c>
      <c r="AH844" s="36">
        <f t="shared" si="536"/>
        <v>0</v>
      </c>
    </row>
    <row r="845" spans="1:34" x14ac:dyDescent="0.35">
      <c r="A845" s="31" t="s">
        <v>900</v>
      </c>
      <c r="B845" s="31" t="s">
        <v>901</v>
      </c>
      <c r="C845" s="31" t="s">
        <v>545</v>
      </c>
      <c r="D845" s="31" t="s">
        <v>902</v>
      </c>
      <c r="E845" s="30">
        <v>45876</v>
      </c>
      <c r="F845" s="30">
        <v>45906</v>
      </c>
      <c r="G845" s="31" t="s">
        <v>401</v>
      </c>
      <c r="H845" s="31">
        <v>-17751.36</v>
      </c>
      <c r="I845" s="31">
        <v>-2840.22</v>
      </c>
      <c r="J845" s="31">
        <v>-20591.580000000002</v>
      </c>
      <c r="K845" s="31">
        <v>-1105.93</v>
      </c>
      <c r="L845" s="31">
        <v>1105.93</v>
      </c>
      <c r="M845" s="31" t="s">
        <v>504</v>
      </c>
      <c r="N845" s="31" t="s">
        <v>544</v>
      </c>
      <c r="P845" s="65">
        <f t="shared" si="519"/>
        <v>30</v>
      </c>
      <c r="Q845" t="str">
        <f t="shared" si="520"/>
        <v>Crédito</v>
      </c>
      <c r="R845">
        <f t="shared" si="521"/>
        <v>6</v>
      </c>
      <c r="S845">
        <f t="shared" si="522"/>
        <v>9</v>
      </c>
      <c r="T845">
        <f t="shared" si="523"/>
        <v>2025</v>
      </c>
      <c r="U845">
        <f t="shared" si="524"/>
        <v>7</v>
      </c>
      <c r="V845">
        <f t="shared" si="525"/>
        <v>8</v>
      </c>
      <c r="W845">
        <f t="shared" si="526"/>
        <v>2025</v>
      </c>
      <c r="X845" s="59">
        <f t="shared" si="527"/>
        <v>17751.36</v>
      </c>
      <c r="Y845" s="59">
        <f t="shared" si="528"/>
        <v>20591.580000000002</v>
      </c>
      <c r="Z845" t="str">
        <f t="shared" si="529"/>
        <v>Vencido</v>
      </c>
      <c r="AA845" s="39">
        <v>46129</v>
      </c>
      <c r="AB845" s="33">
        <f t="shared" si="530"/>
        <v>4</v>
      </c>
      <c r="AC845" s="33">
        <f t="shared" si="531"/>
        <v>16</v>
      </c>
      <c r="AD845" s="33">
        <f t="shared" si="532"/>
        <v>224</v>
      </c>
      <c r="AE845" s="36">
        <f t="shared" si="533"/>
        <v>0</v>
      </c>
      <c r="AF845" s="36">
        <f t="shared" si="534"/>
        <v>0</v>
      </c>
      <c r="AG845" s="36">
        <f t="shared" si="535"/>
        <v>17751.36</v>
      </c>
      <c r="AH845" s="36">
        <f t="shared" si="536"/>
        <v>0</v>
      </c>
    </row>
    <row r="846" spans="1:34" x14ac:dyDescent="0.35">
      <c r="A846" s="13" t="s">
        <v>887</v>
      </c>
      <c r="B846" s="13" t="s">
        <v>888</v>
      </c>
      <c r="C846" s="13" t="s">
        <v>545</v>
      </c>
      <c r="D846" s="13" t="s">
        <v>889</v>
      </c>
      <c r="E846" s="70">
        <v>45868</v>
      </c>
      <c r="F846" s="70">
        <v>45898</v>
      </c>
      <c r="G846" s="13" t="s">
        <v>395</v>
      </c>
      <c r="H846" s="13">
        <v>-42400</v>
      </c>
      <c r="I846" s="13">
        <v>-6784</v>
      </c>
      <c r="J846" s="13">
        <v>-49184</v>
      </c>
      <c r="K846" s="13">
        <v>-49184</v>
      </c>
      <c r="L846" s="13">
        <v>49184</v>
      </c>
      <c r="M846" s="13" t="s">
        <v>504</v>
      </c>
      <c r="N846" s="31" t="s">
        <v>544</v>
      </c>
      <c r="P846" s="65">
        <f t="shared" si="519"/>
        <v>30</v>
      </c>
      <c r="Q846" t="str">
        <f t="shared" si="520"/>
        <v>Crédito</v>
      </c>
      <c r="R846">
        <f t="shared" si="521"/>
        <v>29</v>
      </c>
      <c r="S846">
        <f t="shared" si="522"/>
        <v>8</v>
      </c>
      <c r="T846">
        <f t="shared" si="523"/>
        <v>2025</v>
      </c>
      <c r="U846">
        <f t="shared" si="524"/>
        <v>30</v>
      </c>
      <c r="V846">
        <f t="shared" si="525"/>
        <v>7</v>
      </c>
      <c r="W846">
        <f t="shared" si="526"/>
        <v>2025</v>
      </c>
      <c r="X846" s="59">
        <f t="shared" si="527"/>
        <v>42400</v>
      </c>
      <c r="Y846" s="59">
        <f t="shared" si="528"/>
        <v>49184</v>
      </c>
      <c r="Z846" t="str">
        <f t="shared" si="529"/>
        <v>Vencido</v>
      </c>
      <c r="AA846" s="39">
        <v>46129</v>
      </c>
      <c r="AB846" s="33">
        <f t="shared" si="530"/>
        <v>4</v>
      </c>
      <c r="AC846" s="33">
        <f t="shared" si="531"/>
        <v>16</v>
      </c>
      <c r="AD846" s="33">
        <f t="shared" si="532"/>
        <v>232</v>
      </c>
      <c r="AE846" s="36">
        <f t="shared" si="533"/>
        <v>0</v>
      </c>
      <c r="AF846" s="36">
        <f t="shared" si="534"/>
        <v>0</v>
      </c>
      <c r="AG846" s="36">
        <f t="shared" si="535"/>
        <v>42400</v>
      </c>
      <c r="AH846" s="36">
        <f t="shared" si="536"/>
        <v>0</v>
      </c>
    </row>
    <row r="847" spans="1:34" x14ac:dyDescent="0.35">
      <c r="A847" s="31" t="s">
        <v>881</v>
      </c>
      <c r="B847" s="31" t="s">
        <v>882</v>
      </c>
      <c r="C847" s="31" t="s">
        <v>805</v>
      </c>
      <c r="D847" s="31" t="s">
        <v>883</v>
      </c>
      <c r="E847" s="30">
        <v>45862</v>
      </c>
      <c r="F847" s="30">
        <v>45922</v>
      </c>
      <c r="G847" s="31" t="s">
        <v>401</v>
      </c>
      <c r="H847" s="31">
        <v>-254649.08885926247</v>
      </c>
      <c r="I847" s="31">
        <v>-40743.854217481996</v>
      </c>
      <c r="J847" s="31">
        <v>-295392.94307674444</v>
      </c>
      <c r="K847" s="31">
        <v>-68904</v>
      </c>
      <c r="L847" s="31">
        <v>68904</v>
      </c>
      <c r="M847" s="31" t="s">
        <v>504</v>
      </c>
      <c r="N847" s="31" t="s">
        <v>544</v>
      </c>
      <c r="P847" s="65">
        <f t="shared" si="519"/>
        <v>60</v>
      </c>
      <c r="Q847" t="str">
        <f t="shared" si="520"/>
        <v>Crédito</v>
      </c>
      <c r="R847">
        <f t="shared" si="521"/>
        <v>22</v>
      </c>
      <c r="S847">
        <f t="shared" si="522"/>
        <v>9</v>
      </c>
      <c r="T847">
        <f t="shared" si="523"/>
        <v>2025</v>
      </c>
      <c r="U847">
        <f t="shared" si="524"/>
        <v>24</v>
      </c>
      <c r="V847">
        <f t="shared" si="525"/>
        <v>7</v>
      </c>
      <c r="W847">
        <f t="shared" si="526"/>
        <v>2025</v>
      </c>
      <c r="X847" s="59">
        <f t="shared" si="527"/>
        <v>254649.08885926247</v>
      </c>
      <c r="Y847" s="59">
        <f t="shared" si="528"/>
        <v>295392.94307674444</v>
      </c>
      <c r="Z847" t="str">
        <f t="shared" si="529"/>
        <v>Vencido</v>
      </c>
      <c r="AA847" s="39">
        <v>46129</v>
      </c>
      <c r="AB847" s="33">
        <f t="shared" si="530"/>
        <v>4</v>
      </c>
      <c r="AC847" s="33">
        <f t="shared" si="531"/>
        <v>16</v>
      </c>
      <c r="AD847" s="33">
        <f t="shared" si="532"/>
        <v>208</v>
      </c>
      <c r="AE847" s="36">
        <f t="shared" si="533"/>
        <v>0</v>
      </c>
      <c r="AF847" s="36">
        <f t="shared" si="534"/>
        <v>0</v>
      </c>
      <c r="AG847" s="36">
        <f t="shared" si="535"/>
        <v>254649.08885926247</v>
      </c>
      <c r="AH847" s="36">
        <f t="shared" si="536"/>
        <v>0</v>
      </c>
    </row>
    <row r="848" spans="1:34" x14ac:dyDescent="0.35">
      <c r="A848" s="31" t="s">
        <v>874</v>
      </c>
      <c r="B848" s="31" t="s">
        <v>875</v>
      </c>
      <c r="C848" s="31" t="s">
        <v>545</v>
      </c>
      <c r="D848" s="31" t="s">
        <v>876</v>
      </c>
      <c r="E848" s="30">
        <v>45855</v>
      </c>
      <c r="F848" s="30">
        <v>45885</v>
      </c>
      <c r="G848" s="31" t="s">
        <v>395</v>
      </c>
      <c r="H848" s="31">
        <v>-7600</v>
      </c>
      <c r="I848" s="31">
        <v>-1216</v>
      </c>
      <c r="J848" s="31">
        <v>-8816</v>
      </c>
      <c r="K848" s="31">
        <v>-8816</v>
      </c>
      <c r="L848" s="31">
        <v>8816</v>
      </c>
      <c r="M848" s="31" t="s">
        <v>504</v>
      </c>
      <c r="N848" s="31" t="s">
        <v>544</v>
      </c>
      <c r="P848" s="65">
        <f t="shared" si="519"/>
        <v>30</v>
      </c>
      <c r="Q848" t="str">
        <f t="shared" si="520"/>
        <v>Crédito</v>
      </c>
      <c r="R848">
        <f t="shared" si="521"/>
        <v>16</v>
      </c>
      <c r="S848">
        <f t="shared" si="522"/>
        <v>8</v>
      </c>
      <c r="T848">
        <f t="shared" si="523"/>
        <v>2025</v>
      </c>
      <c r="U848">
        <f t="shared" si="524"/>
        <v>17</v>
      </c>
      <c r="V848">
        <f t="shared" si="525"/>
        <v>7</v>
      </c>
      <c r="W848">
        <f t="shared" si="526"/>
        <v>2025</v>
      </c>
      <c r="X848" s="59">
        <f t="shared" si="527"/>
        <v>7600</v>
      </c>
      <c r="Y848" s="59">
        <f t="shared" si="528"/>
        <v>8816</v>
      </c>
      <c r="Z848" t="str">
        <f t="shared" si="529"/>
        <v>Vencido</v>
      </c>
      <c r="AA848" s="39">
        <v>46129</v>
      </c>
      <c r="AB848" s="33">
        <f t="shared" si="530"/>
        <v>4</v>
      </c>
      <c r="AC848" s="33">
        <f t="shared" si="531"/>
        <v>16</v>
      </c>
      <c r="AD848" s="33">
        <f t="shared" si="532"/>
        <v>245</v>
      </c>
      <c r="AE848" s="36">
        <f t="shared" si="533"/>
        <v>0</v>
      </c>
      <c r="AF848" s="36">
        <f t="shared" si="534"/>
        <v>0</v>
      </c>
      <c r="AG848" s="36">
        <f t="shared" si="535"/>
        <v>7600</v>
      </c>
      <c r="AH848" s="36">
        <f t="shared" si="536"/>
        <v>0</v>
      </c>
    </row>
    <row r="849" spans="1:34" x14ac:dyDescent="0.35">
      <c r="A849" s="31" t="s">
        <v>877</v>
      </c>
      <c r="B849" s="31" t="s">
        <v>878</v>
      </c>
      <c r="C849" s="31" t="s">
        <v>798</v>
      </c>
      <c r="D849" s="31" t="s">
        <v>879</v>
      </c>
      <c r="E849" s="30">
        <v>45853</v>
      </c>
      <c r="F849" s="30">
        <v>45883</v>
      </c>
      <c r="G849" s="31" t="s">
        <v>395</v>
      </c>
      <c r="H849" s="31">
        <v>-12151.9</v>
      </c>
      <c r="I849" s="31">
        <v>151.9</v>
      </c>
      <c r="J849" s="31">
        <v>-12000</v>
      </c>
      <c r="K849" s="31">
        <v>-12000</v>
      </c>
      <c r="L849" s="31">
        <v>12000</v>
      </c>
      <c r="M849" s="31" t="s">
        <v>504</v>
      </c>
      <c r="N849" s="31" t="s">
        <v>544</v>
      </c>
      <c r="P849" s="65">
        <f t="shared" si="519"/>
        <v>30</v>
      </c>
      <c r="Q849" t="str">
        <f t="shared" si="520"/>
        <v>Crédito</v>
      </c>
      <c r="R849">
        <f t="shared" si="521"/>
        <v>14</v>
      </c>
      <c r="S849">
        <f t="shared" si="522"/>
        <v>8</v>
      </c>
      <c r="T849">
        <f t="shared" si="523"/>
        <v>2025</v>
      </c>
      <c r="U849">
        <f t="shared" si="524"/>
        <v>15</v>
      </c>
      <c r="V849">
        <f t="shared" si="525"/>
        <v>7</v>
      </c>
      <c r="W849">
        <f t="shared" si="526"/>
        <v>2025</v>
      </c>
      <c r="X849" s="59">
        <f t="shared" si="527"/>
        <v>12151.9</v>
      </c>
      <c r="Y849" s="59">
        <f t="shared" si="528"/>
        <v>12000</v>
      </c>
      <c r="Z849" t="str">
        <f t="shared" si="529"/>
        <v>Vencido</v>
      </c>
      <c r="AA849" s="39">
        <v>46129</v>
      </c>
      <c r="AB849" s="33">
        <f t="shared" si="530"/>
        <v>4</v>
      </c>
      <c r="AC849" s="33">
        <f t="shared" si="531"/>
        <v>16</v>
      </c>
      <c r="AD849" s="33">
        <f t="shared" si="532"/>
        <v>247</v>
      </c>
      <c r="AE849" s="36">
        <f t="shared" si="533"/>
        <v>0</v>
      </c>
      <c r="AF849" s="36">
        <f t="shared" si="534"/>
        <v>0</v>
      </c>
      <c r="AG849" s="36">
        <f t="shared" si="535"/>
        <v>12151.9</v>
      </c>
      <c r="AH849" s="36">
        <f t="shared" si="536"/>
        <v>0</v>
      </c>
    </row>
    <row r="850" spans="1:34" x14ac:dyDescent="0.35">
      <c r="A850" s="31" t="s">
        <v>868</v>
      </c>
      <c r="B850" s="31" t="s">
        <v>869</v>
      </c>
      <c r="C850" s="31" t="s">
        <v>545</v>
      </c>
      <c r="D850" s="31" t="s">
        <v>870</v>
      </c>
      <c r="E850" s="30">
        <v>45854</v>
      </c>
      <c r="F850" s="30">
        <v>45884</v>
      </c>
      <c r="G850" s="31" t="s">
        <v>401</v>
      </c>
      <c r="H850" s="31">
        <v>-36360.620000000003</v>
      </c>
      <c r="I850" s="31">
        <v>-5817.7</v>
      </c>
      <c r="J850" s="31">
        <v>-42178.32</v>
      </c>
      <c r="K850" s="31">
        <v>-2238.8000000000002</v>
      </c>
      <c r="L850" s="31">
        <v>2238.8000000000002</v>
      </c>
      <c r="M850" s="31" t="s">
        <v>504</v>
      </c>
      <c r="N850" s="31" t="s">
        <v>544</v>
      </c>
      <c r="P850" s="65">
        <f t="shared" si="519"/>
        <v>30</v>
      </c>
      <c r="Q850" t="str">
        <f t="shared" si="520"/>
        <v>Crédito</v>
      </c>
      <c r="R850">
        <f t="shared" si="521"/>
        <v>15</v>
      </c>
      <c r="S850">
        <f t="shared" si="522"/>
        <v>8</v>
      </c>
      <c r="T850">
        <f t="shared" si="523"/>
        <v>2025</v>
      </c>
      <c r="U850">
        <f t="shared" si="524"/>
        <v>16</v>
      </c>
      <c r="V850">
        <f t="shared" si="525"/>
        <v>7</v>
      </c>
      <c r="W850">
        <f t="shared" si="526"/>
        <v>2025</v>
      </c>
      <c r="X850" s="59">
        <f t="shared" si="527"/>
        <v>36360.620000000003</v>
      </c>
      <c r="Y850" s="59">
        <f t="shared" si="528"/>
        <v>42178.32</v>
      </c>
      <c r="Z850" t="str">
        <f t="shared" si="529"/>
        <v>Vencido</v>
      </c>
      <c r="AA850" s="39">
        <v>46129</v>
      </c>
      <c r="AB850" s="33">
        <f t="shared" si="530"/>
        <v>4</v>
      </c>
      <c r="AC850" s="33">
        <f t="shared" si="531"/>
        <v>16</v>
      </c>
      <c r="AD850" s="33">
        <f t="shared" si="532"/>
        <v>246</v>
      </c>
      <c r="AE850" s="36">
        <f t="shared" si="533"/>
        <v>0</v>
      </c>
      <c r="AF850" s="36">
        <f t="shared" si="534"/>
        <v>0</v>
      </c>
      <c r="AG850" s="36">
        <f t="shared" si="535"/>
        <v>36360.620000000003</v>
      </c>
      <c r="AH850" s="36">
        <f t="shared" si="536"/>
        <v>0</v>
      </c>
    </row>
    <row r="851" spans="1:34" x14ac:dyDescent="0.35">
      <c r="A851" s="31" t="s">
        <v>871</v>
      </c>
      <c r="B851" s="31" t="s">
        <v>872</v>
      </c>
      <c r="C851" s="31" t="s">
        <v>545</v>
      </c>
      <c r="D851" s="31" t="s">
        <v>873</v>
      </c>
      <c r="E851" s="30">
        <v>45854</v>
      </c>
      <c r="F851" s="30">
        <v>45884</v>
      </c>
      <c r="G851" s="31" t="s">
        <v>401</v>
      </c>
      <c r="H851" s="31">
        <v>-30520.31</v>
      </c>
      <c r="I851" s="31">
        <v>-4883.25</v>
      </c>
      <c r="J851" s="31">
        <v>-35403.56</v>
      </c>
      <c r="K851" s="31">
        <v>-1879.2</v>
      </c>
      <c r="L851" s="31">
        <v>1879.2</v>
      </c>
      <c r="M851" s="31" t="s">
        <v>504</v>
      </c>
      <c r="N851" s="31" t="s">
        <v>544</v>
      </c>
      <c r="P851" s="65">
        <f t="shared" si="519"/>
        <v>30</v>
      </c>
      <c r="Q851" t="str">
        <f t="shared" si="520"/>
        <v>Crédito</v>
      </c>
      <c r="R851">
        <f t="shared" si="521"/>
        <v>15</v>
      </c>
      <c r="S851">
        <f t="shared" si="522"/>
        <v>8</v>
      </c>
      <c r="T851">
        <f t="shared" si="523"/>
        <v>2025</v>
      </c>
      <c r="U851">
        <f t="shared" si="524"/>
        <v>16</v>
      </c>
      <c r="V851">
        <f t="shared" si="525"/>
        <v>7</v>
      </c>
      <c r="W851">
        <f t="shared" si="526"/>
        <v>2025</v>
      </c>
      <c r="X851" s="59">
        <f t="shared" si="527"/>
        <v>30520.31</v>
      </c>
      <c r="Y851" s="59">
        <f t="shared" si="528"/>
        <v>35403.56</v>
      </c>
      <c r="Z851" t="str">
        <f t="shared" si="529"/>
        <v>Vencido</v>
      </c>
      <c r="AA851" s="39">
        <v>46129</v>
      </c>
      <c r="AB851" s="33">
        <f t="shared" si="530"/>
        <v>4</v>
      </c>
      <c r="AC851" s="33">
        <f t="shared" si="531"/>
        <v>16</v>
      </c>
      <c r="AD851" s="33">
        <f t="shared" si="532"/>
        <v>246</v>
      </c>
      <c r="AE851" s="36">
        <f t="shared" si="533"/>
        <v>0</v>
      </c>
      <c r="AF851" s="36">
        <f t="shared" si="534"/>
        <v>0</v>
      </c>
      <c r="AG851" s="36">
        <f t="shared" si="535"/>
        <v>30520.31</v>
      </c>
      <c r="AH851" s="36">
        <f t="shared" si="536"/>
        <v>0</v>
      </c>
    </row>
    <row r="852" spans="1:34" x14ac:dyDescent="0.35">
      <c r="A852" s="31" t="s">
        <v>860</v>
      </c>
      <c r="B852" s="31" t="s">
        <v>861</v>
      </c>
      <c r="C852" s="31" t="s">
        <v>798</v>
      </c>
      <c r="D852" s="31" t="s">
        <v>862</v>
      </c>
      <c r="E852" s="30">
        <v>45835</v>
      </c>
      <c r="F852" s="30">
        <v>45865</v>
      </c>
      <c r="G852" s="31" t="s">
        <v>401</v>
      </c>
      <c r="H852" s="31">
        <v>-17003.52</v>
      </c>
      <c r="I852" s="31">
        <v>-2720.56</v>
      </c>
      <c r="J852" s="31">
        <v>-19724.080000000002</v>
      </c>
      <c r="K852" s="31">
        <v>-1044</v>
      </c>
      <c r="L852" s="31">
        <v>1044</v>
      </c>
      <c r="M852" s="31" t="s">
        <v>504</v>
      </c>
      <c r="N852" s="31" t="s">
        <v>544</v>
      </c>
      <c r="P852" s="65">
        <f t="shared" si="519"/>
        <v>30</v>
      </c>
      <c r="Q852" t="str">
        <f t="shared" si="520"/>
        <v>Crédito</v>
      </c>
      <c r="R852">
        <f t="shared" si="521"/>
        <v>27</v>
      </c>
      <c r="S852">
        <f t="shared" si="522"/>
        <v>7</v>
      </c>
      <c r="T852">
        <f t="shared" si="523"/>
        <v>2025</v>
      </c>
      <c r="U852">
        <f t="shared" si="524"/>
        <v>27</v>
      </c>
      <c r="V852">
        <f t="shared" si="525"/>
        <v>6</v>
      </c>
      <c r="W852">
        <f t="shared" si="526"/>
        <v>2025</v>
      </c>
      <c r="X852" s="59">
        <f t="shared" si="527"/>
        <v>17003.52</v>
      </c>
      <c r="Y852" s="59">
        <f t="shared" si="528"/>
        <v>19724.080000000002</v>
      </c>
      <c r="Z852" t="str">
        <f t="shared" si="529"/>
        <v>Vencido</v>
      </c>
      <c r="AA852" s="39">
        <v>46129</v>
      </c>
      <c r="AB852" s="33">
        <f t="shared" si="530"/>
        <v>4</v>
      </c>
      <c r="AC852" s="33">
        <f t="shared" si="531"/>
        <v>16</v>
      </c>
      <c r="AD852" s="33">
        <f t="shared" si="532"/>
        <v>265</v>
      </c>
      <c r="AE852" s="36">
        <f t="shared" si="533"/>
        <v>0</v>
      </c>
      <c r="AF852" s="36">
        <f t="shared" si="534"/>
        <v>0</v>
      </c>
      <c r="AG852" s="36">
        <f t="shared" si="535"/>
        <v>17003.52</v>
      </c>
      <c r="AH852" s="36">
        <f t="shared" si="536"/>
        <v>0</v>
      </c>
    </row>
    <row r="853" spans="1:34" x14ac:dyDescent="0.35">
      <c r="A853" s="31" t="s">
        <v>764</v>
      </c>
      <c r="B853" s="31" t="s">
        <v>765</v>
      </c>
      <c r="C853" s="31" t="s">
        <v>749</v>
      </c>
      <c r="D853" s="31" t="s">
        <v>766</v>
      </c>
      <c r="E853" s="30">
        <v>45635</v>
      </c>
      <c r="F853" s="30">
        <v>45650</v>
      </c>
      <c r="G853" s="31" t="s">
        <v>401</v>
      </c>
      <c r="H853" s="31">
        <v>-48546</v>
      </c>
      <c r="I853" s="31">
        <v>-7767.36</v>
      </c>
      <c r="J853" s="31">
        <v>-56313.36</v>
      </c>
      <c r="K853" s="31">
        <v>-2784</v>
      </c>
      <c r="L853" s="31">
        <v>2784</v>
      </c>
      <c r="M853" s="31" t="s">
        <v>504</v>
      </c>
      <c r="N853" s="31" t="s">
        <v>544</v>
      </c>
      <c r="P853" s="65">
        <f t="shared" si="519"/>
        <v>15</v>
      </c>
      <c r="Q853" t="str">
        <f t="shared" si="520"/>
        <v>Crédito</v>
      </c>
      <c r="R853">
        <f t="shared" si="521"/>
        <v>24</v>
      </c>
      <c r="S853">
        <f t="shared" si="522"/>
        <v>12</v>
      </c>
      <c r="T853">
        <f t="shared" si="523"/>
        <v>2024</v>
      </c>
      <c r="U853">
        <f t="shared" si="524"/>
        <v>9</v>
      </c>
      <c r="V853">
        <f t="shared" si="525"/>
        <v>12</v>
      </c>
      <c r="W853">
        <f t="shared" si="526"/>
        <v>2024</v>
      </c>
      <c r="X853" s="59">
        <f t="shared" si="527"/>
        <v>48546</v>
      </c>
      <c r="Y853" s="59">
        <f t="shared" si="528"/>
        <v>56313.36</v>
      </c>
      <c r="Z853" t="str">
        <f t="shared" si="529"/>
        <v>Vencido</v>
      </c>
      <c r="AA853" s="39">
        <v>46129</v>
      </c>
      <c r="AB853" s="33">
        <f t="shared" si="530"/>
        <v>4</v>
      </c>
      <c r="AC853" s="33">
        <f t="shared" si="531"/>
        <v>16</v>
      </c>
      <c r="AD853" s="33">
        <f t="shared" si="532"/>
        <v>480</v>
      </c>
      <c r="AE853" s="36">
        <f t="shared" si="533"/>
        <v>0</v>
      </c>
      <c r="AF853" s="36">
        <f t="shared" si="534"/>
        <v>0</v>
      </c>
      <c r="AG853" s="36">
        <f t="shared" si="535"/>
        <v>48546</v>
      </c>
      <c r="AH853" s="36">
        <f t="shared" si="536"/>
        <v>0</v>
      </c>
    </row>
    <row r="854" spans="1:34" x14ac:dyDescent="0.35">
      <c r="A854" s="31" t="s">
        <v>754</v>
      </c>
      <c r="B854" s="31" t="s">
        <v>755</v>
      </c>
      <c r="C854" s="31" t="s">
        <v>549</v>
      </c>
      <c r="D854" s="31" t="s">
        <v>756</v>
      </c>
      <c r="E854" s="30">
        <v>45597</v>
      </c>
      <c r="F854" s="30">
        <v>45627</v>
      </c>
      <c r="G854" s="31" t="s">
        <v>401</v>
      </c>
      <c r="H854" s="31">
        <v>-64633.93</v>
      </c>
      <c r="I854" s="31">
        <v>-10341.51</v>
      </c>
      <c r="J854" s="31">
        <v>-74975.44</v>
      </c>
      <c r="K854" s="31">
        <v>-3741.7</v>
      </c>
      <c r="L854" s="31">
        <v>3741.7</v>
      </c>
      <c r="M854" s="31" t="s">
        <v>504</v>
      </c>
      <c r="N854" s="31" t="s">
        <v>544</v>
      </c>
      <c r="P854" s="65">
        <f t="shared" si="519"/>
        <v>30</v>
      </c>
      <c r="Q854" t="str">
        <f t="shared" si="520"/>
        <v>Crédito</v>
      </c>
      <c r="R854">
        <f t="shared" si="521"/>
        <v>1</v>
      </c>
      <c r="S854">
        <f t="shared" si="522"/>
        <v>12</v>
      </c>
      <c r="T854">
        <f t="shared" si="523"/>
        <v>2024</v>
      </c>
      <c r="U854">
        <f t="shared" si="524"/>
        <v>1</v>
      </c>
      <c r="V854">
        <f t="shared" si="525"/>
        <v>11</v>
      </c>
      <c r="W854">
        <f t="shared" si="526"/>
        <v>2024</v>
      </c>
      <c r="X854" s="59">
        <f t="shared" si="527"/>
        <v>64633.93</v>
      </c>
      <c r="Y854" s="59">
        <f t="shared" si="528"/>
        <v>74975.44</v>
      </c>
      <c r="Z854" t="str">
        <f t="shared" si="529"/>
        <v>Vencido</v>
      </c>
      <c r="AA854" s="39">
        <v>46129</v>
      </c>
      <c r="AB854" s="33">
        <f t="shared" si="530"/>
        <v>4</v>
      </c>
      <c r="AC854" s="33">
        <f t="shared" si="531"/>
        <v>16</v>
      </c>
      <c r="AD854" s="33">
        <f t="shared" si="532"/>
        <v>503</v>
      </c>
      <c r="AE854" s="36">
        <f t="shared" si="533"/>
        <v>0</v>
      </c>
      <c r="AF854" s="36">
        <f t="shared" si="534"/>
        <v>0</v>
      </c>
      <c r="AG854" s="36">
        <f t="shared" si="535"/>
        <v>64633.93</v>
      </c>
      <c r="AH854" s="36">
        <f t="shared" si="536"/>
        <v>0</v>
      </c>
    </row>
    <row r="855" spans="1:34" x14ac:dyDescent="0.35">
      <c r="A855" s="31" t="s">
        <v>757</v>
      </c>
      <c r="B855" s="31" t="s">
        <v>758</v>
      </c>
      <c r="C855" s="31" t="s">
        <v>549</v>
      </c>
      <c r="D855" s="31" t="s">
        <v>759</v>
      </c>
      <c r="E855" s="30">
        <v>45597</v>
      </c>
      <c r="F855" s="30">
        <v>45627</v>
      </c>
      <c r="G855" s="31" t="s">
        <v>401</v>
      </c>
      <c r="H855" s="31">
        <v>-41037.410000000003</v>
      </c>
      <c r="I855" s="31">
        <v>-6565.99</v>
      </c>
      <c r="J855" s="31">
        <v>-47603.4</v>
      </c>
      <c r="K855" s="31">
        <v>-2375.6799999999998</v>
      </c>
      <c r="L855" s="31">
        <v>2375.6799999999998</v>
      </c>
      <c r="M855" s="31" t="s">
        <v>504</v>
      </c>
      <c r="N855" s="31" t="s">
        <v>544</v>
      </c>
      <c r="P855" s="65">
        <f t="shared" si="519"/>
        <v>30</v>
      </c>
      <c r="Q855" t="str">
        <f t="shared" si="520"/>
        <v>Crédito</v>
      </c>
      <c r="R855">
        <f t="shared" si="521"/>
        <v>1</v>
      </c>
      <c r="S855">
        <f t="shared" si="522"/>
        <v>12</v>
      </c>
      <c r="T855">
        <f t="shared" si="523"/>
        <v>2024</v>
      </c>
      <c r="U855">
        <f t="shared" si="524"/>
        <v>1</v>
      </c>
      <c r="V855">
        <f t="shared" si="525"/>
        <v>11</v>
      </c>
      <c r="W855">
        <f t="shared" si="526"/>
        <v>2024</v>
      </c>
      <c r="X855" s="59">
        <f t="shared" si="527"/>
        <v>41037.410000000003</v>
      </c>
      <c r="Y855" s="59">
        <f t="shared" si="528"/>
        <v>47603.4</v>
      </c>
      <c r="Z855" t="str">
        <f t="shared" si="529"/>
        <v>Vencido</v>
      </c>
      <c r="AA855" s="39">
        <v>46129</v>
      </c>
      <c r="AB855" s="33">
        <f t="shared" si="530"/>
        <v>4</v>
      </c>
      <c r="AC855" s="33">
        <f t="shared" si="531"/>
        <v>16</v>
      </c>
      <c r="AD855" s="33">
        <f t="shared" si="532"/>
        <v>503</v>
      </c>
      <c r="AE855" s="36">
        <f t="shared" si="533"/>
        <v>0</v>
      </c>
      <c r="AF855" s="36">
        <f t="shared" si="534"/>
        <v>0</v>
      </c>
      <c r="AG855" s="36">
        <f t="shared" si="535"/>
        <v>41037.410000000003</v>
      </c>
      <c r="AH855" s="36">
        <f t="shared" si="536"/>
        <v>0</v>
      </c>
    </row>
    <row r="856" spans="1:34" x14ac:dyDescent="0.35">
      <c r="A856" s="31" t="s">
        <v>751</v>
      </c>
      <c r="B856" s="31" t="s">
        <v>752</v>
      </c>
      <c r="C856" s="31" t="s">
        <v>549</v>
      </c>
      <c r="D856" s="31" t="s">
        <v>753</v>
      </c>
      <c r="E856" s="30">
        <v>45600</v>
      </c>
      <c r="F856" s="30">
        <v>45630</v>
      </c>
      <c r="G856" s="31" t="s">
        <v>395</v>
      </c>
      <c r="H856" s="31">
        <v>-10340</v>
      </c>
      <c r="I856" s="31">
        <v>-1654.4</v>
      </c>
      <c r="J856" s="31">
        <v>-11994.4</v>
      </c>
      <c r="K856" s="31">
        <v>-11994.4</v>
      </c>
      <c r="L856" s="31">
        <v>11994.4</v>
      </c>
      <c r="M856" s="31" t="s">
        <v>504</v>
      </c>
      <c r="N856" s="31" t="s">
        <v>544</v>
      </c>
      <c r="P856" s="65">
        <f t="shared" si="519"/>
        <v>30</v>
      </c>
      <c r="Q856" t="str">
        <f t="shared" si="520"/>
        <v>Crédito</v>
      </c>
      <c r="R856">
        <f t="shared" si="521"/>
        <v>4</v>
      </c>
      <c r="S856">
        <f t="shared" si="522"/>
        <v>12</v>
      </c>
      <c r="T856">
        <f t="shared" si="523"/>
        <v>2024</v>
      </c>
      <c r="U856">
        <f t="shared" si="524"/>
        <v>4</v>
      </c>
      <c r="V856">
        <f t="shared" si="525"/>
        <v>11</v>
      </c>
      <c r="W856">
        <f t="shared" si="526"/>
        <v>2024</v>
      </c>
      <c r="X856" s="59">
        <f t="shared" si="527"/>
        <v>10340</v>
      </c>
      <c r="Y856" s="59">
        <f t="shared" si="528"/>
        <v>11994.4</v>
      </c>
      <c r="Z856" t="str">
        <f t="shared" si="529"/>
        <v>Vencido</v>
      </c>
      <c r="AA856" s="39">
        <v>46129</v>
      </c>
      <c r="AB856" s="33">
        <f t="shared" ref="AB856" si="537">MONTH(AA856)</f>
        <v>4</v>
      </c>
      <c r="AC856" s="33">
        <f t="shared" ref="AC856" si="538">WEEKNUM(AA856)</f>
        <v>16</v>
      </c>
      <c r="AD856" s="33">
        <f t="shared" ref="AD856" si="539">IF(Z856="Vencido",AA856-F856+1,0)</f>
        <v>500</v>
      </c>
      <c r="AE856" s="36">
        <f t="shared" ref="AE856" si="540">IF(AD856&gt;0,IF(AD856&lt;31,X856,0),0)</f>
        <v>0</v>
      </c>
      <c r="AF856" s="36">
        <f t="shared" ref="AF856" si="541">IF(AD856&gt;30,IF(AD856&lt;61,X856,0),0)</f>
        <v>0</v>
      </c>
      <c r="AG856" s="36">
        <f t="shared" ref="AG856" si="542">IF(AD856&gt;60,X856,0)</f>
        <v>10340</v>
      </c>
      <c r="AH856" s="36">
        <f t="shared" ref="AH856" si="543">IF(Z856="Vigente",X856,0)</f>
        <v>0</v>
      </c>
    </row>
    <row r="857" spans="1:34" x14ac:dyDescent="0.35">
      <c r="A857" s="31" t="s">
        <v>1768</v>
      </c>
      <c r="B857" s="31" t="s">
        <v>1769</v>
      </c>
      <c r="C857" s="31" t="s">
        <v>1329</v>
      </c>
      <c r="D857" s="31" t="s">
        <v>1770</v>
      </c>
      <c r="E857" s="30">
        <v>46120</v>
      </c>
      <c r="F857" s="30">
        <v>46150</v>
      </c>
      <c r="G857" s="31" t="s">
        <v>395</v>
      </c>
      <c r="H857" s="31">
        <v>-8580</v>
      </c>
      <c r="I857" s="31">
        <v>-1372.8</v>
      </c>
      <c r="J857" s="31">
        <v>-9952.7999999999993</v>
      </c>
      <c r="K857" s="31">
        <v>-9952.7999999999993</v>
      </c>
      <c r="L857" s="31">
        <v>9952.7999999999993</v>
      </c>
      <c r="M857" s="31" t="s">
        <v>504</v>
      </c>
      <c r="N857" s="31" t="s">
        <v>544</v>
      </c>
      <c r="P857" s="65">
        <f t="shared" ref="P857:P920" si="544">+F857-E857</f>
        <v>30</v>
      </c>
      <c r="Q857" t="str">
        <f t="shared" ref="Q857:Q920" si="545">IF(P857&gt;1,"Crédito","Contado")</f>
        <v>Crédito</v>
      </c>
      <c r="R857">
        <f t="shared" ref="R857:R920" si="546">DAY(F857)</f>
        <v>8</v>
      </c>
      <c r="S857">
        <f t="shared" ref="S857:S920" si="547">MONTH(F857)</f>
        <v>5</v>
      </c>
      <c r="T857">
        <f t="shared" ref="T857:T920" si="548">YEAR(F857)</f>
        <v>2026</v>
      </c>
      <c r="U857">
        <f t="shared" ref="U857:U920" si="549">DAY(E857)</f>
        <v>8</v>
      </c>
      <c r="V857">
        <f t="shared" ref="V857:V920" si="550">MONTH(E857)</f>
        <v>4</v>
      </c>
      <c r="W857">
        <f t="shared" ref="W857:W920" si="551">YEAR(E857)</f>
        <v>2026</v>
      </c>
      <c r="X857" s="59">
        <f t="shared" ref="X857:X920" si="552">+H857*-1</f>
        <v>8580</v>
      </c>
      <c r="Y857" s="59">
        <f t="shared" ref="Y857:Y920" si="553">+J857*-1</f>
        <v>9952.7999999999993</v>
      </c>
      <c r="Z857" t="str">
        <f t="shared" ref="Z857:Z920" si="554">IF(F857&gt;AA857,"Vigente","Vencido")</f>
        <v>Vigente</v>
      </c>
      <c r="AA857" s="39">
        <v>46122</v>
      </c>
      <c r="AB857" s="33">
        <f t="shared" ref="AB857:AB920" si="555">MONTH(AA857)</f>
        <v>4</v>
      </c>
      <c r="AC857" s="33">
        <f t="shared" ref="AC857:AC920" si="556">WEEKNUM(AA857)</f>
        <v>15</v>
      </c>
      <c r="AD857" s="33">
        <f t="shared" ref="AD857:AD920" si="557">IF(Z857="Vencido",AA857-F857+1,0)</f>
        <v>0</v>
      </c>
      <c r="AE857" s="36">
        <f t="shared" ref="AE857:AE920" si="558">IF(AD857&gt;0,IF(AD857&lt;31,X857,0),0)</f>
        <v>0</v>
      </c>
      <c r="AF857" s="36">
        <f t="shared" ref="AF857:AF920" si="559">IF(AD857&gt;30,IF(AD857&lt;61,X857,0),0)</f>
        <v>0</v>
      </c>
      <c r="AG857" s="36">
        <f t="shared" ref="AG857:AG920" si="560">IF(AD857&gt;60,X857,0)</f>
        <v>0</v>
      </c>
      <c r="AH857" s="36">
        <f t="shared" ref="AH857:AH920" si="561">IF(Z857="Vigente",X857,0)</f>
        <v>8580</v>
      </c>
    </row>
    <row r="858" spans="1:34" x14ac:dyDescent="0.35">
      <c r="A858" s="31" t="s">
        <v>1771</v>
      </c>
      <c r="B858" s="31" t="s">
        <v>1772</v>
      </c>
      <c r="C858" s="31" t="s">
        <v>1329</v>
      </c>
      <c r="D858" s="31" t="s">
        <v>1773</v>
      </c>
      <c r="E858" s="30">
        <v>46120</v>
      </c>
      <c r="F858" s="30">
        <v>46150</v>
      </c>
      <c r="G858" s="31" t="s">
        <v>395</v>
      </c>
      <c r="H858" s="31">
        <v>-10538</v>
      </c>
      <c r="I858" s="31">
        <v>-1686.08</v>
      </c>
      <c r="J858" s="31">
        <v>-12224.08</v>
      </c>
      <c r="K858" s="31">
        <v>-12224.08</v>
      </c>
      <c r="L858" s="31">
        <v>12224.08</v>
      </c>
      <c r="M858" s="31" t="s">
        <v>504</v>
      </c>
      <c r="N858" s="31" t="s">
        <v>544</v>
      </c>
      <c r="P858" s="65">
        <f t="shared" si="544"/>
        <v>30</v>
      </c>
      <c r="Q858" t="str">
        <f t="shared" si="545"/>
        <v>Crédito</v>
      </c>
      <c r="R858">
        <f t="shared" si="546"/>
        <v>8</v>
      </c>
      <c r="S858">
        <f t="shared" si="547"/>
        <v>5</v>
      </c>
      <c r="T858">
        <f t="shared" si="548"/>
        <v>2026</v>
      </c>
      <c r="U858">
        <f t="shared" si="549"/>
        <v>8</v>
      </c>
      <c r="V858">
        <f t="shared" si="550"/>
        <v>4</v>
      </c>
      <c r="W858">
        <f t="shared" si="551"/>
        <v>2026</v>
      </c>
      <c r="X858" s="59">
        <f t="shared" si="552"/>
        <v>10538</v>
      </c>
      <c r="Y858" s="59">
        <f t="shared" si="553"/>
        <v>12224.08</v>
      </c>
      <c r="Z858" t="str">
        <f t="shared" si="554"/>
        <v>Vigente</v>
      </c>
      <c r="AA858" s="39">
        <v>46122</v>
      </c>
      <c r="AB858" s="33">
        <f t="shared" si="555"/>
        <v>4</v>
      </c>
      <c r="AC858" s="33">
        <f t="shared" si="556"/>
        <v>15</v>
      </c>
      <c r="AD858" s="33">
        <f t="shared" si="557"/>
        <v>0</v>
      </c>
      <c r="AE858" s="36">
        <f t="shared" si="558"/>
        <v>0</v>
      </c>
      <c r="AF858" s="36">
        <f t="shared" si="559"/>
        <v>0</v>
      </c>
      <c r="AG858" s="36">
        <f t="shared" si="560"/>
        <v>0</v>
      </c>
      <c r="AH858" s="36">
        <f t="shared" si="561"/>
        <v>10538</v>
      </c>
    </row>
    <row r="859" spans="1:34" x14ac:dyDescent="0.35">
      <c r="A859" s="31" t="s">
        <v>1774</v>
      </c>
      <c r="B859" s="31" t="s">
        <v>1775</v>
      </c>
      <c r="C859" s="31" t="s">
        <v>1329</v>
      </c>
      <c r="D859" s="31" t="s">
        <v>1776</v>
      </c>
      <c r="E859" s="30">
        <v>46120</v>
      </c>
      <c r="F859" s="30">
        <v>46150</v>
      </c>
      <c r="G859" s="31" t="s">
        <v>395</v>
      </c>
      <c r="H859" s="31">
        <v>-31614</v>
      </c>
      <c r="I859" s="31">
        <v>-5058.24</v>
      </c>
      <c r="J859" s="31">
        <v>-36672.239999999998</v>
      </c>
      <c r="K859" s="31">
        <v>-36672.239999999998</v>
      </c>
      <c r="L859" s="31">
        <v>36672.239999999998</v>
      </c>
      <c r="M859" s="31" t="s">
        <v>504</v>
      </c>
      <c r="N859" s="31" t="s">
        <v>544</v>
      </c>
      <c r="P859" s="65">
        <f t="shared" si="544"/>
        <v>30</v>
      </c>
      <c r="Q859" t="str">
        <f t="shared" si="545"/>
        <v>Crédito</v>
      </c>
      <c r="R859">
        <f t="shared" si="546"/>
        <v>8</v>
      </c>
      <c r="S859">
        <f t="shared" si="547"/>
        <v>5</v>
      </c>
      <c r="T859">
        <f t="shared" si="548"/>
        <v>2026</v>
      </c>
      <c r="U859">
        <f t="shared" si="549"/>
        <v>8</v>
      </c>
      <c r="V859">
        <f t="shared" si="550"/>
        <v>4</v>
      </c>
      <c r="W859">
        <f t="shared" si="551"/>
        <v>2026</v>
      </c>
      <c r="X859" s="59">
        <f t="shared" si="552"/>
        <v>31614</v>
      </c>
      <c r="Y859" s="59">
        <f t="shared" si="553"/>
        <v>36672.239999999998</v>
      </c>
      <c r="Z859" t="str">
        <f t="shared" si="554"/>
        <v>Vigente</v>
      </c>
      <c r="AA859" s="39">
        <v>46122</v>
      </c>
      <c r="AB859" s="33">
        <f t="shared" si="555"/>
        <v>4</v>
      </c>
      <c r="AC859" s="33">
        <f t="shared" si="556"/>
        <v>15</v>
      </c>
      <c r="AD859" s="33">
        <f t="shared" si="557"/>
        <v>0</v>
      </c>
      <c r="AE859" s="36">
        <f t="shared" si="558"/>
        <v>0</v>
      </c>
      <c r="AF859" s="36">
        <f t="shared" si="559"/>
        <v>0</v>
      </c>
      <c r="AG859" s="36">
        <f t="shared" si="560"/>
        <v>0</v>
      </c>
      <c r="AH859" s="36">
        <f t="shared" si="561"/>
        <v>31614</v>
      </c>
    </row>
    <row r="860" spans="1:34" x14ac:dyDescent="0.35">
      <c r="A860" s="31" t="s">
        <v>1777</v>
      </c>
      <c r="B860" s="31" t="s">
        <v>1778</v>
      </c>
      <c r="C860" s="31" t="s">
        <v>674</v>
      </c>
      <c r="D860" s="31" t="s">
        <v>1779</v>
      </c>
      <c r="E860" s="30">
        <v>46120</v>
      </c>
      <c r="F860" s="30">
        <v>46150</v>
      </c>
      <c r="G860" s="31" t="s">
        <v>395</v>
      </c>
      <c r="H860" s="31">
        <v>-4500</v>
      </c>
      <c r="I860" s="31">
        <v>-720</v>
      </c>
      <c r="J860" s="31">
        <v>-5220</v>
      </c>
      <c r="K860" s="31">
        <v>-5220</v>
      </c>
      <c r="L860" s="31">
        <v>5220</v>
      </c>
      <c r="M860" s="31" t="s">
        <v>504</v>
      </c>
      <c r="N860" s="31" t="s">
        <v>544</v>
      </c>
      <c r="P860" s="65">
        <f t="shared" si="544"/>
        <v>30</v>
      </c>
      <c r="Q860" t="str">
        <f t="shared" si="545"/>
        <v>Crédito</v>
      </c>
      <c r="R860">
        <f t="shared" si="546"/>
        <v>8</v>
      </c>
      <c r="S860">
        <f t="shared" si="547"/>
        <v>5</v>
      </c>
      <c r="T860">
        <f t="shared" si="548"/>
        <v>2026</v>
      </c>
      <c r="U860">
        <f t="shared" si="549"/>
        <v>8</v>
      </c>
      <c r="V860">
        <f t="shared" si="550"/>
        <v>4</v>
      </c>
      <c r="W860">
        <f t="shared" si="551"/>
        <v>2026</v>
      </c>
      <c r="X860" s="59">
        <f t="shared" si="552"/>
        <v>4500</v>
      </c>
      <c r="Y860" s="59">
        <f t="shared" si="553"/>
        <v>5220</v>
      </c>
      <c r="Z860" t="str">
        <f t="shared" si="554"/>
        <v>Vigente</v>
      </c>
      <c r="AA860" s="39">
        <v>46122</v>
      </c>
      <c r="AB860" s="33">
        <f t="shared" si="555"/>
        <v>4</v>
      </c>
      <c r="AC860" s="33">
        <f t="shared" si="556"/>
        <v>15</v>
      </c>
      <c r="AD860" s="33">
        <f t="shared" si="557"/>
        <v>0</v>
      </c>
      <c r="AE860" s="36">
        <f t="shared" si="558"/>
        <v>0</v>
      </c>
      <c r="AF860" s="36">
        <f t="shared" si="559"/>
        <v>0</v>
      </c>
      <c r="AG860" s="36">
        <f t="shared" si="560"/>
        <v>0</v>
      </c>
      <c r="AH860" s="36">
        <f t="shared" si="561"/>
        <v>4500</v>
      </c>
    </row>
    <row r="861" spans="1:34" x14ac:dyDescent="0.35">
      <c r="A861" s="31" t="s">
        <v>1780</v>
      </c>
      <c r="B861" s="31" t="s">
        <v>1781</v>
      </c>
      <c r="C861" s="31" t="s">
        <v>674</v>
      </c>
      <c r="D861" s="31" t="s">
        <v>1782</v>
      </c>
      <c r="E861" s="30">
        <v>46120</v>
      </c>
      <c r="F861" s="30">
        <v>46150</v>
      </c>
      <c r="G861" s="31" t="s">
        <v>395</v>
      </c>
      <c r="H861" s="31">
        <v>-4500</v>
      </c>
      <c r="I861" s="31">
        <v>-720</v>
      </c>
      <c r="J861" s="31">
        <v>-5220</v>
      </c>
      <c r="K861" s="31">
        <v>-5220</v>
      </c>
      <c r="L861" s="31">
        <v>5220</v>
      </c>
      <c r="M861" s="31" t="s">
        <v>504</v>
      </c>
      <c r="N861" s="31" t="s">
        <v>544</v>
      </c>
      <c r="P861" s="65">
        <f t="shared" si="544"/>
        <v>30</v>
      </c>
      <c r="Q861" t="str">
        <f t="shared" si="545"/>
        <v>Crédito</v>
      </c>
      <c r="R861">
        <f t="shared" si="546"/>
        <v>8</v>
      </c>
      <c r="S861">
        <f t="shared" si="547"/>
        <v>5</v>
      </c>
      <c r="T861">
        <f t="shared" si="548"/>
        <v>2026</v>
      </c>
      <c r="U861">
        <f t="shared" si="549"/>
        <v>8</v>
      </c>
      <c r="V861">
        <f t="shared" si="550"/>
        <v>4</v>
      </c>
      <c r="W861">
        <f t="shared" si="551"/>
        <v>2026</v>
      </c>
      <c r="X861" s="59">
        <f t="shared" si="552"/>
        <v>4500</v>
      </c>
      <c r="Y861" s="59">
        <f t="shared" si="553"/>
        <v>5220</v>
      </c>
      <c r="Z861" t="str">
        <f t="shared" si="554"/>
        <v>Vigente</v>
      </c>
      <c r="AA861" s="39">
        <v>46122</v>
      </c>
      <c r="AB861" s="33">
        <f t="shared" si="555"/>
        <v>4</v>
      </c>
      <c r="AC861" s="33">
        <f t="shared" si="556"/>
        <v>15</v>
      </c>
      <c r="AD861" s="33">
        <f t="shared" si="557"/>
        <v>0</v>
      </c>
      <c r="AE861" s="36">
        <f t="shared" si="558"/>
        <v>0</v>
      </c>
      <c r="AF861" s="36">
        <f t="shared" si="559"/>
        <v>0</v>
      </c>
      <c r="AG861" s="36">
        <f t="shared" si="560"/>
        <v>0</v>
      </c>
      <c r="AH861" s="36">
        <f t="shared" si="561"/>
        <v>4500</v>
      </c>
    </row>
    <row r="862" spans="1:34" x14ac:dyDescent="0.35">
      <c r="A862" s="31" t="s">
        <v>1783</v>
      </c>
      <c r="B862" s="31" t="s">
        <v>1784</v>
      </c>
      <c r="C862" s="31" t="s">
        <v>414</v>
      </c>
      <c r="D862" s="31" t="s">
        <v>1785</v>
      </c>
      <c r="E862" s="30">
        <v>46118</v>
      </c>
      <c r="F862" s="30">
        <v>46148</v>
      </c>
      <c r="G862" s="31" t="s">
        <v>395</v>
      </c>
      <c r="H862" s="31">
        <v>-2900</v>
      </c>
      <c r="I862" s="31">
        <v>-464</v>
      </c>
      <c r="J862" s="31">
        <v>-3364</v>
      </c>
      <c r="K862" s="31">
        <v>-3364</v>
      </c>
      <c r="L862" s="31">
        <v>3364</v>
      </c>
      <c r="M862" s="31" t="s">
        <v>504</v>
      </c>
      <c r="N862" s="31" t="s">
        <v>544</v>
      </c>
      <c r="P862" s="65">
        <f t="shared" si="544"/>
        <v>30</v>
      </c>
      <c r="Q862" t="str">
        <f t="shared" si="545"/>
        <v>Crédito</v>
      </c>
      <c r="R862">
        <f t="shared" si="546"/>
        <v>6</v>
      </c>
      <c r="S862">
        <f t="shared" si="547"/>
        <v>5</v>
      </c>
      <c r="T862">
        <f t="shared" si="548"/>
        <v>2026</v>
      </c>
      <c r="U862">
        <f t="shared" si="549"/>
        <v>6</v>
      </c>
      <c r="V862">
        <f t="shared" si="550"/>
        <v>4</v>
      </c>
      <c r="W862">
        <f t="shared" si="551"/>
        <v>2026</v>
      </c>
      <c r="X862" s="59">
        <f t="shared" si="552"/>
        <v>2900</v>
      </c>
      <c r="Y862" s="59">
        <f t="shared" si="553"/>
        <v>3364</v>
      </c>
      <c r="Z862" t="str">
        <f t="shared" si="554"/>
        <v>Vigente</v>
      </c>
      <c r="AA862" s="39">
        <v>46122</v>
      </c>
      <c r="AB862" s="33">
        <f t="shared" si="555"/>
        <v>4</v>
      </c>
      <c r="AC862" s="33">
        <f t="shared" si="556"/>
        <v>15</v>
      </c>
      <c r="AD862" s="33">
        <f t="shared" si="557"/>
        <v>0</v>
      </c>
      <c r="AE862" s="36">
        <f t="shared" si="558"/>
        <v>0</v>
      </c>
      <c r="AF862" s="36">
        <f t="shared" si="559"/>
        <v>0</v>
      </c>
      <c r="AG862" s="36">
        <f t="shared" si="560"/>
        <v>0</v>
      </c>
      <c r="AH862" s="36">
        <f t="shared" si="561"/>
        <v>2900</v>
      </c>
    </row>
    <row r="863" spans="1:34" x14ac:dyDescent="0.35">
      <c r="A863" s="31" t="s">
        <v>1786</v>
      </c>
      <c r="B863" s="31" t="s">
        <v>1787</v>
      </c>
      <c r="C863" s="31" t="s">
        <v>801</v>
      </c>
      <c r="D863" s="31" t="s">
        <v>1788</v>
      </c>
      <c r="E863" s="30">
        <v>46121</v>
      </c>
      <c r="F863" s="30">
        <v>46151</v>
      </c>
      <c r="G863" s="31" t="s">
        <v>395</v>
      </c>
      <c r="H863" s="31">
        <v>-59832</v>
      </c>
      <c r="I863" s="31">
        <v>-9573.1200000000008</v>
      </c>
      <c r="J863" s="31">
        <v>-69405.119999999995</v>
      </c>
      <c r="K863" s="31">
        <v>-69405.119999999995</v>
      </c>
      <c r="L863" s="31">
        <v>69405.119999999995</v>
      </c>
      <c r="M863" s="31" t="s">
        <v>504</v>
      </c>
      <c r="N863" s="31" t="s">
        <v>544</v>
      </c>
      <c r="P863" s="65">
        <f t="shared" si="544"/>
        <v>30</v>
      </c>
      <c r="Q863" t="str">
        <f t="shared" si="545"/>
        <v>Crédito</v>
      </c>
      <c r="R863">
        <f t="shared" si="546"/>
        <v>9</v>
      </c>
      <c r="S863">
        <f t="shared" si="547"/>
        <v>5</v>
      </c>
      <c r="T863">
        <f t="shared" si="548"/>
        <v>2026</v>
      </c>
      <c r="U863">
        <f t="shared" si="549"/>
        <v>9</v>
      </c>
      <c r="V863">
        <f t="shared" si="550"/>
        <v>4</v>
      </c>
      <c r="W863">
        <f t="shared" si="551"/>
        <v>2026</v>
      </c>
      <c r="X863" s="59">
        <f t="shared" si="552"/>
        <v>59832</v>
      </c>
      <c r="Y863" s="59">
        <f t="shared" si="553"/>
        <v>69405.119999999995</v>
      </c>
      <c r="Z863" t="str">
        <f t="shared" si="554"/>
        <v>Vigente</v>
      </c>
      <c r="AA863" s="39">
        <v>46122</v>
      </c>
      <c r="AB863" s="33">
        <f t="shared" si="555"/>
        <v>4</v>
      </c>
      <c r="AC863" s="33">
        <f t="shared" si="556"/>
        <v>15</v>
      </c>
      <c r="AD863" s="33">
        <f t="shared" si="557"/>
        <v>0</v>
      </c>
      <c r="AE863" s="36">
        <f t="shared" si="558"/>
        <v>0</v>
      </c>
      <c r="AF863" s="36">
        <f t="shared" si="559"/>
        <v>0</v>
      </c>
      <c r="AG863" s="36">
        <f t="shared" si="560"/>
        <v>0</v>
      </c>
      <c r="AH863" s="36">
        <f t="shared" si="561"/>
        <v>59832</v>
      </c>
    </row>
    <row r="864" spans="1:34" x14ac:dyDescent="0.35">
      <c r="A864" s="31" t="s">
        <v>1789</v>
      </c>
      <c r="B864" s="31" t="s">
        <v>1790</v>
      </c>
      <c r="C864" s="31" t="s">
        <v>414</v>
      </c>
      <c r="D864" s="31" t="s">
        <v>1791</v>
      </c>
      <c r="E864" s="30">
        <v>46113</v>
      </c>
      <c r="F864" s="30">
        <v>46143</v>
      </c>
      <c r="G864" s="31" t="s">
        <v>395</v>
      </c>
      <c r="H864" s="31">
        <v>-11000</v>
      </c>
      <c r="I864" s="31">
        <v>-1760</v>
      </c>
      <c r="J864" s="31">
        <v>-12760</v>
      </c>
      <c r="K864" s="31">
        <v>-12760</v>
      </c>
      <c r="L864" s="31">
        <v>12760</v>
      </c>
      <c r="M864" s="31" t="s">
        <v>504</v>
      </c>
      <c r="N864" s="31" t="s">
        <v>544</v>
      </c>
      <c r="P864" s="65">
        <f t="shared" si="544"/>
        <v>30</v>
      </c>
      <c r="Q864" t="str">
        <f t="shared" si="545"/>
        <v>Crédito</v>
      </c>
      <c r="R864">
        <f t="shared" si="546"/>
        <v>1</v>
      </c>
      <c r="S864">
        <f t="shared" si="547"/>
        <v>5</v>
      </c>
      <c r="T864">
        <f t="shared" si="548"/>
        <v>2026</v>
      </c>
      <c r="U864">
        <f t="shared" si="549"/>
        <v>1</v>
      </c>
      <c r="V864">
        <f t="shared" si="550"/>
        <v>4</v>
      </c>
      <c r="W864">
        <f t="shared" si="551"/>
        <v>2026</v>
      </c>
      <c r="X864" s="59">
        <f t="shared" si="552"/>
        <v>11000</v>
      </c>
      <c r="Y864" s="59">
        <f t="shared" si="553"/>
        <v>12760</v>
      </c>
      <c r="Z864" t="str">
        <f t="shared" si="554"/>
        <v>Vigente</v>
      </c>
      <c r="AA864" s="39">
        <v>46122</v>
      </c>
      <c r="AB864" s="33">
        <f t="shared" si="555"/>
        <v>4</v>
      </c>
      <c r="AC864" s="33">
        <f t="shared" si="556"/>
        <v>15</v>
      </c>
      <c r="AD864" s="33">
        <f t="shared" si="557"/>
        <v>0</v>
      </c>
      <c r="AE864" s="36">
        <f t="shared" si="558"/>
        <v>0</v>
      </c>
      <c r="AF864" s="36">
        <f t="shared" si="559"/>
        <v>0</v>
      </c>
      <c r="AG864" s="36">
        <f t="shared" si="560"/>
        <v>0</v>
      </c>
      <c r="AH864" s="36">
        <f t="shared" si="561"/>
        <v>11000</v>
      </c>
    </row>
    <row r="865" spans="1:34" x14ac:dyDescent="0.35">
      <c r="A865" s="31" t="s">
        <v>1792</v>
      </c>
      <c r="B865" s="31" t="s">
        <v>1793</v>
      </c>
      <c r="C865" s="31" t="s">
        <v>407</v>
      </c>
      <c r="D865" s="31" t="s">
        <v>1794</v>
      </c>
      <c r="E865" s="30">
        <v>46113</v>
      </c>
      <c r="F865" s="30">
        <v>46143</v>
      </c>
      <c r="G865" s="31" t="s">
        <v>395</v>
      </c>
      <c r="H865" s="31">
        <v>-9450</v>
      </c>
      <c r="I865" s="31">
        <v>-1512</v>
      </c>
      <c r="J865" s="31">
        <v>-10962</v>
      </c>
      <c r="K865" s="31">
        <v>-10962</v>
      </c>
      <c r="L865" s="31">
        <v>10962</v>
      </c>
      <c r="M865" s="31" t="s">
        <v>504</v>
      </c>
      <c r="N865" s="31" t="s">
        <v>544</v>
      </c>
      <c r="P865" s="65">
        <f t="shared" si="544"/>
        <v>30</v>
      </c>
      <c r="Q865" t="str">
        <f t="shared" si="545"/>
        <v>Crédito</v>
      </c>
      <c r="R865">
        <f t="shared" si="546"/>
        <v>1</v>
      </c>
      <c r="S865">
        <f t="shared" si="547"/>
        <v>5</v>
      </c>
      <c r="T865">
        <f t="shared" si="548"/>
        <v>2026</v>
      </c>
      <c r="U865">
        <f t="shared" si="549"/>
        <v>1</v>
      </c>
      <c r="V865">
        <f t="shared" si="550"/>
        <v>4</v>
      </c>
      <c r="W865">
        <f t="shared" si="551"/>
        <v>2026</v>
      </c>
      <c r="X865" s="59">
        <f t="shared" si="552"/>
        <v>9450</v>
      </c>
      <c r="Y865" s="59">
        <f t="shared" si="553"/>
        <v>10962</v>
      </c>
      <c r="Z865" t="str">
        <f t="shared" si="554"/>
        <v>Vigente</v>
      </c>
      <c r="AA865" s="39">
        <v>46122</v>
      </c>
      <c r="AB865" s="33">
        <f t="shared" si="555"/>
        <v>4</v>
      </c>
      <c r="AC865" s="33">
        <f t="shared" si="556"/>
        <v>15</v>
      </c>
      <c r="AD865" s="33">
        <f t="shared" si="557"/>
        <v>0</v>
      </c>
      <c r="AE865" s="36">
        <f t="shared" si="558"/>
        <v>0</v>
      </c>
      <c r="AF865" s="36">
        <f t="shared" si="559"/>
        <v>0</v>
      </c>
      <c r="AG865" s="36">
        <f t="shared" si="560"/>
        <v>0</v>
      </c>
      <c r="AH865" s="36">
        <f t="shared" si="561"/>
        <v>9450</v>
      </c>
    </row>
    <row r="866" spans="1:34" x14ac:dyDescent="0.35">
      <c r="A866" s="13" t="s">
        <v>1753</v>
      </c>
      <c r="B866" s="13" t="s">
        <v>1754</v>
      </c>
      <c r="C866" s="13" t="s">
        <v>801</v>
      </c>
      <c r="D866" s="13" t="s">
        <v>1755</v>
      </c>
      <c r="E866" s="70">
        <v>46112</v>
      </c>
      <c r="F866" s="70">
        <v>46142</v>
      </c>
      <c r="G866" s="13" t="s">
        <v>395</v>
      </c>
      <c r="H866" s="13">
        <v>-39888</v>
      </c>
      <c r="I866" s="13">
        <v>-6382.08</v>
      </c>
      <c r="J866" s="13">
        <v>-46270.080000000002</v>
      </c>
      <c r="K866" s="13">
        <v>-46270.080000000002</v>
      </c>
      <c r="L866" s="13">
        <v>46270.080000000002</v>
      </c>
      <c r="M866" s="13" t="s">
        <v>504</v>
      </c>
      <c r="N866" s="31" t="s">
        <v>544</v>
      </c>
      <c r="P866" s="65">
        <f t="shared" si="544"/>
        <v>30</v>
      </c>
      <c r="Q866" t="str">
        <f t="shared" si="545"/>
        <v>Crédito</v>
      </c>
      <c r="R866">
        <f t="shared" si="546"/>
        <v>30</v>
      </c>
      <c r="S866">
        <f t="shared" si="547"/>
        <v>4</v>
      </c>
      <c r="T866">
        <f t="shared" si="548"/>
        <v>2026</v>
      </c>
      <c r="U866">
        <f t="shared" si="549"/>
        <v>31</v>
      </c>
      <c r="V866">
        <f t="shared" si="550"/>
        <v>3</v>
      </c>
      <c r="W866">
        <f t="shared" si="551"/>
        <v>2026</v>
      </c>
      <c r="X866" s="59">
        <f t="shared" si="552"/>
        <v>39888</v>
      </c>
      <c r="Y866" s="59">
        <f t="shared" si="553"/>
        <v>46270.080000000002</v>
      </c>
      <c r="Z866" t="str">
        <f t="shared" si="554"/>
        <v>Vigente</v>
      </c>
      <c r="AA866" s="39">
        <v>46122</v>
      </c>
      <c r="AB866" s="33">
        <f t="shared" si="555"/>
        <v>4</v>
      </c>
      <c r="AC866" s="33">
        <f t="shared" si="556"/>
        <v>15</v>
      </c>
      <c r="AD866" s="33">
        <f t="shared" si="557"/>
        <v>0</v>
      </c>
      <c r="AE866" s="36">
        <f t="shared" si="558"/>
        <v>0</v>
      </c>
      <c r="AF866" s="36">
        <f t="shared" si="559"/>
        <v>0</v>
      </c>
      <c r="AG866" s="36">
        <f t="shared" si="560"/>
        <v>0</v>
      </c>
      <c r="AH866" s="36">
        <f t="shared" si="561"/>
        <v>39888</v>
      </c>
    </row>
    <row r="867" spans="1:34" x14ac:dyDescent="0.35">
      <c r="A867" s="13" t="s">
        <v>1756</v>
      </c>
      <c r="B867" s="13" t="s">
        <v>1757</v>
      </c>
      <c r="C867" s="13" t="s">
        <v>674</v>
      </c>
      <c r="D867" s="13" t="s">
        <v>1758</v>
      </c>
      <c r="E867" s="70">
        <v>46087</v>
      </c>
      <c r="F867" s="70">
        <v>46117</v>
      </c>
      <c r="G867" s="13" t="s">
        <v>401</v>
      </c>
      <c r="H867" s="13">
        <v>-19798.240000000002</v>
      </c>
      <c r="I867" s="13"/>
      <c r="J867" s="13">
        <v>-19798.240000000002</v>
      </c>
      <c r="K867" s="13">
        <v>-1120</v>
      </c>
      <c r="L867" s="13">
        <v>1120</v>
      </c>
      <c r="M867" s="13" t="s">
        <v>504</v>
      </c>
      <c r="N867" s="31" t="s">
        <v>544</v>
      </c>
      <c r="P867" s="65">
        <f t="shared" si="544"/>
        <v>30</v>
      </c>
      <c r="Q867" t="str">
        <f t="shared" si="545"/>
        <v>Crédito</v>
      </c>
      <c r="R867">
        <f t="shared" si="546"/>
        <v>5</v>
      </c>
      <c r="S867">
        <f t="shared" si="547"/>
        <v>4</v>
      </c>
      <c r="T867">
        <f t="shared" si="548"/>
        <v>2026</v>
      </c>
      <c r="U867">
        <f t="shared" si="549"/>
        <v>6</v>
      </c>
      <c r="V867">
        <f t="shared" si="550"/>
        <v>3</v>
      </c>
      <c r="W867">
        <f t="shared" si="551"/>
        <v>2026</v>
      </c>
      <c r="X867" s="59">
        <f t="shared" si="552"/>
        <v>19798.240000000002</v>
      </c>
      <c r="Y867" s="59">
        <f t="shared" si="553"/>
        <v>19798.240000000002</v>
      </c>
      <c r="Z867" t="str">
        <f t="shared" si="554"/>
        <v>Vencido</v>
      </c>
      <c r="AA867" s="39">
        <v>46122</v>
      </c>
      <c r="AB867" s="33">
        <f t="shared" si="555"/>
        <v>4</v>
      </c>
      <c r="AC867" s="33">
        <f t="shared" si="556"/>
        <v>15</v>
      </c>
      <c r="AD867" s="33">
        <f t="shared" si="557"/>
        <v>6</v>
      </c>
      <c r="AE867" s="36">
        <f t="shared" si="558"/>
        <v>19798.240000000002</v>
      </c>
      <c r="AF867" s="36">
        <f t="shared" si="559"/>
        <v>0</v>
      </c>
      <c r="AG867" s="36">
        <f t="shared" si="560"/>
        <v>0</v>
      </c>
      <c r="AH867" s="36">
        <f t="shared" si="561"/>
        <v>0</v>
      </c>
    </row>
    <row r="868" spans="1:34" x14ac:dyDescent="0.35">
      <c r="A868" s="13" t="s">
        <v>1759</v>
      </c>
      <c r="B868" s="13" t="s">
        <v>1760</v>
      </c>
      <c r="C868" s="13" t="s">
        <v>674</v>
      </c>
      <c r="D868" s="13" t="s">
        <v>1761</v>
      </c>
      <c r="E868" s="70">
        <v>46087</v>
      </c>
      <c r="F868" s="70">
        <v>46117</v>
      </c>
      <c r="G868" s="13" t="s">
        <v>401</v>
      </c>
      <c r="H868" s="13">
        <v>-89092.08</v>
      </c>
      <c r="I868" s="13"/>
      <c r="J868" s="13">
        <v>-89092.08</v>
      </c>
      <c r="K868" s="13">
        <v>-5040</v>
      </c>
      <c r="L868" s="13">
        <v>5040</v>
      </c>
      <c r="M868" s="13" t="s">
        <v>504</v>
      </c>
      <c r="N868" s="31" t="s">
        <v>544</v>
      </c>
      <c r="P868" s="65">
        <f t="shared" si="544"/>
        <v>30</v>
      </c>
      <c r="Q868" t="str">
        <f t="shared" si="545"/>
        <v>Crédito</v>
      </c>
      <c r="R868">
        <f t="shared" si="546"/>
        <v>5</v>
      </c>
      <c r="S868">
        <f t="shared" si="547"/>
        <v>4</v>
      </c>
      <c r="T868">
        <f t="shared" si="548"/>
        <v>2026</v>
      </c>
      <c r="U868">
        <f t="shared" si="549"/>
        <v>6</v>
      </c>
      <c r="V868">
        <f t="shared" si="550"/>
        <v>3</v>
      </c>
      <c r="W868">
        <f t="shared" si="551"/>
        <v>2026</v>
      </c>
      <c r="X868" s="59">
        <f t="shared" si="552"/>
        <v>89092.08</v>
      </c>
      <c r="Y868" s="59">
        <f t="shared" si="553"/>
        <v>89092.08</v>
      </c>
      <c r="Z868" t="str">
        <f t="shared" si="554"/>
        <v>Vencido</v>
      </c>
      <c r="AA868" s="39">
        <v>46122</v>
      </c>
      <c r="AB868" s="33">
        <f t="shared" si="555"/>
        <v>4</v>
      </c>
      <c r="AC868" s="33">
        <f t="shared" si="556"/>
        <v>15</v>
      </c>
      <c r="AD868" s="33">
        <f t="shared" si="557"/>
        <v>6</v>
      </c>
      <c r="AE868" s="36">
        <f t="shared" si="558"/>
        <v>89092.08</v>
      </c>
      <c r="AF868" s="36">
        <f t="shared" si="559"/>
        <v>0</v>
      </c>
      <c r="AG868" s="36">
        <f t="shared" si="560"/>
        <v>0</v>
      </c>
      <c r="AH868" s="36">
        <f t="shared" si="561"/>
        <v>0</v>
      </c>
    </row>
    <row r="869" spans="1:34" x14ac:dyDescent="0.35">
      <c r="A869" s="13" t="s">
        <v>1762</v>
      </c>
      <c r="B869" s="13" t="s">
        <v>1763</v>
      </c>
      <c r="C869" s="13" t="s">
        <v>674</v>
      </c>
      <c r="D869" s="13" t="s">
        <v>1764</v>
      </c>
      <c r="E869" s="70">
        <v>46087</v>
      </c>
      <c r="F869" s="70">
        <v>46117</v>
      </c>
      <c r="G869" s="13" t="s">
        <v>401</v>
      </c>
      <c r="H869" s="13">
        <v>-89092.08</v>
      </c>
      <c r="I869" s="13"/>
      <c r="J869" s="13">
        <v>-89092.08</v>
      </c>
      <c r="K869" s="13">
        <v>-5040</v>
      </c>
      <c r="L869" s="13">
        <v>5040</v>
      </c>
      <c r="M869" s="13" t="s">
        <v>504</v>
      </c>
      <c r="N869" s="31" t="s">
        <v>544</v>
      </c>
      <c r="P869" s="65">
        <f t="shared" si="544"/>
        <v>30</v>
      </c>
      <c r="Q869" t="str">
        <f t="shared" si="545"/>
        <v>Crédito</v>
      </c>
      <c r="R869">
        <f t="shared" si="546"/>
        <v>5</v>
      </c>
      <c r="S869">
        <f t="shared" si="547"/>
        <v>4</v>
      </c>
      <c r="T869">
        <f t="shared" si="548"/>
        <v>2026</v>
      </c>
      <c r="U869">
        <f t="shared" si="549"/>
        <v>6</v>
      </c>
      <c r="V869">
        <f t="shared" si="550"/>
        <v>3</v>
      </c>
      <c r="W869">
        <f t="shared" si="551"/>
        <v>2026</v>
      </c>
      <c r="X869" s="59">
        <f t="shared" si="552"/>
        <v>89092.08</v>
      </c>
      <c r="Y869" s="59">
        <f t="shared" si="553"/>
        <v>89092.08</v>
      </c>
      <c r="Z869" t="str">
        <f t="shared" si="554"/>
        <v>Vencido</v>
      </c>
      <c r="AA869" s="39">
        <v>46122</v>
      </c>
      <c r="AB869" s="33">
        <f t="shared" si="555"/>
        <v>4</v>
      </c>
      <c r="AC869" s="33">
        <f t="shared" si="556"/>
        <v>15</v>
      </c>
      <c r="AD869" s="33">
        <f t="shared" si="557"/>
        <v>6</v>
      </c>
      <c r="AE869" s="36">
        <f t="shared" si="558"/>
        <v>89092.08</v>
      </c>
      <c r="AF869" s="36">
        <f t="shared" si="559"/>
        <v>0</v>
      </c>
      <c r="AG869" s="36">
        <f t="shared" si="560"/>
        <v>0</v>
      </c>
      <c r="AH869" s="36">
        <f t="shared" si="561"/>
        <v>0</v>
      </c>
    </row>
    <row r="870" spans="1:34" x14ac:dyDescent="0.35">
      <c r="A870" s="13" t="s">
        <v>1765</v>
      </c>
      <c r="B870" s="13" t="s">
        <v>1766</v>
      </c>
      <c r="C870" s="13" t="s">
        <v>801</v>
      </c>
      <c r="D870" s="13" t="s">
        <v>1767</v>
      </c>
      <c r="E870" s="70">
        <v>46112</v>
      </c>
      <c r="F870" s="70">
        <v>46142</v>
      </c>
      <c r="G870" s="13" t="s">
        <v>395</v>
      </c>
      <c r="H870" s="13">
        <v>-49860</v>
      </c>
      <c r="I870" s="13">
        <v>-7977.6</v>
      </c>
      <c r="J870" s="13">
        <v>-57837.599999999999</v>
      </c>
      <c r="K870" s="13">
        <v>-57837.599999999999</v>
      </c>
      <c r="L870" s="13">
        <v>57837.599999999999</v>
      </c>
      <c r="M870" s="13" t="s">
        <v>504</v>
      </c>
      <c r="N870" s="31" t="s">
        <v>544</v>
      </c>
      <c r="P870" s="65">
        <f t="shared" si="544"/>
        <v>30</v>
      </c>
      <c r="Q870" t="str">
        <f t="shared" si="545"/>
        <v>Crédito</v>
      </c>
      <c r="R870">
        <f t="shared" si="546"/>
        <v>30</v>
      </c>
      <c r="S870">
        <f t="shared" si="547"/>
        <v>4</v>
      </c>
      <c r="T870">
        <f t="shared" si="548"/>
        <v>2026</v>
      </c>
      <c r="U870">
        <f t="shared" si="549"/>
        <v>31</v>
      </c>
      <c r="V870">
        <f t="shared" si="550"/>
        <v>3</v>
      </c>
      <c r="W870">
        <f t="shared" si="551"/>
        <v>2026</v>
      </c>
      <c r="X870" s="59">
        <f t="shared" si="552"/>
        <v>49860</v>
      </c>
      <c r="Y870" s="59">
        <f t="shared" si="553"/>
        <v>57837.599999999999</v>
      </c>
      <c r="Z870" t="str">
        <f t="shared" si="554"/>
        <v>Vigente</v>
      </c>
      <c r="AA870" s="39">
        <v>46122</v>
      </c>
      <c r="AB870" s="33">
        <f t="shared" si="555"/>
        <v>4</v>
      </c>
      <c r="AC870" s="33">
        <f t="shared" si="556"/>
        <v>15</v>
      </c>
      <c r="AD870" s="33">
        <f t="shared" si="557"/>
        <v>0</v>
      </c>
      <c r="AE870" s="36">
        <f t="shared" si="558"/>
        <v>0</v>
      </c>
      <c r="AF870" s="36">
        <f t="shared" si="559"/>
        <v>0</v>
      </c>
      <c r="AG870" s="36">
        <f t="shared" si="560"/>
        <v>0</v>
      </c>
      <c r="AH870" s="36">
        <f t="shared" si="561"/>
        <v>49860</v>
      </c>
    </row>
    <row r="871" spans="1:34" x14ac:dyDescent="0.35">
      <c r="A871" s="13" t="s">
        <v>1750</v>
      </c>
      <c r="B871" s="13" t="s">
        <v>1751</v>
      </c>
      <c r="C871" s="13" t="s">
        <v>674</v>
      </c>
      <c r="D871" s="13" t="s">
        <v>1752</v>
      </c>
      <c r="E871" s="70">
        <v>46108</v>
      </c>
      <c r="F871" s="70">
        <v>46138</v>
      </c>
      <c r="G871" s="13" t="s">
        <v>395</v>
      </c>
      <c r="H871" s="13">
        <v>-5070</v>
      </c>
      <c r="I871" s="13">
        <v>-811.2</v>
      </c>
      <c r="J871" s="13">
        <v>-5881.2</v>
      </c>
      <c r="K871" s="13">
        <v>-5881.2</v>
      </c>
      <c r="L871" s="13">
        <v>5881.2</v>
      </c>
      <c r="M871" s="13" t="s">
        <v>504</v>
      </c>
      <c r="N871" s="31" t="s">
        <v>544</v>
      </c>
      <c r="P871" s="65">
        <f t="shared" si="544"/>
        <v>30</v>
      </c>
      <c r="Q871" t="str">
        <f t="shared" si="545"/>
        <v>Crédito</v>
      </c>
      <c r="R871">
        <f t="shared" si="546"/>
        <v>26</v>
      </c>
      <c r="S871">
        <f t="shared" si="547"/>
        <v>4</v>
      </c>
      <c r="T871">
        <f t="shared" si="548"/>
        <v>2026</v>
      </c>
      <c r="U871">
        <f t="shared" si="549"/>
        <v>27</v>
      </c>
      <c r="V871">
        <f t="shared" si="550"/>
        <v>3</v>
      </c>
      <c r="W871">
        <f t="shared" si="551"/>
        <v>2026</v>
      </c>
      <c r="X871" s="59">
        <f t="shared" si="552"/>
        <v>5070</v>
      </c>
      <c r="Y871" s="59">
        <f t="shared" si="553"/>
        <v>5881.2</v>
      </c>
      <c r="Z871" t="str">
        <f t="shared" si="554"/>
        <v>Vigente</v>
      </c>
      <c r="AA871" s="39">
        <v>46122</v>
      </c>
      <c r="AB871" s="33">
        <f t="shared" si="555"/>
        <v>4</v>
      </c>
      <c r="AC871" s="33">
        <f t="shared" si="556"/>
        <v>15</v>
      </c>
      <c r="AD871" s="33">
        <f t="shared" si="557"/>
        <v>0</v>
      </c>
      <c r="AE871" s="36">
        <f t="shared" si="558"/>
        <v>0</v>
      </c>
      <c r="AF871" s="36">
        <f t="shared" si="559"/>
        <v>0</v>
      </c>
      <c r="AG871" s="36">
        <f t="shared" si="560"/>
        <v>0</v>
      </c>
      <c r="AH871" s="36">
        <f t="shared" si="561"/>
        <v>5070</v>
      </c>
    </row>
    <row r="872" spans="1:34" x14ac:dyDescent="0.35">
      <c r="A872" s="13" t="s">
        <v>1720</v>
      </c>
      <c r="B872" s="13" t="s">
        <v>1721</v>
      </c>
      <c r="C872" s="13" t="s">
        <v>674</v>
      </c>
      <c r="D872" s="13" t="s">
        <v>1722</v>
      </c>
      <c r="E872" s="70">
        <v>46108</v>
      </c>
      <c r="F872" s="70">
        <v>46138</v>
      </c>
      <c r="G872" s="13" t="s">
        <v>395</v>
      </c>
      <c r="H872" s="13">
        <v>-2400</v>
      </c>
      <c r="I872" s="13">
        <v>-384</v>
      </c>
      <c r="J872" s="13">
        <v>-2784</v>
      </c>
      <c r="K872" s="13">
        <v>-2784</v>
      </c>
      <c r="L872" s="13">
        <v>2784</v>
      </c>
      <c r="M872" s="13" t="s">
        <v>504</v>
      </c>
      <c r="N872" s="31" t="s">
        <v>544</v>
      </c>
      <c r="P872" s="65">
        <f t="shared" si="544"/>
        <v>30</v>
      </c>
      <c r="Q872" t="str">
        <f t="shared" si="545"/>
        <v>Crédito</v>
      </c>
      <c r="R872">
        <f t="shared" si="546"/>
        <v>26</v>
      </c>
      <c r="S872">
        <f t="shared" si="547"/>
        <v>4</v>
      </c>
      <c r="T872">
        <f t="shared" si="548"/>
        <v>2026</v>
      </c>
      <c r="U872">
        <f t="shared" si="549"/>
        <v>27</v>
      </c>
      <c r="V872">
        <f t="shared" si="550"/>
        <v>3</v>
      </c>
      <c r="W872">
        <f t="shared" si="551"/>
        <v>2026</v>
      </c>
      <c r="X872" s="59">
        <f t="shared" si="552"/>
        <v>2400</v>
      </c>
      <c r="Y872" s="59">
        <f t="shared" si="553"/>
        <v>2784</v>
      </c>
      <c r="Z872" t="str">
        <f t="shared" si="554"/>
        <v>Vigente</v>
      </c>
      <c r="AA872" s="39">
        <v>46122</v>
      </c>
      <c r="AB872" s="33">
        <f t="shared" si="555"/>
        <v>4</v>
      </c>
      <c r="AC872" s="33">
        <f t="shared" si="556"/>
        <v>15</v>
      </c>
      <c r="AD872" s="33">
        <f t="shared" si="557"/>
        <v>0</v>
      </c>
      <c r="AE872" s="36">
        <f t="shared" si="558"/>
        <v>0</v>
      </c>
      <c r="AF872" s="36">
        <f t="shared" si="559"/>
        <v>0</v>
      </c>
      <c r="AG872" s="36">
        <f t="shared" si="560"/>
        <v>0</v>
      </c>
      <c r="AH872" s="36">
        <f t="shared" si="561"/>
        <v>2400</v>
      </c>
    </row>
    <row r="873" spans="1:34" x14ac:dyDescent="0.35">
      <c r="A873" s="13" t="s">
        <v>1723</v>
      </c>
      <c r="B873" s="13" t="s">
        <v>1724</v>
      </c>
      <c r="C873" s="13" t="s">
        <v>674</v>
      </c>
      <c r="D873" s="13" t="s">
        <v>1725</v>
      </c>
      <c r="E873" s="70">
        <v>46108</v>
      </c>
      <c r="F873" s="70">
        <v>46138</v>
      </c>
      <c r="G873" s="13" t="s">
        <v>401</v>
      </c>
      <c r="H873" s="13">
        <v>-40716.559999999998</v>
      </c>
      <c r="I873" s="13">
        <v>-6514.65</v>
      </c>
      <c r="J873" s="13">
        <v>-47231.21</v>
      </c>
      <c r="K873" s="13">
        <v>-2654.08</v>
      </c>
      <c r="L873" s="13">
        <v>2654.08</v>
      </c>
      <c r="M873" s="13" t="s">
        <v>504</v>
      </c>
      <c r="N873" s="31" t="s">
        <v>544</v>
      </c>
      <c r="P873" s="65">
        <f t="shared" si="544"/>
        <v>30</v>
      </c>
      <c r="Q873" t="str">
        <f t="shared" si="545"/>
        <v>Crédito</v>
      </c>
      <c r="R873">
        <f t="shared" si="546"/>
        <v>26</v>
      </c>
      <c r="S873">
        <f t="shared" si="547"/>
        <v>4</v>
      </c>
      <c r="T873">
        <f t="shared" si="548"/>
        <v>2026</v>
      </c>
      <c r="U873">
        <f t="shared" si="549"/>
        <v>27</v>
      </c>
      <c r="V873">
        <f t="shared" si="550"/>
        <v>3</v>
      </c>
      <c r="W873">
        <f t="shared" si="551"/>
        <v>2026</v>
      </c>
      <c r="X873" s="59">
        <f t="shared" si="552"/>
        <v>40716.559999999998</v>
      </c>
      <c r="Y873" s="59">
        <f t="shared" si="553"/>
        <v>47231.21</v>
      </c>
      <c r="Z873" t="str">
        <f t="shared" si="554"/>
        <v>Vigente</v>
      </c>
      <c r="AA873" s="39">
        <v>46122</v>
      </c>
      <c r="AB873" s="33">
        <f t="shared" si="555"/>
        <v>4</v>
      </c>
      <c r="AC873" s="33">
        <f t="shared" si="556"/>
        <v>15</v>
      </c>
      <c r="AD873" s="33">
        <f t="shared" si="557"/>
        <v>0</v>
      </c>
      <c r="AE873" s="36">
        <f t="shared" si="558"/>
        <v>0</v>
      </c>
      <c r="AF873" s="36">
        <f t="shared" si="559"/>
        <v>0</v>
      </c>
      <c r="AG873" s="36">
        <f t="shared" si="560"/>
        <v>0</v>
      </c>
      <c r="AH873" s="36">
        <f t="shared" si="561"/>
        <v>40716.559999999998</v>
      </c>
    </row>
    <row r="874" spans="1:34" x14ac:dyDescent="0.35">
      <c r="A874" s="13" t="s">
        <v>1726</v>
      </c>
      <c r="B874" s="13" t="s">
        <v>1727</v>
      </c>
      <c r="C874" s="13" t="s">
        <v>674</v>
      </c>
      <c r="D874" s="13" t="s">
        <v>1728</v>
      </c>
      <c r="E874" s="70">
        <v>46099</v>
      </c>
      <c r="F874" s="70">
        <v>46129</v>
      </c>
      <c r="G874" s="13" t="s">
        <v>401</v>
      </c>
      <c r="H874" s="13">
        <v>-9642.25</v>
      </c>
      <c r="I874" s="13">
        <v>-1542.76</v>
      </c>
      <c r="J874" s="13">
        <v>-11185.01</v>
      </c>
      <c r="K874" s="13">
        <v>-632.20000000000005</v>
      </c>
      <c r="L874" s="13">
        <v>632.20000000000005</v>
      </c>
      <c r="M874" s="13" t="s">
        <v>504</v>
      </c>
      <c r="N874" s="31" t="s">
        <v>544</v>
      </c>
      <c r="P874" s="65">
        <f t="shared" si="544"/>
        <v>30</v>
      </c>
      <c r="Q874" t="str">
        <f t="shared" si="545"/>
        <v>Crédito</v>
      </c>
      <c r="R874">
        <f t="shared" si="546"/>
        <v>17</v>
      </c>
      <c r="S874">
        <f t="shared" si="547"/>
        <v>4</v>
      </c>
      <c r="T874">
        <f t="shared" si="548"/>
        <v>2026</v>
      </c>
      <c r="U874">
        <f t="shared" si="549"/>
        <v>18</v>
      </c>
      <c r="V874">
        <f t="shared" si="550"/>
        <v>3</v>
      </c>
      <c r="W874">
        <f t="shared" si="551"/>
        <v>2026</v>
      </c>
      <c r="X874" s="59">
        <f t="shared" si="552"/>
        <v>9642.25</v>
      </c>
      <c r="Y874" s="59">
        <f t="shared" si="553"/>
        <v>11185.01</v>
      </c>
      <c r="Z874" t="str">
        <f t="shared" si="554"/>
        <v>Vigente</v>
      </c>
      <c r="AA874" s="39">
        <v>46122</v>
      </c>
      <c r="AB874" s="33">
        <f t="shared" si="555"/>
        <v>4</v>
      </c>
      <c r="AC874" s="33">
        <f t="shared" si="556"/>
        <v>15</v>
      </c>
      <c r="AD874" s="33">
        <f t="shared" si="557"/>
        <v>0</v>
      </c>
      <c r="AE874" s="36">
        <f t="shared" si="558"/>
        <v>0</v>
      </c>
      <c r="AF874" s="36">
        <f t="shared" si="559"/>
        <v>0</v>
      </c>
      <c r="AG874" s="36">
        <f t="shared" si="560"/>
        <v>0</v>
      </c>
      <c r="AH874" s="36">
        <f t="shared" si="561"/>
        <v>9642.25</v>
      </c>
    </row>
    <row r="875" spans="1:34" x14ac:dyDescent="0.35">
      <c r="A875" s="13" t="s">
        <v>1729</v>
      </c>
      <c r="B875" s="13" t="s">
        <v>1730</v>
      </c>
      <c r="C875" s="13" t="s">
        <v>414</v>
      </c>
      <c r="D875" s="13" t="s">
        <v>1731</v>
      </c>
      <c r="E875" s="70">
        <v>46104</v>
      </c>
      <c r="F875" s="70">
        <v>46134</v>
      </c>
      <c r="G875" s="13" t="s">
        <v>395</v>
      </c>
      <c r="H875" s="13">
        <v>-3200</v>
      </c>
      <c r="I875" s="13"/>
      <c r="J875" s="13">
        <v>-3200</v>
      </c>
      <c r="K875" s="13">
        <v>-3200</v>
      </c>
      <c r="L875" s="13">
        <v>3200</v>
      </c>
      <c r="M875" s="13" t="s">
        <v>504</v>
      </c>
      <c r="N875" s="31" t="s">
        <v>544</v>
      </c>
      <c r="P875" s="65">
        <f t="shared" si="544"/>
        <v>30</v>
      </c>
      <c r="Q875" t="str">
        <f t="shared" si="545"/>
        <v>Crédito</v>
      </c>
      <c r="R875">
        <f t="shared" si="546"/>
        <v>22</v>
      </c>
      <c r="S875">
        <f t="shared" si="547"/>
        <v>4</v>
      </c>
      <c r="T875">
        <f t="shared" si="548"/>
        <v>2026</v>
      </c>
      <c r="U875">
        <f t="shared" si="549"/>
        <v>23</v>
      </c>
      <c r="V875">
        <f t="shared" si="550"/>
        <v>3</v>
      </c>
      <c r="W875">
        <f t="shared" si="551"/>
        <v>2026</v>
      </c>
      <c r="X875" s="59">
        <f t="shared" si="552"/>
        <v>3200</v>
      </c>
      <c r="Y875" s="59">
        <f t="shared" si="553"/>
        <v>3200</v>
      </c>
      <c r="Z875" t="str">
        <f t="shared" si="554"/>
        <v>Vigente</v>
      </c>
      <c r="AA875" s="39">
        <v>46122</v>
      </c>
      <c r="AB875" s="33">
        <f t="shared" si="555"/>
        <v>4</v>
      </c>
      <c r="AC875" s="33">
        <f t="shared" si="556"/>
        <v>15</v>
      </c>
      <c r="AD875" s="33">
        <f t="shared" si="557"/>
        <v>0</v>
      </c>
      <c r="AE875" s="36">
        <f t="shared" si="558"/>
        <v>0</v>
      </c>
      <c r="AF875" s="36">
        <f t="shared" si="559"/>
        <v>0</v>
      </c>
      <c r="AG875" s="36">
        <f t="shared" si="560"/>
        <v>0</v>
      </c>
      <c r="AH875" s="36">
        <f t="shared" si="561"/>
        <v>3200</v>
      </c>
    </row>
    <row r="876" spans="1:34" x14ac:dyDescent="0.35">
      <c r="A876" s="13" t="s">
        <v>1732</v>
      </c>
      <c r="B876" s="13" t="s">
        <v>1733</v>
      </c>
      <c r="C876" s="13" t="s">
        <v>414</v>
      </c>
      <c r="D876" s="13" t="s">
        <v>1734</v>
      </c>
      <c r="E876" s="70">
        <v>46106</v>
      </c>
      <c r="F876" s="70">
        <v>46136</v>
      </c>
      <c r="G876" s="13" t="s">
        <v>395</v>
      </c>
      <c r="H876" s="13">
        <v>-17325</v>
      </c>
      <c r="I876" s="13">
        <v>-2772</v>
      </c>
      <c r="J876" s="13">
        <v>-20097</v>
      </c>
      <c r="K876" s="13">
        <v>-20097</v>
      </c>
      <c r="L876" s="13">
        <v>20097</v>
      </c>
      <c r="M876" s="13" t="s">
        <v>504</v>
      </c>
      <c r="N876" s="31" t="s">
        <v>544</v>
      </c>
      <c r="P876" s="65">
        <f t="shared" si="544"/>
        <v>30</v>
      </c>
      <c r="Q876" t="str">
        <f t="shared" si="545"/>
        <v>Crédito</v>
      </c>
      <c r="R876">
        <f t="shared" si="546"/>
        <v>24</v>
      </c>
      <c r="S876">
        <f t="shared" si="547"/>
        <v>4</v>
      </c>
      <c r="T876">
        <f t="shared" si="548"/>
        <v>2026</v>
      </c>
      <c r="U876">
        <f t="shared" si="549"/>
        <v>25</v>
      </c>
      <c r="V876">
        <f t="shared" si="550"/>
        <v>3</v>
      </c>
      <c r="W876">
        <f t="shared" si="551"/>
        <v>2026</v>
      </c>
      <c r="X876" s="59">
        <f t="shared" si="552"/>
        <v>17325</v>
      </c>
      <c r="Y876" s="59">
        <f t="shared" si="553"/>
        <v>20097</v>
      </c>
      <c r="Z876" t="str">
        <f t="shared" si="554"/>
        <v>Vigente</v>
      </c>
      <c r="AA876" s="39">
        <v>46122</v>
      </c>
      <c r="AB876" s="33">
        <f t="shared" si="555"/>
        <v>4</v>
      </c>
      <c r="AC876" s="33">
        <f t="shared" si="556"/>
        <v>15</v>
      </c>
      <c r="AD876" s="33">
        <f t="shared" si="557"/>
        <v>0</v>
      </c>
      <c r="AE876" s="36">
        <f t="shared" si="558"/>
        <v>0</v>
      </c>
      <c r="AF876" s="36">
        <f t="shared" si="559"/>
        <v>0</v>
      </c>
      <c r="AG876" s="36">
        <f t="shared" si="560"/>
        <v>0</v>
      </c>
      <c r="AH876" s="36">
        <f t="shared" si="561"/>
        <v>17325</v>
      </c>
    </row>
    <row r="877" spans="1:34" x14ac:dyDescent="0.35">
      <c r="A877" s="13" t="s">
        <v>1735</v>
      </c>
      <c r="B877" s="13" t="s">
        <v>1736</v>
      </c>
      <c r="C877" s="13" t="s">
        <v>834</v>
      </c>
      <c r="D877" s="13" t="s">
        <v>1737</v>
      </c>
      <c r="E877" s="70">
        <v>46100</v>
      </c>
      <c r="F877" s="70">
        <v>46130</v>
      </c>
      <c r="G877" s="13" t="s">
        <v>401</v>
      </c>
      <c r="H877" s="13">
        <v>-27386.95</v>
      </c>
      <c r="I877" s="13">
        <v>-4381.91</v>
      </c>
      <c r="J877" s="13">
        <v>-31768.86</v>
      </c>
      <c r="K877" s="13">
        <v>-1798</v>
      </c>
      <c r="L877" s="13">
        <v>1798</v>
      </c>
      <c r="M877" s="13" t="s">
        <v>504</v>
      </c>
      <c r="N877" s="31" t="s">
        <v>544</v>
      </c>
      <c r="P877" s="65">
        <f t="shared" si="544"/>
        <v>30</v>
      </c>
      <c r="Q877" t="str">
        <f t="shared" si="545"/>
        <v>Crédito</v>
      </c>
      <c r="R877">
        <f t="shared" si="546"/>
        <v>18</v>
      </c>
      <c r="S877">
        <f t="shared" si="547"/>
        <v>4</v>
      </c>
      <c r="T877">
        <f t="shared" si="548"/>
        <v>2026</v>
      </c>
      <c r="U877">
        <f t="shared" si="549"/>
        <v>19</v>
      </c>
      <c r="V877">
        <f t="shared" si="550"/>
        <v>3</v>
      </c>
      <c r="W877">
        <f t="shared" si="551"/>
        <v>2026</v>
      </c>
      <c r="X877" s="59">
        <f t="shared" si="552"/>
        <v>27386.95</v>
      </c>
      <c r="Y877" s="59">
        <f t="shared" si="553"/>
        <v>31768.86</v>
      </c>
      <c r="Z877" t="str">
        <f t="shared" si="554"/>
        <v>Vigente</v>
      </c>
      <c r="AA877" s="39">
        <v>46122</v>
      </c>
      <c r="AB877" s="33">
        <f t="shared" si="555"/>
        <v>4</v>
      </c>
      <c r="AC877" s="33">
        <f t="shared" si="556"/>
        <v>15</v>
      </c>
      <c r="AD877" s="33">
        <f t="shared" si="557"/>
        <v>0</v>
      </c>
      <c r="AE877" s="36">
        <f t="shared" si="558"/>
        <v>0</v>
      </c>
      <c r="AF877" s="36">
        <f t="shared" si="559"/>
        <v>0</v>
      </c>
      <c r="AG877" s="36">
        <f t="shared" si="560"/>
        <v>0</v>
      </c>
      <c r="AH877" s="36">
        <f t="shared" si="561"/>
        <v>27386.95</v>
      </c>
    </row>
    <row r="878" spans="1:34" x14ac:dyDescent="0.35">
      <c r="A878" s="13" t="s">
        <v>1738</v>
      </c>
      <c r="B878" s="13" t="s">
        <v>1739</v>
      </c>
      <c r="C878" s="13" t="s">
        <v>1183</v>
      </c>
      <c r="D878" s="13" t="s">
        <v>1740</v>
      </c>
      <c r="E878" s="70">
        <v>46106</v>
      </c>
      <c r="F878" s="70">
        <v>46136</v>
      </c>
      <c r="G878" s="13" t="s">
        <v>401</v>
      </c>
      <c r="H878" s="13">
        <v>-39170.339999999997</v>
      </c>
      <c r="I878" s="13">
        <v>-6267.25</v>
      </c>
      <c r="J878" s="13">
        <v>-45437.59</v>
      </c>
      <c r="K878" s="13">
        <v>-2552</v>
      </c>
      <c r="L878" s="13">
        <v>2552</v>
      </c>
      <c r="M878" s="13" t="s">
        <v>504</v>
      </c>
      <c r="N878" s="31" t="s">
        <v>544</v>
      </c>
      <c r="P878" s="65">
        <f t="shared" si="544"/>
        <v>30</v>
      </c>
      <c r="Q878" t="str">
        <f t="shared" si="545"/>
        <v>Crédito</v>
      </c>
      <c r="R878">
        <f t="shared" si="546"/>
        <v>24</v>
      </c>
      <c r="S878">
        <f t="shared" si="547"/>
        <v>4</v>
      </c>
      <c r="T878">
        <f t="shared" si="548"/>
        <v>2026</v>
      </c>
      <c r="U878">
        <f t="shared" si="549"/>
        <v>25</v>
      </c>
      <c r="V878">
        <f t="shared" si="550"/>
        <v>3</v>
      </c>
      <c r="W878">
        <f t="shared" si="551"/>
        <v>2026</v>
      </c>
      <c r="X878" s="59">
        <f t="shared" si="552"/>
        <v>39170.339999999997</v>
      </c>
      <c r="Y878" s="59">
        <f t="shared" si="553"/>
        <v>45437.59</v>
      </c>
      <c r="Z878" t="str">
        <f t="shared" si="554"/>
        <v>Vigente</v>
      </c>
      <c r="AA878" s="39">
        <v>46122</v>
      </c>
      <c r="AB878" s="33">
        <f t="shared" si="555"/>
        <v>4</v>
      </c>
      <c r="AC878" s="33">
        <f t="shared" si="556"/>
        <v>15</v>
      </c>
      <c r="AD878" s="33">
        <f t="shared" si="557"/>
        <v>0</v>
      </c>
      <c r="AE878" s="36">
        <f t="shared" si="558"/>
        <v>0</v>
      </c>
      <c r="AF878" s="36">
        <f t="shared" si="559"/>
        <v>0</v>
      </c>
      <c r="AG878" s="36">
        <f t="shared" si="560"/>
        <v>0</v>
      </c>
      <c r="AH878" s="36">
        <f t="shared" si="561"/>
        <v>39170.339999999997</v>
      </c>
    </row>
    <row r="879" spans="1:34" x14ac:dyDescent="0.35">
      <c r="A879" s="13" t="s">
        <v>1741</v>
      </c>
      <c r="B879" s="13" t="s">
        <v>1742</v>
      </c>
      <c r="C879" s="13" t="s">
        <v>644</v>
      </c>
      <c r="D879" s="13" t="s">
        <v>1267</v>
      </c>
      <c r="E879" s="70">
        <v>46109</v>
      </c>
      <c r="F879" s="70">
        <v>46169</v>
      </c>
      <c r="G879" s="13" t="s">
        <v>401</v>
      </c>
      <c r="H879" s="13">
        <v>-1111519.42</v>
      </c>
      <c r="I879" s="13">
        <v>-177843.11</v>
      </c>
      <c r="J879" s="13">
        <v>-1289362.53</v>
      </c>
      <c r="K879" s="13">
        <v>-72453.600000000006</v>
      </c>
      <c r="L879" s="13">
        <v>72453.600000000006</v>
      </c>
      <c r="M879" s="13" t="s">
        <v>504</v>
      </c>
      <c r="N879" s="31" t="s">
        <v>544</v>
      </c>
      <c r="P879" s="65">
        <f t="shared" si="544"/>
        <v>60</v>
      </c>
      <c r="Q879" t="str">
        <f t="shared" si="545"/>
        <v>Crédito</v>
      </c>
      <c r="R879">
        <f t="shared" si="546"/>
        <v>27</v>
      </c>
      <c r="S879">
        <f t="shared" si="547"/>
        <v>5</v>
      </c>
      <c r="T879">
        <f t="shared" si="548"/>
        <v>2026</v>
      </c>
      <c r="U879">
        <f t="shared" si="549"/>
        <v>28</v>
      </c>
      <c r="V879">
        <f t="shared" si="550"/>
        <v>3</v>
      </c>
      <c r="W879">
        <f t="shared" si="551"/>
        <v>2026</v>
      </c>
      <c r="X879" s="59">
        <f t="shared" si="552"/>
        <v>1111519.42</v>
      </c>
      <c r="Y879" s="59">
        <f t="shared" si="553"/>
        <v>1289362.53</v>
      </c>
      <c r="Z879" t="str">
        <f t="shared" si="554"/>
        <v>Vigente</v>
      </c>
      <c r="AA879" s="39">
        <v>46122</v>
      </c>
      <c r="AB879" s="33">
        <f t="shared" si="555"/>
        <v>4</v>
      </c>
      <c r="AC879" s="33">
        <f t="shared" si="556"/>
        <v>15</v>
      </c>
      <c r="AD879" s="33">
        <f t="shared" si="557"/>
        <v>0</v>
      </c>
      <c r="AE879" s="36">
        <f t="shared" si="558"/>
        <v>0</v>
      </c>
      <c r="AF879" s="36">
        <f t="shared" si="559"/>
        <v>0</v>
      </c>
      <c r="AG879" s="36">
        <f t="shared" si="560"/>
        <v>0</v>
      </c>
      <c r="AH879" s="36">
        <f t="shared" si="561"/>
        <v>1111519.42</v>
      </c>
    </row>
    <row r="880" spans="1:34" x14ac:dyDescent="0.35">
      <c r="A880" s="13" t="s">
        <v>1743</v>
      </c>
      <c r="B880" s="13" t="s">
        <v>1744</v>
      </c>
      <c r="C880" s="13" t="s">
        <v>548</v>
      </c>
      <c r="D880" s="13" t="s">
        <v>1745</v>
      </c>
      <c r="E880" s="70">
        <v>46100</v>
      </c>
      <c r="F880" s="70">
        <v>46120</v>
      </c>
      <c r="G880" s="13" t="s">
        <v>395</v>
      </c>
      <c r="H880" s="13">
        <v>-63000</v>
      </c>
      <c r="I880" s="13">
        <v>-10080</v>
      </c>
      <c r="J880" s="13">
        <v>-73080</v>
      </c>
      <c r="K880" s="13">
        <v>-73080</v>
      </c>
      <c r="L880" s="13">
        <v>73080</v>
      </c>
      <c r="M880" s="13" t="s">
        <v>504</v>
      </c>
      <c r="N880" s="31" t="s">
        <v>544</v>
      </c>
      <c r="P880" s="65">
        <f t="shared" si="544"/>
        <v>20</v>
      </c>
      <c r="Q880" t="str">
        <f t="shared" si="545"/>
        <v>Crédito</v>
      </c>
      <c r="R880">
        <f t="shared" si="546"/>
        <v>8</v>
      </c>
      <c r="S880">
        <f t="shared" si="547"/>
        <v>4</v>
      </c>
      <c r="T880">
        <f t="shared" si="548"/>
        <v>2026</v>
      </c>
      <c r="U880">
        <f t="shared" si="549"/>
        <v>19</v>
      </c>
      <c r="V880">
        <f t="shared" si="550"/>
        <v>3</v>
      </c>
      <c r="W880">
        <f t="shared" si="551"/>
        <v>2026</v>
      </c>
      <c r="X880" s="59">
        <f t="shared" si="552"/>
        <v>63000</v>
      </c>
      <c r="Y880" s="59">
        <f t="shared" si="553"/>
        <v>73080</v>
      </c>
      <c r="Z880" t="str">
        <f t="shared" si="554"/>
        <v>Vencido</v>
      </c>
      <c r="AA880" s="39">
        <v>46122</v>
      </c>
      <c r="AB880" s="33">
        <f t="shared" si="555"/>
        <v>4</v>
      </c>
      <c r="AC880" s="33">
        <f t="shared" si="556"/>
        <v>15</v>
      </c>
      <c r="AD880" s="33">
        <f t="shared" si="557"/>
        <v>3</v>
      </c>
      <c r="AE880" s="36">
        <f t="shared" si="558"/>
        <v>63000</v>
      </c>
      <c r="AF880" s="36">
        <f t="shared" si="559"/>
        <v>0</v>
      </c>
      <c r="AG880" s="36">
        <f t="shared" si="560"/>
        <v>0</v>
      </c>
      <c r="AH880" s="36">
        <f t="shared" si="561"/>
        <v>0</v>
      </c>
    </row>
    <row r="881" spans="1:34" x14ac:dyDescent="0.35">
      <c r="A881" s="13" t="s">
        <v>1746</v>
      </c>
      <c r="B881" s="13" t="s">
        <v>1747</v>
      </c>
      <c r="C881" s="13" t="s">
        <v>407</v>
      </c>
      <c r="D881" s="13" t="s">
        <v>1748</v>
      </c>
      <c r="E881" s="70">
        <v>46102</v>
      </c>
      <c r="F881" s="70">
        <v>46132</v>
      </c>
      <c r="G881" s="13" t="s">
        <v>395</v>
      </c>
      <c r="H881" s="13">
        <v>-4470.3999999999996</v>
      </c>
      <c r="I881" s="13">
        <v>-715.26</v>
      </c>
      <c r="J881" s="13">
        <v>-5185.66</v>
      </c>
      <c r="K881" s="13">
        <v>-5185.66</v>
      </c>
      <c r="L881" s="13">
        <v>5185.66</v>
      </c>
      <c r="M881" s="13" t="s">
        <v>504</v>
      </c>
      <c r="N881" s="31" t="s">
        <v>544</v>
      </c>
      <c r="P881" s="65">
        <f t="shared" si="544"/>
        <v>30</v>
      </c>
      <c r="Q881" t="str">
        <f t="shared" si="545"/>
        <v>Crédito</v>
      </c>
      <c r="R881">
        <f t="shared" si="546"/>
        <v>20</v>
      </c>
      <c r="S881">
        <f t="shared" si="547"/>
        <v>4</v>
      </c>
      <c r="T881">
        <f t="shared" si="548"/>
        <v>2026</v>
      </c>
      <c r="U881">
        <f t="shared" si="549"/>
        <v>21</v>
      </c>
      <c r="V881">
        <f t="shared" si="550"/>
        <v>3</v>
      </c>
      <c r="W881">
        <f t="shared" si="551"/>
        <v>2026</v>
      </c>
      <c r="X881" s="59">
        <f t="shared" si="552"/>
        <v>4470.3999999999996</v>
      </c>
      <c r="Y881" s="59">
        <f t="shared" si="553"/>
        <v>5185.66</v>
      </c>
      <c r="Z881" t="str">
        <f t="shared" si="554"/>
        <v>Vigente</v>
      </c>
      <c r="AA881" s="39">
        <v>46122</v>
      </c>
      <c r="AB881" s="33">
        <f t="shared" si="555"/>
        <v>4</v>
      </c>
      <c r="AC881" s="33">
        <f t="shared" si="556"/>
        <v>15</v>
      </c>
      <c r="AD881" s="33">
        <f t="shared" si="557"/>
        <v>0</v>
      </c>
      <c r="AE881" s="36">
        <f t="shared" si="558"/>
        <v>0</v>
      </c>
      <c r="AF881" s="36">
        <f t="shared" si="559"/>
        <v>0</v>
      </c>
      <c r="AG881" s="36">
        <f t="shared" si="560"/>
        <v>0</v>
      </c>
      <c r="AH881" s="36">
        <f t="shared" si="561"/>
        <v>4470.3999999999996</v>
      </c>
    </row>
    <row r="882" spans="1:34" x14ac:dyDescent="0.35">
      <c r="A882" s="13" t="s">
        <v>1661</v>
      </c>
      <c r="B882" s="13" t="s">
        <v>1662</v>
      </c>
      <c r="C882" s="13" t="s">
        <v>644</v>
      </c>
      <c r="D882" s="13" t="s">
        <v>1278</v>
      </c>
      <c r="E882" s="70">
        <v>46102</v>
      </c>
      <c r="F882" s="70">
        <v>46162</v>
      </c>
      <c r="G882" s="13" t="s">
        <v>401</v>
      </c>
      <c r="H882" s="13">
        <v>-200253.38</v>
      </c>
      <c r="I882" s="13">
        <v>-32040.54</v>
      </c>
      <c r="J882" s="13">
        <v>-232293.92</v>
      </c>
      <c r="K882" s="13">
        <v>-13041.65</v>
      </c>
      <c r="L882" s="13">
        <v>13041.65</v>
      </c>
      <c r="M882" s="13" t="s">
        <v>504</v>
      </c>
      <c r="N882" s="31" t="s">
        <v>544</v>
      </c>
      <c r="P882" s="65">
        <f t="shared" si="544"/>
        <v>60</v>
      </c>
      <c r="Q882" t="str">
        <f t="shared" si="545"/>
        <v>Crédito</v>
      </c>
      <c r="R882">
        <f t="shared" si="546"/>
        <v>20</v>
      </c>
      <c r="S882">
        <f t="shared" si="547"/>
        <v>5</v>
      </c>
      <c r="T882">
        <f t="shared" si="548"/>
        <v>2026</v>
      </c>
      <c r="U882">
        <f t="shared" si="549"/>
        <v>21</v>
      </c>
      <c r="V882">
        <f t="shared" si="550"/>
        <v>3</v>
      </c>
      <c r="W882">
        <f t="shared" si="551"/>
        <v>2026</v>
      </c>
      <c r="X882" s="59">
        <f t="shared" si="552"/>
        <v>200253.38</v>
      </c>
      <c r="Y882" s="59">
        <f t="shared" si="553"/>
        <v>232293.92</v>
      </c>
      <c r="Z882" t="str">
        <f t="shared" si="554"/>
        <v>Vigente</v>
      </c>
      <c r="AA882" s="39">
        <v>46122</v>
      </c>
      <c r="AB882" s="33">
        <f t="shared" si="555"/>
        <v>4</v>
      </c>
      <c r="AC882" s="33">
        <f t="shared" si="556"/>
        <v>15</v>
      </c>
      <c r="AD882" s="33">
        <f t="shared" si="557"/>
        <v>0</v>
      </c>
      <c r="AE882" s="36">
        <f t="shared" si="558"/>
        <v>0</v>
      </c>
      <c r="AF882" s="36">
        <f t="shared" si="559"/>
        <v>0</v>
      </c>
      <c r="AG882" s="36">
        <f t="shared" si="560"/>
        <v>0</v>
      </c>
      <c r="AH882" s="36">
        <f t="shared" si="561"/>
        <v>200253.38</v>
      </c>
    </row>
    <row r="883" spans="1:34" x14ac:dyDescent="0.35">
      <c r="A883" s="13" t="s">
        <v>1663</v>
      </c>
      <c r="B883" s="13" t="s">
        <v>1664</v>
      </c>
      <c r="C883" s="13" t="s">
        <v>547</v>
      </c>
      <c r="D883" s="13" t="s">
        <v>1665</v>
      </c>
      <c r="E883" s="70">
        <v>46100</v>
      </c>
      <c r="F883" s="70">
        <v>46130</v>
      </c>
      <c r="G883" s="13" t="s">
        <v>395</v>
      </c>
      <c r="H883" s="13">
        <v>-7500</v>
      </c>
      <c r="I883" s="13">
        <v>-1200</v>
      </c>
      <c r="J883" s="13">
        <v>-8700</v>
      </c>
      <c r="K883" s="13">
        <v>-8700</v>
      </c>
      <c r="L883" s="13">
        <v>8700</v>
      </c>
      <c r="M883" s="13" t="s">
        <v>504</v>
      </c>
      <c r="N883" s="31" t="s">
        <v>544</v>
      </c>
      <c r="P883" s="65">
        <f t="shared" si="544"/>
        <v>30</v>
      </c>
      <c r="Q883" t="str">
        <f t="shared" si="545"/>
        <v>Crédito</v>
      </c>
      <c r="R883">
        <f t="shared" si="546"/>
        <v>18</v>
      </c>
      <c r="S883">
        <f t="shared" si="547"/>
        <v>4</v>
      </c>
      <c r="T883">
        <f t="shared" si="548"/>
        <v>2026</v>
      </c>
      <c r="U883">
        <f t="shared" si="549"/>
        <v>19</v>
      </c>
      <c r="V883">
        <f t="shared" si="550"/>
        <v>3</v>
      </c>
      <c r="W883">
        <f t="shared" si="551"/>
        <v>2026</v>
      </c>
      <c r="X883" s="59">
        <f t="shared" si="552"/>
        <v>7500</v>
      </c>
      <c r="Y883" s="59">
        <f t="shared" si="553"/>
        <v>8700</v>
      </c>
      <c r="Z883" t="str">
        <f t="shared" si="554"/>
        <v>Vigente</v>
      </c>
      <c r="AA883" s="39">
        <v>46122</v>
      </c>
      <c r="AB883" s="33">
        <f t="shared" si="555"/>
        <v>4</v>
      </c>
      <c r="AC883" s="33">
        <f t="shared" si="556"/>
        <v>15</v>
      </c>
      <c r="AD883" s="33">
        <f t="shared" si="557"/>
        <v>0</v>
      </c>
      <c r="AE883" s="36">
        <f t="shared" si="558"/>
        <v>0</v>
      </c>
      <c r="AF883" s="36">
        <f t="shared" si="559"/>
        <v>0</v>
      </c>
      <c r="AG883" s="36">
        <f t="shared" si="560"/>
        <v>0</v>
      </c>
      <c r="AH883" s="36">
        <f t="shared" si="561"/>
        <v>7500</v>
      </c>
    </row>
    <row r="884" spans="1:34" x14ac:dyDescent="0.35">
      <c r="A884" s="31" t="s">
        <v>1620</v>
      </c>
      <c r="B884" s="31" t="s">
        <v>1621</v>
      </c>
      <c r="C884" s="31" t="s">
        <v>400</v>
      </c>
      <c r="D884" s="31" t="s">
        <v>1622</v>
      </c>
      <c r="E884" s="30">
        <v>46094</v>
      </c>
      <c r="F884" s="30">
        <v>46124</v>
      </c>
      <c r="G884" s="31" t="s">
        <v>395</v>
      </c>
      <c r="H884" s="31">
        <v>-1200</v>
      </c>
      <c r="I884" s="31">
        <v>-192</v>
      </c>
      <c r="J884" s="31">
        <v>-1392</v>
      </c>
      <c r="K884" s="31">
        <v>-1392</v>
      </c>
      <c r="L884" s="31">
        <v>1392</v>
      </c>
      <c r="M884" s="31" t="s">
        <v>504</v>
      </c>
      <c r="N884" s="31" t="s">
        <v>544</v>
      </c>
      <c r="P884" s="65">
        <f t="shared" si="544"/>
        <v>30</v>
      </c>
      <c r="Q884" t="str">
        <f t="shared" si="545"/>
        <v>Crédito</v>
      </c>
      <c r="R884">
        <f t="shared" si="546"/>
        <v>12</v>
      </c>
      <c r="S884">
        <f t="shared" si="547"/>
        <v>4</v>
      </c>
      <c r="T884">
        <f t="shared" si="548"/>
        <v>2026</v>
      </c>
      <c r="U884">
        <f t="shared" si="549"/>
        <v>13</v>
      </c>
      <c r="V884">
        <f t="shared" si="550"/>
        <v>3</v>
      </c>
      <c r="W884">
        <f t="shared" si="551"/>
        <v>2026</v>
      </c>
      <c r="X884" s="59">
        <f t="shared" si="552"/>
        <v>1200</v>
      </c>
      <c r="Y884" s="59">
        <f t="shared" si="553"/>
        <v>1392</v>
      </c>
      <c r="Z884" t="str">
        <f t="shared" si="554"/>
        <v>Vigente</v>
      </c>
      <c r="AA884" s="39">
        <v>46122</v>
      </c>
      <c r="AB884" s="33">
        <f t="shared" si="555"/>
        <v>4</v>
      </c>
      <c r="AC884" s="33">
        <f t="shared" si="556"/>
        <v>15</v>
      </c>
      <c r="AD884" s="33">
        <f t="shared" si="557"/>
        <v>0</v>
      </c>
      <c r="AE884" s="36">
        <f t="shared" si="558"/>
        <v>0</v>
      </c>
      <c r="AF884" s="36">
        <f t="shared" si="559"/>
        <v>0</v>
      </c>
      <c r="AG884" s="36">
        <f t="shared" si="560"/>
        <v>0</v>
      </c>
      <c r="AH884" s="36">
        <f t="shared" si="561"/>
        <v>1200</v>
      </c>
    </row>
    <row r="885" spans="1:34" x14ac:dyDescent="0.35">
      <c r="A885" s="31" t="s">
        <v>1623</v>
      </c>
      <c r="B885" s="31" t="s">
        <v>1624</v>
      </c>
      <c r="C885" s="31" t="s">
        <v>414</v>
      </c>
      <c r="D885" s="31" t="s">
        <v>1625</v>
      </c>
      <c r="E885" s="30">
        <v>46098</v>
      </c>
      <c r="F885" s="30">
        <v>46128</v>
      </c>
      <c r="G885" s="31" t="s">
        <v>395</v>
      </c>
      <c r="H885" s="31">
        <v>-5800</v>
      </c>
      <c r="I885" s="31">
        <v>-928</v>
      </c>
      <c r="J885" s="31">
        <v>-6728</v>
      </c>
      <c r="K885" s="31">
        <v>-6728</v>
      </c>
      <c r="L885" s="31">
        <v>6728</v>
      </c>
      <c r="M885" s="31" t="s">
        <v>504</v>
      </c>
      <c r="N885" s="31" t="s">
        <v>544</v>
      </c>
      <c r="P885" s="65">
        <f t="shared" si="544"/>
        <v>30</v>
      </c>
      <c r="Q885" t="str">
        <f t="shared" si="545"/>
        <v>Crédito</v>
      </c>
      <c r="R885">
        <f t="shared" si="546"/>
        <v>16</v>
      </c>
      <c r="S885">
        <f t="shared" si="547"/>
        <v>4</v>
      </c>
      <c r="T885">
        <f t="shared" si="548"/>
        <v>2026</v>
      </c>
      <c r="U885">
        <f t="shared" si="549"/>
        <v>17</v>
      </c>
      <c r="V885">
        <f t="shared" si="550"/>
        <v>3</v>
      </c>
      <c r="W885">
        <f t="shared" si="551"/>
        <v>2026</v>
      </c>
      <c r="X885" s="59">
        <f t="shared" si="552"/>
        <v>5800</v>
      </c>
      <c r="Y885" s="59">
        <f t="shared" si="553"/>
        <v>6728</v>
      </c>
      <c r="Z885" t="str">
        <f t="shared" si="554"/>
        <v>Vigente</v>
      </c>
      <c r="AA885" s="39">
        <v>46122</v>
      </c>
      <c r="AB885" s="33">
        <f t="shared" si="555"/>
        <v>4</v>
      </c>
      <c r="AC885" s="33">
        <f t="shared" si="556"/>
        <v>15</v>
      </c>
      <c r="AD885" s="33">
        <f t="shared" si="557"/>
        <v>0</v>
      </c>
      <c r="AE885" s="36">
        <f t="shared" si="558"/>
        <v>0</v>
      </c>
      <c r="AF885" s="36">
        <f t="shared" si="559"/>
        <v>0</v>
      </c>
      <c r="AG885" s="36">
        <f t="shared" si="560"/>
        <v>0</v>
      </c>
      <c r="AH885" s="36">
        <f t="shared" si="561"/>
        <v>5800</v>
      </c>
    </row>
    <row r="886" spans="1:34" x14ac:dyDescent="0.35">
      <c r="A886" s="31" t="s">
        <v>1626</v>
      </c>
      <c r="B886" s="31" t="s">
        <v>1627</v>
      </c>
      <c r="C886" s="31" t="s">
        <v>414</v>
      </c>
      <c r="D886" s="31" t="s">
        <v>1628</v>
      </c>
      <c r="E886" s="30">
        <v>46099</v>
      </c>
      <c r="F886" s="30">
        <v>46129</v>
      </c>
      <c r="G886" s="31" t="s">
        <v>395</v>
      </c>
      <c r="H886" s="31">
        <v>-11000</v>
      </c>
      <c r="I886" s="31">
        <v>-1760</v>
      </c>
      <c r="J886" s="31">
        <v>-12760</v>
      </c>
      <c r="K886" s="31">
        <v>-12760</v>
      </c>
      <c r="L886" s="31">
        <v>12760</v>
      </c>
      <c r="M886" s="31" t="s">
        <v>504</v>
      </c>
      <c r="N886" s="31" t="s">
        <v>544</v>
      </c>
      <c r="P886" s="65">
        <f t="shared" si="544"/>
        <v>30</v>
      </c>
      <c r="Q886" t="str">
        <f t="shared" si="545"/>
        <v>Crédito</v>
      </c>
      <c r="R886">
        <f t="shared" si="546"/>
        <v>17</v>
      </c>
      <c r="S886">
        <f t="shared" si="547"/>
        <v>4</v>
      </c>
      <c r="T886">
        <f t="shared" si="548"/>
        <v>2026</v>
      </c>
      <c r="U886">
        <f t="shared" si="549"/>
        <v>18</v>
      </c>
      <c r="V886">
        <f t="shared" si="550"/>
        <v>3</v>
      </c>
      <c r="W886">
        <f t="shared" si="551"/>
        <v>2026</v>
      </c>
      <c r="X886" s="59">
        <f t="shared" si="552"/>
        <v>11000</v>
      </c>
      <c r="Y886" s="59">
        <f t="shared" si="553"/>
        <v>12760</v>
      </c>
      <c r="Z886" t="str">
        <f t="shared" si="554"/>
        <v>Vigente</v>
      </c>
      <c r="AA886" s="39">
        <v>46122</v>
      </c>
      <c r="AB886" s="33">
        <f t="shared" si="555"/>
        <v>4</v>
      </c>
      <c r="AC886" s="33">
        <f t="shared" si="556"/>
        <v>15</v>
      </c>
      <c r="AD886" s="33">
        <f t="shared" si="557"/>
        <v>0</v>
      </c>
      <c r="AE886" s="36">
        <f t="shared" si="558"/>
        <v>0</v>
      </c>
      <c r="AF886" s="36">
        <f t="shared" si="559"/>
        <v>0</v>
      </c>
      <c r="AG886" s="36">
        <f t="shared" si="560"/>
        <v>0</v>
      </c>
      <c r="AH886" s="36">
        <f t="shared" si="561"/>
        <v>11000</v>
      </c>
    </row>
    <row r="887" spans="1:34" x14ac:dyDescent="0.35">
      <c r="A887" s="31" t="s">
        <v>1629</v>
      </c>
      <c r="B887" s="31" t="s">
        <v>1630</v>
      </c>
      <c r="C887" s="31" t="s">
        <v>920</v>
      </c>
      <c r="D887" s="31" t="s">
        <v>1631</v>
      </c>
      <c r="E887" s="30">
        <v>46099</v>
      </c>
      <c r="F887" s="30">
        <v>46129</v>
      </c>
      <c r="G887" s="31" t="s">
        <v>395</v>
      </c>
      <c r="H887" s="31">
        <v>-16250</v>
      </c>
      <c r="I887" s="31"/>
      <c r="J887" s="31">
        <v>-16250</v>
      </c>
      <c r="K887" s="31">
        <v>-16250</v>
      </c>
      <c r="L887" s="31">
        <v>16250</v>
      </c>
      <c r="M887" s="31" t="s">
        <v>504</v>
      </c>
      <c r="N887" s="31" t="s">
        <v>544</v>
      </c>
      <c r="P887" s="65">
        <f t="shared" si="544"/>
        <v>30</v>
      </c>
      <c r="Q887" t="str">
        <f t="shared" si="545"/>
        <v>Crédito</v>
      </c>
      <c r="R887">
        <f t="shared" si="546"/>
        <v>17</v>
      </c>
      <c r="S887">
        <f t="shared" si="547"/>
        <v>4</v>
      </c>
      <c r="T887">
        <f t="shared" si="548"/>
        <v>2026</v>
      </c>
      <c r="U887">
        <f t="shared" si="549"/>
        <v>18</v>
      </c>
      <c r="V887">
        <f t="shared" si="550"/>
        <v>3</v>
      </c>
      <c r="W887">
        <f t="shared" si="551"/>
        <v>2026</v>
      </c>
      <c r="X887" s="59">
        <f t="shared" si="552"/>
        <v>16250</v>
      </c>
      <c r="Y887" s="59">
        <f t="shared" si="553"/>
        <v>16250</v>
      </c>
      <c r="Z887" t="str">
        <f t="shared" si="554"/>
        <v>Vigente</v>
      </c>
      <c r="AA887" s="39">
        <v>46122</v>
      </c>
      <c r="AB887" s="33">
        <f t="shared" si="555"/>
        <v>4</v>
      </c>
      <c r="AC887" s="33">
        <f t="shared" si="556"/>
        <v>15</v>
      </c>
      <c r="AD887" s="33">
        <f t="shared" si="557"/>
        <v>0</v>
      </c>
      <c r="AE887" s="36">
        <f t="shared" si="558"/>
        <v>0</v>
      </c>
      <c r="AF887" s="36">
        <f t="shared" si="559"/>
        <v>0</v>
      </c>
      <c r="AG887" s="36">
        <f t="shared" si="560"/>
        <v>0</v>
      </c>
      <c r="AH887" s="36">
        <f t="shared" si="561"/>
        <v>16250</v>
      </c>
    </row>
    <row r="888" spans="1:34" x14ac:dyDescent="0.35">
      <c r="A888" s="31" t="s">
        <v>1632</v>
      </c>
      <c r="B888" s="31" t="s">
        <v>1633</v>
      </c>
      <c r="C888" s="31" t="s">
        <v>1183</v>
      </c>
      <c r="D888" s="31" t="s">
        <v>1634</v>
      </c>
      <c r="E888" s="30">
        <v>46093</v>
      </c>
      <c r="F888" s="30">
        <v>46123</v>
      </c>
      <c r="G888" s="31" t="s">
        <v>401</v>
      </c>
      <c r="H888" s="31">
        <v>-38839.46</v>
      </c>
      <c r="I888" s="31">
        <v>-6214.31</v>
      </c>
      <c r="J888" s="31">
        <v>-45053.77</v>
      </c>
      <c r="K888" s="31">
        <v>-2552</v>
      </c>
      <c r="L888" s="31">
        <v>2552</v>
      </c>
      <c r="M888" s="31" t="s">
        <v>504</v>
      </c>
      <c r="N888" s="31" t="s">
        <v>544</v>
      </c>
      <c r="P888" s="65">
        <f t="shared" si="544"/>
        <v>30</v>
      </c>
      <c r="Q888" t="str">
        <f t="shared" si="545"/>
        <v>Crédito</v>
      </c>
      <c r="R888">
        <f t="shared" si="546"/>
        <v>11</v>
      </c>
      <c r="S888">
        <f t="shared" si="547"/>
        <v>4</v>
      </c>
      <c r="T888">
        <f t="shared" si="548"/>
        <v>2026</v>
      </c>
      <c r="U888">
        <f t="shared" si="549"/>
        <v>12</v>
      </c>
      <c r="V888">
        <f t="shared" si="550"/>
        <v>3</v>
      </c>
      <c r="W888">
        <f t="shared" si="551"/>
        <v>2026</v>
      </c>
      <c r="X888" s="59">
        <f t="shared" si="552"/>
        <v>38839.46</v>
      </c>
      <c r="Y888" s="59">
        <f t="shared" si="553"/>
        <v>45053.77</v>
      </c>
      <c r="Z888" t="str">
        <f t="shared" si="554"/>
        <v>Vigente</v>
      </c>
      <c r="AA888" s="39">
        <v>46122</v>
      </c>
      <c r="AB888" s="33">
        <f t="shared" si="555"/>
        <v>4</v>
      </c>
      <c r="AC888" s="33">
        <f t="shared" si="556"/>
        <v>15</v>
      </c>
      <c r="AD888" s="33">
        <f t="shared" si="557"/>
        <v>0</v>
      </c>
      <c r="AE888" s="36">
        <f t="shared" si="558"/>
        <v>0</v>
      </c>
      <c r="AF888" s="36">
        <f t="shared" si="559"/>
        <v>0</v>
      </c>
      <c r="AG888" s="36">
        <f t="shared" si="560"/>
        <v>0</v>
      </c>
      <c r="AH888" s="36">
        <f t="shared" si="561"/>
        <v>38839.46</v>
      </c>
    </row>
    <row r="889" spans="1:34" x14ac:dyDescent="0.35">
      <c r="A889" s="31" t="s">
        <v>1635</v>
      </c>
      <c r="B889" s="31" t="s">
        <v>1636</v>
      </c>
      <c r="C889" s="31" t="s">
        <v>801</v>
      </c>
      <c r="D889" s="31" t="s">
        <v>1637</v>
      </c>
      <c r="E889" s="30">
        <v>46092</v>
      </c>
      <c r="F889" s="30">
        <v>46122</v>
      </c>
      <c r="G889" s="31" t="s">
        <v>395</v>
      </c>
      <c r="H889" s="31">
        <v>-24930</v>
      </c>
      <c r="I889" s="31">
        <v>-3988.8</v>
      </c>
      <c r="J889" s="31">
        <v>-28918.799999999999</v>
      </c>
      <c r="K889" s="31">
        <v>-28918.799999999999</v>
      </c>
      <c r="L889" s="31">
        <v>28918.799999999999</v>
      </c>
      <c r="M889" s="31" t="s">
        <v>504</v>
      </c>
      <c r="N889" s="31" t="s">
        <v>544</v>
      </c>
      <c r="P889" s="65">
        <f t="shared" si="544"/>
        <v>30</v>
      </c>
      <c r="Q889" t="str">
        <f t="shared" si="545"/>
        <v>Crédito</v>
      </c>
      <c r="R889">
        <f t="shared" si="546"/>
        <v>10</v>
      </c>
      <c r="S889">
        <f t="shared" si="547"/>
        <v>4</v>
      </c>
      <c r="T889">
        <f t="shared" si="548"/>
        <v>2026</v>
      </c>
      <c r="U889">
        <f t="shared" si="549"/>
        <v>11</v>
      </c>
      <c r="V889">
        <f t="shared" si="550"/>
        <v>3</v>
      </c>
      <c r="W889">
        <f t="shared" si="551"/>
        <v>2026</v>
      </c>
      <c r="X889" s="59">
        <f t="shared" si="552"/>
        <v>24930</v>
      </c>
      <c r="Y889" s="59">
        <f t="shared" si="553"/>
        <v>28918.799999999999</v>
      </c>
      <c r="Z889" t="str">
        <f t="shared" si="554"/>
        <v>Vencido</v>
      </c>
      <c r="AA889" s="39">
        <v>46122</v>
      </c>
      <c r="AB889" s="33">
        <f t="shared" si="555"/>
        <v>4</v>
      </c>
      <c r="AC889" s="33">
        <f t="shared" si="556"/>
        <v>15</v>
      </c>
      <c r="AD889" s="33">
        <f t="shared" si="557"/>
        <v>1</v>
      </c>
      <c r="AE889" s="36">
        <f t="shared" si="558"/>
        <v>24930</v>
      </c>
      <c r="AF889" s="36">
        <f t="shared" si="559"/>
        <v>0</v>
      </c>
      <c r="AG889" s="36">
        <f t="shared" si="560"/>
        <v>0</v>
      </c>
      <c r="AH889" s="36">
        <f t="shared" si="561"/>
        <v>0</v>
      </c>
    </row>
    <row r="890" spans="1:34" x14ac:dyDescent="0.35">
      <c r="A890" s="31" t="s">
        <v>1593</v>
      </c>
      <c r="B890" s="31" t="s">
        <v>1594</v>
      </c>
      <c r="C890" s="31" t="s">
        <v>801</v>
      </c>
      <c r="D890" s="31" t="s">
        <v>1595</v>
      </c>
      <c r="E890" s="30">
        <v>46092</v>
      </c>
      <c r="F890" s="30">
        <v>46122</v>
      </c>
      <c r="G890" s="31" t="s">
        <v>395</v>
      </c>
      <c r="H890" s="31">
        <v>-19944</v>
      </c>
      <c r="I890" s="31">
        <v>-3191.04</v>
      </c>
      <c r="J890" s="31">
        <v>-23135.040000000001</v>
      </c>
      <c r="K890" s="31">
        <v>-23135.040000000001</v>
      </c>
      <c r="L890" s="31">
        <v>23135.040000000001</v>
      </c>
      <c r="M890" s="31" t="s">
        <v>504</v>
      </c>
      <c r="N890" s="31" t="s">
        <v>544</v>
      </c>
      <c r="P890" s="65">
        <f t="shared" si="544"/>
        <v>30</v>
      </c>
      <c r="Q890" t="str">
        <f t="shared" si="545"/>
        <v>Crédito</v>
      </c>
      <c r="R890">
        <f t="shared" si="546"/>
        <v>10</v>
      </c>
      <c r="S890">
        <f t="shared" si="547"/>
        <v>4</v>
      </c>
      <c r="T890">
        <f t="shared" si="548"/>
        <v>2026</v>
      </c>
      <c r="U890">
        <f t="shared" si="549"/>
        <v>11</v>
      </c>
      <c r="V890">
        <f t="shared" si="550"/>
        <v>3</v>
      </c>
      <c r="W890">
        <f t="shared" si="551"/>
        <v>2026</v>
      </c>
      <c r="X890" s="59">
        <f t="shared" si="552"/>
        <v>19944</v>
      </c>
      <c r="Y890" s="59">
        <f t="shared" si="553"/>
        <v>23135.040000000001</v>
      </c>
      <c r="Z890" t="str">
        <f t="shared" si="554"/>
        <v>Vencido</v>
      </c>
      <c r="AA890" s="39">
        <v>46122</v>
      </c>
      <c r="AB890" s="33">
        <f t="shared" si="555"/>
        <v>4</v>
      </c>
      <c r="AC890" s="33">
        <f t="shared" si="556"/>
        <v>15</v>
      </c>
      <c r="AD890" s="33">
        <f t="shared" si="557"/>
        <v>1</v>
      </c>
      <c r="AE890" s="36">
        <f t="shared" si="558"/>
        <v>19944</v>
      </c>
      <c r="AF890" s="36">
        <f t="shared" si="559"/>
        <v>0</v>
      </c>
      <c r="AG890" s="36">
        <f t="shared" si="560"/>
        <v>0</v>
      </c>
      <c r="AH890" s="36">
        <f t="shared" si="561"/>
        <v>0</v>
      </c>
    </row>
    <row r="891" spans="1:34" x14ac:dyDescent="0.35">
      <c r="A891" s="31" t="s">
        <v>1596</v>
      </c>
      <c r="B891" s="31" t="s">
        <v>1597</v>
      </c>
      <c r="C891" s="31" t="s">
        <v>920</v>
      </c>
      <c r="D891" s="31" t="s">
        <v>1598</v>
      </c>
      <c r="E891" s="30">
        <v>46088</v>
      </c>
      <c r="F891" s="30">
        <v>46118</v>
      </c>
      <c r="G891" s="31" t="s">
        <v>395</v>
      </c>
      <c r="H891" s="31">
        <v>-6800</v>
      </c>
      <c r="I891" s="31"/>
      <c r="J891" s="31">
        <v>-6800</v>
      </c>
      <c r="K891" s="31">
        <v>-6800</v>
      </c>
      <c r="L891" s="31">
        <v>6800</v>
      </c>
      <c r="M891" s="31" t="s">
        <v>504</v>
      </c>
      <c r="N891" s="31" t="s">
        <v>544</v>
      </c>
      <c r="P891" s="65">
        <f t="shared" si="544"/>
        <v>30</v>
      </c>
      <c r="Q891" t="str">
        <f t="shared" si="545"/>
        <v>Crédito</v>
      </c>
      <c r="R891">
        <f t="shared" si="546"/>
        <v>6</v>
      </c>
      <c r="S891">
        <f t="shared" si="547"/>
        <v>4</v>
      </c>
      <c r="T891">
        <f t="shared" si="548"/>
        <v>2026</v>
      </c>
      <c r="U891">
        <f t="shared" si="549"/>
        <v>7</v>
      </c>
      <c r="V891">
        <f t="shared" si="550"/>
        <v>3</v>
      </c>
      <c r="W891">
        <f t="shared" si="551"/>
        <v>2026</v>
      </c>
      <c r="X891" s="59">
        <f t="shared" si="552"/>
        <v>6800</v>
      </c>
      <c r="Y891" s="59">
        <f t="shared" si="553"/>
        <v>6800</v>
      </c>
      <c r="Z891" t="str">
        <f t="shared" si="554"/>
        <v>Vencido</v>
      </c>
      <c r="AA891" s="39">
        <v>46122</v>
      </c>
      <c r="AB891" s="33">
        <f t="shared" si="555"/>
        <v>4</v>
      </c>
      <c r="AC891" s="33">
        <f t="shared" si="556"/>
        <v>15</v>
      </c>
      <c r="AD891" s="33">
        <f t="shared" si="557"/>
        <v>5</v>
      </c>
      <c r="AE891" s="36">
        <f t="shared" si="558"/>
        <v>6800</v>
      </c>
      <c r="AF891" s="36">
        <f t="shared" si="559"/>
        <v>0</v>
      </c>
      <c r="AG891" s="36">
        <f t="shared" si="560"/>
        <v>0</v>
      </c>
      <c r="AH891" s="36">
        <f t="shared" si="561"/>
        <v>0</v>
      </c>
    </row>
    <row r="892" spans="1:34" x14ac:dyDescent="0.35">
      <c r="A892" s="31" t="s">
        <v>1599</v>
      </c>
      <c r="B892" s="31" t="s">
        <v>1600</v>
      </c>
      <c r="C892" s="31" t="s">
        <v>920</v>
      </c>
      <c r="D892" s="31" t="s">
        <v>1601</v>
      </c>
      <c r="E892" s="30">
        <v>46088</v>
      </c>
      <c r="F892" s="30">
        <v>46118</v>
      </c>
      <c r="G892" s="31" t="s">
        <v>395</v>
      </c>
      <c r="H892" s="31">
        <v>-7500</v>
      </c>
      <c r="I892" s="31"/>
      <c r="J892" s="31">
        <v>-7500</v>
      </c>
      <c r="K892" s="31">
        <v>-7500</v>
      </c>
      <c r="L892" s="31">
        <v>7500</v>
      </c>
      <c r="M892" s="31" t="s">
        <v>504</v>
      </c>
      <c r="N892" s="31" t="s">
        <v>544</v>
      </c>
      <c r="P892" s="65">
        <f t="shared" si="544"/>
        <v>30</v>
      </c>
      <c r="Q892" t="str">
        <f t="shared" si="545"/>
        <v>Crédito</v>
      </c>
      <c r="R892">
        <f t="shared" si="546"/>
        <v>6</v>
      </c>
      <c r="S892">
        <f t="shared" si="547"/>
        <v>4</v>
      </c>
      <c r="T892">
        <f t="shared" si="548"/>
        <v>2026</v>
      </c>
      <c r="U892">
        <f t="shared" si="549"/>
        <v>7</v>
      </c>
      <c r="V892">
        <f t="shared" si="550"/>
        <v>3</v>
      </c>
      <c r="W892">
        <f t="shared" si="551"/>
        <v>2026</v>
      </c>
      <c r="X892" s="59">
        <f t="shared" si="552"/>
        <v>7500</v>
      </c>
      <c r="Y892" s="59">
        <f t="shared" si="553"/>
        <v>7500</v>
      </c>
      <c r="Z892" t="str">
        <f t="shared" si="554"/>
        <v>Vencido</v>
      </c>
      <c r="AA892" s="39">
        <v>46122</v>
      </c>
      <c r="AB892" s="33">
        <f t="shared" si="555"/>
        <v>4</v>
      </c>
      <c r="AC892" s="33">
        <f t="shared" si="556"/>
        <v>15</v>
      </c>
      <c r="AD892" s="33">
        <f t="shared" si="557"/>
        <v>5</v>
      </c>
      <c r="AE892" s="36">
        <f t="shared" si="558"/>
        <v>7500</v>
      </c>
      <c r="AF892" s="36">
        <f t="shared" si="559"/>
        <v>0</v>
      </c>
      <c r="AG892" s="36">
        <f t="shared" si="560"/>
        <v>0</v>
      </c>
      <c r="AH892" s="36">
        <f t="shared" si="561"/>
        <v>0</v>
      </c>
    </row>
    <row r="893" spans="1:34" x14ac:dyDescent="0.35">
      <c r="A893" s="31" t="s">
        <v>1602</v>
      </c>
      <c r="B893" s="31" t="s">
        <v>1603</v>
      </c>
      <c r="C893" s="31" t="s">
        <v>920</v>
      </c>
      <c r="D893" s="31" t="s">
        <v>1604</v>
      </c>
      <c r="E893" s="30">
        <v>46088</v>
      </c>
      <c r="F893" s="30">
        <v>46118</v>
      </c>
      <c r="G893" s="31" t="s">
        <v>395</v>
      </c>
      <c r="H893" s="31">
        <v>-15000</v>
      </c>
      <c r="I893" s="31"/>
      <c r="J893" s="31">
        <v>-15000</v>
      </c>
      <c r="K893" s="31">
        <v>-15000</v>
      </c>
      <c r="L893" s="31">
        <v>15000</v>
      </c>
      <c r="M893" s="31" t="s">
        <v>504</v>
      </c>
      <c r="N893" s="31" t="s">
        <v>544</v>
      </c>
      <c r="P893" s="65">
        <f t="shared" si="544"/>
        <v>30</v>
      </c>
      <c r="Q893" t="str">
        <f t="shared" si="545"/>
        <v>Crédito</v>
      </c>
      <c r="R893">
        <f t="shared" si="546"/>
        <v>6</v>
      </c>
      <c r="S893">
        <f t="shared" si="547"/>
        <v>4</v>
      </c>
      <c r="T893">
        <f t="shared" si="548"/>
        <v>2026</v>
      </c>
      <c r="U893">
        <f t="shared" si="549"/>
        <v>7</v>
      </c>
      <c r="V893">
        <f t="shared" si="550"/>
        <v>3</v>
      </c>
      <c r="W893">
        <f t="shared" si="551"/>
        <v>2026</v>
      </c>
      <c r="X893" s="59">
        <f t="shared" si="552"/>
        <v>15000</v>
      </c>
      <c r="Y893" s="59">
        <f t="shared" si="553"/>
        <v>15000</v>
      </c>
      <c r="Z893" t="str">
        <f t="shared" si="554"/>
        <v>Vencido</v>
      </c>
      <c r="AA893" s="39">
        <v>46122</v>
      </c>
      <c r="AB893" s="33">
        <f t="shared" si="555"/>
        <v>4</v>
      </c>
      <c r="AC893" s="33">
        <f t="shared" si="556"/>
        <v>15</v>
      </c>
      <c r="AD893" s="33">
        <f t="shared" si="557"/>
        <v>5</v>
      </c>
      <c r="AE893" s="36">
        <f t="shared" si="558"/>
        <v>15000</v>
      </c>
      <c r="AF893" s="36">
        <f t="shared" si="559"/>
        <v>0</v>
      </c>
      <c r="AG893" s="36">
        <f t="shared" si="560"/>
        <v>0</v>
      </c>
      <c r="AH893" s="36">
        <f t="shared" si="561"/>
        <v>0</v>
      </c>
    </row>
    <row r="894" spans="1:34" x14ac:dyDescent="0.35">
      <c r="A894" s="31" t="s">
        <v>1605</v>
      </c>
      <c r="B894" s="31" t="s">
        <v>1606</v>
      </c>
      <c r="C894" s="31" t="s">
        <v>414</v>
      </c>
      <c r="D894" s="31" t="s">
        <v>1607</v>
      </c>
      <c r="E894" s="30">
        <v>46092</v>
      </c>
      <c r="F894" s="30">
        <v>46122</v>
      </c>
      <c r="G894" s="31" t="s">
        <v>395</v>
      </c>
      <c r="H894" s="31">
        <v>-4800</v>
      </c>
      <c r="I894" s="31"/>
      <c r="J894" s="31">
        <v>-4800</v>
      </c>
      <c r="K894" s="31">
        <v>-4800</v>
      </c>
      <c r="L894" s="31">
        <v>4800</v>
      </c>
      <c r="M894" s="31" t="s">
        <v>504</v>
      </c>
      <c r="N894" s="31" t="s">
        <v>544</v>
      </c>
      <c r="P894" s="65">
        <f t="shared" si="544"/>
        <v>30</v>
      </c>
      <c r="Q894" t="str">
        <f t="shared" si="545"/>
        <v>Crédito</v>
      </c>
      <c r="R894">
        <f t="shared" si="546"/>
        <v>10</v>
      </c>
      <c r="S894">
        <f t="shared" si="547"/>
        <v>4</v>
      </c>
      <c r="T894">
        <f t="shared" si="548"/>
        <v>2026</v>
      </c>
      <c r="U894">
        <f t="shared" si="549"/>
        <v>11</v>
      </c>
      <c r="V894">
        <f t="shared" si="550"/>
        <v>3</v>
      </c>
      <c r="W894">
        <f t="shared" si="551"/>
        <v>2026</v>
      </c>
      <c r="X894" s="59">
        <f t="shared" si="552"/>
        <v>4800</v>
      </c>
      <c r="Y894" s="59">
        <f t="shared" si="553"/>
        <v>4800</v>
      </c>
      <c r="Z894" t="str">
        <f t="shared" si="554"/>
        <v>Vencido</v>
      </c>
      <c r="AA894" s="39">
        <v>46122</v>
      </c>
      <c r="AB894" s="33">
        <f t="shared" si="555"/>
        <v>4</v>
      </c>
      <c r="AC894" s="33">
        <f t="shared" si="556"/>
        <v>15</v>
      </c>
      <c r="AD894" s="33">
        <f t="shared" si="557"/>
        <v>1</v>
      </c>
      <c r="AE894" s="36">
        <f t="shared" si="558"/>
        <v>4800</v>
      </c>
      <c r="AF894" s="36">
        <f t="shared" si="559"/>
        <v>0</v>
      </c>
      <c r="AG894" s="36">
        <f t="shared" si="560"/>
        <v>0</v>
      </c>
      <c r="AH894" s="36">
        <f t="shared" si="561"/>
        <v>0</v>
      </c>
    </row>
    <row r="895" spans="1:34" x14ac:dyDescent="0.35">
      <c r="A895" s="31" t="s">
        <v>1608</v>
      </c>
      <c r="B895" s="31" t="s">
        <v>1609</v>
      </c>
      <c r="C895" s="31" t="s">
        <v>834</v>
      </c>
      <c r="D895" s="31" t="s">
        <v>1610</v>
      </c>
      <c r="E895" s="30">
        <v>46090</v>
      </c>
      <c r="F895" s="30">
        <v>46120</v>
      </c>
      <c r="G895" s="31" t="s">
        <v>401</v>
      </c>
      <c r="H895" s="31">
        <v>-32033.16</v>
      </c>
      <c r="I895" s="31">
        <v>-5125.3100000000004</v>
      </c>
      <c r="J895" s="31">
        <v>-37158.47</v>
      </c>
      <c r="K895" s="31">
        <v>-2088</v>
      </c>
      <c r="L895" s="31">
        <v>2088</v>
      </c>
      <c r="M895" s="31" t="s">
        <v>504</v>
      </c>
      <c r="N895" s="31" t="s">
        <v>544</v>
      </c>
      <c r="P895" s="65">
        <f t="shared" si="544"/>
        <v>30</v>
      </c>
      <c r="Q895" t="str">
        <f t="shared" si="545"/>
        <v>Crédito</v>
      </c>
      <c r="R895">
        <f t="shared" si="546"/>
        <v>8</v>
      </c>
      <c r="S895">
        <f t="shared" si="547"/>
        <v>4</v>
      </c>
      <c r="T895">
        <f t="shared" si="548"/>
        <v>2026</v>
      </c>
      <c r="U895">
        <f t="shared" si="549"/>
        <v>9</v>
      </c>
      <c r="V895">
        <f t="shared" si="550"/>
        <v>3</v>
      </c>
      <c r="W895">
        <f t="shared" si="551"/>
        <v>2026</v>
      </c>
      <c r="X895" s="59">
        <f t="shared" si="552"/>
        <v>32033.16</v>
      </c>
      <c r="Y895" s="59">
        <f t="shared" si="553"/>
        <v>37158.47</v>
      </c>
      <c r="Z895" t="str">
        <f t="shared" si="554"/>
        <v>Vencido</v>
      </c>
      <c r="AA895" s="39">
        <v>46122</v>
      </c>
      <c r="AB895" s="33">
        <f t="shared" si="555"/>
        <v>4</v>
      </c>
      <c r="AC895" s="33">
        <f t="shared" si="556"/>
        <v>15</v>
      </c>
      <c r="AD895" s="33">
        <f t="shared" si="557"/>
        <v>3</v>
      </c>
      <c r="AE895" s="36">
        <f t="shared" si="558"/>
        <v>32033.16</v>
      </c>
      <c r="AF895" s="36">
        <f t="shared" si="559"/>
        <v>0</v>
      </c>
      <c r="AG895" s="36">
        <f t="shared" si="560"/>
        <v>0</v>
      </c>
      <c r="AH895" s="36">
        <f t="shared" si="561"/>
        <v>0</v>
      </c>
    </row>
    <row r="896" spans="1:34" x14ac:dyDescent="0.35">
      <c r="A896" s="31" t="s">
        <v>1531</v>
      </c>
      <c r="B896" s="31" t="s">
        <v>1532</v>
      </c>
      <c r="C896" s="31" t="s">
        <v>546</v>
      </c>
      <c r="D896" s="31" t="s">
        <v>1533</v>
      </c>
      <c r="E896" s="30">
        <v>46087</v>
      </c>
      <c r="F896" s="30">
        <v>46117</v>
      </c>
      <c r="G896" s="31" t="s">
        <v>395</v>
      </c>
      <c r="H896" s="31">
        <v>-645000</v>
      </c>
      <c r="I896" s="31"/>
      <c r="J896" s="31">
        <v>-645000</v>
      </c>
      <c r="K896" s="31">
        <v>-645000</v>
      </c>
      <c r="L896" s="31">
        <v>645000</v>
      </c>
      <c r="M896" s="31" t="s">
        <v>504</v>
      </c>
      <c r="N896" s="31" t="s">
        <v>544</v>
      </c>
      <c r="P896" s="65">
        <f t="shared" si="544"/>
        <v>30</v>
      </c>
      <c r="Q896" t="str">
        <f t="shared" si="545"/>
        <v>Crédito</v>
      </c>
      <c r="R896">
        <f t="shared" si="546"/>
        <v>5</v>
      </c>
      <c r="S896">
        <f t="shared" si="547"/>
        <v>4</v>
      </c>
      <c r="T896">
        <f t="shared" si="548"/>
        <v>2026</v>
      </c>
      <c r="U896">
        <f t="shared" si="549"/>
        <v>6</v>
      </c>
      <c r="V896">
        <f t="shared" si="550"/>
        <v>3</v>
      </c>
      <c r="W896">
        <f t="shared" si="551"/>
        <v>2026</v>
      </c>
      <c r="X896" s="59">
        <f t="shared" si="552"/>
        <v>645000</v>
      </c>
      <c r="Y896" s="59">
        <f t="shared" si="553"/>
        <v>645000</v>
      </c>
      <c r="Z896" t="str">
        <f t="shared" si="554"/>
        <v>Vencido</v>
      </c>
      <c r="AA896" s="39">
        <v>46122</v>
      </c>
      <c r="AB896" s="33">
        <f t="shared" si="555"/>
        <v>4</v>
      </c>
      <c r="AC896" s="33">
        <f t="shared" si="556"/>
        <v>15</v>
      </c>
      <c r="AD896" s="33">
        <f t="shared" si="557"/>
        <v>6</v>
      </c>
      <c r="AE896" s="36">
        <f t="shared" si="558"/>
        <v>645000</v>
      </c>
      <c r="AF896" s="36">
        <f t="shared" si="559"/>
        <v>0</v>
      </c>
      <c r="AG896" s="36">
        <f t="shared" si="560"/>
        <v>0</v>
      </c>
      <c r="AH896" s="36">
        <f t="shared" si="561"/>
        <v>0</v>
      </c>
    </row>
    <row r="897" spans="1:34" x14ac:dyDescent="0.35">
      <c r="A897" s="31" t="s">
        <v>1540</v>
      </c>
      <c r="B897" s="31" t="s">
        <v>1541</v>
      </c>
      <c r="C897" s="31" t="s">
        <v>920</v>
      </c>
      <c r="D897" s="31" t="s">
        <v>1542</v>
      </c>
      <c r="E897" s="30">
        <v>46085</v>
      </c>
      <c r="F897" s="30">
        <v>46115</v>
      </c>
      <c r="G897" s="31" t="s">
        <v>395</v>
      </c>
      <c r="H897" s="31">
        <v>-6800</v>
      </c>
      <c r="I897" s="31"/>
      <c r="J897" s="31">
        <v>-6800</v>
      </c>
      <c r="K897" s="31">
        <v>-6800</v>
      </c>
      <c r="L897" s="31">
        <v>6800</v>
      </c>
      <c r="M897" s="31" t="s">
        <v>504</v>
      </c>
      <c r="N897" s="31" t="s">
        <v>544</v>
      </c>
      <c r="P897" s="65">
        <f t="shared" si="544"/>
        <v>30</v>
      </c>
      <c r="Q897" t="str">
        <f t="shared" si="545"/>
        <v>Crédito</v>
      </c>
      <c r="R897">
        <f t="shared" si="546"/>
        <v>3</v>
      </c>
      <c r="S897">
        <f t="shared" si="547"/>
        <v>4</v>
      </c>
      <c r="T897">
        <f t="shared" si="548"/>
        <v>2026</v>
      </c>
      <c r="U897">
        <f t="shared" si="549"/>
        <v>4</v>
      </c>
      <c r="V897">
        <f t="shared" si="550"/>
        <v>3</v>
      </c>
      <c r="W897">
        <f t="shared" si="551"/>
        <v>2026</v>
      </c>
      <c r="X897" s="59">
        <f t="shared" si="552"/>
        <v>6800</v>
      </c>
      <c r="Y897" s="59">
        <f t="shared" si="553"/>
        <v>6800</v>
      </c>
      <c r="Z897" t="str">
        <f t="shared" si="554"/>
        <v>Vencido</v>
      </c>
      <c r="AA897" s="39">
        <v>46122</v>
      </c>
      <c r="AB897" s="33">
        <f t="shared" si="555"/>
        <v>4</v>
      </c>
      <c r="AC897" s="33">
        <f t="shared" si="556"/>
        <v>15</v>
      </c>
      <c r="AD897" s="33">
        <f t="shared" si="557"/>
        <v>8</v>
      </c>
      <c r="AE897" s="36">
        <f t="shared" si="558"/>
        <v>6800</v>
      </c>
      <c r="AF897" s="36">
        <f t="shared" si="559"/>
        <v>0</v>
      </c>
      <c r="AG897" s="36">
        <f t="shared" si="560"/>
        <v>0</v>
      </c>
      <c r="AH897" s="36">
        <f t="shared" si="561"/>
        <v>0</v>
      </c>
    </row>
    <row r="898" spans="1:34" x14ac:dyDescent="0.35">
      <c r="A898" s="13" t="s">
        <v>1795</v>
      </c>
      <c r="B898" s="13" t="s">
        <v>1796</v>
      </c>
      <c r="C898" s="13" t="s">
        <v>834</v>
      </c>
      <c r="D898" s="13" t="s">
        <v>1797</v>
      </c>
      <c r="E898" s="70">
        <v>46080</v>
      </c>
      <c r="F898" s="70">
        <v>46110</v>
      </c>
      <c r="G898" s="13" t="s">
        <v>401</v>
      </c>
      <c r="H898" s="13">
        <v>-37894.83</v>
      </c>
      <c r="I898" s="13">
        <v>-6063.17</v>
      </c>
      <c r="J898" s="13">
        <v>-43958</v>
      </c>
      <c r="K898" s="13">
        <v>-2547.36</v>
      </c>
      <c r="L898" s="13">
        <v>2547.36</v>
      </c>
      <c r="M898" s="13" t="s">
        <v>504</v>
      </c>
      <c r="N898" s="31" t="s">
        <v>544</v>
      </c>
      <c r="P898" s="65">
        <f t="shared" si="544"/>
        <v>30</v>
      </c>
      <c r="Q898" t="str">
        <f t="shared" si="545"/>
        <v>Crédito</v>
      </c>
      <c r="R898">
        <f t="shared" si="546"/>
        <v>29</v>
      </c>
      <c r="S898">
        <f t="shared" si="547"/>
        <v>3</v>
      </c>
      <c r="T898">
        <f t="shared" si="548"/>
        <v>2026</v>
      </c>
      <c r="U898">
        <f t="shared" si="549"/>
        <v>27</v>
      </c>
      <c r="V898">
        <f t="shared" si="550"/>
        <v>2</v>
      </c>
      <c r="W898">
        <f t="shared" si="551"/>
        <v>2026</v>
      </c>
      <c r="X898" s="59">
        <f t="shared" si="552"/>
        <v>37894.83</v>
      </c>
      <c r="Y898" s="59">
        <f t="shared" si="553"/>
        <v>43958</v>
      </c>
      <c r="Z898" t="str">
        <f t="shared" si="554"/>
        <v>Vencido</v>
      </c>
      <c r="AA898" s="39">
        <v>46122</v>
      </c>
      <c r="AB898" s="33">
        <f t="shared" si="555"/>
        <v>4</v>
      </c>
      <c r="AC898" s="33">
        <f t="shared" si="556"/>
        <v>15</v>
      </c>
      <c r="AD898" s="33">
        <f t="shared" si="557"/>
        <v>13</v>
      </c>
      <c r="AE898" s="36">
        <f t="shared" si="558"/>
        <v>37894.83</v>
      </c>
      <c r="AF898" s="36">
        <f t="shared" si="559"/>
        <v>0</v>
      </c>
      <c r="AG898" s="36">
        <f t="shared" si="560"/>
        <v>0</v>
      </c>
      <c r="AH898" s="36">
        <f t="shared" si="561"/>
        <v>0</v>
      </c>
    </row>
    <row r="899" spans="1:34" x14ac:dyDescent="0.35">
      <c r="A899" s="13" t="s">
        <v>1798</v>
      </c>
      <c r="B899" s="13" t="s">
        <v>988</v>
      </c>
      <c r="C899" s="13" t="s">
        <v>834</v>
      </c>
      <c r="D899" s="13" t="s">
        <v>1799</v>
      </c>
      <c r="E899" s="70">
        <v>46080</v>
      </c>
      <c r="F899" s="70">
        <v>46110</v>
      </c>
      <c r="G899" s="13" t="s">
        <v>401</v>
      </c>
      <c r="H899" s="13">
        <v>-62122.68</v>
      </c>
      <c r="I899" s="13">
        <v>-9939.6299999999992</v>
      </c>
      <c r="J899" s="13">
        <v>-72062.31</v>
      </c>
      <c r="K899" s="13">
        <v>-4176</v>
      </c>
      <c r="L899" s="13">
        <v>4176</v>
      </c>
      <c r="M899" s="13" t="s">
        <v>504</v>
      </c>
      <c r="N899" s="31" t="s">
        <v>544</v>
      </c>
      <c r="P899" s="65">
        <f t="shared" si="544"/>
        <v>30</v>
      </c>
      <c r="Q899" t="str">
        <f t="shared" si="545"/>
        <v>Crédito</v>
      </c>
      <c r="R899">
        <f t="shared" si="546"/>
        <v>29</v>
      </c>
      <c r="S899">
        <f t="shared" si="547"/>
        <v>3</v>
      </c>
      <c r="T899">
        <f t="shared" si="548"/>
        <v>2026</v>
      </c>
      <c r="U899">
        <f t="shared" si="549"/>
        <v>27</v>
      </c>
      <c r="V899">
        <f t="shared" si="550"/>
        <v>2</v>
      </c>
      <c r="W899">
        <f t="shared" si="551"/>
        <v>2026</v>
      </c>
      <c r="X899" s="59">
        <f t="shared" si="552"/>
        <v>62122.68</v>
      </c>
      <c r="Y899" s="59">
        <f t="shared" si="553"/>
        <v>72062.31</v>
      </c>
      <c r="Z899" t="str">
        <f t="shared" si="554"/>
        <v>Vencido</v>
      </c>
      <c r="AA899" s="39">
        <v>46122</v>
      </c>
      <c r="AB899" s="33">
        <f t="shared" si="555"/>
        <v>4</v>
      </c>
      <c r="AC899" s="33">
        <f t="shared" si="556"/>
        <v>15</v>
      </c>
      <c r="AD899" s="33">
        <f t="shared" si="557"/>
        <v>13</v>
      </c>
      <c r="AE899" s="36">
        <f t="shared" si="558"/>
        <v>62122.68</v>
      </c>
      <c r="AF899" s="36">
        <f t="shared" si="559"/>
        <v>0</v>
      </c>
      <c r="AG899" s="36">
        <f t="shared" si="560"/>
        <v>0</v>
      </c>
      <c r="AH899" s="36">
        <f t="shared" si="561"/>
        <v>0</v>
      </c>
    </row>
    <row r="900" spans="1:34" x14ac:dyDescent="0.35">
      <c r="A900" s="13" t="s">
        <v>1488</v>
      </c>
      <c r="B900" s="13" t="s">
        <v>1489</v>
      </c>
      <c r="C900" s="13" t="s">
        <v>834</v>
      </c>
      <c r="D900" s="13" t="s">
        <v>1490</v>
      </c>
      <c r="E900" s="70">
        <v>46069</v>
      </c>
      <c r="F900" s="70">
        <v>46099</v>
      </c>
      <c r="G900" s="13" t="s">
        <v>401</v>
      </c>
      <c r="H900" s="13">
        <v>-30923.64</v>
      </c>
      <c r="I900" s="13">
        <v>-4947.78</v>
      </c>
      <c r="J900" s="13">
        <v>-35871.42</v>
      </c>
      <c r="K900" s="13">
        <v>-2088</v>
      </c>
      <c r="L900" s="13">
        <v>2088</v>
      </c>
      <c r="M900" s="13" t="s">
        <v>504</v>
      </c>
      <c r="N900" s="31" t="s">
        <v>544</v>
      </c>
      <c r="P900" s="65">
        <f t="shared" si="544"/>
        <v>30</v>
      </c>
      <c r="Q900" t="str">
        <f t="shared" si="545"/>
        <v>Crédito</v>
      </c>
      <c r="R900">
        <f t="shared" si="546"/>
        <v>18</v>
      </c>
      <c r="S900">
        <f t="shared" si="547"/>
        <v>3</v>
      </c>
      <c r="T900">
        <f t="shared" si="548"/>
        <v>2026</v>
      </c>
      <c r="U900">
        <f t="shared" si="549"/>
        <v>16</v>
      </c>
      <c r="V900">
        <f t="shared" si="550"/>
        <v>2</v>
      </c>
      <c r="W900">
        <f t="shared" si="551"/>
        <v>2026</v>
      </c>
      <c r="X900" s="59">
        <f t="shared" si="552"/>
        <v>30923.64</v>
      </c>
      <c r="Y900" s="59">
        <f t="shared" si="553"/>
        <v>35871.42</v>
      </c>
      <c r="Z900" t="str">
        <f t="shared" si="554"/>
        <v>Vencido</v>
      </c>
      <c r="AA900" s="39">
        <v>46122</v>
      </c>
      <c r="AB900" s="33">
        <f t="shared" si="555"/>
        <v>4</v>
      </c>
      <c r="AC900" s="33">
        <f t="shared" si="556"/>
        <v>15</v>
      </c>
      <c r="AD900" s="33">
        <f t="shared" si="557"/>
        <v>24</v>
      </c>
      <c r="AE900" s="36">
        <f t="shared" si="558"/>
        <v>30923.64</v>
      </c>
      <c r="AF900" s="36">
        <f t="shared" si="559"/>
        <v>0</v>
      </c>
      <c r="AG900" s="36">
        <f t="shared" si="560"/>
        <v>0</v>
      </c>
      <c r="AH900" s="36">
        <f t="shared" si="561"/>
        <v>0</v>
      </c>
    </row>
    <row r="901" spans="1:34" x14ac:dyDescent="0.35">
      <c r="A901" s="31" t="s">
        <v>1327</v>
      </c>
      <c r="B901" s="31" t="s">
        <v>1328</v>
      </c>
      <c r="C901" s="31" t="s">
        <v>1329</v>
      </c>
      <c r="D901" s="31" t="s">
        <v>1330</v>
      </c>
      <c r="E901" s="30">
        <v>46064</v>
      </c>
      <c r="F901" s="30">
        <v>46094</v>
      </c>
      <c r="G901" s="31" t="s">
        <v>395</v>
      </c>
      <c r="H901" s="31">
        <v>-192000</v>
      </c>
      <c r="I901" s="31"/>
      <c r="J901" s="31">
        <v>-192000</v>
      </c>
      <c r="K901" s="31">
        <v>-192000</v>
      </c>
      <c r="L901" s="31">
        <v>192000</v>
      </c>
      <c r="M901" s="31" t="s">
        <v>504</v>
      </c>
      <c r="N901" s="31" t="s">
        <v>544</v>
      </c>
      <c r="O901" s="83"/>
      <c r="P901" s="65">
        <f t="shared" si="544"/>
        <v>30</v>
      </c>
      <c r="Q901" t="str">
        <f t="shared" si="545"/>
        <v>Crédito</v>
      </c>
      <c r="R901">
        <f t="shared" si="546"/>
        <v>13</v>
      </c>
      <c r="S901">
        <f t="shared" si="547"/>
        <v>3</v>
      </c>
      <c r="T901">
        <f t="shared" si="548"/>
        <v>2026</v>
      </c>
      <c r="U901">
        <f t="shared" si="549"/>
        <v>11</v>
      </c>
      <c r="V901">
        <f t="shared" si="550"/>
        <v>2</v>
      </c>
      <c r="W901">
        <f t="shared" si="551"/>
        <v>2026</v>
      </c>
      <c r="X901" s="59">
        <f t="shared" si="552"/>
        <v>192000</v>
      </c>
      <c r="Y901" s="59">
        <f t="shared" si="553"/>
        <v>192000</v>
      </c>
      <c r="Z901" t="str">
        <f t="shared" si="554"/>
        <v>Vencido</v>
      </c>
      <c r="AA901" s="39">
        <v>46122</v>
      </c>
      <c r="AB901" s="33">
        <f t="shared" si="555"/>
        <v>4</v>
      </c>
      <c r="AC901" s="33">
        <f t="shared" si="556"/>
        <v>15</v>
      </c>
      <c r="AD901" s="33">
        <f t="shared" si="557"/>
        <v>29</v>
      </c>
      <c r="AE901" s="36">
        <f t="shared" si="558"/>
        <v>192000</v>
      </c>
      <c r="AF901" s="36">
        <f t="shared" si="559"/>
        <v>0</v>
      </c>
      <c r="AG901" s="36">
        <f t="shared" si="560"/>
        <v>0</v>
      </c>
      <c r="AH901" s="36">
        <f t="shared" si="561"/>
        <v>0</v>
      </c>
    </row>
    <row r="902" spans="1:34" x14ac:dyDescent="0.35">
      <c r="A902" s="31" t="s">
        <v>1337</v>
      </c>
      <c r="B902" s="31" t="s">
        <v>1338</v>
      </c>
      <c r="C902" s="31" t="s">
        <v>644</v>
      </c>
      <c r="D902" s="31" t="s">
        <v>1102</v>
      </c>
      <c r="E902" s="30">
        <v>46065</v>
      </c>
      <c r="F902" s="30">
        <v>46125</v>
      </c>
      <c r="G902" s="31" t="s">
        <v>401</v>
      </c>
      <c r="H902" s="31">
        <v>-1075280.1299999999</v>
      </c>
      <c r="I902" s="31">
        <v>-172044.82</v>
      </c>
      <c r="J902" s="31">
        <v>-1247324.95</v>
      </c>
      <c r="K902" s="31">
        <v>-72453.600000000006</v>
      </c>
      <c r="L902" s="31">
        <v>72453.600000000006</v>
      </c>
      <c r="M902" s="31" t="s">
        <v>504</v>
      </c>
      <c r="N902" s="31" t="s">
        <v>544</v>
      </c>
      <c r="O902" s="83"/>
      <c r="P902" s="65">
        <f t="shared" si="544"/>
        <v>60</v>
      </c>
      <c r="Q902" t="str">
        <f t="shared" si="545"/>
        <v>Crédito</v>
      </c>
      <c r="R902">
        <f t="shared" si="546"/>
        <v>13</v>
      </c>
      <c r="S902">
        <f t="shared" si="547"/>
        <v>4</v>
      </c>
      <c r="T902">
        <f t="shared" si="548"/>
        <v>2026</v>
      </c>
      <c r="U902">
        <f t="shared" si="549"/>
        <v>12</v>
      </c>
      <c r="V902">
        <f t="shared" si="550"/>
        <v>2</v>
      </c>
      <c r="W902">
        <f t="shared" si="551"/>
        <v>2026</v>
      </c>
      <c r="X902" s="59">
        <f t="shared" si="552"/>
        <v>1075280.1299999999</v>
      </c>
      <c r="Y902" s="59">
        <f t="shared" si="553"/>
        <v>1247324.95</v>
      </c>
      <c r="Z902" t="str">
        <f t="shared" si="554"/>
        <v>Vigente</v>
      </c>
      <c r="AA902" s="39">
        <v>46122</v>
      </c>
      <c r="AB902" s="33">
        <f t="shared" si="555"/>
        <v>4</v>
      </c>
      <c r="AC902" s="33">
        <f t="shared" si="556"/>
        <v>15</v>
      </c>
      <c r="AD902" s="33">
        <f t="shared" si="557"/>
        <v>0</v>
      </c>
      <c r="AE902" s="36">
        <f t="shared" si="558"/>
        <v>0</v>
      </c>
      <c r="AF902" s="36">
        <f t="shared" si="559"/>
        <v>0</v>
      </c>
      <c r="AG902" s="36">
        <f t="shared" si="560"/>
        <v>0</v>
      </c>
      <c r="AH902" s="36">
        <f t="shared" si="561"/>
        <v>1075280.1299999999</v>
      </c>
    </row>
    <row r="903" spans="1:34" x14ac:dyDescent="0.35">
      <c r="A903" s="31" t="s">
        <v>1363</v>
      </c>
      <c r="B903" s="31" t="s">
        <v>1364</v>
      </c>
      <c r="C903" s="31" t="s">
        <v>830</v>
      </c>
      <c r="D903" s="31" t="s">
        <v>1365</v>
      </c>
      <c r="E903" s="30">
        <v>46058</v>
      </c>
      <c r="F903" s="30">
        <v>46088</v>
      </c>
      <c r="G903" s="31" t="s">
        <v>401</v>
      </c>
      <c r="H903" s="31">
        <v>-29397.25</v>
      </c>
      <c r="I903" s="31">
        <v>-4703.5600000000004</v>
      </c>
      <c r="J903" s="31">
        <v>-34100.81</v>
      </c>
      <c r="K903" s="31">
        <v>-1972</v>
      </c>
      <c r="L903" s="31">
        <v>1972</v>
      </c>
      <c r="M903" s="31" t="s">
        <v>504</v>
      </c>
      <c r="N903" s="31" t="s">
        <v>544</v>
      </c>
      <c r="O903" s="83"/>
      <c r="P903" s="65">
        <f t="shared" si="544"/>
        <v>30</v>
      </c>
      <c r="Q903" t="str">
        <f t="shared" si="545"/>
        <v>Crédito</v>
      </c>
      <c r="R903">
        <f t="shared" si="546"/>
        <v>7</v>
      </c>
      <c r="S903">
        <f t="shared" si="547"/>
        <v>3</v>
      </c>
      <c r="T903">
        <f t="shared" si="548"/>
        <v>2026</v>
      </c>
      <c r="U903">
        <f t="shared" si="549"/>
        <v>5</v>
      </c>
      <c r="V903">
        <f t="shared" si="550"/>
        <v>2</v>
      </c>
      <c r="W903">
        <f t="shared" si="551"/>
        <v>2026</v>
      </c>
      <c r="X903" s="59">
        <f t="shared" si="552"/>
        <v>29397.25</v>
      </c>
      <c r="Y903" s="59">
        <f t="shared" si="553"/>
        <v>34100.81</v>
      </c>
      <c r="Z903" t="str">
        <f t="shared" si="554"/>
        <v>Vencido</v>
      </c>
      <c r="AA903" s="39">
        <v>46122</v>
      </c>
      <c r="AB903" s="33">
        <f t="shared" si="555"/>
        <v>4</v>
      </c>
      <c r="AC903" s="33">
        <f t="shared" si="556"/>
        <v>15</v>
      </c>
      <c r="AD903" s="33">
        <f t="shared" si="557"/>
        <v>35</v>
      </c>
      <c r="AE903" s="36">
        <f t="shared" si="558"/>
        <v>0</v>
      </c>
      <c r="AF903" s="36">
        <f t="shared" si="559"/>
        <v>29397.25</v>
      </c>
      <c r="AG903" s="36">
        <f t="shared" si="560"/>
        <v>0</v>
      </c>
      <c r="AH903" s="36">
        <f t="shared" si="561"/>
        <v>0</v>
      </c>
    </row>
    <row r="904" spans="1:34" x14ac:dyDescent="0.35">
      <c r="A904" s="31" t="s">
        <v>1366</v>
      </c>
      <c r="B904" s="31" t="s">
        <v>1367</v>
      </c>
      <c r="C904" s="31" t="s">
        <v>834</v>
      </c>
      <c r="D904" s="31" t="s">
        <v>1368</v>
      </c>
      <c r="E904" s="30">
        <v>46057</v>
      </c>
      <c r="F904" s="30">
        <v>46087</v>
      </c>
      <c r="G904" s="31" t="s">
        <v>401</v>
      </c>
      <c r="H904" s="31">
        <v>-31023</v>
      </c>
      <c r="I904" s="31">
        <v>-4963.68</v>
      </c>
      <c r="J904" s="31">
        <v>-35986.68</v>
      </c>
      <c r="K904" s="31">
        <v>-2088</v>
      </c>
      <c r="L904" s="31">
        <v>2088</v>
      </c>
      <c r="M904" s="31" t="s">
        <v>504</v>
      </c>
      <c r="N904" s="31" t="s">
        <v>544</v>
      </c>
      <c r="O904" s="83"/>
      <c r="P904" s="65">
        <f t="shared" si="544"/>
        <v>30</v>
      </c>
      <c r="Q904" t="str">
        <f t="shared" si="545"/>
        <v>Crédito</v>
      </c>
      <c r="R904">
        <f t="shared" si="546"/>
        <v>6</v>
      </c>
      <c r="S904">
        <f t="shared" si="547"/>
        <v>3</v>
      </c>
      <c r="T904">
        <f t="shared" si="548"/>
        <v>2026</v>
      </c>
      <c r="U904">
        <f t="shared" si="549"/>
        <v>4</v>
      </c>
      <c r="V904">
        <f t="shared" si="550"/>
        <v>2</v>
      </c>
      <c r="W904">
        <f t="shared" si="551"/>
        <v>2026</v>
      </c>
      <c r="X904" s="59">
        <f t="shared" si="552"/>
        <v>31023</v>
      </c>
      <c r="Y904" s="59">
        <f t="shared" si="553"/>
        <v>35986.68</v>
      </c>
      <c r="Z904" t="str">
        <f t="shared" si="554"/>
        <v>Vencido</v>
      </c>
      <c r="AA904" s="39">
        <v>46122</v>
      </c>
      <c r="AB904" s="33">
        <f t="shared" si="555"/>
        <v>4</v>
      </c>
      <c r="AC904" s="33">
        <f t="shared" si="556"/>
        <v>15</v>
      </c>
      <c r="AD904" s="33">
        <f t="shared" si="557"/>
        <v>36</v>
      </c>
      <c r="AE904" s="36">
        <f t="shared" si="558"/>
        <v>0</v>
      </c>
      <c r="AF904" s="36">
        <f t="shared" si="559"/>
        <v>31023</v>
      </c>
      <c r="AG904" s="36">
        <f t="shared" si="560"/>
        <v>0</v>
      </c>
      <c r="AH904" s="36">
        <f t="shared" si="561"/>
        <v>0</v>
      </c>
    </row>
    <row r="905" spans="1:34" x14ac:dyDescent="0.35">
      <c r="A905" s="31" t="s">
        <v>955</v>
      </c>
      <c r="B905" s="31" t="s">
        <v>956</v>
      </c>
      <c r="C905" s="31" t="s">
        <v>545</v>
      </c>
      <c r="D905" s="31" t="s">
        <v>957</v>
      </c>
      <c r="E905" s="30">
        <v>45932</v>
      </c>
      <c r="F905" s="30">
        <v>45962</v>
      </c>
      <c r="G905" s="31" t="s">
        <v>395</v>
      </c>
      <c r="H905" s="31">
        <v>-14985</v>
      </c>
      <c r="I905" s="31">
        <v>-2397.6</v>
      </c>
      <c r="J905" s="31">
        <v>-17382.599999999999</v>
      </c>
      <c r="K905" s="31">
        <v>-17382.599999999999</v>
      </c>
      <c r="L905" s="31">
        <v>17382.599999999999</v>
      </c>
      <c r="M905" s="31" t="s">
        <v>504</v>
      </c>
      <c r="N905" s="31" t="s">
        <v>544</v>
      </c>
      <c r="P905" s="65">
        <f t="shared" si="544"/>
        <v>30</v>
      </c>
      <c r="Q905" t="str">
        <f t="shared" si="545"/>
        <v>Crédito</v>
      </c>
      <c r="R905">
        <f t="shared" si="546"/>
        <v>1</v>
      </c>
      <c r="S905">
        <f t="shared" si="547"/>
        <v>11</v>
      </c>
      <c r="T905">
        <f t="shared" si="548"/>
        <v>2025</v>
      </c>
      <c r="U905">
        <f t="shared" si="549"/>
        <v>2</v>
      </c>
      <c r="V905">
        <f t="shared" si="550"/>
        <v>10</v>
      </c>
      <c r="W905">
        <f t="shared" si="551"/>
        <v>2025</v>
      </c>
      <c r="X905" s="59">
        <f t="shared" si="552"/>
        <v>14985</v>
      </c>
      <c r="Y905" s="59">
        <f t="shared" si="553"/>
        <v>17382.599999999999</v>
      </c>
      <c r="Z905" t="str">
        <f t="shared" si="554"/>
        <v>Vencido</v>
      </c>
      <c r="AA905" s="39">
        <v>46122</v>
      </c>
      <c r="AB905" s="33">
        <f t="shared" si="555"/>
        <v>4</v>
      </c>
      <c r="AC905" s="33">
        <f t="shared" si="556"/>
        <v>15</v>
      </c>
      <c r="AD905" s="33">
        <f t="shared" si="557"/>
        <v>161</v>
      </c>
      <c r="AE905" s="36">
        <f t="shared" si="558"/>
        <v>0</v>
      </c>
      <c r="AF905" s="36">
        <f t="shared" si="559"/>
        <v>0</v>
      </c>
      <c r="AG905" s="36">
        <f t="shared" si="560"/>
        <v>14985</v>
      </c>
      <c r="AH905" s="36">
        <f t="shared" si="561"/>
        <v>0</v>
      </c>
    </row>
    <row r="906" spans="1:34" x14ac:dyDescent="0.35">
      <c r="A906" s="31" t="s">
        <v>947</v>
      </c>
      <c r="B906" s="31" t="s">
        <v>948</v>
      </c>
      <c r="C906" s="31" t="s">
        <v>545</v>
      </c>
      <c r="D906" s="31" t="s">
        <v>949</v>
      </c>
      <c r="E906" s="30">
        <v>45927</v>
      </c>
      <c r="F906" s="30">
        <v>45957</v>
      </c>
      <c r="G906" s="31" t="s">
        <v>395</v>
      </c>
      <c r="H906" s="31">
        <v>-7600</v>
      </c>
      <c r="I906" s="31">
        <v>-1216</v>
      </c>
      <c r="J906" s="31">
        <v>-8816</v>
      </c>
      <c r="K906" s="31">
        <v>-8816</v>
      </c>
      <c r="L906" s="31">
        <v>8816</v>
      </c>
      <c r="M906" s="31" t="s">
        <v>504</v>
      </c>
      <c r="N906" s="31" t="s">
        <v>544</v>
      </c>
      <c r="P906" s="65">
        <f t="shared" si="544"/>
        <v>30</v>
      </c>
      <c r="Q906" t="str">
        <f t="shared" si="545"/>
        <v>Crédito</v>
      </c>
      <c r="R906">
        <f t="shared" si="546"/>
        <v>27</v>
      </c>
      <c r="S906">
        <f t="shared" si="547"/>
        <v>10</v>
      </c>
      <c r="T906">
        <f t="shared" si="548"/>
        <v>2025</v>
      </c>
      <c r="U906">
        <f t="shared" si="549"/>
        <v>27</v>
      </c>
      <c r="V906">
        <f t="shared" si="550"/>
        <v>9</v>
      </c>
      <c r="W906">
        <f t="shared" si="551"/>
        <v>2025</v>
      </c>
      <c r="X906" s="59">
        <f t="shared" si="552"/>
        <v>7600</v>
      </c>
      <c r="Y906" s="59">
        <f t="shared" si="553"/>
        <v>8816</v>
      </c>
      <c r="Z906" t="str">
        <f t="shared" si="554"/>
        <v>Vencido</v>
      </c>
      <c r="AA906" s="39">
        <v>46122</v>
      </c>
      <c r="AB906" s="33">
        <f t="shared" si="555"/>
        <v>4</v>
      </c>
      <c r="AC906" s="33">
        <f t="shared" si="556"/>
        <v>15</v>
      </c>
      <c r="AD906" s="33">
        <f t="shared" si="557"/>
        <v>166</v>
      </c>
      <c r="AE906" s="36">
        <f t="shared" si="558"/>
        <v>0</v>
      </c>
      <c r="AF906" s="36">
        <f t="shared" si="559"/>
        <v>0</v>
      </c>
      <c r="AG906" s="36">
        <f t="shared" si="560"/>
        <v>7600</v>
      </c>
      <c r="AH906" s="36">
        <f t="shared" si="561"/>
        <v>0</v>
      </c>
    </row>
    <row r="907" spans="1:34" x14ac:dyDescent="0.35">
      <c r="A907" s="31" t="s">
        <v>950</v>
      </c>
      <c r="B907" s="31" t="s">
        <v>951</v>
      </c>
      <c r="C907" s="31" t="s">
        <v>920</v>
      </c>
      <c r="D907" s="31" t="s">
        <v>952</v>
      </c>
      <c r="E907" s="30">
        <v>45924</v>
      </c>
      <c r="F907" s="30">
        <v>45954</v>
      </c>
      <c r="G907" s="31" t="s">
        <v>395</v>
      </c>
      <c r="H907" s="31">
        <v>-2499.98</v>
      </c>
      <c r="I907" s="31"/>
      <c r="J907" s="31">
        <v>-2499.98</v>
      </c>
      <c r="K907" s="31">
        <v>-2499.98</v>
      </c>
      <c r="L907" s="31">
        <v>2499.98</v>
      </c>
      <c r="M907" s="31" t="s">
        <v>504</v>
      </c>
      <c r="N907" s="31" t="s">
        <v>544</v>
      </c>
      <c r="P907" s="65">
        <f t="shared" si="544"/>
        <v>30</v>
      </c>
      <c r="Q907" t="str">
        <f t="shared" si="545"/>
        <v>Crédito</v>
      </c>
      <c r="R907">
        <f t="shared" si="546"/>
        <v>24</v>
      </c>
      <c r="S907">
        <f t="shared" si="547"/>
        <v>10</v>
      </c>
      <c r="T907">
        <f t="shared" si="548"/>
        <v>2025</v>
      </c>
      <c r="U907">
        <f t="shared" si="549"/>
        <v>24</v>
      </c>
      <c r="V907">
        <f t="shared" si="550"/>
        <v>9</v>
      </c>
      <c r="W907">
        <f t="shared" si="551"/>
        <v>2025</v>
      </c>
      <c r="X907" s="59">
        <f t="shared" si="552"/>
        <v>2499.98</v>
      </c>
      <c r="Y907" s="59">
        <f t="shared" si="553"/>
        <v>2499.98</v>
      </c>
      <c r="Z907" t="str">
        <f t="shared" si="554"/>
        <v>Vencido</v>
      </c>
      <c r="AA907" s="39">
        <v>46122</v>
      </c>
      <c r="AB907" s="33">
        <f t="shared" si="555"/>
        <v>4</v>
      </c>
      <c r="AC907" s="33">
        <f t="shared" si="556"/>
        <v>15</v>
      </c>
      <c r="AD907" s="33">
        <f t="shared" si="557"/>
        <v>169</v>
      </c>
      <c r="AE907" s="36">
        <f t="shared" si="558"/>
        <v>0</v>
      </c>
      <c r="AF907" s="36">
        <f t="shared" si="559"/>
        <v>0</v>
      </c>
      <c r="AG907" s="36">
        <f t="shared" si="560"/>
        <v>2499.98</v>
      </c>
      <c r="AH907" s="36">
        <f t="shared" si="561"/>
        <v>0</v>
      </c>
    </row>
    <row r="908" spans="1:34" x14ac:dyDescent="0.35">
      <c r="A908" s="31" t="s">
        <v>938</v>
      </c>
      <c r="B908" s="31" t="s">
        <v>939</v>
      </c>
      <c r="C908" s="31" t="s">
        <v>545</v>
      </c>
      <c r="D908" s="31" t="s">
        <v>940</v>
      </c>
      <c r="E908" s="30">
        <v>45923</v>
      </c>
      <c r="F908" s="30">
        <v>45953</v>
      </c>
      <c r="G908" s="31" t="s">
        <v>401</v>
      </c>
      <c r="H908" s="31">
        <v>-23857.03</v>
      </c>
      <c r="I908" s="31">
        <v>-3817.12</v>
      </c>
      <c r="J908" s="31">
        <v>-27674.15</v>
      </c>
      <c r="K908" s="31">
        <v>-1503.36</v>
      </c>
      <c r="L908" s="31">
        <v>1503.36</v>
      </c>
      <c r="M908" s="31" t="s">
        <v>504</v>
      </c>
      <c r="N908" s="31" t="s">
        <v>544</v>
      </c>
      <c r="P908" s="65">
        <f t="shared" si="544"/>
        <v>30</v>
      </c>
      <c r="Q908" t="str">
        <f t="shared" si="545"/>
        <v>Crédito</v>
      </c>
      <c r="R908">
        <f t="shared" si="546"/>
        <v>23</v>
      </c>
      <c r="S908">
        <f t="shared" si="547"/>
        <v>10</v>
      </c>
      <c r="T908">
        <f t="shared" si="548"/>
        <v>2025</v>
      </c>
      <c r="U908">
        <f t="shared" si="549"/>
        <v>23</v>
      </c>
      <c r="V908">
        <f t="shared" si="550"/>
        <v>9</v>
      </c>
      <c r="W908">
        <f t="shared" si="551"/>
        <v>2025</v>
      </c>
      <c r="X908" s="59">
        <f t="shared" si="552"/>
        <v>23857.03</v>
      </c>
      <c r="Y908" s="59">
        <f t="shared" si="553"/>
        <v>27674.15</v>
      </c>
      <c r="Z908" t="str">
        <f t="shared" si="554"/>
        <v>Vencido</v>
      </c>
      <c r="AA908" s="39">
        <v>46122</v>
      </c>
      <c r="AB908" s="33">
        <f t="shared" si="555"/>
        <v>4</v>
      </c>
      <c r="AC908" s="33">
        <f t="shared" si="556"/>
        <v>15</v>
      </c>
      <c r="AD908" s="33">
        <f t="shared" si="557"/>
        <v>170</v>
      </c>
      <c r="AE908" s="36">
        <f t="shared" si="558"/>
        <v>0</v>
      </c>
      <c r="AF908" s="36">
        <f t="shared" si="559"/>
        <v>0</v>
      </c>
      <c r="AG908" s="36">
        <f t="shared" si="560"/>
        <v>23857.03</v>
      </c>
      <c r="AH908" s="36">
        <f t="shared" si="561"/>
        <v>0</v>
      </c>
    </row>
    <row r="909" spans="1:34" x14ac:dyDescent="0.35">
      <c r="A909" s="31" t="s">
        <v>927</v>
      </c>
      <c r="B909" s="31" t="s">
        <v>928</v>
      </c>
      <c r="C909" s="31" t="s">
        <v>545</v>
      </c>
      <c r="D909" s="31" t="s">
        <v>929</v>
      </c>
      <c r="E909" s="30">
        <v>45905</v>
      </c>
      <c r="F909" s="30">
        <v>45935</v>
      </c>
      <c r="G909" s="31" t="s">
        <v>401</v>
      </c>
      <c r="H909" s="31">
        <v>-7240.47</v>
      </c>
      <c r="I909" s="31">
        <v>-1158.48</v>
      </c>
      <c r="J909" s="31">
        <v>-8398.9500000000007</v>
      </c>
      <c r="K909" s="31">
        <v>-447.76</v>
      </c>
      <c r="L909" s="31">
        <v>447.76</v>
      </c>
      <c r="M909" s="31" t="s">
        <v>504</v>
      </c>
      <c r="N909" s="31" t="s">
        <v>544</v>
      </c>
      <c r="P909" s="65">
        <f t="shared" si="544"/>
        <v>30</v>
      </c>
      <c r="Q909" t="str">
        <f t="shared" si="545"/>
        <v>Crédito</v>
      </c>
      <c r="R909">
        <f t="shared" si="546"/>
        <v>5</v>
      </c>
      <c r="S909">
        <f t="shared" si="547"/>
        <v>10</v>
      </c>
      <c r="T909">
        <f t="shared" si="548"/>
        <v>2025</v>
      </c>
      <c r="U909">
        <f t="shared" si="549"/>
        <v>5</v>
      </c>
      <c r="V909">
        <f t="shared" si="550"/>
        <v>9</v>
      </c>
      <c r="W909">
        <f t="shared" si="551"/>
        <v>2025</v>
      </c>
      <c r="X909" s="59">
        <f t="shared" si="552"/>
        <v>7240.47</v>
      </c>
      <c r="Y909" s="59">
        <f t="shared" si="553"/>
        <v>8398.9500000000007</v>
      </c>
      <c r="Z909" t="str">
        <f t="shared" si="554"/>
        <v>Vencido</v>
      </c>
      <c r="AA909" s="39">
        <v>46122</v>
      </c>
      <c r="AB909" s="33">
        <f t="shared" si="555"/>
        <v>4</v>
      </c>
      <c r="AC909" s="33">
        <f t="shared" si="556"/>
        <v>15</v>
      </c>
      <c r="AD909" s="33">
        <f t="shared" si="557"/>
        <v>188</v>
      </c>
      <c r="AE909" s="36">
        <f t="shared" si="558"/>
        <v>0</v>
      </c>
      <c r="AF909" s="36">
        <f t="shared" si="559"/>
        <v>0</v>
      </c>
      <c r="AG909" s="36">
        <f t="shared" si="560"/>
        <v>7240.47</v>
      </c>
      <c r="AH909" s="36">
        <f t="shared" si="561"/>
        <v>0</v>
      </c>
    </row>
    <row r="910" spans="1:34" x14ac:dyDescent="0.35">
      <c r="A910" s="31" t="s">
        <v>930</v>
      </c>
      <c r="B910" s="31" t="s">
        <v>928</v>
      </c>
      <c r="C910" s="31" t="s">
        <v>545</v>
      </c>
      <c r="D910" s="31" t="s">
        <v>931</v>
      </c>
      <c r="E910" s="30">
        <v>45904</v>
      </c>
      <c r="F910" s="30">
        <v>45934</v>
      </c>
      <c r="G910" s="31" t="s">
        <v>401</v>
      </c>
      <c r="H910" s="31">
        <v>-21639.89</v>
      </c>
      <c r="I910" s="31">
        <v>-3462.38</v>
      </c>
      <c r="J910" s="31">
        <v>-25102.27</v>
      </c>
      <c r="K910" s="31">
        <v>-1343.28</v>
      </c>
      <c r="L910" s="31">
        <v>1343.28</v>
      </c>
      <c r="M910" s="31" t="s">
        <v>504</v>
      </c>
      <c r="N910" s="31" t="s">
        <v>544</v>
      </c>
      <c r="P910" s="65">
        <f t="shared" si="544"/>
        <v>30</v>
      </c>
      <c r="Q910" t="str">
        <f t="shared" si="545"/>
        <v>Crédito</v>
      </c>
      <c r="R910">
        <f t="shared" si="546"/>
        <v>4</v>
      </c>
      <c r="S910">
        <f t="shared" si="547"/>
        <v>10</v>
      </c>
      <c r="T910">
        <f t="shared" si="548"/>
        <v>2025</v>
      </c>
      <c r="U910">
        <f t="shared" si="549"/>
        <v>4</v>
      </c>
      <c r="V910">
        <f t="shared" si="550"/>
        <v>9</v>
      </c>
      <c r="W910">
        <f t="shared" si="551"/>
        <v>2025</v>
      </c>
      <c r="X910" s="59">
        <f t="shared" si="552"/>
        <v>21639.89</v>
      </c>
      <c r="Y910" s="59">
        <f t="shared" si="553"/>
        <v>25102.27</v>
      </c>
      <c r="Z910" t="str">
        <f t="shared" si="554"/>
        <v>Vencido</v>
      </c>
      <c r="AA910" s="39">
        <v>46122</v>
      </c>
      <c r="AB910" s="33">
        <f t="shared" si="555"/>
        <v>4</v>
      </c>
      <c r="AC910" s="33">
        <f t="shared" si="556"/>
        <v>15</v>
      </c>
      <c r="AD910" s="33">
        <f t="shared" si="557"/>
        <v>189</v>
      </c>
      <c r="AE910" s="36">
        <f t="shared" si="558"/>
        <v>0</v>
      </c>
      <c r="AF910" s="36">
        <f t="shared" si="559"/>
        <v>0</v>
      </c>
      <c r="AG910" s="36">
        <f t="shared" si="560"/>
        <v>21639.89</v>
      </c>
      <c r="AH910" s="36">
        <f t="shared" si="561"/>
        <v>0</v>
      </c>
    </row>
    <row r="911" spans="1:34" x14ac:dyDescent="0.35">
      <c r="A911" s="31" t="s">
        <v>932</v>
      </c>
      <c r="B911" s="31" t="s">
        <v>933</v>
      </c>
      <c r="C911" s="31" t="s">
        <v>920</v>
      </c>
      <c r="D911" s="31" t="s">
        <v>934</v>
      </c>
      <c r="E911" s="30">
        <v>45909</v>
      </c>
      <c r="F911" s="30">
        <v>45939</v>
      </c>
      <c r="G911" s="31" t="s">
        <v>395</v>
      </c>
      <c r="H911" s="31">
        <v>-5000</v>
      </c>
      <c r="I911" s="31"/>
      <c r="J911" s="31">
        <v>-5000</v>
      </c>
      <c r="K911" s="31">
        <v>-5000</v>
      </c>
      <c r="L911" s="31">
        <v>5000</v>
      </c>
      <c r="M911" s="31" t="s">
        <v>504</v>
      </c>
      <c r="N911" s="31" t="s">
        <v>544</v>
      </c>
      <c r="P911" s="65">
        <f t="shared" si="544"/>
        <v>30</v>
      </c>
      <c r="Q911" t="str">
        <f t="shared" si="545"/>
        <v>Crédito</v>
      </c>
      <c r="R911">
        <f t="shared" si="546"/>
        <v>9</v>
      </c>
      <c r="S911">
        <f t="shared" si="547"/>
        <v>10</v>
      </c>
      <c r="T911">
        <f t="shared" si="548"/>
        <v>2025</v>
      </c>
      <c r="U911">
        <f t="shared" si="549"/>
        <v>9</v>
      </c>
      <c r="V911">
        <f t="shared" si="550"/>
        <v>9</v>
      </c>
      <c r="W911">
        <f t="shared" si="551"/>
        <v>2025</v>
      </c>
      <c r="X911" s="59">
        <f t="shared" si="552"/>
        <v>5000</v>
      </c>
      <c r="Y911" s="59">
        <f t="shared" si="553"/>
        <v>5000</v>
      </c>
      <c r="Z911" t="str">
        <f t="shared" si="554"/>
        <v>Vencido</v>
      </c>
      <c r="AA911" s="39">
        <v>46122</v>
      </c>
      <c r="AB911" s="33">
        <f t="shared" si="555"/>
        <v>4</v>
      </c>
      <c r="AC911" s="33">
        <f t="shared" si="556"/>
        <v>15</v>
      </c>
      <c r="AD911" s="33">
        <f t="shared" si="557"/>
        <v>184</v>
      </c>
      <c r="AE911" s="36">
        <f t="shared" si="558"/>
        <v>0</v>
      </c>
      <c r="AF911" s="36">
        <f t="shared" si="559"/>
        <v>0</v>
      </c>
      <c r="AG911" s="36">
        <f t="shared" si="560"/>
        <v>5000</v>
      </c>
      <c r="AH911" s="36">
        <f t="shared" si="561"/>
        <v>0</v>
      </c>
    </row>
    <row r="912" spans="1:34" x14ac:dyDescent="0.35">
      <c r="A912" s="13" t="s">
        <v>923</v>
      </c>
      <c r="B912" s="13" t="s">
        <v>924</v>
      </c>
      <c r="C912" s="13" t="s">
        <v>545</v>
      </c>
      <c r="D912" s="13" t="s">
        <v>925</v>
      </c>
      <c r="E912" s="70">
        <v>45903</v>
      </c>
      <c r="F912" s="70">
        <v>45933</v>
      </c>
      <c r="G912" s="13" t="s">
        <v>401</v>
      </c>
      <c r="H912" s="13">
        <v>-24244.53</v>
      </c>
      <c r="I912" s="13">
        <v>-3879.12</v>
      </c>
      <c r="J912" s="13">
        <v>-28123.65</v>
      </c>
      <c r="K912" s="13">
        <v>-1503.36</v>
      </c>
      <c r="L912" s="13">
        <v>1503.36</v>
      </c>
      <c r="M912" s="13" t="s">
        <v>504</v>
      </c>
      <c r="N912" s="31" t="s">
        <v>544</v>
      </c>
      <c r="P912" s="65">
        <f t="shared" si="544"/>
        <v>30</v>
      </c>
      <c r="Q912" t="str">
        <f t="shared" si="545"/>
        <v>Crédito</v>
      </c>
      <c r="R912">
        <f t="shared" si="546"/>
        <v>3</v>
      </c>
      <c r="S912">
        <f t="shared" si="547"/>
        <v>10</v>
      </c>
      <c r="T912">
        <f t="shared" si="548"/>
        <v>2025</v>
      </c>
      <c r="U912">
        <f t="shared" si="549"/>
        <v>3</v>
      </c>
      <c r="V912">
        <f t="shared" si="550"/>
        <v>9</v>
      </c>
      <c r="W912">
        <f t="shared" si="551"/>
        <v>2025</v>
      </c>
      <c r="X912" s="59">
        <f t="shared" si="552"/>
        <v>24244.53</v>
      </c>
      <c r="Y912" s="59">
        <f t="shared" si="553"/>
        <v>28123.65</v>
      </c>
      <c r="Z912" t="str">
        <f t="shared" si="554"/>
        <v>Vencido</v>
      </c>
      <c r="AA912" s="39">
        <v>46122</v>
      </c>
      <c r="AB912" s="33">
        <f t="shared" si="555"/>
        <v>4</v>
      </c>
      <c r="AC912" s="33">
        <f t="shared" si="556"/>
        <v>15</v>
      </c>
      <c r="AD912" s="33">
        <f t="shared" si="557"/>
        <v>190</v>
      </c>
      <c r="AE912" s="36">
        <f t="shared" si="558"/>
        <v>0</v>
      </c>
      <c r="AF912" s="36">
        <f t="shared" si="559"/>
        <v>0</v>
      </c>
      <c r="AG912" s="36">
        <f t="shared" si="560"/>
        <v>24244.53</v>
      </c>
      <c r="AH912" s="36">
        <f t="shared" si="561"/>
        <v>0</v>
      </c>
    </row>
    <row r="913" spans="1:34" x14ac:dyDescent="0.35">
      <c r="A913" s="13" t="s">
        <v>905</v>
      </c>
      <c r="B913" s="13" t="s">
        <v>906</v>
      </c>
      <c r="C913" s="13" t="s">
        <v>545</v>
      </c>
      <c r="D913" s="13" t="s">
        <v>907</v>
      </c>
      <c r="E913" s="70">
        <v>45888</v>
      </c>
      <c r="F913" s="70">
        <v>45918</v>
      </c>
      <c r="G913" s="13" t="s">
        <v>395</v>
      </c>
      <c r="H913" s="13">
        <v>-12600</v>
      </c>
      <c r="I913" s="13">
        <v>-2016</v>
      </c>
      <c r="J913" s="13">
        <v>-14616</v>
      </c>
      <c r="K913" s="13">
        <v>-14616</v>
      </c>
      <c r="L913" s="13">
        <v>14616</v>
      </c>
      <c r="M913" s="13" t="s">
        <v>504</v>
      </c>
      <c r="N913" s="31" t="s">
        <v>544</v>
      </c>
      <c r="P913" s="65">
        <f t="shared" si="544"/>
        <v>30</v>
      </c>
      <c r="Q913" t="str">
        <f t="shared" si="545"/>
        <v>Crédito</v>
      </c>
      <c r="R913">
        <f t="shared" si="546"/>
        <v>18</v>
      </c>
      <c r="S913">
        <f t="shared" si="547"/>
        <v>9</v>
      </c>
      <c r="T913">
        <f t="shared" si="548"/>
        <v>2025</v>
      </c>
      <c r="U913">
        <f t="shared" si="549"/>
        <v>19</v>
      </c>
      <c r="V913">
        <f t="shared" si="550"/>
        <v>8</v>
      </c>
      <c r="W913">
        <f t="shared" si="551"/>
        <v>2025</v>
      </c>
      <c r="X913" s="59">
        <f t="shared" si="552"/>
        <v>12600</v>
      </c>
      <c r="Y913" s="59">
        <f t="shared" si="553"/>
        <v>14616</v>
      </c>
      <c r="Z913" t="str">
        <f t="shared" si="554"/>
        <v>Vencido</v>
      </c>
      <c r="AA913" s="39">
        <v>46122</v>
      </c>
      <c r="AB913" s="33">
        <f t="shared" si="555"/>
        <v>4</v>
      </c>
      <c r="AC913" s="33">
        <f t="shared" si="556"/>
        <v>15</v>
      </c>
      <c r="AD913" s="33">
        <f t="shared" si="557"/>
        <v>205</v>
      </c>
      <c r="AE913" s="36">
        <f t="shared" si="558"/>
        <v>0</v>
      </c>
      <c r="AF913" s="36">
        <f t="shared" si="559"/>
        <v>0</v>
      </c>
      <c r="AG913" s="36">
        <f t="shared" si="560"/>
        <v>12600</v>
      </c>
      <c r="AH913" s="36">
        <f t="shared" si="561"/>
        <v>0</v>
      </c>
    </row>
    <row r="914" spans="1:34" x14ac:dyDescent="0.35">
      <c r="A914" s="13" t="s">
        <v>908</v>
      </c>
      <c r="B914" s="13" t="s">
        <v>909</v>
      </c>
      <c r="C914" s="13" t="s">
        <v>545</v>
      </c>
      <c r="D914" s="13" t="s">
        <v>910</v>
      </c>
      <c r="E914" s="70">
        <v>45888</v>
      </c>
      <c r="F914" s="70">
        <v>45918</v>
      </c>
      <c r="G914" s="13" t="s">
        <v>395</v>
      </c>
      <c r="H914" s="13">
        <v>-21000</v>
      </c>
      <c r="I914" s="13">
        <v>-3360</v>
      </c>
      <c r="J914" s="13">
        <v>-24360</v>
      </c>
      <c r="K914" s="13">
        <v>-24360</v>
      </c>
      <c r="L914" s="13">
        <v>24360</v>
      </c>
      <c r="M914" s="13" t="s">
        <v>504</v>
      </c>
      <c r="N914" s="31" t="s">
        <v>544</v>
      </c>
      <c r="P914" s="65">
        <f t="shared" si="544"/>
        <v>30</v>
      </c>
      <c r="Q914" t="str">
        <f t="shared" si="545"/>
        <v>Crédito</v>
      </c>
      <c r="R914">
        <f t="shared" si="546"/>
        <v>18</v>
      </c>
      <c r="S914">
        <f t="shared" si="547"/>
        <v>9</v>
      </c>
      <c r="T914">
        <f t="shared" si="548"/>
        <v>2025</v>
      </c>
      <c r="U914">
        <f t="shared" si="549"/>
        <v>19</v>
      </c>
      <c r="V914">
        <f t="shared" si="550"/>
        <v>8</v>
      </c>
      <c r="W914">
        <f t="shared" si="551"/>
        <v>2025</v>
      </c>
      <c r="X914" s="59">
        <f t="shared" si="552"/>
        <v>21000</v>
      </c>
      <c r="Y914" s="59">
        <f t="shared" si="553"/>
        <v>24360</v>
      </c>
      <c r="Z914" t="str">
        <f t="shared" si="554"/>
        <v>Vencido</v>
      </c>
      <c r="AA914" s="39">
        <v>46122</v>
      </c>
      <c r="AB914" s="33">
        <f t="shared" si="555"/>
        <v>4</v>
      </c>
      <c r="AC914" s="33">
        <f t="shared" si="556"/>
        <v>15</v>
      </c>
      <c r="AD914" s="33">
        <f t="shared" si="557"/>
        <v>205</v>
      </c>
      <c r="AE914" s="36">
        <f t="shared" si="558"/>
        <v>0</v>
      </c>
      <c r="AF914" s="36">
        <f t="shared" si="559"/>
        <v>0</v>
      </c>
      <c r="AG914" s="36">
        <f t="shared" si="560"/>
        <v>21000</v>
      </c>
      <c r="AH914" s="36">
        <f t="shared" si="561"/>
        <v>0</v>
      </c>
    </row>
    <row r="915" spans="1:34" x14ac:dyDescent="0.35">
      <c r="A915" s="13" t="s">
        <v>911</v>
      </c>
      <c r="B915" s="13" t="s">
        <v>912</v>
      </c>
      <c r="C915" s="13" t="s">
        <v>545</v>
      </c>
      <c r="D915" s="13" t="s">
        <v>913</v>
      </c>
      <c r="E915" s="70">
        <v>45881</v>
      </c>
      <c r="F915" s="70">
        <v>45911</v>
      </c>
      <c r="G915" s="13" t="s">
        <v>395</v>
      </c>
      <c r="H915" s="13">
        <v>-7600</v>
      </c>
      <c r="I915" s="13">
        <v>-1216</v>
      </c>
      <c r="J915" s="13">
        <v>-8816</v>
      </c>
      <c r="K915" s="13">
        <v>-8816</v>
      </c>
      <c r="L915" s="13">
        <v>8816</v>
      </c>
      <c r="M915" s="13" t="s">
        <v>504</v>
      </c>
      <c r="N915" s="31" t="s">
        <v>544</v>
      </c>
      <c r="P915" s="65">
        <f t="shared" si="544"/>
        <v>30</v>
      </c>
      <c r="Q915" t="str">
        <f t="shared" si="545"/>
        <v>Crédito</v>
      </c>
      <c r="R915">
        <f t="shared" si="546"/>
        <v>11</v>
      </c>
      <c r="S915">
        <f t="shared" si="547"/>
        <v>9</v>
      </c>
      <c r="T915">
        <f t="shared" si="548"/>
        <v>2025</v>
      </c>
      <c r="U915">
        <f t="shared" si="549"/>
        <v>12</v>
      </c>
      <c r="V915">
        <f t="shared" si="550"/>
        <v>8</v>
      </c>
      <c r="W915">
        <f t="shared" si="551"/>
        <v>2025</v>
      </c>
      <c r="X915" s="59">
        <f t="shared" si="552"/>
        <v>7600</v>
      </c>
      <c r="Y915" s="59">
        <f t="shared" si="553"/>
        <v>8816</v>
      </c>
      <c r="Z915" t="str">
        <f t="shared" si="554"/>
        <v>Vencido</v>
      </c>
      <c r="AA915" s="39">
        <v>46122</v>
      </c>
      <c r="AB915" s="33">
        <f t="shared" si="555"/>
        <v>4</v>
      </c>
      <c r="AC915" s="33">
        <f t="shared" si="556"/>
        <v>15</v>
      </c>
      <c r="AD915" s="33">
        <f t="shared" si="557"/>
        <v>212</v>
      </c>
      <c r="AE915" s="36">
        <f t="shared" si="558"/>
        <v>0</v>
      </c>
      <c r="AF915" s="36">
        <f t="shared" si="559"/>
        <v>0</v>
      </c>
      <c r="AG915" s="36">
        <f t="shared" si="560"/>
        <v>7600</v>
      </c>
      <c r="AH915" s="36">
        <f t="shared" si="561"/>
        <v>0</v>
      </c>
    </row>
    <row r="916" spans="1:34" x14ac:dyDescent="0.35">
      <c r="A916" s="13" t="s">
        <v>914</v>
      </c>
      <c r="B916" s="13" t="s">
        <v>915</v>
      </c>
      <c r="C916" s="13" t="s">
        <v>545</v>
      </c>
      <c r="D916" s="13" t="s">
        <v>916</v>
      </c>
      <c r="E916" s="70">
        <v>45883</v>
      </c>
      <c r="F916" s="70">
        <v>45913</v>
      </c>
      <c r="G916" s="13" t="s">
        <v>401</v>
      </c>
      <c r="H916" s="13">
        <v>-7416.85</v>
      </c>
      <c r="I916" s="13">
        <v>-1186.7</v>
      </c>
      <c r="J916" s="13">
        <v>-8603.5499999999993</v>
      </c>
      <c r="K916" s="13">
        <v>-461.68</v>
      </c>
      <c r="L916" s="13">
        <v>461.68</v>
      </c>
      <c r="M916" s="13" t="s">
        <v>504</v>
      </c>
      <c r="N916" s="31" t="s">
        <v>544</v>
      </c>
      <c r="P916" s="65">
        <f t="shared" si="544"/>
        <v>30</v>
      </c>
      <c r="Q916" t="str">
        <f t="shared" si="545"/>
        <v>Crédito</v>
      </c>
      <c r="R916">
        <f t="shared" si="546"/>
        <v>13</v>
      </c>
      <c r="S916">
        <f t="shared" si="547"/>
        <v>9</v>
      </c>
      <c r="T916">
        <f t="shared" si="548"/>
        <v>2025</v>
      </c>
      <c r="U916">
        <f t="shared" si="549"/>
        <v>14</v>
      </c>
      <c r="V916">
        <f t="shared" si="550"/>
        <v>8</v>
      </c>
      <c r="W916">
        <f t="shared" si="551"/>
        <v>2025</v>
      </c>
      <c r="X916" s="59">
        <f t="shared" si="552"/>
        <v>7416.85</v>
      </c>
      <c r="Y916" s="59">
        <f t="shared" si="553"/>
        <v>8603.5499999999993</v>
      </c>
      <c r="Z916" t="str">
        <f t="shared" si="554"/>
        <v>Vencido</v>
      </c>
      <c r="AA916" s="39">
        <v>46122</v>
      </c>
      <c r="AB916" s="33">
        <f t="shared" si="555"/>
        <v>4</v>
      </c>
      <c r="AC916" s="33">
        <f t="shared" si="556"/>
        <v>15</v>
      </c>
      <c r="AD916" s="33">
        <f t="shared" si="557"/>
        <v>210</v>
      </c>
      <c r="AE916" s="36">
        <f t="shared" si="558"/>
        <v>0</v>
      </c>
      <c r="AF916" s="36">
        <f t="shared" si="559"/>
        <v>0</v>
      </c>
      <c r="AG916" s="36">
        <f t="shared" si="560"/>
        <v>7416.85</v>
      </c>
      <c r="AH916" s="36">
        <f t="shared" si="561"/>
        <v>0</v>
      </c>
    </row>
    <row r="917" spans="1:34" x14ac:dyDescent="0.35">
      <c r="A917" s="13" t="s">
        <v>917</v>
      </c>
      <c r="B917" s="13" t="s">
        <v>918</v>
      </c>
      <c r="C917" s="13" t="s">
        <v>545</v>
      </c>
      <c r="D917" s="13" t="s">
        <v>919</v>
      </c>
      <c r="E917" s="70">
        <v>45883</v>
      </c>
      <c r="F917" s="70">
        <v>45913</v>
      </c>
      <c r="G917" s="13" t="s">
        <v>395</v>
      </c>
      <c r="H917" s="13">
        <v>-11220</v>
      </c>
      <c r="I917" s="13">
        <v>-1795.2</v>
      </c>
      <c r="J917" s="13">
        <v>-13015.2</v>
      </c>
      <c r="K917" s="13">
        <v>-13015.2</v>
      </c>
      <c r="L917" s="13">
        <v>13015.2</v>
      </c>
      <c r="M917" s="13" t="s">
        <v>504</v>
      </c>
      <c r="N917" s="31" t="s">
        <v>544</v>
      </c>
      <c r="P917" s="65">
        <f t="shared" si="544"/>
        <v>30</v>
      </c>
      <c r="Q917" t="str">
        <f t="shared" si="545"/>
        <v>Crédito</v>
      </c>
      <c r="R917">
        <f t="shared" si="546"/>
        <v>13</v>
      </c>
      <c r="S917">
        <f t="shared" si="547"/>
        <v>9</v>
      </c>
      <c r="T917">
        <f t="shared" si="548"/>
        <v>2025</v>
      </c>
      <c r="U917">
        <f t="shared" si="549"/>
        <v>14</v>
      </c>
      <c r="V917">
        <f t="shared" si="550"/>
        <v>8</v>
      </c>
      <c r="W917">
        <f t="shared" si="551"/>
        <v>2025</v>
      </c>
      <c r="X917" s="59">
        <f t="shared" si="552"/>
        <v>11220</v>
      </c>
      <c r="Y917" s="59">
        <f t="shared" si="553"/>
        <v>13015.2</v>
      </c>
      <c r="Z917" t="str">
        <f t="shared" si="554"/>
        <v>Vencido</v>
      </c>
      <c r="AA917" s="39">
        <v>46122</v>
      </c>
      <c r="AB917" s="33">
        <f t="shared" si="555"/>
        <v>4</v>
      </c>
      <c r="AC917" s="33">
        <f t="shared" si="556"/>
        <v>15</v>
      </c>
      <c r="AD917" s="33">
        <f t="shared" si="557"/>
        <v>210</v>
      </c>
      <c r="AE917" s="36">
        <f t="shared" si="558"/>
        <v>0</v>
      </c>
      <c r="AF917" s="36">
        <f t="shared" si="559"/>
        <v>0</v>
      </c>
      <c r="AG917" s="36">
        <f t="shared" si="560"/>
        <v>11220</v>
      </c>
      <c r="AH917" s="36">
        <f t="shared" si="561"/>
        <v>0</v>
      </c>
    </row>
    <row r="918" spans="1:34" x14ac:dyDescent="0.35">
      <c r="A918" s="31" t="s">
        <v>891</v>
      </c>
      <c r="B918" s="31" t="s">
        <v>892</v>
      </c>
      <c r="C918" s="31" t="s">
        <v>406</v>
      </c>
      <c r="D918" s="31" t="s">
        <v>893</v>
      </c>
      <c r="E918" s="30">
        <v>45882</v>
      </c>
      <c r="F918" s="30">
        <v>45912</v>
      </c>
      <c r="G918" s="31" t="s">
        <v>395</v>
      </c>
      <c r="H918" s="31">
        <v>-12540</v>
      </c>
      <c r="I918" s="31">
        <v>-1849.65</v>
      </c>
      <c r="J918" s="31">
        <v>-14389.65</v>
      </c>
      <c r="K918" s="31">
        <v>-14389.65</v>
      </c>
      <c r="L918" s="31">
        <v>14389.65</v>
      </c>
      <c r="M918" s="31" t="s">
        <v>504</v>
      </c>
      <c r="N918" s="31" t="s">
        <v>544</v>
      </c>
      <c r="P918" s="65">
        <f t="shared" si="544"/>
        <v>30</v>
      </c>
      <c r="Q918" t="str">
        <f t="shared" si="545"/>
        <v>Crédito</v>
      </c>
      <c r="R918">
        <f t="shared" si="546"/>
        <v>12</v>
      </c>
      <c r="S918">
        <f t="shared" si="547"/>
        <v>9</v>
      </c>
      <c r="T918">
        <f t="shared" si="548"/>
        <v>2025</v>
      </c>
      <c r="U918">
        <f t="shared" si="549"/>
        <v>13</v>
      </c>
      <c r="V918">
        <f t="shared" si="550"/>
        <v>8</v>
      </c>
      <c r="W918">
        <f t="shared" si="551"/>
        <v>2025</v>
      </c>
      <c r="X918" s="59">
        <f t="shared" si="552"/>
        <v>12540</v>
      </c>
      <c r="Y918" s="59">
        <f t="shared" si="553"/>
        <v>14389.65</v>
      </c>
      <c r="Z918" t="str">
        <f t="shared" si="554"/>
        <v>Vencido</v>
      </c>
      <c r="AA918" s="39">
        <v>46122</v>
      </c>
      <c r="AB918" s="33">
        <f t="shared" si="555"/>
        <v>4</v>
      </c>
      <c r="AC918" s="33">
        <f t="shared" si="556"/>
        <v>15</v>
      </c>
      <c r="AD918" s="33">
        <f t="shared" si="557"/>
        <v>211</v>
      </c>
      <c r="AE918" s="36">
        <f t="shared" si="558"/>
        <v>0</v>
      </c>
      <c r="AF918" s="36">
        <f t="shared" si="559"/>
        <v>0</v>
      </c>
      <c r="AG918" s="36">
        <f t="shared" si="560"/>
        <v>12540</v>
      </c>
      <c r="AH918" s="36">
        <f t="shared" si="561"/>
        <v>0</v>
      </c>
    </row>
    <row r="919" spans="1:34" x14ac:dyDescent="0.35">
      <c r="A919" s="31" t="s">
        <v>894</v>
      </c>
      <c r="B919" s="31" t="s">
        <v>895</v>
      </c>
      <c r="C919" s="31" t="s">
        <v>545</v>
      </c>
      <c r="D919" s="31" t="s">
        <v>896</v>
      </c>
      <c r="E919" s="30">
        <v>45875</v>
      </c>
      <c r="F919" s="30">
        <v>45905</v>
      </c>
      <c r="G919" s="31" t="s">
        <v>395</v>
      </c>
      <c r="H919" s="31">
        <v>-14985</v>
      </c>
      <c r="I919" s="31">
        <v>-2397.6</v>
      </c>
      <c r="J919" s="31">
        <v>-17382.599999999999</v>
      </c>
      <c r="K919" s="31">
        <v>-17382.599999999999</v>
      </c>
      <c r="L919" s="31">
        <v>17382.599999999999</v>
      </c>
      <c r="M919" s="31" t="s">
        <v>504</v>
      </c>
      <c r="N919" s="31" t="s">
        <v>544</v>
      </c>
      <c r="P919" s="65">
        <f t="shared" si="544"/>
        <v>30</v>
      </c>
      <c r="Q919" t="str">
        <f t="shared" si="545"/>
        <v>Crédito</v>
      </c>
      <c r="R919">
        <f t="shared" si="546"/>
        <v>5</v>
      </c>
      <c r="S919">
        <f t="shared" si="547"/>
        <v>9</v>
      </c>
      <c r="T919">
        <f t="shared" si="548"/>
        <v>2025</v>
      </c>
      <c r="U919">
        <f t="shared" si="549"/>
        <v>6</v>
      </c>
      <c r="V919">
        <f t="shared" si="550"/>
        <v>8</v>
      </c>
      <c r="W919">
        <f t="shared" si="551"/>
        <v>2025</v>
      </c>
      <c r="X919" s="59">
        <f t="shared" si="552"/>
        <v>14985</v>
      </c>
      <c r="Y919" s="59">
        <f t="shared" si="553"/>
        <v>17382.599999999999</v>
      </c>
      <c r="Z919" t="str">
        <f t="shared" si="554"/>
        <v>Vencido</v>
      </c>
      <c r="AA919" s="39">
        <v>46122</v>
      </c>
      <c r="AB919" s="33">
        <f t="shared" si="555"/>
        <v>4</v>
      </c>
      <c r="AC919" s="33">
        <f t="shared" si="556"/>
        <v>15</v>
      </c>
      <c r="AD919" s="33">
        <f t="shared" si="557"/>
        <v>218</v>
      </c>
      <c r="AE919" s="36">
        <f t="shared" si="558"/>
        <v>0</v>
      </c>
      <c r="AF919" s="36">
        <f t="shared" si="559"/>
        <v>0</v>
      </c>
      <c r="AG919" s="36">
        <f t="shared" si="560"/>
        <v>14985</v>
      </c>
      <c r="AH919" s="36">
        <f t="shared" si="561"/>
        <v>0</v>
      </c>
    </row>
    <row r="920" spans="1:34" x14ac:dyDescent="0.35">
      <c r="A920" s="31" t="s">
        <v>897</v>
      </c>
      <c r="B920" s="31" t="s">
        <v>898</v>
      </c>
      <c r="C920" s="31" t="s">
        <v>545</v>
      </c>
      <c r="D920" s="31" t="s">
        <v>899</v>
      </c>
      <c r="E920" s="30">
        <v>45876</v>
      </c>
      <c r="F920" s="30">
        <v>45906</v>
      </c>
      <c r="G920" s="31" t="s">
        <v>395</v>
      </c>
      <c r="H920" s="31">
        <v>-26500</v>
      </c>
      <c r="I920" s="31">
        <v>-4240</v>
      </c>
      <c r="J920" s="31">
        <v>-30740</v>
      </c>
      <c r="K920" s="31">
        <v>-30740</v>
      </c>
      <c r="L920" s="31">
        <v>30740</v>
      </c>
      <c r="M920" s="31" t="s">
        <v>504</v>
      </c>
      <c r="N920" s="31" t="s">
        <v>544</v>
      </c>
      <c r="P920" s="65">
        <f t="shared" si="544"/>
        <v>30</v>
      </c>
      <c r="Q920" t="str">
        <f t="shared" si="545"/>
        <v>Crédito</v>
      </c>
      <c r="R920">
        <f t="shared" si="546"/>
        <v>6</v>
      </c>
      <c r="S920">
        <f t="shared" si="547"/>
        <v>9</v>
      </c>
      <c r="T920">
        <f t="shared" si="548"/>
        <v>2025</v>
      </c>
      <c r="U920">
        <f t="shared" si="549"/>
        <v>7</v>
      </c>
      <c r="V920">
        <f t="shared" si="550"/>
        <v>8</v>
      </c>
      <c r="W920">
        <f t="shared" si="551"/>
        <v>2025</v>
      </c>
      <c r="X920" s="59">
        <f t="shared" si="552"/>
        <v>26500</v>
      </c>
      <c r="Y920" s="59">
        <f t="shared" si="553"/>
        <v>30740</v>
      </c>
      <c r="Z920" t="str">
        <f t="shared" si="554"/>
        <v>Vencido</v>
      </c>
      <c r="AA920" s="39">
        <v>46122</v>
      </c>
      <c r="AB920" s="33">
        <f t="shared" si="555"/>
        <v>4</v>
      </c>
      <c r="AC920" s="33">
        <f t="shared" si="556"/>
        <v>15</v>
      </c>
      <c r="AD920" s="33">
        <f t="shared" si="557"/>
        <v>217</v>
      </c>
      <c r="AE920" s="36">
        <f t="shared" si="558"/>
        <v>0</v>
      </c>
      <c r="AF920" s="36">
        <f t="shared" si="559"/>
        <v>0</v>
      </c>
      <c r="AG920" s="36">
        <f t="shared" si="560"/>
        <v>26500</v>
      </c>
      <c r="AH920" s="36">
        <f t="shared" si="561"/>
        <v>0</v>
      </c>
    </row>
    <row r="921" spans="1:34" x14ac:dyDescent="0.35">
      <c r="A921" s="31" t="s">
        <v>900</v>
      </c>
      <c r="B921" s="31" t="s">
        <v>901</v>
      </c>
      <c r="C921" s="31" t="s">
        <v>545</v>
      </c>
      <c r="D921" s="31" t="s">
        <v>902</v>
      </c>
      <c r="E921" s="30">
        <v>45876</v>
      </c>
      <c r="F921" s="30">
        <v>45906</v>
      </c>
      <c r="G921" s="31" t="s">
        <v>401</v>
      </c>
      <c r="H921" s="31">
        <v>-17751.36</v>
      </c>
      <c r="I921" s="31">
        <v>-2840.22</v>
      </c>
      <c r="J921" s="31">
        <v>-20591.580000000002</v>
      </c>
      <c r="K921" s="31">
        <v>-1105.93</v>
      </c>
      <c r="L921" s="31">
        <v>1105.93</v>
      </c>
      <c r="M921" s="31" t="s">
        <v>504</v>
      </c>
      <c r="N921" s="31" t="s">
        <v>544</v>
      </c>
      <c r="P921" s="65">
        <f t="shared" ref="P921:P932" si="562">+F921-E921</f>
        <v>30</v>
      </c>
      <c r="Q921" t="str">
        <f t="shared" ref="Q921:Q932" si="563">IF(P921&gt;1,"Crédito","Contado")</f>
        <v>Crédito</v>
      </c>
      <c r="R921">
        <f t="shared" ref="R921:R932" si="564">DAY(F921)</f>
        <v>6</v>
      </c>
      <c r="S921">
        <f t="shared" ref="S921:S932" si="565">MONTH(F921)</f>
        <v>9</v>
      </c>
      <c r="T921">
        <f t="shared" ref="T921:T932" si="566">YEAR(F921)</f>
        <v>2025</v>
      </c>
      <c r="U921">
        <f t="shared" ref="U921:U932" si="567">DAY(E921)</f>
        <v>7</v>
      </c>
      <c r="V921">
        <f t="shared" ref="V921:V932" si="568">MONTH(E921)</f>
        <v>8</v>
      </c>
      <c r="W921">
        <f t="shared" ref="W921:W932" si="569">YEAR(E921)</f>
        <v>2025</v>
      </c>
      <c r="X921" s="59">
        <f t="shared" ref="X921:X932" si="570">+H921*-1</f>
        <v>17751.36</v>
      </c>
      <c r="Y921" s="59">
        <f t="shared" ref="Y921:Y932" si="571">+J921*-1</f>
        <v>20591.580000000002</v>
      </c>
      <c r="Z921" t="str">
        <f t="shared" ref="Z921:Z932" si="572">IF(F921&gt;AA921,"Vigente","Vencido")</f>
        <v>Vencido</v>
      </c>
      <c r="AA921" s="39">
        <v>46122</v>
      </c>
      <c r="AB921" s="33">
        <f t="shared" ref="AB921:AB931" si="573">MONTH(AA921)</f>
        <v>4</v>
      </c>
      <c r="AC921" s="33">
        <f t="shared" ref="AC921:AC931" si="574">WEEKNUM(AA921)</f>
        <v>15</v>
      </c>
      <c r="AD921" s="33">
        <f t="shared" ref="AD921:AD931" si="575">IF(Z921="Vencido",AA921-F921+1,0)</f>
        <v>217</v>
      </c>
      <c r="AE921" s="36">
        <f t="shared" ref="AE921:AE931" si="576">IF(AD921&gt;0,IF(AD921&lt;31,X921,0),0)</f>
        <v>0</v>
      </c>
      <c r="AF921" s="36">
        <f t="shared" ref="AF921:AF931" si="577">IF(AD921&gt;30,IF(AD921&lt;61,X921,0),0)</f>
        <v>0</v>
      </c>
      <c r="AG921" s="36">
        <f t="shared" ref="AG921:AG931" si="578">IF(AD921&gt;60,X921,0)</f>
        <v>17751.36</v>
      </c>
      <c r="AH921" s="36">
        <f t="shared" ref="AH921:AH931" si="579">IF(Z921="Vigente",X921,0)</f>
        <v>0</v>
      </c>
    </row>
    <row r="922" spans="1:34" x14ac:dyDescent="0.35">
      <c r="A922" s="13" t="s">
        <v>887</v>
      </c>
      <c r="B922" s="13" t="s">
        <v>888</v>
      </c>
      <c r="C922" s="13" t="s">
        <v>545</v>
      </c>
      <c r="D922" s="13" t="s">
        <v>889</v>
      </c>
      <c r="E922" s="70">
        <v>45868</v>
      </c>
      <c r="F922" s="70">
        <v>45898</v>
      </c>
      <c r="G922" s="13" t="s">
        <v>395</v>
      </c>
      <c r="H922" s="13">
        <v>-42400</v>
      </c>
      <c r="I922" s="13">
        <v>-6784</v>
      </c>
      <c r="J922" s="13">
        <v>-49184</v>
      </c>
      <c r="K922" s="13">
        <v>-49184</v>
      </c>
      <c r="L922" s="13">
        <v>49184</v>
      </c>
      <c r="M922" s="13" t="s">
        <v>504</v>
      </c>
      <c r="N922" s="31" t="s">
        <v>544</v>
      </c>
      <c r="P922" s="65">
        <f t="shared" si="562"/>
        <v>30</v>
      </c>
      <c r="Q922" t="str">
        <f t="shared" si="563"/>
        <v>Crédito</v>
      </c>
      <c r="R922">
        <f t="shared" si="564"/>
        <v>29</v>
      </c>
      <c r="S922">
        <f t="shared" si="565"/>
        <v>8</v>
      </c>
      <c r="T922">
        <f t="shared" si="566"/>
        <v>2025</v>
      </c>
      <c r="U922">
        <f t="shared" si="567"/>
        <v>30</v>
      </c>
      <c r="V922">
        <f t="shared" si="568"/>
        <v>7</v>
      </c>
      <c r="W922">
        <f t="shared" si="569"/>
        <v>2025</v>
      </c>
      <c r="X922" s="59">
        <f t="shared" si="570"/>
        <v>42400</v>
      </c>
      <c r="Y922" s="59">
        <f t="shared" si="571"/>
        <v>49184</v>
      </c>
      <c r="Z922" t="str">
        <f t="shared" si="572"/>
        <v>Vencido</v>
      </c>
      <c r="AA922" s="39">
        <v>46122</v>
      </c>
      <c r="AB922" s="33">
        <f t="shared" si="573"/>
        <v>4</v>
      </c>
      <c r="AC922" s="33">
        <f t="shared" si="574"/>
        <v>15</v>
      </c>
      <c r="AD922" s="33">
        <f t="shared" si="575"/>
        <v>225</v>
      </c>
      <c r="AE922" s="36">
        <f t="shared" si="576"/>
        <v>0</v>
      </c>
      <c r="AF922" s="36">
        <f t="shared" si="577"/>
        <v>0</v>
      </c>
      <c r="AG922" s="36">
        <f t="shared" si="578"/>
        <v>42400</v>
      </c>
      <c r="AH922" s="36">
        <f t="shared" si="579"/>
        <v>0</v>
      </c>
    </row>
    <row r="923" spans="1:34" x14ac:dyDescent="0.35">
      <c r="A923" s="31" t="s">
        <v>881</v>
      </c>
      <c r="B923" s="31" t="s">
        <v>882</v>
      </c>
      <c r="C923" s="31" t="s">
        <v>805</v>
      </c>
      <c r="D923" s="31" t="s">
        <v>883</v>
      </c>
      <c r="E923" s="30">
        <v>45862</v>
      </c>
      <c r="F923" s="30">
        <v>45922</v>
      </c>
      <c r="G923" s="31" t="s">
        <v>401</v>
      </c>
      <c r="H923" s="31">
        <v>-494823.65707411018</v>
      </c>
      <c r="I923" s="31">
        <v>-79171.785131857629</v>
      </c>
      <c r="J923" s="31">
        <v>-573995.44220596773</v>
      </c>
      <c r="K923" s="31">
        <v>-68904</v>
      </c>
      <c r="L923" s="31">
        <v>68904</v>
      </c>
      <c r="M923" s="31" t="s">
        <v>504</v>
      </c>
      <c r="N923" s="31" t="s">
        <v>544</v>
      </c>
      <c r="P923" s="65">
        <f t="shared" si="562"/>
        <v>60</v>
      </c>
      <c r="Q923" t="str">
        <f t="shared" si="563"/>
        <v>Crédito</v>
      </c>
      <c r="R923">
        <f t="shared" si="564"/>
        <v>22</v>
      </c>
      <c r="S923">
        <f t="shared" si="565"/>
        <v>9</v>
      </c>
      <c r="T923">
        <f t="shared" si="566"/>
        <v>2025</v>
      </c>
      <c r="U923">
        <f t="shared" si="567"/>
        <v>24</v>
      </c>
      <c r="V923">
        <f t="shared" si="568"/>
        <v>7</v>
      </c>
      <c r="W923">
        <f t="shared" si="569"/>
        <v>2025</v>
      </c>
      <c r="X923" s="59">
        <f t="shared" si="570"/>
        <v>494823.65707411018</v>
      </c>
      <c r="Y923" s="59">
        <f t="shared" si="571"/>
        <v>573995.44220596773</v>
      </c>
      <c r="Z923" t="str">
        <f t="shared" si="572"/>
        <v>Vencido</v>
      </c>
      <c r="AA923" s="39">
        <v>46122</v>
      </c>
      <c r="AB923" s="33">
        <f t="shared" si="573"/>
        <v>4</v>
      </c>
      <c r="AC923" s="33">
        <f t="shared" si="574"/>
        <v>15</v>
      </c>
      <c r="AD923" s="33">
        <f t="shared" si="575"/>
        <v>201</v>
      </c>
      <c r="AE923" s="36">
        <f t="shared" si="576"/>
        <v>0</v>
      </c>
      <c r="AF923" s="36">
        <f t="shared" si="577"/>
        <v>0</v>
      </c>
      <c r="AG923" s="36">
        <f t="shared" si="578"/>
        <v>494823.65707411018</v>
      </c>
      <c r="AH923" s="36">
        <f t="shared" si="579"/>
        <v>0</v>
      </c>
    </row>
    <row r="924" spans="1:34" x14ac:dyDescent="0.35">
      <c r="A924" s="31" t="s">
        <v>874</v>
      </c>
      <c r="B924" s="31" t="s">
        <v>875</v>
      </c>
      <c r="C924" s="31" t="s">
        <v>545</v>
      </c>
      <c r="D924" s="31" t="s">
        <v>876</v>
      </c>
      <c r="E924" s="30">
        <v>45855</v>
      </c>
      <c r="F924" s="30">
        <v>45885</v>
      </c>
      <c r="G924" s="31" t="s">
        <v>395</v>
      </c>
      <c r="H924" s="31">
        <v>-7600</v>
      </c>
      <c r="I924" s="31">
        <v>-1216</v>
      </c>
      <c r="J924" s="31">
        <v>-8816</v>
      </c>
      <c r="K924" s="31">
        <v>-8816</v>
      </c>
      <c r="L924" s="31">
        <v>8816</v>
      </c>
      <c r="M924" s="31" t="s">
        <v>504</v>
      </c>
      <c r="N924" s="31" t="s">
        <v>544</v>
      </c>
      <c r="P924" s="65">
        <f t="shared" si="562"/>
        <v>30</v>
      </c>
      <c r="Q924" t="str">
        <f t="shared" si="563"/>
        <v>Crédito</v>
      </c>
      <c r="R924">
        <f t="shared" si="564"/>
        <v>16</v>
      </c>
      <c r="S924">
        <f t="shared" si="565"/>
        <v>8</v>
      </c>
      <c r="T924">
        <f t="shared" si="566"/>
        <v>2025</v>
      </c>
      <c r="U924">
        <f t="shared" si="567"/>
        <v>17</v>
      </c>
      <c r="V924">
        <f t="shared" si="568"/>
        <v>7</v>
      </c>
      <c r="W924">
        <f t="shared" si="569"/>
        <v>2025</v>
      </c>
      <c r="X924" s="59">
        <f t="shared" si="570"/>
        <v>7600</v>
      </c>
      <c r="Y924" s="59">
        <f t="shared" si="571"/>
        <v>8816</v>
      </c>
      <c r="Z924" t="str">
        <f t="shared" si="572"/>
        <v>Vencido</v>
      </c>
      <c r="AA924" s="39">
        <v>46122</v>
      </c>
      <c r="AB924" s="33">
        <f t="shared" si="573"/>
        <v>4</v>
      </c>
      <c r="AC924" s="33">
        <f t="shared" si="574"/>
        <v>15</v>
      </c>
      <c r="AD924" s="33">
        <f t="shared" si="575"/>
        <v>238</v>
      </c>
      <c r="AE924" s="36">
        <f t="shared" si="576"/>
        <v>0</v>
      </c>
      <c r="AF924" s="36">
        <f t="shared" si="577"/>
        <v>0</v>
      </c>
      <c r="AG924" s="36">
        <f t="shared" si="578"/>
        <v>7600</v>
      </c>
      <c r="AH924" s="36">
        <f t="shared" si="579"/>
        <v>0</v>
      </c>
    </row>
    <row r="925" spans="1:34" x14ac:dyDescent="0.35">
      <c r="A925" s="31" t="s">
        <v>877</v>
      </c>
      <c r="B925" s="31" t="s">
        <v>878</v>
      </c>
      <c r="C925" s="31" t="s">
        <v>798</v>
      </c>
      <c r="D925" s="31" t="s">
        <v>879</v>
      </c>
      <c r="E925" s="30">
        <v>45853</v>
      </c>
      <c r="F925" s="30">
        <v>45883</v>
      </c>
      <c r="G925" s="31" t="s">
        <v>395</v>
      </c>
      <c r="H925" s="31">
        <v>-12151.9</v>
      </c>
      <c r="I925" s="31">
        <v>151.9</v>
      </c>
      <c r="J925" s="31">
        <v>-12000</v>
      </c>
      <c r="K925" s="31">
        <v>-12000</v>
      </c>
      <c r="L925" s="31">
        <v>12000</v>
      </c>
      <c r="M925" s="31" t="s">
        <v>504</v>
      </c>
      <c r="N925" s="31" t="s">
        <v>544</v>
      </c>
      <c r="P925" s="65">
        <f t="shared" si="562"/>
        <v>30</v>
      </c>
      <c r="Q925" t="str">
        <f t="shared" si="563"/>
        <v>Crédito</v>
      </c>
      <c r="R925">
        <f t="shared" si="564"/>
        <v>14</v>
      </c>
      <c r="S925">
        <f t="shared" si="565"/>
        <v>8</v>
      </c>
      <c r="T925">
        <f t="shared" si="566"/>
        <v>2025</v>
      </c>
      <c r="U925">
        <f t="shared" si="567"/>
        <v>15</v>
      </c>
      <c r="V925">
        <f t="shared" si="568"/>
        <v>7</v>
      </c>
      <c r="W925">
        <f t="shared" si="569"/>
        <v>2025</v>
      </c>
      <c r="X925" s="59">
        <f t="shared" si="570"/>
        <v>12151.9</v>
      </c>
      <c r="Y925" s="59">
        <f t="shared" si="571"/>
        <v>12000</v>
      </c>
      <c r="Z925" t="str">
        <f t="shared" si="572"/>
        <v>Vencido</v>
      </c>
      <c r="AA925" s="39">
        <v>46122</v>
      </c>
      <c r="AB925" s="33">
        <f t="shared" si="573"/>
        <v>4</v>
      </c>
      <c r="AC925" s="33">
        <f t="shared" si="574"/>
        <v>15</v>
      </c>
      <c r="AD925" s="33">
        <f t="shared" si="575"/>
        <v>240</v>
      </c>
      <c r="AE925" s="36">
        <f t="shared" si="576"/>
        <v>0</v>
      </c>
      <c r="AF925" s="36">
        <f t="shared" si="577"/>
        <v>0</v>
      </c>
      <c r="AG925" s="36">
        <f t="shared" si="578"/>
        <v>12151.9</v>
      </c>
      <c r="AH925" s="36">
        <f t="shared" si="579"/>
        <v>0</v>
      </c>
    </row>
    <row r="926" spans="1:34" x14ac:dyDescent="0.35">
      <c r="A926" s="31" t="s">
        <v>868</v>
      </c>
      <c r="B926" s="31" t="s">
        <v>869</v>
      </c>
      <c r="C926" s="31" t="s">
        <v>545</v>
      </c>
      <c r="D926" s="31" t="s">
        <v>870</v>
      </c>
      <c r="E926" s="30">
        <v>45854</v>
      </c>
      <c r="F926" s="30">
        <v>45884</v>
      </c>
      <c r="G926" s="31" t="s">
        <v>401</v>
      </c>
      <c r="H926" s="31">
        <v>-36360.620000000003</v>
      </c>
      <c r="I926" s="31">
        <v>-5817.7</v>
      </c>
      <c r="J926" s="31">
        <v>-42178.32</v>
      </c>
      <c r="K926" s="31">
        <v>-2238.8000000000002</v>
      </c>
      <c r="L926" s="31">
        <v>2238.8000000000002</v>
      </c>
      <c r="M926" s="31" t="s">
        <v>504</v>
      </c>
      <c r="N926" s="31" t="s">
        <v>544</v>
      </c>
      <c r="P926" s="65">
        <f t="shared" si="562"/>
        <v>30</v>
      </c>
      <c r="Q926" t="str">
        <f t="shared" si="563"/>
        <v>Crédito</v>
      </c>
      <c r="R926">
        <f t="shared" si="564"/>
        <v>15</v>
      </c>
      <c r="S926">
        <f t="shared" si="565"/>
        <v>8</v>
      </c>
      <c r="T926">
        <f t="shared" si="566"/>
        <v>2025</v>
      </c>
      <c r="U926">
        <f t="shared" si="567"/>
        <v>16</v>
      </c>
      <c r="V926">
        <f t="shared" si="568"/>
        <v>7</v>
      </c>
      <c r="W926">
        <f t="shared" si="569"/>
        <v>2025</v>
      </c>
      <c r="X926" s="59">
        <f t="shared" si="570"/>
        <v>36360.620000000003</v>
      </c>
      <c r="Y926" s="59">
        <f t="shared" si="571"/>
        <v>42178.32</v>
      </c>
      <c r="Z926" t="str">
        <f t="shared" si="572"/>
        <v>Vencido</v>
      </c>
      <c r="AA926" s="39">
        <v>46122</v>
      </c>
      <c r="AB926" s="33">
        <f t="shared" si="573"/>
        <v>4</v>
      </c>
      <c r="AC926" s="33">
        <f t="shared" si="574"/>
        <v>15</v>
      </c>
      <c r="AD926" s="33">
        <f t="shared" si="575"/>
        <v>239</v>
      </c>
      <c r="AE926" s="36">
        <f t="shared" si="576"/>
        <v>0</v>
      </c>
      <c r="AF926" s="36">
        <f t="shared" si="577"/>
        <v>0</v>
      </c>
      <c r="AG926" s="36">
        <f t="shared" si="578"/>
        <v>36360.620000000003</v>
      </c>
      <c r="AH926" s="36">
        <f t="shared" si="579"/>
        <v>0</v>
      </c>
    </row>
    <row r="927" spans="1:34" x14ac:dyDescent="0.35">
      <c r="A927" s="31" t="s">
        <v>871</v>
      </c>
      <c r="B927" s="31" t="s">
        <v>872</v>
      </c>
      <c r="C927" s="31" t="s">
        <v>545</v>
      </c>
      <c r="D927" s="31" t="s">
        <v>873</v>
      </c>
      <c r="E927" s="30">
        <v>45854</v>
      </c>
      <c r="F927" s="30">
        <v>45884</v>
      </c>
      <c r="G927" s="31" t="s">
        <v>401</v>
      </c>
      <c r="H927" s="31">
        <v>-30520.31</v>
      </c>
      <c r="I927" s="31">
        <v>-4883.25</v>
      </c>
      <c r="J927" s="31">
        <v>-35403.56</v>
      </c>
      <c r="K927" s="31">
        <v>-1879.2</v>
      </c>
      <c r="L927" s="31">
        <v>1879.2</v>
      </c>
      <c r="M927" s="31" t="s">
        <v>504</v>
      </c>
      <c r="N927" s="31" t="s">
        <v>544</v>
      </c>
      <c r="P927" s="65">
        <f t="shared" si="562"/>
        <v>30</v>
      </c>
      <c r="Q927" t="str">
        <f t="shared" si="563"/>
        <v>Crédito</v>
      </c>
      <c r="R927">
        <f t="shared" si="564"/>
        <v>15</v>
      </c>
      <c r="S927">
        <f t="shared" si="565"/>
        <v>8</v>
      </c>
      <c r="T927">
        <f t="shared" si="566"/>
        <v>2025</v>
      </c>
      <c r="U927">
        <f t="shared" si="567"/>
        <v>16</v>
      </c>
      <c r="V927">
        <f t="shared" si="568"/>
        <v>7</v>
      </c>
      <c r="W927">
        <f t="shared" si="569"/>
        <v>2025</v>
      </c>
      <c r="X927" s="59">
        <f t="shared" si="570"/>
        <v>30520.31</v>
      </c>
      <c r="Y927" s="59">
        <f t="shared" si="571"/>
        <v>35403.56</v>
      </c>
      <c r="Z927" t="str">
        <f t="shared" si="572"/>
        <v>Vencido</v>
      </c>
      <c r="AA927" s="39">
        <v>46122</v>
      </c>
      <c r="AB927" s="33">
        <f t="shared" si="573"/>
        <v>4</v>
      </c>
      <c r="AC927" s="33">
        <f t="shared" si="574"/>
        <v>15</v>
      </c>
      <c r="AD927" s="33">
        <f t="shared" si="575"/>
        <v>239</v>
      </c>
      <c r="AE927" s="36">
        <f t="shared" si="576"/>
        <v>0</v>
      </c>
      <c r="AF927" s="36">
        <f t="shared" si="577"/>
        <v>0</v>
      </c>
      <c r="AG927" s="36">
        <f t="shared" si="578"/>
        <v>30520.31</v>
      </c>
      <c r="AH927" s="36">
        <f t="shared" si="579"/>
        <v>0</v>
      </c>
    </row>
    <row r="928" spans="1:34" x14ac:dyDescent="0.35">
      <c r="A928" s="31" t="s">
        <v>860</v>
      </c>
      <c r="B928" s="31" t="s">
        <v>861</v>
      </c>
      <c r="C928" s="31" t="s">
        <v>798</v>
      </c>
      <c r="D928" s="31" t="s">
        <v>862</v>
      </c>
      <c r="E928" s="30">
        <v>45835</v>
      </c>
      <c r="F928" s="30">
        <v>45865</v>
      </c>
      <c r="G928" s="31" t="s">
        <v>401</v>
      </c>
      <c r="H928" s="31">
        <v>-17003.52</v>
      </c>
      <c r="I928" s="31">
        <v>-2720.56</v>
      </c>
      <c r="J928" s="31">
        <v>-19724.080000000002</v>
      </c>
      <c r="K928" s="31">
        <v>-1044</v>
      </c>
      <c r="L928" s="31">
        <v>1044</v>
      </c>
      <c r="M928" s="31" t="s">
        <v>504</v>
      </c>
      <c r="N928" s="31" t="s">
        <v>544</v>
      </c>
      <c r="P928" s="65">
        <f t="shared" si="562"/>
        <v>30</v>
      </c>
      <c r="Q928" t="str">
        <f t="shared" si="563"/>
        <v>Crédito</v>
      </c>
      <c r="R928">
        <f t="shared" si="564"/>
        <v>27</v>
      </c>
      <c r="S928">
        <f t="shared" si="565"/>
        <v>7</v>
      </c>
      <c r="T928">
        <f t="shared" si="566"/>
        <v>2025</v>
      </c>
      <c r="U928">
        <f t="shared" si="567"/>
        <v>27</v>
      </c>
      <c r="V928">
        <f t="shared" si="568"/>
        <v>6</v>
      </c>
      <c r="W928">
        <f t="shared" si="569"/>
        <v>2025</v>
      </c>
      <c r="X928" s="59">
        <f t="shared" si="570"/>
        <v>17003.52</v>
      </c>
      <c r="Y928" s="59">
        <f t="shared" si="571"/>
        <v>19724.080000000002</v>
      </c>
      <c r="Z928" t="str">
        <f t="shared" si="572"/>
        <v>Vencido</v>
      </c>
      <c r="AA928" s="39">
        <v>46122</v>
      </c>
      <c r="AB928" s="33">
        <f t="shared" si="573"/>
        <v>4</v>
      </c>
      <c r="AC928" s="33">
        <f t="shared" si="574"/>
        <v>15</v>
      </c>
      <c r="AD928" s="33">
        <f t="shared" si="575"/>
        <v>258</v>
      </c>
      <c r="AE928" s="36">
        <f t="shared" si="576"/>
        <v>0</v>
      </c>
      <c r="AF928" s="36">
        <f t="shared" si="577"/>
        <v>0</v>
      </c>
      <c r="AG928" s="36">
        <f t="shared" si="578"/>
        <v>17003.52</v>
      </c>
      <c r="AH928" s="36">
        <f t="shared" si="579"/>
        <v>0</v>
      </c>
    </row>
    <row r="929" spans="1:34" x14ac:dyDescent="0.35">
      <c r="A929" s="31" t="s">
        <v>764</v>
      </c>
      <c r="B929" s="31" t="s">
        <v>765</v>
      </c>
      <c r="C929" s="31" t="s">
        <v>749</v>
      </c>
      <c r="D929" s="31" t="s">
        <v>766</v>
      </c>
      <c r="E929" s="30">
        <v>45635</v>
      </c>
      <c r="F929" s="30">
        <v>45650</v>
      </c>
      <c r="G929" s="31" t="s">
        <v>401</v>
      </c>
      <c r="H929" s="31">
        <v>-48546</v>
      </c>
      <c r="I929" s="31">
        <v>-7767.36</v>
      </c>
      <c r="J929" s="31">
        <v>-56313.36</v>
      </c>
      <c r="K929" s="31">
        <v>-2784</v>
      </c>
      <c r="L929" s="31">
        <v>2784</v>
      </c>
      <c r="M929" s="31" t="s">
        <v>504</v>
      </c>
      <c r="N929" s="31" t="s">
        <v>544</v>
      </c>
      <c r="P929" s="65">
        <f t="shared" si="562"/>
        <v>15</v>
      </c>
      <c r="Q929" t="str">
        <f t="shared" si="563"/>
        <v>Crédito</v>
      </c>
      <c r="R929">
        <f t="shared" si="564"/>
        <v>24</v>
      </c>
      <c r="S929">
        <f t="shared" si="565"/>
        <v>12</v>
      </c>
      <c r="T929">
        <f t="shared" si="566"/>
        <v>2024</v>
      </c>
      <c r="U929">
        <f t="shared" si="567"/>
        <v>9</v>
      </c>
      <c r="V929">
        <f t="shared" si="568"/>
        <v>12</v>
      </c>
      <c r="W929">
        <f t="shared" si="569"/>
        <v>2024</v>
      </c>
      <c r="X929" s="59">
        <f t="shared" si="570"/>
        <v>48546</v>
      </c>
      <c r="Y929" s="59">
        <f t="shared" si="571"/>
        <v>56313.36</v>
      </c>
      <c r="Z929" t="str">
        <f t="shared" si="572"/>
        <v>Vencido</v>
      </c>
      <c r="AA929" s="39">
        <v>46122</v>
      </c>
      <c r="AB929" s="33">
        <f t="shared" si="573"/>
        <v>4</v>
      </c>
      <c r="AC929" s="33">
        <f t="shared" si="574"/>
        <v>15</v>
      </c>
      <c r="AD929" s="33">
        <f t="shared" si="575"/>
        <v>473</v>
      </c>
      <c r="AE929" s="36">
        <f t="shared" si="576"/>
        <v>0</v>
      </c>
      <c r="AF929" s="36">
        <f t="shared" si="577"/>
        <v>0</v>
      </c>
      <c r="AG929" s="36">
        <f t="shared" si="578"/>
        <v>48546</v>
      </c>
      <c r="AH929" s="36">
        <f t="shared" si="579"/>
        <v>0</v>
      </c>
    </row>
    <row r="930" spans="1:34" x14ac:dyDescent="0.35">
      <c r="A930" s="31" t="s">
        <v>754</v>
      </c>
      <c r="B930" s="31" t="s">
        <v>755</v>
      </c>
      <c r="C930" s="31" t="s">
        <v>549</v>
      </c>
      <c r="D930" s="31" t="s">
        <v>756</v>
      </c>
      <c r="E930" s="30">
        <v>45597</v>
      </c>
      <c r="F930" s="30">
        <v>45627</v>
      </c>
      <c r="G930" s="31" t="s">
        <v>401</v>
      </c>
      <c r="H930" s="31">
        <v>-64633.93</v>
      </c>
      <c r="I930" s="31">
        <v>-10341.51</v>
      </c>
      <c r="J930" s="31">
        <v>-74975.44</v>
      </c>
      <c r="K930" s="31">
        <v>-3741.7</v>
      </c>
      <c r="L930" s="31">
        <v>3741.7</v>
      </c>
      <c r="M930" s="31" t="s">
        <v>504</v>
      </c>
      <c r="N930" s="31" t="s">
        <v>544</v>
      </c>
      <c r="P930" s="65">
        <f t="shared" si="562"/>
        <v>30</v>
      </c>
      <c r="Q930" t="str">
        <f t="shared" si="563"/>
        <v>Crédito</v>
      </c>
      <c r="R930">
        <f t="shared" si="564"/>
        <v>1</v>
      </c>
      <c r="S930">
        <f t="shared" si="565"/>
        <v>12</v>
      </c>
      <c r="T930">
        <f t="shared" si="566"/>
        <v>2024</v>
      </c>
      <c r="U930">
        <f t="shared" si="567"/>
        <v>1</v>
      </c>
      <c r="V930">
        <f t="shared" si="568"/>
        <v>11</v>
      </c>
      <c r="W930">
        <f t="shared" si="569"/>
        <v>2024</v>
      </c>
      <c r="X930" s="59">
        <f t="shared" si="570"/>
        <v>64633.93</v>
      </c>
      <c r="Y930" s="59">
        <f t="shared" si="571"/>
        <v>74975.44</v>
      </c>
      <c r="Z930" t="str">
        <f t="shared" si="572"/>
        <v>Vencido</v>
      </c>
      <c r="AA930" s="39">
        <v>46122</v>
      </c>
      <c r="AB930" s="33">
        <f t="shared" si="573"/>
        <v>4</v>
      </c>
      <c r="AC930" s="33">
        <f t="shared" si="574"/>
        <v>15</v>
      </c>
      <c r="AD930" s="33">
        <f t="shared" si="575"/>
        <v>496</v>
      </c>
      <c r="AE930" s="36">
        <f t="shared" si="576"/>
        <v>0</v>
      </c>
      <c r="AF930" s="36">
        <f t="shared" si="577"/>
        <v>0</v>
      </c>
      <c r="AG930" s="36">
        <f t="shared" si="578"/>
        <v>64633.93</v>
      </c>
      <c r="AH930" s="36">
        <f t="shared" si="579"/>
        <v>0</v>
      </c>
    </row>
    <row r="931" spans="1:34" x14ac:dyDescent="0.35">
      <c r="A931" s="31" t="s">
        <v>757</v>
      </c>
      <c r="B931" s="31" t="s">
        <v>758</v>
      </c>
      <c r="C931" s="31" t="s">
        <v>549</v>
      </c>
      <c r="D931" s="31" t="s">
        <v>759</v>
      </c>
      <c r="E931" s="30">
        <v>45597</v>
      </c>
      <c r="F931" s="30">
        <v>45627</v>
      </c>
      <c r="G931" s="31" t="s">
        <v>401</v>
      </c>
      <c r="H931" s="31">
        <v>-41037.410000000003</v>
      </c>
      <c r="I931" s="31">
        <v>-6565.99</v>
      </c>
      <c r="J931" s="31">
        <v>-47603.4</v>
      </c>
      <c r="K931" s="31">
        <v>-2375.6799999999998</v>
      </c>
      <c r="L931" s="31">
        <v>2375.6799999999998</v>
      </c>
      <c r="M931" s="31" t="s">
        <v>504</v>
      </c>
      <c r="N931" s="31" t="s">
        <v>544</v>
      </c>
      <c r="P931" s="65">
        <f t="shared" si="562"/>
        <v>30</v>
      </c>
      <c r="Q931" t="str">
        <f t="shared" si="563"/>
        <v>Crédito</v>
      </c>
      <c r="R931">
        <f t="shared" si="564"/>
        <v>1</v>
      </c>
      <c r="S931">
        <f t="shared" si="565"/>
        <v>12</v>
      </c>
      <c r="T931">
        <f t="shared" si="566"/>
        <v>2024</v>
      </c>
      <c r="U931">
        <f t="shared" si="567"/>
        <v>1</v>
      </c>
      <c r="V931">
        <f t="shared" si="568"/>
        <v>11</v>
      </c>
      <c r="W931">
        <f t="shared" si="569"/>
        <v>2024</v>
      </c>
      <c r="X931" s="59">
        <f t="shared" si="570"/>
        <v>41037.410000000003</v>
      </c>
      <c r="Y931" s="59">
        <f t="shared" si="571"/>
        <v>47603.4</v>
      </c>
      <c r="Z931" t="str">
        <f t="shared" si="572"/>
        <v>Vencido</v>
      </c>
      <c r="AA931" s="39">
        <v>46122</v>
      </c>
      <c r="AB931" s="33">
        <f t="shared" si="573"/>
        <v>4</v>
      </c>
      <c r="AC931" s="33">
        <f t="shared" si="574"/>
        <v>15</v>
      </c>
      <c r="AD931" s="33">
        <f t="shared" si="575"/>
        <v>496</v>
      </c>
      <c r="AE931" s="36">
        <f t="shared" si="576"/>
        <v>0</v>
      </c>
      <c r="AF931" s="36">
        <f t="shared" si="577"/>
        <v>0</v>
      </c>
      <c r="AG931" s="36">
        <f t="shared" si="578"/>
        <v>41037.410000000003</v>
      </c>
      <c r="AH931" s="36">
        <f t="shared" si="579"/>
        <v>0</v>
      </c>
    </row>
    <row r="932" spans="1:34" x14ac:dyDescent="0.35">
      <c r="A932" s="31" t="s">
        <v>751</v>
      </c>
      <c r="B932" s="31" t="s">
        <v>752</v>
      </c>
      <c r="C932" s="31" t="s">
        <v>549</v>
      </c>
      <c r="D932" s="31" t="s">
        <v>753</v>
      </c>
      <c r="E932" s="30">
        <v>45600</v>
      </c>
      <c r="F932" s="30">
        <v>45630</v>
      </c>
      <c r="G932" s="31" t="s">
        <v>395</v>
      </c>
      <c r="H932" s="31">
        <v>-10340</v>
      </c>
      <c r="I932" s="31">
        <v>-1654.4</v>
      </c>
      <c r="J932" s="31">
        <v>-11994.4</v>
      </c>
      <c r="K932" s="31">
        <v>-11994.4</v>
      </c>
      <c r="L932" s="31">
        <v>11994.4</v>
      </c>
      <c r="M932" s="31" t="s">
        <v>504</v>
      </c>
      <c r="N932" s="31" t="s">
        <v>544</v>
      </c>
      <c r="P932" s="65">
        <f t="shared" si="562"/>
        <v>30</v>
      </c>
      <c r="Q932" t="str">
        <f t="shared" si="563"/>
        <v>Crédito</v>
      </c>
      <c r="R932">
        <f t="shared" si="564"/>
        <v>4</v>
      </c>
      <c r="S932">
        <f t="shared" si="565"/>
        <v>12</v>
      </c>
      <c r="T932">
        <f t="shared" si="566"/>
        <v>2024</v>
      </c>
      <c r="U932">
        <f t="shared" si="567"/>
        <v>4</v>
      </c>
      <c r="V932">
        <f t="shared" si="568"/>
        <v>11</v>
      </c>
      <c r="W932">
        <f t="shared" si="569"/>
        <v>2024</v>
      </c>
      <c r="X932" s="59">
        <f t="shared" si="570"/>
        <v>10340</v>
      </c>
      <c r="Y932" s="59">
        <f t="shared" si="571"/>
        <v>11994.4</v>
      </c>
      <c r="Z932" t="str">
        <f t="shared" si="572"/>
        <v>Vencido</v>
      </c>
      <c r="AA932" s="39">
        <v>46122</v>
      </c>
      <c r="AB932" s="33">
        <f t="shared" ref="AB932" si="580">MONTH(AA932)</f>
        <v>4</v>
      </c>
      <c r="AC932" s="33">
        <f t="shared" ref="AC932" si="581">WEEKNUM(AA932)</f>
        <v>15</v>
      </c>
      <c r="AD932" s="33">
        <f t="shared" ref="AD932" si="582">IF(Z932="Vencido",AA932-F932+1,0)</f>
        <v>493</v>
      </c>
      <c r="AE932" s="36">
        <f t="shared" ref="AE932" si="583">IF(AD932&gt;0,IF(AD932&lt;31,X932,0),0)</f>
        <v>0</v>
      </c>
      <c r="AF932" s="36">
        <f t="shared" ref="AF932" si="584">IF(AD932&gt;30,IF(AD932&lt;61,X932,0),0)</f>
        <v>0</v>
      </c>
      <c r="AG932" s="36">
        <f t="shared" ref="AG932" si="585">IF(AD932&gt;60,X932,0)</f>
        <v>10340</v>
      </c>
      <c r="AH932" s="36">
        <f t="shared" ref="AH932" si="586">IF(Z932="Vigente",X932,0)</f>
        <v>0</v>
      </c>
    </row>
    <row r="933" spans="1:34" x14ac:dyDescent="0.35">
      <c r="A933" s="13" t="s">
        <v>1753</v>
      </c>
      <c r="B933" s="13" t="s">
        <v>1754</v>
      </c>
      <c r="C933" s="13" t="s">
        <v>801</v>
      </c>
      <c r="D933" s="13" t="s">
        <v>1755</v>
      </c>
      <c r="E933" s="70">
        <v>46112</v>
      </c>
      <c r="F933" s="70">
        <v>46142</v>
      </c>
      <c r="G933" s="13" t="s">
        <v>395</v>
      </c>
      <c r="H933" s="13">
        <v>-39888</v>
      </c>
      <c r="I933" s="13">
        <v>-6382.08</v>
      </c>
      <c r="J933" s="13">
        <v>-46270.080000000002</v>
      </c>
      <c r="K933" s="13">
        <v>-46270.080000000002</v>
      </c>
      <c r="L933" s="13">
        <v>46270.080000000002</v>
      </c>
      <c r="M933" s="13" t="s">
        <v>504</v>
      </c>
      <c r="N933" s="31" t="s">
        <v>544</v>
      </c>
      <c r="P933" s="65">
        <f t="shared" ref="P933:P937" si="587">+F933-E933</f>
        <v>30</v>
      </c>
      <c r="Q933" t="str">
        <f t="shared" ref="Q933:Q937" si="588">IF(P933&gt;1,"Crédito","Contado")</f>
        <v>Crédito</v>
      </c>
      <c r="R933">
        <f t="shared" ref="R933:R937" si="589">DAY(F933)</f>
        <v>30</v>
      </c>
      <c r="S933">
        <f t="shared" ref="S933:S937" si="590">MONTH(F933)</f>
        <v>4</v>
      </c>
      <c r="T933">
        <f t="shared" ref="T933:T937" si="591">YEAR(F933)</f>
        <v>2026</v>
      </c>
      <c r="U933">
        <f t="shared" ref="U933:U937" si="592">DAY(E933)</f>
        <v>31</v>
      </c>
      <c r="V933">
        <f t="shared" ref="V933:V937" si="593">MONTH(E933)</f>
        <v>3</v>
      </c>
      <c r="W933">
        <f t="shared" ref="W933:W937" si="594">YEAR(E933)</f>
        <v>2026</v>
      </c>
      <c r="X933" s="59">
        <f t="shared" ref="X933:X937" si="595">+H933*-1</f>
        <v>39888</v>
      </c>
      <c r="Y933" s="59">
        <f t="shared" ref="Y933:Y937" si="596">+J933*-1</f>
        <v>46270.080000000002</v>
      </c>
      <c r="Z933" t="str">
        <f t="shared" ref="Z933:Z937" si="597">IF(F933&gt;AA933,"Vigente","Vencido")</f>
        <v>Vigente</v>
      </c>
      <c r="AA933" s="39">
        <v>46112</v>
      </c>
      <c r="AB933" s="33">
        <f t="shared" ref="AB933:AB937" si="598">MONTH(AA933)</f>
        <v>3</v>
      </c>
      <c r="AC933" s="33">
        <f t="shared" ref="AC933:AC937" si="599">WEEKNUM(AA933)</f>
        <v>14</v>
      </c>
      <c r="AD933" s="33">
        <f t="shared" ref="AD933:AD937" si="600">IF(Z933="Vencido",AA933-F933+1,0)</f>
        <v>0</v>
      </c>
      <c r="AE933" s="36">
        <f t="shared" ref="AE933:AE937" si="601">IF(AD933&gt;0,IF(AD933&lt;31,X933,0),0)</f>
        <v>0</v>
      </c>
      <c r="AF933" s="36">
        <f t="shared" ref="AF933:AF937" si="602">IF(AD933&gt;30,IF(AD933&lt;61,X933,0),0)</f>
        <v>0</v>
      </c>
      <c r="AG933" s="36">
        <f t="shared" ref="AG933:AG937" si="603">IF(AD933&gt;60,X933,0)</f>
        <v>0</v>
      </c>
      <c r="AH933" s="36">
        <f t="shared" ref="AH933:AH937" si="604">IF(Z933="Vigente",X933,0)</f>
        <v>39888</v>
      </c>
    </row>
    <row r="934" spans="1:34" x14ac:dyDescent="0.35">
      <c r="A934" s="13" t="s">
        <v>1756</v>
      </c>
      <c r="B934" s="13" t="s">
        <v>1757</v>
      </c>
      <c r="C934" s="13" t="s">
        <v>674</v>
      </c>
      <c r="D934" s="13" t="s">
        <v>1758</v>
      </c>
      <c r="E934" s="70">
        <v>46087</v>
      </c>
      <c r="F934" s="70">
        <v>46117</v>
      </c>
      <c r="G934" s="13" t="s">
        <v>401</v>
      </c>
      <c r="H934" s="13">
        <v>-19798.240000000002</v>
      </c>
      <c r="I934" s="13"/>
      <c r="J934" s="13">
        <v>-19798.240000000002</v>
      </c>
      <c r="K934" s="13">
        <v>-1120</v>
      </c>
      <c r="L934" s="13">
        <v>1120</v>
      </c>
      <c r="M934" s="13" t="s">
        <v>504</v>
      </c>
      <c r="N934" s="31" t="s">
        <v>544</v>
      </c>
      <c r="P934" s="65">
        <f t="shared" si="587"/>
        <v>30</v>
      </c>
      <c r="Q934" t="str">
        <f t="shared" si="588"/>
        <v>Crédito</v>
      </c>
      <c r="R934">
        <f t="shared" si="589"/>
        <v>5</v>
      </c>
      <c r="S934">
        <f t="shared" si="590"/>
        <v>4</v>
      </c>
      <c r="T934">
        <f t="shared" si="591"/>
        <v>2026</v>
      </c>
      <c r="U934">
        <f t="shared" si="592"/>
        <v>6</v>
      </c>
      <c r="V934">
        <f t="shared" si="593"/>
        <v>3</v>
      </c>
      <c r="W934">
        <f t="shared" si="594"/>
        <v>2026</v>
      </c>
      <c r="X934" s="59">
        <f t="shared" si="595"/>
        <v>19798.240000000002</v>
      </c>
      <c r="Y934" s="59">
        <f t="shared" si="596"/>
        <v>19798.240000000002</v>
      </c>
      <c r="Z934" t="str">
        <f t="shared" si="597"/>
        <v>Vigente</v>
      </c>
      <c r="AA934" s="39">
        <v>46112</v>
      </c>
      <c r="AB934" s="33">
        <f t="shared" si="598"/>
        <v>3</v>
      </c>
      <c r="AC934" s="33">
        <f t="shared" si="599"/>
        <v>14</v>
      </c>
      <c r="AD934" s="33">
        <f t="shared" si="600"/>
        <v>0</v>
      </c>
      <c r="AE934" s="36">
        <f t="shared" si="601"/>
        <v>0</v>
      </c>
      <c r="AF934" s="36">
        <f t="shared" si="602"/>
        <v>0</v>
      </c>
      <c r="AG934" s="36">
        <f t="shared" si="603"/>
        <v>0</v>
      </c>
      <c r="AH934" s="36">
        <f t="shared" si="604"/>
        <v>19798.240000000002</v>
      </c>
    </row>
    <row r="935" spans="1:34" x14ac:dyDescent="0.35">
      <c r="A935" s="13" t="s">
        <v>1759</v>
      </c>
      <c r="B935" s="13" t="s">
        <v>1760</v>
      </c>
      <c r="C935" s="13" t="s">
        <v>674</v>
      </c>
      <c r="D935" s="13" t="s">
        <v>1761</v>
      </c>
      <c r="E935" s="70">
        <v>46087</v>
      </c>
      <c r="F935" s="70">
        <v>46117</v>
      </c>
      <c r="G935" s="13" t="s">
        <v>401</v>
      </c>
      <c r="H935" s="13">
        <v>-89092.08</v>
      </c>
      <c r="I935" s="13"/>
      <c r="J935" s="13">
        <v>-89092.08</v>
      </c>
      <c r="K935" s="13">
        <v>-5040</v>
      </c>
      <c r="L935" s="13">
        <v>5040</v>
      </c>
      <c r="M935" s="13" t="s">
        <v>504</v>
      </c>
      <c r="N935" s="31" t="s">
        <v>544</v>
      </c>
      <c r="P935" s="65">
        <f t="shared" si="587"/>
        <v>30</v>
      </c>
      <c r="Q935" t="str">
        <f t="shared" si="588"/>
        <v>Crédito</v>
      </c>
      <c r="R935">
        <f t="shared" si="589"/>
        <v>5</v>
      </c>
      <c r="S935">
        <f t="shared" si="590"/>
        <v>4</v>
      </c>
      <c r="T935">
        <f t="shared" si="591"/>
        <v>2026</v>
      </c>
      <c r="U935">
        <f t="shared" si="592"/>
        <v>6</v>
      </c>
      <c r="V935">
        <f t="shared" si="593"/>
        <v>3</v>
      </c>
      <c r="W935">
        <f t="shared" si="594"/>
        <v>2026</v>
      </c>
      <c r="X935" s="59">
        <f t="shared" si="595"/>
        <v>89092.08</v>
      </c>
      <c r="Y935" s="59">
        <f t="shared" si="596"/>
        <v>89092.08</v>
      </c>
      <c r="Z935" t="str">
        <f t="shared" si="597"/>
        <v>Vigente</v>
      </c>
      <c r="AA935" s="39">
        <v>46112</v>
      </c>
      <c r="AB935" s="33">
        <f t="shared" si="598"/>
        <v>3</v>
      </c>
      <c r="AC935" s="33">
        <f t="shared" si="599"/>
        <v>14</v>
      </c>
      <c r="AD935" s="33">
        <f t="shared" si="600"/>
        <v>0</v>
      </c>
      <c r="AE935" s="36">
        <f t="shared" si="601"/>
        <v>0</v>
      </c>
      <c r="AF935" s="36">
        <f t="shared" si="602"/>
        <v>0</v>
      </c>
      <c r="AG935" s="36">
        <f t="shared" si="603"/>
        <v>0</v>
      </c>
      <c r="AH935" s="36">
        <f t="shared" si="604"/>
        <v>89092.08</v>
      </c>
    </row>
    <row r="936" spans="1:34" x14ac:dyDescent="0.35">
      <c r="A936" s="13" t="s">
        <v>1762</v>
      </c>
      <c r="B936" s="13" t="s">
        <v>1763</v>
      </c>
      <c r="C936" s="13" t="s">
        <v>674</v>
      </c>
      <c r="D936" s="13" t="s">
        <v>1764</v>
      </c>
      <c r="E936" s="70">
        <v>46087</v>
      </c>
      <c r="F936" s="70">
        <v>46117</v>
      </c>
      <c r="G936" s="13" t="s">
        <v>401</v>
      </c>
      <c r="H936" s="13">
        <v>-89092.08</v>
      </c>
      <c r="I936" s="13"/>
      <c r="J936" s="13">
        <v>-89092.08</v>
      </c>
      <c r="K936" s="13">
        <v>-5040</v>
      </c>
      <c r="L936" s="13">
        <v>5040</v>
      </c>
      <c r="M936" s="13" t="s">
        <v>504</v>
      </c>
      <c r="N936" s="31" t="s">
        <v>544</v>
      </c>
      <c r="P936" s="65">
        <f t="shared" si="587"/>
        <v>30</v>
      </c>
      <c r="Q936" t="str">
        <f t="shared" si="588"/>
        <v>Crédito</v>
      </c>
      <c r="R936">
        <f t="shared" si="589"/>
        <v>5</v>
      </c>
      <c r="S936">
        <f t="shared" si="590"/>
        <v>4</v>
      </c>
      <c r="T936">
        <f t="shared" si="591"/>
        <v>2026</v>
      </c>
      <c r="U936">
        <f t="shared" si="592"/>
        <v>6</v>
      </c>
      <c r="V936">
        <f t="shared" si="593"/>
        <v>3</v>
      </c>
      <c r="W936">
        <f t="shared" si="594"/>
        <v>2026</v>
      </c>
      <c r="X936" s="59">
        <f t="shared" si="595"/>
        <v>89092.08</v>
      </c>
      <c r="Y936" s="59">
        <f t="shared" si="596"/>
        <v>89092.08</v>
      </c>
      <c r="Z936" t="str">
        <f t="shared" si="597"/>
        <v>Vigente</v>
      </c>
      <c r="AA936" s="39">
        <v>46112</v>
      </c>
      <c r="AB936" s="33">
        <f t="shared" si="598"/>
        <v>3</v>
      </c>
      <c r="AC936" s="33">
        <f t="shared" si="599"/>
        <v>14</v>
      </c>
      <c r="AD936" s="33">
        <f t="shared" si="600"/>
        <v>0</v>
      </c>
      <c r="AE936" s="36">
        <f t="shared" si="601"/>
        <v>0</v>
      </c>
      <c r="AF936" s="36">
        <f t="shared" si="602"/>
        <v>0</v>
      </c>
      <c r="AG936" s="36">
        <f t="shared" si="603"/>
        <v>0</v>
      </c>
      <c r="AH936" s="36">
        <f t="shared" si="604"/>
        <v>89092.08</v>
      </c>
    </row>
    <row r="937" spans="1:34" x14ac:dyDescent="0.35">
      <c r="A937" s="13" t="s">
        <v>1765</v>
      </c>
      <c r="B937" s="13" t="s">
        <v>1766</v>
      </c>
      <c r="C937" s="13" t="s">
        <v>801</v>
      </c>
      <c r="D937" s="13" t="s">
        <v>1767</v>
      </c>
      <c r="E937" s="70">
        <v>46112</v>
      </c>
      <c r="F937" s="70">
        <v>46142</v>
      </c>
      <c r="G937" s="13" t="s">
        <v>395</v>
      </c>
      <c r="H937" s="13">
        <v>-49860</v>
      </c>
      <c r="I937" s="13">
        <v>-7977.6</v>
      </c>
      <c r="J937" s="13">
        <v>-57837.599999999999</v>
      </c>
      <c r="K937" s="13">
        <v>-57837.599999999999</v>
      </c>
      <c r="L937" s="13">
        <v>57837.599999999999</v>
      </c>
      <c r="M937" s="13" t="s">
        <v>504</v>
      </c>
      <c r="N937" s="31" t="s">
        <v>544</v>
      </c>
      <c r="P937" s="65">
        <f t="shared" si="587"/>
        <v>30</v>
      </c>
      <c r="Q937" t="str">
        <f t="shared" si="588"/>
        <v>Crédito</v>
      </c>
      <c r="R937">
        <f t="shared" si="589"/>
        <v>30</v>
      </c>
      <c r="S937">
        <f t="shared" si="590"/>
        <v>4</v>
      </c>
      <c r="T937">
        <f t="shared" si="591"/>
        <v>2026</v>
      </c>
      <c r="U937">
        <f t="shared" si="592"/>
        <v>31</v>
      </c>
      <c r="V937">
        <f t="shared" si="593"/>
        <v>3</v>
      </c>
      <c r="W937">
        <f t="shared" si="594"/>
        <v>2026</v>
      </c>
      <c r="X937" s="59">
        <f t="shared" si="595"/>
        <v>49860</v>
      </c>
      <c r="Y937" s="59">
        <f t="shared" si="596"/>
        <v>57837.599999999999</v>
      </c>
      <c r="Z937" t="str">
        <f t="shared" si="597"/>
        <v>Vigente</v>
      </c>
      <c r="AA937" s="39">
        <v>46112</v>
      </c>
      <c r="AB937" s="33">
        <f t="shared" si="598"/>
        <v>3</v>
      </c>
      <c r="AC937" s="33">
        <f t="shared" si="599"/>
        <v>14</v>
      </c>
      <c r="AD937" s="33">
        <f t="shared" si="600"/>
        <v>0</v>
      </c>
      <c r="AE937" s="36">
        <f t="shared" si="601"/>
        <v>0</v>
      </c>
      <c r="AF937" s="36">
        <f t="shared" si="602"/>
        <v>0</v>
      </c>
      <c r="AG937" s="36">
        <f t="shared" si="603"/>
        <v>0</v>
      </c>
      <c r="AH937" s="36">
        <f t="shared" si="604"/>
        <v>49860</v>
      </c>
    </row>
    <row r="938" spans="1:34" x14ac:dyDescent="0.35">
      <c r="A938" s="13" t="s">
        <v>1750</v>
      </c>
      <c r="B938" s="13" t="s">
        <v>1751</v>
      </c>
      <c r="C938" s="13" t="s">
        <v>674</v>
      </c>
      <c r="D938" s="13" t="s">
        <v>1752</v>
      </c>
      <c r="E938" s="70">
        <v>46108</v>
      </c>
      <c r="F938" s="70">
        <v>46138</v>
      </c>
      <c r="G938" s="13" t="s">
        <v>395</v>
      </c>
      <c r="H938" s="13">
        <v>-5070</v>
      </c>
      <c r="I938" s="13">
        <v>-811.2</v>
      </c>
      <c r="J938" s="13">
        <v>-5881.2</v>
      </c>
      <c r="K938" s="13">
        <v>-5881.2</v>
      </c>
      <c r="L938" s="13">
        <v>5881.2</v>
      </c>
      <c r="M938" s="13" t="s">
        <v>504</v>
      </c>
      <c r="N938" s="31" t="s">
        <v>544</v>
      </c>
      <c r="P938" s="65">
        <f t="shared" ref="P938" si="605">+F938-E938</f>
        <v>30</v>
      </c>
      <c r="Q938" t="str">
        <f t="shared" ref="Q938" si="606">IF(P938&gt;1,"Crédito","Contado")</f>
        <v>Crédito</v>
      </c>
      <c r="R938">
        <f t="shared" ref="R938" si="607">DAY(F938)</f>
        <v>26</v>
      </c>
      <c r="S938">
        <f t="shared" ref="S938" si="608">MONTH(F938)</f>
        <v>4</v>
      </c>
      <c r="T938">
        <f t="shared" ref="T938" si="609">YEAR(F938)</f>
        <v>2026</v>
      </c>
      <c r="U938">
        <f t="shared" ref="U938" si="610">DAY(E938)</f>
        <v>27</v>
      </c>
      <c r="V938">
        <f t="shared" ref="V938" si="611">MONTH(E938)</f>
        <v>3</v>
      </c>
      <c r="W938">
        <f t="shared" ref="W938" si="612">YEAR(E938)</f>
        <v>2026</v>
      </c>
      <c r="X938" s="59">
        <f t="shared" ref="X938" si="613">+H938*-1</f>
        <v>5070</v>
      </c>
      <c r="Y938" s="59">
        <f t="shared" ref="Y938" si="614">+J938*-1</f>
        <v>5881.2</v>
      </c>
      <c r="Z938" t="str">
        <f t="shared" ref="Z938:Z1001" si="615">IF(F938&gt;AA938,"Vigente","Vencido")</f>
        <v>Vigente</v>
      </c>
      <c r="AA938" s="39">
        <v>46112</v>
      </c>
      <c r="AB938" s="33">
        <f t="shared" ref="AB938" si="616">MONTH(AA938)</f>
        <v>3</v>
      </c>
      <c r="AC938" s="33">
        <f t="shared" ref="AC938" si="617">WEEKNUM(AA938)</f>
        <v>14</v>
      </c>
      <c r="AD938" s="33">
        <f t="shared" ref="AD938" si="618">IF(Z938="Vencido",AA938-F938+1,0)</f>
        <v>0</v>
      </c>
      <c r="AE938" s="36">
        <f t="shared" ref="AE938" si="619">IF(AD938&gt;0,IF(AD938&lt;31,X938,0),0)</f>
        <v>0</v>
      </c>
      <c r="AF938" s="36">
        <f t="shared" ref="AF938" si="620">IF(AD938&gt;30,IF(AD938&lt;61,X938,0),0)</f>
        <v>0</v>
      </c>
      <c r="AG938" s="36">
        <f t="shared" ref="AG938" si="621">IF(AD938&gt;60,X938,0)</f>
        <v>0</v>
      </c>
      <c r="AH938" s="36">
        <f t="shared" ref="AH938" si="622">IF(Z938="Vigente",X938,0)</f>
        <v>5070</v>
      </c>
    </row>
    <row r="939" spans="1:34" x14ac:dyDescent="0.35">
      <c r="A939" s="13" t="s">
        <v>1720</v>
      </c>
      <c r="B939" s="13" t="s">
        <v>1721</v>
      </c>
      <c r="C939" s="13" t="s">
        <v>674</v>
      </c>
      <c r="D939" s="13" t="s">
        <v>1722</v>
      </c>
      <c r="E939" s="70">
        <v>46108</v>
      </c>
      <c r="F939" s="70">
        <v>46138</v>
      </c>
      <c r="G939" s="13" t="s">
        <v>395</v>
      </c>
      <c r="H939" s="13">
        <v>-2400</v>
      </c>
      <c r="I939" s="13">
        <v>-384</v>
      </c>
      <c r="J939" s="13">
        <v>-2784</v>
      </c>
      <c r="K939" s="13">
        <v>-2784</v>
      </c>
      <c r="L939" s="13">
        <v>2784</v>
      </c>
      <c r="M939" s="13" t="s">
        <v>504</v>
      </c>
      <c r="N939" s="31" t="s">
        <v>544</v>
      </c>
      <c r="P939" s="65">
        <f t="shared" ref="P939:P1001" si="623">+F939-E939</f>
        <v>30</v>
      </c>
      <c r="Q939" t="str">
        <f t="shared" ref="Q939:Q1001" si="624">IF(P939&gt;1,"Crédito","Contado")</f>
        <v>Crédito</v>
      </c>
      <c r="R939">
        <f t="shared" ref="R939:R1001" si="625">DAY(F939)</f>
        <v>26</v>
      </c>
      <c r="S939">
        <f t="shared" ref="S939:S1001" si="626">MONTH(F939)</f>
        <v>4</v>
      </c>
      <c r="T939">
        <f t="shared" ref="T939:T1001" si="627">YEAR(F939)</f>
        <v>2026</v>
      </c>
      <c r="U939">
        <f t="shared" ref="U939:U1001" si="628">DAY(E939)</f>
        <v>27</v>
      </c>
      <c r="V939">
        <f t="shared" ref="V939:V1001" si="629">MONTH(E939)</f>
        <v>3</v>
      </c>
      <c r="W939">
        <f t="shared" ref="W939:W1001" si="630">YEAR(E939)</f>
        <v>2026</v>
      </c>
      <c r="X939" s="59">
        <f t="shared" ref="X939:X1001" si="631">+H939*-1</f>
        <v>2400</v>
      </c>
      <c r="Y939" s="59">
        <f t="shared" ref="Y939:Y1001" si="632">+J939*-1</f>
        <v>2784</v>
      </c>
      <c r="Z939" t="str">
        <f t="shared" si="615"/>
        <v>Vigente</v>
      </c>
      <c r="AA939" s="39">
        <v>46112</v>
      </c>
      <c r="AB939" s="33">
        <f t="shared" ref="AB939:AB1000" si="633">MONTH(AA939)</f>
        <v>3</v>
      </c>
      <c r="AC939" s="33">
        <f t="shared" ref="AC939:AC1000" si="634">WEEKNUM(AA939)</f>
        <v>14</v>
      </c>
      <c r="AD939" s="33">
        <f t="shared" ref="AD939:AD1000" si="635">IF(Z939="Vencido",AA939-F939+1,0)</f>
        <v>0</v>
      </c>
      <c r="AE939" s="36">
        <f t="shared" ref="AE939:AE1000" si="636">IF(AD939&gt;0,IF(AD939&lt;31,X939,0),0)</f>
        <v>0</v>
      </c>
      <c r="AF939" s="36">
        <f t="shared" ref="AF939:AF1000" si="637">IF(AD939&gt;30,IF(AD939&lt;61,X939,0),0)</f>
        <v>0</v>
      </c>
      <c r="AG939" s="36">
        <f t="shared" ref="AG939:AG1000" si="638">IF(AD939&gt;60,X939,0)</f>
        <v>0</v>
      </c>
      <c r="AH939" s="36">
        <f t="shared" ref="AH939:AH1000" si="639">IF(Z939="Vigente",X939,0)</f>
        <v>2400</v>
      </c>
    </row>
    <row r="940" spans="1:34" x14ac:dyDescent="0.35">
      <c r="A940" s="13" t="s">
        <v>1723</v>
      </c>
      <c r="B940" s="13" t="s">
        <v>1724</v>
      </c>
      <c r="C940" s="13" t="s">
        <v>674</v>
      </c>
      <c r="D940" s="13" t="s">
        <v>1725</v>
      </c>
      <c r="E940" s="70">
        <v>46108</v>
      </c>
      <c r="F940" s="70">
        <v>46138</v>
      </c>
      <c r="G940" s="13" t="s">
        <v>401</v>
      </c>
      <c r="H940" s="13">
        <v>-40716.559999999998</v>
      </c>
      <c r="I940" s="13">
        <v>-6514.65</v>
      </c>
      <c r="J940" s="13">
        <v>-47231.21</v>
      </c>
      <c r="K940" s="13">
        <v>-2654.08</v>
      </c>
      <c r="L940" s="13">
        <v>2654.08</v>
      </c>
      <c r="M940" s="13" t="s">
        <v>504</v>
      </c>
      <c r="N940" s="31" t="s">
        <v>544</v>
      </c>
      <c r="P940" s="65">
        <f t="shared" si="623"/>
        <v>30</v>
      </c>
      <c r="Q940" t="str">
        <f t="shared" si="624"/>
        <v>Crédito</v>
      </c>
      <c r="R940">
        <f t="shared" si="625"/>
        <v>26</v>
      </c>
      <c r="S940">
        <f t="shared" si="626"/>
        <v>4</v>
      </c>
      <c r="T940">
        <f t="shared" si="627"/>
        <v>2026</v>
      </c>
      <c r="U940">
        <f t="shared" si="628"/>
        <v>27</v>
      </c>
      <c r="V940">
        <f t="shared" si="629"/>
        <v>3</v>
      </c>
      <c r="W940">
        <f t="shared" si="630"/>
        <v>2026</v>
      </c>
      <c r="X940" s="59">
        <f t="shared" si="631"/>
        <v>40716.559999999998</v>
      </c>
      <c r="Y940" s="59">
        <f t="shared" si="632"/>
        <v>47231.21</v>
      </c>
      <c r="Z940" t="str">
        <f t="shared" si="615"/>
        <v>Vigente</v>
      </c>
      <c r="AA940" s="39">
        <v>46112</v>
      </c>
      <c r="AB940" s="33">
        <f t="shared" si="633"/>
        <v>3</v>
      </c>
      <c r="AC940" s="33">
        <f t="shared" si="634"/>
        <v>14</v>
      </c>
      <c r="AD940" s="33">
        <f t="shared" si="635"/>
        <v>0</v>
      </c>
      <c r="AE940" s="36">
        <f t="shared" si="636"/>
        <v>0</v>
      </c>
      <c r="AF940" s="36">
        <f t="shared" si="637"/>
        <v>0</v>
      </c>
      <c r="AG940" s="36">
        <f t="shared" si="638"/>
        <v>0</v>
      </c>
      <c r="AH940" s="36">
        <f t="shared" si="639"/>
        <v>40716.559999999998</v>
      </c>
    </row>
    <row r="941" spans="1:34" x14ac:dyDescent="0.35">
      <c r="A941" s="13" t="s">
        <v>1726</v>
      </c>
      <c r="B941" s="13" t="s">
        <v>1727</v>
      </c>
      <c r="C941" s="13" t="s">
        <v>674</v>
      </c>
      <c r="D941" s="13" t="s">
        <v>1728</v>
      </c>
      <c r="E941" s="70">
        <v>46099</v>
      </c>
      <c r="F941" s="70">
        <v>46129</v>
      </c>
      <c r="G941" s="13" t="s">
        <v>401</v>
      </c>
      <c r="H941" s="13">
        <v>-9642.25</v>
      </c>
      <c r="I941" s="13">
        <v>-1542.76</v>
      </c>
      <c r="J941" s="13">
        <v>-11185.01</v>
      </c>
      <c r="K941" s="13">
        <v>-632.20000000000005</v>
      </c>
      <c r="L941" s="13">
        <v>632.20000000000005</v>
      </c>
      <c r="M941" s="13" t="s">
        <v>504</v>
      </c>
      <c r="N941" s="31" t="s">
        <v>544</v>
      </c>
      <c r="P941" s="65">
        <f t="shared" si="623"/>
        <v>30</v>
      </c>
      <c r="Q941" t="str">
        <f t="shared" si="624"/>
        <v>Crédito</v>
      </c>
      <c r="R941">
        <f t="shared" si="625"/>
        <v>17</v>
      </c>
      <c r="S941">
        <f t="shared" si="626"/>
        <v>4</v>
      </c>
      <c r="T941">
        <f t="shared" si="627"/>
        <v>2026</v>
      </c>
      <c r="U941">
        <f t="shared" si="628"/>
        <v>18</v>
      </c>
      <c r="V941">
        <f t="shared" si="629"/>
        <v>3</v>
      </c>
      <c r="W941">
        <f t="shared" si="630"/>
        <v>2026</v>
      </c>
      <c r="X941" s="59">
        <f t="shared" si="631"/>
        <v>9642.25</v>
      </c>
      <c r="Y941" s="59">
        <f t="shared" si="632"/>
        <v>11185.01</v>
      </c>
      <c r="Z941" t="str">
        <f t="shared" si="615"/>
        <v>Vigente</v>
      </c>
      <c r="AA941" s="39">
        <v>46112</v>
      </c>
      <c r="AB941" s="33">
        <f t="shared" si="633"/>
        <v>3</v>
      </c>
      <c r="AC941" s="33">
        <f t="shared" si="634"/>
        <v>14</v>
      </c>
      <c r="AD941" s="33">
        <f t="shared" si="635"/>
        <v>0</v>
      </c>
      <c r="AE941" s="36">
        <f t="shared" si="636"/>
        <v>0</v>
      </c>
      <c r="AF941" s="36">
        <f t="shared" si="637"/>
        <v>0</v>
      </c>
      <c r="AG941" s="36">
        <f t="shared" si="638"/>
        <v>0</v>
      </c>
      <c r="AH941" s="36">
        <f t="shared" si="639"/>
        <v>9642.25</v>
      </c>
    </row>
    <row r="942" spans="1:34" x14ac:dyDescent="0.35">
      <c r="A942" s="13" t="s">
        <v>1729</v>
      </c>
      <c r="B942" s="13" t="s">
        <v>1730</v>
      </c>
      <c r="C942" s="13" t="s">
        <v>414</v>
      </c>
      <c r="D942" s="13" t="s">
        <v>1731</v>
      </c>
      <c r="E942" s="70">
        <v>46104</v>
      </c>
      <c r="F942" s="70">
        <v>46134</v>
      </c>
      <c r="G942" s="13" t="s">
        <v>395</v>
      </c>
      <c r="H942" s="13">
        <v>-3200</v>
      </c>
      <c r="I942" s="13"/>
      <c r="J942" s="13">
        <v>-3200</v>
      </c>
      <c r="K942" s="13">
        <v>-3200</v>
      </c>
      <c r="L942" s="13">
        <v>3200</v>
      </c>
      <c r="M942" s="13" t="s">
        <v>504</v>
      </c>
      <c r="N942" s="31" t="s">
        <v>544</v>
      </c>
      <c r="P942" s="65">
        <f t="shared" si="623"/>
        <v>30</v>
      </c>
      <c r="Q942" t="str">
        <f t="shared" si="624"/>
        <v>Crédito</v>
      </c>
      <c r="R942">
        <f t="shared" si="625"/>
        <v>22</v>
      </c>
      <c r="S942">
        <f t="shared" si="626"/>
        <v>4</v>
      </c>
      <c r="T942">
        <f t="shared" si="627"/>
        <v>2026</v>
      </c>
      <c r="U942">
        <f t="shared" si="628"/>
        <v>23</v>
      </c>
      <c r="V942">
        <f t="shared" si="629"/>
        <v>3</v>
      </c>
      <c r="W942">
        <f t="shared" si="630"/>
        <v>2026</v>
      </c>
      <c r="X942" s="59">
        <f t="shared" si="631"/>
        <v>3200</v>
      </c>
      <c r="Y942" s="59">
        <f t="shared" si="632"/>
        <v>3200</v>
      </c>
      <c r="Z942" t="str">
        <f t="shared" si="615"/>
        <v>Vigente</v>
      </c>
      <c r="AA942" s="39">
        <v>46112</v>
      </c>
      <c r="AB942" s="33">
        <f t="shared" si="633"/>
        <v>3</v>
      </c>
      <c r="AC942" s="33">
        <f t="shared" si="634"/>
        <v>14</v>
      </c>
      <c r="AD942" s="33">
        <f t="shared" si="635"/>
        <v>0</v>
      </c>
      <c r="AE942" s="36">
        <f t="shared" si="636"/>
        <v>0</v>
      </c>
      <c r="AF942" s="36">
        <f t="shared" si="637"/>
        <v>0</v>
      </c>
      <c r="AG942" s="36">
        <f t="shared" si="638"/>
        <v>0</v>
      </c>
      <c r="AH942" s="36">
        <f t="shared" si="639"/>
        <v>3200</v>
      </c>
    </row>
    <row r="943" spans="1:34" x14ac:dyDescent="0.35">
      <c r="A943" s="13" t="s">
        <v>1732</v>
      </c>
      <c r="B943" s="13" t="s">
        <v>1733</v>
      </c>
      <c r="C943" s="13" t="s">
        <v>414</v>
      </c>
      <c r="D943" s="13" t="s">
        <v>1734</v>
      </c>
      <c r="E943" s="70">
        <v>46106</v>
      </c>
      <c r="F943" s="70">
        <v>46136</v>
      </c>
      <c r="G943" s="13" t="s">
        <v>395</v>
      </c>
      <c r="H943" s="13">
        <v>-17325</v>
      </c>
      <c r="I943" s="13">
        <v>-2772</v>
      </c>
      <c r="J943" s="13">
        <v>-20097</v>
      </c>
      <c r="K943" s="13">
        <v>-20097</v>
      </c>
      <c r="L943" s="13">
        <v>20097</v>
      </c>
      <c r="M943" s="13" t="s">
        <v>504</v>
      </c>
      <c r="N943" s="31" t="s">
        <v>544</v>
      </c>
      <c r="P943" s="65">
        <f t="shared" si="623"/>
        <v>30</v>
      </c>
      <c r="Q943" t="str">
        <f t="shared" si="624"/>
        <v>Crédito</v>
      </c>
      <c r="R943">
        <f t="shared" si="625"/>
        <v>24</v>
      </c>
      <c r="S943">
        <f t="shared" si="626"/>
        <v>4</v>
      </c>
      <c r="T943">
        <f t="shared" si="627"/>
        <v>2026</v>
      </c>
      <c r="U943">
        <f t="shared" si="628"/>
        <v>25</v>
      </c>
      <c r="V943">
        <f t="shared" si="629"/>
        <v>3</v>
      </c>
      <c r="W943">
        <f t="shared" si="630"/>
        <v>2026</v>
      </c>
      <c r="X943" s="59">
        <f t="shared" si="631"/>
        <v>17325</v>
      </c>
      <c r="Y943" s="59">
        <f t="shared" si="632"/>
        <v>20097</v>
      </c>
      <c r="Z943" t="str">
        <f t="shared" si="615"/>
        <v>Vigente</v>
      </c>
      <c r="AA943" s="39">
        <v>46112</v>
      </c>
      <c r="AB943" s="33">
        <f t="shared" si="633"/>
        <v>3</v>
      </c>
      <c r="AC943" s="33">
        <f t="shared" si="634"/>
        <v>14</v>
      </c>
      <c r="AD943" s="33">
        <f t="shared" si="635"/>
        <v>0</v>
      </c>
      <c r="AE943" s="36">
        <f t="shared" si="636"/>
        <v>0</v>
      </c>
      <c r="AF943" s="36">
        <f t="shared" si="637"/>
        <v>0</v>
      </c>
      <c r="AG943" s="36">
        <f t="shared" si="638"/>
        <v>0</v>
      </c>
      <c r="AH943" s="36">
        <f t="shared" si="639"/>
        <v>17325</v>
      </c>
    </row>
    <row r="944" spans="1:34" x14ac:dyDescent="0.35">
      <c r="A944" s="13" t="s">
        <v>1735</v>
      </c>
      <c r="B944" s="13" t="s">
        <v>1736</v>
      </c>
      <c r="C944" s="13" t="s">
        <v>834</v>
      </c>
      <c r="D944" s="13" t="s">
        <v>1737</v>
      </c>
      <c r="E944" s="70">
        <v>46100</v>
      </c>
      <c r="F944" s="70">
        <v>46130</v>
      </c>
      <c r="G944" s="13" t="s">
        <v>401</v>
      </c>
      <c r="H944" s="13">
        <v>-27386.95</v>
      </c>
      <c r="I944" s="13">
        <v>-4381.91</v>
      </c>
      <c r="J944" s="13">
        <v>-31768.86</v>
      </c>
      <c r="K944" s="13">
        <v>-1798</v>
      </c>
      <c r="L944" s="13">
        <v>1798</v>
      </c>
      <c r="M944" s="13" t="s">
        <v>504</v>
      </c>
      <c r="N944" s="31" t="s">
        <v>544</v>
      </c>
      <c r="P944" s="65">
        <f t="shared" si="623"/>
        <v>30</v>
      </c>
      <c r="Q944" t="str">
        <f t="shared" si="624"/>
        <v>Crédito</v>
      </c>
      <c r="R944">
        <f t="shared" si="625"/>
        <v>18</v>
      </c>
      <c r="S944">
        <f t="shared" si="626"/>
        <v>4</v>
      </c>
      <c r="T944">
        <f t="shared" si="627"/>
        <v>2026</v>
      </c>
      <c r="U944">
        <f t="shared" si="628"/>
        <v>19</v>
      </c>
      <c r="V944">
        <f t="shared" si="629"/>
        <v>3</v>
      </c>
      <c r="W944">
        <f t="shared" si="630"/>
        <v>2026</v>
      </c>
      <c r="X944" s="59">
        <f t="shared" si="631"/>
        <v>27386.95</v>
      </c>
      <c r="Y944" s="59">
        <f t="shared" si="632"/>
        <v>31768.86</v>
      </c>
      <c r="Z944" t="str">
        <f t="shared" si="615"/>
        <v>Vigente</v>
      </c>
      <c r="AA944" s="39">
        <v>46112</v>
      </c>
      <c r="AB944" s="33">
        <f t="shared" si="633"/>
        <v>3</v>
      </c>
      <c r="AC944" s="33">
        <f t="shared" si="634"/>
        <v>14</v>
      </c>
      <c r="AD944" s="33">
        <f t="shared" si="635"/>
        <v>0</v>
      </c>
      <c r="AE944" s="36">
        <f t="shared" si="636"/>
        <v>0</v>
      </c>
      <c r="AF944" s="36">
        <f t="shared" si="637"/>
        <v>0</v>
      </c>
      <c r="AG944" s="36">
        <f t="shared" si="638"/>
        <v>0</v>
      </c>
      <c r="AH944" s="36">
        <f t="shared" si="639"/>
        <v>27386.95</v>
      </c>
    </row>
    <row r="945" spans="1:34" x14ac:dyDescent="0.35">
      <c r="A945" s="13" t="s">
        <v>1738</v>
      </c>
      <c r="B945" s="13" t="s">
        <v>1739</v>
      </c>
      <c r="C945" s="13" t="s">
        <v>1183</v>
      </c>
      <c r="D945" s="13" t="s">
        <v>1740</v>
      </c>
      <c r="E945" s="70">
        <v>46106</v>
      </c>
      <c r="F945" s="70">
        <v>46136</v>
      </c>
      <c r="G945" s="13" t="s">
        <v>401</v>
      </c>
      <c r="H945" s="13">
        <v>-39170.339999999997</v>
      </c>
      <c r="I945" s="13">
        <v>-6267.25</v>
      </c>
      <c r="J945" s="13">
        <v>-45437.59</v>
      </c>
      <c r="K945" s="13">
        <v>-2552</v>
      </c>
      <c r="L945" s="13">
        <v>2552</v>
      </c>
      <c r="M945" s="13" t="s">
        <v>504</v>
      </c>
      <c r="N945" s="31" t="s">
        <v>544</v>
      </c>
      <c r="P945" s="65">
        <f t="shared" si="623"/>
        <v>30</v>
      </c>
      <c r="Q945" t="str">
        <f t="shared" si="624"/>
        <v>Crédito</v>
      </c>
      <c r="R945">
        <f t="shared" si="625"/>
        <v>24</v>
      </c>
      <c r="S945">
        <f t="shared" si="626"/>
        <v>4</v>
      </c>
      <c r="T945">
        <f t="shared" si="627"/>
        <v>2026</v>
      </c>
      <c r="U945">
        <f t="shared" si="628"/>
        <v>25</v>
      </c>
      <c r="V945">
        <f t="shared" si="629"/>
        <v>3</v>
      </c>
      <c r="W945">
        <f t="shared" si="630"/>
        <v>2026</v>
      </c>
      <c r="X945" s="59">
        <f t="shared" si="631"/>
        <v>39170.339999999997</v>
      </c>
      <c r="Y945" s="59">
        <f t="shared" si="632"/>
        <v>45437.59</v>
      </c>
      <c r="Z945" t="str">
        <f t="shared" si="615"/>
        <v>Vigente</v>
      </c>
      <c r="AA945" s="39">
        <v>46112</v>
      </c>
      <c r="AB945" s="33">
        <f t="shared" si="633"/>
        <v>3</v>
      </c>
      <c r="AC945" s="33">
        <f t="shared" si="634"/>
        <v>14</v>
      </c>
      <c r="AD945" s="33">
        <f t="shared" si="635"/>
        <v>0</v>
      </c>
      <c r="AE945" s="36">
        <f t="shared" si="636"/>
        <v>0</v>
      </c>
      <c r="AF945" s="36">
        <f t="shared" si="637"/>
        <v>0</v>
      </c>
      <c r="AG945" s="36">
        <f t="shared" si="638"/>
        <v>0</v>
      </c>
      <c r="AH945" s="36">
        <f t="shared" si="639"/>
        <v>39170.339999999997</v>
      </c>
    </row>
    <row r="946" spans="1:34" x14ac:dyDescent="0.35">
      <c r="A946" s="13" t="s">
        <v>1741</v>
      </c>
      <c r="B946" s="13" t="s">
        <v>1742</v>
      </c>
      <c r="C946" s="13" t="s">
        <v>644</v>
      </c>
      <c r="D946" s="13" t="s">
        <v>1267</v>
      </c>
      <c r="E946" s="70">
        <v>46109</v>
      </c>
      <c r="F946" s="70">
        <v>46169</v>
      </c>
      <c r="G946" s="13" t="s">
        <v>401</v>
      </c>
      <c r="H946" s="13">
        <v>-1111519.42</v>
      </c>
      <c r="I946" s="13">
        <v>-177843.11</v>
      </c>
      <c r="J946" s="13">
        <v>-1289362.53</v>
      </c>
      <c r="K946" s="13">
        <v>-72453.600000000006</v>
      </c>
      <c r="L946" s="13">
        <v>72453.600000000006</v>
      </c>
      <c r="M946" s="13" t="s">
        <v>504</v>
      </c>
      <c r="N946" s="31" t="s">
        <v>544</v>
      </c>
      <c r="P946" s="65">
        <f t="shared" si="623"/>
        <v>60</v>
      </c>
      <c r="Q946" t="str">
        <f t="shared" si="624"/>
        <v>Crédito</v>
      </c>
      <c r="R946">
        <f t="shared" si="625"/>
        <v>27</v>
      </c>
      <c r="S946">
        <f t="shared" si="626"/>
        <v>5</v>
      </c>
      <c r="T946">
        <f t="shared" si="627"/>
        <v>2026</v>
      </c>
      <c r="U946">
        <f t="shared" si="628"/>
        <v>28</v>
      </c>
      <c r="V946">
        <f t="shared" si="629"/>
        <v>3</v>
      </c>
      <c r="W946">
        <f t="shared" si="630"/>
        <v>2026</v>
      </c>
      <c r="X946" s="59">
        <f t="shared" si="631"/>
        <v>1111519.42</v>
      </c>
      <c r="Y946" s="59">
        <f t="shared" si="632"/>
        <v>1289362.53</v>
      </c>
      <c r="Z946" t="str">
        <f t="shared" si="615"/>
        <v>Vigente</v>
      </c>
      <c r="AA946" s="39">
        <v>46112</v>
      </c>
      <c r="AB946" s="33">
        <f t="shared" si="633"/>
        <v>3</v>
      </c>
      <c r="AC946" s="33">
        <f t="shared" si="634"/>
        <v>14</v>
      </c>
      <c r="AD946" s="33">
        <f t="shared" si="635"/>
        <v>0</v>
      </c>
      <c r="AE946" s="36">
        <f t="shared" si="636"/>
        <v>0</v>
      </c>
      <c r="AF946" s="36">
        <f t="shared" si="637"/>
        <v>0</v>
      </c>
      <c r="AG946" s="36">
        <f t="shared" si="638"/>
        <v>0</v>
      </c>
      <c r="AH946" s="36">
        <f t="shared" si="639"/>
        <v>1111519.42</v>
      </c>
    </row>
    <row r="947" spans="1:34" x14ac:dyDescent="0.35">
      <c r="A947" s="13" t="s">
        <v>1743</v>
      </c>
      <c r="B947" s="13" t="s">
        <v>1744</v>
      </c>
      <c r="C947" s="13" t="s">
        <v>548</v>
      </c>
      <c r="D947" s="13" t="s">
        <v>1745</v>
      </c>
      <c r="E947" s="70">
        <v>46100</v>
      </c>
      <c r="F947" s="70">
        <v>46120</v>
      </c>
      <c r="G947" s="13" t="s">
        <v>395</v>
      </c>
      <c r="H947" s="13">
        <v>-63000</v>
      </c>
      <c r="I947" s="13">
        <v>-10080</v>
      </c>
      <c r="J947" s="13">
        <v>-73080</v>
      </c>
      <c r="K947" s="13">
        <v>-73080</v>
      </c>
      <c r="L947" s="13">
        <v>73080</v>
      </c>
      <c r="M947" s="13" t="s">
        <v>504</v>
      </c>
      <c r="N947" s="31" t="s">
        <v>544</v>
      </c>
      <c r="P947" s="65">
        <f t="shared" si="623"/>
        <v>20</v>
      </c>
      <c r="Q947" t="str">
        <f t="shared" si="624"/>
        <v>Crédito</v>
      </c>
      <c r="R947">
        <f t="shared" si="625"/>
        <v>8</v>
      </c>
      <c r="S947">
        <f t="shared" si="626"/>
        <v>4</v>
      </c>
      <c r="T947">
        <f t="shared" si="627"/>
        <v>2026</v>
      </c>
      <c r="U947">
        <f t="shared" si="628"/>
        <v>19</v>
      </c>
      <c r="V947">
        <f t="shared" si="629"/>
        <v>3</v>
      </c>
      <c r="W947">
        <f t="shared" si="630"/>
        <v>2026</v>
      </c>
      <c r="X947" s="59">
        <f t="shared" si="631"/>
        <v>63000</v>
      </c>
      <c r="Y947" s="59">
        <f t="shared" si="632"/>
        <v>73080</v>
      </c>
      <c r="Z947" t="str">
        <f t="shared" si="615"/>
        <v>Vigente</v>
      </c>
      <c r="AA947" s="39">
        <v>46112</v>
      </c>
      <c r="AB947" s="33">
        <f t="shared" si="633"/>
        <v>3</v>
      </c>
      <c r="AC947" s="33">
        <f t="shared" si="634"/>
        <v>14</v>
      </c>
      <c r="AD947" s="33">
        <f t="shared" si="635"/>
        <v>0</v>
      </c>
      <c r="AE947" s="36">
        <f t="shared" si="636"/>
        <v>0</v>
      </c>
      <c r="AF947" s="36">
        <f t="shared" si="637"/>
        <v>0</v>
      </c>
      <c r="AG947" s="36">
        <f t="shared" si="638"/>
        <v>0</v>
      </c>
      <c r="AH947" s="36">
        <f t="shared" si="639"/>
        <v>63000</v>
      </c>
    </row>
    <row r="948" spans="1:34" x14ac:dyDescent="0.35">
      <c r="A948" s="13" t="s">
        <v>1746</v>
      </c>
      <c r="B948" s="13" t="s">
        <v>1747</v>
      </c>
      <c r="C948" s="13" t="s">
        <v>407</v>
      </c>
      <c r="D948" s="13" t="s">
        <v>1748</v>
      </c>
      <c r="E948" s="70">
        <v>46102</v>
      </c>
      <c r="F948" s="70">
        <v>46132</v>
      </c>
      <c r="G948" s="13" t="s">
        <v>395</v>
      </c>
      <c r="H948" s="13">
        <v>-4470.3999999999996</v>
      </c>
      <c r="I948" s="13">
        <v>-715.26</v>
      </c>
      <c r="J948" s="13">
        <v>-5185.66</v>
      </c>
      <c r="K948" s="13">
        <v>-5185.66</v>
      </c>
      <c r="L948" s="13">
        <v>5185.66</v>
      </c>
      <c r="M948" s="13" t="s">
        <v>504</v>
      </c>
      <c r="N948" s="31" t="s">
        <v>544</v>
      </c>
      <c r="P948" s="65">
        <f t="shared" si="623"/>
        <v>30</v>
      </c>
      <c r="Q948" t="str">
        <f t="shared" si="624"/>
        <v>Crédito</v>
      </c>
      <c r="R948">
        <f t="shared" si="625"/>
        <v>20</v>
      </c>
      <c r="S948">
        <f t="shared" si="626"/>
        <v>4</v>
      </c>
      <c r="T948">
        <f t="shared" si="627"/>
        <v>2026</v>
      </c>
      <c r="U948">
        <f t="shared" si="628"/>
        <v>21</v>
      </c>
      <c r="V948">
        <f t="shared" si="629"/>
        <v>3</v>
      </c>
      <c r="W948">
        <f t="shared" si="630"/>
        <v>2026</v>
      </c>
      <c r="X948" s="59">
        <f t="shared" si="631"/>
        <v>4470.3999999999996</v>
      </c>
      <c r="Y948" s="59">
        <f t="shared" si="632"/>
        <v>5185.66</v>
      </c>
      <c r="Z948" t="str">
        <f t="shared" si="615"/>
        <v>Vigente</v>
      </c>
      <c r="AA948" s="39">
        <v>46112</v>
      </c>
      <c r="AB948" s="33">
        <f t="shared" si="633"/>
        <v>3</v>
      </c>
      <c r="AC948" s="33">
        <f t="shared" si="634"/>
        <v>14</v>
      </c>
      <c r="AD948" s="33">
        <f t="shared" si="635"/>
        <v>0</v>
      </c>
      <c r="AE948" s="36">
        <f t="shared" si="636"/>
        <v>0</v>
      </c>
      <c r="AF948" s="36">
        <f t="shared" si="637"/>
        <v>0</v>
      </c>
      <c r="AG948" s="36">
        <f t="shared" si="638"/>
        <v>0</v>
      </c>
      <c r="AH948" s="36">
        <f t="shared" si="639"/>
        <v>4470.3999999999996</v>
      </c>
    </row>
    <row r="949" spans="1:34" x14ac:dyDescent="0.35">
      <c r="A949" s="13" t="s">
        <v>1661</v>
      </c>
      <c r="B949" s="13" t="s">
        <v>1662</v>
      </c>
      <c r="C949" s="13" t="s">
        <v>644</v>
      </c>
      <c r="D949" s="13" t="s">
        <v>1278</v>
      </c>
      <c r="E949" s="70">
        <v>46102</v>
      </c>
      <c r="F949" s="70">
        <v>46162</v>
      </c>
      <c r="G949" s="13" t="s">
        <v>401</v>
      </c>
      <c r="H949" s="13">
        <v>-200253.38</v>
      </c>
      <c r="I949" s="13">
        <v>-32040.54</v>
      </c>
      <c r="J949" s="13">
        <v>-232293.92</v>
      </c>
      <c r="K949" s="13">
        <v>-13041.65</v>
      </c>
      <c r="L949" s="13">
        <v>13041.65</v>
      </c>
      <c r="M949" s="13" t="s">
        <v>504</v>
      </c>
      <c r="N949" s="31" t="s">
        <v>544</v>
      </c>
      <c r="P949" s="65">
        <f t="shared" si="623"/>
        <v>60</v>
      </c>
      <c r="Q949" t="str">
        <f t="shared" si="624"/>
        <v>Crédito</v>
      </c>
      <c r="R949">
        <f t="shared" si="625"/>
        <v>20</v>
      </c>
      <c r="S949">
        <f t="shared" si="626"/>
        <v>5</v>
      </c>
      <c r="T949">
        <f t="shared" si="627"/>
        <v>2026</v>
      </c>
      <c r="U949">
        <f t="shared" si="628"/>
        <v>21</v>
      </c>
      <c r="V949">
        <f t="shared" si="629"/>
        <v>3</v>
      </c>
      <c r="W949">
        <f t="shared" si="630"/>
        <v>2026</v>
      </c>
      <c r="X949" s="59">
        <f t="shared" si="631"/>
        <v>200253.38</v>
      </c>
      <c r="Y949" s="59">
        <f t="shared" si="632"/>
        <v>232293.92</v>
      </c>
      <c r="Z949" t="str">
        <f t="shared" si="615"/>
        <v>Vigente</v>
      </c>
      <c r="AA949" s="39">
        <v>46112</v>
      </c>
      <c r="AB949" s="33">
        <f t="shared" si="633"/>
        <v>3</v>
      </c>
      <c r="AC949" s="33">
        <f t="shared" si="634"/>
        <v>14</v>
      </c>
      <c r="AD949" s="33">
        <f t="shared" si="635"/>
        <v>0</v>
      </c>
      <c r="AE949" s="36">
        <f t="shared" si="636"/>
        <v>0</v>
      </c>
      <c r="AF949" s="36">
        <f t="shared" si="637"/>
        <v>0</v>
      </c>
      <c r="AG949" s="36">
        <f t="shared" si="638"/>
        <v>0</v>
      </c>
      <c r="AH949" s="36">
        <f t="shared" si="639"/>
        <v>200253.38</v>
      </c>
    </row>
    <row r="950" spans="1:34" x14ac:dyDescent="0.35">
      <c r="A950" s="13" t="s">
        <v>1663</v>
      </c>
      <c r="B950" s="13" t="s">
        <v>1664</v>
      </c>
      <c r="C950" s="13" t="s">
        <v>547</v>
      </c>
      <c r="D950" s="13" t="s">
        <v>1665</v>
      </c>
      <c r="E950" s="70">
        <v>46100</v>
      </c>
      <c r="F950" s="70">
        <v>46130</v>
      </c>
      <c r="G950" s="13" t="s">
        <v>395</v>
      </c>
      <c r="H950" s="13">
        <v>-7500</v>
      </c>
      <c r="I950" s="13">
        <v>-1200</v>
      </c>
      <c r="J950" s="13">
        <v>-8700</v>
      </c>
      <c r="K950" s="13">
        <v>-8700</v>
      </c>
      <c r="L950" s="13">
        <v>8700</v>
      </c>
      <c r="M950" s="13" t="s">
        <v>504</v>
      </c>
      <c r="N950" s="31" t="s">
        <v>544</v>
      </c>
      <c r="P950" s="65">
        <f t="shared" si="623"/>
        <v>30</v>
      </c>
      <c r="Q950" t="str">
        <f t="shared" si="624"/>
        <v>Crédito</v>
      </c>
      <c r="R950">
        <f t="shared" si="625"/>
        <v>18</v>
      </c>
      <c r="S950">
        <f t="shared" si="626"/>
        <v>4</v>
      </c>
      <c r="T950">
        <f t="shared" si="627"/>
        <v>2026</v>
      </c>
      <c r="U950">
        <f t="shared" si="628"/>
        <v>19</v>
      </c>
      <c r="V950">
        <f t="shared" si="629"/>
        <v>3</v>
      </c>
      <c r="W950">
        <f t="shared" si="630"/>
        <v>2026</v>
      </c>
      <c r="X950" s="59">
        <f t="shared" si="631"/>
        <v>7500</v>
      </c>
      <c r="Y950" s="59">
        <f t="shared" si="632"/>
        <v>8700</v>
      </c>
      <c r="Z950" t="str">
        <f t="shared" si="615"/>
        <v>Vigente</v>
      </c>
      <c r="AA950" s="39">
        <v>46112</v>
      </c>
      <c r="AB950" s="33">
        <f t="shared" si="633"/>
        <v>3</v>
      </c>
      <c r="AC950" s="33">
        <f t="shared" si="634"/>
        <v>14</v>
      </c>
      <c r="AD950" s="33">
        <f t="shared" si="635"/>
        <v>0</v>
      </c>
      <c r="AE950" s="36">
        <f t="shared" si="636"/>
        <v>0</v>
      </c>
      <c r="AF950" s="36">
        <f t="shared" si="637"/>
        <v>0</v>
      </c>
      <c r="AG950" s="36">
        <f t="shared" si="638"/>
        <v>0</v>
      </c>
      <c r="AH950" s="36">
        <f t="shared" si="639"/>
        <v>7500</v>
      </c>
    </row>
    <row r="951" spans="1:34" x14ac:dyDescent="0.35">
      <c r="A951" s="31" t="s">
        <v>1620</v>
      </c>
      <c r="B951" s="31" t="s">
        <v>1621</v>
      </c>
      <c r="C951" s="31" t="s">
        <v>400</v>
      </c>
      <c r="D951" s="31" t="s">
        <v>1622</v>
      </c>
      <c r="E951" s="30">
        <v>46094</v>
      </c>
      <c r="F951" s="30">
        <v>46124</v>
      </c>
      <c r="G951" s="31" t="s">
        <v>395</v>
      </c>
      <c r="H951" s="31">
        <v>-1200</v>
      </c>
      <c r="I951" s="31">
        <v>-192</v>
      </c>
      <c r="J951" s="31">
        <v>-1392</v>
      </c>
      <c r="K951" s="31">
        <v>-1392</v>
      </c>
      <c r="L951" s="31">
        <v>1392</v>
      </c>
      <c r="M951" s="31" t="s">
        <v>504</v>
      </c>
      <c r="N951" s="31" t="s">
        <v>544</v>
      </c>
      <c r="P951" s="65">
        <f t="shared" si="623"/>
        <v>30</v>
      </c>
      <c r="Q951" t="str">
        <f t="shared" si="624"/>
        <v>Crédito</v>
      </c>
      <c r="R951">
        <f t="shared" si="625"/>
        <v>12</v>
      </c>
      <c r="S951">
        <f t="shared" si="626"/>
        <v>4</v>
      </c>
      <c r="T951">
        <f t="shared" si="627"/>
        <v>2026</v>
      </c>
      <c r="U951">
        <f t="shared" si="628"/>
        <v>13</v>
      </c>
      <c r="V951">
        <f t="shared" si="629"/>
        <v>3</v>
      </c>
      <c r="W951">
        <f t="shared" si="630"/>
        <v>2026</v>
      </c>
      <c r="X951" s="59">
        <f t="shared" si="631"/>
        <v>1200</v>
      </c>
      <c r="Y951" s="59">
        <f t="shared" si="632"/>
        <v>1392</v>
      </c>
      <c r="Z951" t="str">
        <f t="shared" si="615"/>
        <v>Vigente</v>
      </c>
      <c r="AA951" s="39">
        <v>46112</v>
      </c>
      <c r="AB951" s="33">
        <f t="shared" si="633"/>
        <v>3</v>
      </c>
      <c r="AC951" s="33">
        <f t="shared" si="634"/>
        <v>14</v>
      </c>
      <c r="AD951" s="33">
        <f t="shared" si="635"/>
        <v>0</v>
      </c>
      <c r="AE951" s="36">
        <f t="shared" si="636"/>
        <v>0</v>
      </c>
      <c r="AF951" s="36">
        <f t="shared" si="637"/>
        <v>0</v>
      </c>
      <c r="AG951" s="36">
        <f t="shared" si="638"/>
        <v>0</v>
      </c>
      <c r="AH951" s="36">
        <f t="shared" si="639"/>
        <v>1200</v>
      </c>
    </row>
    <row r="952" spans="1:34" x14ac:dyDescent="0.35">
      <c r="A952" s="31" t="s">
        <v>1623</v>
      </c>
      <c r="B952" s="31" t="s">
        <v>1624</v>
      </c>
      <c r="C952" s="31" t="s">
        <v>414</v>
      </c>
      <c r="D952" s="31" t="s">
        <v>1625</v>
      </c>
      <c r="E952" s="30">
        <v>46098</v>
      </c>
      <c r="F952" s="30">
        <v>46128</v>
      </c>
      <c r="G952" s="31" t="s">
        <v>395</v>
      </c>
      <c r="H952" s="31">
        <v>-5800</v>
      </c>
      <c r="I952" s="31">
        <v>-928</v>
      </c>
      <c r="J952" s="31">
        <v>-6728</v>
      </c>
      <c r="K952" s="31">
        <v>-6728</v>
      </c>
      <c r="L952" s="31">
        <v>6728</v>
      </c>
      <c r="M952" s="31" t="s">
        <v>504</v>
      </c>
      <c r="N952" s="31" t="s">
        <v>544</v>
      </c>
      <c r="P952" s="65">
        <f t="shared" si="623"/>
        <v>30</v>
      </c>
      <c r="Q952" t="str">
        <f t="shared" si="624"/>
        <v>Crédito</v>
      </c>
      <c r="R952">
        <f t="shared" si="625"/>
        <v>16</v>
      </c>
      <c r="S952">
        <f t="shared" si="626"/>
        <v>4</v>
      </c>
      <c r="T952">
        <f t="shared" si="627"/>
        <v>2026</v>
      </c>
      <c r="U952">
        <f t="shared" si="628"/>
        <v>17</v>
      </c>
      <c r="V952">
        <f t="shared" si="629"/>
        <v>3</v>
      </c>
      <c r="W952">
        <f t="shared" si="630"/>
        <v>2026</v>
      </c>
      <c r="X952" s="59">
        <f t="shared" si="631"/>
        <v>5800</v>
      </c>
      <c r="Y952" s="59">
        <f t="shared" si="632"/>
        <v>6728</v>
      </c>
      <c r="Z952" t="str">
        <f t="shared" si="615"/>
        <v>Vigente</v>
      </c>
      <c r="AA952" s="39">
        <v>46112</v>
      </c>
      <c r="AB952" s="33">
        <f t="shared" si="633"/>
        <v>3</v>
      </c>
      <c r="AC952" s="33">
        <f t="shared" si="634"/>
        <v>14</v>
      </c>
      <c r="AD952" s="33">
        <f t="shared" si="635"/>
        <v>0</v>
      </c>
      <c r="AE952" s="36">
        <f t="shared" si="636"/>
        <v>0</v>
      </c>
      <c r="AF952" s="36">
        <f t="shared" si="637"/>
        <v>0</v>
      </c>
      <c r="AG952" s="36">
        <f t="shared" si="638"/>
        <v>0</v>
      </c>
      <c r="AH952" s="36">
        <f t="shared" si="639"/>
        <v>5800</v>
      </c>
    </row>
    <row r="953" spans="1:34" x14ac:dyDescent="0.35">
      <c r="A953" s="31" t="s">
        <v>1626</v>
      </c>
      <c r="B953" s="31" t="s">
        <v>1627</v>
      </c>
      <c r="C953" s="31" t="s">
        <v>414</v>
      </c>
      <c r="D953" s="31" t="s">
        <v>1628</v>
      </c>
      <c r="E953" s="30">
        <v>46099</v>
      </c>
      <c r="F953" s="30">
        <v>46129</v>
      </c>
      <c r="G953" s="31" t="s">
        <v>395</v>
      </c>
      <c r="H953" s="31">
        <v>-11000</v>
      </c>
      <c r="I953" s="31">
        <v>-1760</v>
      </c>
      <c r="J953" s="31">
        <v>-12760</v>
      </c>
      <c r="K953" s="31">
        <v>-12760</v>
      </c>
      <c r="L953" s="31">
        <v>12760</v>
      </c>
      <c r="M953" s="31" t="s">
        <v>504</v>
      </c>
      <c r="N953" s="31" t="s">
        <v>544</v>
      </c>
      <c r="P953" s="65">
        <f t="shared" si="623"/>
        <v>30</v>
      </c>
      <c r="Q953" t="str">
        <f t="shared" si="624"/>
        <v>Crédito</v>
      </c>
      <c r="R953">
        <f t="shared" si="625"/>
        <v>17</v>
      </c>
      <c r="S953">
        <f t="shared" si="626"/>
        <v>4</v>
      </c>
      <c r="T953">
        <f t="shared" si="627"/>
        <v>2026</v>
      </c>
      <c r="U953">
        <f t="shared" si="628"/>
        <v>18</v>
      </c>
      <c r="V953">
        <f t="shared" si="629"/>
        <v>3</v>
      </c>
      <c r="W953">
        <f t="shared" si="630"/>
        <v>2026</v>
      </c>
      <c r="X953" s="59">
        <f t="shared" si="631"/>
        <v>11000</v>
      </c>
      <c r="Y953" s="59">
        <f t="shared" si="632"/>
        <v>12760</v>
      </c>
      <c r="Z953" t="str">
        <f t="shared" si="615"/>
        <v>Vigente</v>
      </c>
      <c r="AA953" s="39">
        <v>46112</v>
      </c>
      <c r="AB953" s="33">
        <f t="shared" si="633"/>
        <v>3</v>
      </c>
      <c r="AC953" s="33">
        <f t="shared" si="634"/>
        <v>14</v>
      </c>
      <c r="AD953" s="33">
        <f t="shared" si="635"/>
        <v>0</v>
      </c>
      <c r="AE953" s="36">
        <f t="shared" si="636"/>
        <v>0</v>
      </c>
      <c r="AF953" s="36">
        <f t="shared" si="637"/>
        <v>0</v>
      </c>
      <c r="AG953" s="36">
        <f t="shared" si="638"/>
        <v>0</v>
      </c>
      <c r="AH953" s="36">
        <f t="shared" si="639"/>
        <v>11000</v>
      </c>
    </row>
    <row r="954" spans="1:34" x14ac:dyDescent="0.35">
      <c r="A954" s="31" t="s">
        <v>1629</v>
      </c>
      <c r="B954" s="31" t="s">
        <v>1630</v>
      </c>
      <c r="C954" s="31" t="s">
        <v>920</v>
      </c>
      <c r="D954" s="31" t="s">
        <v>1631</v>
      </c>
      <c r="E954" s="30">
        <v>46099</v>
      </c>
      <c r="F954" s="30">
        <v>46129</v>
      </c>
      <c r="G954" s="31" t="s">
        <v>395</v>
      </c>
      <c r="H954" s="31">
        <v>-16250</v>
      </c>
      <c r="I954" s="31"/>
      <c r="J954" s="31">
        <v>-16250</v>
      </c>
      <c r="K954" s="31">
        <v>-16250</v>
      </c>
      <c r="L954" s="31">
        <v>16250</v>
      </c>
      <c r="M954" s="31" t="s">
        <v>504</v>
      </c>
      <c r="N954" s="31" t="s">
        <v>544</v>
      </c>
      <c r="P954" s="65">
        <f t="shared" si="623"/>
        <v>30</v>
      </c>
      <c r="Q954" t="str">
        <f t="shared" si="624"/>
        <v>Crédito</v>
      </c>
      <c r="R954">
        <f t="shared" si="625"/>
        <v>17</v>
      </c>
      <c r="S954">
        <f t="shared" si="626"/>
        <v>4</v>
      </c>
      <c r="T954">
        <f t="shared" si="627"/>
        <v>2026</v>
      </c>
      <c r="U954">
        <f t="shared" si="628"/>
        <v>18</v>
      </c>
      <c r="V954">
        <f t="shared" si="629"/>
        <v>3</v>
      </c>
      <c r="W954">
        <f t="shared" si="630"/>
        <v>2026</v>
      </c>
      <c r="X954" s="59">
        <f t="shared" si="631"/>
        <v>16250</v>
      </c>
      <c r="Y954" s="59">
        <f t="shared" si="632"/>
        <v>16250</v>
      </c>
      <c r="Z954" t="str">
        <f t="shared" si="615"/>
        <v>Vigente</v>
      </c>
      <c r="AA954" s="39">
        <v>46112</v>
      </c>
      <c r="AB954" s="33">
        <f t="shared" si="633"/>
        <v>3</v>
      </c>
      <c r="AC954" s="33">
        <f t="shared" si="634"/>
        <v>14</v>
      </c>
      <c r="AD954" s="33">
        <f t="shared" si="635"/>
        <v>0</v>
      </c>
      <c r="AE954" s="36">
        <f t="shared" si="636"/>
        <v>0</v>
      </c>
      <c r="AF954" s="36">
        <f t="shared" si="637"/>
        <v>0</v>
      </c>
      <c r="AG954" s="36">
        <f t="shared" si="638"/>
        <v>0</v>
      </c>
      <c r="AH954" s="36">
        <f t="shared" si="639"/>
        <v>16250</v>
      </c>
    </row>
    <row r="955" spans="1:34" x14ac:dyDescent="0.35">
      <c r="A955" s="31" t="s">
        <v>1632</v>
      </c>
      <c r="B955" s="31" t="s">
        <v>1633</v>
      </c>
      <c r="C955" s="31" t="s">
        <v>1183</v>
      </c>
      <c r="D955" s="31" t="s">
        <v>1634</v>
      </c>
      <c r="E955" s="30">
        <v>46093</v>
      </c>
      <c r="F955" s="30">
        <v>46123</v>
      </c>
      <c r="G955" s="31" t="s">
        <v>401</v>
      </c>
      <c r="H955" s="31">
        <v>-38839.46</v>
      </c>
      <c r="I955" s="31">
        <v>-6214.31</v>
      </c>
      <c r="J955" s="31">
        <v>-45053.77</v>
      </c>
      <c r="K955" s="31">
        <v>-2552</v>
      </c>
      <c r="L955" s="31">
        <v>2552</v>
      </c>
      <c r="M955" s="31" t="s">
        <v>504</v>
      </c>
      <c r="N955" s="31" t="s">
        <v>544</v>
      </c>
      <c r="P955" s="65">
        <f t="shared" si="623"/>
        <v>30</v>
      </c>
      <c r="Q955" t="str">
        <f t="shared" si="624"/>
        <v>Crédito</v>
      </c>
      <c r="R955">
        <f t="shared" si="625"/>
        <v>11</v>
      </c>
      <c r="S955">
        <f t="shared" si="626"/>
        <v>4</v>
      </c>
      <c r="T955">
        <f t="shared" si="627"/>
        <v>2026</v>
      </c>
      <c r="U955">
        <f t="shared" si="628"/>
        <v>12</v>
      </c>
      <c r="V955">
        <f t="shared" si="629"/>
        <v>3</v>
      </c>
      <c r="W955">
        <f t="shared" si="630"/>
        <v>2026</v>
      </c>
      <c r="X955" s="59">
        <f t="shared" si="631"/>
        <v>38839.46</v>
      </c>
      <c r="Y955" s="59">
        <f t="shared" si="632"/>
        <v>45053.77</v>
      </c>
      <c r="Z955" t="str">
        <f t="shared" si="615"/>
        <v>Vigente</v>
      </c>
      <c r="AA955" s="39">
        <v>46112</v>
      </c>
      <c r="AB955" s="33">
        <f t="shared" si="633"/>
        <v>3</v>
      </c>
      <c r="AC955" s="33">
        <f t="shared" si="634"/>
        <v>14</v>
      </c>
      <c r="AD955" s="33">
        <f t="shared" si="635"/>
        <v>0</v>
      </c>
      <c r="AE955" s="36">
        <f t="shared" si="636"/>
        <v>0</v>
      </c>
      <c r="AF955" s="36">
        <f t="shared" si="637"/>
        <v>0</v>
      </c>
      <c r="AG955" s="36">
        <f t="shared" si="638"/>
        <v>0</v>
      </c>
      <c r="AH955" s="36">
        <f t="shared" si="639"/>
        <v>38839.46</v>
      </c>
    </row>
    <row r="956" spans="1:34" x14ac:dyDescent="0.35">
      <c r="A956" s="31" t="s">
        <v>1635</v>
      </c>
      <c r="B956" s="31" t="s">
        <v>1636</v>
      </c>
      <c r="C956" s="31" t="s">
        <v>801</v>
      </c>
      <c r="D956" s="31" t="s">
        <v>1637</v>
      </c>
      <c r="E956" s="30">
        <v>46092</v>
      </c>
      <c r="F956" s="30">
        <v>46122</v>
      </c>
      <c r="G956" s="31" t="s">
        <v>395</v>
      </c>
      <c r="H956" s="31">
        <v>-24930</v>
      </c>
      <c r="I956" s="31">
        <v>-3988.8</v>
      </c>
      <c r="J956" s="31">
        <v>-28918.799999999999</v>
      </c>
      <c r="K956" s="31">
        <v>-28918.799999999999</v>
      </c>
      <c r="L956" s="31">
        <v>28918.799999999999</v>
      </c>
      <c r="M956" s="31" t="s">
        <v>504</v>
      </c>
      <c r="N956" s="31" t="s">
        <v>544</v>
      </c>
      <c r="P956" s="65">
        <f t="shared" si="623"/>
        <v>30</v>
      </c>
      <c r="Q956" t="str">
        <f t="shared" si="624"/>
        <v>Crédito</v>
      </c>
      <c r="R956">
        <f t="shared" si="625"/>
        <v>10</v>
      </c>
      <c r="S956">
        <f t="shared" si="626"/>
        <v>4</v>
      </c>
      <c r="T956">
        <f t="shared" si="627"/>
        <v>2026</v>
      </c>
      <c r="U956">
        <f t="shared" si="628"/>
        <v>11</v>
      </c>
      <c r="V956">
        <f t="shared" si="629"/>
        <v>3</v>
      </c>
      <c r="W956">
        <f t="shared" si="630"/>
        <v>2026</v>
      </c>
      <c r="X956" s="59">
        <f t="shared" si="631"/>
        <v>24930</v>
      </c>
      <c r="Y956" s="59">
        <f t="shared" si="632"/>
        <v>28918.799999999999</v>
      </c>
      <c r="Z956" t="str">
        <f t="shared" si="615"/>
        <v>Vigente</v>
      </c>
      <c r="AA956" s="39">
        <v>46112</v>
      </c>
      <c r="AB956" s="33">
        <f t="shared" si="633"/>
        <v>3</v>
      </c>
      <c r="AC956" s="33">
        <f t="shared" si="634"/>
        <v>14</v>
      </c>
      <c r="AD956" s="33">
        <f t="shared" si="635"/>
        <v>0</v>
      </c>
      <c r="AE956" s="36">
        <f t="shared" si="636"/>
        <v>0</v>
      </c>
      <c r="AF956" s="36">
        <f t="shared" si="637"/>
        <v>0</v>
      </c>
      <c r="AG956" s="36">
        <f t="shared" si="638"/>
        <v>0</v>
      </c>
      <c r="AH956" s="36">
        <f t="shared" si="639"/>
        <v>24930</v>
      </c>
    </row>
    <row r="957" spans="1:34" x14ac:dyDescent="0.35">
      <c r="A957" s="31" t="s">
        <v>1593</v>
      </c>
      <c r="B957" s="31" t="s">
        <v>1594</v>
      </c>
      <c r="C957" s="31" t="s">
        <v>801</v>
      </c>
      <c r="D957" s="31" t="s">
        <v>1595</v>
      </c>
      <c r="E957" s="30">
        <v>46092</v>
      </c>
      <c r="F957" s="30">
        <v>46122</v>
      </c>
      <c r="G957" s="31" t="s">
        <v>395</v>
      </c>
      <c r="H957" s="31">
        <v>-19944</v>
      </c>
      <c r="I957" s="31">
        <v>-3191.04</v>
      </c>
      <c r="J957" s="31">
        <v>-23135.040000000001</v>
      </c>
      <c r="K957" s="31">
        <v>-23135.040000000001</v>
      </c>
      <c r="L957" s="31">
        <v>23135.040000000001</v>
      </c>
      <c r="M957" s="31" t="s">
        <v>504</v>
      </c>
      <c r="N957" s="31" t="s">
        <v>544</v>
      </c>
      <c r="P957" s="65">
        <f t="shared" si="623"/>
        <v>30</v>
      </c>
      <c r="Q957" t="str">
        <f t="shared" si="624"/>
        <v>Crédito</v>
      </c>
      <c r="R957">
        <f t="shared" si="625"/>
        <v>10</v>
      </c>
      <c r="S957">
        <f t="shared" si="626"/>
        <v>4</v>
      </c>
      <c r="T957">
        <f t="shared" si="627"/>
        <v>2026</v>
      </c>
      <c r="U957">
        <f t="shared" si="628"/>
        <v>11</v>
      </c>
      <c r="V957">
        <f t="shared" si="629"/>
        <v>3</v>
      </c>
      <c r="W957">
        <f t="shared" si="630"/>
        <v>2026</v>
      </c>
      <c r="X957" s="59">
        <f t="shared" si="631"/>
        <v>19944</v>
      </c>
      <c r="Y957" s="59">
        <f t="shared" si="632"/>
        <v>23135.040000000001</v>
      </c>
      <c r="Z957" t="str">
        <f t="shared" si="615"/>
        <v>Vigente</v>
      </c>
      <c r="AA957" s="39">
        <v>46112</v>
      </c>
      <c r="AB957" s="33">
        <f t="shared" si="633"/>
        <v>3</v>
      </c>
      <c r="AC957" s="33">
        <f t="shared" si="634"/>
        <v>14</v>
      </c>
      <c r="AD957" s="33">
        <f t="shared" si="635"/>
        <v>0</v>
      </c>
      <c r="AE957" s="36">
        <f t="shared" si="636"/>
        <v>0</v>
      </c>
      <c r="AF957" s="36">
        <f t="shared" si="637"/>
        <v>0</v>
      </c>
      <c r="AG957" s="36">
        <f t="shared" si="638"/>
        <v>0</v>
      </c>
      <c r="AH957" s="36">
        <f t="shared" si="639"/>
        <v>19944</v>
      </c>
    </row>
    <row r="958" spans="1:34" x14ac:dyDescent="0.35">
      <c r="A958" s="31" t="s">
        <v>1596</v>
      </c>
      <c r="B958" s="31" t="s">
        <v>1597</v>
      </c>
      <c r="C958" s="31" t="s">
        <v>920</v>
      </c>
      <c r="D958" s="31" t="s">
        <v>1598</v>
      </c>
      <c r="E958" s="30">
        <v>46088</v>
      </c>
      <c r="F958" s="30">
        <v>46118</v>
      </c>
      <c r="G958" s="31" t="s">
        <v>395</v>
      </c>
      <c r="H958" s="31">
        <v>-6800</v>
      </c>
      <c r="I958" s="31"/>
      <c r="J958" s="31">
        <v>-6800</v>
      </c>
      <c r="K958" s="31">
        <v>-6800</v>
      </c>
      <c r="L958" s="31">
        <v>6800</v>
      </c>
      <c r="M958" s="31" t="s">
        <v>504</v>
      </c>
      <c r="N958" s="31" t="s">
        <v>544</v>
      </c>
      <c r="P958" s="65">
        <f t="shared" si="623"/>
        <v>30</v>
      </c>
      <c r="Q958" t="str">
        <f t="shared" si="624"/>
        <v>Crédito</v>
      </c>
      <c r="R958">
        <f t="shared" si="625"/>
        <v>6</v>
      </c>
      <c r="S958">
        <f t="shared" si="626"/>
        <v>4</v>
      </c>
      <c r="T958">
        <f t="shared" si="627"/>
        <v>2026</v>
      </c>
      <c r="U958">
        <f t="shared" si="628"/>
        <v>7</v>
      </c>
      <c r="V958">
        <f t="shared" si="629"/>
        <v>3</v>
      </c>
      <c r="W958">
        <f t="shared" si="630"/>
        <v>2026</v>
      </c>
      <c r="X958" s="59">
        <f t="shared" si="631"/>
        <v>6800</v>
      </c>
      <c r="Y958" s="59">
        <f t="shared" si="632"/>
        <v>6800</v>
      </c>
      <c r="Z958" t="str">
        <f t="shared" si="615"/>
        <v>Vigente</v>
      </c>
      <c r="AA958" s="39">
        <v>46112</v>
      </c>
      <c r="AB958" s="33">
        <f t="shared" si="633"/>
        <v>3</v>
      </c>
      <c r="AC958" s="33">
        <f t="shared" si="634"/>
        <v>14</v>
      </c>
      <c r="AD958" s="33">
        <f t="shared" si="635"/>
        <v>0</v>
      </c>
      <c r="AE958" s="36">
        <f t="shared" si="636"/>
        <v>0</v>
      </c>
      <c r="AF958" s="36">
        <f t="shared" si="637"/>
        <v>0</v>
      </c>
      <c r="AG958" s="36">
        <f t="shared" si="638"/>
        <v>0</v>
      </c>
      <c r="AH958" s="36">
        <f t="shared" si="639"/>
        <v>6800</v>
      </c>
    </row>
    <row r="959" spans="1:34" x14ac:dyDescent="0.35">
      <c r="A959" s="31" t="s">
        <v>1599</v>
      </c>
      <c r="B959" s="31" t="s">
        <v>1600</v>
      </c>
      <c r="C959" s="31" t="s">
        <v>920</v>
      </c>
      <c r="D959" s="31" t="s">
        <v>1601</v>
      </c>
      <c r="E959" s="30">
        <v>46088</v>
      </c>
      <c r="F959" s="30">
        <v>46118</v>
      </c>
      <c r="G959" s="31" t="s">
        <v>395</v>
      </c>
      <c r="H959" s="31">
        <v>-7500</v>
      </c>
      <c r="I959" s="31"/>
      <c r="J959" s="31">
        <v>-7500</v>
      </c>
      <c r="K959" s="31">
        <v>-7500</v>
      </c>
      <c r="L959" s="31">
        <v>7500</v>
      </c>
      <c r="M959" s="31" t="s">
        <v>504</v>
      </c>
      <c r="N959" s="31" t="s">
        <v>544</v>
      </c>
      <c r="P959" s="65">
        <f t="shared" si="623"/>
        <v>30</v>
      </c>
      <c r="Q959" t="str">
        <f t="shared" si="624"/>
        <v>Crédito</v>
      </c>
      <c r="R959">
        <f t="shared" si="625"/>
        <v>6</v>
      </c>
      <c r="S959">
        <f t="shared" si="626"/>
        <v>4</v>
      </c>
      <c r="T959">
        <f t="shared" si="627"/>
        <v>2026</v>
      </c>
      <c r="U959">
        <f t="shared" si="628"/>
        <v>7</v>
      </c>
      <c r="V959">
        <f t="shared" si="629"/>
        <v>3</v>
      </c>
      <c r="W959">
        <f t="shared" si="630"/>
        <v>2026</v>
      </c>
      <c r="X959" s="59">
        <f t="shared" si="631"/>
        <v>7500</v>
      </c>
      <c r="Y959" s="59">
        <f t="shared" si="632"/>
        <v>7500</v>
      </c>
      <c r="Z959" t="str">
        <f t="shared" si="615"/>
        <v>Vigente</v>
      </c>
      <c r="AA959" s="39">
        <v>46112</v>
      </c>
      <c r="AB959" s="33">
        <f t="shared" si="633"/>
        <v>3</v>
      </c>
      <c r="AC959" s="33">
        <f t="shared" si="634"/>
        <v>14</v>
      </c>
      <c r="AD959" s="33">
        <f t="shared" si="635"/>
        <v>0</v>
      </c>
      <c r="AE959" s="36">
        <f t="shared" si="636"/>
        <v>0</v>
      </c>
      <c r="AF959" s="36">
        <f t="shared" si="637"/>
        <v>0</v>
      </c>
      <c r="AG959" s="36">
        <f t="shared" si="638"/>
        <v>0</v>
      </c>
      <c r="AH959" s="36">
        <f t="shared" si="639"/>
        <v>7500</v>
      </c>
    </row>
    <row r="960" spans="1:34" x14ac:dyDescent="0.35">
      <c r="A960" s="31" t="s">
        <v>1602</v>
      </c>
      <c r="B960" s="31" t="s">
        <v>1603</v>
      </c>
      <c r="C960" s="31" t="s">
        <v>920</v>
      </c>
      <c r="D960" s="31" t="s">
        <v>1604</v>
      </c>
      <c r="E960" s="30">
        <v>46088</v>
      </c>
      <c r="F960" s="30">
        <v>46118</v>
      </c>
      <c r="G960" s="31" t="s">
        <v>395</v>
      </c>
      <c r="H960" s="31">
        <v>-15000</v>
      </c>
      <c r="I960" s="31"/>
      <c r="J960" s="31">
        <v>-15000</v>
      </c>
      <c r="K960" s="31">
        <v>-15000</v>
      </c>
      <c r="L960" s="31">
        <v>15000</v>
      </c>
      <c r="M960" s="31" t="s">
        <v>504</v>
      </c>
      <c r="N960" s="31" t="s">
        <v>544</v>
      </c>
      <c r="P960" s="65">
        <f t="shared" si="623"/>
        <v>30</v>
      </c>
      <c r="Q960" t="str">
        <f t="shared" si="624"/>
        <v>Crédito</v>
      </c>
      <c r="R960">
        <f t="shared" si="625"/>
        <v>6</v>
      </c>
      <c r="S960">
        <f t="shared" si="626"/>
        <v>4</v>
      </c>
      <c r="T960">
        <f t="shared" si="627"/>
        <v>2026</v>
      </c>
      <c r="U960">
        <f t="shared" si="628"/>
        <v>7</v>
      </c>
      <c r="V960">
        <f t="shared" si="629"/>
        <v>3</v>
      </c>
      <c r="W960">
        <f t="shared" si="630"/>
        <v>2026</v>
      </c>
      <c r="X960" s="59">
        <f t="shared" si="631"/>
        <v>15000</v>
      </c>
      <c r="Y960" s="59">
        <f t="shared" si="632"/>
        <v>15000</v>
      </c>
      <c r="Z960" t="str">
        <f t="shared" si="615"/>
        <v>Vigente</v>
      </c>
      <c r="AA960" s="39">
        <v>46112</v>
      </c>
      <c r="AB960" s="33">
        <f t="shared" si="633"/>
        <v>3</v>
      </c>
      <c r="AC960" s="33">
        <f t="shared" si="634"/>
        <v>14</v>
      </c>
      <c r="AD960" s="33">
        <f t="shared" si="635"/>
        <v>0</v>
      </c>
      <c r="AE960" s="36">
        <f t="shared" si="636"/>
        <v>0</v>
      </c>
      <c r="AF960" s="36">
        <f t="shared" si="637"/>
        <v>0</v>
      </c>
      <c r="AG960" s="36">
        <f t="shared" si="638"/>
        <v>0</v>
      </c>
      <c r="AH960" s="36">
        <f t="shared" si="639"/>
        <v>15000</v>
      </c>
    </row>
    <row r="961" spans="1:34" x14ac:dyDescent="0.35">
      <c r="A961" s="31" t="s">
        <v>1605</v>
      </c>
      <c r="B961" s="31" t="s">
        <v>1606</v>
      </c>
      <c r="C961" s="31" t="s">
        <v>414</v>
      </c>
      <c r="D961" s="31" t="s">
        <v>1607</v>
      </c>
      <c r="E961" s="30">
        <v>46092</v>
      </c>
      <c r="F961" s="30">
        <v>46122</v>
      </c>
      <c r="G961" s="31" t="s">
        <v>395</v>
      </c>
      <c r="H961" s="31">
        <v>-4800</v>
      </c>
      <c r="I961" s="31"/>
      <c r="J961" s="31">
        <v>-4800</v>
      </c>
      <c r="K961" s="31">
        <v>-4800</v>
      </c>
      <c r="L961" s="31">
        <v>4800</v>
      </c>
      <c r="M961" s="31" t="s">
        <v>504</v>
      </c>
      <c r="N961" s="31" t="s">
        <v>544</v>
      </c>
      <c r="P961" s="65">
        <f t="shared" si="623"/>
        <v>30</v>
      </c>
      <c r="Q961" t="str">
        <f t="shared" si="624"/>
        <v>Crédito</v>
      </c>
      <c r="R961">
        <f t="shared" si="625"/>
        <v>10</v>
      </c>
      <c r="S961">
        <f t="shared" si="626"/>
        <v>4</v>
      </c>
      <c r="T961">
        <f t="shared" si="627"/>
        <v>2026</v>
      </c>
      <c r="U961">
        <f t="shared" si="628"/>
        <v>11</v>
      </c>
      <c r="V961">
        <f t="shared" si="629"/>
        <v>3</v>
      </c>
      <c r="W961">
        <f t="shared" si="630"/>
        <v>2026</v>
      </c>
      <c r="X961" s="59">
        <f t="shared" si="631"/>
        <v>4800</v>
      </c>
      <c r="Y961" s="59">
        <f t="shared" si="632"/>
        <v>4800</v>
      </c>
      <c r="Z961" t="str">
        <f t="shared" si="615"/>
        <v>Vigente</v>
      </c>
      <c r="AA961" s="39">
        <v>46112</v>
      </c>
      <c r="AB961" s="33">
        <f t="shared" si="633"/>
        <v>3</v>
      </c>
      <c r="AC961" s="33">
        <f t="shared" si="634"/>
        <v>14</v>
      </c>
      <c r="AD961" s="33">
        <f t="shared" si="635"/>
        <v>0</v>
      </c>
      <c r="AE961" s="36">
        <f t="shared" si="636"/>
        <v>0</v>
      </c>
      <c r="AF961" s="36">
        <f t="shared" si="637"/>
        <v>0</v>
      </c>
      <c r="AG961" s="36">
        <f t="shared" si="638"/>
        <v>0</v>
      </c>
      <c r="AH961" s="36">
        <f t="shared" si="639"/>
        <v>4800</v>
      </c>
    </row>
    <row r="962" spans="1:34" x14ac:dyDescent="0.35">
      <c r="A962" s="31" t="s">
        <v>1608</v>
      </c>
      <c r="B962" s="31" t="s">
        <v>1609</v>
      </c>
      <c r="C962" s="31" t="s">
        <v>834</v>
      </c>
      <c r="D962" s="31" t="s">
        <v>1610</v>
      </c>
      <c r="E962" s="30">
        <v>46090</v>
      </c>
      <c r="F962" s="30">
        <v>46120</v>
      </c>
      <c r="G962" s="31" t="s">
        <v>401</v>
      </c>
      <c r="H962" s="31">
        <v>-32033.16</v>
      </c>
      <c r="I962" s="31">
        <v>-5125.3100000000004</v>
      </c>
      <c r="J962" s="31">
        <v>-37158.47</v>
      </c>
      <c r="K962" s="31">
        <v>-2088</v>
      </c>
      <c r="L962" s="31">
        <v>2088</v>
      </c>
      <c r="M962" s="31" t="s">
        <v>504</v>
      </c>
      <c r="N962" s="31" t="s">
        <v>544</v>
      </c>
      <c r="P962" s="65">
        <f t="shared" si="623"/>
        <v>30</v>
      </c>
      <c r="Q962" t="str">
        <f t="shared" si="624"/>
        <v>Crédito</v>
      </c>
      <c r="R962">
        <f t="shared" si="625"/>
        <v>8</v>
      </c>
      <c r="S962">
        <f t="shared" si="626"/>
        <v>4</v>
      </c>
      <c r="T962">
        <f t="shared" si="627"/>
        <v>2026</v>
      </c>
      <c r="U962">
        <f t="shared" si="628"/>
        <v>9</v>
      </c>
      <c r="V962">
        <f t="shared" si="629"/>
        <v>3</v>
      </c>
      <c r="W962">
        <f t="shared" si="630"/>
        <v>2026</v>
      </c>
      <c r="X962" s="59">
        <f t="shared" si="631"/>
        <v>32033.16</v>
      </c>
      <c r="Y962" s="59">
        <f t="shared" si="632"/>
        <v>37158.47</v>
      </c>
      <c r="Z962" t="str">
        <f t="shared" si="615"/>
        <v>Vigente</v>
      </c>
      <c r="AA962" s="39">
        <v>46112</v>
      </c>
      <c r="AB962" s="33">
        <f t="shared" si="633"/>
        <v>3</v>
      </c>
      <c r="AC962" s="33">
        <f t="shared" si="634"/>
        <v>14</v>
      </c>
      <c r="AD962" s="33">
        <f t="shared" si="635"/>
        <v>0</v>
      </c>
      <c r="AE962" s="36">
        <f t="shared" si="636"/>
        <v>0</v>
      </c>
      <c r="AF962" s="36">
        <f t="shared" si="637"/>
        <v>0</v>
      </c>
      <c r="AG962" s="36">
        <f t="shared" si="638"/>
        <v>0</v>
      </c>
      <c r="AH962" s="36">
        <f t="shared" si="639"/>
        <v>32033.16</v>
      </c>
    </row>
    <row r="963" spans="1:34" x14ac:dyDescent="0.35">
      <c r="A963" s="31" t="s">
        <v>1611</v>
      </c>
      <c r="B963" s="31" t="s">
        <v>1612</v>
      </c>
      <c r="C963" s="31" t="s">
        <v>546</v>
      </c>
      <c r="D963" s="31" t="s">
        <v>1613</v>
      </c>
      <c r="E963" s="30">
        <v>46087</v>
      </c>
      <c r="F963" s="30">
        <v>46117</v>
      </c>
      <c r="G963" s="31" t="s">
        <v>401</v>
      </c>
      <c r="H963" s="31">
        <v>-34912.080000000002</v>
      </c>
      <c r="I963" s="31">
        <v>-5585.93</v>
      </c>
      <c r="J963" s="31">
        <v>-40498.01</v>
      </c>
      <c r="K963" s="31">
        <v>-2291</v>
      </c>
      <c r="L963" s="31">
        <v>2291</v>
      </c>
      <c r="M963" s="31" t="s">
        <v>504</v>
      </c>
      <c r="N963" s="31" t="s">
        <v>544</v>
      </c>
      <c r="P963" s="65">
        <f t="shared" si="623"/>
        <v>30</v>
      </c>
      <c r="Q963" t="str">
        <f t="shared" si="624"/>
        <v>Crédito</v>
      </c>
      <c r="R963">
        <f t="shared" si="625"/>
        <v>5</v>
      </c>
      <c r="S963">
        <f t="shared" si="626"/>
        <v>4</v>
      </c>
      <c r="T963">
        <f t="shared" si="627"/>
        <v>2026</v>
      </c>
      <c r="U963">
        <f t="shared" si="628"/>
        <v>6</v>
      </c>
      <c r="V963">
        <f t="shared" si="629"/>
        <v>3</v>
      </c>
      <c r="W963">
        <f t="shared" si="630"/>
        <v>2026</v>
      </c>
      <c r="X963" s="59">
        <f t="shared" si="631"/>
        <v>34912.080000000002</v>
      </c>
      <c r="Y963" s="59">
        <f t="shared" si="632"/>
        <v>40498.01</v>
      </c>
      <c r="Z963" t="str">
        <f t="shared" si="615"/>
        <v>Vigente</v>
      </c>
      <c r="AA963" s="39">
        <v>46112</v>
      </c>
      <c r="AB963" s="33">
        <f t="shared" si="633"/>
        <v>3</v>
      </c>
      <c r="AC963" s="33">
        <f t="shared" si="634"/>
        <v>14</v>
      </c>
      <c r="AD963" s="33">
        <f t="shared" si="635"/>
        <v>0</v>
      </c>
      <c r="AE963" s="36">
        <f t="shared" si="636"/>
        <v>0</v>
      </c>
      <c r="AF963" s="36">
        <f t="shared" si="637"/>
        <v>0</v>
      </c>
      <c r="AG963" s="36">
        <f t="shared" si="638"/>
        <v>0</v>
      </c>
      <c r="AH963" s="36">
        <f t="shared" si="639"/>
        <v>34912.080000000002</v>
      </c>
    </row>
    <row r="964" spans="1:34" x14ac:dyDescent="0.35">
      <c r="A964" s="31" t="s">
        <v>1614</v>
      </c>
      <c r="B964" s="31" t="s">
        <v>1615</v>
      </c>
      <c r="C964" s="31" t="s">
        <v>674</v>
      </c>
      <c r="D964" s="31" t="s">
        <v>1616</v>
      </c>
      <c r="E964" s="30">
        <v>46087</v>
      </c>
      <c r="F964" s="30">
        <v>46117</v>
      </c>
      <c r="G964" s="31" t="s">
        <v>401</v>
      </c>
      <c r="H964" s="31">
        <v>-85132.43</v>
      </c>
      <c r="I964" s="31"/>
      <c r="J964" s="31">
        <v>-85132.43</v>
      </c>
      <c r="K964" s="31">
        <v>-4816</v>
      </c>
      <c r="L964" s="31">
        <v>4816</v>
      </c>
      <c r="M964" s="31" t="s">
        <v>504</v>
      </c>
      <c r="N964" s="31" t="s">
        <v>544</v>
      </c>
      <c r="P964" s="65">
        <f t="shared" si="623"/>
        <v>30</v>
      </c>
      <c r="Q964" t="str">
        <f t="shared" si="624"/>
        <v>Crédito</v>
      </c>
      <c r="R964">
        <f t="shared" si="625"/>
        <v>5</v>
      </c>
      <c r="S964">
        <f t="shared" si="626"/>
        <v>4</v>
      </c>
      <c r="T964">
        <f t="shared" si="627"/>
        <v>2026</v>
      </c>
      <c r="U964">
        <f t="shared" si="628"/>
        <v>6</v>
      </c>
      <c r="V964">
        <f t="shared" si="629"/>
        <v>3</v>
      </c>
      <c r="W964">
        <f t="shared" si="630"/>
        <v>2026</v>
      </c>
      <c r="X964" s="59">
        <f t="shared" si="631"/>
        <v>85132.43</v>
      </c>
      <c r="Y964" s="59">
        <f t="shared" si="632"/>
        <v>85132.43</v>
      </c>
      <c r="Z964" t="str">
        <f t="shared" si="615"/>
        <v>Vigente</v>
      </c>
      <c r="AA964" s="39">
        <v>46112</v>
      </c>
      <c r="AB964" s="33">
        <f t="shared" si="633"/>
        <v>3</v>
      </c>
      <c r="AC964" s="33">
        <f t="shared" si="634"/>
        <v>14</v>
      </c>
      <c r="AD964" s="33">
        <f t="shared" si="635"/>
        <v>0</v>
      </c>
      <c r="AE964" s="36">
        <f t="shared" si="636"/>
        <v>0</v>
      </c>
      <c r="AF964" s="36">
        <f t="shared" si="637"/>
        <v>0</v>
      </c>
      <c r="AG964" s="36">
        <f t="shared" si="638"/>
        <v>0</v>
      </c>
      <c r="AH964" s="36">
        <f t="shared" si="639"/>
        <v>85132.43</v>
      </c>
    </row>
    <row r="965" spans="1:34" x14ac:dyDescent="0.35">
      <c r="A965" s="31" t="s">
        <v>1617</v>
      </c>
      <c r="B965" s="31" t="s">
        <v>1618</v>
      </c>
      <c r="C965" s="31" t="s">
        <v>674</v>
      </c>
      <c r="D965" s="31" t="s">
        <v>1619</v>
      </c>
      <c r="E965" s="30">
        <v>46087</v>
      </c>
      <c r="F965" s="30">
        <v>46117</v>
      </c>
      <c r="G965" s="31" t="s">
        <v>401</v>
      </c>
      <c r="H965" s="31">
        <v>-9899.1200000000008</v>
      </c>
      <c r="I965" s="31">
        <v>-1583.86</v>
      </c>
      <c r="J965" s="31">
        <v>-11482.98</v>
      </c>
      <c r="K965" s="31">
        <v>-649.6</v>
      </c>
      <c r="L965" s="31">
        <v>649.6</v>
      </c>
      <c r="M965" s="31" t="s">
        <v>504</v>
      </c>
      <c r="N965" s="31" t="s">
        <v>544</v>
      </c>
      <c r="P965" s="65">
        <f t="shared" si="623"/>
        <v>30</v>
      </c>
      <c r="Q965" t="str">
        <f t="shared" si="624"/>
        <v>Crédito</v>
      </c>
      <c r="R965">
        <f t="shared" si="625"/>
        <v>5</v>
      </c>
      <c r="S965">
        <f t="shared" si="626"/>
        <v>4</v>
      </c>
      <c r="T965">
        <f t="shared" si="627"/>
        <v>2026</v>
      </c>
      <c r="U965">
        <f t="shared" si="628"/>
        <v>6</v>
      </c>
      <c r="V965">
        <f t="shared" si="629"/>
        <v>3</v>
      </c>
      <c r="W965">
        <f t="shared" si="630"/>
        <v>2026</v>
      </c>
      <c r="X965" s="59">
        <f t="shared" si="631"/>
        <v>9899.1200000000008</v>
      </c>
      <c r="Y965" s="59">
        <f t="shared" si="632"/>
        <v>11482.98</v>
      </c>
      <c r="Z965" t="str">
        <f t="shared" si="615"/>
        <v>Vigente</v>
      </c>
      <c r="AA965" s="39">
        <v>46112</v>
      </c>
      <c r="AB965" s="33">
        <f t="shared" si="633"/>
        <v>3</v>
      </c>
      <c r="AC965" s="33">
        <f t="shared" si="634"/>
        <v>14</v>
      </c>
      <c r="AD965" s="33">
        <f t="shared" si="635"/>
        <v>0</v>
      </c>
      <c r="AE965" s="36">
        <f t="shared" si="636"/>
        <v>0</v>
      </c>
      <c r="AF965" s="36">
        <f t="shared" si="637"/>
        <v>0</v>
      </c>
      <c r="AG965" s="36">
        <f t="shared" si="638"/>
        <v>0</v>
      </c>
      <c r="AH965" s="36">
        <f t="shared" si="639"/>
        <v>9899.1200000000008</v>
      </c>
    </row>
    <row r="966" spans="1:34" x14ac:dyDescent="0.35">
      <c r="A966" s="31" t="s">
        <v>1531</v>
      </c>
      <c r="B966" s="31" t="s">
        <v>1532</v>
      </c>
      <c r="C966" s="31" t="s">
        <v>546</v>
      </c>
      <c r="D966" s="31" t="s">
        <v>1533</v>
      </c>
      <c r="E966" s="30">
        <v>46087</v>
      </c>
      <c r="F966" s="30">
        <v>46117</v>
      </c>
      <c r="G966" s="31" t="s">
        <v>395</v>
      </c>
      <c r="H966" s="31">
        <v>-645000</v>
      </c>
      <c r="I966" s="31"/>
      <c r="J966" s="31">
        <v>-645000</v>
      </c>
      <c r="K966" s="31">
        <v>-645000</v>
      </c>
      <c r="L966" s="31">
        <v>645000</v>
      </c>
      <c r="M966" s="31" t="s">
        <v>504</v>
      </c>
      <c r="N966" s="31" t="s">
        <v>544</v>
      </c>
      <c r="P966" s="65">
        <f t="shared" si="623"/>
        <v>30</v>
      </c>
      <c r="Q966" t="str">
        <f t="shared" si="624"/>
        <v>Crédito</v>
      </c>
      <c r="R966">
        <f t="shared" si="625"/>
        <v>5</v>
      </c>
      <c r="S966">
        <f t="shared" si="626"/>
        <v>4</v>
      </c>
      <c r="T966">
        <f t="shared" si="627"/>
        <v>2026</v>
      </c>
      <c r="U966">
        <f t="shared" si="628"/>
        <v>6</v>
      </c>
      <c r="V966">
        <f t="shared" si="629"/>
        <v>3</v>
      </c>
      <c r="W966">
        <f t="shared" si="630"/>
        <v>2026</v>
      </c>
      <c r="X966" s="59">
        <f t="shared" si="631"/>
        <v>645000</v>
      </c>
      <c r="Y966" s="59">
        <f t="shared" si="632"/>
        <v>645000</v>
      </c>
      <c r="Z966" t="str">
        <f t="shared" si="615"/>
        <v>Vigente</v>
      </c>
      <c r="AA966" s="39">
        <v>46112</v>
      </c>
      <c r="AB966" s="33">
        <f t="shared" si="633"/>
        <v>3</v>
      </c>
      <c r="AC966" s="33">
        <f t="shared" si="634"/>
        <v>14</v>
      </c>
      <c r="AD966" s="33">
        <f t="shared" si="635"/>
        <v>0</v>
      </c>
      <c r="AE966" s="36">
        <f t="shared" si="636"/>
        <v>0</v>
      </c>
      <c r="AF966" s="36">
        <f t="shared" si="637"/>
        <v>0</v>
      </c>
      <c r="AG966" s="36">
        <f t="shared" si="638"/>
        <v>0</v>
      </c>
      <c r="AH966" s="36">
        <f t="shared" si="639"/>
        <v>645000</v>
      </c>
    </row>
    <row r="967" spans="1:34" x14ac:dyDescent="0.35">
      <c r="A967" s="31" t="s">
        <v>1540</v>
      </c>
      <c r="B967" s="31" t="s">
        <v>1541</v>
      </c>
      <c r="C967" s="31" t="s">
        <v>920</v>
      </c>
      <c r="D967" s="31" t="s">
        <v>1542</v>
      </c>
      <c r="E967" s="30">
        <v>46085</v>
      </c>
      <c r="F967" s="30">
        <v>46115</v>
      </c>
      <c r="G967" s="31" t="s">
        <v>395</v>
      </c>
      <c r="H967" s="31">
        <v>-6800</v>
      </c>
      <c r="I967" s="31"/>
      <c r="J967" s="31">
        <v>-6800</v>
      </c>
      <c r="K967" s="31">
        <v>-6800</v>
      </c>
      <c r="L967" s="31">
        <v>6800</v>
      </c>
      <c r="M967" s="31" t="s">
        <v>504</v>
      </c>
      <c r="N967" s="31" t="s">
        <v>544</v>
      </c>
      <c r="P967" s="65">
        <f t="shared" si="623"/>
        <v>30</v>
      </c>
      <c r="Q967" t="str">
        <f t="shared" si="624"/>
        <v>Crédito</v>
      </c>
      <c r="R967">
        <f t="shared" si="625"/>
        <v>3</v>
      </c>
      <c r="S967">
        <f t="shared" si="626"/>
        <v>4</v>
      </c>
      <c r="T967">
        <f t="shared" si="627"/>
        <v>2026</v>
      </c>
      <c r="U967">
        <f t="shared" si="628"/>
        <v>4</v>
      </c>
      <c r="V967">
        <f t="shared" si="629"/>
        <v>3</v>
      </c>
      <c r="W967">
        <f t="shared" si="630"/>
        <v>2026</v>
      </c>
      <c r="X967" s="59">
        <f t="shared" si="631"/>
        <v>6800</v>
      </c>
      <c r="Y967" s="59">
        <f t="shared" si="632"/>
        <v>6800</v>
      </c>
      <c r="Z967" t="str">
        <f t="shared" si="615"/>
        <v>Vigente</v>
      </c>
      <c r="AA967" s="39">
        <v>46112</v>
      </c>
      <c r="AB967" s="33">
        <f t="shared" si="633"/>
        <v>3</v>
      </c>
      <c r="AC967" s="33">
        <f t="shared" si="634"/>
        <v>14</v>
      </c>
      <c r="AD967" s="33">
        <f t="shared" si="635"/>
        <v>0</v>
      </c>
      <c r="AE967" s="36">
        <f t="shared" si="636"/>
        <v>0</v>
      </c>
      <c r="AF967" s="36">
        <f t="shared" si="637"/>
        <v>0</v>
      </c>
      <c r="AG967" s="36">
        <f t="shared" si="638"/>
        <v>0</v>
      </c>
      <c r="AH967" s="36">
        <f t="shared" si="639"/>
        <v>6800</v>
      </c>
    </row>
    <row r="968" spans="1:34" x14ac:dyDescent="0.35">
      <c r="A968" s="13" t="s">
        <v>1488</v>
      </c>
      <c r="B968" s="13" t="s">
        <v>1489</v>
      </c>
      <c r="C968" s="13" t="s">
        <v>834</v>
      </c>
      <c r="D968" s="13" t="s">
        <v>1490</v>
      </c>
      <c r="E968" s="70">
        <v>46069</v>
      </c>
      <c r="F968" s="70">
        <v>46099</v>
      </c>
      <c r="G968" s="13" t="s">
        <v>401</v>
      </c>
      <c r="H968" s="13">
        <v>-30923.64</v>
      </c>
      <c r="I968" s="13">
        <v>-4947.78</v>
      </c>
      <c r="J968" s="13">
        <v>-35871.42</v>
      </c>
      <c r="K968" s="13">
        <v>-2088</v>
      </c>
      <c r="L968" s="13">
        <v>2088</v>
      </c>
      <c r="M968" s="13" t="s">
        <v>504</v>
      </c>
      <c r="N968" s="31" t="s">
        <v>544</v>
      </c>
      <c r="P968" s="65">
        <f t="shared" si="623"/>
        <v>30</v>
      </c>
      <c r="Q968" t="str">
        <f t="shared" si="624"/>
        <v>Crédito</v>
      </c>
      <c r="R968">
        <f t="shared" si="625"/>
        <v>18</v>
      </c>
      <c r="S968">
        <f t="shared" si="626"/>
        <v>3</v>
      </c>
      <c r="T968">
        <f t="shared" si="627"/>
        <v>2026</v>
      </c>
      <c r="U968">
        <f t="shared" si="628"/>
        <v>16</v>
      </c>
      <c r="V968">
        <f t="shared" si="629"/>
        <v>2</v>
      </c>
      <c r="W968">
        <f t="shared" si="630"/>
        <v>2026</v>
      </c>
      <c r="X968" s="59">
        <f t="shared" si="631"/>
        <v>30923.64</v>
      </c>
      <c r="Y968" s="59">
        <f t="shared" si="632"/>
        <v>35871.42</v>
      </c>
      <c r="Z968" t="str">
        <f t="shared" si="615"/>
        <v>Vencido</v>
      </c>
      <c r="AA968" s="39">
        <v>46112</v>
      </c>
      <c r="AB968" s="33">
        <f t="shared" si="633"/>
        <v>3</v>
      </c>
      <c r="AC968" s="33">
        <f t="shared" si="634"/>
        <v>14</v>
      </c>
      <c r="AD968" s="33">
        <f t="shared" si="635"/>
        <v>14</v>
      </c>
      <c r="AE968" s="36">
        <f t="shared" si="636"/>
        <v>30923.64</v>
      </c>
      <c r="AF968" s="36">
        <f t="shared" si="637"/>
        <v>0</v>
      </c>
      <c r="AG968" s="36">
        <f t="shared" si="638"/>
        <v>0</v>
      </c>
      <c r="AH968" s="36">
        <f t="shared" si="639"/>
        <v>0</v>
      </c>
    </row>
    <row r="969" spans="1:34" x14ac:dyDescent="0.35">
      <c r="A969" s="31" t="s">
        <v>1327</v>
      </c>
      <c r="B969" s="31" t="s">
        <v>1328</v>
      </c>
      <c r="C969" s="31" t="s">
        <v>1329</v>
      </c>
      <c r="D969" s="31" t="s">
        <v>1330</v>
      </c>
      <c r="E969" s="30">
        <v>46064</v>
      </c>
      <c r="F969" s="30">
        <v>46094</v>
      </c>
      <c r="G969" s="31" t="s">
        <v>395</v>
      </c>
      <c r="H969" s="31">
        <v>-192000</v>
      </c>
      <c r="I969" s="31"/>
      <c r="J969" s="31">
        <v>-192000</v>
      </c>
      <c r="K969" s="31">
        <v>-192000</v>
      </c>
      <c r="L969" s="31">
        <v>192000</v>
      </c>
      <c r="M969" s="31" t="s">
        <v>504</v>
      </c>
      <c r="N969" s="31" t="s">
        <v>544</v>
      </c>
      <c r="O969" s="83"/>
      <c r="P969" s="65">
        <f t="shared" si="623"/>
        <v>30</v>
      </c>
      <c r="Q969" t="str">
        <f t="shared" si="624"/>
        <v>Crédito</v>
      </c>
      <c r="R969">
        <f t="shared" si="625"/>
        <v>13</v>
      </c>
      <c r="S969">
        <f t="shared" si="626"/>
        <v>3</v>
      </c>
      <c r="T969">
        <f t="shared" si="627"/>
        <v>2026</v>
      </c>
      <c r="U969">
        <f t="shared" si="628"/>
        <v>11</v>
      </c>
      <c r="V969">
        <f t="shared" si="629"/>
        <v>2</v>
      </c>
      <c r="W969">
        <f t="shared" si="630"/>
        <v>2026</v>
      </c>
      <c r="X969" s="59">
        <f t="shared" si="631"/>
        <v>192000</v>
      </c>
      <c r="Y969" s="59">
        <f t="shared" si="632"/>
        <v>192000</v>
      </c>
      <c r="Z969" t="str">
        <f t="shared" si="615"/>
        <v>Vencido</v>
      </c>
      <c r="AA969" s="39">
        <v>46112</v>
      </c>
      <c r="AB969" s="33">
        <f t="shared" si="633"/>
        <v>3</v>
      </c>
      <c r="AC969" s="33">
        <f t="shared" si="634"/>
        <v>14</v>
      </c>
      <c r="AD969" s="33">
        <f t="shared" si="635"/>
        <v>19</v>
      </c>
      <c r="AE969" s="36">
        <f t="shared" si="636"/>
        <v>192000</v>
      </c>
      <c r="AF969" s="36">
        <f t="shared" si="637"/>
        <v>0</v>
      </c>
      <c r="AG969" s="36">
        <f t="shared" si="638"/>
        <v>0</v>
      </c>
      <c r="AH969" s="36">
        <f t="shared" si="639"/>
        <v>0</v>
      </c>
    </row>
    <row r="970" spans="1:34" x14ac:dyDescent="0.35">
      <c r="A970" s="31" t="s">
        <v>1337</v>
      </c>
      <c r="B970" s="31" t="s">
        <v>1338</v>
      </c>
      <c r="C970" s="31" t="s">
        <v>644</v>
      </c>
      <c r="D970" s="31" t="s">
        <v>1102</v>
      </c>
      <c r="E970" s="30">
        <v>46065</v>
      </c>
      <c r="F970" s="30">
        <v>46125</v>
      </c>
      <c r="G970" s="31" t="s">
        <v>401</v>
      </c>
      <c r="H970" s="31">
        <v>-1075280.1299999999</v>
      </c>
      <c r="I970" s="31">
        <v>-172044.82</v>
      </c>
      <c r="J970" s="31">
        <v>-1247324.95</v>
      </c>
      <c r="K970" s="31">
        <v>-72453.600000000006</v>
      </c>
      <c r="L970" s="31">
        <v>72453.600000000006</v>
      </c>
      <c r="M970" s="31" t="s">
        <v>504</v>
      </c>
      <c r="N970" s="31" t="s">
        <v>544</v>
      </c>
      <c r="O970" s="83"/>
      <c r="P970" s="65">
        <f t="shared" si="623"/>
        <v>60</v>
      </c>
      <c r="Q970" t="str">
        <f t="shared" si="624"/>
        <v>Crédito</v>
      </c>
      <c r="R970">
        <f t="shared" si="625"/>
        <v>13</v>
      </c>
      <c r="S970">
        <f t="shared" si="626"/>
        <v>4</v>
      </c>
      <c r="T970">
        <f t="shared" si="627"/>
        <v>2026</v>
      </c>
      <c r="U970">
        <f t="shared" si="628"/>
        <v>12</v>
      </c>
      <c r="V970">
        <f t="shared" si="629"/>
        <v>2</v>
      </c>
      <c r="W970">
        <f t="shared" si="630"/>
        <v>2026</v>
      </c>
      <c r="X970" s="59">
        <f t="shared" si="631"/>
        <v>1075280.1299999999</v>
      </c>
      <c r="Y970" s="59">
        <f t="shared" si="632"/>
        <v>1247324.95</v>
      </c>
      <c r="Z970" t="str">
        <f t="shared" si="615"/>
        <v>Vigente</v>
      </c>
      <c r="AA970" s="39">
        <v>46112</v>
      </c>
      <c r="AB970" s="33">
        <f t="shared" si="633"/>
        <v>3</v>
      </c>
      <c r="AC970" s="33">
        <f t="shared" si="634"/>
        <v>14</v>
      </c>
      <c r="AD970" s="33">
        <f t="shared" si="635"/>
        <v>0</v>
      </c>
      <c r="AE970" s="36">
        <f t="shared" si="636"/>
        <v>0</v>
      </c>
      <c r="AF970" s="36">
        <f t="shared" si="637"/>
        <v>0</v>
      </c>
      <c r="AG970" s="36">
        <f t="shared" si="638"/>
        <v>0</v>
      </c>
      <c r="AH970" s="36">
        <f t="shared" si="639"/>
        <v>1075280.1299999999</v>
      </c>
    </row>
    <row r="971" spans="1:34" x14ac:dyDescent="0.35">
      <c r="A971" s="31" t="s">
        <v>1363</v>
      </c>
      <c r="B971" s="31" t="s">
        <v>1364</v>
      </c>
      <c r="C971" s="31" t="s">
        <v>830</v>
      </c>
      <c r="D971" s="31" t="s">
        <v>1365</v>
      </c>
      <c r="E971" s="30">
        <v>46058</v>
      </c>
      <c r="F971" s="30">
        <v>46088</v>
      </c>
      <c r="G971" s="31" t="s">
        <v>401</v>
      </c>
      <c r="H971" s="31">
        <v>-29397.25</v>
      </c>
      <c r="I971" s="31">
        <v>-4703.5600000000004</v>
      </c>
      <c r="J971" s="31">
        <v>-34100.81</v>
      </c>
      <c r="K971" s="31">
        <v>-1972</v>
      </c>
      <c r="L971" s="31">
        <v>1972</v>
      </c>
      <c r="M971" s="31" t="s">
        <v>504</v>
      </c>
      <c r="N971" s="31" t="s">
        <v>544</v>
      </c>
      <c r="O971" s="83"/>
      <c r="P971" s="65">
        <f t="shared" si="623"/>
        <v>30</v>
      </c>
      <c r="Q971" t="str">
        <f t="shared" si="624"/>
        <v>Crédito</v>
      </c>
      <c r="R971">
        <f t="shared" si="625"/>
        <v>7</v>
      </c>
      <c r="S971">
        <f t="shared" si="626"/>
        <v>3</v>
      </c>
      <c r="T971">
        <f t="shared" si="627"/>
        <v>2026</v>
      </c>
      <c r="U971">
        <f t="shared" si="628"/>
        <v>5</v>
      </c>
      <c r="V971">
        <f t="shared" si="629"/>
        <v>2</v>
      </c>
      <c r="W971">
        <f t="shared" si="630"/>
        <v>2026</v>
      </c>
      <c r="X971" s="59">
        <f t="shared" si="631"/>
        <v>29397.25</v>
      </c>
      <c r="Y971" s="59">
        <f t="shared" si="632"/>
        <v>34100.81</v>
      </c>
      <c r="Z971" t="str">
        <f t="shared" si="615"/>
        <v>Vencido</v>
      </c>
      <c r="AA971" s="39">
        <v>46112</v>
      </c>
      <c r="AB971" s="33">
        <f t="shared" si="633"/>
        <v>3</v>
      </c>
      <c r="AC971" s="33">
        <f t="shared" si="634"/>
        <v>14</v>
      </c>
      <c r="AD971" s="33">
        <f t="shared" si="635"/>
        <v>25</v>
      </c>
      <c r="AE971" s="36">
        <f t="shared" si="636"/>
        <v>29397.25</v>
      </c>
      <c r="AF971" s="36">
        <f t="shared" si="637"/>
        <v>0</v>
      </c>
      <c r="AG971" s="36">
        <f t="shared" si="638"/>
        <v>0</v>
      </c>
      <c r="AH971" s="36">
        <f t="shared" si="639"/>
        <v>0</v>
      </c>
    </row>
    <row r="972" spans="1:34" x14ac:dyDescent="0.35">
      <c r="A972" s="31" t="s">
        <v>1366</v>
      </c>
      <c r="B972" s="31" t="s">
        <v>1367</v>
      </c>
      <c r="C972" s="31" t="s">
        <v>834</v>
      </c>
      <c r="D972" s="31" t="s">
        <v>1368</v>
      </c>
      <c r="E972" s="30">
        <v>46057</v>
      </c>
      <c r="F972" s="30">
        <v>46087</v>
      </c>
      <c r="G972" s="31" t="s">
        <v>401</v>
      </c>
      <c r="H972" s="31">
        <v>-31023</v>
      </c>
      <c r="I972" s="31">
        <v>-4963.68</v>
      </c>
      <c r="J972" s="31">
        <v>-35986.68</v>
      </c>
      <c r="K972" s="31">
        <v>-2088</v>
      </c>
      <c r="L972" s="31">
        <v>2088</v>
      </c>
      <c r="M972" s="31" t="s">
        <v>504</v>
      </c>
      <c r="N972" s="31" t="s">
        <v>544</v>
      </c>
      <c r="O972" s="83"/>
      <c r="P972" s="65">
        <f t="shared" si="623"/>
        <v>30</v>
      </c>
      <c r="Q972" t="str">
        <f t="shared" si="624"/>
        <v>Crédito</v>
      </c>
      <c r="R972">
        <f t="shared" si="625"/>
        <v>6</v>
      </c>
      <c r="S972">
        <f t="shared" si="626"/>
        <v>3</v>
      </c>
      <c r="T972">
        <f t="shared" si="627"/>
        <v>2026</v>
      </c>
      <c r="U972">
        <f t="shared" si="628"/>
        <v>4</v>
      </c>
      <c r="V972">
        <f t="shared" si="629"/>
        <v>2</v>
      </c>
      <c r="W972">
        <f t="shared" si="630"/>
        <v>2026</v>
      </c>
      <c r="X972" s="59">
        <f t="shared" si="631"/>
        <v>31023</v>
      </c>
      <c r="Y972" s="59">
        <f t="shared" si="632"/>
        <v>35986.68</v>
      </c>
      <c r="Z972" t="str">
        <f t="shared" si="615"/>
        <v>Vencido</v>
      </c>
      <c r="AA972" s="39">
        <v>46112</v>
      </c>
      <c r="AB972" s="33">
        <f t="shared" si="633"/>
        <v>3</v>
      </c>
      <c r="AC972" s="33">
        <f t="shared" si="634"/>
        <v>14</v>
      </c>
      <c r="AD972" s="33">
        <f t="shared" si="635"/>
        <v>26</v>
      </c>
      <c r="AE972" s="36">
        <f t="shared" si="636"/>
        <v>31023</v>
      </c>
      <c r="AF972" s="36">
        <f t="shared" si="637"/>
        <v>0</v>
      </c>
      <c r="AG972" s="36">
        <f t="shared" si="638"/>
        <v>0</v>
      </c>
      <c r="AH972" s="36">
        <f t="shared" si="639"/>
        <v>0</v>
      </c>
    </row>
    <row r="973" spans="1:34" x14ac:dyDescent="0.35">
      <c r="A973" s="31" t="s">
        <v>1178</v>
      </c>
      <c r="B973" s="31" t="s">
        <v>1179</v>
      </c>
      <c r="C973" s="31" t="s">
        <v>834</v>
      </c>
      <c r="D973" s="31" t="s">
        <v>1180</v>
      </c>
      <c r="E973" s="30">
        <v>46036</v>
      </c>
      <c r="F973" s="30">
        <v>46066</v>
      </c>
      <c r="G973" s="31" t="s">
        <v>401</v>
      </c>
      <c r="H973" s="31">
        <v>-64274.400000000001</v>
      </c>
      <c r="I973" s="31">
        <v>-10283.9</v>
      </c>
      <c r="J973" s="31">
        <v>-74558.3</v>
      </c>
      <c r="K973" s="31">
        <v>-4176</v>
      </c>
      <c r="L973" s="31">
        <v>4176</v>
      </c>
      <c r="M973" s="31" t="s">
        <v>504</v>
      </c>
      <c r="N973" s="31" t="s">
        <v>544</v>
      </c>
      <c r="P973" s="65">
        <f t="shared" si="623"/>
        <v>30</v>
      </c>
      <c r="Q973" t="str">
        <f t="shared" si="624"/>
        <v>Crédito</v>
      </c>
      <c r="R973">
        <f t="shared" si="625"/>
        <v>13</v>
      </c>
      <c r="S973">
        <f t="shared" si="626"/>
        <v>2</v>
      </c>
      <c r="T973">
        <f t="shared" si="627"/>
        <v>2026</v>
      </c>
      <c r="U973">
        <f t="shared" si="628"/>
        <v>14</v>
      </c>
      <c r="V973">
        <f t="shared" si="629"/>
        <v>1</v>
      </c>
      <c r="W973">
        <f t="shared" si="630"/>
        <v>2026</v>
      </c>
      <c r="X973" s="59">
        <f t="shared" si="631"/>
        <v>64274.400000000001</v>
      </c>
      <c r="Y973" s="59">
        <f t="shared" si="632"/>
        <v>74558.3</v>
      </c>
      <c r="Z973" t="str">
        <f t="shared" si="615"/>
        <v>Vencido</v>
      </c>
      <c r="AA973" s="39">
        <v>46112</v>
      </c>
      <c r="AB973" s="33">
        <f t="shared" si="633"/>
        <v>3</v>
      </c>
      <c r="AC973" s="33">
        <f t="shared" si="634"/>
        <v>14</v>
      </c>
      <c r="AD973" s="33">
        <f t="shared" si="635"/>
        <v>47</v>
      </c>
      <c r="AE973" s="36">
        <f t="shared" si="636"/>
        <v>0</v>
      </c>
      <c r="AF973" s="36">
        <f t="shared" si="637"/>
        <v>64274.400000000001</v>
      </c>
      <c r="AG973" s="36">
        <f t="shared" si="638"/>
        <v>0</v>
      </c>
      <c r="AH973" s="36">
        <f t="shared" si="639"/>
        <v>0</v>
      </c>
    </row>
    <row r="974" spans="1:34" x14ac:dyDescent="0.35">
      <c r="A974" s="31" t="s">
        <v>955</v>
      </c>
      <c r="B974" s="31" t="s">
        <v>956</v>
      </c>
      <c r="C974" s="31" t="s">
        <v>545</v>
      </c>
      <c r="D974" s="31" t="s">
        <v>957</v>
      </c>
      <c r="E974" s="30">
        <v>45932</v>
      </c>
      <c r="F974" s="30">
        <v>45962</v>
      </c>
      <c r="G974" s="31" t="s">
        <v>395</v>
      </c>
      <c r="H974" s="31">
        <v>-14985</v>
      </c>
      <c r="I974" s="31">
        <v>-2397.6</v>
      </c>
      <c r="J974" s="31">
        <v>-17382.599999999999</v>
      </c>
      <c r="K974" s="31">
        <v>-17382.599999999999</v>
      </c>
      <c r="L974" s="31">
        <v>17382.599999999999</v>
      </c>
      <c r="M974" s="31" t="s">
        <v>504</v>
      </c>
      <c r="N974" s="31" t="s">
        <v>544</v>
      </c>
      <c r="P974" s="65">
        <f t="shared" si="623"/>
        <v>30</v>
      </c>
      <c r="Q974" t="str">
        <f t="shared" si="624"/>
        <v>Crédito</v>
      </c>
      <c r="R974">
        <f t="shared" si="625"/>
        <v>1</v>
      </c>
      <c r="S974">
        <f t="shared" si="626"/>
        <v>11</v>
      </c>
      <c r="T974">
        <f t="shared" si="627"/>
        <v>2025</v>
      </c>
      <c r="U974">
        <f t="shared" si="628"/>
        <v>2</v>
      </c>
      <c r="V974">
        <f t="shared" si="629"/>
        <v>10</v>
      </c>
      <c r="W974">
        <f t="shared" si="630"/>
        <v>2025</v>
      </c>
      <c r="X974" s="59">
        <f t="shared" si="631"/>
        <v>14985</v>
      </c>
      <c r="Y974" s="59">
        <f t="shared" si="632"/>
        <v>17382.599999999999</v>
      </c>
      <c r="Z974" t="str">
        <f t="shared" si="615"/>
        <v>Vencido</v>
      </c>
      <c r="AA974" s="39">
        <v>46112</v>
      </c>
      <c r="AB974" s="33">
        <f t="shared" si="633"/>
        <v>3</v>
      </c>
      <c r="AC974" s="33">
        <f t="shared" si="634"/>
        <v>14</v>
      </c>
      <c r="AD974" s="33">
        <f t="shared" si="635"/>
        <v>151</v>
      </c>
      <c r="AE974" s="36">
        <f t="shared" si="636"/>
        <v>0</v>
      </c>
      <c r="AF974" s="36">
        <f t="shared" si="637"/>
        <v>0</v>
      </c>
      <c r="AG974" s="36">
        <f t="shared" si="638"/>
        <v>14985</v>
      </c>
      <c r="AH974" s="36">
        <f t="shared" si="639"/>
        <v>0</v>
      </c>
    </row>
    <row r="975" spans="1:34" x14ac:dyDescent="0.35">
      <c r="A975" s="31" t="s">
        <v>947</v>
      </c>
      <c r="B975" s="31" t="s">
        <v>948</v>
      </c>
      <c r="C975" s="31" t="s">
        <v>545</v>
      </c>
      <c r="D975" s="31" t="s">
        <v>949</v>
      </c>
      <c r="E975" s="30">
        <v>45927</v>
      </c>
      <c r="F975" s="30">
        <v>45957</v>
      </c>
      <c r="G975" s="31" t="s">
        <v>395</v>
      </c>
      <c r="H975" s="31">
        <v>-7600</v>
      </c>
      <c r="I975" s="31">
        <v>-1216</v>
      </c>
      <c r="J975" s="31">
        <v>-8816</v>
      </c>
      <c r="K975" s="31">
        <v>-8816</v>
      </c>
      <c r="L975" s="31">
        <v>8816</v>
      </c>
      <c r="M975" s="31" t="s">
        <v>504</v>
      </c>
      <c r="N975" s="31" t="s">
        <v>544</v>
      </c>
      <c r="P975" s="65">
        <f t="shared" si="623"/>
        <v>30</v>
      </c>
      <c r="Q975" t="str">
        <f t="shared" si="624"/>
        <v>Crédito</v>
      </c>
      <c r="R975">
        <f t="shared" si="625"/>
        <v>27</v>
      </c>
      <c r="S975">
        <f t="shared" si="626"/>
        <v>10</v>
      </c>
      <c r="T975">
        <f t="shared" si="627"/>
        <v>2025</v>
      </c>
      <c r="U975">
        <f t="shared" si="628"/>
        <v>27</v>
      </c>
      <c r="V975">
        <f t="shared" si="629"/>
        <v>9</v>
      </c>
      <c r="W975">
        <f t="shared" si="630"/>
        <v>2025</v>
      </c>
      <c r="X975" s="59">
        <f t="shared" si="631"/>
        <v>7600</v>
      </c>
      <c r="Y975" s="59">
        <f t="shared" si="632"/>
        <v>8816</v>
      </c>
      <c r="Z975" t="str">
        <f t="shared" si="615"/>
        <v>Vencido</v>
      </c>
      <c r="AA975" s="39">
        <v>46112</v>
      </c>
      <c r="AB975" s="33">
        <f t="shared" si="633"/>
        <v>3</v>
      </c>
      <c r="AC975" s="33">
        <f t="shared" si="634"/>
        <v>14</v>
      </c>
      <c r="AD975" s="33">
        <f t="shared" si="635"/>
        <v>156</v>
      </c>
      <c r="AE975" s="36">
        <f t="shared" si="636"/>
        <v>0</v>
      </c>
      <c r="AF975" s="36">
        <f t="shared" si="637"/>
        <v>0</v>
      </c>
      <c r="AG975" s="36">
        <f t="shared" si="638"/>
        <v>7600</v>
      </c>
      <c r="AH975" s="36">
        <f t="shared" si="639"/>
        <v>0</v>
      </c>
    </row>
    <row r="976" spans="1:34" x14ac:dyDescent="0.35">
      <c r="A976" s="31" t="s">
        <v>950</v>
      </c>
      <c r="B976" s="31" t="s">
        <v>951</v>
      </c>
      <c r="C976" s="31" t="s">
        <v>920</v>
      </c>
      <c r="D976" s="31" t="s">
        <v>952</v>
      </c>
      <c r="E976" s="30">
        <v>45924</v>
      </c>
      <c r="F976" s="30">
        <v>45954</v>
      </c>
      <c r="G976" s="31" t="s">
        <v>395</v>
      </c>
      <c r="H976" s="31">
        <v>-2499.98</v>
      </c>
      <c r="I976" s="31"/>
      <c r="J976" s="31">
        <v>-2499.98</v>
      </c>
      <c r="K976" s="31">
        <v>-2499.98</v>
      </c>
      <c r="L976" s="31">
        <v>2499.98</v>
      </c>
      <c r="M976" s="31" t="s">
        <v>504</v>
      </c>
      <c r="N976" s="31" t="s">
        <v>544</v>
      </c>
      <c r="P976" s="65">
        <f t="shared" si="623"/>
        <v>30</v>
      </c>
      <c r="Q976" t="str">
        <f t="shared" si="624"/>
        <v>Crédito</v>
      </c>
      <c r="R976">
        <f t="shared" si="625"/>
        <v>24</v>
      </c>
      <c r="S976">
        <f t="shared" si="626"/>
        <v>10</v>
      </c>
      <c r="T976">
        <f t="shared" si="627"/>
        <v>2025</v>
      </c>
      <c r="U976">
        <f t="shared" si="628"/>
        <v>24</v>
      </c>
      <c r="V976">
        <f t="shared" si="629"/>
        <v>9</v>
      </c>
      <c r="W976">
        <f t="shared" si="630"/>
        <v>2025</v>
      </c>
      <c r="X976" s="59">
        <f t="shared" si="631"/>
        <v>2499.98</v>
      </c>
      <c r="Y976" s="59">
        <f t="shared" si="632"/>
        <v>2499.98</v>
      </c>
      <c r="Z976" t="str">
        <f t="shared" si="615"/>
        <v>Vencido</v>
      </c>
      <c r="AA976" s="39">
        <v>46112</v>
      </c>
      <c r="AB976" s="33">
        <f t="shared" si="633"/>
        <v>3</v>
      </c>
      <c r="AC976" s="33">
        <f t="shared" si="634"/>
        <v>14</v>
      </c>
      <c r="AD976" s="33">
        <f t="shared" si="635"/>
        <v>159</v>
      </c>
      <c r="AE976" s="36">
        <f t="shared" si="636"/>
        <v>0</v>
      </c>
      <c r="AF976" s="36">
        <f t="shared" si="637"/>
        <v>0</v>
      </c>
      <c r="AG976" s="36">
        <f t="shared" si="638"/>
        <v>2499.98</v>
      </c>
      <c r="AH976" s="36">
        <f t="shared" si="639"/>
        <v>0</v>
      </c>
    </row>
    <row r="977" spans="1:34" x14ac:dyDescent="0.35">
      <c r="A977" s="31" t="s">
        <v>938</v>
      </c>
      <c r="B977" s="31" t="s">
        <v>939</v>
      </c>
      <c r="C977" s="31" t="s">
        <v>545</v>
      </c>
      <c r="D977" s="31" t="s">
        <v>940</v>
      </c>
      <c r="E977" s="30">
        <v>45923</v>
      </c>
      <c r="F977" s="30">
        <v>45953</v>
      </c>
      <c r="G977" s="31" t="s">
        <v>401</v>
      </c>
      <c r="H977" s="31">
        <v>-23857.03</v>
      </c>
      <c r="I977" s="31">
        <v>-3817.12</v>
      </c>
      <c r="J977" s="31">
        <v>-27674.15</v>
      </c>
      <c r="K977" s="31">
        <v>-1503.36</v>
      </c>
      <c r="L977" s="31">
        <v>1503.36</v>
      </c>
      <c r="M977" s="31" t="s">
        <v>504</v>
      </c>
      <c r="N977" s="31" t="s">
        <v>544</v>
      </c>
      <c r="P977" s="65">
        <f t="shared" si="623"/>
        <v>30</v>
      </c>
      <c r="Q977" t="str">
        <f t="shared" si="624"/>
        <v>Crédito</v>
      </c>
      <c r="R977">
        <f t="shared" si="625"/>
        <v>23</v>
      </c>
      <c r="S977">
        <f t="shared" si="626"/>
        <v>10</v>
      </c>
      <c r="T977">
        <f t="shared" si="627"/>
        <v>2025</v>
      </c>
      <c r="U977">
        <f t="shared" si="628"/>
        <v>23</v>
      </c>
      <c r="V977">
        <f t="shared" si="629"/>
        <v>9</v>
      </c>
      <c r="W977">
        <f t="shared" si="630"/>
        <v>2025</v>
      </c>
      <c r="X977" s="59">
        <f t="shared" si="631"/>
        <v>23857.03</v>
      </c>
      <c r="Y977" s="59">
        <f t="shared" si="632"/>
        <v>27674.15</v>
      </c>
      <c r="Z977" t="str">
        <f t="shared" si="615"/>
        <v>Vencido</v>
      </c>
      <c r="AA977" s="39">
        <v>46112</v>
      </c>
      <c r="AB977" s="33">
        <f t="shared" si="633"/>
        <v>3</v>
      </c>
      <c r="AC977" s="33">
        <f t="shared" si="634"/>
        <v>14</v>
      </c>
      <c r="AD977" s="33">
        <f t="shared" si="635"/>
        <v>160</v>
      </c>
      <c r="AE977" s="36">
        <f t="shared" si="636"/>
        <v>0</v>
      </c>
      <c r="AF977" s="36">
        <f t="shared" si="637"/>
        <v>0</v>
      </c>
      <c r="AG977" s="36">
        <f t="shared" si="638"/>
        <v>23857.03</v>
      </c>
      <c r="AH977" s="36">
        <f t="shared" si="639"/>
        <v>0</v>
      </c>
    </row>
    <row r="978" spans="1:34" x14ac:dyDescent="0.35">
      <c r="A978" s="31" t="s">
        <v>927</v>
      </c>
      <c r="B978" s="31" t="s">
        <v>928</v>
      </c>
      <c r="C978" s="31" t="s">
        <v>545</v>
      </c>
      <c r="D978" s="31" t="s">
        <v>929</v>
      </c>
      <c r="E978" s="30">
        <v>45905</v>
      </c>
      <c r="F978" s="30">
        <v>45935</v>
      </c>
      <c r="G978" s="31" t="s">
        <v>401</v>
      </c>
      <c r="H978" s="31">
        <v>-7240.47</v>
      </c>
      <c r="I978" s="31">
        <v>-1158.48</v>
      </c>
      <c r="J978" s="31">
        <v>-8398.9500000000007</v>
      </c>
      <c r="K978" s="31">
        <v>-447.76</v>
      </c>
      <c r="L978" s="31">
        <v>447.76</v>
      </c>
      <c r="M978" s="31" t="s">
        <v>504</v>
      </c>
      <c r="N978" s="31" t="s">
        <v>544</v>
      </c>
      <c r="P978" s="65">
        <f t="shared" si="623"/>
        <v>30</v>
      </c>
      <c r="Q978" t="str">
        <f t="shared" si="624"/>
        <v>Crédito</v>
      </c>
      <c r="R978">
        <f t="shared" si="625"/>
        <v>5</v>
      </c>
      <c r="S978">
        <f t="shared" si="626"/>
        <v>10</v>
      </c>
      <c r="T978">
        <f t="shared" si="627"/>
        <v>2025</v>
      </c>
      <c r="U978">
        <f t="shared" si="628"/>
        <v>5</v>
      </c>
      <c r="V978">
        <f t="shared" si="629"/>
        <v>9</v>
      </c>
      <c r="W978">
        <f t="shared" si="630"/>
        <v>2025</v>
      </c>
      <c r="X978" s="59">
        <f t="shared" si="631"/>
        <v>7240.47</v>
      </c>
      <c r="Y978" s="59">
        <f t="shared" si="632"/>
        <v>8398.9500000000007</v>
      </c>
      <c r="Z978" t="str">
        <f t="shared" si="615"/>
        <v>Vencido</v>
      </c>
      <c r="AA978" s="39">
        <v>46112</v>
      </c>
      <c r="AB978" s="33">
        <f t="shared" si="633"/>
        <v>3</v>
      </c>
      <c r="AC978" s="33">
        <f t="shared" si="634"/>
        <v>14</v>
      </c>
      <c r="AD978" s="33">
        <f t="shared" si="635"/>
        <v>178</v>
      </c>
      <c r="AE978" s="36">
        <f t="shared" si="636"/>
        <v>0</v>
      </c>
      <c r="AF978" s="36">
        <f t="shared" si="637"/>
        <v>0</v>
      </c>
      <c r="AG978" s="36">
        <f t="shared" si="638"/>
        <v>7240.47</v>
      </c>
      <c r="AH978" s="36">
        <f t="shared" si="639"/>
        <v>0</v>
      </c>
    </row>
    <row r="979" spans="1:34" x14ac:dyDescent="0.35">
      <c r="A979" s="31" t="s">
        <v>930</v>
      </c>
      <c r="B979" s="31" t="s">
        <v>928</v>
      </c>
      <c r="C979" s="31" t="s">
        <v>545</v>
      </c>
      <c r="D979" s="31" t="s">
        <v>931</v>
      </c>
      <c r="E979" s="30">
        <v>45904</v>
      </c>
      <c r="F979" s="30">
        <v>45934</v>
      </c>
      <c r="G979" s="31" t="s">
        <v>401</v>
      </c>
      <c r="H979" s="31">
        <v>-21639.89</v>
      </c>
      <c r="I979" s="31">
        <v>-3462.38</v>
      </c>
      <c r="J979" s="31">
        <v>-25102.27</v>
      </c>
      <c r="K979" s="31">
        <v>-1343.28</v>
      </c>
      <c r="L979" s="31">
        <v>1343.28</v>
      </c>
      <c r="M979" s="31" t="s">
        <v>504</v>
      </c>
      <c r="N979" s="31" t="s">
        <v>544</v>
      </c>
      <c r="P979" s="65">
        <f t="shared" si="623"/>
        <v>30</v>
      </c>
      <c r="Q979" t="str">
        <f t="shared" si="624"/>
        <v>Crédito</v>
      </c>
      <c r="R979">
        <f t="shared" si="625"/>
        <v>4</v>
      </c>
      <c r="S979">
        <f t="shared" si="626"/>
        <v>10</v>
      </c>
      <c r="T979">
        <f t="shared" si="627"/>
        <v>2025</v>
      </c>
      <c r="U979">
        <f t="shared" si="628"/>
        <v>4</v>
      </c>
      <c r="V979">
        <f t="shared" si="629"/>
        <v>9</v>
      </c>
      <c r="W979">
        <f t="shared" si="630"/>
        <v>2025</v>
      </c>
      <c r="X979" s="59">
        <f t="shared" si="631"/>
        <v>21639.89</v>
      </c>
      <c r="Y979" s="59">
        <f t="shared" si="632"/>
        <v>25102.27</v>
      </c>
      <c r="Z979" t="str">
        <f t="shared" si="615"/>
        <v>Vencido</v>
      </c>
      <c r="AA979" s="39">
        <v>46112</v>
      </c>
      <c r="AB979" s="33">
        <f t="shared" si="633"/>
        <v>3</v>
      </c>
      <c r="AC979" s="33">
        <f t="shared" si="634"/>
        <v>14</v>
      </c>
      <c r="AD979" s="33">
        <f t="shared" si="635"/>
        <v>179</v>
      </c>
      <c r="AE979" s="36">
        <f t="shared" si="636"/>
        <v>0</v>
      </c>
      <c r="AF979" s="36">
        <f t="shared" si="637"/>
        <v>0</v>
      </c>
      <c r="AG979" s="36">
        <f t="shared" si="638"/>
        <v>21639.89</v>
      </c>
      <c r="AH979" s="36">
        <f t="shared" si="639"/>
        <v>0</v>
      </c>
    </row>
    <row r="980" spans="1:34" x14ac:dyDescent="0.35">
      <c r="A980" s="31" t="s">
        <v>932</v>
      </c>
      <c r="B980" s="31" t="s">
        <v>933</v>
      </c>
      <c r="C980" s="31" t="s">
        <v>920</v>
      </c>
      <c r="D980" s="31" t="s">
        <v>934</v>
      </c>
      <c r="E980" s="30">
        <v>45909</v>
      </c>
      <c r="F980" s="30">
        <v>45939</v>
      </c>
      <c r="G980" s="31" t="s">
        <v>395</v>
      </c>
      <c r="H980" s="31">
        <v>-5000</v>
      </c>
      <c r="I980" s="31"/>
      <c r="J980" s="31">
        <v>-5000</v>
      </c>
      <c r="K980" s="31">
        <v>-5000</v>
      </c>
      <c r="L980" s="31">
        <v>5000</v>
      </c>
      <c r="M980" s="31" t="s">
        <v>504</v>
      </c>
      <c r="N980" s="31" t="s">
        <v>544</v>
      </c>
      <c r="P980" s="65">
        <f t="shared" si="623"/>
        <v>30</v>
      </c>
      <c r="Q980" t="str">
        <f t="shared" si="624"/>
        <v>Crédito</v>
      </c>
      <c r="R980">
        <f t="shared" si="625"/>
        <v>9</v>
      </c>
      <c r="S980">
        <f t="shared" si="626"/>
        <v>10</v>
      </c>
      <c r="T980">
        <f t="shared" si="627"/>
        <v>2025</v>
      </c>
      <c r="U980">
        <f t="shared" si="628"/>
        <v>9</v>
      </c>
      <c r="V980">
        <f t="shared" si="629"/>
        <v>9</v>
      </c>
      <c r="W980">
        <f t="shared" si="630"/>
        <v>2025</v>
      </c>
      <c r="X980" s="59">
        <f t="shared" si="631"/>
        <v>5000</v>
      </c>
      <c r="Y980" s="59">
        <f t="shared" si="632"/>
        <v>5000</v>
      </c>
      <c r="Z980" t="str">
        <f t="shared" si="615"/>
        <v>Vencido</v>
      </c>
      <c r="AA980" s="39">
        <v>46112</v>
      </c>
      <c r="AB980" s="33">
        <f t="shared" si="633"/>
        <v>3</v>
      </c>
      <c r="AC980" s="33">
        <f t="shared" si="634"/>
        <v>14</v>
      </c>
      <c r="AD980" s="33">
        <f t="shared" si="635"/>
        <v>174</v>
      </c>
      <c r="AE980" s="36">
        <f t="shared" si="636"/>
        <v>0</v>
      </c>
      <c r="AF980" s="36">
        <f t="shared" si="637"/>
        <v>0</v>
      </c>
      <c r="AG980" s="36">
        <f t="shared" si="638"/>
        <v>5000</v>
      </c>
      <c r="AH980" s="36">
        <f t="shared" si="639"/>
        <v>0</v>
      </c>
    </row>
    <row r="981" spans="1:34" x14ac:dyDescent="0.35">
      <c r="A981" s="13" t="s">
        <v>923</v>
      </c>
      <c r="B981" s="13" t="s">
        <v>924</v>
      </c>
      <c r="C981" s="13" t="s">
        <v>545</v>
      </c>
      <c r="D981" s="13" t="s">
        <v>925</v>
      </c>
      <c r="E981" s="70">
        <v>45903</v>
      </c>
      <c r="F981" s="70">
        <v>45933</v>
      </c>
      <c r="G981" s="13" t="s">
        <v>401</v>
      </c>
      <c r="H981" s="13">
        <v>-24244.53</v>
      </c>
      <c r="I981" s="13">
        <v>-3879.12</v>
      </c>
      <c r="J981" s="13">
        <v>-28123.65</v>
      </c>
      <c r="K981" s="13">
        <v>-1503.36</v>
      </c>
      <c r="L981" s="13">
        <v>1503.36</v>
      </c>
      <c r="M981" s="13" t="s">
        <v>504</v>
      </c>
      <c r="N981" s="31" t="s">
        <v>544</v>
      </c>
      <c r="P981" s="65">
        <f t="shared" si="623"/>
        <v>30</v>
      </c>
      <c r="Q981" t="str">
        <f t="shared" si="624"/>
        <v>Crédito</v>
      </c>
      <c r="R981">
        <f t="shared" si="625"/>
        <v>3</v>
      </c>
      <c r="S981">
        <f t="shared" si="626"/>
        <v>10</v>
      </c>
      <c r="T981">
        <f t="shared" si="627"/>
        <v>2025</v>
      </c>
      <c r="U981">
        <f t="shared" si="628"/>
        <v>3</v>
      </c>
      <c r="V981">
        <f t="shared" si="629"/>
        <v>9</v>
      </c>
      <c r="W981">
        <f t="shared" si="630"/>
        <v>2025</v>
      </c>
      <c r="X981" s="59">
        <f t="shared" si="631"/>
        <v>24244.53</v>
      </c>
      <c r="Y981" s="59">
        <f t="shared" si="632"/>
        <v>28123.65</v>
      </c>
      <c r="Z981" t="str">
        <f t="shared" si="615"/>
        <v>Vencido</v>
      </c>
      <c r="AA981" s="39">
        <v>46112</v>
      </c>
      <c r="AB981" s="33">
        <f t="shared" si="633"/>
        <v>3</v>
      </c>
      <c r="AC981" s="33">
        <f t="shared" si="634"/>
        <v>14</v>
      </c>
      <c r="AD981" s="33">
        <f t="shared" si="635"/>
        <v>180</v>
      </c>
      <c r="AE981" s="36">
        <f t="shared" si="636"/>
        <v>0</v>
      </c>
      <c r="AF981" s="36">
        <f t="shared" si="637"/>
        <v>0</v>
      </c>
      <c r="AG981" s="36">
        <f t="shared" si="638"/>
        <v>24244.53</v>
      </c>
      <c r="AH981" s="36">
        <f t="shared" si="639"/>
        <v>0</v>
      </c>
    </row>
    <row r="982" spans="1:34" x14ac:dyDescent="0.35">
      <c r="A982" s="13" t="s">
        <v>905</v>
      </c>
      <c r="B982" s="13" t="s">
        <v>906</v>
      </c>
      <c r="C982" s="13" t="s">
        <v>545</v>
      </c>
      <c r="D982" s="13" t="s">
        <v>907</v>
      </c>
      <c r="E982" s="70">
        <v>45888</v>
      </c>
      <c r="F982" s="70">
        <v>45918</v>
      </c>
      <c r="G982" s="13" t="s">
        <v>395</v>
      </c>
      <c r="H982" s="13">
        <v>-12600</v>
      </c>
      <c r="I982" s="13">
        <v>-2016</v>
      </c>
      <c r="J982" s="13">
        <v>-14616</v>
      </c>
      <c r="K982" s="13">
        <v>-14616</v>
      </c>
      <c r="L982" s="13">
        <v>14616</v>
      </c>
      <c r="M982" s="13" t="s">
        <v>504</v>
      </c>
      <c r="N982" s="31" t="s">
        <v>544</v>
      </c>
      <c r="P982" s="65">
        <f t="shared" si="623"/>
        <v>30</v>
      </c>
      <c r="Q982" t="str">
        <f t="shared" si="624"/>
        <v>Crédito</v>
      </c>
      <c r="R982">
        <f t="shared" si="625"/>
        <v>18</v>
      </c>
      <c r="S982">
        <f t="shared" si="626"/>
        <v>9</v>
      </c>
      <c r="T982">
        <f t="shared" si="627"/>
        <v>2025</v>
      </c>
      <c r="U982">
        <f t="shared" si="628"/>
        <v>19</v>
      </c>
      <c r="V982">
        <f t="shared" si="629"/>
        <v>8</v>
      </c>
      <c r="W982">
        <f t="shared" si="630"/>
        <v>2025</v>
      </c>
      <c r="X982" s="59">
        <f t="shared" si="631"/>
        <v>12600</v>
      </c>
      <c r="Y982" s="59">
        <f t="shared" si="632"/>
        <v>14616</v>
      </c>
      <c r="Z982" t="str">
        <f t="shared" si="615"/>
        <v>Vencido</v>
      </c>
      <c r="AA982" s="39">
        <v>46112</v>
      </c>
      <c r="AB982" s="33">
        <f t="shared" si="633"/>
        <v>3</v>
      </c>
      <c r="AC982" s="33">
        <f t="shared" si="634"/>
        <v>14</v>
      </c>
      <c r="AD982" s="33">
        <f t="shared" si="635"/>
        <v>195</v>
      </c>
      <c r="AE982" s="36">
        <f t="shared" si="636"/>
        <v>0</v>
      </c>
      <c r="AF982" s="36">
        <f t="shared" si="637"/>
        <v>0</v>
      </c>
      <c r="AG982" s="36">
        <f t="shared" si="638"/>
        <v>12600</v>
      </c>
      <c r="AH982" s="36">
        <f t="shared" si="639"/>
        <v>0</v>
      </c>
    </row>
    <row r="983" spans="1:34" x14ac:dyDescent="0.35">
      <c r="A983" s="13" t="s">
        <v>908</v>
      </c>
      <c r="B983" s="13" t="s">
        <v>909</v>
      </c>
      <c r="C983" s="13" t="s">
        <v>545</v>
      </c>
      <c r="D983" s="13" t="s">
        <v>910</v>
      </c>
      <c r="E983" s="70">
        <v>45888</v>
      </c>
      <c r="F983" s="70">
        <v>45918</v>
      </c>
      <c r="G983" s="13" t="s">
        <v>395</v>
      </c>
      <c r="H983" s="13">
        <v>-21000</v>
      </c>
      <c r="I983" s="13">
        <v>-3360</v>
      </c>
      <c r="J983" s="13">
        <v>-24360</v>
      </c>
      <c r="K983" s="13">
        <v>-24360</v>
      </c>
      <c r="L983" s="13">
        <v>24360</v>
      </c>
      <c r="M983" s="13" t="s">
        <v>504</v>
      </c>
      <c r="N983" s="31" t="s">
        <v>544</v>
      </c>
      <c r="P983" s="65">
        <f t="shared" si="623"/>
        <v>30</v>
      </c>
      <c r="Q983" t="str">
        <f t="shared" si="624"/>
        <v>Crédito</v>
      </c>
      <c r="R983">
        <f t="shared" si="625"/>
        <v>18</v>
      </c>
      <c r="S983">
        <f t="shared" si="626"/>
        <v>9</v>
      </c>
      <c r="T983">
        <f t="shared" si="627"/>
        <v>2025</v>
      </c>
      <c r="U983">
        <f t="shared" si="628"/>
        <v>19</v>
      </c>
      <c r="V983">
        <f t="shared" si="629"/>
        <v>8</v>
      </c>
      <c r="W983">
        <f t="shared" si="630"/>
        <v>2025</v>
      </c>
      <c r="X983" s="59">
        <f t="shared" si="631"/>
        <v>21000</v>
      </c>
      <c r="Y983" s="59">
        <f t="shared" si="632"/>
        <v>24360</v>
      </c>
      <c r="Z983" t="str">
        <f t="shared" si="615"/>
        <v>Vencido</v>
      </c>
      <c r="AA983" s="39">
        <v>46112</v>
      </c>
      <c r="AB983" s="33">
        <f t="shared" si="633"/>
        <v>3</v>
      </c>
      <c r="AC983" s="33">
        <f t="shared" si="634"/>
        <v>14</v>
      </c>
      <c r="AD983" s="33">
        <f t="shared" si="635"/>
        <v>195</v>
      </c>
      <c r="AE983" s="36">
        <f t="shared" si="636"/>
        <v>0</v>
      </c>
      <c r="AF983" s="36">
        <f t="shared" si="637"/>
        <v>0</v>
      </c>
      <c r="AG983" s="36">
        <f t="shared" si="638"/>
        <v>21000</v>
      </c>
      <c r="AH983" s="36">
        <f t="shared" si="639"/>
        <v>0</v>
      </c>
    </row>
    <row r="984" spans="1:34" x14ac:dyDescent="0.35">
      <c r="A984" s="13" t="s">
        <v>911</v>
      </c>
      <c r="B984" s="13" t="s">
        <v>912</v>
      </c>
      <c r="C984" s="13" t="s">
        <v>545</v>
      </c>
      <c r="D984" s="13" t="s">
        <v>913</v>
      </c>
      <c r="E984" s="70">
        <v>45881</v>
      </c>
      <c r="F984" s="70">
        <v>45911</v>
      </c>
      <c r="G984" s="13" t="s">
        <v>395</v>
      </c>
      <c r="H984" s="13">
        <v>-7600</v>
      </c>
      <c r="I984" s="13">
        <v>-1216</v>
      </c>
      <c r="J984" s="13">
        <v>-8816</v>
      </c>
      <c r="K984" s="13">
        <v>-8816</v>
      </c>
      <c r="L984" s="13">
        <v>8816</v>
      </c>
      <c r="M984" s="13" t="s">
        <v>504</v>
      </c>
      <c r="N984" s="31" t="s">
        <v>544</v>
      </c>
      <c r="P984" s="65">
        <f t="shared" si="623"/>
        <v>30</v>
      </c>
      <c r="Q984" t="str">
        <f t="shared" si="624"/>
        <v>Crédito</v>
      </c>
      <c r="R984">
        <f t="shared" si="625"/>
        <v>11</v>
      </c>
      <c r="S984">
        <f t="shared" si="626"/>
        <v>9</v>
      </c>
      <c r="T984">
        <f t="shared" si="627"/>
        <v>2025</v>
      </c>
      <c r="U984">
        <f t="shared" si="628"/>
        <v>12</v>
      </c>
      <c r="V984">
        <f t="shared" si="629"/>
        <v>8</v>
      </c>
      <c r="W984">
        <f t="shared" si="630"/>
        <v>2025</v>
      </c>
      <c r="X984" s="59">
        <f t="shared" si="631"/>
        <v>7600</v>
      </c>
      <c r="Y984" s="59">
        <f t="shared" si="632"/>
        <v>8816</v>
      </c>
      <c r="Z984" t="str">
        <f t="shared" si="615"/>
        <v>Vencido</v>
      </c>
      <c r="AA984" s="39">
        <v>46112</v>
      </c>
      <c r="AB984" s="33">
        <f t="shared" si="633"/>
        <v>3</v>
      </c>
      <c r="AC984" s="33">
        <f t="shared" si="634"/>
        <v>14</v>
      </c>
      <c r="AD984" s="33">
        <f t="shared" si="635"/>
        <v>202</v>
      </c>
      <c r="AE984" s="36">
        <f t="shared" si="636"/>
        <v>0</v>
      </c>
      <c r="AF984" s="36">
        <f t="shared" si="637"/>
        <v>0</v>
      </c>
      <c r="AG984" s="36">
        <f t="shared" si="638"/>
        <v>7600</v>
      </c>
      <c r="AH984" s="36">
        <f t="shared" si="639"/>
        <v>0</v>
      </c>
    </row>
    <row r="985" spans="1:34" x14ac:dyDescent="0.35">
      <c r="A985" s="13" t="s">
        <v>914</v>
      </c>
      <c r="B985" s="13" t="s">
        <v>915</v>
      </c>
      <c r="C985" s="13" t="s">
        <v>545</v>
      </c>
      <c r="D985" s="13" t="s">
        <v>916</v>
      </c>
      <c r="E985" s="70">
        <v>45883</v>
      </c>
      <c r="F985" s="70">
        <v>45913</v>
      </c>
      <c r="G985" s="13" t="s">
        <v>401</v>
      </c>
      <c r="H985" s="13">
        <v>-7416.85</v>
      </c>
      <c r="I985" s="13">
        <v>-1186.7</v>
      </c>
      <c r="J985" s="13">
        <v>-8603.5499999999993</v>
      </c>
      <c r="K985" s="13">
        <v>-461.68</v>
      </c>
      <c r="L985" s="13">
        <v>461.68</v>
      </c>
      <c r="M985" s="13" t="s">
        <v>504</v>
      </c>
      <c r="N985" s="31" t="s">
        <v>544</v>
      </c>
      <c r="P985" s="65">
        <f t="shared" si="623"/>
        <v>30</v>
      </c>
      <c r="Q985" t="str">
        <f t="shared" si="624"/>
        <v>Crédito</v>
      </c>
      <c r="R985">
        <f t="shared" si="625"/>
        <v>13</v>
      </c>
      <c r="S985">
        <f t="shared" si="626"/>
        <v>9</v>
      </c>
      <c r="T985">
        <f t="shared" si="627"/>
        <v>2025</v>
      </c>
      <c r="U985">
        <f t="shared" si="628"/>
        <v>14</v>
      </c>
      <c r="V985">
        <f t="shared" si="629"/>
        <v>8</v>
      </c>
      <c r="W985">
        <f t="shared" si="630"/>
        <v>2025</v>
      </c>
      <c r="X985" s="59">
        <f t="shared" si="631"/>
        <v>7416.85</v>
      </c>
      <c r="Y985" s="59">
        <f t="shared" si="632"/>
        <v>8603.5499999999993</v>
      </c>
      <c r="Z985" t="str">
        <f t="shared" si="615"/>
        <v>Vencido</v>
      </c>
      <c r="AA985" s="39">
        <v>46112</v>
      </c>
      <c r="AB985" s="33">
        <f t="shared" si="633"/>
        <v>3</v>
      </c>
      <c r="AC985" s="33">
        <f t="shared" si="634"/>
        <v>14</v>
      </c>
      <c r="AD985" s="33">
        <f t="shared" si="635"/>
        <v>200</v>
      </c>
      <c r="AE985" s="36">
        <f t="shared" si="636"/>
        <v>0</v>
      </c>
      <c r="AF985" s="36">
        <f t="shared" si="637"/>
        <v>0</v>
      </c>
      <c r="AG985" s="36">
        <f t="shared" si="638"/>
        <v>7416.85</v>
      </c>
      <c r="AH985" s="36">
        <f t="shared" si="639"/>
        <v>0</v>
      </c>
    </row>
    <row r="986" spans="1:34" x14ac:dyDescent="0.35">
      <c r="A986" s="13" t="s">
        <v>917</v>
      </c>
      <c r="B986" s="13" t="s">
        <v>918</v>
      </c>
      <c r="C986" s="13" t="s">
        <v>545</v>
      </c>
      <c r="D986" s="13" t="s">
        <v>919</v>
      </c>
      <c r="E986" s="70">
        <v>45883</v>
      </c>
      <c r="F986" s="70">
        <v>45913</v>
      </c>
      <c r="G986" s="13" t="s">
        <v>395</v>
      </c>
      <c r="H986" s="13">
        <v>-11220</v>
      </c>
      <c r="I986" s="13">
        <v>-1795.2</v>
      </c>
      <c r="J986" s="13">
        <v>-13015.2</v>
      </c>
      <c r="K986" s="13">
        <v>-13015.2</v>
      </c>
      <c r="L986" s="13">
        <v>13015.2</v>
      </c>
      <c r="M986" s="13" t="s">
        <v>504</v>
      </c>
      <c r="N986" s="31" t="s">
        <v>544</v>
      </c>
      <c r="P986" s="65">
        <f t="shared" si="623"/>
        <v>30</v>
      </c>
      <c r="Q986" t="str">
        <f t="shared" si="624"/>
        <v>Crédito</v>
      </c>
      <c r="R986">
        <f t="shared" si="625"/>
        <v>13</v>
      </c>
      <c r="S986">
        <f t="shared" si="626"/>
        <v>9</v>
      </c>
      <c r="T986">
        <f t="shared" si="627"/>
        <v>2025</v>
      </c>
      <c r="U986">
        <f t="shared" si="628"/>
        <v>14</v>
      </c>
      <c r="V986">
        <f t="shared" si="629"/>
        <v>8</v>
      </c>
      <c r="W986">
        <f t="shared" si="630"/>
        <v>2025</v>
      </c>
      <c r="X986" s="59">
        <f t="shared" si="631"/>
        <v>11220</v>
      </c>
      <c r="Y986" s="59">
        <f t="shared" si="632"/>
        <v>13015.2</v>
      </c>
      <c r="Z986" t="str">
        <f t="shared" si="615"/>
        <v>Vencido</v>
      </c>
      <c r="AA986" s="39">
        <v>46112</v>
      </c>
      <c r="AB986" s="33">
        <f t="shared" si="633"/>
        <v>3</v>
      </c>
      <c r="AC986" s="33">
        <f t="shared" si="634"/>
        <v>14</v>
      </c>
      <c r="AD986" s="33">
        <f t="shared" si="635"/>
        <v>200</v>
      </c>
      <c r="AE986" s="36">
        <f t="shared" si="636"/>
        <v>0</v>
      </c>
      <c r="AF986" s="36">
        <f t="shared" si="637"/>
        <v>0</v>
      </c>
      <c r="AG986" s="36">
        <f t="shared" si="638"/>
        <v>11220</v>
      </c>
      <c r="AH986" s="36">
        <f t="shared" si="639"/>
        <v>0</v>
      </c>
    </row>
    <row r="987" spans="1:34" x14ac:dyDescent="0.35">
      <c r="A987" s="31" t="s">
        <v>891</v>
      </c>
      <c r="B987" s="31" t="s">
        <v>892</v>
      </c>
      <c r="C987" s="31" t="s">
        <v>406</v>
      </c>
      <c r="D987" s="31" t="s">
        <v>893</v>
      </c>
      <c r="E987" s="30">
        <v>45882</v>
      </c>
      <c r="F987" s="30">
        <v>45912</v>
      </c>
      <c r="G987" s="31" t="s">
        <v>395</v>
      </c>
      <c r="H987" s="31">
        <v>-12540</v>
      </c>
      <c r="I987" s="31">
        <v>-1849.65</v>
      </c>
      <c r="J987" s="31">
        <v>-14389.65</v>
      </c>
      <c r="K987" s="31">
        <v>-14389.65</v>
      </c>
      <c r="L987" s="31">
        <v>14389.65</v>
      </c>
      <c r="M987" s="31" t="s">
        <v>504</v>
      </c>
      <c r="N987" s="31" t="s">
        <v>544</v>
      </c>
      <c r="P987" s="65">
        <f t="shared" si="623"/>
        <v>30</v>
      </c>
      <c r="Q987" t="str">
        <f t="shared" si="624"/>
        <v>Crédito</v>
      </c>
      <c r="R987">
        <f t="shared" si="625"/>
        <v>12</v>
      </c>
      <c r="S987">
        <f t="shared" si="626"/>
        <v>9</v>
      </c>
      <c r="T987">
        <f t="shared" si="627"/>
        <v>2025</v>
      </c>
      <c r="U987">
        <f t="shared" si="628"/>
        <v>13</v>
      </c>
      <c r="V987">
        <f t="shared" si="629"/>
        <v>8</v>
      </c>
      <c r="W987">
        <f t="shared" si="630"/>
        <v>2025</v>
      </c>
      <c r="X987" s="59">
        <f t="shared" si="631"/>
        <v>12540</v>
      </c>
      <c r="Y987" s="59">
        <f t="shared" si="632"/>
        <v>14389.65</v>
      </c>
      <c r="Z987" t="str">
        <f t="shared" si="615"/>
        <v>Vencido</v>
      </c>
      <c r="AA987" s="39">
        <v>46112</v>
      </c>
      <c r="AB987" s="33">
        <f t="shared" si="633"/>
        <v>3</v>
      </c>
      <c r="AC987" s="33">
        <f t="shared" si="634"/>
        <v>14</v>
      </c>
      <c r="AD987" s="33">
        <f t="shared" si="635"/>
        <v>201</v>
      </c>
      <c r="AE987" s="36">
        <f t="shared" si="636"/>
        <v>0</v>
      </c>
      <c r="AF987" s="36">
        <f t="shared" si="637"/>
        <v>0</v>
      </c>
      <c r="AG987" s="36">
        <f t="shared" si="638"/>
        <v>12540</v>
      </c>
      <c r="AH987" s="36">
        <f t="shared" si="639"/>
        <v>0</v>
      </c>
    </row>
    <row r="988" spans="1:34" x14ac:dyDescent="0.35">
      <c r="A988" s="31" t="s">
        <v>894</v>
      </c>
      <c r="B988" s="31" t="s">
        <v>895</v>
      </c>
      <c r="C988" s="31" t="s">
        <v>545</v>
      </c>
      <c r="D988" s="31" t="s">
        <v>896</v>
      </c>
      <c r="E988" s="30">
        <v>45875</v>
      </c>
      <c r="F988" s="30">
        <v>45905</v>
      </c>
      <c r="G988" s="31" t="s">
        <v>395</v>
      </c>
      <c r="H988" s="31">
        <v>-14985</v>
      </c>
      <c r="I988" s="31">
        <v>-2397.6</v>
      </c>
      <c r="J988" s="31">
        <v>-17382.599999999999</v>
      </c>
      <c r="K988" s="31">
        <v>-17382.599999999999</v>
      </c>
      <c r="L988" s="31">
        <v>17382.599999999999</v>
      </c>
      <c r="M988" s="31" t="s">
        <v>504</v>
      </c>
      <c r="N988" s="31" t="s">
        <v>544</v>
      </c>
      <c r="P988" s="65">
        <f t="shared" si="623"/>
        <v>30</v>
      </c>
      <c r="Q988" t="str">
        <f t="shared" si="624"/>
        <v>Crédito</v>
      </c>
      <c r="R988">
        <f t="shared" si="625"/>
        <v>5</v>
      </c>
      <c r="S988">
        <f t="shared" si="626"/>
        <v>9</v>
      </c>
      <c r="T988">
        <f t="shared" si="627"/>
        <v>2025</v>
      </c>
      <c r="U988">
        <f t="shared" si="628"/>
        <v>6</v>
      </c>
      <c r="V988">
        <f t="shared" si="629"/>
        <v>8</v>
      </c>
      <c r="W988">
        <f t="shared" si="630"/>
        <v>2025</v>
      </c>
      <c r="X988" s="59">
        <f t="shared" si="631"/>
        <v>14985</v>
      </c>
      <c r="Y988" s="59">
        <f t="shared" si="632"/>
        <v>17382.599999999999</v>
      </c>
      <c r="Z988" t="str">
        <f t="shared" si="615"/>
        <v>Vencido</v>
      </c>
      <c r="AA988" s="39">
        <v>46112</v>
      </c>
      <c r="AB988" s="33">
        <f t="shared" si="633"/>
        <v>3</v>
      </c>
      <c r="AC988" s="33">
        <f t="shared" si="634"/>
        <v>14</v>
      </c>
      <c r="AD988" s="33">
        <f t="shared" si="635"/>
        <v>208</v>
      </c>
      <c r="AE988" s="36">
        <f t="shared" si="636"/>
        <v>0</v>
      </c>
      <c r="AF988" s="36">
        <f t="shared" si="637"/>
        <v>0</v>
      </c>
      <c r="AG988" s="36">
        <f t="shared" si="638"/>
        <v>14985</v>
      </c>
      <c r="AH988" s="36">
        <f t="shared" si="639"/>
        <v>0</v>
      </c>
    </row>
    <row r="989" spans="1:34" x14ac:dyDescent="0.35">
      <c r="A989" s="31" t="s">
        <v>897</v>
      </c>
      <c r="B989" s="31" t="s">
        <v>898</v>
      </c>
      <c r="C989" s="31" t="s">
        <v>545</v>
      </c>
      <c r="D989" s="31" t="s">
        <v>899</v>
      </c>
      <c r="E989" s="30">
        <v>45876</v>
      </c>
      <c r="F989" s="30">
        <v>45906</v>
      </c>
      <c r="G989" s="31" t="s">
        <v>395</v>
      </c>
      <c r="H989" s="31">
        <v>-26500</v>
      </c>
      <c r="I989" s="31">
        <v>-4240</v>
      </c>
      <c r="J989" s="31">
        <v>-30740</v>
      </c>
      <c r="K989" s="31">
        <v>-30740</v>
      </c>
      <c r="L989" s="31">
        <v>30740</v>
      </c>
      <c r="M989" s="31" t="s">
        <v>504</v>
      </c>
      <c r="N989" s="31" t="s">
        <v>544</v>
      </c>
      <c r="P989" s="65">
        <f t="shared" si="623"/>
        <v>30</v>
      </c>
      <c r="Q989" t="str">
        <f t="shared" si="624"/>
        <v>Crédito</v>
      </c>
      <c r="R989">
        <f t="shared" si="625"/>
        <v>6</v>
      </c>
      <c r="S989">
        <f t="shared" si="626"/>
        <v>9</v>
      </c>
      <c r="T989">
        <f t="shared" si="627"/>
        <v>2025</v>
      </c>
      <c r="U989">
        <f t="shared" si="628"/>
        <v>7</v>
      </c>
      <c r="V989">
        <f t="shared" si="629"/>
        <v>8</v>
      </c>
      <c r="W989">
        <f t="shared" si="630"/>
        <v>2025</v>
      </c>
      <c r="X989" s="59">
        <f t="shared" si="631"/>
        <v>26500</v>
      </c>
      <c r="Y989" s="59">
        <f t="shared" si="632"/>
        <v>30740</v>
      </c>
      <c r="Z989" t="str">
        <f t="shared" si="615"/>
        <v>Vencido</v>
      </c>
      <c r="AA989" s="39">
        <v>46112</v>
      </c>
      <c r="AB989" s="33">
        <f t="shared" si="633"/>
        <v>3</v>
      </c>
      <c r="AC989" s="33">
        <f t="shared" si="634"/>
        <v>14</v>
      </c>
      <c r="AD989" s="33">
        <f t="shared" si="635"/>
        <v>207</v>
      </c>
      <c r="AE989" s="36">
        <f t="shared" si="636"/>
        <v>0</v>
      </c>
      <c r="AF989" s="36">
        <f t="shared" si="637"/>
        <v>0</v>
      </c>
      <c r="AG989" s="36">
        <f t="shared" si="638"/>
        <v>26500</v>
      </c>
      <c r="AH989" s="36">
        <f t="shared" si="639"/>
        <v>0</v>
      </c>
    </row>
    <row r="990" spans="1:34" x14ac:dyDescent="0.35">
      <c r="A990" s="31" t="s">
        <v>900</v>
      </c>
      <c r="B990" s="31" t="s">
        <v>901</v>
      </c>
      <c r="C990" s="31" t="s">
        <v>545</v>
      </c>
      <c r="D990" s="31" t="s">
        <v>902</v>
      </c>
      <c r="E990" s="30">
        <v>45876</v>
      </c>
      <c r="F990" s="30">
        <v>45906</v>
      </c>
      <c r="G990" s="31" t="s">
        <v>401</v>
      </c>
      <c r="H990" s="31">
        <v>-17751.36</v>
      </c>
      <c r="I990" s="31">
        <v>-2840.22</v>
      </c>
      <c r="J990" s="31">
        <v>-20591.580000000002</v>
      </c>
      <c r="K990" s="31">
        <v>-1105.93</v>
      </c>
      <c r="L990" s="31">
        <v>1105.93</v>
      </c>
      <c r="M990" s="31" t="s">
        <v>504</v>
      </c>
      <c r="N990" s="31" t="s">
        <v>544</v>
      </c>
      <c r="P990" s="65">
        <f t="shared" si="623"/>
        <v>30</v>
      </c>
      <c r="Q990" t="str">
        <f t="shared" si="624"/>
        <v>Crédito</v>
      </c>
      <c r="R990">
        <f t="shared" si="625"/>
        <v>6</v>
      </c>
      <c r="S990">
        <f t="shared" si="626"/>
        <v>9</v>
      </c>
      <c r="T990">
        <f t="shared" si="627"/>
        <v>2025</v>
      </c>
      <c r="U990">
        <f t="shared" si="628"/>
        <v>7</v>
      </c>
      <c r="V990">
        <f t="shared" si="629"/>
        <v>8</v>
      </c>
      <c r="W990">
        <f t="shared" si="630"/>
        <v>2025</v>
      </c>
      <c r="X990" s="59">
        <f t="shared" si="631"/>
        <v>17751.36</v>
      </c>
      <c r="Y990" s="59">
        <f t="shared" si="632"/>
        <v>20591.580000000002</v>
      </c>
      <c r="Z990" t="str">
        <f t="shared" si="615"/>
        <v>Vencido</v>
      </c>
      <c r="AA990" s="39">
        <v>46112</v>
      </c>
      <c r="AB990" s="33">
        <f t="shared" si="633"/>
        <v>3</v>
      </c>
      <c r="AC990" s="33">
        <f t="shared" si="634"/>
        <v>14</v>
      </c>
      <c r="AD990" s="33">
        <f t="shared" si="635"/>
        <v>207</v>
      </c>
      <c r="AE990" s="36">
        <f t="shared" si="636"/>
        <v>0</v>
      </c>
      <c r="AF990" s="36">
        <f t="shared" si="637"/>
        <v>0</v>
      </c>
      <c r="AG990" s="36">
        <f t="shared" si="638"/>
        <v>17751.36</v>
      </c>
      <c r="AH990" s="36">
        <f t="shared" si="639"/>
        <v>0</v>
      </c>
    </row>
    <row r="991" spans="1:34" x14ac:dyDescent="0.35">
      <c r="A991" s="13" t="s">
        <v>887</v>
      </c>
      <c r="B991" s="13" t="s">
        <v>888</v>
      </c>
      <c r="C991" s="13" t="s">
        <v>545</v>
      </c>
      <c r="D991" s="13" t="s">
        <v>889</v>
      </c>
      <c r="E991" s="70">
        <v>45868</v>
      </c>
      <c r="F991" s="70">
        <v>45898</v>
      </c>
      <c r="G991" s="13" t="s">
        <v>395</v>
      </c>
      <c r="H991" s="13">
        <v>-42400</v>
      </c>
      <c r="I991" s="13">
        <v>-6784</v>
      </c>
      <c r="J991" s="13">
        <v>-49184</v>
      </c>
      <c r="K991" s="13">
        <v>-49184</v>
      </c>
      <c r="L991" s="13">
        <v>49184</v>
      </c>
      <c r="M991" s="13" t="s">
        <v>504</v>
      </c>
      <c r="N991" s="31" t="s">
        <v>544</v>
      </c>
      <c r="P991" s="65">
        <f t="shared" si="623"/>
        <v>30</v>
      </c>
      <c r="Q991" t="str">
        <f t="shared" si="624"/>
        <v>Crédito</v>
      </c>
      <c r="R991">
        <f t="shared" si="625"/>
        <v>29</v>
      </c>
      <c r="S991">
        <f t="shared" si="626"/>
        <v>8</v>
      </c>
      <c r="T991">
        <f t="shared" si="627"/>
        <v>2025</v>
      </c>
      <c r="U991">
        <f t="shared" si="628"/>
        <v>30</v>
      </c>
      <c r="V991">
        <f t="shared" si="629"/>
        <v>7</v>
      </c>
      <c r="W991">
        <f t="shared" si="630"/>
        <v>2025</v>
      </c>
      <c r="X991" s="59">
        <f t="shared" si="631"/>
        <v>42400</v>
      </c>
      <c r="Y991" s="59">
        <f t="shared" si="632"/>
        <v>49184</v>
      </c>
      <c r="Z991" t="str">
        <f t="shared" si="615"/>
        <v>Vencido</v>
      </c>
      <c r="AA991" s="39">
        <v>46112</v>
      </c>
      <c r="AB991" s="33">
        <f t="shared" si="633"/>
        <v>3</v>
      </c>
      <c r="AC991" s="33">
        <f t="shared" si="634"/>
        <v>14</v>
      </c>
      <c r="AD991" s="33">
        <f t="shared" si="635"/>
        <v>215</v>
      </c>
      <c r="AE991" s="36">
        <f t="shared" si="636"/>
        <v>0</v>
      </c>
      <c r="AF991" s="36">
        <f t="shared" si="637"/>
        <v>0</v>
      </c>
      <c r="AG991" s="36">
        <f t="shared" si="638"/>
        <v>42400</v>
      </c>
      <c r="AH991" s="36">
        <f t="shared" si="639"/>
        <v>0</v>
      </c>
    </row>
    <row r="992" spans="1:34" x14ac:dyDescent="0.35">
      <c r="A992" s="31" t="s">
        <v>881</v>
      </c>
      <c r="B992" s="31" t="s">
        <v>882</v>
      </c>
      <c r="C992" s="31" t="s">
        <v>805</v>
      </c>
      <c r="D992" s="31" t="s">
        <v>883</v>
      </c>
      <c r="E992" s="30">
        <v>45862</v>
      </c>
      <c r="F992" s="30">
        <v>45922</v>
      </c>
      <c r="G992" s="31" t="s">
        <v>401</v>
      </c>
      <c r="H992" s="31">
        <v>-494823.65707411018</v>
      </c>
      <c r="I992" s="31">
        <v>-79171.785131857629</v>
      </c>
      <c r="J992" s="31">
        <v>-573995.44220596773</v>
      </c>
      <c r="K992" s="31">
        <v>-68904</v>
      </c>
      <c r="L992" s="31">
        <v>68904</v>
      </c>
      <c r="M992" s="31" t="s">
        <v>504</v>
      </c>
      <c r="N992" s="31" t="s">
        <v>544</v>
      </c>
      <c r="P992" s="65">
        <f t="shared" si="623"/>
        <v>60</v>
      </c>
      <c r="Q992" t="str">
        <f t="shared" si="624"/>
        <v>Crédito</v>
      </c>
      <c r="R992">
        <f t="shared" si="625"/>
        <v>22</v>
      </c>
      <c r="S992">
        <f t="shared" si="626"/>
        <v>9</v>
      </c>
      <c r="T992">
        <f t="shared" si="627"/>
        <v>2025</v>
      </c>
      <c r="U992">
        <f t="shared" si="628"/>
        <v>24</v>
      </c>
      <c r="V992">
        <f t="shared" si="629"/>
        <v>7</v>
      </c>
      <c r="W992">
        <f t="shared" si="630"/>
        <v>2025</v>
      </c>
      <c r="X992" s="59">
        <f t="shared" si="631"/>
        <v>494823.65707411018</v>
      </c>
      <c r="Y992" s="59">
        <f t="shared" si="632"/>
        <v>573995.44220596773</v>
      </c>
      <c r="Z992" t="str">
        <f t="shared" si="615"/>
        <v>Vencido</v>
      </c>
      <c r="AA992" s="39">
        <v>46112</v>
      </c>
      <c r="AB992" s="33">
        <f t="shared" si="633"/>
        <v>3</v>
      </c>
      <c r="AC992" s="33">
        <f t="shared" si="634"/>
        <v>14</v>
      </c>
      <c r="AD992" s="33">
        <f t="shared" si="635"/>
        <v>191</v>
      </c>
      <c r="AE992" s="36">
        <f t="shared" si="636"/>
        <v>0</v>
      </c>
      <c r="AF992" s="36">
        <f t="shared" si="637"/>
        <v>0</v>
      </c>
      <c r="AG992" s="36">
        <f t="shared" si="638"/>
        <v>494823.65707411018</v>
      </c>
      <c r="AH992" s="36">
        <f t="shared" si="639"/>
        <v>0</v>
      </c>
    </row>
    <row r="993" spans="1:34" x14ac:dyDescent="0.35">
      <c r="A993" s="31" t="s">
        <v>874</v>
      </c>
      <c r="B993" s="31" t="s">
        <v>875</v>
      </c>
      <c r="C993" s="31" t="s">
        <v>545</v>
      </c>
      <c r="D993" s="31" t="s">
        <v>876</v>
      </c>
      <c r="E993" s="30">
        <v>45855</v>
      </c>
      <c r="F993" s="30">
        <v>45885</v>
      </c>
      <c r="G993" s="31" t="s">
        <v>395</v>
      </c>
      <c r="H993" s="31">
        <v>-7600</v>
      </c>
      <c r="I993" s="31">
        <v>-1216</v>
      </c>
      <c r="J993" s="31">
        <v>-8816</v>
      </c>
      <c r="K993" s="31">
        <v>-8816</v>
      </c>
      <c r="L993" s="31">
        <v>8816</v>
      </c>
      <c r="M993" s="31" t="s">
        <v>504</v>
      </c>
      <c r="N993" s="31" t="s">
        <v>544</v>
      </c>
      <c r="P993" s="65">
        <f t="shared" si="623"/>
        <v>30</v>
      </c>
      <c r="Q993" t="str">
        <f t="shared" si="624"/>
        <v>Crédito</v>
      </c>
      <c r="R993">
        <f t="shared" si="625"/>
        <v>16</v>
      </c>
      <c r="S993">
        <f t="shared" si="626"/>
        <v>8</v>
      </c>
      <c r="T993">
        <f t="shared" si="627"/>
        <v>2025</v>
      </c>
      <c r="U993">
        <f t="shared" si="628"/>
        <v>17</v>
      </c>
      <c r="V993">
        <f t="shared" si="629"/>
        <v>7</v>
      </c>
      <c r="W993">
        <f t="shared" si="630"/>
        <v>2025</v>
      </c>
      <c r="X993" s="59">
        <f t="shared" si="631"/>
        <v>7600</v>
      </c>
      <c r="Y993" s="59">
        <f t="shared" si="632"/>
        <v>8816</v>
      </c>
      <c r="Z993" t="str">
        <f t="shared" si="615"/>
        <v>Vencido</v>
      </c>
      <c r="AA993" s="39">
        <v>46112</v>
      </c>
      <c r="AB993" s="33">
        <f t="shared" si="633"/>
        <v>3</v>
      </c>
      <c r="AC993" s="33">
        <f t="shared" si="634"/>
        <v>14</v>
      </c>
      <c r="AD993" s="33">
        <f t="shared" si="635"/>
        <v>228</v>
      </c>
      <c r="AE993" s="36">
        <f t="shared" si="636"/>
        <v>0</v>
      </c>
      <c r="AF993" s="36">
        <f t="shared" si="637"/>
        <v>0</v>
      </c>
      <c r="AG993" s="36">
        <f t="shared" si="638"/>
        <v>7600</v>
      </c>
      <c r="AH993" s="36">
        <f t="shared" si="639"/>
        <v>0</v>
      </c>
    </row>
    <row r="994" spans="1:34" x14ac:dyDescent="0.35">
      <c r="A994" s="31" t="s">
        <v>877</v>
      </c>
      <c r="B994" s="31" t="s">
        <v>878</v>
      </c>
      <c r="C994" s="31" t="s">
        <v>798</v>
      </c>
      <c r="D994" s="31" t="s">
        <v>879</v>
      </c>
      <c r="E994" s="30">
        <v>45853</v>
      </c>
      <c r="F994" s="30">
        <v>45883</v>
      </c>
      <c r="G994" s="31" t="s">
        <v>395</v>
      </c>
      <c r="H994" s="31">
        <v>-12151.9</v>
      </c>
      <c r="I994" s="31">
        <v>151.9</v>
      </c>
      <c r="J994" s="31">
        <v>-12000</v>
      </c>
      <c r="K994" s="31">
        <v>-12000</v>
      </c>
      <c r="L994" s="31">
        <v>12000</v>
      </c>
      <c r="M994" s="31" t="s">
        <v>504</v>
      </c>
      <c r="N994" s="31" t="s">
        <v>544</v>
      </c>
      <c r="P994" s="65">
        <f t="shared" si="623"/>
        <v>30</v>
      </c>
      <c r="Q994" t="str">
        <f t="shared" si="624"/>
        <v>Crédito</v>
      </c>
      <c r="R994">
        <f t="shared" si="625"/>
        <v>14</v>
      </c>
      <c r="S994">
        <f t="shared" si="626"/>
        <v>8</v>
      </c>
      <c r="T994">
        <f t="shared" si="627"/>
        <v>2025</v>
      </c>
      <c r="U994">
        <f t="shared" si="628"/>
        <v>15</v>
      </c>
      <c r="V994">
        <f t="shared" si="629"/>
        <v>7</v>
      </c>
      <c r="W994">
        <f t="shared" si="630"/>
        <v>2025</v>
      </c>
      <c r="X994" s="59">
        <f t="shared" si="631"/>
        <v>12151.9</v>
      </c>
      <c r="Y994" s="59">
        <f t="shared" si="632"/>
        <v>12000</v>
      </c>
      <c r="Z994" t="str">
        <f t="shared" si="615"/>
        <v>Vencido</v>
      </c>
      <c r="AA994" s="39">
        <v>46112</v>
      </c>
      <c r="AB994" s="33">
        <f t="shared" si="633"/>
        <v>3</v>
      </c>
      <c r="AC994" s="33">
        <f t="shared" si="634"/>
        <v>14</v>
      </c>
      <c r="AD994" s="33">
        <f t="shared" si="635"/>
        <v>230</v>
      </c>
      <c r="AE994" s="36">
        <f t="shared" si="636"/>
        <v>0</v>
      </c>
      <c r="AF994" s="36">
        <f t="shared" si="637"/>
        <v>0</v>
      </c>
      <c r="AG994" s="36">
        <f t="shared" si="638"/>
        <v>12151.9</v>
      </c>
      <c r="AH994" s="36">
        <f t="shared" si="639"/>
        <v>0</v>
      </c>
    </row>
    <row r="995" spans="1:34" x14ac:dyDescent="0.35">
      <c r="A995" s="31" t="s">
        <v>868</v>
      </c>
      <c r="B995" s="31" t="s">
        <v>869</v>
      </c>
      <c r="C995" s="31" t="s">
        <v>545</v>
      </c>
      <c r="D995" s="31" t="s">
        <v>870</v>
      </c>
      <c r="E995" s="30">
        <v>45854</v>
      </c>
      <c r="F995" s="30">
        <v>45884</v>
      </c>
      <c r="G995" s="31" t="s">
        <v>401</v>
      </c>
      <c r="H995" s="31">
        <v>-36360.620000000003</v>
      </c>
      <c r="I995" s="31">
        <v>-5817.7</v>
      </c>
      <c r="J995" s="31">
        <v>-42178.32</v>
      </c>
      <c r="K995" s="31">
        <v>-2238.8000000000002</v>
      </c>
      <c r="L995" s="31">
        <v>2238.8000000000002</v>
      </c>
      <c r="M995" s="31" t="s">
        <v>504</v>
      </c>
      <c r="N995" s="31" t="s">
        <v>544</v>
      </c>
      <c r="P995" s="65">
        <f t="shared" si="623"/>
        <v>30</v>
      </c>
      <c r="Q995" t="str">
        <f t="shared" si="624"/>
        <v>Crédito</v>
      </c>
      <c r="R995">
        <f t="shared" si="625"/>
        <v>15</v>
      </c>
      <c r="S995">
        <f t="shared" si="626"/>
        <v>8</v>
      </c>
      <c r="T995">
        <f t="shared" si="627"/>
        <v>2025</v>
      </c>
      <c r="U995">
        <f t="shared" si="628"/>
        <v>16</v>
      </c>
      <c r="V995">
        <f t="shared" si="629"/>
        <v>7</v>
      </c>
      <c r="W995">
        <f t="shared" si="630"/>
        <v>2025</v>
      </c>
      <c r="X995" s="59">
        <f t="shared" si="631"/>
        <v>36360.620000000003</v>
      </c>
      <c r="Y995" s="59">
        <f t="shared" si="632"/>
        <v>42178.32</v>
      </c>
      <c r="Z995" t="str">
        <f t="shared" si="615"/>
        <v>Vencido</v>
      </c>
      <c r="AA995" s="39">
        <v>46112</v>
      </c>
      <c r="AB995" s="33">
        <f t="shared" si="633"/>
        <v>3</v>
      </c>
      <c r="AC995" s="33">
        <f t="shared" si="634"/>
        <v>14</v>
      </c>
      <c r="AD995" s="33">
        <f t="shared" si="635"/>
        <v>229</v>
      </c>
      <c r="AE995" s="36">
        <f t="shared" si="636"/>
        <v>0</v>
      </c>
      <c r="AF995" s="36">
        <f t="shared" si="637"/>
        <v>0</v>
      </c>
      <c r="AG995" s="36">
        <f t="shared" si="638"/>
        <v>36360.620000000003</v>
      </c>
      <c r="AH995" s="36">
        <f t="shared" si="639"/>
        <v>0</v>
      </c>
    </row>
    <row r="996" spans="1:34" x14ac:dyDescent="0.35">
      <c r="A996" s="31" t="s">
        <v>871</v>
      </c>
      <c r="B996" s="31" t="s">
        <v>872</v>
      </c>
      <c r="C996" s="31" t="s">
        <v>545</v>
      </c>
      <c r="D996" s="31" t="s">
        <v>873</v>
      </c>
      <c r="E996" s="30">
        <v>45854</v>
      </c>
      <c r="F996" s="30">
        <v>45884</v>
      </c>
      <c r="G996" s="31" t="s">
        <v>401</v>
      </c>
      <c r="H996" s="31">
        <v>-30520.31</v>
      </c>
      <c r="I996" s="31">
        <v>-4883.25</v>
      </c>
      <c r="J996" s="31">
        <v>-35403.56</v>
      </c>
      <c r="K996" s="31">
        <v>-1879.2</v>
      </c>
      <c r="L996" s="31">
        <v>1879.2</v>
      </c>
      <c r="M996" s="31" t="s">
        <v>504</v>
      </c>
      <c r="N996" s="31" t="s">
        <v>544</v>
      </c>
      <c r="P996" s="65">
        <f t="shared" si="623"/>
        <v>30</v>
      </c>
      <c r="Q996" t="str">
        <f t="shared" si="624"/>
        <v>Crédito</v>
      </c>
      <c r="R996">
        <f t="shared" si="625"/>
        <v>15</v>
      </c>
      <c r="S996">
        <f t="shared" si="626"/>
        <v>8</v>
      </c>
      <c r="T996">
        <f t="shared" si="627"/>
        <v>2025</v>
      </c>
      <c r="U996">
        <f t="shared" si="628"/>
        <v>16</v>
      </c>
      <c r="V996">
        <f t="shared" si="629"/>
        <v>7</v>
      </c>
      <c r="W996">
        <f t="shared" si="630"/>
        <v>2025</v>
      </c>
      <c r="X996" s="59">
        <f t="shared" si="631"/>
        <v>30520.31</v>
      </c>
      <c r="Y996" s="59">
        <f t="shared" si="632"/>
        <v>35403.56</v>
      </c>
      <c r="Z996" t="str">
        <f t="shared" si="615"/>
        <v>Vencido</v>
      </c>
      <c r="AA996" s="39">
        <v>46112</v>
      </c>
      <c r="AB996" s="33">
        <f t="shared" si="633"/>
        <v>3</v>
      </c>
      <c r="AC996" s="33">
        <f t="shared" si="634"/>
        <v>14</v>
      </c>
      <c r="AD996" s="33">
        <f t="shared" si="635"/>
        <v>229</v>
      </c>
      <c r="AE996" s="36">
        <f t="shared" si="636"/>
        <v>0</v>
      </c>
      <c r="AF996" s="36">
        <f t="shared" si="637"/>
        <v>0</v>
      </c>
      <c r="AG996" s="36">
        <f t="shared" si="638"/>
        <v>30520.31</v>
      </c>
      <c r="AH996" s="36">
        <f t="shared" si="639"/>
        <v>0</v>
      </c>
    </row>
    <row r="997" spans="1:34" x14ac:dyDescent="0.35">
      <c r="A997" s="31" t="s">
        <v>860</v>
      </c>
      <c r="B997" s="31" t="s">
        <v>861</v>
      </c>
      <c r="C997" s="31" t="s">
        <v>798</v>
      </c>
      <c r="D997" s="31" t="s">
        <v>862</v>
      </c>
      <c r="E997" s="30">
        <v>45835</v>
      </c>
      <c r="F997" s="30">
        <v>45865</v>
      </c>
      <c r="G997" s="31" t="s">
        <v>401</v>
      </c>
      <c r="H997" s="31">
        <v>-17003.52</v>
      </c>
      <c r="I997" s="31">
        <v>-2720.56</v>
      </c>
      <c r="J997" s="31">
        <v>-19724.080000000002</v>
      </c>
      <c r="K997" s="31">
        <v>-1044</v>
      </c>
      <c r="L997" s="31">
        <v>1044</v>
      </c>
      <c r="M997" s="31" t="s">
        <v>504</v>
      </c>
      <c r="N997" s="31" t="s">
        <v>544</v>
      </c>
      <c r="P997" s="65">
        <f t="shared" si="623"/>
        <v>30</v>
      </c>
      <c r="Q997" t="str">
        <f t="shared" si="624"/>
        <v>Crédito</v>
      </c>
      <c r="R997">
        <f t="shared" si="625"/>
        <v>27</v>
      </c>
      <c r="S997">
        <f t="shared" si="626"/>
        <v>7</v>
      </c>
      <c r="T997">
        <f t="shared" si="627"/>
        <v>2025</v>
      </c>
      <c r="U997">
        <f t="shared" si="628"/>
        <v>27</v>
      </c>
      <c r="V997">
        <f t="shared" si="629"/>
        <v>6</v>
      </c>
      <c r="W997">
        <f t="shared" si="630"/>
        <v>2025</v>
      </c>
      <c r="X997" s="59">
        <f t="shared" si="631"/>
        <v>17003.52</v>
      </c>
      <c r="Y997" s="59">
        <f t="shared" si="632"/>
        <v>19724.080000000002</v>
      </c>
      <c r="Z997" t="str">
        <f t="shared" si="615"/>
        <v>Vencido</v>
      </c>
      <c r="AA997" s="39">
        <v>46112</v>
      </c>
      <c r="AB997" s="33">
        <f t="shared" si="633"/>
        <v>3</v>
      </c>
      <c r="AC997" s="33">
        <f t="shared" si="634"/>
        <v>14</v>
      </c>
      <c r="AD997" s="33">
        <f t="shared" si="635"/>
        <v>248</v>
      </c>
      <c r="AE997" s="36">
        <f t="shared" si="636"/>
        <v>0</v>
      </c>
      <c r="AF997" s="36">
        <f t="shared" si="637"/>
        <v>0</v>
      </c>
      <c r="AG997" s="36">
        <f t="shared" si="638"/>
        <v>17003.52</v>
      </c>
      <c r="AH997" s="36">
        <f t="shared" si="639"/>
        <v>0</v>
      </c>
    </row>
    <row r="998" spans="1:34" x14ac:dyDescent="0.35">
      <c r="A998" s="31" t="s">
        <v>764</v>
      </c>
      <c r="B998" s="31" t="s">
        <v>765</v>
      </c>
      <c r="C998" s="31" t="s">
        <v>749</v>
      </c>
      <c r="D998" s="31" t="s">
        <v>766</v>
      </c>
      <c r="E998" s="30">
        <v>45635</v>
      </c>
      <c r="F998" s="30">
        <v>45650</v>
      </c>
      <c r="G998" s="31" t="s">
        <v>401</v>
      </c>
      <c r="H998" s="31">
        <v>-48546</v>
      </c>
      <c r="I998" s="31">
        <v>-7767.36</v>
      </c>
      <c r="J998" s="31">
        <v>-56313.36</v>
      </c>
      <c r="K998" s="31">
        <v>-2784</v>
      </c>
      <c r="L998" s="31">
        <v>2784</v>
      </c>
      <c r="M998" s="31" t="s">
        <v>504</v>
      </c>
      <c r="N998" s="31" t="s">
        <v>544</v>
      </c>
      <c r="P998" s="65">
        <f t="shared" si="623"/>
        <v>15</v>
      </c>
      <c r="Q998" t="str">
        <f t="shared" si="624"/>
        <v>Crédito</v>
      </c>
      <c r="R998">
        <f t="shared" si="625"/>
        <v>24</v>
      </c>
      <c r="S998">
        <f t="shared" si="626"/>
        <v>12</v>
      </c>
      <c r="T998">
        <f t="shared" si="627"/>
        <v>2024</v>
      </c>
      <c r="U998">
        <f t="shared" si="628"/>
        <v>9</v>
      </c>
      <c r="V998">
        <f t="shared" si="629"/>
        <v>12</v>
      </c>
      <c r="W998">
        <f t="shared" si="630"/>
        <v>2024</v>
      </c>
      <c r="X998" s="59">
        <f t="shared" si="631"/>
        <v>48546</v>
      </c>
      <c r="Y998" s="59">
        <f t="shared" si="632"/>
        <v>56313.36</v>
      </c>
      <c r="Z998" t="str">
        <f t="shared" si="615"/>
        <v>Vencido</v>
      </c>
      <c r="AA998" s="39">
        <v>46112</v>
      </c>
      <c r="AB998" s="33">
        <f t="shared" si="633"/>
        <v>3</v>
      </c>
      <c r="AC998" s="33">
        <f t="shared" si="634"/>
        <v>14</v>
      </c>
      <c r="AD998" s="33">
        <f t="shared" si="635"/>
        <v>463</v>
      </c>
      <c r="AE998" s="36">
        <f t="shared" si="636"/>
        <v>0</v>
      </c>
      <c r="AF998" s="36">
        <f t="shared" si="637"/>
        <v>0</v>
      </c>
      <c r="AG998" s="36">
        <f t="shared" si="638"/>
        <v>48546</v>
      </c>
      <c r="AH998" s="36">
        <f t="shared" si="639"/>
        <v>0</v>
      </c>
    </row>
    <row r="999" spans="1:34" x14ac:dyDescent="0.35">
      <c r="A999" s="31" t="s">
        <v>754</v>
      </c>
      <c r="B999" s="31" t="s">
        <v>755</v>
      </c>
      <c r="C999" s="31" t="s">
        <v>549</v>
      </c>
      <c r="D999" s="31" t="s">
        <v>756</v>
      </c>
      <c r="E999" s="30">
        <v>45597</v>
      </c>
      <c r="F999" s="30">
        <v>45627</v>
      </c>
      <c r="G999" s="31" t="s">
        <v>401</v>
      </c>
      <c r="H999" s="31">
        <v>-64633.93</v>
      </c>
      <c r="I999" s="31">
        <v>-10341.51</v>
      </c>
      <c r="J999" s="31">
        <v>-74975.44</v>
      </c>
      <c r="K999" s="31">
        <v>-3741.7</v>
      </c>
      <c r="L999" s="31">
        <v>3741.7</v>
      </c>
      <c r="M999" s="31" t="s">
        <v>504</v>
      </c>
      <c r="N999" s="31" t="s">
        <v>544</v>
      </c>
      <c r="P999" s="65">
        <f t="shared" si="623"/>
        <v>30</v>
      </c>
      <c r="Q999" t="str">
        <f t="shared" si="624"/>
        <v>Crédito</v>
      </c>
      <c r="R999">
        <f t="shared" si="625"/>
        <v>1</v>
      </c>
      <c r="S999">
        <f t="shared" si="626"/>
        <v>12</v>
      </c>
      <c r="T999">
        <f t="shared" si="627"/>
        <v>2024</v>
      </c>
      <c r="U999">
        <f t="shared" si="628"/>
        <v>1</v>
      </c>
      <c r="V999">
        <f t="shared" si="629"/>
        <v>11</v>
      </c>
      <c r="W999">
        <f t="shared" si="630"/>
        <v>2024</v>
      </c>
      <c r="X999" s="59">
        <f t="shared" si="631"/>
        <v>64633.93</v>
      </c>
      <c r="Y999" s="59">
        <f t="shared" si="632"/>
        <v>74975.44</v>
      </c>
      <c r="Z999" t="str">
        <f t="shared" si="615"/>
        <v>Vencido</v>
      </c>
      <c r="AA999" s="39">
        <v>46112</v>
      </c>
      <c r="AB999" s="33">
        <f t="shared" si="633"/>
        <v>3</v>
      </c>
      <c r="AC999" s="33">
        <f t="shared" si="634"/>
        <v>14</v>
      </c>
      <c r="AD999" s="33">
        <f t="shared" si="635"/>
        <v>486</v>
      </c>
      <c r="AE999" s="36">
        <f t="shared" si="636"/>
        <v>0</v>
      </c>
      <c r="AF999" s="36">
        <f t="shared" si="637"/>
        <v>0</v>
      </c>
      <c r="AG999" s="36">
        <f t="shared" si="638"/>
        <v>64633.93</v>
      </c>
      <c r="AH999" s="36">
        <f t="shared" si="639"/>
        <v>0</v>
      </c>
    </row>
    <row r="1000" spans="1:34" x14ac:dyDescent="0.35">
      <c r="A1000" s="31" t="s">
        <v>757</v>
      </c>
      <c r="B1000" s="31" t="s">
        <v>758</v>
      </c>
      <c r="C1000" s="31" t="s">
        <v>549</v>
      </c>
      <c r="D1000" s="31" t="s">
        <v>759</v>
      </c>
      <c r="E1000" s="30">
        <v>45597</v>
      </c>
      <c r="F1000" s="30">
        <v>45627</v>
      </c>
      <c r="G1000" s="31" t="s">
        <v>401</v>
      </c>
      <c r="H1000" s="31">
        <v>-41037.410000000003</v>
      </c>
      <c r="I1000" s="31">
        <v>-6565.99</v>
      </c>
      <c r="J1000" s="31">
        <v>-47603.4</v>
      </c>
      <c r="K1000" s="31">
        <v>-2375.6799999999998</v>
      </c>
      <c r="L1000" s="31">
        <v>2375.6799999999998</v>
      </c>
      <c r="M1000" s="31" t="s">
        <v>504</v>
      </c>
      <c r="N1000" s="31" t="s">
        <v>544</v>
      </c>
      <c r="P1000" s="65">
        <f t="shared" si="623"/>
        <v>30</v>
      </c>
      <c r="Q1000" t="str">
        <f t="shared" si="624"/>
        <v>Crédito</v>
      </c>
      <c r="R1000">
        <f t="shared" si="625"/>
        <v>1</v>
      </c>
      <c r="S1000">
        <f t="shared" si="626"/>
        <v>12</v>
      </c>
      <c r="T1000">
        <f t="shared" si="627"/>
        <v>2024</v>
      </c>
      <c r="U1000">
        <f t="shared" si="628"/>
        <v>1</v>
      </c>
      <c r="V1000">
        <f t="shared" si="629"/>
        <v>11</v>
      </c>
      <c r="W1000">
        <f t="shared" si="630"/>
        <v>2024</v>
      </c>
      <c r="X1000" s="59">
        <f t="shared" si="631"/>
        <v>41037.410000000003</v>
      </c>
      <c r="Y1000" s="59">
        <f t="shared" si="632"/>
        <v>47603.4</v>
      </c>
      <c r="Z1000" t="str">
        <f t="shared" si="615"/>
        <v>Vencido</v>
      </c>
      <c r="AA1000" s="39">
        <v>46112</v>
      </c>
      <c r="AB1000" s="33">
        <f t="shared" si="633"/>
        <v>3</v>
      </c>
      <c r="AC1000" s="33">
        <f t="shared" si="634"/>
        <v>14</v>
      </c>
      <c r="AD1000" s="33">
        <f t="shared" si="635"/>
        <v>486</v>
      </c>
      <c r="AE1000" s="36">
        <f t="shared" si="636"/>
        <v>0</v>
      </c>
      <c r="AF1000" s="36">
        <f t="shared" si="637"/>
        <v>0</v>
      </c>
      <c r="AG1000" s="36">
        <f t="shared" si="638"/>
        <v>41037.410000000003</v>
      </c>
      <c r="AH1000" s="36">
        <f t="shared" si="639"/>
        <v>0</v>
      </c>
    </row>
    <row r="1001" spans="1:34" x14ac:dyDescent="0.35">
      <c r="A1001" s="31" t="s">
        <v>751</v>
      </c>
      <c r="B1001" s="31" t="s">
        <v>752</v>
      </c>
      <c r="C1001" s="31" t="s">
        <v>549</v>
      </c>
      <c r="D1001" s="31" t="s">
        <v>753</v>
      </c>
      <c r="E1001" s="30">
        <v>45600</v>
      </c>
      <c r="F1001" s="30">
        <v>45630</v>
      </c>
      <c r="G1001" s="31" t="s">
        <v>395</v>
      </c>
      <c r="H1001" s="31">
        <v>-10340</v>
      </c>
      <c r="I1001" s="31">
        <v>-1654.4</v>
      </c>
      <c r="J1001" s="31">
        <v>-11994.4</v>
      </c>
      <c r="K1001" s="31">
        <v>-11994.4</v>
      </c>
      <c r="L1001" s="31">
        <v>11994.4</v>
      </c>
      <c r="M1001" s="31" t="s">
        <v>504</v>
      </c>
      <c r="N1001" s="31" t="s">
        <v>544</v>
      </c>
      <c r="P1001" s="65">
        <f t="shared" si="623"/>
        <v>30</v>
      </c>
      <c r="Q1001" t="str">
        <f t="shared" si="624"/>
        <v>Crédito</v>
      </c>
      <c r="R1001">
        <f t="shared" si="625"/>
        <v>4</v>
      </c>
      <c r="S1001">
        <f t="shared" si="626"/>
        <v>12</v>
      </c>
      <c r="T1001">
        <f t="shared" si="627"/>
        <v>2024</v>
      </c>
      <c r="U1001">
        <f t="shared" si="628"/>
        <v>4</v>
      </c>
      <c r="V1001">
        <f t="shared" si="629"/>
        <v>11</v>
      </c>
      <c r="W1001">
        <f t="shared" si="630"/>
        <v>2024</v>
      </c>
      <c r="X1001" s="59">
        <f t="shared" si="631"/>
        <v>10340</v>
      </c>
      <c r="Y1001" s="59">
        <f t="shared" si="632"/>
        <v>11994.4</v>
      </c>
      <c r="Z1001" t="str">
        <f t="shared" si="615"/>
        <v>Vencido</v>
      </c>
      <c r="AA1001" s="39">
        <v>46112</v>
      </c>
      <c r="AB1001" s="33">
        <f t="shared" ref="AB1001" si="640">MONTH(AA1001)</f>
        <v>3</v>
      </c>
      <c r="AC1001" s="33">
        <f t="shared" ref="AC1001" si="641">WEEKNUM(AA1001)</f>
        <v>14</v>
      </c>
      <c r="AD1001" s="33">
        <f t="shared" ref="AD1001" si="642">IF(Z1001="Vencido",AA1001-F1001+1,0)</f>
        <v>483</v>
      </c>
      <c r="AE1001" s="36">
        <f t="shared" ref="AE1001" si="643">IF(AD1001&gt;0,IF(AD1001&lt;31,X1001,0),0)</f>
        <v>0</v>
      </c>
      <c r="AF1001" s="36">
        <f t="shared" ref="AF1001" si="644">IF(AD1001&gt;30,IF(AD1001&lt;61,X1001,0),0)</f>
        <v>0</v>
      </c>
      <c r="AG1001" s="36">
        <f t="shared" ref="AG1001" si="645">IF(AD1001&gt;60,X1001,0)</f>
        <v>10340</v>
      </c>
      <c r="AH1001" s="36">
        <f t="shared" ref="AH1001" si="646">IF(Z1001="Vigente",X1001,0)</f>
        <v>0</v>
      </c>
    </row>
    <row r="1002" spans="1:34" x14ac:dyDescent="0.35">
      <c r="A1002" s="13" t="s">
        <v>1661</v>
      </c>
      <c r="B1002" s="13" t="s">
        <v>1662</v>
      </c>
      <c r="C1002" s="13" t="s">
        <v>644</v>
      </c>
      <c r="D1002" s="13" t="s">
        <v>1278</v>
      </c>
      <c r="E1002" s="70">
        <v>46102</v>
      </c>
      <c r="F1002" s="70">
        <v>46162</v>
      </c>
      <c r="G1002" s="13" t="s">
        <v>401</v>
      </c>
      <c r="H1002" s="13">
        <v>-200253.38</v>
      </c>
      <c r="I1002" s="13">
        <v>-32040.54</v>
      </c>
      <c r="J1002" s="13">
        <v>-232293.92</v>
      </c>
      <c r="K1002" s="13">
        <v>-13041.65</v>
      </c>
      <c r="L1002" s="13">
        <v>13041.65</v>
      </c>
      <c r="M1002" s="13" t="s">
        <v>504</v>
      </c>
      <c r="N1002" s="31" t="s">
        <v>544</v>
      </c>
      <c r="P1002" s="65">
        <f t="shared" ref="P1002:P1065" si="647">+F1002-E1002</f>
        <v>60</v>
      </c>
      <c r="Q1002" t="str">
        <f t="shared" ref="Q1002:Q1065" si="648">IF(P1002&gt;1,"Crédito","Contado")</f>
        <v>Crédito</v>
      </c>
      <c r="R1002">
        <f t="shared" ref="R1002:R1065" si="649">DAY(F1002)</f>
        <v>20</v>
      </c>
      <c r="S1002">
        <f t="shared" ref="S1002:S1065" si="650">MONTH(F1002)</f>
        <v>5</v>
      </c>
      <c r="T1002">
        <f t="shared" ref="T1002:T1065" si="651">YEAR(F1002)</f>
        <v>2026</v>
      </c>
      <c r="U1002">
        <f t="shared" ref="U1002:U1065" si="652">DAY(E1002)</f>
        <v>21</v>
      </c>
      <c r="V1002">
        <f t="shared" ref="V1002:V1065" si="653">MONTH(E1002)</f>
        <v>3</v>
      </c>
      <c r="W1002">
        <f t="shared" ref="W1002:W1065" si="654">YEAR(E1002)</f>
        <v>2026</v>
      </c>
      <c r="X1002" s="59">
        <f t="shared" ref="X1002:X1065" si="655">+H1002*-1</f>
        <v>200253.38</v>
      </c>
      <c r="Y1002" s="59">
        <f t="shared" ref="Y1002:Y1065" si="656">+J1002*-1</f>
        <v>232293.92</v>
      </c>
      <c r="Z1002" t="str">
        <f t="shared" ref="Z1002:Z1065" si="657">IF(F1002&gt;AA1002,"Vigente","Vencido")</f>
        <v>Vigente</v>
      </c>
      <c r="AA1002" s="39">
        <v>46108</v>
      </c>
      <c r="AB1002" s="33">
        <f t="shared" ref="AB1002:AB1065" si="658">MONTH(AA1002)</f>
        <v>3</v>
      </c>
      <c r="AC1002" s="33">
        <f t="shared" ref="AC1002:AC1065" si="659">WEEKNUM(AA1002)</f>
        <v>13</v>
      </c>
      <c r="AD1002" s="33">
        <f t="shared" ref="AD1002:AD1065" si="660">IF(Z1002="Vencido",AA1002-F1002+1,0)</f>
        <v>0</v>
      </c>
      <c r="AE1002" s="36">
        <f t="shared" ref="AE1002:AE1065" si="661">IF(AD1002&gt;0,IF(AD1002&lt;31,X1002,0),0)</f>
        <v>0</v>
      </c>
      <c r="AF1002" s="36">
        <f t="shared" ref="AF1002:AF1065" si="662">IF(AD1002&gt;30,IF(AD1002&lt;61,X1002,0),0)</f>
        <v>0</v>
      </c>
      <c r="AG1002" s="36">
        <f t="shared" ref="AG1002:AG1065" si="663">IF(AD1002&gt;60,X1002,0)</f>
        <v>0</v>
      </c>
      <c r="AH1002" s="36">
        <f t="shared" ref="AH1002:AH1065" si="664">IF(Z1002="Vigente",X1002,0)</f>
        <v>200253.38</v>
      </c>
    </row>
    <row r="1003" spans="1:34" x14ac:dyDescent="0.35">
      <c r="A1003" s="13" t="s">
        <v>1663</v>
      </c>
      <c r="B1003" s="13" t="s">
        <v>1664</v>
      </c>
      <c r="C1003" s="13" t="s">
        <v>547</v>
      </c>
      <c r="D1003" s="13" t="s">
        <v>1665</v>
      </c>
      <c r="E1003" s="70">
        <v>46100</v>
      </c>
      <c r="F1003" s="70">
        <v>46130</v>
      </c>
      <c r="G1003" s="13" t="s">
        <v>395</v>
      </c>
      <c r="H1003" s="13">
        <v>-7500</v>
      </c>
      <c r="I1003" s="13">
        <v>-1200</v>
      </c>
      <c r="J1003" s="13">
        <v>-8700</v>
      </c>
      <c r="K1003" s="13">
        <v>-8700</v>
      </c>
      <c r="L1003" s="13">
        <v>8700</v>
      </c>
      <c r="M1003" s="13" t="s">
        <v>504</v>
      </c>
      <c r="N1003" s="31" t="s">
        <v>544</v>
      </c>
      <c r="P1003" s="65">
        <f t="shared" si="647"/>
        <v>30</v>
      </c>
      <c r="Q1003" t="str">
        <f t="shared" si="648"/>
        <v>Crédito</v>
      </c>
      <c r="R1003">
        <f t="shared" si="649"/>
        <v>18</v>
      </c>
      <c r="S1003">
        <f t="shared" si="650"/>
        <v>4</v>
      </c>
      <c r="T1003">
        <f t="shared" si="651"/>
        <v>2026</v>
      </c>
      <c r="U1003">
        <f t="shared" si="652"/>
        <v>19</v>
      </c>
      <c r="V1003">
        <f t="shared" si="653"/>
        <v>3</v>
      </c>
      <c r="W1003">
        <f t="shared" si="654"/>
        <v>2026</v>
      </c>
      <c r="X1003" s="59">
        <f t="shared" si="655"/>
        <v>7500</v>
      </c>
      <c r="Y1003" s="59">
        <f t="shared" si="656"/>
        <v>8700</v>
      </c>
      <c r="Z1003" t="str">
        <f t="shared" si="657"/>
        <v>Vigente</v>
      </c>
      <c r="AA1003" s="39">
        <v>46108</v>
      </c>
      <c r="AB1003" s="33">
        <f t="shared" si="658"/>
        <v>3</v>
      </c>
      <c r="AC1003" s="33">
        <f t="shared" si="659"/>
        <v>13</v>
      </c>
      <c r="AD1003" s="33">
        <f t="shared" si="660"/>
        <v>0</v>
      </c>
      <c r="AE1003" s="36">
        <f t="shared" si="661"/>
        <v>0</v>
      </c>
      <c r="AF1003" s="36">
        <f t="shared" si="662"/>
        <v>0</v>
      </c>
      <c r="AG1003" s="36">
        <f t="shared" si="663"/>
        <v>0</v>
      </c>
      <c r="AH1003" s="36">
        <f t="shared" si="664"/>
        <v>7500</v>
      </c>
    </row>
    <row r="1004" spans="1:34" x14ac:dyDescent="0.35">
      <c r="A1004" s="31" t="s">
        <v>1620</v>
      </c>
      <c r="B1004" s="31" t="s">
        <v>1621</v>
      </c>
      <c r="C1004" s="31" t="s">
        <v>400</v>
      </c>
      <c r="D1004" s="31" t="s">
        <v>1622</v>
      </c>
      <c r="E1004" s="30">
        <v>46094</v>
      </c>
      <c r="F1004" s="30">
        <v>46124</v>
      </c>
      <c r="G1004" s="31" t="s">
        <v>395</v>
      </c>
      <c r="H1004" s="31">
        <v>-1200</v>
      </c>
      <c r="I1004" s="31">
        <v>-192</v>
      </c>
      <c r="J1004" s="31">
        <v>-1392</v>
      </c>
      <c r="K1004" s="31">
        <v>-1392</v>
      </c>
      <c r="L1004" s="31">
        <v>1392</v>
      </c>
      <c r="M1004" s="31" t="s">
        <v>504</v>
      </c>
      <c r="N1004" s="31" t="s">
        <v>544</v>
      </c>
      <c r="P1004" s="65">
        <f t="shared" si="647"/>
        <v>30</v>
      </c>
      <c r="Q1004" t="str">
        <f t="shared" si="648"/>
        <v>Crédito</v>
      </c>
      <c r="R1004">
        <f t="shared" si="649"/>
        <v>12</v>
      </c>
      <c r="S1004">
        <f t="shared" si="650"/>
        <v>4</v>
      </c>
      <c r="T1004">
        <f t="shared" si="651"/>
        <v>2026</v>
      </c>
      <c r="U1004">
        <f t="shared" si="652"/>
        <v>13</v>
      </c>
      <c r="V1004">
        <f t="shared" si="653"/>
        <v>3</v>
      </c>
      <c r="W1004">
        <f t="shared" si="654"/>
        <v>2026</v>
      </c>
      <c r="X1004" s="59">
        <f t="shared" si="655"/>
        <v>1200</v>
      </c>
      <c r="Y1004" s="59">
        <f t="shared" si="656"/>
        <v>1392</v>
      </c>
      <c r="Z1004" t="str">
        <f t="shared" si="657"/>
        <v>Vigente</v>
      </c>
      <c r="AA1004" s="39">
        <v>46108</v>
      </c>
      <c r="AB1004" s="33">
        <f t="shared" si="658"/>
        <v>3</v>
      </c>
      <c r="AC1004" s="33">
        <f t="shared" si="659"/>
        <v>13</v>
      </c>
      <c r="AD1004" s="33">
        <f t="shared" si="660"/>
        <v>0</v>
      </c>
      <c r="AE1004" s="36">
        <f t="shared" si="661"/>
        <v>0</v>
      </c>
      <c r="AF1004" s="36">
        <f t="shared" si="662"/>
        <v>0</v>
      </c>
      <c r="AG1004" s="36">
        <f t="shared" si="663"/>
        <v>0</v>
      </c>
      <c r="AH1004" s="36">
        <f t="shared" si="664"/>
        <v>1200</v>
      </c>
    </row>
    <row r="1005" spans="1:34" x14ac:dyDescent="0.35">
      <c r="A1005" s="31" t="s">
        <v>1623</v>
      </c>
      <c r="B1005" s="31" t="s">
        <v>1624</v>
      </c>
      <c r="C1005" s="31" t="s">
        <v>414</v>
      </c>
      <c r="D1005" s="31" t="s">
        <v>1625</v>
      </c>
      <c r="E1005" s="30">
        <v>46098</v>
      </c>
      <c r="F1005" s="30">
        <v>46128</v>
      </c>
      <c r="G1005" s="31" t="s">
        <v>395</v>
      </c>
      <c r="H1005" s="31">
        <v>-5800</v>
      </c>
      <c r="I1005" s="31">
        <v>-928</v>
      </c>
      <c r="J1005" s="31">
        <v>-6728</v>
      </c>
      <c r="K1005" s="31">
        <v>-6728</v>
      </c>
      <c r="L1005" s="31">
        <v>6728</v>
      </c>
      <c r="M1005" s="31" t="s">
        <v>504</v>
      </c>
      <c r="N1005" s="31" t="s">
        <v>544</v>
      </c>
      <c r="P1005" s="65">
        <f t="shared" si="647"/>
        <v>30</v>
      </c>
      <c r="Q1005" t="str">
        <f t="shared" si="648"/>
        <v>Crédito</v>
      </c>
      <c r="R1005">
        <f t="shared" si="649"/>
        <v>16</v>
      </c>
      <c r="S1005">
        <f t="shared" si="650"/>
        <v>4</v>
      </c>
      <c r="T1005">
        <f t="shared" si="651"/>
        <v>2026</v>
      </c>
      <c r="U1005">
        <f t="shared" si="652"/>
        <v>17</v>
      </c>
      <c r="V1005">
        <f t="shared" si="653"/>
        <v>3</v>
      </c>
      <c r="W1005">
        <f t="shared" si="654"/>
        <v>2026</v>
      </c>
      <c r="X1005" s="59">
        <f t="shared" si="655"/>
        <v>5800</v>
      </c>
      <c r="Y1005" s="59">
        <f t="shared" si="656"/>
        <v>6728</v>
      </c>
      <c r="Z1005" t="str">
        <f t="shared" si="657"/>
        <v>Vigente</v>
      </c>
      <c r="AA1005" s="39">
        <v>46108</v>
      </c>
      <c r="AB1005" s="33">
        <f t="shared" si="658"/>
        <v>3</v>
      </c>
      <c r="AC1005" s="33">
        <f t="shared" si="659"/>
        <v>13</v>
      </c>
      <c r="AD1005" s="33">
        <f t="shared" si="660"/>
        <v>0</v>
      </c>
      <c r="AE1005" s="36">
        <f t="shared" si="661"/>
        <v>0</v>
      </c>
      <c r="AF1005" s="36">
        <f t="shared" si="662"/>
        <v>0</v>
      </c>
      <c r="AG1005" s="36">
        <f t="shared" si="663"/>
        <v>0</v>
      </c>
      <c r="AH1005" s="36">
        <f t="shared" si="664"/>
        <v>5800</v>
      </c>
    </row>
    <row r="1006" spans="1:34" x14ac:dyDescent="0.35">
      <c r="A1006" s="31" t="s">
        <v>1626</v>
      </c>
      <c r="B1006" s="31" t="s">
        <v>1627</v>
      </c>
      <c r="C1006" s="31" t="s">
        <v>414</v>
      </c>
      <c r="D1006" s="31" t="s">
        <v>1628</v>
      </c>
      <c r="E1006" s="30">
        <v>46099</v>
      </c>
      <c r="F1006" s="30">
        <v>46129</v>
      </c>
      <c r="G1006" s="31" t="s">
        <v>395</v>
      </c>
      <c r="H1006" s="31">
        <v>-11000</v>
      </c>
      <c r="I1006" s="31">
        <v>-1760</v>
      </c>
      <c r="J1006" s="31">
        <v>-12760</v>
      </c>
      <c r="K1006" s="31">
        <v>-12760</v>
      </c>
      <c r="L1006" s="31">
        <v>12760</v>
      </c>
      <c r="M1006" s="31" t="s">
        <v>504</v>
      </c>
      <c r="N1006" s="31" t="s">
        <v>544</v>
      </c>
      <c r="P1006" s="65">
        <f t="shared" si="647"/>
        <v>30</v>
      </c>
      <c r="Q1006" t="str">
        <f t="shared" si="648"/>
        <v>Crédito</v>
      </c>
      <c r="R1006">
        <f t="shared" si="649"/>
        <v>17</v>
      </c>
      <c r="S1006">
        <f t="shared" si="650"/>
        <v>4</v>
      </c>
      <c r="T1006">
        <f t="shared" si="651"/>
        <v>2026</v>
      </c>
      <c r="U1006">
        <f t="shared" si="652"/>
        <v>18</v>
      </c>
      <c r="V1006">
        <f t="shared" si="653"/>
        <v>3</v>
      </c>
      <c r="W1006">
        <f t="shared" si="654"/>
        <v>2026</v>
      </c>
      <c r="X1006" s="59">
        <f t="shared" si="655"/>
        <v>11000</v>
      </c>
      <c r="Y1006" s="59">
        <f t="shared" si="656"/>
        <v>12760</v>
      </c>
      <c r="Z1006" t="str">
        <f t="shared" si="657"/>
        <v>Vigente</v>
      </c>
      <c r="AA1006" s="39">
        <v>46108</v>
      </c>
      <c r="AB1006" s="33">
        <f t="shared" si="658"/>
        <v>3</v>
      </c>
      <c r="AC1006" s="33">
        <f t="shared" si="659"/>
        <v>13</v>
      </c>
      <c r="AD1006" s="33">
        <f t="shared" si="660"/>
        <v>0</v>
      </c>
      <c r="AE1006" s="36">
        <f t="shared" si="661"/>
        <v>0</v>
      </c>
      <c r="AF1006" s="36">
        <f t="shared" si="662"/>
        <v>0</v>
      </c>
      <c r="AG1006" s="36">
        <f t="shared" si="663"/>
        <v>0</v>
      </c>
      <c r="AH1006" s="36">
        <f t="shared" si="664"/>
        <v>11000</v>
      </c>
    </row>
    <row r="1007" spans="1:34" x14ac:dyDescent="0.35">
      <c r="A1007" s="31" t="s">
        <v>1629</v>
      </c>
      <c r="B1007" s="31" t="s">
        <v>1630</v>
      </c>
      <c r="C1007" s="31" t="s">
        <v>920</v>
      </c>
      <c r="D1007" s="31" t="s">
        <v>1631</v>
      </c>
      <c r="E1007" s="30">
        <v>46099</v>
      </c>
      <c r="F1007" s="30">
        <v>46129</v>
      </c>
      <c r="G1007" s="31" t="s">
        <v>395</v>
      </c>
      <c r="H1007" s="31">
        <v>-16250</v>
      </c>
      <c r="I1007" s="31"/>
      <c r="J1007" s="31">
        <v>-16250</v>
      </c>
      <c r="K1007" s="31">
        <v>-16250</v>
      </c>
      <c r="L1007" s="31">
        <v>16250</v>
      </c>
      <c r="M1007" s="31" t="s">
        <v>504</v>
      </c>
      <c r="N1007" s="31" t="s">
        <v>544</v>
      </c>
      <c r="P1007" s="65">
        <f t="shared" si="647"/>
        <v>30</v>
      </c>
      <c r="Q1007" t="str">
        <f t="shared" si="648"/>
        <v>Crédito</v>
      </c>
      <c r="R1007">
        <f t="shared" si="649"/>
        <v>17</v>
      </c>
      <c r="S1007">
        <f t="shared" si="650"/>
        <v>4</v>
      </c>
      <c r="T1007">
        <f t="shared" si="651"/>
        <v>2026</v>
      </c>
      <c r="U1007">
        <f t="shared" si="652"/>
        <v>18</v>
      </c>
      <c r="V1007">
        <f t="shared" si="653"/>
        <v>3</v>
      </c>
      <c r="W1007">
        <f t="shared" si="654"/>
        <v>2026</v>
      </c>
      <c r="X1007" s="59">
        <f t="shared" si="655"/>
        <v>16250</v>
      </c>
      <c r="Y1007" s="59">
        <f t="shared" si="656"/>
        <v>16250</v>
      </c>
      <c r="Z1007" t="str">
        <f t="shared" si="657"/>
        <v>Vigente</v>
      </c>
      <c r="AA1007" s="39">
        <v>46108</v>
      </c>
      <c r="AB1007" s="33">
        <f t="shared" si="658"/>
        <v>3</v>
      </c>
      <c r="AC1007" s="33">
        <f t="shared" si="659"/>
        <v>13</v>
      </c>
      <c r="AD1007" s="33">
        <f t="shared" si="660"/>
        <v>0</v>
      </c>
      <c r="AE1007" s="36">
        <f t="shared" si="661"/>
        <v>0</v>
      </c>
      <c r="AF1007" s="36">
        <f t="shared" si="662"/>
        <v>0</v>
      </c>
      <c r="AG1007" s="36">
        <f t="shared" si="663"/>
        <v>0</v>
      </c>
      <c r="AH1007" s="36">
        <f t="shared" si="664"/>
        <v>16250</v>
      </c>
    </row>
    <row r="1008" spans="1:34" x14ac:dyDescent="0.35">
      <c r="A1008" s="31" t="s">
        <v>1632</v>
      </c>
      <c r="B1008" s="31" t="s">
        <v>1633</v>
      </c>
      <c r="C1008" s="31" t="s">
        <v>1183</v>
      </c>
      <c r="D1008" s="31" t="s">
        <v>1634</v>
      </c>
      <c r="E1008" s="30">
        <v>46093</v>
      </c>
      <c r="F1008" s="30">
        <v>46123</v>
      </c>
      <c r="G1008" s="31" t="s">
        <v>401</v>
      </c>
      <c r="H1008" s="31">
        <v>-38839.46</v>
      </c>
      <c r="I1008" s="31">
        <v>-6214.31</v>
      </c>
      <c r="J1008" s="31">
        <v>-45053.77</v>
      </c>
      <c r="K1008" s="31">
        <v>-2552</v>
      </c>
      <c r="L1008" s="31">
        <v>2552</v>
      </c>
      <c r="M1008" s="31" t="s">
        <v>504</v>
      </c>
      <c r="N1008" s="31" t="s">
        <v>544</v>
      </c>
      <c r="P1008" s="65">
        <f t="shared" si="647"/>
        <v>30</v>
      </c>
      <c r="Q1008" t="str">
        <f t="shared" si="648"/>
        <v>Crédito</v>
      </c>
      <c r="R1008">
        <f t="shared" si="649"/>
        <v>11</v>
      </c>
      <c r="S1008">
        <f t="shared" si="650"/>
        <v>4</v>
      </c>
      <c r="T1008">
        <f t="shared" si="651"/>
        <v>2026</v>
      </c>
      <c r="U1008">
        <f t="shared" si="652"/>
        <v>12</v>
      </c>
      <c r="V1008">
        <f t="shared" si="653"/>
        <v>3</v>
      </c>
      <c r="W1008">
        <f t="shared" si="654"/>
        <v>2026</v>
      </c>
      <c r="X1008" s="59">
        <f t="shared" si="655"/>
        <v>38839.46</v>
      </c>
      <c r="Y1008" s="59">
        <f t="shared" si="656"/>
        <v>45053.77</v>
      </c>
      <c r="Z1008" t="str">
        <f t="shared" si="657"/>
        <v>Vigente</v>
      </c>
      <c r="AA1008" s="39">
        <v>46108</v>
      </c>
      <c r="AB1008" s="33">
        <f t="shared" si="658"/>
        <v>3</v>
      </c>
      <c r="AC1008" s="33">
        <f t="shared" si="659"/>
        <v>13</v>
      </c>
      <c r="AD1008" s="33">
        <f t="shared" si="660"/>
        <v>0</v>
      </c>
      <c r="AE1008" s="36">
        <f t="shared" si="661"/>
        <v>0</v>
      </c>
      <c r="AF1008" s="36">
        <f t="shared" si="662"/>
        <v>0</v>
      </c>
      <c r="AG1008" s="36">
        <f t="shared" si="663"/>
        <v>0</v>
      </c>
      <c r="AH1008" s="36">
        <f t="shared" si="664"/>
        <v>38839.46</v>
      </c>
    </row>
    <row r="1009" spans="1:34" x14ac:dyDescent="0.35">
      <c r="A1009" s="31" t="s">
        <v>1635</v>
      </c>
      <c r="B1009" s="31" t="s">
        <v>1636</v>
      </c>
      <c r="C1009" s="31" t="s">
        <v>801</v>
      </c>
      <c r="D1009" s="31" t="s">
        <v>1637</v>
      </c>
      <c r="E1009" s="30">
        <v>46092</v>
      </c>
      <c r="F1009" s="30">
        <v>46122</v>
      </c>
      <c r="G1009" s="31" t="s">
        <v>395</v>
      </c>
      <c r="H1009" s="31">
        <v>-24930</v>
      </c>
      <c r="I1009" s="31">
        <v>-3988.8</v>
      </c>
      <c r="J1009" s="31">
        <v>-28918.799999999999</v>
      </c>
      <c r="K1009" s="31">
        <v>-28918.799999999999</v>
      </c>
      <c r="L1009" s="31">
        <v>28918.799999999999</v>
      </c>
      <c r="M1009" s="31" t="s">
        <v>504</v>
      </c>
      <c r="N1009" s="31" t="s">
        <v>544</v>
      </c>
      <c r="P1009" s="65">
        <f t="shared" si="647"/>
        <v>30</v>
      </c>
      <c r="Q1009" t="str">
        <f t="shared" si="648"/>
        <v>Crédito</v>
      </c>
      <c r="R1009">
        <f t="shared" si="649"/>
        <v>10</v>
      </c>
      <c r="S1009">
        <f t="shared" si="650"/>
        <v>4</v>
      </c>
      <c r="T1009">
        <f t="shared" si="651"/>
        <v>2026</v>
      </c>
      <c r="U1009">
        <f t="shared" si="652"/>
        <v>11</v>
      </c>
      <c r="V1009">
        <f t="shared" si="653"/>
        <v>3</v>
      </c>
      <c r="W1009">
        <f t="shared" si="654"/>
        <v>2026</v>
      </c>
      <c r="X1009" s="59">
        <f t="shared" si="655"/>
        <v>24930</v>
      </c>
      <c r="Y1009" s="59">
        <f t="shared" si="656"/>
        <v>28918.799999999999</v>
      </c>
      <c r="Z1009" t="str">
        <f t="shared" si="657"/>
        <v>Vigente</v>
      </c>
      <c r="AA1009" s="39">
        <v>46108</v>
      </c>
      <c r="AB1009" s="33">
        <f t="shared" si="658"/>
        <v>3</v>
      </c>
      <c r="AC1009" s="33">
        <f t="shared" si="659"/>
        <v>13</v>
      </c>
      <c r="AD1009" s="33">
        <f t="shared" si="660"/>
        <v>0</v>
      </c>
      <c r="AE1009" s="36">
        <f t="shared" si="661"/>
        <v>0</v>
      </c>
      <c r="AF1009" s="36">
        <f t="shared" si="662"/>
        <v>0</v>
      </c>
      <c r="AG1009" s="36">
        <f t="shared" si="663"/>
        <v>0</v>
      </c>
      <c r="AH1009" s="36">
        <f t="shared" si="664"/>
        <v>24930</v>
      </c>
    </row>
    <row r="1010" spans="1:34" x14ac:dyDescent="0.35">
      <c r="A1010" s="31" t="s">
        <v>1593</v>
      </c>
      <c r="B1010" s="31" t="s">
        <v>1594</v>
      </c>
      <c r="C1010" s="31" t="s">
        <v>801</v>
      </c>
      <c r="D1010" s="31" t="s">
        <v>1595</v>
      </c>
      <c r="E1010" s="30">
        <v>46092</v>
      </c>
      <c r="F1010" s="30">
        <v>46122</v>
      </c>
      <c r="G1010" s="31" t="s">
        <v>395</v>
      </c>
      <c r="H1010" s="31">
        <v>-19944</v>
      </c>
      <c r="I1010" s="31">
        <v>-3191.04</v>
      </c>
      <c r="J1010" s="31">
        <v>-23135.040000000001</v>
      </c>
      <c r="K1010" s="31">
        <v>-23135.040000000001</v>
      </c>
      <c r="L1010" s="31">
        <v>23135.040000000001</v>
      </c>
      <c r="M1010" s="31" t="s">
        <v>504</v>
      </c>
      <c r="N1010" s="31" t="s">
        <v>544</v>
      </c>
      <c r="P1010" s="65">
        <f t="shared" si="647"/>
        <v>30</v>
      </c>
      <c r="Q1010" t="str">
        <f t="shared" si="648"/>
        <v>Crédito</v>
      </c>
      <c r="R1010">
        <f t="shared" si="649"/>
        <v>10</v>
      </c>
      <c r="S1010">
        <f t="shared" si="650"/>
        <v>4</v>
      </c>
      <c r="T1010">
        <f t="shared" si="651"/>
        <v>2026</v>
      </c>
      <c r="U1010">
        <f t="shared" si="652"/>
        <v>11</v>
      </c>
      <c r="V1010">
        <f t="shared" si="653"/>
        <v>3</v>
      </c>
      <c r="W1010">
        <f t="shared" si="654"/>
        <v>2026</v>
      </c>
      <c r="X1010" s="59">
        <f t="shared" si="655"/>
        <v>19944</v>
      </c>
      <c r="Y1010" s="59">
        <f t="shared" si="656"/>
        <v>23135.040000000001</v>
      </c>
      <c r="Z1010" t="str">
        <f t="shared" si="657"/>
        <v>Vigente</v>
      </c>
      <c r="AA1010" s="39">
        <v>46108</v>
      </c>
      <c r="AB1010" s="33">
        <f t="shared" si="658"/>
        <v>3</v>
      </c>
      <c r="AC1010" s="33">
        <f t="shared" si="659"/>
        <v>13</v>
      </c>
      <c r="AD1010" s="33">
        <f t="shared" si="660"/>
        <v>0</v>
      </c>
      <c r="AE1010" s="36">
        <f t="shared" si="661"/>
        <v>0</v>
      </c>
      <c r="AF1010" s="36">
        <f t="shared" si="662"/>
        <v>0</v>
      </c>
      <c r="AG1010" s="36">
        <f t="shared" si="663"/>
        <v>0</v>
      </c>
      <c r="AH1010" s="36">
        <f t="shared" si="664"/>
        <v>19944</v>
      </c>
    </row>
    <row r="1011" spans="1:34" x14ac:dyDescent="0.35">
      <c r="A1011" s="31" t="s">
        <v>1596</v>
      </c>
      <c r="B1011" s="31" t="s">
        <v>1597</v>
      </c>
      <c r="C1011" s="31" t="s">
        <v>920</v>
      </c>
      <c r="D1011" s="31" t="s">
        <v>1598</v>
      </c>
      <c r="E1011" s="30">
        <v>46088</v>
      </c>
      <c r="F1011" s="30">
        <v>46118</v>
      </c>
      <c r="G1011" s="31" t="s">
        <v>395</v>
      </c>
      <c r="H1011" s="31">
        <v>-6800</v>
      </c>
      <c r="I1011" s="31"/>
      <c r="J1011" s="31">
        <v>-6800</v>
      </c>
      <c r="K1011" s="31">
        <v>-6800</v>
      </c>
      <c r="L1011" s="31">
        <v>6800</v>
      </c>
      <c r="M1011" s="31" t="s">
        <v>504</v>
      </c>
      <c r="N1011" s="31" t="s">
        <v>544</v>
      </c>
      <c r="P1011" s="65">
        <f t="shared" si="647"/>
        <v>30</v>
      </c>
      <c r="Q1011" t="str">
        <f t="shared" si="648"/>
        <v>Crédito</v>
      </c>
      <c r="R1011">
        <f t="shared" si="649"/>
        <v>6</v>
      </c>
      <c r="S1011">
        <f t="shared" si="650"/>
        <v>4</v>
      </c>
      <c r="T1011">
        <f t="shared" si="651"/>
        <v>2026</v>
      </c>
      <c r="U1011">
        <f t="shared" si="652"/>
        <v>7</v>
      </c>
      <c r="V1011">
        <f t="shared" si="653"/>
        <v>3</v>
      </c>
      <c r="W1011">
        <f t="shared" si="654"/>
        <v>2026</v>
      </c>
      <c r="X1011" s="59">
        <f t="shared" si="655"/>
        <v>6800</v>
      </c>
      <c r="Y1011" s="59">
        <f t="shared" si="656"/>
        <v>6800</v>
      </c>
      <c r="Z1011" t="str">
        <f t="shared" si="657"/>
        <v>Vigente</v>
      </c>
      <c r="AA1011" s="39">
        <v>46108</v>
      </c>
      <c r="AB1011" s="33">
        <f t="shared" si="658"/>
        <v>3</v>
      </c>
      <c r="AC1011" s="33">
        <f t="shared" si="659"/>
        <v>13</v>
      </c>
      <c r="AD1011" s="33">
        <f t="shared" si="660"/>
        <v>0</v>
      </c>
      <c r="AE1011" s="36">
        <f t="shared" si="661"/>
        <v>0</v>
      </c>
      <c r="AF1011" s="36">
        <f t="shared" si="662"/>
        <v>0</v>
      </c>
      <c r="AG1011" s="36">
        <f t="shared" si="663"/>
        <v>0</v>
      </c>
      <c r="AH1011" s="36">
        <f t="shared" si="664"/>
        <v>6800</v>
      </c>
    </row>
    <row r="1012" spans="1:34" x14ac:dyDescent="0.35">
      <c r="A1012" s="31" t="s">
        <v>1599</v>
      </c>
      <c r="B1012" s="31" t="s">
        <v>1600</v>
      </c>
      <c r="C1012" s="31" t="s">
        <v>920</v>
      </c>
      <c r="D1012" s="31" t="s">
        <v>1601</v>
      </c>
      <c r="E1012" s="30">
        <v>46088</v>
      </c>
      <c r="F1012" s="30">
        <v>46118</v>
      </c>
      <c r="G1012" s="31" t="s">
        <v>395</v>
      </c>
      <c r="H1012" s="31">
        <v>-7500</v>
      </c>
      <c r="I1012" s="31"/>
      <c r="J1012" s="31">
        <v>-7500</v>
      </c>
      <c r="K1012" s="31">
        <v>-7500</v>
      </c>
      <c r="L1012" s="31">
        <v>7500</v>
      </c>
      <c r="M1012" s="31" t="s">
        <v>504</v>
      </c>
      <c r="N1012" s="31" t="s">
        <v>544</v>
      </c>
      <c r="P1012" s="65">
        <f t="shared" si="647"/>
        <v>30</v>
      </c>
      <c r="Q1012" t="str">
        <f t="shared" si="648"/>
        <v>Crédito</v>
      </c>
      <c r="R1012">
        <f t="shared" si="649"/>
        <v>6</v>
      </c>
      <c r="S1012">
        <f t="shared" si="650"/>
        <v>4</v>
      </c>
      <c r="T1012">
        <f t="shared" si="651"/>
        <v>2026</v>
      </c>
      <c r="U1012">
        <f t="shared" si="652"/>
        <v>7</v>
      </c>
      <c r="V1012">
        <f t="shared" si="653"/>
        <v>3</v>
      </c>
      <c r="W1012">
        <f t="shared" si="654"/>
        <v>2026</v>
      </c>
      <c r="X1012" s="59">
        <f t="shared" si="655"/>
        <v>7500</v>
      </c>
      <c r="Y1012" s="59">
        <f t="shared" si="656"/>
        <v>7500</v>
      </c>
      <c r="Z1012" t="str">
        <f t="shared" si="657"/>
        <v>Vigente</v>
      </c>
      <c r="AA1012" s="39">
        <v>46108</v>
      </c>
      <c r="AB1012" s="33">
        <f t="shared" si="658"/>
        <v>3</v>
      </c>
      <c r="AC1012" s="33">
        <f t="shared" si="659"/>
        <v>13</v>
      </c>
      <c r="AD1012" s="33">
        <f t="shared" si="660"/>
        <v>0</v>
      </c>
      <c r="AE1012" s="36">
        <f t="shared" si="661"/>
        <v>0</v>
      </c>
      <c r="AF1012" s="36">
        <f t="shared" si="662"/>
        <v>0</v>
      </c>
      <c r="AG1012" s="36">
        <f t="shared" si="663"/>
        <v>0</v>
      </c>
      <c r="AH1012" s="36">
        <f t="shared" si="664"/>
        <v>7500</v>
      </c>
    </row>
    <row r="1013" spans="1:34" x14ac:dyDescent="0.35">
      <c r="A1013" s="31" t="s">
        <v>1602</v>
      </c>
      <c r="B1013" s="31" t="s">
        <v>1603</v>
      </c>
      <c r="C1013" s="31" t="s">
        <v>920</v>
      </c>
      <c r="D1013" s="31" t="s">
        <v>1604</v>
      </c>
      <c r="E1013" s="30">
        <v>46088</v>
      </c>
      <c r="F1013" s="30">
        <v>46118</v>
      </c>
      <c r="G1013" s="31" t="s">
        <v>395</v>
      </c>
      <c r="H1013" s="31">
        <v>-15000</v>
      </c>
      <c r="I1013" s="31"/>
      <c r="J1013" s="31">
        <v>-15000</v>
      </c>
      <c r="K1013" s="31">
        <v>-15000</v>
      </c>
      <c r="L1013" s="31">
        <v>15000</v>
      </c>
      <c r="M1013" s="31" t="s">
        <v>504</v>
      </c>
      <c r="N1013" s="31" t="s">
        <v>544</v>
      </c>
      <c r="P1013" s="65">
        <f t="shared" si="647"/>
        <v>30</v>
      </c>
      <c r="Q1013" t="str">
        <f t="shared" si="648"/>
        <v>Crédito</v>
      </c>
      <c r="R1013">
        <f t="shared" si="649"/>
        <v>6</v>
      </c>
      <c r="S1013">
        <f t="shared" si="650"/>
        <v>4</v>
      </c>
      <c r="T1013">
        <f t="shared" si="651"/>
        <v>2026</v>
      </c>
      <c r="U1013">
        <f t="shared" si="652"/>
        <v>7</v>
      </c>
      <c r="V1013">
        <f t="shared" si="653"/>
        <v>3</v>
      </c>
      <c r="W1013">
        <f t="shared" si="654"/>
        <v>2026</v>
      </c>
      <c r="X1013" s="59">
        <f t="shared" si="655"/>
        <v>15000</v>
      </c>
      <c r="Y1013" s="59">
        <f t="shared" si="656"/>
        <v>15000</v>
      </c>
      <c r="Z1013" t="str">
        <f t="shared" si="657"/>
        <v>Vigente</v>
      </c>
      <c r="AA1013" s="39">
        <v>46108</v>
      </c>
      <c r="AB1013" s="33">
        <f t="shared" si="658"/>
        <v>3</v>
      </c>
      <c r="AC1013" s="33">
        <f t="shared" si="659"/>
        <v>13</v>
      </c>
      <c r="AD1013" s="33">
        <f t="shared" si="660"/>
        <v>0</v>
      </c>
      <c r="AE1013" s="36">
        <f t="shared" si="661"/>
        <v>0</v>
      </c>
      <c r="AF1013" s="36">
        <f t="shared" si="662"/>
        <v>0</v>
      </c>
      <c r="AG1013" s="36">
        <f t="shared" si="663"/>
        <v>0</v>
      </c>
      <c r="AH1013" s="36">
        <f t="shared" si="664"/>
        <v>15000</v>
      </c>
    </row>
    <row r="1014" spans="1:34" x14ac:dyDescent="0.35">
      <c r="A1014" s="31" t="s">
        <v>1605</v>
      </c>
      <c r="B1014" s="31" t="s">
        <v>1606</v>
      </c>
      <c r="C1014" s="31" t="s">
        <v>414</v>
      </c>
      <c r="D1014" s="31" t="s">
        <v>1607</v>
      </c>
      <c r="E1014" s="30">
        <v>46092</v>
      </c>
      <c r="F1014" s="30">
        <v>46122</v>
      </c>
      <c r="G1014" s="31" t="s">
        <v>395</v>
      </c>
      <c r="H1014" s="31">
        <v>-4800</v>
      </c>
      <c r="I1014" s="31"/>
      <c r="J1014" s="31">
        <v>-4800</v>
      </c>
      <c r="K1014" s="31">
        <v>-4800</v>
      </c>
      <c r="L1014" s="31">
        <v>4800</v>
      </c>
      <c r="M1014" s="31" t="s">
        <v>504</v>
      </c>
      <c r="N1014" s="31" t="s">
        <v>544</v>
      </c>
      <c r="P1014" s="65">
        <f t="shared" si="647"/>
        <v>30</v>
      </c>
      <c r="Q1014" t="str">
        <f t="shared" si="648"/>
        <v>Crédito</v>
      </c>
      <c r="R1014">
        <f t="shared" si="649"/>
        <v>10</v>
      </c>
      <c r="S1014">
        <f t="shared" si="650"/>
        <v>4</v>
      </c>
      <c r="T1014">
        <f t="shared" si="651"/>
        <v>2026</v>
      </c>
      <c r="U1014">
        <f t="shared" si="652"/>
        <v>11</v>
      </c>
      <c r="V1014">
        <f t="shared" si="653"/>
        <v>3</v>
      </c>
      <c r="W1014">
        <f t="shared" si="654"/>
        <v>2026</v>
      </c>
      <c r="X1014" s="59">
        <f t="shared" si="655"/>
        <v>4800</v>
      </c>
      <c r="Y1014" s="59">
        <f t="shared" si="656"/>
        <v>4800</v>
      </c>
      <c r="Z1014" t="str">
        <f t="shared" si="657"/>
        <v>Vigente</v>
      </c>
      <c r="AA1014" s="39">
        <v>46108</v>
      </c>
      <c r="AB1014" s="33">
        <f t="shared" si="658"/>
        <v>3</v>
      </c>
      <c r="AC1014" s="33">
        <f t="shared" si="659"/>
        <v>13</v>
      </c>
      <c r="AD1014" s="33">
        <f t="shared" si="660"/>
        <v>0</v>
      </c>
      <c r="AE1014" s="36">
        <f t="shared" si="661"/>
        <v>0</v>
      </c>
      <c r="AF1014" s="36">
        <f t="shared" si="662"/>
        <v>0</v>
      </c>
      <c r="AG1014" s="36">
        <f t="shared" si="663"/>
        <v>0</v>
      </c>
      <c r="AH1014" s="36">
        <f t="shared" si="664"/>
        <v>4800</v>
      </c>
    </row>
    <row r="1015" spans="1:34" x14ac:dyDescent="0.35">
      <c r="A1015" s="31" t="s">
        <v>1608</v>
      </c>
      <c r="B1015" s="31" t="s">
        <v>1609</v>
      </c>
      <c r="C1015" s="31" t="s">
        <v>834</v>
      </c>
      <c r="D1015" s="31" t="s">
        <v>1610</v>
      </c>
      <c r="E1015" s="30">
        <v>46090</v>
      </c>
      <c r="F1015" s="30">
        <v>46120</v>
      </c>
      <c r="G1015" s="31" t="s">
        <v>401</v>
      </c>
      <c r="H1015" s="31">
        <v>-32033.16</v>
      </c>
      <c r="I1015" s="31">
        <v>-5125.3100000000004</v>
      </c>
      <c r="J1015" s="31">
        <v>-37158.47</v>
      </c>
      <c r="K1015" s="31">
        <v>-2088</v>
      </c>
      <c r="L1015" s="31">
        <v>2088</v>
      </c>
      <c r="M1015" s="31" t="s">
        <v>504</v>
      </c>
      <c r="N1015" s="31" t="s">
        <v>544</v>
      </c>
      <c r="P1015" s="65">
        <f t="shared" si="647"/>
        <v>30</v>
      </c>
      <c r="Q1015" t="str">
        <f t="shared" si="648"/>
        <v>Crédito</v>
      </c>
      <c r="R1015">
        <f t="shared" si="649"/>
        <v>8</v>
      </c>
      <c r="S1015">
        <f t="shared" si="650"/>
        <v>4</v>
      </c>
      <c r="T1015">
        <f t="shared" si="651"/>
        <v>2026</v>
      </c>
      <c r="U1015">
        <f t="shared" si="652"/>
        <v>9</v>
      </c>
      <c r="V1015">
        <f t="shared" si="653"/>
        <v>3</v>
      </c>
      <c r="W1015">
        <f t="shared" si="654"/>
        <v>2026</v>
      </c>
      <c r="X1015" s="59">
        <f t="shared" si="655"/>
        <v>32033.16</v>
      </c>
      <c r="Y1015" s="59">
        <f t="shared" si="656"/>
        <v>37158.47</v>
      </c>
      <c r="Z1015" t="str">
        <f t="shared" si="657"/>
        <v>Vigente</v>
      </c>
      <c r="AA1015" s="39">
        <v>46108</v>
      </c>
      <c r="AB1015" s="33">
        <f t="shared" si="658"/>
        <v>3</v>
      </c>
      <c r="AC1015" s="33">
        <f t="shared" si="659"/>
        <v>13</v>
      </c>
      <c r="AD1015" s="33">
        <f t="shared" si="660"/>
        <v>0</v>
      </c>
      <c r="AE1015" s="36">
        <f t="shared" si="661"/>
        <v>0</v>
      </c>
      <c r="AF1015" s="36">
        <f t="shared" si="662"/>
        <v>0</v>
      </c>
      <c r="AG1015" s="36">
        <f t="shared" si="663"/>
        <v>0</v>
      </c>
      <c r="AH1015" s="36">
        <f t="shared" si="664"/>
        <v>32033.16</v>
      </c>
    </row>
    <row r="1016" spans="1:34" x14ac:dyDescent="0.35">
      <c r="A1016" s="31" t="s">
        <v>1611</v>
      </c>
      <c r="B1016" s="31" t="s">
        <v>1612</v>
      </c>
      <c r="C1016" s="31" t="s">
        <v>546</v>
      </c>
      <c r="D1016" s="31" t="s">
        <v>1613</v>
      </c>
      <c r="E1016" s="30">
        <v>46087</v>
      </c>
      <c r="F1016" s="30">
        <v>46117</v>
      </c>
      <c r="G1016" s="31" t="s">
        <v>401</v>
      </c>
      <c r="H1016" s="31">
        <v>-34912.080000000002</v>
      </c>
      <c r="I1016" s="31">
        <v>-5585.93</v>
      </c>
      <c r="J1016" s="31">
        <v>-40498.01</v>
      </c>
      <c r="K1016" s="31">
        <v>-2291</v>
      </c>
      <c r="L1016" s="31">
        <v>2291</v>
      </c>
      <c r="M1016" s="31" t="s">
        <v>504</v>
      </c>
      <c r="N1016" s="31" t="s">
        <v>544</v>
      </c>
      <c r="P1016" s="65">
        <f t="shared" si="647"/>
        <v>30</v>
      </c>
      <c r="Q1016" t="str">
        <f t="shared" si="648"/>
        <v>Crédito</v>
      </c>
      <c r="R1016">
        <f t="shared" si="649"/>
        <v>5</v>
      </c>
      <c r="S1016">
        <f t="shared" si="650"/>
        <v>4</v>
      </c>
      <c r="T1016">
        <f t="shared" si="651"/>
        <v>2026</v>
      </c>
      <c r="U1016">
        <f t="shared" si="652"/>
        <v>6</v>
      </c>
      <c r="V1016">
        <f t="shared" si="653"/>
        <v>3</v>
      </c>
      <c r="W1016">
        <f t="shared" si="654"/>
        <v>2026</v>
      </c>
      <c r="X1016" s="59">
        <f t="shared" si="655"/>
        <v>34912.080000000002</v>
      </c>
      <c r="Y1016" s="59">
        <f t="shared" si="656"/>
        <v>40498.01</v>
      </c>
      <c r="Z1016" t="str">
        <f t="shared" si="657"/>
        <v>Vigente</v>
      </c>
      <c r="AA1016" s="39">
        <v>46108</v>
      </c>
      <c r="AB1016" s="33">
        <f t="shared" si="658"/>
        <v>3</v>
      </c>
      <c r="AC1016" s="33">
        <f t="shared" si="659"/>
        <v>13</v>
      </c>
      <c r="AD1016" s="33">
        <f t="shared" si="660"/>
        <v>0</v>
      </c>
      <c r="AE1016" s="36">
        <f t="shared" si="661"/>
        <v>0</v>
      </c>
      <c r="AF1016" s="36">
        <f t="shared" si="662"/>
        <v>0</v>
      </c>
      <c r="AG1016" s="36">
        <f t="shared" si="663"/>
        <v>0</v>
      </c>
      <c r="AH1016" s="36">
        <f t="shared" si="664"/>
        <v>34912.080000000002</v>
      </c>
    </row>
    <row r="1017" spans="1:34" x14ac:dyDescent="0.35">
      <c r="A1017" s="31" t="s">
        <v>1614</v>
      </c>
      <c r="B1017" s="31" t="s">
        <v>1615</v>
      </c>
      <c r="C1017" s="31" t="s">
        <v>674</v>
      </c>
      <c r="D1017" s="31" t="s">
        <v>1616</v>
      </c>
      <c r="E1017" s="30">
        <v>46087</v>
      </c>
      <c r="F1017" s="30">
        <v>46117</v>
      </c>
      <c r="G1017" s="31" t="s">
        <v>401</v>
      </c>
      <c r="H1017" s="31">
        <v>-85132.43</v>
      </c>
      <c r="I1017" s="31"/>
      <c r="J1017" s="31">
        <v>-85132.43</v>
      </c>
      <c r="K1017" s="31">
        <v>-4816</v>
      </c>
      <c r="L1017" s="31">
        <v>4816</v>
      </c>
      <c r="M1017" s="31" t="s">
        <v>504</v>
      </c>
      <c r="N1017" s="31" t="s">
        <v>544</v>
      </c>
      <c r="P1017" s="65">
        <f t="shared" si="647"/>
        <v>30</v>
      </c>
      <c r="Q1017" t="str">
        <f t="shared" si="648"/>
        <v>Crédito</v>
      </c>
      <c r="R1017">
        <f t="shared" si="649"/>
        <v>5</v>
      </c>
      <c r="S1017">
        <f t="shared" si="650"/>
        <v>4</v>
      </c>
      <c r="T1017">
        <f t="shared" si="651"/>
        <v>2026</v>
      </c>
      <c r="U1017">
        <f t="shared" si="652"/>
        <v>6</v>
      </c>
      <c r="V1017">
        <f t="shared" si="653"/>
        <v>3</v>
      </c>
      <c r="W1017">
        <f t="shared" si="654"/>
        <v>2026</v>
      </c>
      <c r="X1017" s="59">
        <f t="shared" si="655"/>
        <v>85132.43</v>
      </c>
      <c r="Y1017" s="59">
        <f t="shared" si="656"/>
        <v>85132.43</v>
      </c>
      <c r="Z1017" t="str">
        <f t="shared" si="657"/>
        <v>Vigente</v>
      </c>
      <c r="AA1017" s="39">
        <v>46108</v>
      </c>
      <c r="AB1017" s="33">
        <f t="shared" si="658"/>
        <v>3</v>
      </c>
      <c r="AC1017" s="33">
        <f t="shared" si="659"/>
        <v>13</v>
      </c>
      <c r="AD1017" s="33">
        <f t="shared" si="660"/>
        <v>0</v>
      </c>
      <c r="AE1017" s="36">
        <f t="shared" si="661"/>
        <v>0</v>
      </c>
      <c r="AF1017" s="36">
        <f t="shared" si="662"/>
        <v>0</v>
      </c>
      <c r="AG1017" s="36">
        <f t="shared" si="663"/>
        <v>0</v>
      </c>
      <c r="AH1017" s="36">
        <f t="shared" si="664"/>
        <v>85132.43</v>
      </c>
    </row>
    <row r="1018" spans="1:34" x14ac:dyDescent="0.35">
      <c r="A1018" s="31" t="s">
        <v>1617</v>
      </c>
      <c r="B1018" s="31" t="s">
        <v>1618</v>
      </c>
      <c r="C1018" s="31" t="s">
        <v>674</v>
      </c>
      <c r="D1018" s="31" t="s">
        <v>1619</v>
      </c>
      <c r="E1018" s="30">
        <v>46087</v>
      </c>
      <c r="F1018" s="30">
        <v>46117</v>
      </c>
      <c r="G1018" s="31" t="s">
        <v>401</v>
      </c>
      <c r="H1018" s="31">
        <v>-9899.1200000000008</v>
      </c>
      <c r="I1018" s="31">
        <v>-1583.86</v>
      </c>
      <c r="J1018" s="31">
        <v>-11482.98</v>
      </c>
      <c r="K1018" s="31">
        <v>-649.6</v>
      </c>
      <c r="L1018" s="31">
        <v>649.6</v>
      </c>
      <c r="M1018" s="31" t="s">
        <v>504</v>
      </c>
      <c r="N1018" s="31" t="s">
        <v>544</v>
      </c>
      <c r="P1018" s="65">
        <f t="shared" si="647"/>
        <v>30</v>
      </c>
      <c r="Q1018" t="str">
        <f t="shared" si="648"/>
        <v>Crédito</v>
      </c>
      <c r="R1018">
        <f t="shared" si="649"/>
        <v>5</v>
      </c>
      <c r="S1018">
        <f t="shared" si="650"/>
        <v>4</v>
      </c>
      <c r="T1018">
        <f t="shared" si="651"/>
        <v>2026</v>
      </c>
      <c r="U1018">
        <f t="shared" si="652"/>
        <v>6</v>
      </c>
      <c r="V1018">
        <f t="shared" si="653"/>
        <v>3</v>
      </c>
      <c r="W1018">
        <f t="shared" si="654"/>
        <v>2026</v>
      </c>
      <c r="X1018" s="59">
        <f t="shared" si="655"/>
        <v>9899.1200000000008</v>
      </c>
      <c r="Y1018" s="59">
        <f t="shared" si="656"/>
        <v>11482.98</v>
      </c>
      <c r="Z1018" t="str">
        <f t="shared" si="657"/>
        <v>Vigente</v>
      </c>
      <c r="AA1018" s="39">
        <v>46108</v>
      </c>
      <c r="AB1018" s="33">
        <f t="shared" si="658"/>
        <v>3</v>
      </c>
      <c r="AC1018" s="33">
        <f t="shared" si="659"/>
        <v>13</v>
      </c>
      <c r="AD1018" s="33">
        <f t="shared" si="660"/>
        <v>0</v>
      </c>
      <c r="AE1018" s="36">
        <f t="shared" si="661"/>
        <v>0</v>
      </c>
      <c r="AF1018" s="36">
        <f t="shared" si="662"/>
        <v>0</v>
      </c>
      <c r="AG1018" s="36">
        <f t="shared" si="663"/>
        <v>0</v>
      </c>
      <c r="AH1018" s="36">
        <f t="shared" si="664"/>
        <v>9899.1200000000008</v>
      </c>
    </row>
    <row r="1019" spans="1:34" x14ac:dyDescent="0.35">
      <c r="A1019" s="31" t="s">
        <v>1531</v>
      </c>
      <c r="B1019" s="31" t="s">
        <v>1532</v>
      </c>
      <c r="C1019" s="31" t="s">
        <v>546</v>
      </c>
      <c r="D1019" s="31" t="s">
        <v>1533</v>
      </c>
      <c r="E1019" s="30">
        <v>46087</v>
      </c>
      <c r="F1019" s="30">
        <v>46117</v>
      </c>
      <c r="G1019" s="31" t="s">
        <v>395</v>
      </c>
      <c r="H1019" s="31">
        <v>-645000</v>
      </c>
      <c r="I1019" s="31"/>
      <c r="J1019" s="31">
        <v>-645000</v>
      </c>
      <c r="K1019" s="31">
        <v>-645000</v>
      </c>
      <c r="L1019" s="31">
        <v>645000</v>
      </c>
      <c r="M1019" s="31" t="s">
        <v>504</v>
      </c>
      <c r="N1019" s="31" t="s">
        <v>544</v>
      </c>
      <c r="P1019" s="65">
        <f t="shared" si="647"/>
        <v>30</v>
      </c>
      <c r="Q1019" t="str">
        <f t="shared" si="648"/>
        <v>Crédito</v>
      </c>
      <c r="R1019">
        <f t="shared" si="649"/>
        <v>5</v>
      </c>
      <c r="S1019">
        <f t="shared" si="650"/>
        <v>4</v>
      </c>
      <c r="T1019">
        <f t="shared" si="651"/>
        <v>2026</v>
      </c>
      <c r="U1019">
        <f t="shared" si="652"/>
        <v>6</v>
      </c>
      <c r="V1019">
        <f t="shared" si="653"/>
        <v>3</v>
      </c>
      <c r="W1019">
        <f t="shared" si="654"/>
        <v>2026</v>
      </c>
      <c r="X1019" s="59">
        <f t="shared" si="655"/>
        <v>645000</v>
      </c>
      <c r="Y1019" s="59">
        <f t="shared" si="656"/>
        <v>645000</v>
      </c>
      <c r="Z1019" t="str">
        <f t="shared" si="657"/>
        <v>Vigente</v>
      </c>
      <c r="AA1019" s="39">
        <v>46108</v>
      </c>
      <c r="AB1019" s="33">
        <f t="shared" si="658"/>
        <v>3</v>
      </c>
      <c r="AC1019" s="33">
        <f t="shared" si="659"/>
        <v>13</v>
      </c>
      <c r="AD1019" s="33">
        <f t="shared" si="660"/>
        <v>0</v>
      </c>
      <c r="AE1019" s="36">
        <f t="shared" si="661"/>
        <v>0</v>
      </c>
      <c r="AF1019" s="36">
        <f t="shared" si="662"/>
        <v>0</v>
      </c>
      <c r="AG1019" s="36">
        <f t="shared" si="663"/>
        <v>0</v>
      </c>
      <c r="AH1019" s="36">
        <f t="shared" si="664"/>
        <v>645000</v>
      </c>
    </row>
    <row r="1020" spans="1:34" x14ac:dyDescent="0.35">
      <c r="A1020" s="31" t="s">
        <v>1534</v>
      </c>
      <c r="B1020" s="31" t="s">
        <v>1535</v>
      </c>
      <c r="C1020" s="31" t="s">
        <v>674</v>
      </c>
      <c r="D1020" s="31" t="s">
        <v>1536</v>
      </c>
      <c r="E1020" s="30">
        <v>46083</v>
      </c>
      <c r="F1020" s="30">
        <v>46113</v>
      </c>
      <c r="G1020" s="31" t="s">
        <v>395</v>
      </c>
      <c r="H1020" s="31">
        <v>-19200</v>
      </c>
      <c r="I1020" s="31">
        <v>-3072</v>
      </c>
      <c r="J1020" s="31">
        <v>-22272</v>
      </c>
      <c r="K1020" s="31">
        <v>-22272</v>
      </c>
      <c r="L1020" s="31">
        <v>22272</v>
      </c>
      <c r="M1020" s="31" t="s">
        <v>504</v>
      </c>
      <c r="N1020" s="31" t="s">
        <v>544</v>
      </c>
      <c r="P1020" s="65">
        <f t="shared" si="647"/>
        <v>30</v>
      </c>
      <c r="Q1020" t="str">
        <f t="shared" si="648"/>
        <v>Crédito</v>
      </c>
      <c r="R1020">
        <f t="shared" si="649"/>
        <v>1</v>
      </c>
      <c r="S1020">
        <f t="shared" si="650"/>
        <v>4</v>
      </c>
      <c r="T1020">
        <f t="shared" si="651"/>
        <v>2026</v>
      </c>
      <c r="U1020">
        <f t="shared" si="652"/>
        <v>2</v>
      </c>
      <c r="V1020">
        <f t="shared" si="653"/>
        <v>3</v>
      </c>
      <c r="W1020">
        <f t="shared" si="654"/>
        <v>2026</v>
      </c>
      <c r="X1020" s="59">
        <f t="shared" si="655"/>
        <v>19200</v>
      </c>
      <c r="Y1020" s="59">
        <f t="shared" si="656"/>
        <v>22272</v>
      </c>
      <c r="Z1020" t="str">
        <f t="shared" si="657"/>
        <v>Vigente</v>
      </c>
      <c r="AA1020" s="39">
        <v>46108</v>
      </c>
      <c r="AB1020" s="33">
        <f t="shared" si="658"/>
        <v>3</v>
      </c>
      <c r="AC1020" s="33">
        <f t="shared" si="659"/>
        <v>13</v>
      </c>
      <c r="AD1020" s="33">
        <f t="shared" si="660"/>
        <v>0</v>
      </c>
      <c r="AE1020" s="36">
        <f t="shared" si="661"/>
        <v>0</v>
      </c>
      <c r="AF1020" s="36">
        <f t="shared" si="662"/>
        <v>0</v>
      </c>
      <c r="AG1020" s="36">
        <f t="shared" si="663"/>
        <v>0</v>
      </c>
      <c r="AH1020" s="36">
        <f t="shared" si="664"/>
        <v>19200</v>
      </c>
    </row>
    <row r="1021" spans="1:34" x14ac:dyDescent="0.35">
      <c r="A1021" s="31" t="s">
        <v>1537</v>
      </c>
      <c r="B1021" s="31" t="s">
        <v>1538</v>
      </c>
      <c r="C1021" s="31" t="s">
        <v>674</v>
      </c>
      <c r="D1021" s="31" t="s">
        <v>1539</v>
      </c>
      <c r="E1021" s="30">
        <v>46083</v>
      </c>
      <c r="F1021" s="30">
        <v>46113</v>
      </c>
      <c r="G1021" s="31" t="s">
        <v>395</v>
      </c>
      <c r="H1021" s="31">
        <v>-23520</v>
      </c>
      <c r="I1021" s="31">
        <v>-3763.2</v>
      </c>
      <c r="J1021" s="31">
        <v>-27283.200000000001</v>
      </c>
      <c r="K1021" s="31">
        <v>-27283.200000000001</v>
      </c>
      <c r="L1021" s="31">
        <v>27283.200000000001</v>
      </c>
      <c r="M1021" s="31" t="s">
        <v>504</v>
      </c>
      <c r="N1021" s="31" t="s">
        <v>544</v>
      </c>
      <c r="P1021" s="65">
        <f t="shared" si="647"/>
        <v>30</v>
      </c>
      <c r="Q1021" t="str">
        <f t="shared" si="648"/>
        <v>Crédito</v>
      </c>
      <c r="R1021">
        <f t="shared" si="649"/>
        <v>1</v>
      </c>
      <c r="S1021">
        <f t="shared" si="650"/>
        <v>4</v>
      </c>
      <c r="T1021">
        <f t="shared" si="651"/>
        <v>2026</v>
      </c>
      <c r="U1021">
        <f t="shared" si="652"/>
        <v>2</v>
      </c>
      <c r="V1021">
        <f t="shared" si="653"/>
        <v>3</v>
      </c>
      <c r="W1021">
        <f t="shared" si="654"/>
        <v>2026</v>
      </c>
      <c r="X1021" s="59">
        <f t="shared" si="655"/>
        <v>23520</v>
      </c>
      <c r="Y1021" s="59">
        <f t="shared" si="656"/>
        <v>27283.200000000001</v>
      </c>
      <c r="Z1021" t="str">
        <f t="shared" si="657"/>
        <v>Vigente</v>
      </c>
      <c r="AA1021" s="39">
        <v>46108</v>
      </c>
      <c r="AB1021" s="33">
        <f t="shared" si="658"/>
        <v>3</v>
      </c>
      <c r="AC1021" s="33">
        <f t="shared" si="659"/>
        <v>13</v>
      </c>
      <c r="AD1021" s="33">
        <f t="shared" si="660"/>
        <v>0</v>
      </c>
      <c r="AE1021" s="36">
        <f t="shared" si="661"/>
        <v>0</v>
      </c>
      <c r="AF1021" s="36">
        <f t="shared" si="662"/>
        <v>0</v>
      </c>
      <c r="AG1021" s="36">
        <f t="shared" si="663"/>
        <v>0</v>
      </c>
      <c r="AH1021" s="36">
        <f t="shared" si="664"/>
        <v>23520</v>
      </c>
    </row>
    <row r="1022" spans="1:34" x14ac:dyDescent="0.35">
      <c r="A1022" s="31" t="s">
        <v>1540</v>
      </c>
      <c r="B1022" s="31" t="s">
        <v>1541</v>
      </c>
      <c r="C1022" s="31" t="s">
        <v>920</v>
      </c>
      <c r="D1022" s="31" t="s">
        <v>1542</v>
      </c>
      <c r="E1022" s="30">
        <v>46085</v>
      </c>
      <c r="F1022" s="30">
        <v>46115</v>
      </c>
      <c r="G1022" s="31" t="s">
        <v>395</v>
      </c>
      <c r="H1022" s="31">
        <v>-6800</v>
      </c>
      <c r="I1022" s="31"/>
      <c r="J1022" s="31">
        <v>-6800</v>
      </c>
      <c r="K1022" s="31">
        <v>-6800</v>
      </c>
      <c r="L1022" s="31">
        <v>6800</v>
      </c>
      <c r="M1022" s="31" t="s">
        <v>504</v>
      </c>
      <c r="N1022" s="31" t="s">
        <v>544</v>
      </c>
      <c r="P1022" s="65">
        <f t="shared" si="647"/>
        <v>30</v>
      </c>
      <c r="Q1022" t="str">
        <f t="shared" si="648"/>
        <v>Crédito</v>
      </c>
      <c r="R1022">
        <f t="shared" si="649"/>
        <v>3</v>
      </c>
      <c r="S1022">
        <f t="shared" si="650"/>
        <v>4</v>
      </c>
      <c r="T1022">
        <f t="shared" si="651"/>
        <v>2026</v>
      </c>
      <c r="U1022">
        <f t="shared" si="652"/>
        <v>4</v>
      </c>
      <c r="V1022">
        <f t="shared" si="653"/>
        <v>3</v>
      </c>
      <c r="W1022">
        <f t="shared" si="654"/>
        <v>2026</v>
      </c>
      <c r="X1022" s="59">
        <f t="shared" si="655"/>
        <v>6800</v>
      </c>
      <c r="Y1022" s="59">
        <f t="shared" si="656"/>
        <v>6800</v>
      </c>
      <c r="Z1022" t="str">
        <f t="shared" si="657"/>
        <v>Vigente</v>
      </c>
      <c r="AA1022" s="39">
        <v>46108</v>
      </c>
      <c r="AB1022" s="33">
        <f t="shared" si="658"/>
        <v>3</v>
      </c>
      <c r="AC1022" s="33">
        <f t="shared" si="659"/>
        <v>13</v>
      </c>
      <c r="AD1022" s="33">
        <f t="shared" si="660"/>
        <v>0</v>
      </c>
      <c r="AE1022" s="36">
        <f t="shared" si="661"/>
        <v>0</v>
      </c>
      <c r="AF1022" s="36">
        <f t="shared" si="662"/>
        <v>0</v>
      </c>
      <c r="AG1022" s="36">
        <f t="shared" si="663"/>
        <v>0</v>
      </c>
      <c r="AH1022" s="36">
        <f t="shared" si="664"/>
        <v>6800</v>
      </c>
    </row>
    <row r="1023" spans="1:34" x14ac:dyDescent="0.35">
      <c r="A1023" s="31" t="s">
        <v>1638</v>
      </c>
      <c r="B1023" s="31" t="s">
        <v>1639</v>
      </c>
      <c r="C1023" s="31" t="s">
        <v>400</v>
      </c>
      <c r="D1023" s="31" t="s">
        <v>1640</v>
      </c>
      <c r="E1023" s="30">
        <v>46065</v>
      </c>
      <c r="F1023" s="30">
        <v>46095</v>
      </c>
      <c r="G1023" s="31" t="s">
        <v>401</v>
      </c>
      <c r="H1023" s="31">
        <v>-10811.33</v>
      </c>
      <c r="I1023" s="31">
        <v>-1729.81</v>
      </c>
      <c r="J1023" s="31">
        <v>-12541.14</v>
      </c>
      <c r="K1023" s="31">
        <v>-728.48</v>
      </c>
      <c r="L1023" s="31">
        <v>728.48</v>
      </c>
      <c r="M1023" s="31" t="s">
        <v>504</v>
      </c>
      <c r="N1023" s="31" t="s">
        <v>544</v>
      </c>
      <c r="P1023" s="65">
        <f t="shared" si="647"/>
        <v>30</v>
      </c>
      <c r="Q1023" t="str">
        <f t="shared" si="648"/>
        <v>Crédito</v>
      </c>
      <c r="R1023">
        <f t="shared" si="649"/>
        <v>14</v>
      </c>
      <c r="S1023">
        <f t="shared" si="650"/>
        <v>3</v>
      </c>
      <c r="T1023">
        <f t="shared" si="651"/>
        <v>2026</v>
      </c>
      <c r="U1023">
        <f t="shared" si="652"/>
        <v>12</v>
      </c>
      <c r="V1023">
        <f t="shared" si="653"/>
        <v>2</v>
      </c>
      <c r="W1023">
        <f t="shared" si="654"/>
        <v>2026</v>
      </c>
      <c r="X1023" s="59">
        <f t="shared" si="655"/>
        <v>10811.33</v>
      </c>
      <c r="Y1023" s="59">
        <f t="shared" si="656"/>
        <v>12541.14</v>
      </c>
      <c r="Z1023" t="str">
        <f t="shared" si="657"/>
        <v>Vencido</v>
      </c>
      <c r="AA1023" s="39">
        <v>46108</v>
      </c>
      <c r="AB1023" s="33">
        <f t="shared" si="658"/>
        <v>3</v>
      </c>
      <c r="AC1023" s="33">
        <f t="shared" si="659"/>
        <v>13</v>
      </c>
      <c r="AD1023" s="33">
        <f t="shared" si="660"/>
        <v>14</v>
      </c>
      <c r="AE1023" s="36">
        <f t="shared" si="661"/>
        <v>10811.33</v>
      </c>
      <c r="AF1023" s="36">
        <f t="shared" si="662"/>
        <v>0</v>
      </c>
      <c r="AG1023" s="36">
        <f t="shared" si="663"/>
        <v>0</v>
      </c>
      <c r="AH1023" s="36">
        <f t="shared" si="664"/>
        <v>0</v>
      </c>
    </row>
    <row r="1024" spans="1:34" x14ac:dyDescent="0.35">
      <c r="A1024" s="13" t="s">
        <v>1482</v>
      </c>
      <c r="B1024" s="13" t="s">
        <v>1483</v>
      </c>
      <c r="C1024" s="13" t="s">
        <v>400</v>
      </c>
      <c r="D1024" s="13" t="s">
        <v>1484</v>
      </c>
      <c r="E1024" s="70">
        <v>46077</v>
      </c>
      <c r="F1024" s="70">
        <v>46107</v>
      </c>
      <c r="G1024" s="13" t="s">
        <v>401</v>
      </c>
      <c r="H1024" s="13">
        <v>-40285.910000000003</v>
      </c>
      <c r="I1024" s="13">
        <v>-6445.75</v>
      </c>
      <c r="J1024" s="13">
        <v>-46731.66</v>
      </c>
      <c r="K1024" s="13">
        <v>-2714.4</v>
      </c>
      <c r="L1024" s="13">
        <v>2714.4</v>
      </c>
      <c r="M1024" s="13" t="s">
        <v>504</v>
      </c>
      <c r="N1024" s="31" t="s">
        <v>544</v>
      </c>
      <c r="P1024" s="65">
        <f t="shared" si="647"/>
        <v>30</v>
      </c>
      <c r="Q1024" t="str">
        <f t="shared" si="648"/>
        <v>Crédito</v>
      </c>
      <c r="R1024">
        <f t="shared" si="649"/>
        <v>26</v>
      </c>
      <c r="S1024">
        <f t="shared" si="650"/>
        <v>3</v>
      </c>
      <c r="T1024">
        <f t="shared" si="651"/>
        <v>2026</v>
      </c>
      <c r="U1024">
        <f t="shared" si="652"/>
        <v>24</v>
      </c>
      <c r="V1024">
        <f t="shared" si="653"/>
        <v>2</v>
      </c>
      <c r="W1024">
        <f t="shared" si="654"/>
        <v>2026</v>
      </c>
      <c r="X1024" s="59">
        <f t="shared" si="655"/>
        <v>40285.910000000003</v>
      </c>
      <c r="Y1024" s="59">
        <f t="shared" si="656"/>
        <v>46731.66</v>
      </c>
      <c r="Z1024" t="str">
        <f t="shared" si="657"/>
        <v>Vencido</v>
      </c>
      <c r="AA1024" s="39">
        <v>46108</v>
      </c>
      <c r="AB1024" s="33">
        <f t="shared" si="658"/>
        <v>3</v>
      </c>
      <c r="AC1024" s="33">
        <f t="shared" si="659"/>
        <v>13</v>
      </c>
      <c r="AD1024" s="33">
        <f t="shared" si="660"/>
        <v>2</v>
      </c>
      <c r="AE1024" s="36">
        <f t="shared" si="661"/>
        <v>40285.910000000003</v>
      </c>
      <c r="AF1024" s="36">
        <f t="shared" si="662"/>
        <v>0</v>
      </c>
      <c r="AG1024" s="36">
        <f t="shared" si="663"/>
        <v>0</v>
      </c>
      <c r="AH1024" s="36">
        <f t="shared" si="664"/>
        <v>0</v>
      </c>
    </row>
    <row r="1025" spans="1:34" x14ac:dyDescent="0.35">
      <c r="A1025" s="13" t="s">
        <v>1485</v>
      </c>
      <c r="B1025" s="13" t="s">
        <v>1486</v>
      </c>
      <c r="C1025" s="13" t="s">
        <v>801</v>
      </c>
      <c r="D1025" s="13" t="s">
        <v>1487</v>
      </c>
      <c r="E1025" s="70">
        <v>46069</v>
      </c>
      <c r="F1025" s="70">
        <v>46099</v>
      </c>
      <c r="G1025" s="13" t="s">
        <v>395</v>
      </c>
      <c r="H1025" s="13">
        <v>-39888</v>
      </c>
      <c r="I1025" s="13">
        <v>-6382.08</v>
      </c>
      <c r="J1025" s="13">
        <v>-46270.080000000002</v>
      </c>
      <c r="K1025" s="13">
        <v>-46270.080000000002</v>
      </c>
      <c r="L1025" s="13">
        <v>46270.080000000002</v>
      </c>
      <c r="M1025" s="13" t="s">
        <v>504</v>
      </c>
      <c r="N1025" s="31" t="s">
        <v>544</v>
      </c>
      <c r="P1025" s="65">
        <f t="shared" si="647"/>
        <v>30</v>
      </c>
      <c r="Q1025" t="str">
        <f t="shared" si="648"/>
        <v>Crédito</v>
      </c>
      <c r="R1025">
        <f t="shared" si="649"/>
        <v>18</v>
      </c>
      <c r="S1025">
        <f t="shared" si="650"/>
        <v>3</v>
      </c>
      <c r="T1025">
        <f t="shared" si="651"/>
        <v>2026</v>
      </c>
      <c r="U1025">
        <f t="shared" si="652"/>
        <v>16</v>
      </c>
      <c r="V1025">
        <f t="shared" si="653"/>
        <v>2</v>
      </c>
      <c r="W1025">
        <f t="shared" si="654"/>
        <v>2026</v>
      </c>
      <c r="X1025" s="59">
        <f t="shared" si="655"/>
        <v>39888</v>
      </c>
      <c r="Y1025" s="59">
        <f t="shared" si="656"/>
        <v>46270.080000000002</v>
      </c>
      <c r="Z1025" t="str">
        <f t="shared" si="657"/>
        <v>Vencido</v>
      </c>
      <c r="AA1025" s="39">
        <v>46108</v>
      </c>
      <c r="AB1025" s="33">
        <f t="shared" si="658"/>
        <v>3</v>
      </c>
      <c r="AC1025" s="33">
        <f t="shared" si="659"/>
        <v>13</v>
      </c>
      <c r="AD1025" s="33">
        <f t="shared" si="660"/>
        <v>10</v>
      </c>
      <c r="AE1025" s="36">
        <f t="shared" si="661"/>
        <v>39888</v>
      </c>
      <c r="AF1025" s="36">
        <f t="shared" si="662"/>
        <v>0</v>
      </c>
      <c r="AG1025" s="36">
        <f t="shared" si="663"/>
        <v>0</v>
      </c>
      <c r="AH1025" s="36">
        <f t="shared" si="664"/>
        <v>0</v>
      </c>
    </row>
    <row r="1026" spans="1:34" x14ac:dyDescent="0.35">
      <c r="A1026" s="13" t="s">
        <v>1488</v>
      </c>
      <c r="B1026" s="13" t="s">
        <v>1489</v>
      </c>
      <c r="C1026" s="13" t="s">
        <v>834</v>
      </c>
      <c r="D1026" s="13" t="s">
        <v>1490</v>
      </c>
      <c r="E1026" s="70">
        <v>46069</v>
      </c>
      <c r="F1026" s="70">
        <v>46099</v>
      </c>
      <c r="G1026" s="13" t="s">
        <v>401</v>
      </c>
      <c r="H1026" s="13">
        <v>-30923.64</v>
      </c>
      <c r="I1026" s="13">
        <v>-4947.78</v>
      </c>
      <c r="J1026" s="13">
        <v>-35871.42</v>
      </c>
      <c r="K1026" s="13">
        <v>-2088</v>
      </c>
      <c r="L1026" s="13">
        <v>2088</v>
      </c>
      <c r="M1026" s="13" t="s">
        <v>504</v>
      </c>
      <c r="N1026" s="31" t="s">
        <v>544</v>
      </c>
      <c r="P1026" s="65">
        <f t="shared" si="647"/>
        <v>30</v>
      </c>
      <c r="Q1026" t="str">
        <f t="shared" si="648"/>
        <v>Crédito</v>
      </c>
      <c r="R1026">
        <f t="shared" si="649"/>
        <v>18</v>
      </c>
      <c r="S1026">
        <f t="shared" si="650"/>
        <v>3</v>
      </c>
      <c r="T1026">
        <f t="shared" si="651"/>
        <v>2026</v>
      </c>
      <c r="U1026">
        <f t="shared" si="652"/>
        <v>16</v>
      </c>
      <c r="V1026">
        <f t="shared" si="653"/>
        <v>2</v>
      </c>
      <c r="W1026">
        <f t="shared" si="654"/>
        <v>2026</v>
      </c>
      <c r="X1026" s="59">
        <f t="shared" si="655"/>
        <v>30923.64</v>
      </c>
      <c r="Y1026" s="59">
        <f t="shared" si="656"/>
        <v>35871.42</v>
      </c>
      <c r="Z1026" t="str">
        <f t="shared" si="657"/>
        <v>Vencido</v>
      </c>
      <c r="AA1026" s="39">
        <v>46108</v>
      </c>
      <c r="AB1026" s="33">
        <f t="shared" si="658"/>
        <v>3</v>
      </c>
      <c r="AC1026" s="33">
        <f t="shared" si="659"/>
        <v>13</v>
      </c>
      <c r="AD1026" s="33">
        <f t="shared" si="660"/>
        <v>10</v>
      </c>
      <c r="AE1026" s="36">
        <f t="shared" si="661"/>
        <v>30923.64</v>
      </c>
      <c r="AF1026" s="36">
        <f t="shared" si="662"/>
        <v>0</v>
      </c>
      <c r="AG1026" s="36">
        <f t="shared" si="663"/>
        <v>0</v>
      </c>
      <c r="AH1026" s="36">
        <f t="shared" si="664"/>
        <v>0</v>
      </c>
    </row>
    <row r="1027" spans="1:34" x14ac:dyDescent="0.35">
      <c r="A1027" s="31" t="s">
        <v>1429</v>
      </c>
      <c r="B1027" s="31" t="s">
        <v>1430</v>
      </c>
      <c r="C1027" s="31" t="s">
        <v>801</v>
      </c>
      <c r="D1027" s="31" t="s">
        <v>1431</v>
      </c>
      <c r="E1027" s="30">
        <v>46069</v>
      </c>
      <c r="F1027" s="30">
        <v>46099</v>
      </c>
      <c r="G1027" s="31" t="s">
        <v>395</v>
      </c>
      <c r="H1027" s="31">
        <v>-9972</v>
      </c>
      <c r="I1027" s="31">
        <v>-1595.52</v>
      </c>
      <c r="J1027" s="31">
        <v>-11567.52</v>
      </c>
      <c r="K1027" s="31">
        <v>-11567.52</v>
      </c>
      <c r="L1027" s="31">
        <v>11567.52</v>
      </c>
      <c r="M1027" s="31" t="s">
        <v>504</v>
      </c>
      <c r="N1027" s="31" t="s">
        <v>544</v>
      </c>
      <c r="O1027" s="83"/>
      <c r="P1027" s="65">
        <f t="shared" si="647"/>
        <v>30</v>
      </c>
      <c r="Q1027" t="str">
        <f t="shared" si="648"/>
        <v>Crédito</v>
      </c>
      <c r="R1027">
        <f t="shared" si="649"/>
        <v>18</v>
      </c>
      <c r="S1027">
        <f t="shared" si="650"/>
        <v>3</v>
      </c>
      <c r="T1027">
        <f t="shared" si="651"/>
        <v>2026</v>
      </c>
      <c r="U1027">
        <f t="shared" si="652"/>
        <v>16</v>
      </c>
      <c r="V1027">
        <f t="shared" si="653"/>
        <v>2</v>
      </c>
      <c r="W1027">
        <f t="shared" si="654"/>
        <v>2026</v>
      </c>
      <c r="X1027" s="59">
        <f t="shared" si="655"/>
        <v>9972</v>
      </c>
      <c r="Y1027" s="59">
        <f t="shared" si="656"/>
        <v>11567.52</v>
      </c>
      <c r="Z1027" t="str">
        <f t="shared" si="657"/>
        <v>Vencido</v>
      </c>
      <c r="AA1027" s="39">
        <v>46108</v>
      </c>
      <c r="AB1027" s="33">
        <f t="shared" si="658"/>
        <v>3</v>
      </c>
      <c r="AC1027" s="33">
        <f t="shared" si="659"/>
        <v>13</v>
      </c>
      <c r="AD1027" s="33">
        <f t="shared" si="660"/>
        <v>10</v>
      </c>
      <c r="AE1027" s="36">
        <f t="shared" si="661"/>
        <v>9972</v>
      </c>
      <c r="AF1027" s="36">
        <f t="shared" si="662"/>
        <v>0</v>
      </c>
      <c r="AG1027" s="36">
        <f t="shared" si="663"/>
        <v>0</v>
      </c>
      <c r="AH1027" s="36">
        <f t="shared" si="664"/>
        <v>0</v>
      </c>
    </row>
    <row r="1028" spans="1:34" x14ac:dyDescent="0.35">
      <c r="A1028" s="31" t="s">
        <v>1432</v>
      </c>
      <c r="B1028" s="31" t="s">
        <v>1433</v>
      </c>
      <c r="C1028" s="31" t="s">
        <v>400</v>
      </c>
      <c r="D1028" s="31" t="s">
        <v>1434</v>
      </c>
      <c r="E1028" s="30">
        <v>46070</v>
      </c>
      <c r="F1028" s="30">
        <v>46100</v>
      </c>
      <c r="G1028" s="31" t="s">
        <v>395</v>
      </c>
      <c r="H1028" s="31">
        <v>-2320</v>
      </c>
      <c r="I1028" s="31">
        <v>-371.2</v>
      </c>
      <c r="J1028" s="31">
        <v>-2691.2</v>
      </c>
      <c r="K1028" s="31">
        <v>-2691.2</v>
      </c>
      <c r="L1028" s="31">
        <v>2691.2</v>
      </c>
      <c r="M1028" s="31" t="s">
        <v>504</v>
      </c>
      <c r="N1028" s="31" t="s">
        <v>544</v>
      </c>
      <c r="O1028" s="83"/>
      <c r="P1028" s="65">
        <f t="shared" si="647"/>
        <v>30</v>
      </c>
      <c r="Q1028" t="str">
        <f t="shared" si="648"/>
        <v>Crédito</v>
      </c>
      <c r="R1028">
        <f t="shared" si="649"/>
        <v>19</v>
      </c>
      <c r="S1028">
        <f t="shared" si="650"/>
        <v>3</v>
      </c>
      <c r="T1028">
        <f t="shared" si="651"/>
        <v>2026</v>
      </c>
      <c r="U1028">
        <f t="shared" si="652"/>
        <v>17</v>
      </c>
      <c r="V1028">
        <f t="shared" si="653"/>
        <v>2</v>
      </c>
      <c r="W1028">
        <f t="shared" si="654"/>
        <v>2026</v>
      </c>
      <c r="X1028" s="59">
        <f t="shared" si="655"/>
        <v>2320</v>
      </c>
      <c r="Y1028" s="59">
        <f t="shared" si="656"/>
        <v>2691.2</v>
      </c>
      <c r="Z1028" t="str">
        <f t="shared" si="657"/>
        <v>Vencido</v>
      </c>
      <c r="AA1028" s="39">
        <v>46108</v>
      </c>
      <c r="AB1028" s="33">
        <f t="shared" si="658"/>
        <v>3</v>
      </c>
      <c r="AC1028" s="33">
        <f t="shared" si="659"/>
        <v>13</v>
      </c>
      <c r="AD1028" s="33">
        <f t="shared" si="660"/>
        <v>9</v>
      </c>
      <c r="AE1028" s="36">
        <f t="shared" si="661"/>
        <v>2320</v>
      </c>
      <c r="AF1028" s="36">
        <f t="shared" si="662"/>
        <v>0</v>
      </c>
      <c r="AG1028" s="36">
        <f t="shared" si="663"/>
        <v>0</v>
      </c>
      <c r="AH1028" s="36">
        <f t="shared" si="664"/>
        <v>0</v>
      </c>
    </row>
    <row r="1029" spans="1:34" x14ac:dyDescent="0.35">
      <c r="A1029" s="31" t="s">
        <v>1435</v>
      </c>
      <c r="B1029" s="31" t="s">
        <v>1436</v>
      </c>
      <c r="C1029" s="31" t="s">
        <v>400</v>
      </c>
      <c r="D1029" s="31" t="s">
        <v>1437</v>
      </c>
      <c r="E1029" s="30">
        <v>46070</v>
      </c>
      <c r="F1029" s="30">
        <v>46100</v>
      </c>
      <c r="G1029" s="31" t="s">
        <v>401</v>
      </c>
      <c r="H1029" s="31">
        <v>-25277.63</v>
      </c>
      <c r="I1029" s="31">
        <v>-4044.42</v>
      </c>
      <c r="J1029" s="31">
        <v>-29322.05</v>
      </c>
      <c r="K1029" s="31">
        <v>-1707.52</v>
      </c>
      <c r="L1029" s="31">
        <v>1707.52</v>
      </c>
      <c r="M1029" s="31" t="s">
        <v>504</v>
      </c>
      <c r="N1029" s="31" t="s">
        <v>544</v>
      </c>
      <c r="O1029" s="83"/>
      <c r="P1029" s="65">
        <f t="shared" si="647"/>
        <v>30</v>
      </c>
      <c r="Q1029" t="str">
        <f t="shared" si="648"/>
        <v>Crédito</v>
      </c>
      <c r="R1029">
        <f t="shared" si="649"/>
        <v>19</v>
      </c>
      <c r="S1029">
        <f t="shared" si="650"/>
        <v>3</v>
      </c>
      <c r="T1029">
        <f t="shared" si="651"/>
        <v>2026</v>
      </c>
      <c r="U1029">
        <f t="shared" si="652"/>
        <v>17</v>
      </c>
      <c r="V1029">
        <f t="shared" si="653"/>
        <v>2</v>
      </c>
      <c r="W1029">
        <f t="shared" si="654"/>
        <v>2026</v>
      </c>
      <c r="X1029" s="59">
        <f t="shared" si="655"/>
        <v>25277.63</v>
      </c>
      <c r="Y1029" s="59">
        <f t="shared" si="656"/>
        <v>29322.05</v>
      </c>
      <c r="Z1029" t="str">
        <f t="shared" si="657"/>
        <v>Vencido</v>
      </c>
      <c r="AA1029" s="39">
        <v>46108</v>
      </c>
      <c r="AB1029" s="33">
        <f t="shared" si="658"/>
        <v>3</v>
      </c>
      <c r="AC1029" s="33">
        <f t="shared" si="659"/>
        <v>13</v>
      </c>
      <c r="AD1029" s="33">
        <f t="shared" si="660"/>
        <v>9</v>
      </c>
      <c r="AE1029" s="36">
        <f t="shared" si="661"/>
        <v>25277.63</v>
      </c>
      <c r="AF1029" s="36">
        <f t="shared" si="662"/>
        <v>0</v>
      </c>
      <c r="AG1029" s="36">
        <f t="shared" si="663"/>
        <v>0</v>
      </c>
      <c r="AH1029" s="36">
        <f t="shared" si="664"/>
        <v>0</v>
      </c>
    </row>
    <row r="1030" spans="1:34" x14ac:dyDescent="0.35">
      <c r="A1030" s="31" t="s">
        <v>1438</v>
      </c>
      <c r="B1030" s="31" t="s">
        <v>1439</v>
      </c>
      <c r="C1030" s="31" t="s">
        <v>547</v>
      </c>
      <c r="D1030" s="31" t="s">
        <v>1440</v>
      </c>
      <c r="E1030" s="30">
        <v>46069</v>
      </c>
      <c r="F1030" s="30">
        <v>46099</v>
      </c>
      <c r="G1030" s="31" t="s">
        <v>401</v>
      </c>
      <c r="H1030" s="31">
        <v>-6094.53</v>
      </c>
      <c r="I1030" s="31">
        <v>-975.12</v>
      </c>
      <c r="J1030" s="31">
        <v>-7069.65</v>
      </c>
      <c r="K1030" s="31">
        <v>-411.51</v>
      </c>
      <c r="L1030" s="31">
        <v>411.51</v>
      </c>
      <c r="M1030" s="31" t="s">
        <v>504</v>
      </c>
      <c r="N1030" s="31" t="s">
        <v>544</v>
      </c>
      <c r="O1030" s="83"/>
      <c r="P1030" s="65">
        <f t="shared" si="647"/>
        <v>30</v>
      </c>
      <c r="Q1030" t="str">
        <f t="shared" si="648"/>
        <v>Crédito</v>
      </c>
      <c r="R1030">
        <f t="shared" si="649"/>
        <v>18</v>
      </c>
      <c r="S1030">
        <f t="shared" si="650"/>
        <v>3</v>
      </c>
      <c r="T1030">
        <f t="shared" si="651"/>
        <v>2026</v>
      </c>
      <c r="U1030">
        <f t="shared" si="652"/>
        <v>16</v>
      </c>
      <c r="V1030">
        <f t="shared" si="653"/>
        <v>2</v>
      </c>
      <c r="W1030">
        <f t="shared" si="654"/>
        <v>2026</v>
      </c>
      <c r="X1030" s="59">
        <f t="shared" si="655"/>
        <v>6094.53</v>
      </c>
      <c r="Y1030" s="59">
        <f t="shared" si="656"/>
        <v>7069.65</v>
      </c>
      <c r="Z1030" t="str">
        <f t="shared" si="657"/>
        <v>Vencido</v>
      </c>
      <c r="AA1030" s="39">
        <v>46108</v>
      </c>
      <c r="AB1030" s="33">
        <f t="shared" si="658"/>
        <v>3</v>
      </c>
      <c r="AC1030" s="33">
        <f t="shared" si="659"/>
        <v>13</v>
      </c>
      <c r="AD1030" s="33">
        <f t="shared" si="660"/>
        <v>10</v>
      </c>
      <c r="AE1030" s="36">
        <f t="shared" si="661"/>
        <v>6094.53</v>
      </c>
      <c r="AF1030" s="36">
        <f t="shared" si="662"/>
        <v>0</v>
      </c>
      <c r="AG1030" s="36">
        <f t="shared" si="663"/>
        <v>0</v>
      </c>
      <c r="AH1030" s="36">
        <f t="shared" si="664"/>
        <v>0</v>
      </c>
    </row>
    <row r="1031" spans="1:34" x14ac:dyDescent="0.35">
      <c r="A1031" s="31" t="s">
        <v>1327</v>
      </c>
      <c r="B1031" s="31" t="s">
        <v>1328</v>
      </c>
      <c r="C1031" s="31" t="s">
        <v>1329</v>
      </c>
      <c r="D1031" s="31" t="s">
        <v>1330</v>
      </c>
      <c r="E1031" s="30">
        <v>46064</v>
      </c>
      <c r="F1031" s="30">
        <v>46094</v>
      </c>
      <c r="G1031" s="31" t="s">
        <v>395</v>
      </c>
      <c r="H1031" s="31">
        <v>-192000</v>
      </c>
      <c r="I1031" s="31"/>
      <c r="J1031" s="31">
        <v>-192000</v>
      </c>
      <c r="K1031" s="31">
        <v>-192000</v>
      </c>
      <c r="L1031" s="31">
        <v>192000</v>
      </c>
      <c r="M1031" s="31" t="s">
        <v>504</v>
      </c>
      <c r="N1031" s="31" t="s">
        <v>544</v>
      </c>
      <c r="O1031" s="83"/>
      <c r="P1031" s="65">
        <f t="shared" si="647"/>
        <v>30</v>
      </c>
      <c r="Q1031" t="str">
        <f t="shared" si="648"/>
        <v>Crédito</v>
      </c>
      <c r="R1031">
        <f t="shared" si="649"/>
        <v>13</v>
      </c>
      <c r="S1031">
        <f t="shared" si="650"/>
        <v>3</v>
      </c>
      <c r="T1031">
        <f t="shared" si="651"/>
        <v>2026</v>
      </c>
      <c r="U1031">
        <f t="shared" si="652"/>
        <v>11</v>
      </c>
      <c r="V1031">
        <f t="shared" si="653"/>
        <v>2</v>
      </c>
      <c r="W1031">
        <f t="shared" si="654"/>
        <v>2026</v>
      </c>
      <c r="X1031" s="59">
        <f t="shared" si="655"/>
        <v>192000</v>
      </c>
      <c r="Y1031" s="59">
        <f t="shared" si="656"/>
        <v>192000</v>
      </c>
      <c r="Z1031" t="str">
        <f t="shared" si="657"/>
        <v>Vencido</v>
      </c>
      <c r="AA1031" s="39">
        <v>46108</v>
      </c>
      <c r="AB1031" s="33">
        <f t="shared" si="658"/>
        <v>3</v>
      </c>
      <c r="AC1031" s="33">
        <f t="shared" si="659"/>
        <v>13</v>
      </c>
      <c r="AD1031" s="33">
        <f t="shared" si="660"/>
        <v>15</v>
      </c>
      <c r="AE1031" s="36">
        <f t="shared" si="661"/>
        <v>192000</v>
      </c>
      <c r="AF1031" s="36">
        <f t="shared" si="662"/>
        <v>0</v>
      </c>
      <c r="AG1031" s="36">
        <f t="shared" si="663"/>
        <v>0</v>
      </c>
      <c r="AH1031" s="36">
        <f t="shared" si="664"/>
        <v>0</v>
      </c>
    </row>
    <row r="1032" spans="1:34" x14ac:dyDescent="0.35">
      <c r="A1032" s="31" t="s">
        <v>1331</v>
      </c>
      <c r="B1032" s="31" t="s">
        <v>1332</v>
      </c>
      <c r="C1032" s="31" t="s">
        <v>801</v>
      </c>
      <c r="D1032" s="31" t="s">
        <v>1333</v>
      </c>
      <c r="E1032" s="30">
        <v>46063</v>
      </c>
      <c r="F1032" s="30">
        <v>46093</v>
      </c>
      <c r="G1032" s="31" t="s">
        <v>395</v>
      </c>
      <c r="H1032" s="31">
        <v>-49860</v>
      </c>
      <c r="I1032" s="31">
        <v>-7977.6</v>
      </c>
      <c r="J1032" s="31">
        <v>-57837.599999999999</v>
      </c>
      <c r="K1032" s="31">
        <v>-57837.599999999999</v>
      </c>
      <c r="L1032" s="31">
        <v>57837.599999999999</v>
      </c>
      <c r="M1032" s="31" t="s">
        <v>504</v>
      </c>
      <c r="N1032" s="31" t="s">
        <v>544</v>
      </c>
      <c r="O1032" s="83"/>
      <c r="P1032" s="65">
        <f t="shared" si="647"/>
        <v>30</v>
      </c>
      <c r="Q1032" t="str">
        <f t="shared" si="648"/>
        <v>Crédito</v>
      </c>
      <c r="R1032">
        <f t="shared" si="649"/>
        <v>12</v>
      </c>
      <c r="S1032">
        <f t="shared" si="650"/>
        <v>3</v>
      </c>
      <c r="T1032">
        <f t="shared" si="651"/>
        <v>2026</v>
      </c>
      <c r="U1032">
        <f t="shared" si="652"/>
        <v>10</v>
      </c>
      <c r="V1032">
        <f t="shared" si="653"/>
        <v>2</v>
      </c>
      <c r="W1032">
        <f t="shared" si="654"/>
        <v>2026</v>
      </c>
      <c r="X1032" s="59">
        <f t="shared" si="655"/>
        <v>49860</v>
      </c>
      <c r="Y1032" s="59">
        <f t="shared" si="656"/>
        <v>57837.599999999999</v>
      </c>
      <c r="Z1032" t="str">
        <f t="shared" si="657"/>
        <v>Vencido</v>
      </c>
      <c r="AA1032" s="39">
        <v>46108</v>
      </c>
      <c r="AB1032" s="33">
        <f t="shared" si="658"/>
        <v>3</v>
      </c>
      <c r="AC1032" s="33">
        <f t="shared" si="659"/>
        <v>13</v>
      </c>
      <c r="AD1032" s="33">
        <f t="shared" si="660"/>
        <v>16</v>
      </c>
      <c r="AE1032" s="36">
        <f t="shared" si="661"/>
        <v>49860</v>
      </c>
      <c r="AF1032" s="36">
        <f t="shared" si="662"/>
        <v>0</v>
      </c>
      <c r="AG1032" s="36">
        <f t="shared" si="663"/>
        <v>0</v>
      </c>
      <c r="AH1032" s="36">
        <f t="shared" si="664"/>
        <v>0</v>
      </c>
    </row>
    <row r="1033" spans="1:34" x14ac:dyDescent="0.35">
      <c r="A1033" s="31" t="s">
        <v>1334</v>
      </c>
      <c r="B1033" s="31" t="s">
        <v>1335</v>
      </c>
      <c r="C1033" s="31" t="s">
        <v>547</v>
      </c>
      <c r="D1033" s="31" t="s">
        <v>1336</v>
      </c>
      <c r="E1033" s="30">
        <v>46063</v>
      </c>
      <c r="F1033" s="30">
        <v>46093</v>
      </c>
      <c r="G1033" s="31" t="s">
        <v>401</v>
      </c>
      <c r="H1033" s="31">
        <v>-22691.72</v>
      </c>
      <c r="I1033" s="31">
        <v>-3630.68</v>
      </c>
      <c r="J1033" s="31">
        <v>-26322.400000000001</v>
      </c>
      <c r="K1033" s="31">
        <v>-1531.2</v>
      </c>
      <c r="L1033" s="31">
        <v>1531.2</v>
      </c>
      <c r="M1033" s="31" t="s">
        <v>504</v>
      </c>
      <c r="N1033" s="31" t="s">
        <v>544</v>
      </c>
      <c r="O1033" s="83"/>
      <c r="P1033" s="65">
        <f t="shared" si="647"/>
        <v>30</v>
      </c>
      <c r="Q1033" t="str">
        <f t="shared" si="648"/>
        <v>Crédito</v>
      </c>
      <c r="R1033">
        <f t="shared" si="649"/>
        <v>12</v>
      </c>
      <c r="S1033">
        <f t="shared" si="650"/>
        <v>3</v>
      </c>
      <c r="T1033">
        <f t="shared" si="651"/>
        <v>2026</v>
      </c>
      <c r="U1033">
        <f t="shared" si="652"/>
        <v>10</v>
      </c>
      <c r="V1033">
        <f t="shared" si="653"/>
        <v>2</v>
      </c>
      <c r="W1033">
        <f t="shared" si="654"/>
        <v>2026</v>
      </c>
      <c r="X1033" s="59">
        <f t="shared" si="655"/>
        <v>22691.72</v>
      </c>
      <c r="Y1033" s="59">
        <f t="shared" si="656"/>
        <v>26322.400000000001</v>
      </c>
      <c r="Z1033" t="str">
        <f t="shared" si="657"/>
        <v>Vencido</v>
      </c>
      <c r="AA1033" s="39">
        <v>46108</v>
      </c>
      <c r="AB1033" s="33">
        <f t="shared" si="658"/>
        <v>3</v>
      </c>
      <c r="AC1033" s="33">
        <f t="shared" si="659"/>
        <v>13</v>
      </c>
      <c r="AD1033" s="33">
        <f t="shared" si="660"/>
        <v>16</v>
      </c>
      <c r="AE1033" s="36">
        <f t="shared" si="661"/>
        <v>22691.72</v>
      </c>
      <c r="AF1033" s="36">
        <f t="shared" si="662"/>
        <v>0</v>
      </c>
      <c r="AG1033" s="36">
        <f t="shared" si="663"/>
        <v>0</v>
      </c>
      <c r="AH1033" s="36">
        <f t="shared" si="664"/>
        <v>0</v>
      </c>
    </row>
    <row r="1034" spans="1:34" x14ac:dyDescent="0.35">
      <c r="A1034" s="31" t="s">
        <v>1337</v>
      </c>
      <c r="B1034" s="31" t="s">
        <v>1338</v>
      </c>
      <c r="C1034" s="31" t="s">
        <v>644</v>
      </c>
      <c r="D1034" s="31" t="s">
        <v>1102</v>
      </c>
      <c r="E1034" s="30">
        <v>46065</v>
      </c>
      <c r="F1034" s="30">
        <v>46125</v>
      </c>
      <c r="G1034" s="31" t="s">
        <v>401</v>
      </c>
      <c r="H1034" s="31">
        <v>-1075280.1299999999</v>
      </c>
      <c r="I1034" s="31">
        <v>-172044.82</v>
      </c>
      <c r="J1034" s="31">
        <v>-1247324.95</v>
      </c>
      <c r="K1034" s="31">
        <v>-72453.600000000006</v>
      </c>
      <c r="L1034" s="31">
        <v>72453.600000000006</v>
      </c>
      <c r="M1034" s="31" t="s">
        <v>504</v>
      </c>
      <c r="N1034" s="31" t="s">
        <v>544</v>
      </c>
      <c r="O1034" s="83"/>
      <c r="P1034" s="65">
        <f t="shared" si="647"/>
        <v>60</v>
      </c>
      <c r="Q1034" t="str">
        <f t="shared" si="648"/>
        <v>Crédito</v>
      </c>
      <c r="R1034">
        <f t="shared" si="649"/>
        <v>13</v>
      </c>
      <c r="S1034">
        <f t="shared" si="650"/>
        <v>4</v>
      </c>
      <c r="T1034">
        <f t="shared" si="651"/>
        <v>2026</v>
      </c>
      <c r="U1034">
        <f t="shared" si="652"/>
        <v>12</v>
      </c>
      <c r="V1034">
        <f t="shared" si="653"/>
        <v>2</v>
      </c>
      <c r="W1034">
        <f t="shared" si="654"/>
        <v>2026</v>
      </c>
      <c r="X1034" s="59">
        <f t="shared" si="655"/>
        <v>1075280.1299999999</v>
      </c>
      <c r="Y1034" s="59">
        <f t="shared" si="656"/>
        <v>1247324.95</v>
      </c>
      <c r="Z1034" t="str">
        <f t="shared" si="657"/>
        <v>Vigente</v>
      </c>
      <c r="AA1034" s="39">
        <v>46108</v>
      </c>
      <c r="AB1034" s="33">
        <f t="shared" si="658"/>
        <v>3</v>
      </c>
      <c r="AC1034" s="33">
        <f t="shared" si="659"/>
        <v>13</v>
      </c>
      <c r="AD1034" s="33">
        <f t="shared" si="660"/>
        <v>0</v>
      </c>
      <c r="AE1034" s="36">
        <f t="shared" si="661"/>
        <v>0</v>
      </c>
      <c r="AF1034" s="36">
        <f t="shared" si="662"/>
        <v>0</v>
      </c>
      <c r="AG1034" s="36">
        <f t="shared" si="663"/>
        <v>0</v>
      </c>
      <c r="AH1034" s="36">
        <f t="shared" si="664"/>
        <v>1075280.1299999999</v>
      </c>
    </row>
    <row r="1035" spans="1:34" x14ac:dyDescent="0.35">
      <c r="A1035" s="31" t="s">
        <v>1339</v>
      </c>
      <c r="B1035" s="31" t="s">
        <v>1340</v>
      </c>
      <c r="C1035" s="31" t="s">
        <v>801</v>
      </c>
      <c r="D1035" s="31" t="s">
        <v>1341</v>
      </c>
      <c r="E1035" s="30">
        <v>46063</v>
      </c>
      <c r="F1035" s="30">
        <v>46093</v>
      </c>
      <c r="G1035" s="31" t="s">
        <v>395</v>
      </c>
      <c r="H1035" s="31">
        <v>-39888</v>
      </c>
      <c r="I1035" s="31">
        <v>-6382.08</v>
      </c>
      <c r="J1035" s="31">
        <v>-46270.080000000002</v>
      </c>
      <c r="K1035" s="31">
        <v>-46270.080000000002</v>
      </c>
      <c r="L1035" s="31">
        <v>46270.080000000002</v>
      </c>
      <c r="M1035" s="31" t="s">
        <v>504</v>
      </c>
      <c r="N1035" s="31" t="s">
        <v>544</v>
      </c>
      <c r="O1035" s="83"/>
      <c r="P1035" s="65">
        <f t="shared" si="647"/>
        <v>30</v>
      </c>
      <c r="Q1035" t="str">
        <f t="shared" si="648"/>
        <v>Crédito</v>
      </c>
      <c r="R1035">
        <f t="shared" si="649"/>
        <v>12</v>
      </c>
      <c r="S1035">
        <f t="shared" si="650"/>
        <v>3</v>
      </c>
      <c r="T1035">
        <f t="shared" si="651"/>
        <v>2026</v>
      </c>
      <c r="U1035">
        <f t="shared" si="652"/>
        <v>10</v>
      </c>
      <c r="V1035">
        <f t="shared" si="653"/>
        <v>2</v>
      </c>
      <c r="W1035">
        <f t="shared" si="654"/>
        <v>2026</v>
      </c>
      <c r="X1035" s="59">
        <f t="shared" si="655"/>
        <v>39888</v>
      </c>
      <c r="Y1035" s="59">
        <f t="shared" si="656"/>
        <v>46270.080000000002</v>
      </c>
      <c r="Z1035" t="str">
        <f t="shared" si="657"/>
        <v>Vencido</v>
      </c>
      <c r="AA1035" s="39">
        <v>46108</v>
      </c>
      <c r="AB1035" s="33">
        <f t="shared" si="658"/>
        <v>3</v>
      </c>
      <c r="AC1035" s="33">
        <f t="shared" si="659"/>
        <v>13</v>
      </c>
      <c r="AD1035" s="33">
        <f t="shared" si="660"/>
        <v>16</v>
      </c>
      <c r="AE1035" s="36">
        <f t="shared" si="661"/>
        <v>39888</v>
      </c>
      <c r="AF1035" s="36">
        <f t="shared" si="662"/>
        <v>0</v>
      </c>
      <c r="AG1035" s="36">
        <f t="shared" si="663"/>
        <v>0</v>
      </c>
      <c r="AH1035" s="36">
        <f t="shared" si="664"/>
        <v>0</v>
      </c>
    </row>
    <row r="1036" spans="1:34" x14ac:dyDescent="0.35">
      <c r="A1036" s="31" t="s">
        <v>1345</v>
      </c>
      <c r="B1036" s="31" t="s">
        <v>1346</v>
      </c>
      <c r="C1036" s="31" t="s">
        <v>1329</v>
      </c>
      <c r="D1036" s="31" t="s">
        <v>1347</v>
      </c>
      <c r="E1036" s="30">
        <v>46064</v>
      </c>
      <c r="F1036" s="30">
        <v>46094</v>
      </c>
      <c r="G1036" s="31" t="s">
        <v>395</v>
      </c>
      <c r="H1036" s="31">
        <v>-128000</v>
      </c>
      <c r="I1036" s="31"/>
      <c r="J1036" s="31">
        <v>-128000</v>
      </c>
      <c r="K1036" s="31">
        <v>-128000</v>
      </c>
      <c r="L1036" s="31">
        <v>128000</v>
      </c>
      <c r="M1036" s="31" t="s">
        <v>504</v>
      </c>
      <c r="N1036" s="31" t="s">
        <v>544</v>
      </c>
      <c r="O1036" s="83"/>
      <c r="P1036" s="65">
        <f t="shared" si="647"/>
        <v>30</v>
      </c>
      <c r="Q1036" t="str">
        <f t="shared" si="648"/>
        <v>Crédito</v>
      </c>
      <c r="R1036">
        <f t="shared" si="649"/>
        <v>13</v>
      </c>
      <c r="S1036">
        <f t="shared" si="650"/>
        <v>3</v>
      </c>
      <c r="T1036">
        <f t="shared" si="651"/>
        <v>2026</v>
      </c>
      <c r="U1036">
        <f t="shared" si="652"/>
        <v>11</v>
      </c>
      <c r="V1036">
        <f t="shared" si="653"/>
        <v>2</v>
      </c>
      <c r="W1036">
        <f t="shared" si="654"/>
        <v>2026</v>
      </c>
      <c r="X1036" s="59">
        <f t="shared" si="655"/>
        <v>128000</v>
      </c>
      <c r="Y1036" s="59">
        <f t="shared" si="656"/>
        <v>128000</v>
      </c>
      <c r="Z1036" t="str">
        <f t="shared" si="657"/>
        <v>Vencido</v>
      </c>
      <c r="AA1036" s="39">
        <v>46108</v>
      </c>
      <c r="AB1036" s="33">
        <f t="shared" si="658"/>
        <v>3</v>
      </c>
      <c r="AC1036" s="33">
        <f t="shared" si="659"/>
        <v>13</v>
      </c>
      <c r="AD1036" s="33">
        <f t="shared" si="660"/>
        <v>15</v>
      </c>
      <c r="AE1036" s="36">
        <f t="shared" si="661"/>
        <v>128000</v>
      </c>
      <c r="AF1036" s="36">
        <f t="shared" si="662"/>
        <v>0</v>
      </c>
      <c r="AG1036" s="36">
        <f t="shared" si="663"/>
        <v>0</v>
      </c>
      <c r="AH1036" s="36">
        <f t="shared" si="664"/>
        <v>0</v>
      </c>
    </row>
    <row r="1037" spans="1:34" x14ac:dyDescent="0.35">
      <c r="A1037" s="31" t="s">
        <v>1354</v>
      </c>
      <c r="B1037" s="31" t="s">
        <v>1355</v>
      </c>
      <c r="C1037" s="31" t="s">
        <v>801</v>
      </c>
      <c r="D1037" s="31" t="s">
        <v>1356</v>
      </c>
      <c r="E1037" s="30">
        <v>46056</v>
      </c>
      <c r="F1037" s="30">
        <v>46086</v>
      </c>
      <c r="G1037" s="31" t="s">
        <v>395</v>
      </c>
      <c r="H1037" s="31">
        <v>-20160</v>
      </c>
      <c r="I1037" s="31">
        <v>-3225.6</v>
      </c>
      <c r="J1037" s="31">
        <v>-23385.599999999999</v>
      </c>
      <c r="K1037" s="31">
        <v>-23385.599999999999</v>
      </c>
      <c r="L1037" s="31">
        <v>23385.599999999999</v>
      </c>
      <c r="M1037" s="31" t="s">
        <v>504</v>
      </c>
      <c r="N1037" s="31" t="s">
        <v>544</v>
      </c>
      <c r="O1037" s="83"/>
      <c r="P1037" s="65">
        <f t="shared" si="647"/>
        <v>30</v>
      </c>
      <c r="Q1037" t="str">
        <f t="shared" si="648"/>
        <v>Crédito</v>
      </c>
      <c r="R1037">
        <f t="shared" si="649"/>
        <v>5</v>
      </c>
      <c r="S1037">
        <f t="shared" si="650"/>
        <v>3</v>
      </c>
      <c r="T1037">
        <f t="shared" si="651"/>
        <v>2026</v>
      </c>
      <c r="U1037">
        <f t="shared" si="652"/>
        <v>3</v>
      </c>
      <c r="V1037">
        <f t="shared" si="653"/>
        <v>2</v>
      </c>
      <c r="W1037">
        <f t="shared" si="654"/>
        <v>2026</v>
      </c>
      <c r="X1037" s="59">
        <f t="shared" si="655"/>
        <v>20160</v>
      </c>
      <c r="Y1037" s="59">
        <f t="shared" si="656"/>
        <v>23385.599999999999</v>
      </c>
      <c r="Z1037" t="str">
        <f t="shared" si="657"/>
        <v>Vencido</v>
      </c>
      <c r="AA1037" s="39">
        <v>46108</v>
      </c>
      <c r="AB1037" s="33">
        <f t="shared" si="658"/>
        <v>3</v>
      </c>
      <c r="AC1037" s="33">
        <f t="shared" si="659"/>
        <v>13</v>
      </c>
      <c r="AD1037" s="33">
        <f t="shared" si="660"/>
        <v>23</v>
      </c>
      <c r="AE1037" s="36">
        <f t="shared" si="661"/>
        <v>20160</v>
      </c>
      <c r="AF1037" s="36">
        <f t="shared" si="662"/>
        <v>0</v>
      </c>
      <c r="AG1037" s="36">
        <f t="shared" si="663"/>
        <v>0</v>
      </c>
      <c r="AH1037" s="36">
        <f t="shared" si="664"/>
        <v>0</v>
      </c>
    </row>
    <row r="1038" spans="1:34" x14ac:dyDescent="0.35">
      <c r="A1038" s="31" t="s">
        <v>1357</v>
      </c>
      <c r="B1038" s="31" t="s">
        <v>1358</v>
      </c>
      <c r="C1038" s="31" t="s">
        <v>801</v>
      </c>
      <c r="D1038" s="31" t="s">
        <v>1359</v>
      </c>
      <c r="E1038" s="30">
        <v>46058</v>
      </c>
      <c r="F1038" s="30">
        <v>46088</v>
      </c>
      <c r="G1038" s="31" t="s">
        <v>395</v>
      </c>
      <c r="H1038" s="31">
        <v>-20160</v>
      </c>
      <c r="I1038" s="31">
        <v>-3225.6</v>
      </c>
      <c r="J1038" s="31">
        <v>-23385.599999999999</v>
      </c>
      <c r="K1038" s="31">
        <v>-23385.599999999999</v>
      </c>
      <c r="L1038" s="31">
        <v>23385.599999999999</v>
      </c>
      <c r="M1038" s="31" t="s">
        <v>504</v>
      </c>
      <c r="N1038" s="31" t="s">
        <v>544</v>
      </c>
      <c r="O1038" s="83"/>
      <c r="P1038" s="65">
        <f t="shared" si="647"/>
        <v>30</v>
      </c>
      <c r="Q1038" t="str">
        <f t="shared" si="648"/>
        <v>Crédito</v>
      </c>
      <c r="R1038">
        <f t="shared" si="649"/>
        <v>7</v>
      </c>
      <c r="S1038">
        <f t="shared" si="650"/>
        <v>3</v>
      </c>
      <c r="T1038">
        <f t="shared" si="651"/>
        <v>2026</v>
      </c>
      <c r="U1038">
        <f t="shared" si="652"/>
        <v>5</v>
      </c>
      <c r="V1038">
        <f t="shared" si="653"/>
        <v>2</v>
      </c>
      <c r="W1038">
        <f t="shared" si="654"/>
        <v>2026</v>
      </c>
      <c r="X1038" s="59">
        <f t="shared" si="655"/>
        <v>20160</v>
      </c>
      <c r="Y1038" s="59">
        <f t="shared" si="656"/>
        <v>23385.599999999999</v>
      </c>
      <c r="Z1038" t="str">
        <f t="shared" si="657"/>
        <v>Vencido</v>
      </c>
      <c r="AA1038" s="39">
        <v>46108</v>
      </c>
      <c r="AB1038" s="33">
        <f t="shared" si="658"/>
        <v>3</v>
      </c>
      <c r="AC1038" s="33">
        <f t="shared" si="659"/>
        <v>13</v>
      </c>
      <c r="AD1038" s="33">
        <f t="shared" si="660"/>
        <v>21</v>
      </c>
      <c r="AE1038" s="36">
        <f t="shared" si="661"/>
        <v>20160</v>
      </c>
      <c r="AF1038" s="36">
        <f t="shared" si="662"/>
        <v>0</v>
      </c>
      <c r="AG1038" s="36">
        <f t="shared" si="663"/>
        <v>0</v>
      </c>
      <c r="AH1038" s="36">
        <f t="shared" si="664"/>
        <v>0</v>
      </c>
    </row>
    <row r="1039" spans="1:34" x14ac:dyDescent="0.35">
      <c r="A1039" s="31" t="s">
        <v>1360</v>
      </c>
      <c r="B1039" s="31" t="s">
        <v>1361</v>
      </c>
      <c r="C1039" s="31" t="s">
        <v>801</v>
      </c>
      <c r="D1039" s="31" t="s">
        <v>1362</v>
      </c>
      <c r="E1039" s="30">
        <v>46058</v>
      </c>
      <c r="F1039" s="30">
        <v>46088</v>
      </c>
      <c r="G1039" s="31" t="s">
        <v>395</v>
      </c>
      <c r="H1039" s="31">
        <v>-50400</v>
      </c>
      <c r="I1039" s="31">
        <v>-8064</v>
      </c>
      <c r="J1039" s="31">
        <v>-58464</v>
      </c>
      <c r="K1039" s="31">
        <v>-58464</v>
      </c>
      <c r="L1039" s="31">
        <v>58464</v>
      </c>
      <c r="M1039" s="31" t="s">
        <v>504</v>
      </c>
      <c r="N1039" s="31" t="s">
        <v>544</v>
      </c>
      <c r="O1039" s="83"/>
      <c r="P1039" s="65">
        <f t="shared" si="647"/>
        <v>30</v>
      </c>
      <c r="Q1039" t="str">
        <f t="shared" si="648"/>
        <v>Crédito</v>
      </c>
      <c r="R1039">
        <f t="shared" si="649"/>
        <v>7</v>
      </c>
      <c r="S1039">
        <f t="shared" si="650"/>
        <v>3</v>
      </c>
      <c r="T1039">
        <f t="shared" si="651"/>
        <v>2026</v>
      </c>
      <c r="U1039">
        <f t="shared" si="652"/>
        <v>5</v>
      </c>
      <c r="V1039">
        <f t="shared" si="653"/>
        <v>2</v>
      </c>
      <c r="W1039">
        <f t="shared" si="654"/>
        <v>2026</v>
      </c>
      <c r="X1039" s="59">
        <f t="shared" si="655"/>
        <v>50400</v>
      </c>
      <c r="Y1039" s="59">
        <f t="shared" si="656"/>
        <v>58464</v>
      </c>
      <c r="Z1039" t="str">
        <f t="shared" si="657"/>
        <v>Vencido</v>
      </c>
      <c r="AA1039" s="39">
        <v>46108</v>
      </c>
      <c r="AB1039" s="33">
        <f t="shared" si="658"/>
        <v>3</v>
      </c>
      <c r="AC1039" s="33">
        <f t="shared" si="659"/>
        <v>13</v>
      </c>
      <c r="AD1039" s="33">
        <f t="shared" si="660"/>
        <v>21</v>
      </c>
      <c r="AE1039" s="36">
        <f t="shared" si="661"/>
        <v>50400</v>
      </c>
      <c r="AF1039" s="36">
        <f t="shared" si="662"/>
        <v>0</v>
      </c>
      <c r="AG1039" s="36">
        <f t="shared" si="663"/>
        <v>0</v>
      </c>
      <c r="AH1039" s="36">
        <f t="shared" si="664"/>
        <v>0</v>
      </c>
    </row>
    <row r="1040" spans="1:34" x14ac:dyDescent="0.35">
      <c r="A1040" s="31" t="s">
        <v>1363</v>
      </c>
      <c r="B1040" s="31" t="s">
        <v>1364</v>
      </c>
      <c r="C1040" s="31" t="s">
        <v>830</v>
      </c>
      <c r="D1040" s="31" t="s">
        <v>1365</v>
      </c>
      <c r="E1040" s="30">
        <v>46058</v>
      </c>
      <c r="F1040" s="30">
        <v>46088</v>
      </c>
      <c r="G1040" s="31" t="s">
        <v>401</v>
      </c>
      <c r="H1040" s="31">
        <v>-29397.25</v>
      </c>
      <c r="I1040" s="31">
        <v>-4703.5600000000004</v>
      </c>
      <c r="J1040" s="31">
        <v>-34100.81</v>
      </c>
      <c r="K1040" s="31">
        <v>-1972</v>
      </c>
      <c r="L1040" s="31">
        <v>1972</v>
      </c>
      <c r="M1040" s="31" t="s">
        <v>504</v>
      </c>
      <c r="N1040" s="31" t="s">
        <v>544</v>
      </c>
      <c r="O1040" s="83"/>
      <c r="P1040" s="65">
        <f t="shared" si="647"/>
        <v>30</v>
      </c>
      <c r="Q1040" t="str">
        <f t="shared" si="648"/>
        <v>Crédito</v>
      </c>
      <c r="R1040">
        <f t="shared" si="649"/>
        <v>7</v>
      </c>
      <c r="S1040">
        <f t="shared" si="650"/>
        <v>3</v>
      </c>
      <c r="T1040">
        <f t="shared" si="651"/>
        <v>2026</v>
      </c>
      <c r="U1040">
        <f t="shared" si="652"/>
        <v>5</v>
      </c>
      <c r="V1040">
        <f t="shared" si="653"/>
        <v>2</v>
      </c>
      <c r="W1040">
        <f t="shared" si="654"/>
        <v>2026</v>
      </c>
      <c r="X1040" s="59">
        <f t="shared" si="655"/>
        <v>29397.25</v>
      </c>
      <c r="Y1040" s="59">
        <f t="shared" si="656"/>
        <v>34100.81</v>
      </c>
      <c r="Z1040" t="str">
        <f t="shared" si="657"/>
        <v>Vencido</v>
      </c>
      <c r="AA1040" s="39">
        <v>46108</v>
      </c>
      <c r="AB1040" s="33">
        <f t="shared" si="658"/>
        <v>3</v>
      </c>
      <c r="AC1040" s="33">
        <f t="shared" si="659"/>
        <v>13</v>
      </c>
      <c r="AD1040" s="33">
        <f t="shared" si="660"/>
        <v>21</v>
      </c>
      <c r="AE1040" s="36">
        <f t="shared" si="661"/>
        <v>29397.25</v>
      </c>
      <c r="AF1040" s="36">
        <f t="shared" si="662"/>
        <v>0</v>
      </c>
      <c r="AG1040" s="36">
        <f t="shared" si="663"/>
        <v>0</v>
      </c>
      <c r="AH1040" s="36">
        <f t="shared" si="664"/>
        <v>0</v>
      </c>
    </row>
    <row r="1041" spans="1:34" x14ac:dyDescent="0.35">
      <c r="A1041" s="31" t="s">
        <v>1366</v>
      </c>
      <c r="B1041" s="31" t="s">
        <v>1367</v>
      </c>
      <c r="C1041" s="31" t="s">
        <v>834</v>
      </c>
      <c r="D1041" s="31" t="s">
        <v>1368</v>
      </c>
      <c r="E1041" s="30">
        <v>46057</v>
      </c>
      <c r="F1041" s="30">
        <v>46087</v>
      </c>
      <c r="G1041" s="31" t="s">
        <v>401</v>
      </c>
      <c r="H1041" s="31">
        <v>-31023</v>
      </c>
      <c r="I1041" s="31">
        <v>-4963.68</v>
      </c>
      <c r="J1041" s="31">
        <v>-35986.68</v>
      </c>
      <c r="K1041" s="31">
        <v>-2088</v>
      </c>
      <c r="L1041" s="31">
        <v>2088</v>
      </c>
      <c r="M1041" s="31" t="s">
        <v>504</v>
      </c>
      <c r="N1041" s="31" t="s">
        <v>544</v>
      </c>
      <c r="O1041" s="83"/>
      <c r="P1041" s="65">
        <f t="shared" si="647"/>
        <v>30</v>
      </c>
      <c r="Q1041" t="str">
        <f t="shared" si="648"/>
        <v>Crédito</v>
      </c>
      <c r="R1041">
        <f t="shared" si="649"/>
        <v>6</v>
      </c>
      <c r="S1041">
        <f t="shared" si="650"/>
        <v>3</v>
      </c>
      <c r="T1041">
        <f t="shared" si="651"/>
        <v>2026</v>
      </c>
      <c r="U1041">
        <f t="shared" si="652"/>
        <v>4</v>
      </c>
      <c r="V1041">
        <f t="shared" si="653"/>
        <v>2</v>
      </c>
      <c r="W1041">
        <f t="shared" si="654"/>
        <v>2026</v>
      </c>
      <c r="X1041" s="59">
        <f t="shared" si="655"/>
        <v>31023</v>
      </c>
      <c r="Y1041" s="59">
        <f t="shared" si="656"/>
        <v>35986.68</v>
      </c>
      <c r="Z1041" t="str">
        <f t="shared" si="657"/>
        <v>Vencido</v>
      </c>
      <c r="AA1041" s="39">
        <v>46108</v>
      </c>
      <c r="AB1041" s="33">
        <f t="shared" si="658"/>
        <v>3</v>
      </c>
      <c r="AC1041" s="33">
        <f t="shared" si="659"/>
        <v>13</v>
      </c>
      <c r="AD1041" s="33">
        <f t="shared" si="660"/>
        <v>22</v>
      </c>
      <c r="AE1041" s="36">
        <f t="shared" si="661"/>
        <v>31023</v>
      </c>
      <c r="AF1041" s="36">
        <f t="shared" si="662"/>
        <v>0</v>
      </c>
      <c r="AG1041" s="36">
        <f t="shared" si="663"/>
        <v>0</v>
      </c>
      <c r="AH1041" s="36">
        <f t="shared" si="664"/>
        <v>0</v>
      </c>
    </row>
    <row r="1042" spans="1:34" x14ac:dyDescent="0.35">
      <c r="A1042" s="31" t="s">
        <v>1219</v>
      </c>
      <c r="B1042" s="31" t="s">
        <v>1220</v>
      </c>
      <c r="C1042" s="31" t="s">
        <v>830</v>
      </c>
      <c r="D1042" s="31" t="s">
        <v>1221</v>
      </c>
      <c r="E1042" s="30">
        <v>46037</v>
      </c>
      <c r="F1042" s="30">
        <v>46067</v>
      </c>
      <c r="G1042" s="31" t="s">
        <v>401</v>
      </c>
      <c r="H1042" s="31">
        <v>-30733.81</v>
      </c>
      <c r="I1042" s="31">
        <v>-4917.41</v>
      </c>
      <c r="J1042" s="31">
        <v>-35651.22</v>
      </c>
      <c r="K1042" s="31">
        <v>-2001</v>
      </c>
      <c r="L1042" s="31">
        <v>2001</v>
      </c>
      <c r="M1042" s="31" t="s">
        <v>504</v>
      </c>
      <c r="N1042" s="31" t="s">
        <v>544</v>
      </c>
      <c r="P1042" s="65">
        <f t="shared" si="647"/>
        <v>30</v>
      </c>
      <c r="Q1042" t="str">
        <f t="shared" si="648"/>
        <v>Crédito</v>
      </c>
      <c r="R1042">
        <f t="shared" si="649"/>
        <v>14</v>
      </c>
      <c r="S1042">
        <f t="shared" si="650"/>
        <v>2</v>
      </c>
      <c r="T1042">
        <f t="shared" si="651"/>
        <v>2026</v>
      </c>
      <c r="U1042">
        <f t="shared" si="652"/>
        <v>15</v>
      </c>
      <c r="V1042">
        <f t="shared" si="653"/>
        <v>1</v>
      </c>
      <c r="W1042">
        <f t="shared" si="654"/>
        <v>2026</v>
      </c>
      <c r="X1042" s="59">
        <f t="shared" si="655"/>
        <v>30733.81</v>
      </c>
      <c r="Y1042" s="59">
        <f t="shared" si="656"/>
        <v>35651.22</v>
      </c>
      <c r="Z1042" t="str">
        <f t="shared" si="657"/>
        <v>Vencido</v>
      </c>
      <c r="AA1042" s="39">
        <v>46108</v>
      </c>
      <c r="AB1042" s="33">
        <f t="shared" si="658"/>
        <v>3</v>
      </c>
      <c r="AC1042" s="33">
        <f t="shared" si="659"/>
        <v>13</v>
      </c>
      <c r="AD1042" s="33">
        <f t="shared" si="660"/>
        <v>42</v>
      </c>
      <c r="AE1042" s="36">
        <f t="shared" si="661"/>
        <v>0</v>
      </c>
      <c r="AF1042" s="36">
        <f t="shared" si="662"/>
        <v>30733.81</v>
      </c>
      <c r="AG1042" s="36">
        <f t="shared" si="663"/>
        <v>0</v>
      </c>
      <c r="AH1042" s="36">
        <f t="shared" si="664"/>
        <v>0</v>
      </c>
    </row>
    <row r="1043" spans="1:34" x14ac:dyDescent="0.35">
      <c r="A1043" s="31" t="s">
        <v>1237</v>
      </c>
      <c r="B1043" s="31" t="s">
        <v>1238</v>
      </c>
      <c r="C1043" s="31" t="s">
        <v>830</v>
      </c>
      <c r="D1043" s="31" t="s">
        <v>1239</v>
      </c>
      <c r="E1043" s="30">
        <v>46036</v>
      </c>
      <c r="F1043" s="30">
        <v>46066</v>
      </c>
      <c r="G1043" s="31" t="s">
        <v>401</v>
      </c>
      <c r="H1043" s="31">
        <v>-30798.15</v>
      </c>
      <c r="I1043" s="31">
        <v>-4927.7</v>
      </c>
      <c r="J1043" s="31">
        <v>-35725.85</v>
      </c>
      <c r="K1043" s="31">
        <v>-2001</v>
      </c>
      <c r="L1043" s="31">
        <v>2001</v>
      </c>
      <c r="M1043" s="31" t="s">
        <v>504</v>
      </c>
      <c r="N1043" s="31" t="s">
        <v>544</v>
      </c>
      <c r="P1043" s="65">
        <f t="shared" si="647"/>
        <v>30</v>
      </c>
      <c r="Q1043" t="str">
        <f t="shared" si="648"/>
        <v>Crédito</v>
      </c>
      <c r="R1043">
        <f t="shared" si="649"/>
        <v>13</v>
      </c>
      <c r="S1043">
        <f t="shared" si="650"/>
        <v>2</v>
      </c>
      <c r="T1043">
        <f t="shared" si="651"/>
        <v>2026</v>
      </c>
      <c r="U1043">
        <f t="shared" si="652"/>
        <v>14</v>
      </c>
      <c r="V1043">
        <f t="shared" si="653"/>
        <v>1</v>
      </c>
      <c r="W1043">
        <f t="shared" si="654"/>
        <v>2026</v>
      </c>
      <c r="X1043" s="59">
        <f t="shared" si="655"/>
        <v>30798.15</v>
      </c>
      <c r="Y1043" s="59">
        <f t="shared" si="656"/>
        <v>35725.85</v>
      </c>
      <c r="Z1043" t="str">
        <f t="shared" si="657"/>
        <v>Vencido</v>
      </c>
      <c r="AA1043" s="39">
        <v>46108</v>
      </c>
      <c r="AB1043" s="33">
        <f t="shared" si="658"/>
        <v>3</v>
      </c>
      <c r="AC1043" s="33">
        <f t="shared" si="659"/>
        <v>13</v>
      </c>
      <c r="AD1043" s="33">
        <f t="shared" si="660"/>
        <v>43</v>
      </c>
      <c r="AE1043" s="36">
        <f t="shared" si="661"/>
        <v>0</v>
      </c>
      <c r="AF1043" s="36">
        <f t="shared" si="662"/>
        <v>30798.15</v>
      </c>
      <c r="AG1043" s="36">
        <f t="shared" si="663"/>
        <v>0</v>
      </c>
      <c r="AH1043" s="36">
        <f t="shared" si="664"/>
        <v>0</v>
      </c>
    </row>
    <row r="1044" spans="1:34" x14ac:dyDescent="0.35">
      <c r="A1044" s="31" t="s">
        <v>1178</v>
      </c>
      <c r="B1044" s="31" t="s">
        <v>1179</v>
      </c>
      <c r="C1044" s="31" t="s">
        <v>834</v>
      </c>
      <c r="D1044" s="31" t="s">
        <v>1180</v>
      </c>
      <c r="E1044" s="30">
        <v>46036</v>
      </c>
      <c r="F1044" s="30">
        <v>46066</v>
      </c>
      <c r="G1044" s="31" t="s">
        <v>401</v>
      </c>
      <c r="H1044" s="31">
        <v>-64274.400000000001</v>
      </c>
      <c r="I1044" s="31">
        <v>-10283.9</v>
      </c>
      <c r="J1044" s="31">
        <v>-74558.3</v>
      </c>
      <c r="K1044" s="31">
        <v>-4176</v>
      </c>
      <c r="L1044" s="31">
        <v>4176</v>
      </c>
      <c r="M1044" s="31" t="s">
        <v>504</v>
      </c>
      <c r="N1044" s="31" t="s">
        <v>544</v>
      </c>
      <c r="P1044" s="65">
        <f t="shared" si="647"/>
        <v>30</v>
      </c>
      <c r="Q1044" t="str">
        <f t="shared" si="648"/>
        <v>Crédito</v>
      </c>
      <c r="R1044">
        <f t="shared" si="649"/>
        <v>13</v>
      </c>
      <c r="S1044">
        <f t="shared" si="650"/>
        <v>2</v>
      </c>
      <c r="T1044">
        <f t="shared" si="651"/>
        <v>2026</v>
      </c>
      <c r="U1044">
        <f t="shared" si="652"/>
        <v>14</v>
      </c>
      <c r="V1044">
        <f t="shared" si="653"/>
        <v>1</v>
      </c>
      <c r="W1044">
        <f t="shared" si="654"/>
        <v>2026</v>
      </c>
      <c r="X1044" s="59">
        <f t="shared" si="655"/>
        <v>64274.400000000001</v>
      </c>
      <c r="Y1044" s="59">
        <f t="shared" si="656"/>
        <v>74558.3</v>
      </c>
      <c r="Z1044" t="str">
        <f t="shared" si="657"/>
        <v>Vencido</v>
      </c>
      <c r="AA1044" s="39">
        <v>46108</v>
      </c>
      <c r="AB1044" s="33">
        <f t="shared" si="658"/>
        <v>3</v>
      </c>
      <c r="AC1044" s="33">
        <f t="shared" si="659"/>
        <v>13</v>
      </c>
      <c r="AD1044" s="33">
        <f t="shared" si="660"/>
        <v>43</v>
      </c>
      <c r="AE1044" s="36">
        <f t="shared" si="661"/>
        <v>0</v>
      </c>
      <c r="AF1044" s="36">
        <f t="shared" si="662"/>
        <v>64274.400000000001</v>
      </c>
      <c r="AG1044" s="36">
        <f t="shared" si="663"/>
        <v>0</v>
      </c>
      <c r="AH1044" s="36">
        <f t="shared" si="664"/>
        <v>0</v>
      </c>
    </row>
    <row r="1045" spans="1:34" x14ac:dyDescent="0.35">
      <c r="A1045" s="31" t="s">
        <v>1020</v>
      </c>
      <c r="B1045" s="31" t="s">
        <v>1021</v>
      </c>
      <c r="C1045" s="31" t="s">
        <v>644</v>
      </c>
      <c r="D1045" s="31" t="s">
        <v>784</v>
      </c>
      <c r="E1045" s="30">
        <v>46009</v>
      </c>
      <c r="F1045" s="30">
        <v>46069</v>
      </c>
      <c r="G1045" s="31" t="s">
        <v>401</v>
      </c>
      <c r="H1045" s="31">
        <v>-183448.7260982951</v>
      </c>
      <c r="I1045" s="31">
        <v>-29351.796175727217</v>
      </c>
      <c r="J1045" s="31">
        <v>-212800.52227402228</v>
      </c>
      <c r="K1045" s="31">
        <v>-72453.600000000006</v>
      </c>
      <c r="L1045" s="31">
        <v>72453.600000000006</v>
      </c>
      <c r="M1045" s="31" t="s">
        <v>504</v>
      </c>
      <c r="N1045" s="31" t="s">
        <v>544</v>
      </c>
      <c r="O1045" s="83"/>
      <c r="P1045" s="65">
        <f t="shared" si="647"/>
        <v>60</v>
      </c>
      <c r="Q1045" t="str">
        <f t="shared" si="648"/>
        <v>Crédito</v>
      </c>
      <c r="R1045">
        <f t="shared" si="649"/>
        <v>16</v>
      </c>
      <c r="S1045">
        <f t="shared" si="650"/>
        <v>2</v>
      </c>
      <c r="T1045">
        <f t="shared" si="651"/>
        <v>2026</v>
      </c>
      <c r="U1045">
        <f t="shared" si="652"/>
        <v>18</v>
      </c>
      <c r="V1045">
        <f t="shared" si="653"/>
        <v>12</v>
      </c>
      <c r="W1045">
        <f t="shared" si="654"/>
        <v>2025</v>
      </c>
      <c r="X1045" s="59">
        <f t="shared" si="655"/>
        <v>183448.7260982951</v>
      </c>
      <c r="Y1045" s="59">
        <f t="shared" si="656"/>
        <v>212800.52227402228</v>
      </c>
      <c r="Z1045" t="str">
        <f t="shared" si="657"/>
        <v>Vencido</v>
      </c>
      <c r="AA1045" s="39">
        <v>46108</v>
      </c>
      <c r="AB1045" s="33">
        <f t="shared" si="658"/>
        <v>3</v>
      </c>
      <c r="AC1045" s="33">
        <f t="shared" si="659"/>
        <v>13</v>
      </c>
      <c r="AD1045" s="33">
        <f t="shared" si="660"/>
        <v>40</v>
      </c>
      <c r="AE1045" s="36">
        <f t="shared" si="661"/>
        <v>0</v>
      </c>
      <c r="AF1045" s="36">
        <f t="shared" si="662"/>
        <v>183448.7260982951</v>
      </c>
      <c r="AG1045" s="36">
        <f t="shared" si="663"/>
        <v>0</v>
      </c>
      <c r="AH1045" s="36">
        <f t="shared" si="664"/>
        <v>0</v>
      </c>
    </row>
    <row r="1046" spans="1:34" x14ac:dyDescent="0.35">
      <c r="A1046" s="31" t="s">
        <v>955</v>
      </c>
      <c r="B1046" s="31" t="s">
        <v>956</v>
      </c>
      <c r="C1046" s="31" t="s">
        <v>545</v>
      </c>
      <c r="D1046" s="31" t="s">
        <v>957</v>
      </c>
      <c r="E1046" s="30">
        <v>45932</v>
      </c>
      <c r="F1046" s="30">
        <v>45962</v>
      </c>
      <c r="G1046" s="31" t="s">
        <v>395</v>
      </c>
      <c r="H1046" s="31">
        <v>-14985</v>
      </c>
      <c r="I1046" s="31">
        <v>-2397.6</v>
      </c>
      <c r="J1046" s="31">
        <v>-17382.599999999999</v>
      </c>
      <c r="K1046" s="31">
        <v>-17382.599999999999</v>
      </c>
      <c r="L1046" s="31">
        <v>17382.599999999999</v>
      </c>
      <c r="M1046" s="31" t="s">
        <v>504</v>
      </c>
      <c r="N1046" s="31" t="s">
        <v>544</v>
      </c>
      <c r="P1046" s="65">
        <f t="shared" si="647"/>
        <v>30</v>
      </c>
      <c r="Q1046" t="str">
        <f t="shared" si="648"/>
        <v>Crédito</v>
      </c>
      <c r="R1046">
        <f t="shared" si="649"/>
        <v>1</v>
      </c>
      <c r="S1046">
        <f t="shared" si="650"/>
        <v>11</v>
      </c>
      <c r="T1046">
        <f t="shared" si="651"/>
        <v>2025</v>
      </c>
      <c r="U1046">
        <f t="shared" si="652"/>
        <v>2</v>
      </c>
      <c r="V1046">
        <f t="shared" si="653"/>
        <v>10</v>
      </c>
      <c r="W1046">
        <f t="shared" si="654"/>
        <v>2025</v>
      </c>
      <c r="X1046" s="59">
        <f t="shared" si="655"/>
        <v>14985</v>
      </c>
      <c r="Y1046" s="59">
        <f t="shared" si="656"/>
        <v>17382.599999999999</v>
      </c>
      <c r="Z1046" t="str">
        <f t="shared" si="657"/>
        <v>Vencido</v>
      </c>
      <c r="AA1046" s="39">
        <v>46108</v>
      </c>
      <c r="AB1046" s="33">
        <f t="shared" si="658"/>
        <v>3</v>
      </c>
      <c r="AC1046" s="33">
        <f t="shared" si="659"/>
        <v>13</v>
      </c>
      <c r="AD1046" s="33">
        <f t="shared" si="660"/>
        <v>147</v>
      </c>
      <c r="AE1046" s="36">
        <f t="shared" si="661"/>
        <v>0</v>
      </c>
      <c r="AF1046" s="36">
        <f t="shared" si="662"/>
        <v>0</v>
      </c>
      <c r="AG1046" s="36">
        <f t="shared" si="663"/>
        <v>14985</v>
      </c>
      <c r="AH1046" s="36">
        <f t="shared" si="664"/>
        <v>0</v>
      </c>
    </row>
    <row r="1047" spans="1:34" x14ac:dyDescent="0.35">
      <c r="A1047" s="31" t="s">
        <v>947</v>
      </c>
      <c r="B1047" s="31" t="s">
        <v>948</v>
      </c>
      <c r="C1047" s="31" t="s">
        <v>545</v>
      </c>
      <c r="D1047" s="31" t="s">
        <v>949</v>
      </c>
      <c r="E1047" s="30">
        <v>45927</v>
      </c>
      <c r="F1047" s="30">
        <v>45957</v>
      </c>
      <c r="G1047" s="31" t="s">
        <v>395</v>
      </c>
      <c r="H1047" s="31">
        <v>-7600</v>
      </c>
      <c r="I1047" s="31">
        <v>-1216</v>
      </c>
      <c r="J1047" s="31">
        <v>-8816</v>
      </c>
      <c r="K1047" s="31">
        <v>-8816</v>
      </c>
      <c r="L1047" s="31">
        <v>8816</v>
      </c>
      <c r="M1047" s="31" t="s">
        <v>504</v>
      </c>
      <c r="N1047" s="31" t="s">
        <v>544</v>
      </c>
      <c r="P1047" s="65">
        <f t="shared" si="647"/>
        <v>30</v>
      </c>
      <c r="Q1047" t="str">
        <f t="shared" si="648"/>
        <v>Crédito</v>
      </c>
      <c r="R1047">
        <f t="shared" si="649"/>
        <v>27</v>
      </c>
      <c r="S1047">
        <f t="shared" si="650"/>
        <v>10</v>
      </c>
      <c r="T1047">
        <f t="shared" si="651"/>
        <v>2025</v>
      </c>
      <c r="U1047">
        <f t="shared" si="652"/>
        <v>27</v>
      </c>
      <c r="V1047">
        <f t="shared" si="653"/>
        <v>9</v>
      </c>
      <c r="W1047">
        <f t="shared" si="654"/>
        <v>2025</v>
      </c>
      <c r="X1047" s="59">
        <f t="shared" si="655"/>
        <v>7600</v>
      </c>
      <c r="Y1047" s="59">
        <f t="shared" si="656"/>
        <v>8816</v>
      </c>
      <c r="Z1047" t="str">
        <f t="shared" si="657"/>
        <v>Vencido</v>
      </c>
      <c r="AA1047" s="39">
        <v>46108</v>
      </c>
      <c r="AB1047" s="33">
        <f t="shared" si="658"/>
        <v>3</v>
      </c>
      <c r="AC1047" s="33">
        <f t="shared" si="659"/>
        <v>13</v>
      </c>
      <c r="AD1047" s="33">
        <f t="shared" si="660"/>
        <v>152</v>
      </c>
      <c r="AE1047" s="36">
        <f t="shared" si="661"/>
        <v>0</v>
      </c>
      <c r="AF1047" s="36">
        <f t="shared" si="662"/>
        <v>0</v>
      </c>
      <c r="AG1047" s="36">
        <f t="shared" si="663"/>
        <v>7600</v>
      </c>
      <c r="AH1047" s="36">
        <f t="shared" si="664"/>
        <v>0</v>
      </c>
    </row>
    <row r="1048" spans="1:34" x14ac:dyDescent="0.35">
      <c r="A1048" s="31" t="s">
        <v>950</v>
      </c>
      <c r="B1048" s="31" t="s">
        <v>951</v>
      </c>
      <c r="C1048" s="31" t="s">
        <v>920</v>
      </c>
      <c r="D1048" s="31" t="s">
        <v>952</v>
      </c>
      <c r="E1048" s="30">
        <v>45924</v>
      </c>
      <c r="F1048" s="30">
        <v>45954</v>
      </c>
      <c r="G1048" s="31" t="s">
        <v>395</v>
      </c>
      <c r="H1048" s="31">
        <v>-2499.98</v>
      </c>
      <c r="I1048" s="31"/>
      <c r="J1048" s="31">
        <v>-2499.98</v>
      </c>
      <c r="K1048" s="31">
        <v>-2499.98</v>
      </c>
      <c r="L1048" s="31">
        <v>2499.98</v>
      </c>
      <c r="M1048" s="31" t="s">
        <v>504</v>
      </c>
      <c r="N1048" s="31" t="s">
        <v>544</v>
      </c>
      <c r="P1048" s="65">
        <f t="shared" si="647"/>
        <v>30</v>
      </c>
      <c r="Q1048" t="str">
        <f t="shared" si="648"/>
        <v>Crédito</v>
      </c>
      <c r="R1048">
        <f t="shared" si="649"/>
        <v>24</v>
      </c>
      <c r="S1048">
        <f t="shared" si="650"/>
        <v>10</v>
      </c>
      <c r="T1048">
        <f t="shared" si="651"/>
        <v>2025</v>
      </c>
      <c r="U1048">
        <f t="shared" si="652"/>
        <v>24</v>
      </c>
      <c r="V1048">
        <f t="shared" si="653"/>
        <v>9</v>
      </c>
      <c r="W1048">
        <f t="shared" si="654"/>
        <v>2025</v>
      </c>
      <c r="X1048" s="59">
        <f t="shared" si="655"/>
        <v>2499.98</v>
      </c>
      <c r="Y1048" s="59">
        <f t="shared" si="656"/>
        <v>2499.98</v>
      </c>
      <c r="Z1048" t="str">
        <f t="shared" si="657"/>
        <v>Vencido</v>
      </c>
      <c r="AA1048" s="39">
        <v>46108</v>
      </c>
      <c r="AB1048" s="33">
        <f t="shared" si="658"/>
        <v>3</v>
      </c>
      <c r="AC1048" s="33">
        <f t="shared" si="659"/>
        <v>13</v>
      </c>
      <c r="AD1048" s="33">
        <f t="shared" si="660"/>
        <v>155</v>
      </c>
      <c r="AE1048" s="36">
        <f t="shared" si="661"/>
        <v>0</v>
      </c>
      <c r="AF1048" s="36">
        <f t="shared" si="662"/>
        <v>0</v>
      </c>
      <c r="AG1048" s="36">
        <f t="shared" si="663"/>
        <v>2499.98</v>
      </c>
      <c r="AH1048" s="36">
        <f t="shared" si="664"/>
        <v>0</v>
      </c>
    </row>
    <row r="1049" spans="1:34" x14ac:dyDescent="0.35">
      <c r="A1049" s="31" t="s">
        <v>938</v>
      </c>
      <c r="B1049" s="31" t="s">
        <v>939</v>
      </c>
      <c r="C1049" s="31" t="s">
        <v>545</v>
      </c>
      <c r="D1049" s="31" t="s">
        <v>940</v>
      </c>
      <c r="E1049" s="30">
        <v>45923</v>
      </c>
      <c r="F1049" s="30">
        <v>45953</v>
      </c>
      <c r="G1049" s="31" t="s">
        <v>401</v>
      </c>
      <c r="H1049" s="31">
        <v>-23857.03</v>
      </c>
      <c r="I1049" s="31">
        <v>-3817.12</v>
      </c>
      <c r="J1049" s="31">
        <v>-27674.15</v>
      </c>
      <c r="K1049" s="31">
        <v>-1503.36</v>
      </c>
      <c r="L1049" s="31">
        <v>1503.36</v>
      </c>
      <c r="M1049" s="31" t="s">
        <v>504</v>
      </c>
      <c r="N1049" s="31" t="s">
        <v>544</v>
      </c>
      <c r="P1049" s="65">
        <f t="shared" si="647"/>
        <v>30</v>
      </c>
      <c r="Q1049" t="str">
        <f t="shared" si="648"/>
        <v>Crédito</v>
      </c>
      <c r="R1049">
        <f t="shared" si="649"/>
        <v>23</v>
      </c>
      <c r="S1049">
        <f t="shared" si="650"/>
        <v>10</v>
      </c>
      <c r="T1049">
        <f t="shared" si="651"/>
        <v>2025</v>
      </c>
      <c r="U1049">
        <f t="shared" si="652"/>
        <v>23</v>
      </c>
      <c r="V1049">
        <f t="shared" si="653"/>
        <v>9</v>
      </c>
      <c r="W1049">
        <f t="shared" si="654"/>
        <v>2025</v>
      </c>
      <c r="X1049" s="59">
        <f t="shared" si="655"/>
        <v>23857.03</v>
      </c>
      <c r="Y1049" s="59">
        <f t="shared" si="656"/>
        <v>27674.15</v>
      </c>
      <c r="Z1049" t="str">
        <f t="shared" si="657"/>
        <v>Vencido</v>
      </c>
      <c r="AA1049" s="39">
        <v>46108</v>
      </c>
      <c r="AB1049" s="33">
        <f t="shared" si="658"/>
        <v>3</v>
      </c>
      <c r="AC1049" s="33">
        <f t="shared" si="659"/>
        <v>13</v>
      </c>
      <c r="AD1049" s="33">
        <f t="shared" si="660"/>
        <v>156</v>
      </c>
      <c r="AE1049" s="36">
        <f t="shared" si="661"/>
        <v>0</v>
      </c>
      <c r="AF1049" s="36">
        <f t="shared" si="662"/>
        <v>0</v>
      </c>
      <c r="AG1049" s="36">
        <f t="shared" si="663"/>
        <v>23857.03</v>
      </c>
      <c r="AH1049" s="36">
        <f t="shared" si="664"/>
        <v>0</v>
      </c>
    </row>
    <row r="1050" spans="1:34" x14ac:dyDescent="0.35">
      <c r="A1050" s="31" t="s">
        <v>927</v>
      </c>
      <c r="B1050" s="31" t="s">
        <v>928</v>
      </c>
      <c r="C1050" s="31" t="s">
        <v>545</v>
      </c>
      <c r="D1050" s="31" t="s">
        <v>929</v>
      </c>
      <c r="E1050" s="30">
        <v>45905</v>
      </c>
      <c r="F1050" s="30">
        <v>45935</v>
      </c>
      <c r="G1050" s="31" t="s">
        <v>401</v>
      </c>
      <c r="H1050" s="31">
        <v>-7240.47</v>
      </c>
      <c r="I1050" s="31">
        <v>-1158.48</v>
      </c>
      <c r="J1050" s="31">
        <v>-8398.9500000000007</v>
      </c>
      <c r="K1050" s="31">
        <v>-447.76</v>
      </c>
      <c r="L1050" s="31">
        <v>447.76</v>
      </c>
      <c r="M1050" s="31" t="s">
        <v>504</v>
      </c>
      <c r="N1050" s="31" t="s">
        <v>544</v>
      </c>
      <c r="P1050" s="65">
        <f t="shared" si="647"/>
        <v>30</v>
      </c>
      <c r="Q1050" t="str">
        <f t="shared" si="648"/>
        <v>Crédito</v>
      </c>
      <c r="R1050">
        <f t="shared" si="649"/>
        <v>5</v>
      </c>
      <c r="S1050">
        <f t="shared" si="650"/>
        <v>10</v>
      </c>
      <c r="T1050">
        <f t="shared" si="651"/>
        <v>2025</v>
      </c>
      <c r="U1050">
        <f t="shared" si="652"/>
        <v>5</v>
      </c>
      <c r="V1050">
        <f t="shared" si="653"/>
        <v>9</v>
      </c>
      <c r="W1050">
        <f t="shared" si="654"/>
        <v>2025</v>
      </c>
      <c r="X1050" s="59">
        <f t="shared" si="655"/>
        <v>7240.47</v>
      </c>
      <c r="Y1050" s="59">
        <f t="shared" si="656"/>
        <v>8398.9500000000007</v>
      </c>
      <c r="Z1050" t="str">
        <f t="shared" si="657"/>
        <v>Vencido</v>
      </c>
      <c r="AA1050" s="39">
        <v>46108</v>
      </c>
      <c r="AB1050" s="33">
        <f t="shared" si="658"/>
        <v>3</v>
      </c>
      <c r="AC1050" s="33">
        <f t="shared" si="659"/>
        <v>13</v>
      </c>
      <c r="AD1050" s="33">
        <f t="shared" si="660"/>
        <v>174</v>
      </c>
      <c r="AE1050" s="36">
        <f t="shared" si="661"/>
        <v>0</v>
      </c>
      <c r="AF1050" s="36">
        <f t="shared" si="662"/>
        <v>0</v>
      </c>
      <c r="AG1050" s="36">
        <f t="shared" si="663"/>
        <v>7240.47</v>
      </c>
      <c r="AH1050" s="36">
        <f t="shared" si="664"/>
        <v>0</v>
      </c>
    </row>
    <row r="1051" spans="1:34" x14ac:dyDescent="0.35">
      <c r="A1051" s="31" t="s">
        <v>930</v>
      </c>
      <c r="B1051" s="31" t="s">
        <v>928</v>
      </c>
      <c r="C1051" s="31" t="s">
        <v>545</v>
      </c>
      <c r="D1051" s="31" t="s">
        <v>931</v>
      </c>
      <c r="E1051" s="30">
        <v>45904</v>
      </c>
      <c r="F1051" s="30">
        <v>45934</v>
      </c>
      <c r="G1051" s="31" t="s">
        <v>401</v>
      </c>
      <c r="H1051" s="31">
        <v>-21639.89</v>
      </c>
      <c r="I1051" s="31">
        <v>-3462.38</v>
      </c>
      <c r="J1051" s="31">
        <v>-25102.27</v>
      </c>
      <c r="K1051" s="31">
        <v>-1343.28</v>
      </c>
      <c r="L1051" s="31">
        <v>1343.28</v>
      </c>
      <c r="M1051" s="31" t="s">
        <v>504</v>
      </c>
      <c r="N1051" s="31" t="s">
        <v>544</v>
      </c>
      <c r="P1051" s="65">
        <f t="shared" si="647"/>
        <v>30</v>
      </c>
      <c r="Q1051" t="str">
        <f t="shared" si="648"/>
        <v>Crédito</v>
      </c>
      <c r="R1051">
        <f t="shared" si="649"/>
        <v>4</v>
      </c>
      <c r="S1051">
        <f t="shared" si="650"/>
        <v>10</v>
      </c>
      <c r="T1051">
        <f t="shared" si="651"/>
        <v>2025</v>
      </c>
      <c r="U1051">
        <f t="shared" si="652"/>
        <v>4</v>
      </c>
      <c r="V1051">
        <f t="shared" si="653"/>
        <v>9</v>
      </c>
      <c r="W1051">
        <f t="shared" si="654"/>
        <v>2025</v>
      </c>
      <c r="X1051" s="59">
        <f t="shared" si="655"/>
        <v>21639.89</v>
      </c>
      <c r="Y1051" s="59">
        <f t="shared" si="656"/>
        <v>25102.27</v>
      </c>
      <c r="Z1051" t="str">
        <f t="shared" si="657"/>
        <v>Vencido</v>
      </c>
      <c r="AA1051" s="39">
        <v>46108</v>
      </c>
      <c r="AB1051" s="33">
        <f t="shared" si="658"/>
        <v>3</v>
      </c>
      <c r="AC1051" s="33">
        <f t="shared" si="659"/>
        <v>13</v>
      </c>
      <c r="AD1051" s="33">
        <f t="shared" si="660"/>
        <v>175</v>
      </c>
      <c r="AE1051" s="36">
        <f t="shared" si="661"/>
        <v>0</v>
      </c>
      <c r="AF1051" s="36">
        <f t="shared" si="662"/>
        <v>0</v>
      </c>
      <c r="AG1051" s="36">
        <f t="shared" si="663"/>
        <v>21639.89</v>
      </c>
      <c r="AH1051" s="36">
        <f t="shared" si="664"/>
        <v>0</v>
      </c>
    </row>
    <row r="1052" spans="1:34" x14ac:dyDescent="0.35">
      <c r="A1052" s="31" t="s">
        <v>932</v>
      </c>
      <c r="B1052" s="31" t="s">
        <v>933</v>
      </c>
      <c r="C1052" s="31" t="s">
        <v>920</v>
      </c>
      <c r="D1052" s="31" t="s">
        <v>934</v>
      </c>
      <c r="E1052" s="30">
        <v>45909</v>
      </c>
      <c r="F1052" s="30">
        <v>45939</v>
      </c>
      <c r="G1052" s="31" t="s">
        <v>395</v>
      </c>
      <c r="H1052" s="31">
        <v>-5000</v>
      </c>
      <c r="I1052" s="31"/>
      <c r="J1052" s="31">
        <v>-5000</v>
      </c>
      <c r="K1052" s="31">
        <v>-5000</v>
      </c>
      <c r="L1052" s="31">
        <v>5000</v>
      </c>
      <c r="M1052" s="31" t="s">
        <v>504</v>
      </c>
      <c r="N1052" s="31" t="s">
        <v>544</v>
      </c>
      <c r="P1052" s="65">
        <f t="shared" si="647"/>
        <v>30</v>
      </c>
      <c r="Q1052" t="str">
        <f t="shared" si="648"/>
        <v>Crédito</v>
      </c>
      <c r="R1052">
        <f t="shared" si="649"/>
        <v>9</v>
      </c>
      <c r="S1052">
        <f t="shared" si="650"/>
        <v>10</v>
      </c>
      <c r="T1052">
        <f t="shared" si="651"/>
        <v>2025</v>
      </c>
      <c r="U1052">
        <f t="shared" si="652"/>
        <v>9</v>
      </c>
      <c r="V1052">
        <f t="shared" si="653"/>
        <v>9</v>
      </c>
      <c r="W1052">
        <f t="shared" si="654"/>
        <v>2025</v>
      </c>
      <c r="X1052" s="59">
        <f t="shared" si="655"/>
        <v>5000</v>
      </c>
      <c r="Y1052" s="59">
        <f t="shared" si="656"/>
        <v>5000</v>
      </c>
      <c r="Z1052" t="str">
        <f t="shared" si="657"/>
        <v>Vencido</v>
      </c>
      <c r="AA1052" s="39">
        <v>46108</v>
      </c>
      <c r="AB1052" s="33">
        <f t="shared" si="658"/>
        <v>3</v>
      </c>
      <c r="AC1052" s="33">
        <f t="shared" si="659"/>
        <v>13</v>
      </c>
      <c r="AD1052" s="33">
        <f t="shared" si="660"/>
        <v>170</v>
      </c>
      <c r="AE1052" s="36">
        <f t="shared" si="661"/>
        <v>0</v>
      </c>
      <c r="AF1052" s="36">
        <f t="shared" si="662"/>
        <v>0</v>
      </c>
      <c r="AG1052" s="36">
        <f t="shared" si="663"/>
        <v>5000</v>
      </c>
      <c r="AH1052" s="36">
        <f t="shared" si="664"/>
        <v>0</v>
      </c>
    </row>
    <row r="1053" spans="1:34" x14ac:dyDescent="0.35">
      <c r="A1053" s="13" t="s">
        <v>923</v>
      </c>
      <c r="B1053" s="13" t="s">
        <v>924</v>
      </c>
      <c r="C1053" s="13" t="s">
        <v>545</v>
      </c>
      <c r="D1053" s="13" t="s">
        <v>925</v>
      </c>
      <c r="E1053" s="70">
        <v>45903</v>
      </c>
      <c r="F1053" s="70">
        <v>45933</v>
      </c>
      <c r="G1053" s="13" t="s">
        <v>401</v>
      </c>
      <c r="H1053" s="13">
        <v>-24244.53</v>
      </c>
      <c r="I1053" s="13">
        <v>-3879.12</v>
      </c>
      <c r="J1053" s="13">
        <v>-28123.65</v>
      </c>
      <c r="K1053" s="13">
        <v>-1503.36</v>
      </c>
      <c r="L1053" s="13">
        <v>1503.36</v>
      </c>
      <c r="M1053" s="13" t="s">
        <v>504</v>
      </c>
      <c r="N1053" s="31" t="s">
        <v>544</v>
      </c>
      <c r="P1053" s="65">
        <f t="shared" si="647"/>
        <v>30</v>
      </c>
      <c r="Q1053" t="str">
        <f t="shared" si="648"/>
        <v>Crédito</v>
      </c>
      <c r="R1053">
        <f t="shared" si="649"/>
        <v>3</v>
      </c>
      <c r="S1053">
        <f t="shared" si="650"/>
        <v>10</v>
      </c>
      <c r="T1053">
        <f t="shared" si="651"/>
        <v>2025</v>
      </c>
      <c r="U1053">
        <f t="shared" si="652"/>
        <v>3</v>
      </c>
      <c r="V1053">
        <f t="shared" si="653"/>
        <v>9</v>
      </c>
      <c r="W1053">
        <f t="shared" si="654"/>
        <v>2025</v>
      </c>
      <c r="X1053" s="59">
        <f t="shared" si="655"/>
        <v>24244.53</v>
      </c>
      <c r="Y1053" s="59">
        <f t="shared" si="656"/>
        <v>28123.65</v>
      </c>
      <c r="Z1053" t="str">
        <f t="shared" si="657"/>
        <v>Vencido</v>
      </c>
      <c r="AA1053" s="39">
        <v>46108</v>
      </c>
      <c r="AB1053" s="33">
        <f t="shared" si="658"/>
        <v>3</v>
      </c>
      <c r="AC1053" s="33">
        <f t="shared" si="659"/>
        <v>13</v>
      </c>
      <c r="AD1053" s="33">
        <f t="shared" si="660"/>
        <v>176</v>
      </c>
      <c r="AE1053" s="36">
        <f t="shared" si="661"/>
        <v>0</v>
      </c>
      <c r="AF1053" s="36">
        <f t="shared" si="662"/>
        <v>0</v>
      </c>
      <c r="AG1053" s="36">
        <f t="shared" si="663"/>
        <v>24244.53</v>
      </c>
      <c r="AH1053" s="36">
        <f t="shared" si="664"/>
        <v>0</v>
      </c>
    </row>
    <row r="1054" spans="1:34" x14ac:dyDescent="0.35">
      <c r="A1054" s="13" t="s">
        <v>905</v>
      </c>
      <c r="B1054" s="13" t="s">
        <v>906</v>
      </c>
      <c r="C1054" s="13" t="s">
        <v>545</v>
      </c>
      <c r="D1054" s="13" t="s">
        <v>907</v>
      </c>
      <c r="E1054" s="70">
        <v>45888</v>
      </c>
      <c r="F1054" s="70">
        <v>45918</v>
      </c>
      <c r="G1054" s="13" t="s">
        <v>395</v>
      </c>
      <c r="H1054" s="13">
        <v>-12600</v>
      </c>
      <c r="I1054" s="13">
        <v>-2016</v>
      </c>
      <c r="J1054" s="13">
        <v>-14616</v>
      </c>
      <c r="K1054" s="13">
        <v>-14616</v>
      </c>
      <c r="L1054" s="13">
        <v>14616</v>
      </c>
      <c r="M1054" s="13" t="s">
        <v>504</v>
      </c>
      <c r="N1054" s="31" t="s">
        <v>544</v>
      </c>
      <c r="P1054" s="65">
        <f t="shared" si="647"/>
        <v>30</v>
      </c>
      <c r="Q1054" t="str">
        <f t="shared" si="648"/>
        <v>Crédito</v>
      </c>
      <c r="R1054">
        <f t="shared" si="649"/>
        <v>18</v>
      </c>
      <c r="S1054">
        <f t="shared" si="650"/>
        <v>9</v>
      </c>
      <c r="T1054">
        <f t="shared" si="651"/>
        <v>2025</v>
      </c>
      <c r="U1054">
        <f t="shared" si="652"/>
        <v>19</v>
      </c>
      <c r="V1054">
        <f t="shared" si="653"/>
        <v>8</v>
      </c>
      <c r="W1054">
        <f t="shared" si="654"/>
        <v>2025</v>
      </c>
      <c r="X1054" s="59">
        <f t="shared" si="655"/>
        <v>12600</v>
      </c>
      <c r="Y1054" s="59">
        <f t="shared" si="656"/>
        <v>14616</v>
      </c>
      <c r="Z1054" t="str">
        <f t="shared" si="657"/>
        <v>Vencido</v>
      </c>
      <c r="AA1054" s="39">
        <v>46108</v>
      </c>
      <c r="AB1054" s="33">
        <f t="shared" si="658"/>
        <v>3</v>
      </c>
      <c r="AC1054" s="33">
        <f t="shared" si="659"/>
        <v>13</v>
      </c>
      <c r="AD1054" s="33">
        <f t="shared" si="660"/>
        <v>191</v>
      </c>
      <c r="AE1054" s="36">
        <f t="shared" si="661"/>
        <v>0</v>
      </c>
      <c r="AF1054" s="36">
        <f t="shared" si="662"/>
        <v>0</v>
      </c>
      <c r="AG1054" s="36">
        <f t="shared" si="663"/>
        <v>12600</v>
      </c>
      <c r="AH1054" s="36">
        <f t="shared" si="664"/>
        <v>0</v>
      </c>
    </row>
    <row r="1055" spans="1:34" x14ac:dyDescent="0.35">
      <c r="A1055" s="13" t="s">
        <v>908</v>
      </c>
      <c r="B1055" s="13" t="s">
        <v>909</v>
      </c>
      <c r="C1055" s="13" t="s">
        <v>545</v>
      </c>
      <c r="D1055" s="13" t="s">
        <v>910</v>
      </c>
      <c r="E1055" s="70">
        <v>45888</v>
      </c>
      <c r="F1055" s="70">
        <v>45918</v>
      </c>
      <c r="G1055" s="13" t="s">
        <v>395</v>
      </c>
      <c r="H1055" s="13">
        <v>-21000</v>
      </c>
      <c r="I1055" s="13">
        <v>-3360</v>
      </c>
      <c r="J1055" s="13">
        <v>-24360</v>
      </c>
      <c r="K1055" s="13">
        <v>-24360</v>
      </c>
      <c r="L1055" s="13">
        <v>24360</v>
      </c>
      <c r="M1055" s="13" t="s">
        <v>504</v>
      </c>
      <c r="N1055" s="31" t="s">
        <v>544</v>
      </c>
      <c r="P1055" s="65">
        <f t="shared" si="647"/>
        <v>30</v>
      </c>
      <c r="Q1055" t="str">
        <f t="shared" si="648"/>
        <v>Crédito</v>
      </c>
      <c r="R1055">
        <f t="shared" si="649"/>
        <v>18</v>
      </c>
      <c r="S1055">
        <f t="shared" si="650"/>
        <v>9</v>
      </c>
      <c r="T1055">
        <f t="shared" si="651"/>
        <v>2025</v>
      </c>
      <c r="U1055">
        <f t="shared" si="652"/>
        <v>19</v>
      </c>
      <c r="V1055">
        <f t="shared" si="653"/>
        <v>8</v>
      </c>
      <c r="W1055">
        <f t="shared" si="654"/>
        <v>2025</v>
      </c>
      <c r="X1055" s="59">
        <f t="shared" si="655"/>
        <v>21000</v>
      </c>
      <c r="Y1055" s="59">
        <f t="shared" si="656"/>
        <v>24360</v>
      </c>
      <c r="Z1055" t="str">
        <f t="shared" si="657"/>
        <v>Vencido</v>
      </c>
      <c r="AA1055" s="39">
        <v>46108</v>
      </c>
      <c r="AB1055" s="33">
        <f t="shared" si="658"/>
        <v>3</v>
      </c>
      <c r="AC1055" s="33">
        <f t="shared" si="659"/>
        <v>13</v>
      </c>
      <c r="AD1055" s="33">
        <f t="shared" si="660"/>
        <v>191</v>
      </c>
      <c r="AE1055" s="36">
        <f t="shared" si="661"/>
        <v>0</v>
      </c>
      <c r="AF1055" s="36">
        <f t="shared" si="662"/>
        <v>0</v>
      </c>
      <c r="AG1055" s="36">
        <f t="shared" si="663"/>
        <v>21000</v>
      </c>
      <c r="AH1055" s="36">
        <f t="shared" si="664"/>
        <v>0</v>
      </c>
    </row>
    <row r="1056" spans="1:34" x14ac:dyDescent="0.35">
      <c r="A1056" s="13" t="s">
        <v>911</v>
      </c>
      <c r="B1056" s="13" t="s">
        <v>912</v>
      </c>
      <c r="C1056" s="13" t="s">
        <v>545</v>
      </c>
      <c r="D1056" s="13" t="s">
        <v>913</v>
      </c>
      <c r="E1056" s="70">
        <v>45881</v>
      </c>
      <c r="F1056" s="70">
        <v>45911</v>
      </c>
      <c r="G1056" s="13" t="s">
        <v>395</v>
      </c>
      <c r="H1056" s="13">
        <v>-7600</v>
      </c>
      <c r="I1056" s="13">
        <v>-1216</v>
      </c>
      <c r="J1056" s="13">
        <v>-8816</v>
      </c>
      <c r="K1056" s="13">
        <v>-8816</v>
      </c>
      <c r="L1056" s="13">
        <v>8816</v>
      </c>
      <c r="M1056" s="13" t="s">
        <v>504</v>
      </c>
      <c r="N1056" s="31" t="s">
        <v>544</v>
      </c>
      <c r="P1056" s="65">
        <f t="shared" si="647"/>
        <v>30</v>
      </c>
      <c r="Q1056" t="str">
        <f t="shared" si="648"/>
        <v>Crédito</v>
      </c>
      <c r="R1056">
        <f t="shared" si="649"/>
        <v>11</v>
      </c>
      <c r="S1056">
        <f t="shared" si="650"/>
        <v>9</v>
      </c>
      <c r="T1056">
        <f t="shared" si="651"/>
        <v>2025</v>
      </c>
      <c r="U1056">
        <f t="shared" si="652"/>
        <v>12</v>
      </c>
      <c r="V1056">
        <f t="shared" si="653"/>
        <v>8</v>
      </c>
      <c r="W1056">
        <f t="shared" si="654"/>
        <v>2025</v>
      </c>
      <c r="X1056" s="59">
        <f t="shared" si="655"/>
        <v>7600</v>
      </c>
      <c r="Y1056" s="59">
        <f t="shared" si="656"/>
        <v>8816</v>
      </c>
      <c r="Z1056" t="str">
        <f t="shared" si="657"/>
        <v>Vencido</v>
      </c>
      <c r="AA1056" s="39">
        <v>46108</v>
      </c>
      <c r="AB1056" s="33">
        <f t="shared" si="658"/>
        <v>3</v>
      </c>
      <c r="AC1056" s="33">
        <f t="shared" si="659"/>
        <v>13</v>
      </c>
      <c r="AD1056" s="33">
        <f t="shared" si="660"/>
        <v>198</v>
      </c>
      <c r="AE1056" s="36">
        <f t="shared" si="661"/>
        <v>0</v>
      </c>
      <c r="AF1056" s="36">
        <f t="shared" si="662"/>
        <v>0</v>
      </c>
      <c r="AG1056" s="36">
        <f t="shared" si="663"/>
        <v>7600</v>
      </c>
      <c r="AH1056" s="36">
        <f t="shared" si="664"/>
        <v>0</v>
      </c>
    </row>
    <row r="1057" spans="1:34" x14ac:dyDescent="0.35">
      <c r="A1057" s="13" t="s">
        <v>914</v>
      </c>
      <c r="B1057" s="13" t="s">
        <v>915</v>
      </c>
      <c r="C1057" s="13" t="s">
        <v>545</v>
      </c>
      <c r="D1057" s="13" t="s">
        <v>916</v>
      </c>
      <c r="E1057" s="70">
        <v>45883</v>
      </c>
      <c r="F1057" s="70">
        <v>45913</v>
      </c>
      <c r="G1057" s="13" t="s">
        <v>401</v>
      </c>
      <c r="H1057" s="13">
        <v>-7416.85</v>
      </c>
      <c r="I1057" s="13">
        <v>-1186.7</v>
      </c>
      <c r="J1057" s="13">
        <v>-8603.5499999999993</v>
      </c>
      <c r="K1057" s="13">
        <v>-461.68</v>
      </c>
      <c r="L1057" s="13">
        <v>461.68</v>
      </c>
      <c r="M1057" s="13" t="s">
        <v>504</v>
      </c>
      <c r="N1057" s="31" t="s">
        <v>544</v>
      </c>
      <c r="P1057" s="65">
        <f t="shared" si="647"/>
        <v>30</v>
      </c>
      <c r="Q1057" t="str">
        <f t="shared" si="648"/>
        <v>Crédito</v>
      </c>
      <c r="R1057">
        <f t="shared" si="649"/>
        <v>13</v>
      </c>
      <c r="S1057">
        <f t="shared" si="650"/>
        <v>9</v>
      </c>
      <c r="T1057">
        <f t="shared" si="651"/>
        <v>2025</v>
      </c>
      <c r="U1057">
        <f t="shared" si="652"/>
        <v>14</v>
      </c>
      <c r="V1057">
        <f t="shared" si="653"/>
        <v>8</v>
      </c>
      <c r="W1057">
        <f t="shared" si="654"/>
        <v>2025</v>
      </c>
      <c r="X1057" s="59">
        <f t="shared" si="655"/>
        <v>7416.85</v>
      </c>
      <c r="Y1057" s="59">
        <f t="shared" si="656"/>
        <v>8603.5499999999993</v>
      </c>
      <c r="Z1057" t="str">
        <f t="shared" si="657"/>
        <v>Vencido</v>
      </c>
      <c r="AA1057" s="39">
        <v>46108</v>
      </c>
      <c r="AB1057" s="33">
        <f t="shared" si="658"/>
        <v>3</v>
      </c>
      <c r="AC1057" s="33">
        <f t="shared" si="659"/>
        <v>13</v>
      </c>
      <c r="AD1057" s="33">
        <f t="shared" si="660"/>
        <v>196</v>
      </c>
      <c r="AE1057" s="36">
        <f t="shared" si="661"/>
        <v>0</v>
      </c>
      <c r="AF1057" s="36">
        <f t="shared" si="662"/>
        <v>0</v>
      </c>
      <c r="AG1057" s="36">
        <f t="shared" si="663"/>
        <v>7416.85</v>
      </c>
      <c r="AH1057" s="36">
        <f t="shared" si="664"/>
        <v>0</v>
      </c>
    </row>
    <row r="1058" spans="1:34" x14ac:dyDescent="0.35">
      <c r="A1058" s="13" t="s">
        <v>917</v>
      </c>
      <c r="B1058" s="13" t="s">
        <v>918</v>
      </c>
      <c r="C1058" s="13" t="s">
        <v>545</v>
      </c>
      <c r="D1058" s="13" t="s">
        <v>919</v>
      </c>
      <c r="E1058" s="70">
        <v>45883</v>
      </c>
      <c r="F1058" s="70">
        <v>45913</v>
      </c>
      <c r="G1058" s="13" t="s">
        <v>395</v>
      </c>
      <c r="H1058" s="13">
        <v>-11220</v>
      </c>
      <c r="I1058" s="13">
        <v>-1795.2</v>
      </c>
      <c r="J1058" s="13">
        <v>-13015.2</v>
      </c>
      <c r="K1058" s="13">
        <v>-13015.2</v>
      </c>
      <c r="L1058" s="13">
        <v>13015.2</v>
      </c>
      <c r="M1058" s="13" t="s">
        <v>504</v>
      </c>
      <c r="N1058" s="31" t="s">
        <v>544</v>
      </c>
      <c r="P1058" s="65">
        <f t="shared" si="647"/>
        <v>30</v>
      </c>
      <c r="Q1058" t="str">
        <f t="shared" si="648"/>
        <v>Crédito</v>
      </c>
      <c r="R1058">
        <f t="shared" si="649"/>
        <v>13</v>
      </c>
      <c r="S1058">
        <f t="shared" si="650"/>
        <v>9</v>
      </c>
      <c r="T1058">
        <f t="shared" si="651"/>
        <v>2025</v>
      </c>
      <c r="U1058">
        <f t="shared" si="652"/>
        <v>14</v>
      </c>
      <c r="V1058">
        <f t="shared" si="653"/>
        <v>8</v>
      </c>
      <c r="W1058">
        <f t="shared" si="654"/>
        <v>2025</v>
      </c>
      <c r="X1058" s="59">
        <f t="shared" si="655"/>
        <v>11220</v>
      </c>
      <c r="Y1058" s="59">
        <f t="shared" si="656"/>
        <v>13015.2</v>
      </c>
      <c r="Z1058" t="str">
        <f t="shared" si="657"/>
        <v>Vencido</v>
      </c>
      <c r="AA1058" s="39">
        <v>46108</v>
      </c>
      <c r="AB1058" s="33">
        <f t="shared" si="658"/>
        <v>3</v>
      </c>
      <c r="AC1058" s="33">
        <f t="shared" si="659"/>
        <v>13</v>
      </c>
      <c r="AD1058" s="33">
        <f t="shared" si="660"/>
        <v>196</v>
      </c>
      <c r="AE1058" s="36">
        <f t="shared" si="661"/>
        <v>0</v>
      </c>
      <c r="AF1058" s="36">
        <f t="shared" si="662"/>
        <v>0</v>
      </c>
      <c r="AG1058" s="36">
        <f t="shared" si="663"/>
        <v>11220</v>
      </c>
      <c r="AH1058" s="36">
        <f t="shared" si="664"/>
        <v>0</v>
      </c>
    </row>
    <row r="1059" spans="1:34" x14ac:dyDescent="0.35">
      <c r="A1059" s="31" t="s">
        <v>891</v>
      </c>
      <c r="B1059" s="31" t="s">
        <v>892</v>
      </c>
      <c r="C1059" s="31" t="s">
        <v>406</v>
      </c>
      <c r="D1059" s="31" t="s">
        <v>893</v>
      </c>
      <c r="E1059" s="30">
        <v>45882</v>
      </c>
      <c r="F1059" s="30">
        <v>45912</v>
      </c>
      <c r="G1059" s="31" t="s">
        <v>395</v>
      </c>
      <c r="H1059" s="31">
        <v>-12540</v>
      </c>
      <c r="I1059" s="31">
        <v>-1849.65</v>
      </c>
      <c r="J1059" s="31">
        <v>-14389.65</v>
      </c>
      <c r="K1059" s="31">
        <v>-14389.65</v>
      </c>
      <c r="L1059" s="31">
        <v>14389.65</v>
      </c>
      <c r="M1059" s="31" t="s">
        <v>504</v>
      </c>
      <c r="N1059" s="31" t="s">
        <v>544</v>
      </c>
      <c r="P1059" s="65">
        <f t="shared" si="647"/>
        <v>30</v>
      </c>
      <c r="Q1059" t="str">
        <f t="shared" si="648"/>
        <v>Crédito</v>
      </c>
      <c r="R1059">
        <f t="shared" si="649"/>
        <v>12</v>
      </c>
      <c r="S1059">
        <f t="shared" si="650"/>
        <v>9</v>
      </c>
      <c r="T1059">
        <f t="shared" si="651"/>
        <v>2025</v>
      </c>
      <c r="U1059">
        <f t="shared" si="652"/>
        <v>13</v>
      </c>
      <c r="V1059">
        <f t="shared" si="653"/>
        <v>8</v>
      </c>
      <c r="W1059">
        <f t="shared" si="654"/>
        <v>2025</v>
      </c>
      <c r="X1059" s="59">
        <f t="shared" si="655"/>
        <v>12540</v>
      </c>
      <c r="Y1059" s="59">
        <f t="shared" si="656"/>
        <v>14389.65</v>
      </c>
      <c r="Z1059" t="str">
        <f t="shared" si="657"/>
        <v>Vencido</v>
      </c>
      <c r="AA1059" s="39">
        <v>46108</v>
      </c>
      <c r="AB1059" s="33">
        <f t="shared" si="658"/>
        <v>3</v>
      </c>
      <c r="AC1059" s="33">
        <f t="shared" si="659"/>
        <v>13</v>
      </c>
      <c r="AD1059" s="33">
        <f t="shared" si="660"/>
        <v>197</v>
      </c>
      <c r="AE1059" s="36">
        <f t="shared" si="661"/>
        <v>0</v>
      </c>
      <c r="AF1059" s="36">
        <f t="shared" si="662"/>
        <v>0</v>
      </c>
      <c r="AG1059" s="36">
        <f t="shared" si="663"/>
        <v>12540</v>
      </c>
      <c r="AH1059" s="36">
        <f t="shared" si="664"/>
        <v>0</v>
      </c>
    </row>
    <row r="1060" spans="1:34" x14ac:dyDescent="0.35">
      <c r="A1060" s="31" t="s">
        <v>894</v>
      </c>
      <c r="B1060" s="31" t="s">
        <v>895</v>
      </c>
      <c r="C1060" s="31" t="s">
        <v>545</v>
      </c>
      <c r="D1060" s="31" t="s">
        <v>896</v>
      </c>
      <c r="E1060" s="30">
        <v>45875</v>
      </c>
      <c r="F1060" s="30">
        <v>45905</v>
      </c>
      <c r="G1060" s="31" t="s">
        <v>395</v>
      </c>
      <c r="H1060" s="31">
        <v>-14985</v>
      </c>
      <c r="I1060" s="31">
        <v>-2397.6</v>
      </c>
      <c r="J1060" s="31">
        <v>-17382.599999999999</v>
      </c>
      <c r="K1060" s="31">
        <v>-17382.599999999999</v>
      </c>
      <c r="L1060" s="31">
        <v>17382.599999999999</v>
      </c>
      <c r="M1060" s="31" t="s">
        <v>504</v>
      </c>
      <c r="N1060" s="31" t="s">
        <v>544</v>
      </c>
      <c r="P1060" s="65">
        <f t="shared" si="647"/>
        <v>30</v>
      </c>
      <c r="Q1060" t="str">
        <f t="shared" si="648"/>
        <v>Crédito</v>
      </c>
      <c r="R1060">
        <f t="shared" si="649"/>
        <v>5</v>
      </c>
      <c r="S1060">
        <f t="shared" si="650"/>
        <v>9</v>
      </c>
      <c r="T1060">
        <f t="shared" si="651"/>
        <v>2025</v>
      </c>
      <c r="U1060">
        <f t="shared" si="652"/>
        <v>6</v>
      </c>
      <c r="V1060">
        <f t="shared" si="653"/>
        <v>8</v>
      </c>
      <c r="W1060">
        <f t="shared" si="654"/>
        <v>2025</v>
      </c>
      <c r="X1060" s="59">
        <f t="shared" si="655"/>
        <v>14985</v>
      </c>
      <c r="Y1060" s="59">
        <f t="shared" si="656"/>
        <v>17382.599999999999</v>
      </c>
      <c r="Z1060" t="str">
        <f t="shared" si="657"/>
        <v>Vencido</v>
      </c>
      <c r="AA1060" s="39">
        <v>46108</v>
      </c>
      <c r="AB1060" s="33">
        <f t="shared" si="658"/>
        <v>3</v>
      </c>
      <c r="AC1060" s="33">
        <f t="shared" si="659"/>
        <v>13</v>
      </c>
      <c r="AD1060" s="33">
        <f t="shared" si="660"/>
        <v>204</v>
      </c>
      <c r="AE1060" s="36">
        <f t="shared" si="661"/>
        <v>0</v>
      </c>
      <c r="AF1060" s="36">
        <f t="shared" si="662"/>
        <v>0</v>
      </c>
      <c r="AG1060" s="36">
        <f t="shared" si="663"/>
        <v>14985</v>
      </c>
      <c r="AH1060" s="36">
        <f t="shared" si="664"/>
        <v>0</v>
      </c>
    </row>
    <row r="1061" spans="1:34" x14ac:dyDescent="0.35">
      <c r="A1061" s="31" t="s">
        <v>897</v>
      </c>
      <c r="B1061" s="31" t="s">
        <v>898</v>
      </c>
      <c r="C1061" s="31" t="s">
        <v>545</v>
      </c>
      <c r="D1061" s="31" t="s">
        <v>899</v>
      </c>
      <c r="E1061" s="30">
        <v>45876</v>
      </c>
      <c r="F1061" s="30">
        <v>45906</v>
      </c>
      <c r="G1061" s="31" t="s">
        <v>395</v>
      </c>
      <c r="H1061" s="31">
        <v>-26500</v>
      </c>
      <c r="I1061" s="31">
        <v>-4240</v>
      </c>
      <c r="J1061" s="31">
        <v>-30740</v>
      </c>
      <c r="K1061" s="31">
        <v>-30740</v>
      </c>
      <c r="L1061" s="31">
        <v>30740</v>
      </c>
      <c r="M1061" s="31" t="s">
        <v>504</v>
      </c>
      <c r="N1061" s="31" t="s">
        <v>544</v>
      </c>
      <c r="P1061" s="65">
        <f t="shared" si="647"/>
        <v>30</v>
      </c>
      <c r="Q1061" t="str">
        <f t="shared" si="648"/>
        <v>Crédito</v>
      </c>
      <c r="R1061">
        <f t="shared" si="649"/>
        <v>6</v>
      </c>
      <c r="S1061">
        <f t="shared" si="650"/>
        <v>9</v>
      </c>
      <c r="T1061">
        <f t="shared" si="651"/>
        <v>2025</v>
      </c>
      <c r="U1061">
        <f t="shared" si="652"/>
        <v>7</v>
      </c>
      <c r="V1061">
        <f t="shared" si="653"/>
        <v>8</v>
      </c>
      <c r="W1061">
        <f t="shared" si="654"/>
        <v>2025</v>
      </c>
      <c r="X1061" s="59">
        <f t="shared" si="655"/>
        <v>26500</v>
      </c>
      <c r="Y1061" s="59">
        <f t="shared" si="656"/>
        <v>30740</v>
      </c>
      <c r="Z1061" t="str">
        <f t="shared" si="657"/>
        <v>Vencido</v>
      </c>
      <c r="AA1061" s="39">
        <v>46108</v>
      </c>
      <c r="AB1061" s="33">
        <f t="shared" si="658"/>
        <v>3</v>
      </c>
      <c r="AC1061" s="33">
        <f t="shared" si="659"/>
        <v>13</v>
      </c>
      <c r="AD1061" s="33">
        <f t="shared" si="660"/>
        <v>203</v>
      </c>
      <c r="AE1061" s="36">
        <f t="shared" si="661"/>
        <v>0</v>
      </c>
      <c r="AF1061" s="36">
        <f t="shared" si="662"/>
        <v>0</v>
      </c>
      <c r="AG1061" s="36">
        <f t="shared" si="663"/>
        <v>26500</v>
      </c>
      <c r="AH1061" s="36">
        <f t="shared" si="664"/>
        <v>0</v>
      </c>
    </row>
    <row r="1062" spans="1:34" x14ac:dyDescent="0.35">
      <c r="A1062" s="31" t="s">
        <v>900</v>
      </c>
      <c r="B1062" s="31" t="s">
        <v>901</v>
      </c>
      <c r="C1062" s="31" t="s">
        <v>545</v>
      </c>
      <c r="D1062" s="31" t="s">
        <v>902</v>
      </c>
      <c r="E1062" s="30">
        <v>45876</v>
      </c>
      <c r="F1062" s="30">
        <v>45906</v>
      </c>
      <c r="G1062" s="31" t="s">
        <v>401</v>
      </c>
      <c r="H1062" s="31">
        <v>-17751.36</v>
      </c>
      <c r="I1062" s="31">
        <v>-2840.22</v>
      </c>
      <c r="J1062" s="31">
        <v>-20591.580000000002</v>
      </c>
      <c r="K1062" s="31">
        <v>-1105.93</v>
      </c>
      <c r="L1062" s="31">
        <v>1105.93</v>
      </c>
      <c r="M1062" s="31" t="s">
        <v>504</v>
      </c>
      <c r="N1062" s="31" t="s">
        <v>544</v>
      </c>
      <c r="P1062" s="65">
        <f t="shared" si="647"/>
        <v>30</v>
      </c>
      <c r="Q1062" t="str">
        <f t="shared" si="648"/>
        <v>Crédito</v>
      </c>
      <c r="R1062">
        <f t="shared" si="649"/>
        <v>6</v>
      </c>
      <c r="S1062">
        <f t="shared" si="650"/>
        <v>9</v>
      </c>
      <c r="T1062">
        <f t="shared" si="651"/>
        <v>2025</v>
      </c>
      <c r="U1062">
        <f t="shared" si="652"/>
        <v>7</v>
      </c>
      <c r="V1062">
        <f t="shared" si="653"/>
        <v>8</v>
      </c>
      <c r="W1062">
        <f t="shared" si="654"/>
        <v>2025</v>
      </c>
      <c r="X1062" s="59">
        <f t="shared" si="655"/>
        <v>17751.36</v>
      </c>
      <c r="Y1062" s="59">
        <f t="shared" si="656"/>
        <v>20591.580000000002</v>
      </c>
      <c r="Z1062" t="str">
        <f t="shared" si="657"/>
        <v>Vencido</v>
      </c>
      <c r="AA1062" s="39">
        <v>46108</v>
      </c>
      <c r="AB1062" s="33">
        <f t="shared" si="658"/>
        <v>3</v>
      </c>
      <c r="AC1062" s="33">
        <f t="shared" si="659"/>
        <v>13</v>
      </c>
      <c r="AD1062" s="33">
        <f t="shared" si="660"/>
        <v>203</v>
      </c>
      <c r="AE1062" s="36">
        <f t="shared" si="661"/>
        <v>0</v>
      </c>
      <c r="AF1062" s="36">
        <f t="shared" si="662"/>
        <v>0</v>
      </c>
      <c r="AG1062" s="36">
        <f t="shared" si="663"/>
        <v>17751.36</v>
      </c>
      <c r="AH1062" s="36">
        <f t="shared" si="664"/>
        <v>0</v>
      </c>
    </row>
    <row r="1063" spans="1:34" x14ac:dyDescent="0.35">
      <c r="A1063" s="13" t="s">
        <v>887</v>
      </c>
      <c r="B1063" s="13" t="s">
        <v>888</v>
      </c>
      <c r="C1063" s="13" t="s">
        <v>545</v>
      </c>
      <c r="D1063" s="13" t="s">
        <v>889</v>
      </c>
      <c r="E1063" s="70">
        <v>45868</v>
      </c>
      <c r="F1063" s="70">
        <v>45898</v>
      </c>
      <c r="G1063" s="13" t="s">
        <v>395</v>
      </c>
      <c r="H1063" s="13">
        <v>-42400</v>
      </c>
      <c r="I1063" s="13">
        <v>-6784</v>
      </c>
      <c r="J1063" s="13">
        <v>-49184</v>
      </c>
      <c r="K1063" s="13">
        <v>-49184</v>
      </c>
      <c r="L1063" s="13">
        <v>49184</v>
      </c>
      <c r="M1063" s="13" t="s">
        <v>504</v>
      </c>
      <c r="N1063" s="31" t="s">
        <v>544</v>
      </c>
      <c r="P1063" s="65">
        <f t="shared" si="647"/>
        <v>30</v>
      </c>
      <c r="Q1063" t="str">
        <f t="shared" si="648"/>
        <v>Crédito</v>
      </c>
      <c r="R1063">
        <f t="shared" si="649"/>
        <v>29</v>
      </c>
      <c r="S1063">
        <f t="shared" si="650"/>
        <v>8</v>
      </c>
      <c r="T1063">
        <f t="shared" si="651"/>
        <v>2025</v>
      </c>
      <c r="U1063">
        <f t="shared" si="652"/>
        <v>30</v>
      </c>
      <c r="V1063">
        <f t="shared" si="653"/>
        <v>7</v>
      </c>
      <c r="W1063">
        <f t="shared" si="654"/>
        <v>2025</v>
      </c>
      <c r="X1063" s="59">
        <f t="shared" si="655"/>
        <v>42400</v>
      </c>
      <c r="Y1063" s="59">
        <f t="shared" si="656"/>
        <v>49184</v>
      </c>
      <c r="Z1063" t="str">
        <f t="shared" si="657"/>
        <v>Vencido</v>
      </c>
      <c r="AA1063" s="39">
        <v>46108</v>
      </c>
      <c r="AB1063" s="33">
        <f t="shared" si="658"/>
        <v>3</v>
      </c>
      <c r="AC1063" s="33">
        <f t="shared" si="659"/>
        <v>13</v>
      </c>
      <c r="AD1063" s="33">
        <f t="shared" si="660"/>
        <v>211</v>
      </c>
      <c r="AE1063" s="36">
        <f t="shared" si="661"/>
        <v>0</v>
      </c>
      <c r="AF1063" s="36">
        <f t="shared" si="662"/>
        <v>0</v>
      </c>
      <c r="AG1063" s="36">
        <f t="shared" si="663"/>
        <v>42400</v>
      </c>
      <c r="AH1063" s="36">
        <f t="shared" si="664"/>
        <v>0</v>
      </c>
    </row>
    <row r="1064" spans="1:34" x14ac:dyDescent="0.35">
      <c r="A1064" s="31" t="s">
        <v>881</v>
      </c>
      <c r="B1064" s="31" t="s">
        <v>882</v>
      </c>
      <c r="C1064" s="31" t="s">
        <v>805</v>
      </c>
      <c r="D1064" s="31" t="s">
        <v>883</v>
      </c>
      <c r="E1064" s="30">
        <v>45862</v>
      </c>
      <c r="F1064" s="30">
        <v>45922</v>
      </c>
      <c r="G1064" s="31" t="s">
        <v>401</v>
      </c>
      <c r="H1064" s="31">
        <v>-494823.65707411018</v>
      </c>
      <c r="I1064" s="31">
        <v>-79171.785131857629</v>
      </c>
      <c r="J1064" s="31">
        <v>-573995.44220596773</v>
      </c>
      <c r="K1064" s="31">
        <v>-68904</v>
      </c>
      <c r="L1064" s="31">
        <v>68904</v>
      </c>
      <c r="M1064" s="31" t="s">
        <v>504</v>
      </c>
      <c r="N1064" s="31" t="s">
        <v>544</v>
      </c>
      <c r="P1064" s="65">
        <f t="shared" si="647"/>
        <v>60</v>
      </c>
      <c r="Q1064" t="str">
        <f t="shared" si="648"/>
        <v>Crédito</v>
      </c>
      <c r="R1064">
        <f t="shared" si="649"/>
        <v>22</v>
      </c>
      <c r="S1064">
        <f t="shared" si="650"/>
        <v>9</v>
      </c>
      <c r="T1064">
        <f t="shared" si="651"/>
        <v>2025</v>
      </c>
      <c r="U1064">
        <f t="shared" si="652"/>
        <v>24</v>
      </c>
      <c r="V1064">
        <f t="shared" si="653"/>
        <v>7</v>
      </c>
      <c r="W1064">
        <f t="shared" si="654"/>
        <v>2025</v>
      </c>
      <c r="X1064" s="59">
        <f t="shared" si="655"/>
        <v>494823.65707411018</v>
      </c>
      <c r="Y1064" s="59">
        <f t="shared" si="656"/>
        <v>573995.44220596773</v>
      </c>
      <c r="Z1064" t="str">
        <f t="shared" si="657"/>
        <v>Vencido</v>
      </c>
      <c r="AA1064" s="39">
        <v>46108</v>
      </c>
      <c r="AB1064" s="33">
        <f t="shared" si="658"/>
        <v>3</v>
      </c>
      <c r="AC1064" s="33">
        <f t="shared" si="659"/>
        <v>13</v>
      </c>
      <c r="AD1064" s="33">
        <f t="shared" si="660"/>
        <v>187</v>
      </c>
      <c r="AE1064" s="36">
        <f t="shared" si="661"/>
        <v>0</v>
      </c>
      <c r="AF1064" s="36">
        <f t="shared" si="662"/>
        <v>0</v>
      </c>
      <c r="AG1064" s="36">
        <f t="shared" si="663"/>
        <v>494823.65707411018</v>
      </c>
      <c r="AH1064" s="36">
        <f t="shared" si="664"/>
        <v>0</v>
      </c>
    </row>
    <row r="1065" spans="1:34" x14ac:dyDescent="0.35">
      <c r="A1065" s="31" t="s">
        <v>874</v>
      </c>
      <c r="B1065" s="31" t="s">
        <v>875</v>
      </c>
      <c r="C1065" s="31" t="s">
        <v>545</v>
      </c>
      <c r="D1065" s="31" t="s">
        <v>876</v>
      </c>
      <c r="E1065" s="30">
        <v>45855</v>
      </c>
      <c r="F1065" s="30">
        <v>45885</v>
      </c>
      <c r="G1065" s="31" t="s">
        <v>395</v>
      </c>
      <c r="H1065" s="31">
        <v>-7600</v>
      </c>
      <c r="I1065" s="31">
        <v>-1216</v>
      </c>
      <c r="J1065" s="31">
        <v>-8816</v>
      </c>
      <c r="K1065" s="31">
        <v>-8816</v>
      </c>
      <c r="L1065" s="31">
        <v>8816</v>
      </c>
      <c r="M1065" s="31" t="s">
        <v>504</v>
      </c>
      <c r="N1065" s="31" t="s">
        <v>544</v>
      </c>
      <c r="P1065" s="65">
        <f t="shared" si="647"/>
        <v>30</v>
      </c>
      <c r="Q1065" t="str">
        <f t="shared" si="648"/>
        <v>Crédito</v>
      </c>
      <c r="R1065">
        <f t="shared" si="649"/>
        <v>16</v>
      </c>
      <c r="S1065">
        <f t="shared" si="650"/>
        <v>8</v>
      </c>
      <c r="T1065">
        <f t="shared" si="651"/>
        <v>2025</v>
      </c>
      <c r="U1065">
        <f t="shared" si="652"/>
        <v>17</v>
      </c>
      <c r="V1065">
        <f t="shared" si="653"/>
        <v>7</v>
      </c>
      <c r="W1065">
        <f t="shared" si="654"/>
        <v>2025</v>
      </c>
      <c r="X1065" s="59">
        <f t="shared" si="655"/>
        <v>7600</v>
      </c>
      <c r="Y1065" s="59">
        <f t="shared" si="656"/>
        <v>8816</v>
      </c>
      <c r="Z1065" t="str">
        <f t="shared" si="657"/>
        <v>Vencido</v>
      </c>
      <c r="AA1065" s="39">
        <v>46108</v>
      </c>
      <c r="AB1065" s="33">
        <f t="shared" si="658"/>
        <v>3</v>
      </c>
      <c r="AC1065" s="33">
        <f t="shared" si="659"/>
        <v>13</v>
      </c>
      <c r="AD1065" s="33">
        <f t="shared" si="660"/>
        <v>224</v>
      </c>
      <c r="AE1065" s="36">
        <f t="shared" si="661"/>
        <v>0</v>
      </c>
      <c r="AF1065" s="36">
        <f t="shared" si="662"/>
        <v>0</v>
      </c>
      <c r="AG1065" s="36">
        <f t="shared" si="663"/>
        <v>7600</v>
      </c>
      <c r="AH1065" s="36">
        <f t="shared" si="664"/>
        <v>0</v>
      </c>
    </row>
    <row r="1066" spans="1:34" x14ac:dyDescent="0.35">
      <c r="A1066" s="31" t="s">
        <v>877</v>
      </c>
      <c r="B1066" s="31" t="s">
        <v>878</v>
      </c>
      <c r="C1066" s="31" t="s">
        <v>798</v>
      </c>
      <c r="D1066" s="31" t="s">
        <v>879</v>
      </c>
      <c r="E1066" s="30">
        <v>45853</v>
      </c>
      <c r="F1066" s="30">
        <v>45883</v>
      </c>
      <c r="G1066" s="31" t="s">
        <v>395</v>
      </c>
      <c r="H1066" s="31">
        <v>-12151.9</v>
      </c>
      <c r="I1066" s="31">
        <v>151.9</v>
      </c>
      <c r="J1066" s="31">
        <v>-12000</v>
      </c>
      <c r="K1066" s="31">
        <v>-12000</v>
      </c>
      <c r="L1066" s="31">
        <v>12000</v>
      </c>
      <c r="M1066" s="31" t="s">
        <v>504</v>
      </c>
      <c r="N1066" s="31" t="s">
        <v>544</v>
      </c>
      <c r="P1066" s="65">
        <f t="shared" ref="P1066:P1073" si="665">+F1066-E1066</f>
        <v>30</v>
      </c>
      <c r="Q1066" t="str">
        <f t="shared" ref="Q1066:Q1073" si="666">IF(P1066&gt;1,"Crédito","Contado")</f>
        <v>Crédito</v>
      </c>
      <c r="R1066">
        <f t="shared" ref="R1066:R1073" si="667">DAY(F1066)</f>
        <v>14</v>
      </c>
      <c r="S1066">
        <f t="shared" ref="S1066:S1073" si="668">MONTH(F1066)</f>
        <v>8</v>
      </c>
      <c r="T1066">
        <f t="shared" ref="T1066:T1073" si="669">YEAR(F1066)</f>
        <v>2025</v>
      </c>
      <c r="U1066">
        <f t="shared" ref="U1066:U1073" si="670">DAY(E1066)</f>
        <v>15</v>
      </c>
      <c r="V1066">
        <f t="shared" ref="V1066:V1073" si="671">MONTH(E1066)</f>
        <v>7</v>
      </c>
      <c r="W1066">
        <f t="shared" ref="W1066:W1073" si="672">YEAR(E1066)</f>
        <v>2025</v>
      </c>
      <c r="X1066" s="59">
        <f t="shared" ref="X1066:X1073" si="673">+H1066*-1</f>
        <v>12151.9</v>
      </c>
      <c r="Y1066" s="59">
        <f t="shared" ref="Y1066:Y1073" si="674">+J1066*-1</f>
        <v>12000</v>
      </c>
      <c r="Z1066" t="str">
        <f t="shared" ref="Z1066:Z1073" si="675">IF(F1066&gt;AA1066,"Vigente","Vencido")</f>
        <v>Vencido</v>
      </c>
      <c r="AA1066" s="39">
        <v>46108</v>
      </c>
      <c r="AB1066" s="33">
        <f t="shared" ref="AB1066:AB1072" si="676">MONTH(AA1066)</f>
        <v>3</v>
      </c>
      <c r="AC1066" s="33">
        <f t="shared" ref="AC1066:AC1072" si="677">WEEKNUM(AA1066)</f>
        <v>13</v>
      </c>
      <c r="AD1066" s="33">
        <f t="shared" ref="AD1066:AD1072" si="678">IF(Z1066="Vencido",AA1066-F1066+1,0)</f>
        <v>226</v>
      </c>
      <c r="AE1066" s="36">
        <f t="shared" ref="AE1066:AE1072" si="679">IF(AD1066&gt;0,IF(AD1066&lt;31,X1066,0),0)</f>
        <v>0</v>
      </c>
      <c r="AF1066" s="36">
        <f t="shared" ref="AF1066:AF1072" si="680">IF(AD1066&gt;30,IF(AD1066&lt;61,X1066,0),0)</f>
        <v>0</v>
      </c>
      <c r="AG1066" s="36">
        <f t="shared" ref="AG1066:AG1072" si="681">IF(AD1066&gt;60,X1066,0)</f>
        <v>12151.9</v>
      </c>
      <c r="AH1066" s="36">
        <f t="shared" ref="AH1066:AH1072" si="682">IF(Z1066="Vigente",X1066,0)</f>
        <v>0</v>
      </c>
    </row>
    <row r="1067" spans="1:34" x14ac:dyDescent="0.35">
      <c r="A1067" s="31" t="s">
        <v>868</v>
      </c>
      <c r="B1067" s="31" t="s">
        <v>869</v>
      </c>
      <c r="C1067" s="31" t="s">
        <v>545</v>
      </c>
      <c r="D1067" s="31" t="s">
        <v>870</v>
      </c>
      <c r="E1067" s="30">
        <v>45854</v>
      </c>
      <c r="F1067" s="30">
        <v>45884</v>
      </c>
      <c r="G1067" s="31" t="s">
        <v>401</v>
      </c>
      <c r="H1067" s="31">
        <v>-36360.620000000003</v>
      </c>
      <c r="I1067" s="31">
        <v>-5817.7</v>
      </c>
      <c r="J1067" s="31">
        <v>-42178.32</v>
      </c>
      <c r="K1067" s="31">
        <v>-2238.8000000000002</v>
      </c>
      <c r="L1067" s="31">
        <v>2238.8000000000002</v>
      </c>
      <c r="M1067" s="31" t="s">
        <v>504</v>
      </c>
      <c r="N1067" s="31" t="s">
        <v>544</v>
      </c>
      <c r="P1067" s="65">
        <f t="shared" si="665"/>
        <v>30</v>
      </c>
      <c r="Q1067" t="str">
        <f t="shared" si="666"/>
        <v>Crédito</v>
      </c>
      <c r="R1067">
        <f t="shared" si="667"/>
        <v>15</v>
      </c>
      <c r="S1067">
        <f t="shared" si="668"/>
        <v>8</v>
      </c>
      <c r="T1067">
        <f t="shared" si="669"/>
        <v>2025</v>
      </c>
      <c r="U1067">
        <f t="shared" si="670"/>
        <v>16</v>
      </c>
      <c r="V1067">
        <f t="shared" si="671"/>
        <v>7</v>
      </c>
      <c r="W1067">
        <f t="shared" si="672"/>
        <v>2025</v>
      </c>
      <c r="X1067" s="59">
        <f t="shared" si="673"/>
        <v>36360.620000000003</v>
      </c>
      <c r="Y1067" s="59">
        <f t="shared" si="674"/>
        <v>42178.32</v>
      </c>
      <c r="Z1067" t="str">
        <f t="shared" si="675"/>
        <v>Vencido</v>
      </c>
      <c r="AA1067" s="39">
        <v>46108</v>
      </c>
      <c r="AB1067" s="33">
        <f t="shared" si="676"/>
        <v>3</v>
      </c>
      <c r="AC1067" s="33">
        <f t="shared" si="677"/>
        <v>13</v>
      </c>
      <c r="AD1067" s="33">
        <f t="shared" si="678"/>
        <v>225</v>
      </c>
      <c r="AE1067" s="36">
        <f t="shared" si="679"/>
        <v>0</v>
      </c>
      <c r="AF1067" s="36">
        <f t="shared" si="680"/>
        <v>0</v>
      </c>
      <c r="AG1067" s="36">
        <f t="shared" si="681"/>
        <v>36360.620000000003</v>
      </c>
      <c r="AH1067" s="36">
        <f t="shared" si="682"/>
        <v>0</v>
      </c>
    </row>
    <row r="1068" spans="1:34" x14ac:dyDescent="0.35">
      <c r="A1068" s="31" t="s">
        <v>871</v>
      </c>
      <c r="B1068" s="31" t="s">
        <v>872</v>
      </c>
      <c r="C1068" s="31" t="s">
        <v>545</v>
      </c>
      <c r="D1068" s="31" t="s">
        <v>873</v>
      </c>
      <c r="E1068" s="30">
        <v>45854</v>
      </c>
      <c r="F1068" s="30">
        <v>45884</v>
      </c>
      <c r="G1068" s="31" t="s">
        <v>401</v>
      </c>
      <c r="H1068" s="31">
        <v>-30520.31</v>
      </c>
      <c r="I1068" s="31">
        <v>-4883.25</v>
      </c>
      <c r="J1068" s="31">
        <v>-35403.56</v>
      </c>
      <c r="K1068" s="31">
        <v>-1879.2</v>
      </c>
      <c r="L1068" s="31">
        <v>1879.2</v>
      </c>
      <c r="M1068" s="31" t="s">
        <v>504</v>
      </c>
      <c r="N1068" s="31" t="s">
        <v>544</v>
      </c>
      <c r="P1068" s="65">
        <f t="shared" si="665"/>
        <v>30</v>
      </c>
      <c r="Q1068" t="str">
        <f t="shared" si="666"/>
        <v>Crédito</v>
      </c>
      <c r="R1068">
        <f t="shared" si="667"/>
        <v>15</v>
      </c>
      <c r="S1068">
        <f t="shared" si="668"/>
        <v>8</v>
      </c>
      <c r="T1068">
        <f t="shared" si="669"/>
        <v>2025</v>
      </c>
      <c r="U1068">
        <f t="shared" si="670"/>
        <v>16</v>
      </c>
      <c r="V1068">
        <f t="shared" si="671"/>
        <v>7</v>
      </c>
      <c r="W1068">
        <f t="shared" si="672"/>
        <v>2025</v>
      </c>
      <c r="X1068" s="59">
        <f t="shared" si="673"/>
        <v>30520.31</v>
      </c>
      <c r="Y1068" s="59">
        <f t="shared" si="674"/>
        <v>35403.56</v>
      </c>
      <c r="Z1068" t="str">
        <f t="shared" si="675"/>
        <v>Vencido</v>
      </c>
      <c r="AA1068" s="39">
        <v>46108</v>
      </c>
      <c r="AB1068" s="33">
        <f t="shared" si="676"/>
        <v>3</v>
      </c>
      <c r="AC1068" s="33">
        <f t="shared" si="677"/>
        <v>13</v>
      </c>
      <c r="AD1068" s="33">
        <f t="shared" si="678"/>
        <v>225</v>
      </c>
      <c r="AE1068" s="36">
        <f t="shared" si="679"/>
        <v>0</v>
      </c>
      <c r="AF1068" s="36">
        <f t="shared" si="680"/>
        <v>0</v>
      </c>
      <c r="AG1068" s="36">
        <f t="shared" si="681"/>
        <v>30520.31</v>
      </c>
      <c r="AH1068" s="36">
        <f t="shared" si="682"/>
        <v>0</v>
      </c>
    </row>
    <row r="1069" spans="1:34" x14ac:dyDescent="0.35">
      <c r="A1069" s="31" t="s">
        <v>860</v>
      </c>
      <c r="B1069" s="31" t="s">
        <v>861</v>
      </c>
      <c r="C1069" s="31" t="s">
        <v>798</v>
      </c>
      <c r="D1069" s="31" t="s">
        <v>862</v>
      </c>
      <c r="E1069" s="30">
        <v>45835</v>
      </c>
      <c r="F1069" s="30">
        <v>45865</v>
      </c>
      <c r="G1069" s="31" t="s">
        <v>401</v>
      </c>
      <c r="H1069" s="31">
        <v>-17003.52</v>
      </c>
      <c r="I1069" s="31">
        <v>-2720.56</v>
      </c>
      <c r="J1069" s="31">
        <v>-19724.080000000002</v>
      </c>
      <c r="K1069" s="31">
        <v>-1044</v>
      </c>
      <c r="L1069" s="31">
        <v>1044</v>
      </c>
      <c r="M1069" s="31" t="s">
        <v>504</v>
      </c>
      <c r="N1069" s="31" t="s">
        <v>544</v>
      </c>
      <c r="P1069" s="65">
        <f t="shared" si="665"/>
        <v>30</v>
      </c>
      <c r="Q1069" t="str">
        <f t="shared" si="666"/>
        <v>Crédito</v>
      </c>
      <c r="R1069">
        <f t="shared" si="667"/>
        <v>27</v>
      </c>
      <c r="S1069">
        <f t="shared" si="668"/>
        <v>7</v>
      </c>
      <c r="T1069">
        <f t="shared" si="669"/>
        <v>2025</v>
      </c>
      <c r="U1069">
        <f t="shared" si="670"/>
        <v>27</v>
      </c>
      <c r="V1069">
        <f t="shared" si="671"/>
        <v>6</v>
      </c>
      <c r="W1069">
        <f t="shared" si="672"/>
        <v>2025</v>
      </c>
      <c r="X1069" s="59">
        <f t="shared" si="673"/>
        <v>17003.52</v>
      </c>
      <c r="Y1069" s="59">
        <f t="shared" si="674"/>
        <v>19724.080000000002</v>
      </c>
      <c r="Z1069" t="str">
        <f t="shared" si="675"/>
        <v>Vencido</v>
      </c>
      <c r="AA1069" s="39">
        <v>46108</v>
      </c>
      <c r="AB1069" s="33">
        <f t="shared" si="676"/>
        <v>3</v>
      </c>
      <c r="AC1069" s="33">
        <f t="shared" si="677"/>
        <v>13</v>
      </c>
      <c r="AD1069" s="33">
        <f t="shared" si="678"/>
        <v>244</v>
      </c>
      <c r="AE1069" s="36">
        <f t="shared" si="679"/>
        <v>0</v>
      </c>
      <c r="AF1069" s="36">
        <f t="shared" si="680"/>
        <v>0</v>
      </c>
      <c r="AG1069" s="36">
        <f t="shared" si="681"/>
        <v>17003.52</v>
      </c>
      <c r="AH1069" s="36">
        <f t="shared" si="682"/>
        <v>0</v>
      </c>
    </row>
    <row r="1070" spans="1:34" x14ac:dyDescent="0.35">
      <c r="A1070" s="31" t="s">
        <v>764</v>
      </c>
      <c r="B1070" s="31" t="s">
        <v>765</v>
      </c>
      <c r="C1070" s="31" t="s">
        <v>749</v>
      </c>
      <c r="D1070" s="31" t="s">
        <v>766</v>
      </c>
      <c r="E1070" s="30">
        <v>45635</v>
      </c>
      <c r="F1070" s="30">
        <v>45650</v>
      </c>
      <c r="G1070" s="31" t="s">
        <v>401</v>
      </c>
      <c r="H1070" s="31">
        <v>-48546</v>
      </c>
      <c r="I1070" s="31">
        <v>-7767.36</v>
      </c>
      <c r="J1070" s="31">
        <v>-56313.36</v>
      </c>
      <c r="K1070" s="31">
        <v>-2784</v>
      </c>
      <c r="L1070" s="31">
        <v>2784</v>
      </c>
      <c r="M1070" s="31" t="s">
        <v>504</v>
      </c>
      <c r="N1070" s="31" t="s">
        <v>544</v>
      </c>
      <c r="P1070" s="65">
        <f t="shared" si="665"/>
        <v>15</v>
      </c>
      <c r="Q1070" t="str">
        <f t="shared" si="666"/>
        <v>Crédito</v>
      </c>
      <c r="R1070">
        <f t="shared" si="667"/>
        <v>24</v>
      </c>
      <c r="S1070">
        <f t="shared" si="668"/>
        <v>12</v>
      </c>
      <c r="T1070">
        <f t="shared" si="669"/>
        <v>2024</v>
      </c>
      <c r="U1070">
        <f t="shared" si="670"/>
        <v>9</v>
      </c>
      <c r="V1070">
        <f t="shared" si="671"/>
        <v>12</v>
      </c>
      <c r="W1070">
        <f t="shared" si="672"/>
        <v>2024</v>
      </c>
      <c r="X1070" s="59">
        <f t="shared" si="673"/>
        <v>48546</v>
      </c>
      <c r="Y1070" s="59">
        <f t="shared" si="674"/>
        <v>56313.36</v>
      </c>
      <c r="Z1070" t="str">
        <f t="shared" si="675"/>
        <v>Vencido</v>
      </c>
      <c r="AA1070" s="39">
        <v>46108</v>
      </c>
      <c r="AB1070" s="33">
        <f t="shared" si="676"/>
        <v>3</v>
      </c>
      <c r="AC1070" s="33">
        <f t="shared" si="677"/>
        <v>13</v>
      </c>
      <c r="AD1070" s="33">
        <f t="shared" si="678"/>
        <v>459</v>
      </c>
      <c r="AE1070" s="36">
        <f t="shared" si="679"/>
        <v>0</v>
      </c>
      <c r="AF1070" s="36">
        <f t="shared" si="680"/>
        <v>0</v>
      </c>
      <c r="AG1070" s="36">
        <f t="shared" si="681"/>
        <v>48546</v>
      </c>
      <c r="AH1070" s="36">
        <f t="shared" si="682"/>
        <v>0</v>
      </c>
    </row>
    <row r="1071" spans="1:34" x14ac:dyDescent="0.35">
      <c r="A1071" s="31" t="s">
        <v>754</v>
      </c>
      <c r="B1071" s="31" t="s">
        <v>755</v>
      </c>
      <c r="C1071" s="31" t="s">
        <v>549</v>
      </c>
      <c r="D1071" s="31" t="s">
        <v>756</v>
      </c>
      <c r="E1071" s="30">
        <v>45597</v>
      </c>
      <c r="F1071" s="30">
        <v>45627</v>
      </c>
      <c r="G1071" s="31" t="s">
        <v>401</v>
      </c>
      <c r="H1071" s="31">
        <v>-64633.93</v>
      </c>
      <c r="I1071" s="31">
        <v>-10341.51</v>
      </c>
      <c r="J1071" s="31">
        <v>-74975.44</v>
      </c>
      <c r="K1071" s="31">
        <v>-3741.7</v>
      </c>
      <c r="L1071" s="31">
        <v>3741.7</v>
      </c>
      <c r="M1071" s="31" t="s">
        <v>504</v>
      </c>
      <c r="N1071" s="31" t="s">
        <v>544</v>
      </c>
      <c r="P1071" s="65">
        <f t="shared" si="665"/>
        <v>30</v>
      </c>
      <c r="Q1071" t="str">
        <f t="shared" si="666"/>
        <v>Crédito</v>
      </c>
      <c r="R1071">
        <f t="shared" si="667"/>
        <v>1</v>
      </c>
      <c r="S1071">
        <f t="shared" si="668"/>
        <v>12</v>
      </c>
      <c r="T1071">
        <f t="shared" si="669"/>
        <v>2024</v>
      </c>
      <c r="U1071">
        <f t="shared" si="670"/>
        <v>1</v>
      </c>
      <c r="V1071">
        <f t="shared" si="671"/>
        <v>11</v>
      </c>
      <c r="W1071">
        <f t="shared" si="672"/>
        <v>2024</v>
      </c>
      <c r="X1071" s="59">
        <f t="shared" si="673"/>
        <v>64633.93</v>
      </c>
      <c r="Y1071" s="59">
        <f t="shared" si="674"/>
        <v>74975.44</v>
      </c>
      <c r="Z1071" t="str">
        <f t="shared" si="675"/>
        <v>Vencido</v>
      </c>
      <c r="AA1071" s="39">
        <v>46108</v>
      </c>
      <c r="AB1071" s="33">
        <f t="shared" si="676"/>
        <v>3</v>
      </c>
      <c r="AC1071" s="33">
        <f t="shared" si="677"/>
        <v>13</v>
      </c>
      <c r="AD1071" s="33">
        <f t="shared" si="678"/>
        <v>482</v>
      </c>
      <c r="AE1071" s="36">
        <f t="shared" si="679"/>
        <v>0</v>
      </c>
      <c r="AF1071" s="36">
        <f t="shared" si="680"/>
        <v>0</v>
      </c>
      <c r="AG1071" s="36">
        <f t="shared" si="681"/>
        <v>64633.93</v>
      </c>
      <c r="AH1071" s="36">
        <f t="shared" si="682"/>
        <v>0</v>
      </c>
    </row>
    <row r="1072" spans="1:34" x14ac:dyDescent="0.35">
      <c r="A1072" s="31" t="s">
        <v>757</v>
      </c>
      <c r="B1072" s="31" t="s">
        <v>758</v>
      </c>
      <c r="C1072" s="31" t="s">
        <v>549</v>
      </c>
      <c r="D1072" s="31" t="s">
        <v>759</v>
      </c>
      <c r="E1072" s="30">
        <v>45597</v>
      </c>
      <c r="F1072" s="30">
        <v>45627</v>
      </c>
      <c r="G1072" s="31" t="s">
        <v>401</v>
      </c>
      <c r="H1072" s="31">
        <v>-41037.410000000003</v>
      </c>
      <c r="I1072" s="31">
        <v>-6565.99</v>
      </c>
      <c r="J1072" s="31">
        <v>-47603.4</v>
      </c>
      <c r="K1072" s="31">
        <v>-2375.6799999999998</v>
      </c>
      <c r="L1072" s="31">
        <v>2375.6799999999998</v>
      </c>
      <c r="M1072" s="31" t="s">
        <v>504</v>
      </c>
      <c r="N1072" s="31" t="s">
        <v>544</v>
      </c>
      <c r="P1072" s="65">
        <f t="shared" si="665"/>
        <v>30</v>
      </c>
      <c r="Q1072" t="str">
        <f t="shared" si="666"/>
        <v>Crédito</v>
      </c>
      <c r="R1072">
        <f t="shared" si="667"/>
        <v>1</v>
      </c>
      <c r="S1072">
        <f t="shared" si="668"/>
        <v>12</v>
      </c>
      <c r="T1072">
        <f t="shared" si="669"/>
        <v>2024</v>
      </c>
      <c r="U1072">
        <f t="shared" si="670"/>
        <v>1</v>
      </c>
      <c r="V1072">
        <f t="shared" si="671"/>
        <v>11</v>
      </c>
      <c r="W1072">
        <f t="shared" si="672"/>
        <v>2024</v>
      </c>
      <c r="X1072" s="59">
        <f t="shared" si="673"/>
        <v>41037.410000000003</v>
      </c>
      <c r="Y1072" s="59">
        <f t="shared" si="674"/>
        <v>47603.4</v>
      </c>
      <c r="Z1072" t="str">
        <f t="shared" si="675"/>
        <v>Vencido</v>
      </c>
      <c r="AA1072" s="39">
        <v>46108</v>
      </c>
      <c r="AB1072" s="33">
        <f t="shared" si="676"/>
        <v>3</v>
      </c>
      <c r="AC1072" s="33">
        <f t="shared" si="677"/>
        <v>13</v>
      </c>
      <c r="AD1072" s="33">
        <f t="shared" si="678"/>
        <v>482</v>
      </c>
      <c r="AE1072" s="36">
        <f t="shared" si="679"/>
        <v>0</v>
      </c>
      <c r="AF1072" s="36">
        <f t="shared" si="680"/>
        <v>0</v>
      </c>
      <c r="AG1072" s="36">
        <f t="shared" si="681"/>
        <v>41037.410000000003</v>
      </c>
      <c r="AH1072" s="36">
        <f t="shared" si="682"/>
        <v>0</v>
      </c>
    </row>
    <row r="1073" spans="1:34" x14ac:dyDescent="0.35">
      <c r="A1073" s="31" t="s">
        <v>751</v>
      </c>
      <c r="B1073" s="31" t="s">
        <v>752</v>
      </c>
      <c r="C1073" s="31" t="s">
        <v>549</v>
      </c>
      <c r="D1073" s="31" t="s">
        <v>753</v>
      </c>
      <c r="E1073" s="30">
        <v>45600</v>
      </c>
      <c r="F1073" s="30">
        <v>45630</v>
      </c>
      <c r="G1073" s="31" t="s">
        <v>395</v>
      </c>
      <c r="H1073" s="31">
        <v>-10340</v>
      </c>
      <c r="I1073" s="31">
        <v>-1654.4</v>
      </c>
      <c r="J1073" s="31">
        <v>-11994.4</v>
      </c>
      <c r="K1073" s="31">
        <v>-11994.4</v>
      </c>
      <c r="L1073" s="31">
        <v>11994.4</v>
      </c>
      <c r="M1073" s="31" t="s">
        <v>504</v>
      </c>
      <c r="N1073" s="31" t="s">
        <v>544</v>
      </c>
      <c r="P1073" s="65">
        <f t="shared" si="665"/>
        <v>30</v>
      </c>
      <c r="Q1073" t="str">
        <f t="shared" si="666"/>
        <v>Crédito</v>
      </c>
      <c r="R1073">
        <f t="shared" si="667"/>
        <v>4</v>
      </c>
      <c r="S1073">
        <f t="shared" si="668"/>
        <v>12</v>
      </c>
      <c r="T1073">
        <f t="shared" si="669"/>
        <v>2024</v>
      </c>
      <c r="U1073">
        <f t="shared" si="670"/>
        <v>4</v>
      </c>
      <c r="V1073">
        <f t="shared" si="671"/>
        <v>11</v>
      </c>
      <c r="W1073">
        <f t="shared" si="672"/>
        <v>2024</v>
      </c>
      <c r="X1073" s="59">
        <f t="shared" si="673"/>
        <v>10340</v>
      </c>
      <c r="Y1073" s="59">
        <f t="shared" si="674"/>
        <v>11994.4</v>
      </c>
      <c r="Z1073" t="str">
        <f t="shared" si="675"/>
        <v>Vencido</v>
      </c>
      <c r="AA1073" s="39">
        <v>46108</v>
      </c>
      <c r="AB1073" s="33">
        <f t="shared" ref="AB1073" si="683">MONTH(AA1073)</f>
        <v>3</v>
      </c>
      <c r="AC1073" s="33">
        <f t="shared" ref="AC1073" si="684">WEEKNUM(AA1073)</f>
        <v>13</v>
      </c>
      <c r="AD1073" s="33">
        <f t="shared" ref="AD1073" si="685">IF(Z1073="Vencido",AA1073-F1073+1,0)</f>
        <v>479</v>
      </c>
      <c r="AE1073" s="36">
        <f t="shared" ref="AE1073" si="686">IF(AD1073&gt;0,IF(AD1073&lt;31,X1073,0),0)</f>
        <v>0</v>
      </c>
      <c r="AF1073" s="36">
        <f t="shared" ref="AF1073" si="687">IF(AD1073&gt;30,IF(AD1073&lt;61,X1073,0),0)</f>
        <v>0</v>
      </c>
      <c r="AG1073" s="36">
        <f t="shared" ref="AG1073" si="688">IF(AD1073&gt;60,X1073,0)</f>
        <v>10340</v>
      </c>
      <c r="AH1073" s="36">
        <f t="shared" ref="AH1073" si="689">IF(Z1073="Vigente",X1073,0)</f>
        <v>0</v>
      </c>
    </row>
    <row r="1074" spans="1:34" x14ac:dyDescent="0.35">
      <c r="A1074" s="31" t="s">
        <v>1620</v>
      </c>
      <c r="B1074" s="31" t="s">
        <v>1621</v>
      </c>
      <c r="C1074" s="31" t="s">
        <v>400</v>
      </c>
      <c r="D1074" s="31" t="s">
        <v>1622</v>
      </c>
      <c r="E1074" s="30">
        <v>46094</v>
      </c>
      <c r="F1074" s="30">
        <v>46124</v>
      </c>
      <c r="G1074" s="31" t="s">
        <v>395</v>
      </c>
      <c r="H1074" s="31">
        <v>-1200</v>
      </c>
      <c r="I1074" s="31">
        <v>-192</v>
      </c>
      <c r="J1074" s="31">
        <v>-1392</v>
      </c>
      <c r="K1074" s="31">
        <v>-1392</v>
      </c>
      <c r="L1074" s="31">
        <v>1392</v>
      </c>
      <c r="M1074" s="31" t="s">
        <v>504</v>
      </c>
      <c r="N1074" s="31" t="s">
        <v>544</v>
      </c>
      <c r="P1074" s="65">
        <f t="shared" ref="P1074:P1137" si="690">+F1074-E1074</f>
        <v>30</v>
      </c>
      <c r="Q1074" t="str">
        <f t="shared" ref="Q1074:Q1137" si="691">IF(P1074&gt;1,"Crédito","Contado")</f>
        <v>Crédito</v>
      </c>
      <c r="R1074">
        <f t="shared" ref="R1074:R1137" si="692">DAY(F1074)</f>
        <v>12</v>
      </c>
      <c r="S1074">
        <f t="shared" ref="S1074:S1137" si="693">MONTH(F1074)</f>
        <v>4</v>
      </c>
      <c r="T1074">
        <f t="shared" ref="T1074:T1137" si="694">YEAR(F1074)</f>
        <v>2026</v>
      </c>
      <c r="U1074">
        <f t="shared" ref="U1074:U1137" si="695">DAY(E1074)</f>
        <v>13</v>
      </c>
      <c r="V1074">
        <f t="shared" ref="V1074:V1137" si="696">MONTH(E1074)</f>
        <v>3</v>
      </c>
      <c r="W1074">
        <f t="shared" ref="W1074:W1137" si="697">YEAR(E1074)</f>
        <v>2026</v>
      </c>
      <c r="X1074" s="59">
        <f t="shared" ref="X1074:X1137" si="698">+H1074*-1</f>
        <v>1200</v>
      </c>
      <c r="Y1074" s="59">
        <f t="shared" ref="Y1074:Y1137" si="699">+J1074*-1</f>
        <v>1392</v>
      </c>
      <c r="Z1074" t="str">
        <f t="shared" ref="Z1074:Z1137" si="700">IF(F1074&gt;AA1074,"Vigente","Vencido")</f>
        <v>Vigente</v>
      </c>
      <c r="AA1074" s="39">
        <v>46101</v>
      </c>
      <c r="AB1074" s="33">
        <f t="shared" ref="AB1074:AB1137" si="701">MONTH(AA1074)</f>
        <v>3</v>
      </c>
      <c r="AC1074" s="33">
        <f t="shared" ref="AC1074:AC1137" si="702">WEEKNUM(AA1074)</f>
        <v>12</v>
      </c>
      <c r="AD1074" s="33">
        <f t="shared" ref="AD1074:AD1137" si="703">IF(Z1074="Vencido",AA1074-F1074+1,0)</f>
        <v>0</v>
      </c>
      <c r="AE1074" s="36">
        <f t="shared" ref="AE1074:AE1137" si="704">IF(AD1074&gt;0,IF(AD1074&lt;31,X1074,0),0)</f>
        <v>0</v>
      </c>
      <c r="AF1074" s="36">
        <f t="shared" ref="AF1074:AF1137" si="705">IF(AD1074&gt;30,IF(AD1074&lt;61,X1074,0),0)</f>
        <v>0</v>
      </c>
      <c r="AG1074" s="36">
        <f t="shared" ref="AG1074:AG1137" si="706">IF(AD1074&gt;60,X1074,0)</f>
        <v>0</v>
      </c>
      <c r="AH1074" s="36">
        <f t="shared" ref="AH1074:AH1137" si="707">IF(Z1074="Vigente",X1074,0)</f>
        <v>1200</v>
      </c>
    </row>
    <row r="1075" spans="1:34" x14ac:dyDescent="0.35">
      <c r="A1075" s="31" t="s">
        <v>1623</v>
      </c>
      <c r="B1075" s="31" t="s">
        <v>1624</v>
      </c>
      <c r="C1075" s="31" t="s">
        <v>414</v>
      </c>
      <c r="D1075" s="31" t="s">
        <v>1625</v>
      </c>
      <c r="E1075" s="30">
        <v>46098</v>
      </c>
      <c r="F1075" s="30">
        <v>46128</v>
      </c>
      <c r="G1075" s="31" t="s">
        <v>395</v>
      </c>
      <c r="H1075" s="31">
        <v>-5800</v>
      </c>
      <c r="I1075" s="31">
        <v>-928</v>
      </c>
      <c r="J1075" s="31">
        <v>-6728</v>
      </c>
      <c r="K1075" s="31">
        <v>-6728</v>
      </c>
      <c r="L1075" s="31">
        <v>6728</v>
      </c>
      <c r="M1075" s="31" t="s">
        <v>504</v>
      </c>
      <c r="N1075" s="31" t="s">
        <v>544</v>
      </c>
      <c r="P1075" s="65">
        <f t="shared" si="690"/>
        <v>30</v>
      </c>
      <c r="Q1075" t="str">
        <f t="shared" si="691"/>
        <v>Crédito</v>
      </c>
      <c r="R1075">
        <f t="shared" si="692"/>
        <v>16</v>
      </c>
      <c r="S1075">
        <f t="shared" si="693"/>
        <v>4</v>
      </c>
      <c r="T1075">
        <f t="shared" si="694"/>
        <v>2026</v>
      </c>
      <c r="U1075">
        <f t="shared" si="695"/>
        <v>17</v>
      </c>
      <c r="V1075">
        <f t="shared" si="696"/>
        <v>3</v>
      </c>
      <c r="W1075">
        <f t="shared" si="697"/>
        <v>2026</v>
      </c>
      <c r="X1075" s="59">
        <f t="shared" si="698"/>
        <v>5800</v>
      </c>
      <c r="Y1075" s="59">
        <f t="shared" si="699"/>
        <v>6728</v>
      </c>
      <c r="Z1075" t="str">
        <f t="shared" si="700"/>
        <v>Vigente</v>
      </c>
      <c r="AA1075" s="39">
        <v>46101</v>
      </c>
      <c r="AB1075" s="33">
        <f t="shared" si="701"/>
        <v>3</v>
      </c>
      <c r="AC1075" s="33">
        <f t="shared" si="702"/>
        <v>12</v>
      </c>
      <c r="AD1075" s="33">
        <f t="shared" si="703"/>
        <v>0</v>
      </c>
      <c r="AE1075" s="36">
        <f t="shared" si="704"/>
        <v>0</v>
      </c>
      <c r="AF1075" s="36">
        <f t="shared" si="705"/>
        <v>0</v>
      </c>
      <c r="AG1075" s="36">
        <f t="shared" si="706"/>
        <v>0</v>
      </c>
      <c r="AH1075" s="36">
        <f t="shared" si="707"/>
        <v>5800</v>
      </c>
    </row>
    <row r="1076" spans="1:34" x14ac:dyDescent="0.35">
      <c r="A1076" s="31" t="s">
        <v>1626</v>
      </c>
      <c r="B1076" s="31" t="s">
        <v>1627</v>
      </c>
      <c r="C1076" s="31" t="s">
        <v>414</v>
      </c>
      <c r="D1076" s="31" t="s">
        <v>1628</v>
      </c>
      <c r="E1076" s="30">
        <v>46099</v>
      </c>
      <c r="F1076" s="30">
        <v>46129</v>
      </c>
      <c r="G1076" s="31" t="s">
        <v>395</v>
      </c>
      <c r="H1076" s="31">
        <v>-11000</v>
      </c>
      <c r="I1076" s="31">
        <v>-1760</v>
      </c>
      <c r="J1076" s="31">
        <v>-12760</v>
      </c>
      <c r="K1076" s="31">
        <v>-12760</v>
      </c>
      <c r="L1076" s="31">
        <v>12760</v>
      </c>
      <c r="M1076" s="31" t="s">
        <v>504</v>
      </c>
      <c r="N1076" s="31" t="s">
        <v>544</v>
      </c>
      <c r="P1076" s="65">
        <f t="shared" si="690"/>
        <v>30</v>
      </c>
      <c r="Q1076" t="str">
        <f t="shared" si="691"/>
        <v>Crédito</v>
      </c>
      <c r="R1076">
        <f t="shared" si="692"/>
        <v>17</v>
      </c>
      <c r="S1076">
        <f t="shared" si="693"/>
        <v>4</v>
      </c>
      <c r="T1076">
        <f t="shared" si="694"/>
        <v>2026</v>
      </c>
      <c r="U1076">
        <f t="shared" si="695"/>
        <v>18</v>
      </c>
      <c r="V1076">
        <f t="shared" si="696"/>
        <v>3</v>
      </c>
      <c r="W1076">
        <f t="shared" si="697"/>
        <v>2026</v>
      </c>
      <c r="X1076" s="59">
        <f t="shared" si="698"/>
        <v>11000</v>
      </c>
      <c r="Y1076" s="59">
        <f t="shared" si="699"/>
        <v>12760</v>
      </c>
      <c r="Z1076" t="str">
        <f t="shared" si="700"/>
        <v>Vigente</v>
      </c>
      <c r="AA1076" s="39">
        <v>46101</v>
      </c>
      <c r="AB1076" s="33">
        <f t="shared" si="701"/>
        <v>3</v>
      </c>
      <c r="AC1076" s="33">
        <f t="shared" si="702"/>
        <v>12</v>
      </c>
      <c r="AD1076" s="33">
        <f t="shared" si="703"/>
        <v>0</v>
      </c>
      <c r="AE1076" s="36">
        <f t="shared" si="704"/>
        <v>0</v>
      </c>
      <c r="AF1076" s="36">
        <f t="shared" si="705"/>
        <v>0</v>
      </c>
      <c r="AG1076" s="36">
        <f t="shared" si="706"/>
        <v>0</v>
      </c>
      <c r="AH1076" s="36">
        <f t="shared" si="707"/>
        <v>11000</v>
      </c>
    </row>
    <row r="1077" spans="1:34" x14ac:dyDescent="0.35">
      <c r="A1077" s="31" t="s">
        <v>1629</v>
      </c>
      <c r="B1077" s="31" t="s">
        <v>1630</v>
      </c>
      <c r="C1077" s="31" t="s">
        <v>920</v>
      </c>
      <c r="D1077" s="31" t="s">
        <v>1631</v>
      </c>
      <c r="E1077" s="30">
        <v>46099</v>
      </c>
      <c r="F1077" s="30">
        <v>46129</v>
      </c>
      <c r="G1077" s="31" t="s">
        <v>395</v>
      </c>
      <c r="H1077" s="31">
        <v>-16250</v>
      </c>
      <c r="I1077" s="31"/>
      <c r="J1077" s="31">
        <v>-16250</v>
      </c>
      <c r="K1077" s="31">
        <v>-16250</v>
      </c>
      <c r="L1077" s="31">
        <v>16250</v>
      </c>
      <c r="M1077" s="31" t="s">
        <v>504</v>
      </c>
      <c r="N1077" s="31" t="s">
        <v>544</v>
      </c>
      <c r="P1077" s="65">
        <f t="shared" si="690"/>
        <v>30</v>
      </c>
      <c r="Q1077" t="str">
        <f t="shared" si="691"/>
        <v>Crédito</v>
      </c>
      <c r="R1077">
        <f t="shared" si="692"/>
        <v>17</v>
      </c>
      <c r="S1077">
        <f t="shared" si="693"/>
        <v>4</v>
      </c>
      <c r="T1077">
        <f t="shared" si="694"/>
        <v>2026</v>
      </c>
      <c r="U1077">
        <f t="shared" si="695"/>
        <v>18</v>
      </c>
      <c r="V1077">
        <f t="shared" si="696"/>
        <v>3</v>
      </c>
      <c r="W1077">
        <f t="shared" si="697"/>
        <v>2026</v>
      </c>
      <c r="X1077" s="59">
        <f t="shared" si="698"/>
        <v>16250</v>
      </c>
      <c r="Y1077" s="59">
        <f t="shared" si="699"/>
        <v>16250</v>
      </c>
      <c r="Z1077" t="str">
        <f t="shared" si="700"/>
        <v>Vigente</v>
      </c>
      <c r="AA1077" s="39">
        <v>46101</v>
      </c>
      <c r="AB1077" s="33">
        <f t="shared" si="701"/>
        <v>3</v>
      </c>
      <c r="AC1077" s="33">
        <f t="shared" si="702"/>
        <v>12</v>
      </c>
      <c r="AD1077" s="33">
        <f t="shared" si="703"/>
        <v>0</v>
      </c>
      <c r="AE1077" s="36">
        <f t="shared" si="704"/>
        <v>0</v>
      </c>
      <c r="AF1077" s="36">
        <f t="shared" si="705"/>
        <v>0</v>
      </c>
      <c r="AG1077" s="36">
        <f t="shared" si="706"/>
        <v>0</v>
      </c>
      <c r="AH1077" s="36">
        <f t="shared" si="707"/>
        <v>16250</v>
      </c>
    </row>
    <row r="1078" spans="1:34" x14ac:dyDescent="0.35">
      <c r="A1078" s="31" t="s">
        <v>1632</v>
      </c>
      <c r="B1078" s="31" t="s">
        <v>1633</v>
      </c>
      <c r="C1078" s="31" t="s">
        <v>1183</v>
      </c>
      <c r="D1078" s="31" t="s">
        <v>1634</v>
      </c>
      <c r="E1078" s="30">
        <v>46093</v>
      </c>
      <c r="F1078" s="30">
        <v>46123</v>
      </c>
      <c r="G1078" s="31" t="s">
        <v>401</v>
      </c>
      <c r="H1078" s="31">
        <v>-38839.46</v>
      </c>
      <c r="I1078" s="31">
        <v>-6214.31</v>
      </c>
      <c r="J1078" s="31">
        <v>-45053.77</v>
      </c>
      <c r="K1078" s="31">
        <v>-2552</v>
      </c>
      <c r="L1078" s="31">
        <v>2552</v>
      </c>
      <c r="M1078" s="31" t="s">
        <v>504</v>
      </c>
      <c r="N1078" s="31" t="s">
        <v>544</v>
      </c>
      <c r="P1078" s="65">
        <f t="shared" si="690"/>
        <v>30</v>
      </c>
      <c r="Q1078" t="str">
        <f t="shared" si="691"/>
        <v>Crédito</v>
      </c>
      <c r="R1078">
        <f t="shared" si="692"/>
        <v>11</v>
      </c>
      <c r="S1078">
        <f t="shared" si="693"/>
        <v>4</v>
      </c>
      <c r="T1078">
        <f t="shared" si="694"/>
        <v>2026</v>
      </c>
      <c r="U1078">
        <f t="shared" si="695"/>
        <v>12</v>
      </c>
      <c r="V1078">
        <f t="shared" si="696"/>
        <v>3</v>
      </c>
      <c r="W1078">
        <f t="shared" si="697"/>
        <v>2026</v>
      </c>
      <c r="X1078" s="59">
        <f t="shared" si="698"/>
        <v>38839.46</v>
      </c>
      <c r="Y1078" s="59">
        <f t="shared" si="699"/>
        <v>45053.77</v>
      </c>
      <c r="Z1078" t="str">
        <f t="shared" si="700"/>
        <v>Vigente</v>
      </c>
      <c r="AA1078" s="39">
        <v>46101</v>
      </c>
      <c r="AB1078" s="33">
        <f t="shared" si="701"/>
        <v>3</v>
      </c>
      <c r="AC1078" s="33">
        <f t="shared" si="702"/>
        <v>12</v>
      </c>
      <c r="AD1078" s="33">
        <f t="shared" si="703"/>
        <v>0</v>
      </c>
      <c r="AE1078" s="36">
        <f t="shared" si="704"/>
        <v>0</v>
      </c>
      <c r="AF1078" s="36">
        <f t="shared" si="705"/>
        <v>0</v>
      </c>
      <c r="AG1078" s="36">
        <f t="shared" si="706"/>
        <v>0</v>
      </c>
      <c r="AH1078" s="36">
        <f t="shared" si="707"/>
        <v>38839.46</v>
      </c>
    </row>
    <row r="1079" spans="1:34" x14ac:dyDescent="0.35">
      <c r="A1079" s="31" t="s">
        <v>1635</v>
      </c>
      <c r="B1079" s="31" t="s">
        <v>1636</v>
      </c>
      <c r="C1079" s="31" t="s">
        <v>801</v>
      </c>
      <c r="D1079" s="31" t="s">
        <v>1637</v>
      </c>
      <c r="E1079" s="30">
        <v>46092</v>
      </c>
      <c r="F1079" s="30">
        <v>46122</v>
      </c>
      <c r="G1079" s="31" t="s">
        <v>395</v>
      </c>
      <c r="H1079" s="31">
        <v>-24930</v>
      </c>
      <c r="I1079" s="31">
        <v>-3988.8</v>
      </c>
      <c r="J1079" s="31">
        <v>-28918.799999999999</v>
      </c>
      <c r="K1079" s="31">
        <v>-28918.799999999999</v>
      </c>
      <c r="L1079" s="31">
        <v>28918.799999999999</v>
      </c>
      <c r="M1079" s="31" t="s">
        <v>504</v>
      </c>
      <c r="N1079" s="31" t="s">
        <v>544</v>
      </c>
      <c r="P1079" s="65">
        <f t="shared" si="690"/>
        <v>30</v>
      </c>
      <c r="Q1079" t="str">
        <f t="shared" si="691"/>
        <v>Crédito</v>
      </c>
      <c r="R1079">
        <f t="shared" si="692"/>
        <v>10</v>
      </c>
      <c r="S1079">
        <f t="shared" si="693"/>
        <v>4</v>
      </c>
      <c r="T1079">
        <f t="shared" si="694"/>
        <v>2026</v>
      </c>
      <c r="U1079">
        <f t="shared" si="695"/>
        <v>11</v>
      </c>
      <c r="V1079">
        <f t="shared" si="696"/>
        <v>3</v>
      </c>
      <c r="W1079">
        <f t="shared" si="697"/>
        <v>2026</v>
      </c>
      <c r="X1079" s="59">
        <f t="shared" si="698"/>
        <v>24930</v>
      </c>
      <c r="Y1079" s="59">
        <f t="shared" si="699"/>
        <v>28918.799999999999</v>
      </c>
      <c r="Z1079" t="str">
        <f t="shared" si="700"/>
        <v>Vigente</v>
      </c>
      <c r="AA1079" s="39">
        <v>46101</v>
      </c>
      <c r="AB1079" s="33">
        <f t="shared" si="701"/>
        <v>3</v>
      </c>
      <c r="AC1079" s="33">
        <f t="shared" si="702"/>
        <v>12</v>
      </c>
      <c r="AD1079" s="33">
        <f t="shared" si="703"/>
        <v>0</v>
      </c>
      <c r="AE1079" s="36">
        <f t="shared" si="704"/>
        <v>0</v>
      </c>
      <c r="AF1079" s="36">
        <f t="shared" si="705"/>
        <v>0</v>
      </c>
      <c r="AG1079" s="36">
        <f t="shared" si="706"/>
        <v>0</v>
      </c>
      <c r="AH1079" s="36">
        <f t="shared" si="707"/>
        <v>24930</v>
      </c>
    </row>
    <row r="1080" spans="1:34" x14ac:dyDescent="0.35">
      <c r="A1080" s="31" t="s">
        <v>1593</v>
      </c>
      <c r="B1080" s="31" t="s">
        <v>1594</v>
      </c>
      <c r="C1080" s="31" t="s">
        <v>801</v>
      </c>
      <c r="D1080" s="31" t="s">
        <v>1595</v>
      </c>
      <c r="E1080" s="30">
        <v>46092</v>
      </c>
      <c r="F1080" s="30">
        <v>46122</v>
      </c>
      <c r="G1080" s="31" t="s">
        <v>395</v>
      </c>
      <c r="H1080" s="31">
        <v>-19944</v>
      </c>
      <c r="I1080" s="31">
        <v>-3191.04</v>
      </c>
      <c r="J1080" s="31">
        <v>-23135.040000000001</v>
      </c>
      <c r="K1080" s="31">
        <v>-23135.040000000001</v>
      </c>
      <c r="L1080" s="31">
        <v>23135.040000000001</v>
      </c>
      <c r="M1080" s="31" t="s">
        <v>504</v>
      </c>
      <c r="N1080" s="31" t="s">
        <v>544</v>
      </c>
      <c r="P1080" s="65">
        <f t="shared" si="690"/>
        <v>30</v>
      </c>
      <c r="Q1080" t="str">
        <f t="shared" si="691"/>
        <v>Crédito</v>
      </c>
      <c r="R1080">
        <f t="shared" si="692"/>
        <v>10</v>
      </c>
      <c r="S1080">
        <f t="shared" si="693"/>
        <v>4</v>
      </c>
      <c r="T1080">
        <f t="shared" si="694"/>
        <v>2026</v>
      </c>
      <c r="U1080">
        <f t="shared" si="695"/>
        <v>11</v>
      </c>
      <c r="V1080">
        <f t="shared" si="696"/>
        <v>3</v>
      </c>
      <c r="W1080">
        <f t="shared" si="697"/>
        <v>2026</v>
      </c>
      <c r="X1080" s="59">
        <f t="shared" si="698"/>
        <v>19944</v>
      </c>
      <c r="Y1080" s="59">
        <f t="shared" si="699"/>
        <v>23135.040000000001</v>
      </c>
      <c r="Z1080" t="str">
        <f t="shared" si="700"/>
        <v>Vigente</v>
      </c>
      <c r="AA1080" s="39">
        <v>46101</v>
      </c>
      <c r="AB1080" s="33">
        <f t="shared" si="701"/>
        <v>3</v>
      </c>
      <c r="AC1080" s="33">
        <f t="shared" si="702"/>
        <v>12</v>
      </c>
      <c r="AD1080" s="33">
        <f t="shared" si="703"/>
        <v>0</v>
      </c>
      <c r="AE1080" s="36">
        <f t="shared" si="704"/>
        <v>0</v>
      </c>
      <c r="AF1080" s="36">
        <f t="shared" si="705"/>
        <v>0</v>
      </c>
      <c r="AG1080" s="36">
        <f t="shared" si="706"/>
        <v>0</v>
      </c>
      <c r="AH1080" s="36">
        <f t="shared" si="707"/>
        <v>19944</v>
      </c>
    </row>
    <row r="1081" spans="1:34" x14ac:dyDescent="0.35">
      <c r="A1081" s="31" t="s">
        <v>1596</v>
      </c>
      <c r="B1081" s="31" t="s">
        <v>1597</v>
      </c>
      <c r="C1081" s="31" t="s">
        <v>920</v>
      </c>
      <c r="D1081" s="31" t="s">
        <v>1598</v>
      </c>
      <c r="E1081" s="30">
        <v>46088</v>
      </c>
      <c r="F1081" s="30">
        <v>46118</v>
      </c>
      <c r="G1081" s="31" t="s">
        <v>395</v>
      </c>
      <c r="H1081" s="31">
        <v>-6800</v>
      </c>
      <c r="I1081" s="31"/>
      <c r="J1081" s="31">
        <v>-6800</v>
      </c>
      <c r="K1081" s="31">
        <v>-6800</v>
      </c>
      <c r="L1081" s="31">
        <v>6800</v>
      </c>
      <c r="M1081" s="31" t="s">
        <v>504</v>
      </c>
      <c r="N1081" s="31" t="s">
        <v>544</v>
      </c>
      <c r="P1081" s="65">
        <f t="shared" si="690"/>
        <v>30</v>
      </c>
      <c r="Q1081" t="str">
        <f t="shared" si="691"/>
        <v>Crédito</v>
      </c>
      <c r="R1081">
        <f t="shared" si="692"/>
        <v>6</v>
      </c>
      <c r="S1081">
        <f t="shared" si="693"/>
        <v>4</v>
      </c>
      <c r="T1081">
        <f t="shared" si="694"/>
        <v>2026</v>
      </c>
      <c r="U1081">
        <f t="shared" si="695"/>
        <v>7</v>
      </c>
      <c r="V1081">
        <f t="shared" si="696"/>
        <v>3</v>
      </c>
      <c r="W1081">
        <f t="shared" si="697"/>
        <v>2026</v>
      </c>
      <c r="X1081" s="59">
        <f t="shared" si="698"/>
        <v>6800</v>
      </c>
      <c r="Y1081" s="59">
        <f t="shared" si="699"/>
        <v>6800</v>
      </c>
      <c r="Z1081" t="str">
        <f t="shared" si="700"/>
        <v>Vigente</v>
      </c>
      <c r="AA1081" s="39">
        <v>46101</v>
      </c>
      <c r="AB1081" s="33">
        <f t="shared" si="701"/>
        <v>3</v>
      </c>
      <c r="AC1081" s="33">
        <f t="shared" si="702"/>
        <v>12</v>
      </c>
      <c r="AD1081" s="33">
        <f t="shared" si="703"/>
        <v>0</v>
      </c>
      <c r="AE1081" s="36">
        <f t="shared" si="704"/>
        <v>0</v>
      </c>
      <c r="AF1081" s="36">
        <f t="shared" si="705"/>
        <v>0</v>
      </c>
      <c r="AG1081" s="36">
        <f t="shared" si="706"/>
        <v>0</v>
      </c>
      <c r="AH1081" s="36">
        <f t="shared" si="707"/>
        <v>6800</v>
      </c>
    </row>
    <row r="1082" spans="1:34" x14ac:dyDescent="0.35">
      <c r="A1082" s="31" t="s">
        <v>1599</v>
      </c>
      <c r="B1082" s="31" t="s">
        <v>1600</v>
      </c>
      <c r="C1082" s="31" t="s">
        <v>920</v>
      </c>
      <c r="D1082" s="31" t="s">
        <v>1601</v>
      </c>
      <c r="E1082" s="30">
        <v>46088</v>
      </c>
      <c r="F1082" s="30">
        <v>46118</v>
      </c>
      <c r="G1082" s="31" t="s">
        <v>395</v>
      </c>
      <c r="H1082" s="31">
        <v>-7500</v>
      </c>
      <c r="I1082" s="31"/>
      <c r="J1082" s="31">
        <v>-7500</v>
      </c>
      <c r="K1082" s="31">
        <v>-7500</v>
      </c>
      <c r="L1082" s="31">
        <v>7500</v>
      </c>
      <c r="M1082" s="31" t="s">
        <v>504</v>
      </c>
      <c r="N1082" s="31" t="s">
        <v>544</v>
      </c>
      <c r="P1082" s="65">
        <f t="shared" si="690"/>
        <v>30</v>
      </c>
      <c r="Q1082" t="str">
        <f t="shared" si="691"/>
        <v>Crédito</v>
      </c>
      <c r="R1082">
        <f t="shared" si="692"/>
        <v>6</v>
      </c>
      <c r="S1082">
        <f t="shared" si="693"/>
        <v>4</v>
      </c>
      <c r="T1082">
        <f t="shared" si="694"/>
        <v>2026</v>
      </c>
      <c r="U1082">
        <f t="shared" si="695"/>
        <v>7</v>
      </c>
      <c r="V1082">
        <f t="shared" si="696"/>
        <v>3</v>
      </c>
      <c r="W1082">
        <f t="shared" si="697"/>
        <v>2026</v>
      </c>
      <c r="X1082" s="59">
        <f t="shared" si="698"/>
        <v>7500</v>
      </c>
      <c r="Y1082" s="59">
        <f t="shared" si="699"/>
        <v>7500</v>
      </c>
      <c r="Z1082" t="str">
        <f t="shared" si="700"/>
        <v>Vigente</v>
      </c>
      <c r="AA1082" s="39">
        <v>46101</v>
      </c>
      <c r="AB1082" s="33">
        <f t="shared" si="701"/>
        <v>3</v>
      </c>
      <c r="AC1082" s="33">
        <f t="shared" si="702"/>
        <v>12</v>
      </c>
      <c r="AD1082" s="33">
        <f t="shared" si="703"/>
        <v>0</v>
      </c>
      <c r="AE1082" s="36">
        <f t="shared" si="704"/>
        <v>0</v>
      </c>
      <c r="AF1082" s="36">
        <f t="shared" si="705"/>
        <v>0</v>
      </c>
      <c r="AG1082" s="36">
        <f t="shared" si="706"/>
        <v>0</v>
      </c>
      <c r="AH1082" s="36">
        <f t="shared" si="707"/>
        <v>7500</v>
      </c>
    </row>
    <row r="1083" spans="1:34" x14ac:dyDescent="0.35">
      <c r="A1083" s="31" t="s">
        <v>1602</v>
      </c>
      <c r="B1083" s="31" t="s">
        <v>1603</v>
      </c>
      <c r="C1083" s="31" t="s">
        <v>920</v>
      </c>
      <c r="D1083" s="31" t="s">
        <v>1604</v>
      </c>
      <c r="E1083" s="30">
        <v>46088</v>
      </c>
      <c r="F1083" s="30">
        <v>46118</v>
      </c>
      <c r="G1083" s="31" t="s">
        <v>395</v>
      </c>
      <c r="H1083" s="31">
        <v>-15000</v>
      </c>
      <c r="I1083" s="31"/>
      <c r="J1083" s="31">
        <v>-15000</v>
      </c>
      <c r="K1083" s="31">
        <v>-15000</v>
      </c>
      <c r="L1083" s="31">
        <v>15000</v>
      </c>
      <c r="M1083" s="31" t="s">
        <v>504</v>
      </c>
      <c r="N1083" s="31" t="s">
        <v>544</v>
      </c>
      <c r="P1083" s="65">
        <f t="shared" si="690"/>
        <v>30</v>
      </c>
      <c r="Q1083" t="str">
        <f t="shared" si="691"/>
        <v>Crédito</v>
      </c>
      <c r="R1083">
        <f t="shared" si="692"/>
        <v>6</v>
      </c>
      <c r="S1083">
        <f t="shared" si="693"/>
        <v>4</v>
      </c>
      <c r="T1083">
        <f t="shared" si="694"/>
        <v>2026</v>
      </c>
      <c r="U1083">
        <f t="shared" si="695"/>
        <v>7</v>
      </c>
      <c r="V1083">
        <f t="shared" si="696"/>
        <v>3</v>
      </c>
      <c r="W1083">
        <f t="shared" si="697"/>
        <v>2026</v>
      </c>
      <c r="X1083" s="59">
        <f t="shared" si="698"/>
        <v>15000</v>
      </c>
      <c r="Y1083" s="59">
        <f t="shared" si="699"/>
        <v>15000</v>
      </c>
      <c r="Z1083" t="str">
        <f t="shared" si="700"/>
        <v>Vigente</v>
      </c>
      <c r="AA1083" s="39">
        <v>46101</v>
      </c>
      <c r="AB1083" s="33">
        <f t="shared" si="701"/>
        <v>3</v>
      </c>
      <c r="AC1083" s="33">
        <f t="shared" si="702"/>
        <v>12</v>
      </c>
      <c r="AD1083" s="33">
        <f t="shared" si="703"/>
        <v>0</v>
      </c>
      <c r="AE1083" s="36">
        <f t="shared" si="704"/>
        <v>0</v>
      </c>
      <c r="AF1083" s="36">
        <f t="shared" si="705"/>
        <v>0</v>
      </c>
      <c r="AG1083" s="36">
        <f t="shared" si="706"/>
        <v>0</v>
      </c>
      <c r="AH1083" s="36">
        <f t="shared" si="707"/>
        <v>15000</v>
      </c>
    </row>
    <row r="1084" spans="1:34" x14ac:dyDescent="0.35">
      <c r="A1084" s="31" t="s">
        <v>1605</v>
      </c>
      <c r="B1084" s="31" t="s">
        <v>1606</v>
      </c>
      <c r="C1084" s="31" t="s">
        <v>414</v>
      </c>
      <c r="D1084" s="31" t="s">
        <v>1607</v>
      </c>
      <c r="E1084" s="30">
        <v>46092</v>
      </c>
      <c r="F1084" s="30">
        <v>46122</v>
      </c>
      <c r="G1084" s="31" t="s">
        <v>395</v>
      </c>
      <c r="H1084" s="31">
        <v>-4800</v>
      </c>
      <c r="I1084" s="31"/>
      <c r="J1084" s="31">
        <v>-4800</v>
      </c>
      <c r="K1084" s="31">
        <v>-4800</v>
      </c>
      <c r="L1084" s="31">
        <v>4800</v>
      </c>
      <c r="M1084" s="31" t="s">
        <v>504</v>
      </c>
      <c r="N1084" s="31" t="s">
        <v>544</v>
      </c>
      <c r="P1084" s="65">
        <f t="shared" si="690"/>
        <v>30</v>
      </c>
      <c r="Q1084" t="str">
        <f t="shared" si="691"/>
        <v>Crédito</v>
      </c>
      <c r="R1084">
        <f t="shared" si="692"/>
        <v>10</v>
      </c>
      <c r="S1084">
        <f t="shared" si="693"/>
        <v>4</v>
      </c>
      <c r="T1084">
        <f t="shared" si="694"/>
        <v>2026</v>
      </c>
      <c r="U1084">
        <f t="shared" si="695"/>
        <v>11</v>
      </c>
      <c r="V1084">
        <f t="shared" si="696"/>
        <v>3</v>
      </c>
      <c r="W1084">
        <f t="shared" si="697"/>
        <v>2026</v>
      </c>
      <c r="X1084" s="59">
        <f t="shared" si="698"/>
        <v>4800</v>
      </c>
      <c r="Y1084" s="59">
        <f t="shared" si="699"/>
        <v>4800</v>
      </c>
      <c r="Z1084" t="str">
        <f t="shared" si="700"/>
        <v>Vigente</v>
      </c>
      <c r="AA1084" s="39">
        <v>46101</v>
      </c>
      <c r="AB1084" s="33">
        <f t="shared" si="701"/>
        <v>3</v>
      </c>
      <c r="AC1084" s="33">
        <f t="shared" si="702"/>
        <v>12</v>
      </c>
      <c r="AD1084" s="33">
        <f t="shared" si="703"/>
        <v>0</v>
      </c>
      <c r="AE1084" s="36">
        <f t="shared" si="704"/>
        <v>0</v>
      </c>
      <c r="AF1084" s="36">
        <f t="shared" si="705"/>
        <v>0</v>
      </c>
      <c r="AG1084" s="36">
        <f t="shared" si="706"/>
        <v>0</v>
      </c>
      <c r="AH1084" s="36">
        <f t="shared" si="707"/>
        <v>4800</v>
      </c>
    </row>
    <row r="1085" spans="1:34" x14ac:dyDescent="0.35">
      <c r="A1085" s="31" t="s">
        <v>1608</v>
      </c>
      <c r="B1085" s="31" t="s">
        <v>1609</v>
      </c>
      <c r="C1085" s="31" t="s">
        <v>834</v>
      </c>
      <c r="D1085" s="31" t="s">
        <v>1610</v>
      </c>
      <c r="E1085" s="30">
        <v>46090</v>
      </c>
      <c r="F1085" s="30">
        <v>46120</v>
      </c>
      <c r="G1085" s="31" t="s">
        <v>401</v>
      </c>
      <c r="H1085" s="31">
        <v>-32033.16</v>
      </c>
      <c r="I1085" s="31">
        <v>-5125.3100000000004</v>
      </c>
      <c r="J1085" s="31">
        <v>-37158.47</v>
      </c>
      <c r="K1085" s="31">
        <v>-2088</v>
      </c>
      <c r="L1085" s="31">
        <v>2088</v>
      </c>
      <c r="M1085" s="31" t="s">
        <v>504</v>
      </c>
      <c r="N1085" s="31" t="s">
        <v>544</v>
      </c>
      <c r="P1085" s="65">
        <f t="shared" si="690"/>
        <v>30</v>
      </c>
      <c r="Q1085" t="str">
        <f t="shared" si="691"/>
        <v>Crédito</v>
      </c>
      <c r="R1085">
        <f t="shared" si="692"/>
        <v>8</v>
      </c>
      <c r="S1085">
        <f t="shared" si="693"/>
        <v>4</v>
      </c>
      <c r="T1085">
        <f t="shared" si="694"/>
        <v>2026</v>
      </c>
      <c r="U1085">
        <f t="shared" si="695"/>
        <v>9</v>
      </c>
      <c r="V1085">
        <f t="shared" si="696"/>
        <v>3</v>
      </c>
      <c r="W1085">
        <f t="shared" si="697"/>
        <v>2026</v>
      </c>
      <c r="X1085" s="59">
        <f t="shared" si="698"/>
        <v>32033.16</v>
      </c>
      <c r="Y1085" s="59">
        <f t="shared" si="699"/>
        <v>37158.47</v>
      </c>
      <c r="Z1085" t="str">
        <f t="shared" si="700"/>
        <v>Vigente</v>
      </c>
      <c r="AA1085" s="39">
        <v>46101</v>
      </c>
      <c r="AB1085" s="33">
        <f t="shared" si="701"/>
        <v>3</v>
      </c>
      <c r="AC1085" s="33">
        <f t="shared" si="702"/>
        <v>12</v>
      </c>
      <c r="AD1085" s="33">
        <f t="shared" si="703"/>
        <v>0</v>
      </c>
      <c r="AE1085" s="36">
        <f t="shared" si="704"/>
        <v>0</v>
      </c>
      <c r="AF1085" s="36">
        <f t="shared" si="705"/>
        <v>0</v>
      </c>
      <c r="AG1085" s="36">
        <f t="shared" si="706"/>
        <v>0</v>
      </c>
      <c r="AH1085" s="36">
        <f t="shared" si="707"/>
        <v>32033.16</v>
      </c>
    </row>
    <row r="1086" spans="1:34" x14ac:dyDescent="0.35">
      <c r="A1086" s="31" t="s">
        <v>1611</v>
      </c>
      <c r="B1086" s="31" t="s">
        <v>1612</v>
      </c>
      <c r="C1086" s="31" t="s">
        <v>546</v>
      </c>
      <c r="D1086" s="31" t="s">
        <v>1613</v>
      </c>
      <c r="E1086" s="30">
        <v>46087</v>
      </c>
      <c r="F1086" s="30">
        <v>46117</v>
      </c>
      <c r="G1086" s="31" t="s">
        <v>401</v>
      </c>
      <c r="H1086" s="31">
        <v>-34912.080000000002</v>
      </c>
      <c r="I1086" s="31">
        <v>-5585.93</v>
      </c>
      <c r="J1086" s="31">
        <v>-40498.01</v>
      </c>
      <c r="K1086" s="31">
        <v>-2291</v>
      </c>
      <c r="L1086" s="31">
        <v>2291</v>
      </c>
      <c r="M1086" s="31" t="s">
        <v>504</v>
      </c>
      <c r="N1086" s="31" t="s">
        <v>544</v>
      </c>
      <c r="P1086" s="65">
        <f t="shared" si="690"/>
        <v>30</v>
      </c>
      <c r="Q1086" t="str">
        <f t="shared" si="691"/>
        <v>Crédito</v>
      </c>
      <c r="R1086">
        <f t="shared" si="692"/>
        <v>5</v>
      </c>
      <c r="S1086">
        <f t="shared" si="693"/>
        <v>4</v>
      </c>
      <c r="T1086">
        <f t="shared" si="694"/>
        <v>2026</v>
      </c>
      <c r="U1086">
        <f t="shared" si="695"/>
        <v>6</v>
      </c>
      <c r="V1086">
        <f t="shared" si="696"/>
        <v>3</v>
      </c>
      <c r="W1086">
        <f t="shared" si="697"/>
        <v>2026</v>
      </c>
      <c r="X1086" s="59">
        <f t="shared" si="698"/>
        <v>34912.080000000002</v>
      </c>
      <c r="Y1086" s="59">
        <f t="shared" si="699"/>
        <v>40498.01</v>
      </c>
      <c r="Z1086" t="str">
        <f t="shared" si="700"/>
        <v>Vigente</v>
      </c>
      <c r="AA1086" s="39">
        <v>46101</v>
      </c>
      <c r="AB1086" s="33">
        <f t="shared" si="701"/>
        <v>3</v>
      </c>
      <c r="AC1086" s="33">
        <f t="shared" si="702"/>
        <v>12</v>
      </c>
      <c r="AD1086" s="33">
        <f t="shared" si="703"/>
        <v>0</v>
      </c>
      <c r="AE1086" s="36">
        <f t="shared" si="704"/>
        <v>0</v>
      </c>
      <c r="AF1086" s="36">
        <f t="shared" si="705"/>
        <v>0</v>
      </c>
      <c r="AG1086" s="36">
        <f t="shared" si="706"/>
        <v>0</v>
      </c>
      <c r="AH1086" s="36">
        <f t="shared" si="707"/>
        <v>34912.080000000002</v>
      </c>
    </row>
    <row r="1087" spans="1:34" x14ac:dyDescent="0.35">
      <c r="A1087" s="31" t="s">
        <v>1614</v>
      </c>
      <c r="B1087" s="31" t="s">
        <v>1615</v>
      </c>
      <c r="C1087" s="31" t="s">
        <v>674</v>
      </c>
      <c r="D1087" s="31" t="s">
        <v>1616</v>
      </c>
      <c r="E1087" s="30">
        <v>46087</v>
      </c>
      <c r="F1087" s="30">
        <v>46117</v>
      </c>
      <c r="G1087" s="31" t="s">
        <v>401</v>
      </c>
      <c r="H1087" s="31">
        <v>-85132.43</v>
      </c>
      <c r="I1087" s="31"/>
      <c r="J1087" s="31">
        <v>-85132.43</v>
      </c>
      <c r="K1087" s="31">
        <v>-4816</v>
      </c>
      <c r="L1087" s="31">
        <v>4816</v>
      </c>
      <c r="M1087" s="31" t="s">
        <v>504</v>
      </c>
      <c r="N1087" s="31" t="s">
        <v>544</v>
      </c>
      <c r="P1087" s="65">
        <f t="shared" si="690"/>
        <v>30</v>
      </c>
      <c r="Q1087" t="str">
        <f t="shared" si="691"/>
        <v>Crédito</v>
      </c>
      <c r="R1087">
        <f t="shared" si="692"/>
        <v>5</v>
      </c>
      <c r="S1087">
        <f t="shared" si="693"/>
        <v>4</v>
      </c>
      <c r="T1087">
        <f t="shared" si="694"/>
        <v>2026</v>
      </c>
      <c r="U1087">
        <f t="shared" si="695"/>
        <v>6</v>
      </c>
      <c r="V1087">
        <f t="shared" si="696"/>
        <v>3</v>
      </c>
      <c r="W1087">
        <f t="shared" si="697"/>
        <v>2026</v>
      </c>
      <c r="X1087" s="59">
        <f t="shared" si="698"/>
        <v>85132.43</v>
      </c>
      <c r="Y1087" s="59">
        <f t="shared" si="699"/>
        <v>85132.43</v>
      </c>
      <c r="Z1087" t="str">
        <f t="shared" si="700"/>
        <v>Vigente</v>
      </c>
      <c r="AA1087" s="39">
        <v>46101</v>
      </c>
      <c r="AB1087" s="33">
        <f t="shared" si="701"/>
        <v>3</v>
      </c>
      <c r="AC1087" s="33">
        <f t="shared" si="702"/>
        <v>12</v>
      </c>
      <c r="AD1087" s="33">
        <f t="shared" si="703"/>
        <v>0</v>
      </c>
      <c r="AE1087" s="36">
        <f t="shared" si="704"/>
        <v>0</v>
      </c>
      <c r="AF1087" s="36">
        <f t="shared" si="705"/>
        <v>0</v>
      </c>
      <c r="AG1087" s="36">
        <f t="shared" si="706"/>
        <v>0</v>
      </c>
      <c r="AH1087" s="36">
        <f t="shared" si="707"/>
        <v>85132.43</v>
      </c>
    </row>
    <row r="1088" spans="1:34" x14ac:dyDescent="0.35">
      <c r="A1088" s="31" t="s">
        <v>1617</v>
      </c>
      <c r="B1088" s="31" t="s">
        <v>1618</v>
      </c>
      <c r="C1088" s="31" t="s">
        <v>674</v>
      </c>
      <c r="D1088" s="31" t="s">
        <v>1619</v>
      </c>
      <c r="E1088" s="30">
        <v>46087</v>
      </c>
      <c r="F1088" s="30">
        <v>46117</v>
      </c>
      <c r="G1088" s="31" t="s">
        <v>401</v>
      </c>
      <c r="H1088" s="31">
        <v>-9899.1200000000008</v>
      </c>
      <c r="I1088" s="31">
        <v>-1583.86</v>
      </c>
      <c r="J1088" s="31">
        <v>-11482.98</v>
      </c>
      <c r="K1088" s="31">
        <v>-649.6</v>
      </c>
      <c r="L1088" s="31">
        <v>649.6</v>
      </c>
      <c r="M1088" s="31" t="s">
        <v>504</v>
      </c>
      <c r="N1088" s="31" t="s">
        <v>544</v>
      </c>
      <c r="P1088" s="65">
        <f t="shared" si="690"/>
        <v>30</v>
      </c>
      <c r="Q1088" t="str">
        <f t="shared" si="691"/>
        <v>Crédito</v>
      </c>
      <c r="R1088">
        <f t="shared" si="692"/>
        <v>5</v>
      </c>
      <c r="S1088">
        <f t="shared" si="693"/>
        <v>4</v>
      </c>
      <c r="T1088">
        <f t="shared" si="694"/>
        <v>2026</v>
      </c>
      <c r="U1088">
        <f t="shared" si="695"/>
        <v>6</v>
      </c>
      <c r="V1088">
        <f t="shared" si="696"/>
        <v>3</v>
      </c>
      <c r="W1088">
        <f t="shared" si="697"/>
        <v>2026</v>
      </c>
      <c r="X1088" s="59">
        <f t="shared" si="698"/>
        <v>9899.1200000000008</v>
      </c>
      <c r="Y1088" s="59">
        <f t="shared" si="699"/>
        <v>11482.98</v>
      </c>
      <c r="Z1088" t="str">
        <f t="shared" si="700"/>
        <v>Vigente</v>
      </c>
      <c r="AA1088" s="39">
        <v>46101</v>
      </c>
      <c r="AB1088" s="33">
        <f t="shared" si="701"/>
        <v>3</v>
      </c>
      <c r="AC1088" s="33">
        <f t="shared" si="702"/>
        <v>12</v>
      </c>
      <c r="AD1088" s="33">
        <f t="shared" si="703"/>
        <v>0</v>
      </c>
      <c r="AE1088" s="36">
        <f t="shared" si="704"/>
        <v>0</v>
      </c>
      <c r="AF1088" s="36">
        <f t="shared" si="705"/>
        <v>0</v>
      </c>
      <c r="AG1088" s="36">
        <f t="shared" si="706"/>
        <v>0</v>
      </c>
      <c r="AH1088" s="36">
        <f t="shared" si="707"/>
        <v>9899.1200000000008</v>
      </c>
    </row>
    <row r="1089" spans="1:34" x14ac:dyDescent="0.35">
      <c r="A1089" s="31" t="s">
        <v>1531</v>
      </c>
      <c r="B1089" s="31" t="s">
        <v>1532</v>
      </c>
      <c r="C1089" s="31" t="s">
        <v>546</v>
      </c>
      <c r="D1089" s="31" t="s">
        <v>1533</v>
      </c>
      <c r="E1089" s="30">
        <v>46087</v>
      </c>
      <c r="F1089" s="30">
        <v>46117</v>
      </c>
      <c r="G1089" s="31" t="s">
        <v>395</v>
      </c>
      <c r="H1089" s="31">
        <v>-645000</v>
      </c>
      <c r="I1089" s="31"/>
      <c r="J1089" s="31">
        <v>-645000</v>
      </c>
      <c r="K1089" s="31">
        <v>-645000</v>
      </c>
      <c r="L1089" s="31">
        <v>645000</v>
      </c>
      <c r="M1089" s="31" t="s">
        <v>504</v>
      </c>
      <c r="N1089" s="31" t="s">
        <v>544</v>
      </c>
      <c r="P1089" s="65">
        <f t="shared" si="690"/>
        <v>30</v>
      </c>
      <c r="Q1089" t="str">
        <f t="shared" si="691"/>
        <v>Crédito</v>
      </c>
      <c r="R1089">
        <f t="shared" si="692"/>
        <v>5</v>
      </c>
      <c r="S1089">
        <f t="shared" si="693"/>
        <v>4</v>
      </c>
      <c r="T1089">
        <f t="shared" si="694"/>
        <v>2026</v>
      </c>
      <c r="U1089">
        <f t="shared" si="695"/>
        <v>6</v>
      </c>
      <c r="V1089">
        <f t="shared" si="696"/>
        <v>3</v>
      </c>
      <c r="W1089">
        <f t="shared" si="697"/>
        <v>2026</v>
      </c>
      <c r="X1089" s="59">
        <f t="shared" si="698"/>
        <v>645000</v>
      </c>
      <c r="Y1089" s="59">
        <f t="shared" si="699"/>
        <v>645000</v>
      </c>
      <c r="Z1089" t="str">
        <f t="shared" si="700"/>
        <v>Vigente</v>
      </c>
      <c r="AA1089" s="39">
        <v>46101</v>
      </c>
      <c r="AB1089" s="33">
        <f t="shared" si="701"/>
        <v>3</v>
      </c>
      <c r="AC1089" s="33">
        <f t="shared" si="702"/>
        <v>12</v>
      </c>
      <c r="AD1089" s="33">
        <f t="shared" si="703"/>
        <v>0</v>
      </c>
      <c r="AE1089" s="36">
        <f t="shared" si="704"/>
        <v>0</v>
      </c>
      <c r="AF1089" s="36">
        <f t="shared" si="705"/>
        <v>0</v>
      </c>
      <c r="AG1089" s="36">
        <f t="shared" si="706"/>
        <v>0</v>
      </c>
      <c r="AH1089" s="36">
        <f t="shared" si="707"/>
        <v>645000</v>
      </c>
    </row>
    <row r="1090" spans="1:34" x14ac:dyDescent="0.35">
      <c r="A1090" s="31" t="s">
        <v>1534</v>
      </c>
      <c r="B1090" s="31" t="s">
        <v>1535</v>
      </c>
      <c r="C1090" s="31" t="s">
        <v>674</v>
      </c>
      <c r="D1090" s="31" t="s">
        <v>1536</v>
      </c>
      <c r="E1090" s="30">
        <v>46083</v>
      </c>
      <c r="F1090" s="30">
        <v>46113</v>
      </c>
      <c r="G1090" s="31" t="s">
        <v>395</v>
      </c>
      <c r="H1090" s="31">
        <v>-19200</v>
      </c>
      <c r="I1090" s="31">
        <v>-3072</v>
      </c>
      <c r="J1090" s="31">
        <v>-22272</v>
      </c>
      <c r="K1090" s="31">
        <v>-22272</v>
      </c>
      <c r="L1090" s="31">
        <v>22272</v>
      </c>
      <c r="M1090" s="31" t="s">
        <v>504</v>
      </c>
      <c r="N1090" s="31" t="s">
        <v>544</v>
      </c>
      <c r="P1090" s="65">
        <f t="shared" si="690"/>
        <v>30</v>
      </c>
      <c r="Q1090" t="str">
        <f t="shared" si="691"/>
        <v>Crédito</v>
      </c>
      <c r="R1090">
        <f t="shared" si="692"/>
        <v>1</v>
      </c>
      <c r="S1090">
        <f t="shared" si="693"/>
        <v>4</v>
      </c>
      <c r="T1090">
        <f t="shared" si="694"/>
        <v>2026</v>
      </c>
      <c r="U1090">
        <f t="shared" si="695"/>
        <v>2</v>
      </c>
      <c r="V1090">
        <f t="shared" si="696"/>
        <v>3</v>
      </c>
      <c r="W1090">
        <f t="shared" si="697"/>
        <v>2026</v>
      </c>
      <c r="X1090" s="59">
        <f t="shared" si="698"/>
        <v>19200</v>
      </c>
      <c r="Y1090" s="59">
        <f t="shared" si="699"/>
        <v>22272</v>
      </c>
      <c r="Z1090" t="str">
        <f t="shared" si="700"/>
        <v>Vigente</v>
      </c>
      <c r="AA1090" s="39">
        <v>46101</v>
      </c>
      <c r="AB1090" s="33">
        <f t="shared" si="701"/>
        <v>3</v>
      </c>
      <c r="AC1090" s="33">
        <f t="shared" si="702"/>
        <v>12</v>
      </c>
      <c r="AD1090" s="33">
        <f t="shared" si="703"/>
        <v>0</v>
      </c>
      <c r="AE1090" s="36">
        <f t="shared" si="704"/>
        <v>0</v>
      </c>
      <c r="AF1090" s="36">
        <f t="shared" si="705"/>
        <v>0</v>
      </c>
      <c r="AG1090" s="36">
        <f t="shared" si="706"/>
        <v>0</v>
      </c>
      <c r="AH1090" s="36">
        <f t="shared" si="707"/>
        <v>19200</v>
      </c>
    </row>
    <row r="1091" spans="1:34" x14ac:dyDescent="0.35">
      <c r="A1091" s="31" t="s">
        <v>1537</v>
      </c>
      <c r="B1091" s="31" t="s">
        <v>1538</v>
      </c>
      <c r="C1091" s="31" t="s">
        <v>674</v>
      </c>
      <c r="D1091" s="31" t="s">
        <v>1539</v>
      </c>
      <c r="E1091" s="30">
        <v>46083</v>
      </c>
      <c r="F1091" s="30">
        <v>46113</v>
      </c>
      <c r="G1091" s="31" t="s">
        <v>395</v>
      </c>
      <c r="H1091" s="31">
        <v>-23520</v>
      </c>
      <c r="I1091" s="31">
        <v>-3763.2</v>
      </c>
      <c r="J1091" s="31">
        <v>-27283.200000000001</v>
      </c>
      <c r="K1091" s="31">
        <v>-27283.200000000001</v>
      </c>
      <c r="L1091" s="31">
        <v>27283.200000000001</v>
      </c>
      <c r="M1091" s="31" t="s">
        <v>504</v>
      </c>
      <c r="N1091" s="31" t="s">
        <v>544</v>
      </c>
      <c r="P1091" s="65">
        <f t="shared" si="690"/>
        <v>30</v>
      </c>
      <c r="Q1091" t="str">
        <f t="shared" si="691"/>
        <v>Crédito</v>
      </c>
      <c r="R1091">
        <f t="shared" si="692"/>
        <v>1</v>
      </c>
      <c r="S1091">
        <f t="shared" si="693"/>
        <v>4</v>
      </c>
      <c r="T1091">
        <f t="shared" si="694"/>
        <v>2026</v>
      </c>
      <c r="U1091">
        <f t="shared" si="695"/>
        <v>2</v>
      </c>
      <c r="V1091">
        <f t="shared" si="696"/>
        <v>3</v>
      </c>
      <c r="W1091">
        <f t="shared" si="697"/>
        <v>2026</v>
      </c>
      <c r="X1091" s="59">
        <f t="shared" si="698"/>
        <v>23520</v>
      </c>
      <c r="Y1091" s="59">
        <f t="shared" si="699"/>
        <v>27283.200000000001</v>
      </c>
      <c r="Z1091" t="str">
        <f t="shared" si="700"/>
        <v>Vigente</v>
      </c>
      <c r="AA1091" s="39">
        <v>46101</v>
      </c>
      <c r="AB1091" s="33">
        <f t="shared" si="701"/>
        <v>3</v>
      </c>
      <c r="AC1091" s="33">
        <f t="shared" si="702"/>
        <v>12</v>
      </c>
      <c r="AD1091" s="33">
        <f t="shared" si="703"/>
        <v>0</v>
      </c>
      <c r="AE1091" s="36">
        <f t="shared" si="704"/>
        <v>0</v>
      </c>
      <c r="AF1091" s="36">
        <f t="shared" si="705"/>
        <v>0</v>
      </c>
      <c r="AG1091" s="36">
        <f t="shared" si="706"/>
        <v>0</v>
      </c>
      <c r="AH1091" s="36">
        <f t="shared" si="707"/>
        <v>23520</v>
      </c>
    </row>
    <row r="1092" spans="1:34" x14ac:dyDescent="0.35">
      <c r="A1092" s="31" t="s">
        <v>1540</v>
      </c>
      <c r="B1092" s="31" t="s">
        <v>1541</v>
      </c>
      <c r="C1092" s="31" t="s">
        <v>920</v>
      </c>
      <c r="D1092" s="31" t="s">
        <v>1542</v>
      </c>
      <c r="E1092" s="30">
        <v>46085</v>
      </c>
      <c r="F1092" s="30">
        <v>46115</v>
      </c>
      <c r="G1092" s="31" t="s">
        <v>395</v>
      </c>
      <c r="H1092" s="31">
        <v>-6800</v>
      </c>
      <c r="I1092" s="31"/>
      <c r="J1092" s="31">
        <v>-6800</v>
      </c>
      <c r="K1092" s="31">
        <v>-6800</v>
      </c>
      <c r="L1092" s="31">
        <v>6800</v>
      </c>
      <c r="M1092" s="31" t="s">
        <v>504</v>
      </c>
      <c r="N1092" s="31" t="s">
        <v>544</v>
      </c>
      <c r="P1092" s="65">
        <f t="shared" si="690"/>
        <v>30</v>
      </c>
      <c r="Q1092" t="str">
        <f t="shared" si="691"/>
        <v>Crédito</v>
      </c>
      <c r="R1092">
        <f t="shared" si="692"/>
        <v>3</v>
      </c>
      <c r="S1092">
        <f t="shared" si="693"/>
        <v>4</v>
      </c>
      <c r="T1092">
        <f t="shared" si="694"/>
        <v>2026</v>
      </c>
      <c r="U1092">
        <f t="shared" si="695"/>
        <v>4</v>
      </c>
      <c r="V1092">
        <f t="shared" si="696"/>
        <v>3</v>
      </c>
      <c r="W1092">
        <f t="shared" si="697"/>
        <v>2026</v>
      </c>
      <c r="X1092" s="59">
        <f t="shared" si="698"/>
        <v>6800</v>
      </c>
      <c r="Y1092" s="59">
        <f t="shared" si="699"/>
        <v>6800</v>
      </c>
      <c r="Z1092" t="str">
        <f t="shared" si="700"/>
        <v>Vigente</v>
      </c>
      <c r="AA1092" s="39">
        <v>46101</v>
      </c>
      <c r="AB1092" s="33">
        <f t="shared" si="701"/>
        <v>3</v>
      </c>
      <c r="AC1092" s="33">
        <f t="shared" si="702"/>
        <v>12</v>
      </c>
      <c r="AD1092" s="33">
        <f t="shared" si="703"/>
        <v>0</v>
      </c>
      <c r="AE1092" s="36">
        <f t="shared" si="704"/>
        <v>0</v>
      </c>
      <c r="AF1092" s="36">
        <f t="shared" si="705"/>
        <v>0</v>
      </c>
      <c r="AG1092" s="36">
        <f t="shared" si="706"/>
        <v>0</v>
      </c>
      <c r="AH1092" s="36">
        <f t="shared" si="707"/>
        <v>6800</v>
      </c>
    </row>
    <row r="1093" spans="1:34" x14ac:dyDescent="0.35">
      <c r="A1093" s="31" t="s">
        <v>1638</v>
      </c>
      <c r="B1093" s="31" t="s">
        <v>1639</v>
      </c>
      <c r="C1093" s="31" t="s">
        <v>400</v>
      </c>
      <c r="D1093" s="31" t="s">
        <v>1640</v>
      </c>
      <c r="E1093" s="30">
        <v>46065</v>
      </c>
      <c r="F1093" s="30">
        <v>46095</v>
      </c>
      <c r="G1093" s="31" t="s">
        <v>401</v>
      </c>
      <c r="H1093" s="31">
        <v>-10811.33</v>
      </c>
      <c r="I1093" s="31">
        <v>-1729.81</v>
      </c>
      <c r="J1093" s="31">
        <v>-12541.14</v>
      </c>
      <c r="K1093" s="31">
        <v>-728.48</v>
      </c>
      <c r="L1093" s="31">
        <v>728.48</v>
      </c>
      <c r="M1093" s="31" t="s">
        <v>504</v>
      </c>
      <c r="N1093" s="31" t="s">
        <v>544</v>
      </c>
      <c r="P1093" s="65">
        <f t="shared" si="690"/>
        <v>30</v>
      </c>
      <c r="Q1093" t="str">
        <f t="shared" si="691"/>
        <v>Crédito</v>
      </c>
      <c r="R1093">
        <f t="shared" si="692"/>
        <v>14</v>
      </c>
      <c r="S1093">
        <f t="shared" si="693"/>
        <v>3</v>
      </c>
      <c r="T1093">
        <f t="shared" si="694"/>
        <v>2026</v>
      </c>
      <c r="U1093">
        <f t="shared" si="695"/>
        <v>12</v>
      </c>
      <c r="V1093">
        <f t="shared" si="696"/>
        <v>2</v>
      </c>
      <c r="W1093">
        <f t="shared" si="697"/>
        <v>2026</v>
      </c>
      <c r="X1093" s="59">
        <f t="shared" si="698"/>
        <v>10811.33</v>
      </c>
      <c r="Y1093" s="59">
        <f t="shared" si="699"/>
        <v>12541.14</v>
      </c>
      <c r="Z1093" t="str">
        <f t="shared" si="700"/>
        <v>Vencido</v>
      </c>
      <c r="AA1093" s="39">
        <v>46101</v>
      </c>
      <c r="AB1093" s="33">
        <f t="shared" si="701"/>
        <v>3</v>
      </c>
      <c r="AC1093" s="33">
        <f t="shared" si="702"/>
        <v>12</v>
      </c>
      <c r="AD1093" s="33">
        <f t="shared" si="703"/>
        <v>7</v>
      </c>
      <c r="AE1093" s="36">
        <f t="shared" si="704"/>
        <v>10811.33</v>
      </c>
      <c r="AF1093" s="36">
        <f t="shared" si="705"/>
        <v>0</v>
      </c>
      <c r="AG1093" s="36">
        <f t="shared" si="706"/>
        <v>0</v>
      </c>
      <c r="AH1093" s="36">
        <f t="shared" si="707"/>
        <v>0</v>
      </c>
    </row>
    <row r="1094" spans="1:34" x14ac:dyDescent="0.35">
      <c r="A1094" s="31" t="s">
        <v>1525</v>
      </c>
      <c r="B1094" s="31" t="s">
        <v>1526</v>
      </c>
      <c r="C1094" s="31" t="s">
        <v>546</v>
      </c>
      <c r="D1094" s="31" t="s">
        <v>1527</v>
      </c>
      <c r="E1094" s="30">
        <v>46079</v>
      </c>
      <c r="F1094" s="30">
        <v>46109</v>
      </c>
      <c r="G1094" s="31" t="s">
        <v>401</v>
      </c>
      <c r="H1094" s="31">
        <v>-13564.3</v>
      </c>
      <c r="I1094" s="31">
        <v>-2170.29</v>
      </c>
      <c r="J1094" s="31">
        <v>-15734.59</v>
      </c>
      <c r="K1094" s="31">
        <v>-916.4</v>
      </c>
      <c r="L1094" s="31">
        <v>916.4</v>
      </c>
      <c r="M1094" s="31" t="s">
        <v>504</v>
      </c>
      <c r="N1094" s="31" t="s">
        <v>544</v>
      </c>
      <c r="P1094" s="65">
        <f t="shared" si="690"/>
        <v>30</v>
      </c>
      <c r="Q1094" t="str">
        <f t="shared" si="691"/>
        <v>Crédito</v>
      </c>
      <c r="R1094">
        <f t="shared" si="692"/>
        <v>28</v>
      </c>
      <c r="S1094">
        <f t="shared" si="693"/>
        <v>3</v>
      </c>
      <c r="T1094">
        <f t="shared" si="694"/>
        <v>2026</v>
      </c>
      <c r="U1094">
        <f t="shared" si="695"/>
        <v>26</v>
      </c>
      <c r="V1094">
        <f t="shared" si="696"/>
        <v>2</v>
      </c>
      <c r="W1094">
        <f t="shared" si="697"/>
        <v>2026</v>
      </c>
      <c r="X1094" s="59">
        <f t="shared" si="698"/>
        <v>13564.3</v>
      </c>
      <c r="Y1094" s="59">
        <f t="shared" si="699"/>
        <v>15734.59</v>
      </c>
      <c r="Z1094" t="str">
        <f t="shared" si="700"/>
        <v>Vigente</v>
      </c>
      <c r="AA1094" s="39">
        <v>46101</v>
      </c>
      <c r="AB1094" s="33">
        <f t="shared" si="701"/>
        <v>3</v>
      </c>
      <c r="AC1094" s="33">
        <f t="shared" si="702"/>
        <v>12</v>
      </c>
      <c r="AD1094" s="33">
        <f t="shared" si="703"/>
        <v>0</v>
      </c>
      <c r="AE1094" s="36">
        <f t="shared" si="704"/>
        <v>0</v>
      </c>
      <c r="AF1094" s="36">
        <f t="shared" si="705"/>
        <v>0</v>
      </c>
      <c r="AG1094" s="36">
        <f t="shared" si="706"/>
        <v>0</v>
      </c>
      <c r="AH1094" s="36">
        <f t="shared" si="707"/>
        <v>13564.3</v>
      </c>
    </row>
    <row r="1095" spans="1:34" x14ac:dyDescent="0.35">
      <c r="A1095" s="31" t="s">
        <v>1528</v>
      </c>
      <c r="B1095" s="31" t="s">
        <v>1529</v>
      </c>
      <c r="C1095" s="31" t="s">
        <v>546</v>
      </c>
      <c r="D1095" s="31" t="s">
        <v>1530</v>
      </c>
      <c r="E1095" s="30">
        <v>46079</v>
      </c>
      <c r="F1095" s="30">
        <v>46109</v>
      </c>
      <c r="G1095" s="31" t="s">
        <v>401</v>
      </c>
      <c r="H1095" s="31">
        <v>-1274.8699999999999</v>
      </c>
      <c r="I1095" s="31">
        <v>-203.98</v>
      </c>
      <c r="J1095" s="31">
        <v>-1478.85</v>
      </c>
      <c r="K1095" s="31">
        <v>-86.13</v>
      </c>
      <c r="L1095" s="31">
        <v>86.13</v>
      </c>
      <c r="M1095" s="31" t="s">
        <v>504</v>
      </c>
      <c r="N1095" s="31" t="s">
        <v>544</v>
      </c>
      <c r="P1095" s="65">
        <f t="shared" si="690"/>
        <v>30</v>
      </c>
      <c r="Q1095" t="str">
        <f t="shared" si="691"/>
        <v>Crédito</v>
      </c>
      <c r="R1095">
        <f t="shared" si="692"/>
        <v>28</v>
      </c>
      <c r="S1095">
        <f t="shared" si="693"/>
        <v>3</v>
      </c>
      <c r="T1095">
        <f t="shared" si="694"/>
        <v>2026</v>
      </c>
      <c r="U1095">
        <f t="shared" si="695"/>
        <v>26</v>
      </c>
      <c r="V1095">
        <f t="shared" si="696"/>
        <v>2</v>
      </c>
      <c r="W1095">
        <f t="shared" si="697"/>
        <v>2026</v>
      </c>
      <c r="X1095" s="59">
        <f t="shared" si="698"/>
        <v>1274.8699999999999</v>
      </c>
      <c r="Y1095" s="59">
        <f t="shared" si="699"/>
        <v>1478.85</v>
      </c>
      <c r="Z1095" t="str">
        <f t="shared" si="700"/>
        <v>Vigente</v>
      </c>
      <c r="AA1095" s="39">
        <v>46101</v>
      </c>
      <c r="AB1095" s="33">
        <f t="shared" si="701"/>
        <v>3</v>
      </c>
      <c r="AC1095" s="33">
        <f t="shared" si="702"/>
        <v>12</v>
      </c>
      <c r="AD1095" s="33">
        <f t="shared" si="703"/>
        <v>0</v>
      </c>
      <c r="AE1095" s="36">
        <f t="shared" si="704"/>
        <v>0</v>
      </c>
      <c r="AF1095" s="36">
        <f t="shared" si="705"/>
        <v>0</v>
      </c>
      <c r="AG1095" s="36">
        <f t="shared" si="706"/>
        <v>0</v>
      </c>
      <c r="AH1095" s="36">
        <f t="shared" si="707"/>
        <v>1274.8699999999999</v>
      </c>
    </row>
    <row r="1096" spans="1:34" x14ac:dyDescent="0.35">
      <c r="A1096" s="13" t="s">
        <v>1482</v>
      </c>
      <c r="B1096" s="13" t="s">
        <v>1483</v>
      </c>
      <c r="C1096" s="13" t="s">
        <v>400</v>
      </c>
      <c r="D1096" s="13" t="s">
        <v>1484</v>
      </c>
      <c r="E1096" s="70">
        <v>46077</v>
      </c>
      <c r="F1096" s="70">
        <v>46107</v>
      </c>
      <c r="G1096" s="13" t="s">
        <v>401</v>
      </c>
      <c r="H1096" s="13">
        <v>-40285.910000000003</v>
      </c>
      <c r="I1096" s="13">
        <v>-6445.75</v>
      </c>
      <c r="J1096" s="13">
        <v>-46731.66</v>
      </c>
      <c r="K1096" s="13">
        <v>-2714.4</v>
      </c>
      <c r="L1096" s="13">
        <v>2714.4</v>
      </c>
      <c r="M1096" s="13" t="s">
        <v>504</v>
      </c>
      <c r="N1096" s="31" t="s">
        <v>544</v>
      </c>
      <c r="P1096" s="65">
        <f t="shared" si="690"/>
        <v>30</v>
      </c>
      <c r="Q1096" t="str">
        <f t="shared" si="691"/>
        <v>Crédito</v>
      </c>
      <c r="R1096">
        <f t="shared" si="692"/>
        <v>26</v>
      </c>
      <c r="S1096">
        <f t="shared" si="693"/>
        <v>3</v>
      </c>
      <c r="T1096">
        <f t="shared" si="694"/>
        <v>2026</v>
      </c>
      <c r="U1096">
        <f t="shared" si="695"/>
        <v>24</v>
      </c>
      <c r="V1096">
        <f t="shared" si="696"/>
        <v>2</v>
      </c>
      <c r="W1096">
        <f t="shared" si="697"/>
        <v>2026</v>
      </c>
      <c r="X1096" s="59">
        <f t="shared" si="698"/>
        <v>40285.910000000003</v>
      </c>
      <c r="Y1096" s="59">
        <f t="shared" si="699"/>
        <v>46731.66</v>
      </c>
      <c r="Z1096" t="str">
        <f t="shared" si="700"/>
        <v>Vigente</v>
      </c>
      <c r="AA1096" s="39">
        <v>46101</v>
      </c>
      <c r="AB1096" s="33">
        <f t="shared" si="701"/>
        <v>3</v>
      </c>
      <c r="AC1096" s="33">
        <f t="shared" si="702"/>
        <v>12</v>
      </c>
      <c r="AD1096" s="33">
        <f t="shared" si="703"/>
        <v>0</v>
      </c>
      <c r="AE1096" s="36">
        <f t="shared" si="704"/>
        <v>0</v>
      </c>
      <c r="AF1096" s="36">
        <f t="shared" si="705"/>
        <v>0</v>
      </c>
      <c r="AG1096" s="36">
        <f t="shared" si="706"/>
        <v>0</v>
      </c>
      <c r="AH1096" s="36">
        <f t="shared" si="707"/>
        <v>40285.910000000003</v>
      </c>
    </row>
    <row r="1097" spans="1:34" x14ac:dyDescent="0.35">
      <c r="A1097" s="13" t="s">
        <v>1485</v>
      </c>
      <c r="B1097" s="13" t="s">
        <v>1486</v>
      </c>
      <c r="C1097" s="13" t="s">
        <v>801</v>
      </c>
      <c r="D1097" s="13" t="s">
        <v>1487</v>
      </c>
      <c r="E1097" s="70">
        <v>46069</v>
      </c>
      <c r="F1097" s="70">
        <v>46099</v>
      </c>
      <c r="G1097" s="13" t="s">
        <v>395</v>
      </c>
      <c r="H1097" s="13">
        <v>-39888</v>
      </c>
      <c r="I1097" s="13">
        <v>-6382.08</v>
      </c>
      <c r="J1097" s="13">
        <v>-46270.080000000002</v>
      </c>
      <c r="K1097" s="13">
        <v>-46270.080000000002</v>
      </c>
      <c r="L1097" s="13">
        <v>46270.080000000002</v>
      </c>
      <c r="M1097" s="13" t="s">
        <v>504</v>
      </c>
      <c r="N1097" s="31" t="s">
        <v>544</v>
      </c>
      <c r="P1097" s="65">
        <f t="shared" si="690"/>
        <v>30</v>
      </c>
      <c r="Q1097" t="str">
        <f t="shared" si="691"/>
        <v>Crédito</v>
      </c>
      <c r="R1097">
        <f t="shared" si="692"/>
        <v>18</v>
      </c>
      <c r="S1097">
        <f t="shared" si="693"/>
        <v>3</v>
      </c>
      <c r="T1097">
        <f t="shared" si="694"/>
        <v>2026</v>
      </c>
      <c r="U1097">
        <f t="shared" si="695"/>
        <v>16</v>
      </c>
      <c r="V1097">
        <f t="shared" si="696"/>
        <v>2</v>
      </c>
      <c r="W1097">
        <f t="shared" si="697"/>
        <v>2026</v>
      </c>
      <c r="X1097" s="59">
        <f t="shared" si="698"/>
        <v>39888</v>
      </c>
      <c r="Y1097" s="59">
        <f t="shared" si="699"/>
        <v>46270.080000000002</v>
      </c>
      <c r="Z1097" t="str">
        <f t="shared" si="700"/>
        <v>Vencido</v>
      </c>
      <c r="AA1097" s="39">
        <v>46101</v>
      </c>
      <c r="AB1097" s="33">
        <f t="shared" si="701"/>
        <v>3</v>
      </c>
      <c r="AC1097" s="33">
        <f t="shared" si="702"/>
        <v>12</v>
      </c>
      <c r="AD1097" s="33">
        <f t="shared" si="703"/>
        <v>3</v>
      </c>
      <c r="AE1097" s="36">
        <f t="shared" si="704"/>
        <v>39888</v>
      </c>
      <c r="AF1097" s="36">
        <f t="shared" si="705"/>
        <v>0</v>
      </c>
      <c r="AG1097" s="36">
        <f t="shared" si="706"/>
        <v>0</v>
      </c>
      <c r="AH1097" s="36">
        <f t="shared" si="707"/>
        <v>0</v>
      </c>
    </row>
    <row r="1098" spans="1:34" x14ac:dyDescent="0.35">
      <c r="A1098" s="13" t="s">
        <v>1488</v>
      </c>
      <c r="B1098" s="13" t="s">
        <v>1489</v>
      </c>
      <c r="C1098" s="13" t="s">
        <v>834</v>
      </c>
      <c r="D1098" s="13" t="s">
        <v>1490</v>
      </c>
      <c r="E1098" s="70">
        <v>46069</v>
      </c>
      <c r="F1098" s="70">
        <v>46099</v>
      </c>
      <c r="G1098" s="13" t="s">
        <v>401</v>
      </c>
      <c r="H1098" s="13">
        <v>-30923.64</v>
      </c>
      <c r="I1098" s="13">
        <v>-4947.78</v>
      </c>
      <c r="J1098" s="13">
        <v>-35871.42</v>
      </c>
      <c r="K1098" s="13">
        <v>-2088</v>
      </c>
      <c r="L1098" s="13">
        <v>2088</v>
      </c>
      <c r="M1098" s="13" t="s">
        <v>504</v>
      </c>
      <c r="N1098" s="31" t="s">
        <v>544</v>
      </c>
      <c r="P1098" s="65">
        <f t="shared" si="690"/>
        <v>30</v>
      </c>
      <c r="Q1098" t="str">
        <f t="shared" si="691"/>
        <v>Crédito</v>
      </c>
      <c r="R1098">
        <f t="shared" si="692"/>
        <v>18</v>
      </c>
      <c r="S1098">
        <f t="shared" si="693"/>
        <v>3</v>
      </c>
      <c r="T1098">
        <f t="shared" si="694"/>
        <v>2026</v>
      </c>
      <c r="U1098">
        <f t="shared" si="695"/>
        <v>16</v>
      </c>
      <c r="V1098">
        <f t="shared" si="696"/>
        <v>2</v>
      </c>
      <c r="W1098">
        <f t="shared" si="697"/>
        <v>2026</v>
      </c>
      <c r="X1098" s="59">
        <f t="shared" si="698"/>
        <v>30923.64</v>
      </c>
      <c r="Y1098" s="59">
        <f t="shared" si="699"/>
        <v>35871.42</v>
      </c>
      <c r="Z1098" t="str">
        <f t="shared" si="700"/>
        <v>Vencido</v>
      </c>
      <c r="AA1098" s="39">
        <v>46101</v>
      </c>
      <c r="AB1098" s="33">
        <f t="shared" si="701"/>
        <v>3</v>
      </c>
      <c r="AC1098" s="33">
        <f t="shared" si="702"/>
        <v>12</v>
      </c>
      <c r="AD1098" s="33">
        <f t="shared" si="703"/>
        <v>3</v>
      </c>
      <c r="AE1098" s="36">
        <f t="shared" si="704"/>
        <v>30923.64</v>
      </c>
      <c r="AF1098" s="36">
        <f t="shared" si="705"/>
        <v>0</v>
      </c>
      <c r="AG1098" s="36">
        <f t="shared" si="706"/>
        <v>0</v>
      </c>
      <c r="AH1098" s="36">
        <f t="shared" si="707"/>
        <v>0</v>
      </c>
    </row>
    <row r="1099" spans="1:34" x14ac:dyDescent="0.35">
      <c r="A1099" s="31" t="s">
        <v>1441</v>
      </c>
      <c r="B1099" s="31" t="s">
        <v>1442</v>
      </c>
      <c r="C1099" s="31" t="s">
        <v>546</v>
      </c>
      <c r="D1099" s="31" t="s">
        <v>1443</v>
      </c>
      <c r="E1099" s="30">
        <v>46073</v>
      </c>
      <c r="F1099" s="30">
        <v>46103</v>
      </c>
      <c r="G1099" s="31" t="s">
        <v>395</v>
      </c>
      <c r="H1099" s="31">
        <v>-645000</v>
      </c>
      <c r="I1099" s="31"/>
      <c r="J1099" s="31">
        <v>-645000</v>
      </c>
      <c r="K1099" s="31">
        <v>-645000</v>
      </c>
      <c r="L1099" s="31">
        <v>645000</v>
      </c>
      <c r="M1099" s="31" t="s">
        <v>504</v>
      </c>
      <c r="N1099" s="31" t="s">
        <v>544</v>
      </c>
      <c r="O1099" s="83"/>
      <c r="P1099" s="65">
        <f t="shared" si="690"/>
        <v>30</v>
      </c>
      <c r="Q1099" t="str">
        <f t="shared" si="691"/>
        <v>Crédito</v>
      </c>
      <c r="R1099">
        <f t="shared" si="692"/>
        <v>22</v>
      </c>
      <c r="S1099">
        <f t="shared" si="693"/>
        <v>3</v>
      </c>
      <c r="T1099">
        <f t="shared" si="694"/>
        <v>2026</v>
      </c>
      <c r="U1099">
        <f t="shared" si="695"/>
        <v>20</v>
      </c>
      <c r="V1099">
        <f t="shared" si="696"/>
        <v>2</v>
      </c>
      <c r="W1099">
        <f t="shared" si="697"/>
        <v>2026</v>
      </c>
      <c r="X1099" s="59">
        <f t="shared" si="698"/>
        <v>645000</v>
      </c>
      <c r="Y1099" s="59">
        <f t="shared" si="699"/>
        <v>645000</v>
      </c>
      <c r="Z1099" t="str">
        <f t="shared" si="700"/>
        <v>Vigente</v>
      </c>
      <c r="AA1099" s="39">
        <v>46101</v>
      </c>
      <c r="AB1099" s="33">
        <f t="shared" si="701"/>
        <v>3</v>
      </c>
      <c r="AC1099" s="33">
        <f t="shared" si="702"/>
        <v>12</v>
      </c>
      <c r="AD1099" s="33">
        <f t="shared" si="703"/>
        <v>0</v>
      </c>
      <c r="AE1099" s="36">
        <f t="shared" si="704"/>
        <v>0</v>
      </c>
      <c r="AF1099" s="36">
        <f t="shared" si="705"/>
        <v>0</v>
      </c>
      <c r="AG1099" s="36">
        <f t="shared" si="706"/>
        <v>0</v>
      </c>
      <c r="AH1099" s="36">
        <f t="shared" si="707"/>
        <v>645000</v>
      </c>
    </row>
    <row r="1100" spans="1:34" x14ac:dyDescent="0.35">
      <c r="A1100" s="31" t="s">
        <v>1429</v>
      </c>
      <c r="B1100" s="31" t="s">
        <v>1430</v>
      </c>
      <c r="C1100" s="31" t="s">
        <v>801</v>
      </c>
      <c r="D1100" s="31" t="s">
        <v>1431</v>
      </c>
      <c r="E1100" s="30">
        <v>46069</v>
      </c>
      <c r="F1100" s="30">
        <v>46099</v>
      </c>
      <c r="G1100" s="31" t="s">
        <v>395</v>
      </c>
      <c r="H1100" s="31">
        <v>-9972</v>
      </c>
      <c r="I1100" s="31">
        <v>-1595.52</v>
      </c>
      <c r="J1100" s="31">
        <v>-11567.52</v>
      </c>
      <c r="K1100" s="31">
        <v>-11567.52</v>
      </c>
      <c r="L1100" s="31">
        <v>11567.52</v>
      </c>
      <c r="M1100" s="31" t="s">
        <v>504</v>
      </c>
      <c r="N1100" s="31" t="s">
        <v>544</v>
      </c>
      <c r="O1100" s="83"/>
      <c r="P1100" s="65">
        <f t="shared" si="690"/>
        <v>30</v>
      </c>
      <c r="Q1100" t="str">
        <f t="shared" si="691"/>
        <v>Crédito</v>
      </c>
      <c r="R1100">
        <f t="shared" si="692"/>
        <v>18</v>
      </c>
      <c r="S1100">
        <f t="shared" si="693"/>
        <v>3</v>
      </c>
      <c r="T1100">
        <f t="shared" si="694"/>
        <v>2026</v>
      </c>
      <c r="U1100">
        <f t="shared" si="695"/>
        <v>16</v>
      </c>
      <c r="V1100">
        <f t="shared" si="696"/>
        <v>2</v>
      </c>
      <c r="W1100">
        <f t="shared" si="697"/>
        <v>2026</v>
      </c>
      <c r="X1100" s="59">
        <f t="shared" si="698"/>
        <v>9972</v>
      </c>
      <c r="Y1100" s="59">
        <f t="shared" si="699"/>
        <v>11567.52</v>
      </c>
      <c r="Z1100" t="str">
        <f t="shared" si="700"/>
        <v>Vencido</v>
      </c>
      <c r="AA1100" s="39">
        <v>46101</v>
      </c>
      <c r="AB1100" s="33">
        <f t="shared" si="701"/>
        <v>3</v>
      </c>
      <c r="AC1100" s="33">
        <f t="shared" si="702"/>
        <v>12</v>
      </c>
      <c r="AD1100" s="33">
        <f t="shared" si="703"/>
        <v>3</v>
      </c>
      <c r="AE1100" s="36">
        <f t="shared" si="704"/>
        <v>9972</v>
      </c>
      <c r="AF1100" s="36">
        <f t="shared" si="705"/>
        <v>0</v>
      </c>
      <c r="AG1100" s="36">
        <f t="shared" si="706"/>
        <v>0</v>
      </c>
      <c r="AH1100" s="36">
        <f t="shared" si="707"/>
        <v>0</v>
      </c>
    </row>
    <row r="1101" spans="1:34" x14ac:dyDescent="0.35">
      <c r="A1101" s="31" t="s">
        <v>1432</v>
      </c>
      <c r="B1101" s="31" t="s">
        <v>1433</v>
      </c>
      <c r="C1101" s="31" t="s">
        <v>400</v>
      </c>
      <c r="D1101" s="31" t="s">
        <v>1434</v>
      </c>
      <c r="E1101" s="30">
        <v>46070</v>
      </c>
      <c r="F1101" s="30">
        <v>46100</v>
      </c>
      <c r="G1101" s="31" t="s">
        <v>395</v>
      </c>
      <c r="H1101" s="31">
        <v>-2320</v>
      </c>
      <c r="I1101" s="31">
        <v>-371.2</v>
      </c>
      <c r="J1101" s="31">
        <v>-2691.2</v>
      </c>
      <c r="K1101" s="31">
        <v>-2691.2</v>
      </c>
      <c r="L1101" s="31">
        <v>2691.2</v>
      </c>
      <c r="M1101" s="31" t="s">
        <v>504</v>
      </c>
      <c r="N1101" s="31" t="s">
        <v>544</v>
      </c>
      <c r="O1101" s="83"/>
      <c r="P1101" s="65">
        <f t="shared" si="690"/>
        <v>30</v>
      </c>
      <c r="Q1101" t="str">
        <f t="shared" si="691"/>
        <v>Crédito</v>
      </c>
      <c r="R1101">
        <f t="shared" si="692"/>
        <v>19</v>
      </c>
      <c r="S1101">
        <f t="shared" si="693"/>
        <v>3</v>
      </c>
      <c r="T1101">
        <f t="shared" si="694"/>
        <v>2026</v>
      </c>
      <c r="U1101">
        <f t="shared" si="695"/>
        <v>17</v>
      </c>
      <c r="V1101">
        <f t="shared" si="696"/>
        <v>2</v>
      </c>
      <c r="W1101">
        <f t="shared" si="697"/>
        <v>2026</v>
      </c>
      <c r="X1101" s="59">
        <f t="shared" si="698"/>
        <v>2320</v>
      </c>
      <c r="Y1101" s="59">
        <f t="shared" si="699"/>
        <v>2691.2</v>
      </c>
      <c r="Z1101" t="str">
        <f t="shared" si="700"/>
        <v>Vencido</v>
      </c>
      <c r="AA1101" s="39">
        <v>46101</v>
      </c>
      <c r="AB1101" s="33">
        <f t="shared" si="701"/>
        <v>3</v>
      </c>
      <c r="AC1101" s="33">
        <f t="shared" si="702"/>
        <v>12</v>
      </c>
      <c r="AD1101" s="33">
        <f t="shared" si="703"/>
        <v>2</v>
      </c>
      <c r="AE1101" s="36">
        <f t="shared" si="704"/>
        <v>2320</v>
      </c>
      <c r="AF1101" s="36">
        <f t="shared" si="705"/>
        <v>0</v>
      </c>
      <c r="AG1101" s="36">
        <f t="shared" si="706"/>
        <v>0</v>
      </c>
      <c r="AH1101" s="36">
        <f t="shared" si="707"/>
        <v>0</v>
      </c>
    </row>
    <row r="1102" spans="1:34" x14ac:dyDescent="0.35">
      <c r="A1102" s="31" t="s">
        <v>1435</v>
      </c>
      <c r="B1102" s="31" t="s">
        <v>1436</v>
      </c>
      <c r="C1102" s="31" t="s">
        <v>400</v>
      </c>
      <c r="D1102" s="31" t="s">
        <v>1437</v>
      </c>
      <c r="E1102" s="30">
        <v>46070</v>
      </c>
      <c r="F1102" s="30">
        <v>46100</v>
      </c>
      <c r="G1102" s="31" t="s">
        <v>401</v>
      </c>
      <c r="H1102" s="31">
        <v>-25277.63</v>
      </c>
      <c r="I1102" s="31">
        <v>-4044.42</v>
      </c>
      <c r="J1102" s="31">
        <v>-29322.05</v>
      </c>
      <c r="K1102" s="31">
        <v>-1707.52</v>
      </c>
      <c r="L1102" s="31">
        <v>1707.52</v>
      </c>
      <c r="M1102" s="31" t="s">
        <v>504</v>
      </c>
      <c r="N1102" s="31" t="s">
        <v>544</v>
      </c>
      <c r="O1102" s="83"/>
      <c r="P1102" s="65">
        <f t="shared" si="690"/>
        <v>30</v>
      </c>
      <c r="Q1102" t="str">
        <f t="shared" si="691"/>
        <v>Crédito</v>
      </c>
      <c r="R1102">
        <f t="shared" si="692"/>
        <v>19</v>
      </c>
      <c r="S1102">
        <f t="shared" si="693"/>
        <v>3</v>
      </c>
      <c r="T1102">
        <f t="shared" si="694"/>
        <v>2026</v>
      </c>
      <c r="U1102">
        <f t="shared" si="695"/>
        <v>17</v>
      </c>
      <c r="V1102">
        <f t="shared" si="696"/>
        <v>2</v>
      </c>
      <c r="W1102">
        <f t="shared" si="697"/>
        <v>2026</v>
      </c>
      <c r="X1102" s="59">
        <f t="shared" si="698"/>
        <v>25277.63</v>
      </c>
      <c r="Y1102" s="59">
        <f t="shared" si="699"/>
        <v>29322.05</v>
      </c>
      <c r="Z1102" t="str">
        <f t="shared" si="700"/>
        <v>Vencido</v>
      </c>
      <c r="AA1102" s="39">
        <v>46101</v>
      </c>
      <c r="AB1102" s="33">
        <f t="shared" si="701"/>
        <v>3</v>
      </c>
      <c r="AC1102" s="33">
        <f t="shared" si="702"/>
        <v>12</v>
      </c>
      <c r="AD1102" s="33">
        <f t="shared" si="703"/>
        <v>2</v>
      </c>
      <c r="AE1102" s="36">
        <f t="shared" si="704"/>
        <v>25277.63</v>
      </c>
      <c r="AF1102" s="36">
        <f t="shared" si="705"/>
        <v>0</v>
      </c>
      <c r="AG1102" s="36">
        <f t="shared" si="706"/>
        <v>0</v>
      </c>
      <c r="AH1102" s="36">
        <f t="shared" si="707"/>
        <v>0</v>
      </c>
    </row>
    <row r="1103" spans="1:34" x14ac:dyDescent="0.35">
      <c r="A1103" s="31" t="s">
        <v>1438</v>
      </c>
      <c r="B1103" s="31" t="s">
        <v>1439</v>
      </c>
      <c r="C1103" s="31" t="s">
        <v>547</v>
      </c>
      <c r="D1103" s="31" t="s">
        <v>1440</v>
      </c>
      <c r="E1103" s="30">
        <v>46069</v>
      </c>
      <c r="F1103" s="30">
        <v>46099</v>
      </c>
      <c r="G1103" s="31" t="s">
        <v>401</v>
      </c>
      <c r="H1103" s="31">
        <v>-6094.53</v>
      </c>
      <c r="I1103" s="31">
        <v>-975.12</v>
      </c>
      <c r="J1103" s="31">
        <v>-7069.65</v>
      </c>
      <c r="K1103" s="31">
        <v>-411.51</v>
      </c>
      <c r="L1103" s="31">
        <v>411.51</v>
      </c>
      <c r="M1103" s="31" t="s">
        <v>504</v>
      </c>
      <c r="N1103" s="31" t="s">
        <v>544</v>
      </c>
      <c r="O1103" s="83"/>
      <c r="P1103" s="65">
        <f t="shared" si="690"/>
        <v>30</v>
      </c>
      <c r="Q1103" t="str">
        <f t="shared" si="691"/>
        <v>Crédito</v>
      </c>
      <c r="R1103">
        <f t="shared" si="692"/>
        <v>18</v>
      </c>
      <c r="S1103">
        <f t="shared" si="693"/>
        <v>3</v>
      </c>
      <c r="T1103">
        <f t="shared" si="694"/>
        <v>2026</v>
      </c>
      <c r="U1103">
        <f t="shared" si="695"/>
        <v>16</v>
      </c>
      <c r="V1103">
        <f t="shared" si="696"/>
        <v>2</v>
      </c>
      <c r="W1103">
        <f t="shared" si="697"/>
        <v>2026</v>
      </c>
      <c r="X1103" s="59">
        <f t="shared" si="698"/>
        <v>6094.53</v>
      </c>
      <c r="Y1103" s="59">
        <f t="shared" si="699"/>
        <v>7069.65</v>
      </c>
      <c r="Z1103" t="str">
        <f t="shared" si="700"/>
        <v>Vencido</v>
      </c>
      <c r="AA1103" s="39">
        <v>46101</v>
      </c>
      <c r="AB1103" s="33">
        <f t="shared" si="701"/>
        <v>3</v>
      </c>
      <c r="AC1103" s="33">
        <f t="shared" si="702"/>
        <v>12</v>
      </c>
      <c r="AD1103" s="33">
        <f t="shared" si="703"/>
        <v>3</v>
      </c>
      <c r="AE1103" s="36">
        <f t="shared" si="704"/>
        <v>6094.53</v>
      </c>
      <c r="AF1103" s="36">
        <f t="shared" si="705"/>
        <v>0</v>
      </c>
      <c r="AG1103" s="36">
        <f t="shared" si="706"/>
        <v>0</v>
      </c>
      <c r="AH1103" s="36">
        <f t="shared" si="707"/>
        <v>0</v>
      </c>
    </row>
    <row r="1104" spans="1:34" x14ac:dyDescent="0.35">
      <c r="A1104" s="31" t="s">
        <v>1327</v>
      </c>
      <c r="B1104" s="31" t="s">
        <v>1328</v>
      </c>
      <c r="C1104" s="31" t="s">
        <v>1329</v>
      </c>
      <c r="D1104" s="31" t="s">
        <v>1330</v>
      </c>
      <c r="E1104" s="30">
        <v>46064</v>
      </c>
      <c r="F1104" s="30">
        <v>46094</v>
      </c>
      <c r="G1104" s="31" t="s">
        <v>395</v>
      </c>
      <c r="H1104" s="31">
        <v>-192000</v>
      </c>
      <c r="I1104" s="31"/>
      <c r="J1104" s="31">
        <v>-192000</v>
      </c>
      <c r="K1104" s="31">
        <v>-192000</v>
      </c>
      <c r="L1104" s="31">
        <v>192000</v>
      </c>
      <c r="M1104" s="31" t="s">
        <v>504</v>
      </c>
      <c r="N1104" s="31" t="s">
        <v>544</v>
      </c>
      <c r="O1104" s="83"/>
      <c r="P1104" s="65">
        <f t="shared" si="690"/>
        <v>30</v>
      </c>
      <c r="Q1104" t="str">
        <f t="shared" si="691"/>
        <v>Crédito</v>
      </c>
      <c r="R1104">
        <f t="shared" si="692"/>
        <v>13</v>
      </c>
      <c r="S1104">
        <f t="shared" si="693"/>
        <v>3</v>
      </c>
      <c r="T1104">
        <f t="shared" si="694"/>
        <v>2026</v>
      </c>
      <c r="U1104">
        <f t="shared" si="695"/>
        <v>11</v>
      </c>
      <c r="V1104">
        <f t="shared" si="696"/>
        <v>2</v>
      </c>
      <c r="W1104">
        <f t="shared" si="697"/>
        <v>2026</v>
      </c>
      <c r="X1104" s="59">
        <f t="shared" si="698"/>
        <v>192000</v>
      </c>
      <c r="Y1104" s="59">
        <f t="shared" si="699"/>
        <v>192000</v>
      </c>
      <c r="Z1104" t="str">
        <f t="shared" si="700"/>
        <v>Vencido</v>
      </c>
      <c r="AA1104" s="39">
        <v>46101</v>
      </c>
      <c r="AB1104" s="33">
        <f t="shared" si="701"/>
        <v>3</v>
      </c>
      <c r="AC1104" s="33">
        <f t="shared" si="702"/>
        <v>12</v>
      </c>
      <c r="AD1104" s="33">
        <f t="shared" si="703"/>
        <v>8</v>
      </c>
      <c r="AE1104" s="36">
        <f t="shared" si="704"/>
        <v>192000</v>
      </c>
      <c r="AF1104" s="36">
        <f t="shared" si="705"/>
        <v>0</v>
      </c>
      <c r="AG1104" s="36">
        <f t="shared" si="706"/>
        <v>0</v>
      </c>
      <c r="AH1104" s="36">
        <f t="shared" si="707"/>
        <v>0</v>
      </c>
    </row>
    <row r="1105" spans="1:34" x14ac:dyDescent="0.35">
      <c r="A1105" s="31" t="s">
        <v>1331</v>
      </c>
      <c r="B1105" s="31" t="s">
        <v>1332</v>
      </c>
      <c r="C1105" s="31" t="s">
        <v>801</v>
      </c>
      <c r="D1105" s="31" t="s">
        <v>1333</v>
      </c>
      <c r="E1105" s="30">
        <v>46063</v>
      </c>
      <c r="F1105" s="30">
        <v>46093</v>
      </c>
      <c r="G1105" s="31" t="s">
        <v>395</v>
      </c>
      <c r="H1105" s="31">
        <v>-49860</v>
      </c>
      <c r="I1105" s="31">
        <v>-7977.6</v>
      </c>
      <c r="J1105" s="31">
        <v>-57837.599999999999</v>
      </c>
      <c r="K1105" s="31">
        <v>-57837.599999999999</v>
      </c>
      <c r="L1105" s="31">
        <v>57837.599999999999</v>
      </c>
      <c r="M1105" s="31" t="s">
        <v>504</v>
      </c>
      <c r="N1105" s="31" t="s">
        <v>544</v>
      </c>
      <c r="O1105" s="83"/>
      <c r="P1105" s="65">
        <f t="shared" si="690"/>
        <v>30</v>
      </c>
      <c r="Q1105" t="str">
        <f t="shared" si="691"/>
        <v>Crédito</v>
      </c>
      <c r="R1105">
        <f t="shared" si="692"/>
        <v>12</v>
      </c>
      <c r="S1105">
        <f t="shared" si="693"/>
        <v>3</v>
      </c>
      <c r="T1105">
        <f t="shared" si="694"/>
        <v>2026</v>
      </c>
      <c r="U1105">
        <f t="shared" si="695"/>
        <v>10</v>
      </c>
      <c r="V1105">
        <f t="shared" si="696"/>
        <v>2</v>
      </c>
      <c r="W1105">
        <f t="shared" si="697"/>
        <v>2026</v>
      </c>
      <c r="X1105" s="59">
        <f t="shared" si="698"/>
        <v>49860</v>
      </c>
      <c r="Y1105" s="59">
        <f t="shared" si="699"/>
        <v>57837.599999999999</v>
      </c>
      <c r="Z1105" t="str">
        <f t="shared" si="700"/>
        <v>Vencido</v>
      </c>
      <c r="AA1105" s="39">
        <v>46101</v>
      </c>
      <c r="AB1105" s="33">
        <f t="shared" si="701"/>
        <v>3</v>
      </c>
      <c r="AC1105" s="33">
        <f t="shared" si="702"/>
        <v>12</v>
      </c>
      <c r="AD1105" s="33">
        <f t="shared" si="703"/>
        <v>9</v>
      </c>
      <c r="AE1105" s="36">
        <f t="shared" si="704"/>
        <v>49860</v>
      </c>
      <c r="AF1105" s="36">
        <f t="shared" si="705"/>
        <v>0</v>
      </c>
      <c r="AG1105" s="36">
        <f t="shared" si="706"/>
        <v>0</v>
      </c>
      <c r="AH1105" s="36">
        <f t="shared" si="707"/>
        <v>0</v>
      </c>
    </row>
    <row r="1106" spans="1:34" x14ac:dyDescent="0.35">
      <c r="A1106" s="31" t="s">
        <v>1334</v>
      </c>
      <c r="B1106" s="31" t="s">
        <v>1335</v>
      </c>
      <c r="C1106" s="31" t="s">
        <v>547</v>
      </c>
      <c r="D1106" s="31" t="s">
        <v>1336</v>
      </c>
      <c r="E1106" s="30">
        <v>46063</v>
      </c>
      <c r="F1106" s="30">
        <v>46093</v>
      </c>
      <c r="G1106" s="31" t="s">
        <v>401</v>
      </c>
      <c r="H1106" s="31">
        <v>-22691.72</v>
      </c>
      <c r="I1106" s="31">
        <v>-3630.68</v>
      </c>
      <c r="J1106" s="31">
        <v>-26322.400000000001</v>
      </c>
      <c r="K1106" s="31">
        <v>-1531.2</v>
      </c>
      <c r="L1106" s="31">
        <v>1531.2</v>
      </c>
      <c r="M1106" s="31" t="s">
        <v>504</v>
      </c>
      <c r="N1106" s="31" t="s">
        <v>544</v>
      </c>
      <c r="O1106" s="83"/>
      <c r="P1106" s="65">
        <f t="shared" si="690"/>
        <v>30</v>
      </c>
      <c r="Q1106" t="str">
        <f t="shared" si="691"/>
        <v>Crédito</v>
      </c>
      <c r="R1106">
        <f t="shared" si="692"/>
        <v>12</v>
      </c>
      <c r="S1106">
        <f t="shared" si="693"/>
        <v>3</v>
      </c>
      <c r="T1106">
        <f t="shared" si="694"/>
        <v>2026</v>
      </c>
      <c r="U1106">
        <f t="shared" si="695"/>
        <v>10</v>
      </c>
      <c r="V1106">
        <f t="shared" si="696"/>
        <v>2</v>
      </c>
      <c r="W1106">
        <f t="shared" si="697"/>
        <v>2026</v>
      </c>
      <c r="X1106" s="59">
        <f t="shared" si="698"/>
        <v>22691.72</v>
      </c>
      <c r="Y1106" s="59">
        <f t="shared" si="699"/>
        <v>26322.400000000001</v>
      </c>
      <c r="Z1106" t="str">
        <f t="shared" si="700"/>
        <v>Vencido</v>
      </c>
      <c r="AA1106" s="39">
        <v>46101</v>
      </c>
      <c r="AB1106" s="33">
        <f t="shared" si="701"/>
        <v>3</v>
      </c>
      <c r="AC1106" s="33">
        <f t="shared" si="702"/>
        <v>12</v>
      </c>
      <c r="AD1106" s="33">
        <f t="shared" si="703"/>
        <v>9</v>
      </c>
      <c r="AE1106" s="36">
        <f t="shared" si="704"/>
        <v>22691.72</v>
      </c>
      <c r="AF1106" s="36">
        <f t="shared" si="705"/>
        <v>0</v>
      </c>
      <c r="AG1106" s="36">
        <f t="shared" si="706"/>
        <v>0</v>
      </c>
      <c r="AH1106" s="36">
        <f t="shared" si="707"/>
        <v>0</v>
      </c>
    </row>
    <row r="1107" spans="1:34" x14ac:dyDescent="0.35">
      <c r="A1107" s="31" t="s">
        <v>1337</v>
      </c>
      <c r="B1107" s="31" t="s">
        <v>1338</v>
      </c>
      <c r="C1107" s="31" t="s">
        <v>644</v>
      </c>
      <c r="D1107" s="31" t="s">
        <v>1102</v>
      </c>
      <c r="E1107" s="30">
        <v>46065</v>
      </c>
      <c r="F1107" s="30">
        <v>46125</v>
      </c>
      <c r="G1107" s="31" t="s">
        <v>401</v>
      </c>
      <c r="H1107" s="31">
        <v>-1075280.1299999999</v>
      </c>
      <c r="I1107" s="31">
        <v>-172044.82</v>
      </c>
      <c r="J1107" s="31">
        <v>-1247324.95</v>
      </c>
      <c r="K1107" s="31">
        <v>-72453.600000000006</v>
      </c>
      <c r="L1107" s="31">
        <v>72453.600000000006</v>
      </c>
      <c r="M1107" s="31" t="s">
        <v>504</v>
      </c>
      <c r="N1107" s="31" t="s">
        <v>544</v>
      </c>
      <c r="O1107" s="83"/>
      <c r="P1107" s="65">
        <f t="shared" si="690"/>
        <v>60</v>
      </c>
      <c r="Q1107" t="str">
        <f t="shared" si="691"/>
        <v>Crédito</v>
      </c>
      <c r="R1107">
        <f t="shared" si="692"/>
        <v>13</v>
      </c>
      <c r="S1107">
        <f t="shared" si="693"/>
        <v>4</v>
      </c>
      <c r="T1107">
        <f t="shared" si="694"/>
        <v>2026</v>
      </c>
      <c r="U1107">
        <f t="shared" si="695"/>
        <v>12</v>
      </c>
      <c r="V1107">
        <f t="shared" si="696"/>
        <v>2</v>
      </c>
      <c r="W1107">
        <f t="shared" si="697"/>
        <v>2026</v>
      </c>
      <c r="X1107" s="59">
        <f t="shared" si="698"/>
        <v>1075280.1299999999</v>
      </c>
      <c r="Y1107" s="59">
        <f t="shared" si="699"/>
        <v>1247324.95</v>
      </c>
      <c r="Z1107" t="str">
        <f t="shared" si="700"/>
        <v>Vigente</v>
      </c>
      <c r="AA1107" s="39">
        <v>46101</v>
      </c>
      <c r="AB1107" s="33">
        <f t="shared" si="701"/>
        <v>3</v>
      </c>
      <c r="AC1107" s="33">
        <f t="shared" si="702"/>
        <v>12</v>
      </c>
      <c r="AD1107" s="33">
        <f t="shared" si="703"/>
        <v>0</v>
      </c>
      <c r="AE1107" s="36">
        <f t="shared" si="704"/>
        <v>0</v>
      </c>
      <c r="AF1107" s="36">
        <f t="shared" si="705"/>
        <v>0</v>
      </c>
      <c r="AG1107" s="36">
        <f t="shared" si="706"/>
        <v>0</v>
      </c>
      <c r="AH1107" s="36">
        <f t="shared" si="707"/>
        <v>1075280.1299999999</v>
      </c>
    </row>
    <row r="1108" spans="1:34" x14ac:dyDescent="0.35">
      <c r="A1108" s="31" t="s">
        <v>1339</v>
      </c>
      <c r="B1108" s="31" t="s">
        <v>1340</v>
      </c>
      <c r="C1108" s="31" t="s">
        <v>801</v>
      </c>
      <c r="D1108" s="31" t="s">
        <v>1341</v>
      </c>
      <c r="E1108" s="30">
        <v>46063</v>
      </c>
      <c r="F1108" s="30">
        <v>46093</v>
      </c>
      <c r="G1108" s="31" t="s">
        <v>395</v>
      </c>
      <c r="H1108" s="31">
        <v>-39888</v>
      </c>
      <c r="I1108" s="31">
        <v>-6382.08</v>
      </c>
      <c r="J1108" s="31">
        <v>-46270.080000000002</v>
      </c>
      <c r="K1108" s="31">
        <v>-46270.080000000002</v>
      </c>
      <c r="L1108" s="31">
        <v>46270.080000000002</v>
      </c>
      <c r="M1108" s="31" t="s">
        <v>504</v>
      </c>
      <c r="N1108" s="31" t="s">
        <v>544</v>
      </c>
      <c r="O1108" s="83"/>
      <c r="P1108" s="65">
        <f t="shared" si="690"/>
        <v>30</v>
      </c>
      <c r="Q1108" t="str">
        <f t="shared" si="691"/>
        <v>Crédito</v>
      </c>
      <c r="R1108">
        <f t="shared" si="692"/>
        <v>12</v>
      </c>
      <c r="S1108">
        <f t="shared" si="693"/>
        <v>3</v>
      </c>
      <c r="T1108">
        <f t="shared" si="694"/>
        <v>2026</v>
      </c>
      <c r="U1108">
        <f t="shared" si="695"/>
        <v>10</v>
      </c>
      <c r="V1108">
        <f t="shared" si="696"/>
        <v>2</v>
      </c>
      <c r="W1108">
        <f t="shared" si="697"/>
        <v>2026</v>
      </c>
      <c r="X1108" s="59">
        <f t="shared" si="698"/>
        <v>39888</v>
      </c>
      <c r="Y1108" s="59">
        <f t="shared" si="699"/>
        <v>46270.080000000002</v>
      </c>
      <c r="Z1108" t="str">
        <f t="shared" si="700"/>
        <v>Vencido</v>
      </c>
      <c r="AA1108" s="39">
        <v>46101</v>
      </c>
      <c r="AB1108" s="33">
        <f t="shared" si="701"/>
        <v>3</v>
      </c>
      <c r="AC1108" s="33">
        <f t="shared" si="702"/>
        <v>12</v>
      </c>
      <c r="AD1108" s="33">
        <f t="shared" si="703"/>
        <v>9</v>
      </c>
      <c r="AE1108" s="36">
        <f t="shared" si="704"/>
        <v>39888</v>
      </c>
      <c r="AF1108" s="36">
        <f t="shared" si="705"/>
        <v>0</v>
      </c>
      <c r="AG1108" s="36">
        <f t="shared" si="706"/>
        <v>0</v>
      </c>
      <c r="AH1108" s="36">
        <f t="shared" si="707"/>
        <v>0</v>
      </c>
    </row>
    <row r="1109" spans="1:34" x14ac:dyDescent="0.35">
      <c r="A1109" s="31" t="s">
        <v>1345</v>
      </c>
      <c r="B1109" s="31" t="s">
        <v>1346</v>
      </c>
      <c r="C1109" s="31" t="s">
        <v>1329</v>
      </c>
      <c r="D1109" s="31" t="s">
        <v>1347</v>
      </c>
      <c r="E1109" s="30">
        <v>46064</v>
      </c>
      <c r="F1109" s="30">
        <v>46094</v>
      </c>
      <c r="G1109" s="31" t="s">
        <v>395</v>
      </c>
      <c r="H1109" s="31">
        <v>-128000</v>
      </c>
      <c r="I1109" s="31"/>
      <c r="J1109" s="31">
        <v>-128000</v>
      </c>
      <c r="K1109" s="31">
        <v>-128000</v>
      </c>
      <c r="L1109" s="31">
        <v>128000</v>
      </c>
      <c r="M1109" s="31" t="s">
        <v>504</v>
      </c>
      <c r="N1109" s="31" t="s">
        <v>544</v>
      </c>
      <c r="O1109" s="83"/>
      <c r="P1109" s="65">
        <f t="shared" si="690"/>
        <v>30</v>
      </c>
      <c r="Q1109" t="str">
        <f t="shared" si="691"/>
        <v>Crédito</v>
      </c>
      <c r="R1109">
        <f t="shared" si="692"/>
        <v>13</v>
      </c>
      <c r="S1109">
        <f t="shared" si="693"/>
        <v>3</v>
      </c>
      <c r="T1109">
        <f t="shared" si="694"/>
        <v>2026</v>
      </c>
      <c r="U1109">
        <f t="shared" si="695"/>
        <v>11</v>
      </c>
      <c r="V1109">
        <f t="shared" si="696"/>
        <v>2</v>
      </c>
      <c r="W1109">
        <f t="shared" si="697"/>
        <v>2026</v>
      </c>
      <c r="X1109" s="59">
        <f t="shared" si="698"/>
        <v>128000</v>
      </c>
      <c r="Y1109" s="59">
        <f t="shared" si="699"/>
        <v>128000</v>
      </c>
      <c r="Z1109" t="str">
        <f t="shared" si="700"/>
        <v>Vencido</v>
      </c>
      <c r="AA1109" s="39">
        <v>46101</v>
      </c>
      <c r="AB1109" s="33">
        <f t="shared" si="701"/>
        <v>3</v>
      </c>
      <c r="AC1109" s="33">
        <f t="shared" si="702"/>
        <v>12</v>
      </c>
      <c r="AD1109" s="33">
        <f t="shared" si="703"/>
        <v>8</v>
      </c>
      <c r="AE1109" s="36">
        <f t="shared" si="704"/>
        <v>128000</v>
      </c>
      <c r="AF1109" s="36">
        <f t="shared" si="705"/>
        <v>0</v>
      </c>
      <c r="AG1109" s="36">
        <f t="shared" si="706"/>
        <v>0</v>
      </c>
      <c r="AH1109" s="36">
        <f t="shared" si="707"/>
        <v>0</v>
      </c>
    </row>
    <row r="1110" spans="1:34" x14ac:dyDescent="0.35">
      <c r="A1110" s="31" t="s">
        <v>1354</v>
      </c>
      <c r="B1110" s="31" t="s">
        <v>1355</v>
      </c>
      <c r="C1110" s="31" t="s">
        <v>801</v>
      </c>
      <c r="D1110" s="31" t="s">
        <v>1356</v>
      </c>
      <c r="E1110" s="30">
        <v>46056</v>
      </c>
      <c r="F1110" s="30">
        <v>46086</v>
      </c>
      <c r="G1110" s="31" t="s">
        <v>395</v>
      </c>
      <c r="H1110" s="31">
        <v>-20160</v>
      </c>
      <c r="I1110" s="31">
        <v>-3225.6</v>
      </c>
      <c r="J1110" s="31">
        <v>-23385.599999999999</v>
      </c>
      <c r="K1110" s="31">
        <v>-23385.599999999999</v>
      </c>
      <c r="L1110" s="31">
        <v>23385.599999999999</v>
      </c>
      <c r="M1110" s="31" t="s">
        <v>504</v>
      </c>
      <c r="N1110" s="31" t="s">
        <v>544</v>
      </c>
      <c r="O1110" s="83"/>
      <c r="P1110" s="65">
        <f t="shared" si="690"/>
        <v>30</v>
      </c>
      <c r="Q1110" t="str">
        <f t="shared" si="691"/>
        <v>Crédito</v>
      </c>
      <c r="R1110">
        <f t="shared" si="692"/>
        <v>5</v>
      </c>
      <c r="S1110">
        <f t="shared" si="693"/>
        <v>3</v>
      </c>
      <c r="T1110">
        <f t="shared" si="694"/>
        <v>2026</v>
      </c>
      <c r="U1110">
        <f t="shared" si="695"/>
        <v>3</v>
      </c>
      <c r="V1110">
        <f t="shared" si="696"/>
        <v>2</v>
      </c>
      <c r="W1110">
        <f t="shared" si="697"/>
        <v>2026</v>
      </c>
      <c r="X1110" s="59">
        <f t="shared" si="698"/>
        <v>20160</v>
      </c>
      <c r="Y1110" s="59">
        <f t="shared" si="699"/>
        <v>23385.599999999999</v>
      </c>
      <c r="Z1110" t="str">
        <f t="shared" si="700"/>
        <v>Vencido</v>
      </c>
      <c r="AA1110" s="39">
        <v>46101</v>
      </c>
      <c r="AB1110" s="33">
        <f t="shared" si="701"/>
        <v>3</v>
      </c>
      <c r="AC1110" s="33">
        <f t="shared" si="702"/>
        <v>12</v>
      </c>
      <c r="AD1110" s="33">
        <f t="shared" si="703"/>
        <v>16</v>
      </c>
      <c r="AE1110" s="36">
        <f t="shared" si="704"/>
        <v>20160</v>
      </c>
      <c r="AF1110" s="36">
        <f t="shared" si="705"/>
        <v>0</v>
      </c>
      <c r="AG1110" s="36">
        <f t="shared" si="706"/>
        <v>0</v>
      </c>
      <c r="AH1110" s="36">
        <f t="shared" si="707"/>
        <v>0</v>
      </c>
    </row>
    <row r="1111" spans="1:34" x14ac:dyDescent="0.35">
      <c r="A1111" s="31" t="s">
        <v>1357</v>
      </c>
      <c r="B1111" s="31" t="s">
        <v>1358</v>
      </c>
      <c r="C1111" s="31" t="s">
        <v>801</v>
      </c>
      <c r="D1111" s="31" t="s">
        <v>1359</v>
      </c>
      <c r="E1111" s="30">
        <v>46058</v>
      </c>
      <c r="F1111" s="30">
        <v>46088</v>
      </c>
      <c r="G1111" s="31" t="s">
        <v>395</v>
      </c>
      <c r="H1111" s="31">
        <v>-20160</v>
      </c>
      <c r="I1111" s="31">
        <v>-3225.6</v>
      </c>
      <c r="J1111" s="31">
        <v>-23385.599999999999</v>
      </c>
      <c r="K1111" s="31">
        <v>-23385.599999999999</v>
      </c>
      <c r="L1111" s="31">
        <v>23385.599999999999</v>
      </c>
      <c r="M1111" s="31" t="s">
        <v>504</v>
      </c>
      <c r="N1111" s="31" t="s">
        <v>544</v>
      </c>
      <c r="O1111" s="83"/>
      <c r="P1111" s="65">
        <f t="shared" si="690"/>
        <v>30</v>
      </c>
      <c r="Q1111" t="str">
        <f t="shared" si="691"/>
        <v>Crédito</v>
      </c>
      <c r="R1111">
        <f t="shared" si="692"/>
        <v>7</v>
      </c>
      <c r="S1111">
        <f t="shared" si="693"/>
        <v>3</v>
      </c>
      <c r="T1111">
        <f t="shared" si="694"/>
        <v>2026</v>
      </c>
      <c r="U1111">
        <f t="shared" si="695"/>
        <v>5</v>
      </c>
      <c r="V1111">
        <f t="shared" si="696"/>
        <v>2</v>
      </c>
      <c r="W1111">
        <f t="shared" si="697"/>
        <v>2026</v>
      </c>
      <c r="X1111" s="59">
        <f t="shared" si="698"/>
        <v>20160</v>
      </c>
      <c r="Y1111" s="59">
        <f t="shared" si="699"/>
        <v>23385.599999999999</v>
      </c>
      <c r="Z1111" t="str">
        <f t="shared" si="700"/>
        <v>Vencido</v>
      </c>
      <c r="AA1111" s="39">
        <v>46101</v>
      </c>
      <c r="AB1111" s="33">
        <f t="shared" si="701"/>
        <v>3</v>
      </c>
      <c r="AC1111" s="33">
        <f t="shared" si="702"/>
        <v>12</v>
      </c>
      <c r="AD1111" s="33">
        <f t="shared" si="703"/>
        <v>14</v>
      </c>
      <c r="AE1111" s="36">
        <f t="shared" si="704"/>
        <v>20160</v>
      </c>
      <c r="AF1111" s="36">
        <f t="shared" si="705"/>
        <v>0</v>
      </c>
      <c r="AG1111" s="36">
        <f t="shared" si="706"/>
        <v>0</v>
      </c>
      <c r="AH1111" s="36">
        <f t="shared" si="707"/>
        <v>0</v>
      </c>
    </row>
    <row r="1112" spans="1:34" x14ac:dyDescent="0.35">
      <c r="A1112" s="31" t="s">
        <v>1360</v>
      </c>
      <c r="B1112" s="31" t="s">
        <v>1361</v>
      </c>
      <c r="C1112" s="31" t="s">
        <v>801</v>
      </c>
      <c r="D1112" s="31" t="s">
        <v>1362</v>
      </c>
      <c r="E1112" s="30">
        <v>46058</v>
      </c>
      <c r="F1112" s="30">
        <v>46088</v>
      </c>
      <c r="G1112" s="31" t="s">
        <v>395</v>
      </c>
      <c r="H1112" s="31">
        <v>-50400</v>
      </c>
      <c r="I1112" s="31">
        <v>-8064</v>
      </c>
      <c r="J1112" s="31">
        <v>-58464</v>
      </c>
      <c r="K1112" s="31">
        <v>-58464</v>
      </c>
      <c r="L1112" s="31">
        <v>58464</v>
      </c>
      <c r="M1112" s="31" t="s">
        <v>504</v>
      </c>
      <c r="N1112" s="31" t="s">
        <v>544</v>
      </c>
      <c r="O1112" s="83"/>
      <c r="P1112" s="65">
        <f t="shared" si="690"/>
        <v>30</v>
      </c>
      <c r="Q1112" t="str">
        <f t="shared" si="691"/>
        <v>Crédito</v>
      </c>
      <c r="R1112">
        <f t="shared" si="692"/>
        <v>7</v>
      </c>
      <c r="S1112">
        <f t="shared" si="693"/>
        <v>3</v>
      </c>
      <c r="T1112">
        <f t="shared" si="694"/>
        <v>2026</v>
      </c>
      <c r="U1112">
        <f t="shared" si="695"/>
        <v>5</v>
      </c>
      <c r="V1112">
        <f t="shared" si="696"/>
        <v>2</v>
      </c>
      <c r="W1112">
        <f t="shared" si="697"/>
        <v>2026</v>
      </c>
      <c r="X1112" s="59">
        <f t="shared" si="698"/>
        <v>50400</v>
      </c>
      <c r="Y1112" s="59">
        <f t="shared" si="699"/>
        <v>58464</v>
      </c>
      <c r="Z1112" t="str">
        <f t="shared" si="700"/>
        <v>Vencido</v>
      </c>
      <c r="AA1112" s="39">
        <v>46101</v>
      </c>
      <c r="AB1112" s="33">
        <f t="shared" si="701"/>
        <v>3</v>
      </c>
      <c r="AC1112" s="33">
        <f t="shared" si="702"/>
        <v>12</v>
      </c>
      <c r="AD1112" s="33">
        <f t="shared" si="703"/>
        <v>14</v>
      </c>
      <c r="AE1112" s="36">
        <f t="shared" si="704"/>
        <v>50400</v>
      </c>
      <c r="AF1112" s="36">
        <f t="shared" si="705"/>
        <v>0</v>
      </c>
      <c r="AG1112" s="36">
        <f t="shared" si="706"/>
        <v>0</v>
      </c>
      <c r="AH1112" s="36">
        <f t="shared" si="707"/>
        <v>0</v>
      </c>
    </row>
    <row r="1113" spans="1:34" x14ac:dyDescent="0.35">
      <c r="A1113" s="31" t="s">
        <v>1363</v>
      </c>
      <c r="B1113" s="31" t="s">
        <v>1364</v>
      </c>
      <c r="C1113" s="31" t="s">
        <v>830</v>
      </c>
      <c r="D1113" s="31" t="s">
        <v>1365</v>
      </c>
      <c r="E1113" s="30">
        <v>46058</v>
      </c>
      <c r="F1113" s="30">
        <v>46088</v>
      </c>
      <c r="G1113" s="31" t="s">
        <v>401</v>
      </c>
      <c r="H1113" s="31">
        <v>-29397.25</v>
      </c>
      <c r="I1113" s="31">
        <v>-4703.5600000000004</v>
      </c>
      <c r="J1113" s="31">
        <v>-34100.81</v>
      </c>
      <c r="K1113" s="31">
        <v>-1972</v>
      </c>
      <c r="L1113" s="31">
        <v>1972</v>
      </c>
      <c r="M1113" s="31" t="s">
        <v>504</v>
      </c>
      <c r="N1113" s="31" t="s">
        <v>544</v>
      </c>
      <c r="O1113" s="83"/>
      <c r="P1113" s="65">
        <f t="shared" si="690"/>
        <v>30</v>
      </c>
      <c r="Q1113" t="str">
        <f t="shared" si="691"/>
        <v>Crédito</v>
      </c>
      <c r="R1113">
        <f t="shared" si="692"/>
        <v>7</v>
      </c>
      <c r="S1113">
        <f t="shared" si="693"/>
        <v>3</v>
      </c>
      <c r="T1113">
        <f t="shared" si="694"/>
        <v>2026</v>
      </c>
      <c r="U1113">
        <f t="shared" si="695"/>
        <v>5</v>
      </c>
      <c r="V1113">
        <f t="shared" si="696"/>
        <v>2</v>
      </c>
      <c r="W1113">
        <f t="shared" si="697"/>
        <v>2026</v>
      </c>
      <c r="X1113" s="59">
        <f t="shared" si="698"/>
        <v>29397.25</v>
      </c>
      <c r="Y1113" s="59">
        <f t="shared" si="699"/>
        <v>34100.81</v>
      </c>
      <c r="Z1113" t="str">
        <f t="shared" si="700"/>
        <v>Vencido</v>
      </c>
      <c r="AA1113" s="39">
        <v>46101</v>
      </c>
      <c r="AB1113" s="33">
        <f t="shared" si="701"/>
        <v>3</v>
      </c>
      <c r="AC1113" s="33">
        <f t="shared" si="702"/>
        <v>12</v>
      </c>
      <c r="AD1113" s="33">
        <f t="shared" si="703"/>
        <v>14</v>
      </c>
      <c r="AE1113" s="36">
        <f t="shared" si="704"/>
        <v>29397.25</v>
      </c>
      <c r="AF1113" s="36">
        <f t="shared" si="705"/>
        <v>0</v>
      </c>
      <c r="AG1113" s="36">
        <f t="shared" si="706"/>
        <v>0</v>
      </c>
      <c r="AH1113" s="36">
        <f t="shared" si="707"/>
        <v>0</v>
      </c>
    </row>
    <row r="1114" spans="1:34" x14ac:dyDescent="0.35">
      <c r="A1114" s="31" t="s">
        <v>1366</v>
      </c>
      <c r="B1114" s="31" t="s">
        <v>1367</v>
      </c>
      <c r="C1114" s="31" t="s">
        <v>834</v>
      </c>
      <c r="D1114" s="31" t="s">
        <v>1368</v>
      </c>
      <c r="E1114" s="30">
        <v>46057</v>
      </c>
      <c r="F1114" s="30">
        <v>46087</v>
      </c>
      <c r="G1114" s="31" t="s">
        <v>401</v>
      </c>
      <c r="H1114" s="31">
        <v>-31023</v>
      </c>
      <c r="I1114" s="31">
        <v>-4963.68</v>
      </c>
      <c r="J1114" s="31">
        <v>-35986.68</v>
      </c>
      <c r="K1114" s="31">
        <v>-2088</v>
      </c>
      <c r="L1114" s="31">
        <v>2088</v>
      </c>
      <c r="M1114" s="31" t="s">
        <v>504</v>
      </c>
      <c r="N1114" s="31" t="s">
        <v>544</v>
      </c>
      <c r="O1114" s="83"/>
      <c r="P1114" s="65">
        <f t="shared" si="690"/>
        <v>30</v>
      </c>
      <c r="Q1114" t="str">
        <f t="shared" si="691"/>
        <v>Crédito</v>
      </c>
      <c r="R1114">
        <f t="shared" si="692"/>
        <v>6</v>
      </c>
      <c r="S1114">
        <f t="shared" si="693"/>
        <v>3</v>
      </c>
      <c r="T1114">
        <f t="shared" si="694"/>
        <v>2026</v>
      </c>
      <c r="U1114">
        <f t="shared" si="695"/>
        <v>4</v>
      </c>
      <c r="V1114">
        <f t="shared" si="696"/>
        <v>2</v>
      </c>
      <c r="W1114">
        <f t="shared" si="697"/>
        <v>2026</v>
      </c>
      <c r="X1114" s="59">
        <f t="shared" si="698"/>
        <v>31023</v>
      </c>
      <c r="Y1114" s="59">
        <f t="shared" si="699"/>
        <v>35986.68</v>
      </c>
      <c r="Z1114" t="str">
        <f t="shared" si="700"/>
        <v>Vencido</v>
      </c>
      <c r="AA1114" s="39">
        <v>46101</v>
      </c>
      <c r="AB1114" s="33">
        <f t="shared" si="701"/>
        <v>3</v>
      </c>
      <c r="AC1114" s="33">
        <f t="shared" si="702"/>
        <v>12</v>
      </c>
      <c r="AD1114" s="33">
        <f t="shared" si="703"/>
        <v>15</v>
      </c>
      <c r="AE1114" s="36">
        <f t="shared" si="704"/>
        <v>31023</v>
      </c>
      <c r="AF1114" s="36">
        <f t="shared" si="705"/>
        <v>0</v>
      </c>
      <c r="AG1114" s="36">
        <f t="shared" si="706"/>
        <v>0</v>
      </c>
      <c r="AH1114" s="36">
        <f t="shared" si="707"/>
        <v>0</v>
      </c>
    </row>
    <row r="1115" spans="1:34" x14ac:dyDescent="0.35">
      <c r="A1115" s="31" t="s">
        <v>1219</v>
      </c>
      <c r="B1115" s="31" t="s">
        <v>1220</v>
      </c>
      <c r="C1115" s="31" t="s">
        <v>830</v>
      </c>
      <c r="D1115" s="31" t="s">
        <v>1221</v>
      </c>
      <c r="E1115" s="30">
        <v>46037</v>
      </c>
      <c r="F1115" s="30">
        <v>46067</v>
      </c>
      <c r="G1115" s="31" t="s">
        <v>401</v>
      </c>
      <c r="H1115" s="31">
        <v>-30733.81</v>
      </c>
      <c r="I1115" s="31">
        <v>-4917.41</v>
      </c>
      <c r="J1115" s="31">
        <v>-35651.22</v>
      </c>
      <c r="K1115" s="31">
        <v>-2001</v>
      </c>
      <c r="L1115" s="31">
        <v>2001</v>
      </c>
      <c r="M1115" s="31" t="s">
        <v>504</v>
      </c>
      <c r="N1115" s="31" t="s">
        <v>544</v>
      </c>
      <c r="P1115" s="65">
        <f t="shared" si="690"/>
        <v>30</v>
      </c>
      <c r="Q1115" t="str">
        <f t="shared" si="691"/>
        <v>Crédito</v>
      </c>
      <c r="R1115">
        <f t="shared" si="692"/>
        <v>14</v>
      </c>
      <c r="S1115">
        <f t="shared" si="693"/>
        <v>2</v>
      </c>
      <c r="T1115">
        <f t="shared" si="694"/>
        <v>2026</v>
      </c>
      <c r="U1115">
        <f t="shared" si="695"/>
        <v>15</v>
      </c>
      <c r="V1115">
        <f t="shared" si="696"/>
        <v>1</v>
      </c>
      <c r="W1115">
        <f t="shared" si="697"/>
        <v>2026</v>
      </c>
      <c r="X1115" s="59">
        <f t="shared" si="698"/>
        <v>30733.81</v>
      </c>
      <c r="Y1115" s="59">
        <f t="shared" si="699"/>
        <v>35651.22</v>
      </c>
      <c r="Z1115" t="str">
        <f t="shared" si="700"/>
        <v>Vencido</v>
      </c>
      <c r="AA1115" s="39">
        <v>46101</v>
      </c>
      <c r="AB1115" s="33">
        <f t="shared" si="701"/>
        <v>3</v>
      </c>
      <c r="AC1115" s="33">
        <f t="shared" si="702"/>
        <v>12</v>
      </c>
      <c r="AD1115" s="33">
        <f t="shared" si="703"/>
        <v>35</v>
      </c>
      <c r="AE1115" s="36">
        <f t="shared" si="704"/>
        <v>0</v>
      </c>
      <c r="AF1115" s="36">
        <f t="shared" si="705"/>
        <v>30733.81</v>
      </c>
      <c r="AG1115" s="36">
        <f t="shared" si="706"/>
        <v>0</v>
      </c>
      <c r="AH1115" s="36">
        <f t="shared" si="707"/>
        <v>0</v>
      </c>
    </row>
    <row r="1116" spans="1:34" x14ac:dyDescent="0.35">
      <c r="A1116" s="31" t="s">
        <v>1237</v>
      </c>
      <c r="B1116" s="31" t="s">
        <v>1238</v>
      </c>
      <c r="C1116" s="31" t="s">
        <v>830</v>
      </c>
      <c r="D1116" s="31" t="s">
        <v>1239</v>
      </c>
      <c r="E1116" s="30">
        <v>46036</v>
      </c>
      <c r="F1116" s="30">
        <v>46066</v>
      </c>
      <c r="G1116" s="31" t="s">
        <v>401</v>
      </c>
      <c r="H1116" s="31">
        <v>-30798.15</v>
      </c>
      <c r="I1116" s="31">
        <v>-4927.7</v>
      </c>
      <c r="J1116" s="31">
        <v>-35725.85</v>
      </c>
      <c r="K1116" s="31">
        <v>-2001</v>
      </c>
      <c r="L1116" s="31">
        <v>2001</v>
      </c>
      <c r="M1116" s="31" t="s">
        <v>504</v>
      </c>
      <c r="N1116" s="31" t="s">
        <v>544</v>
      </c>
      <c r="P1116" s="65">
        <f t="shared" si="690"/>
        <v>30</v>
      </c>
      <c r="Q1116" t="str">
        <f t="shared" si="691"/>
        <v>Crédito</v>
      </c>
      <c r="R1116">
        <f t="shared" si="692"/>
        <v>13</v>
      </c>
      <c r="S1116">
        <f t="shared" si="693"/>
        <v>2</v>
      </c>
      <c r="T1116">
        <f t="shared" si="694"/>
        <v>2026</v>
      </c>
      <c r="U1116">
        <f t="shared" si="695"/>
        <v>14</v>
      </c>
      <c r="V1116">
        <f t="shared" si="696"/>
        <v>1</v>
      </c>
      <c r="W1116">
        <f t="shared" si="697"/>
        <v>2026</v>
      </c>
      <c r="X1116" s="59">
        <f t="shared" si="698"/>
        <v>30798.15</v>
      </c>
      <c r="Y1116" s="59">
        <f t="shared" si="699"/>
        <v>35725.85</v>
      </c>
      <c r="Z1116" t="str">
        <f t="shared" si="700"/>
        <v>Vencido</v>
      </c>
      <c r="AA1116" s="39">
        <v>46101</v>
      </c>
      <c r="AB1116" s="33">
        <f t="shared" si="701"/>
        <v>3</v>
      </c>
      <c r="AC1116" s="33">
        <f t="shared" si="702"/>
        <v>12</v>
      </c>
      <c r="AD1116" s="33">
        <f t="shared" si="703"/>
        <v>36</v>
      </c>
      <c r="AE1116" s="36">
        <f t="shared" si="704"/>
        <v>0</v>
      </c>
      <c r="AF1116" s="36">
        <f t="shared" si="705"/>
        <v>30798.15</v>
      </c>
      <c r="AG1116" s="36">
        <f t="shared" si="706"/>
        <v>0</v>
      </c>
      <c r="AH1116" s="36">
        <f t="shared" si="707"/>
        <v>0</v>
      </c>
    </row>
    <row r="1117" spans="1:34" x14ac:dyDescent="0.35">
      <c r="A1117" s="31" t="s">
        <v>1178</v>
      </c>
      <c r="B1117" s="31" t="s">
        <v>1179</v>
      </c>
      <c r="C1117" s="31" t="s">
        <v>834</v>
      </c>
      <c r="D1117" s="31" t="s">
        <v>1180</v>
      </c>
      <c r="E1117" s="30">
        <v>46036</v>
      </c>
      <c r="F1117" s="30">
        <v>46066</v>
      </c>
      <c r="G1117" s="31" t="s">
        <v>401</v>
      </c>
      <c r="H1117" s="31">
        <v>-64274.400000000001</v>
      </c>
      <c r="I1117" s="31">
        <v>-10283.9</v>
      </c>
      <c r="J1117" s="31">
        <v>-74558.3</v>
      </c>
      <c r="K1117" s="31">
        <v>-4176</v>
      </c>
      <c r="L1117" s="31">
        <v>4176</v>
      </c>
      <c r="M1117" s="31" t="s">
        <v>504</v>
      </c>
      <c r="N1117" s="31" t="s">
        <v>544</v>
      </c>
      <c r="P1117" s="65">
        <f t="shared" si="690"/>
        <v>30</v>
      </c>
      <c r="Q1117" t="str">
        <f t="shared" si="691"/>
        <v>Crédito</v>
      </c>
      <c r="R1117">
        <f t="shared" si="692"/>
        <v>13</v>
      </c>
      <c r="S1117">
        <f t="shared" si="693"/>
        <v>2</v>
      </c>
      <c r="T1117">
        <f t="shared" si="694"/>
        <v>2026</v>
      </c>
      <c r="U1117">
        <f t="shared" si="695"/>
        <v>14</v>
      </c>
      <c r="V1117">
        <f t="shared" si="696"/>
        <v>1</v>
      </c>
      <c r="W1117">
        <f t="shared" si="697"/>
        <v>2026</v>
      </c>
      <c r="X1117" s="59">
        <f t="shared" si="698"/>
        <v>64274.400000000001</v>
      </c>
      <c r="Y1117" s="59">
        <f t="shared" si="699"/>
        <v>74558.3</v>
      </c>
      <c r="Z1117" t="str">
        <f t="shared" si="700"/>
        <v>Vencido</v>
      </c>
      <c r="AA1117" s="39">
        <v>46101</v>
      </c>
      <c r="AB1117" s="33">
        <f t="shared" si="701"/>
        <v>3</v>
      </c>
      <c r="AC1117" s="33">
        <f t="shared" si="702"/>
        <v>12</v>
      </c>
      <c r="AD1117" s="33">
        <f t="shared" si="703"/>
        <v>36</v>
      </c>
      <c r="AE1117" s="36">
        <f t="shared" si="704"/>
        <v>0</v>
      </c>
      <c r="AF1117" s="36">
        <f t="shared" si="705"/>
        <v>64274.400000000001</v>
      </c>
      <c r="AG1117" s="36">
        <f t="shared" si="706"/>
        <v>0</v>
      </c>
      <c r="AH1117" s="36">
        <f t="shared" si="707"/>
        <v>0</v>
      </c>
    </row>
    <row r="1118" spans="1:34" x14ac:dyDescent="0.35">
      <c r="A1118" s="31" t="s">
        <v>1020</v>
      </c>
      <c r="B1118" s="31" t="s">
        <v>1021</v>
      </c>
      <c r="C1118" s="31" t="s">
        <v>644</v>
      </c>
      <c r="D1118" s="31" t="s">
        <v>784</v>
      </c>
      <c r="E1118" s="30">
        <v>46009</v>
      </c>
      <c r="F1118" s="30">
        <v>46069</v>
      </c>
      <c r="G1118" s="31" t="s">
        <v>401</v>
      </c>
      <c r="H1118" s="31">
        <v>-183448.7260982951</v>
      </c>
      <c r="I1118" s="31">
        <v>-29351.796175727217</v>
      </c>
      <c r="J1118" s="31">
        <v>-212800.52227402228</v>
      </c>
      <c r="K1118" s="31">
        <v>-72453.600000000006</v>
      </c>
      <c r="L1118" s="31">
        <v>72453.600000000006</v>
      </c>
      <c r="M1118" s="31" t="s">
        <v>504</v>
      </c>
      <c r="N1118" s="31" t="s">
        <v>544</v>
      </c>
      <c r="O1118" s="83"/>
      <c r="P1118" s="65">
        <f t="shared" si="690"/>
        <v>60</v>
      </c>
      <c r="Q1118" t="str">
        <f t="shared" si="691"/>
        <v>Crédito</v>
      </c>
      <c r="R1118">
        <f t="shared" si="692"/>
        <v>16</v>
      </c>
      <c r="S1118">
        <f t="shared" si="693"/>
        <v>2</v>
      </c>
      <c r="T1118">
        <f t="shared" si="694"/>
        <v>2026</v>
      </c>
      <c r="U1118">
        <f t="shared" si="695"/>
        <v>18</v>
      </c>
      <c r="V1118">
        <f t="shared" si="696"/>
        <v>12</v>
      </c>
      <c r="W1118">
        <f t="shared" si="697"/>
        <v>2025</v>
      </c>
      <c r="X1118" s="59">
        <f t="shared" si="698"/>
        <v>183448.7260982951</v>
      </c>
      <c r="Y1118" s="59">
        <f t="shared" si="699"/>
        <v>212800.52227402228</v>
      </c>
      <c r="Z1118" t="str">
        <f t="shared" si="700"/>
        <v>Vencido</v>
      </c>
      <c r="AA1118" s="39">
        <v>46101</v>
      </c>
      <c r="AB1118" s="33">
        <f t="shared" si="701"/>
        <v>3</v>
      </c>
      <c r="AC1118" s="33">
        <f t="shared" si="702"/>
        <v>12</v>
      </c>
      <c r="AD1118" s="33">
        <f t="shared" si="703"/>
        <v>33</v>
      </c>
      <c r="AE1118" s="36">
        <f t="shared" si="704"/>
        <v>0</v>
      </c>
      <c r="AF1118" s="36">
        <f t="shared" si="705"/>
        <v>183448.7260982951</v>
      </c>
      <c r="AG1118" s="36">
        <f t="shared" si="706"/>
        <v>0</v>
      </c>
      <c r="AH1118" s="36">
        <f t="shared" si="707"/>
        <v>0</v>
      </c>
    </row>
    <row r="1119" spans="1:34" x14ac:dyDescent="0.35">
      <c r="A1119" s="31" t="s">
        <v>955</v>
      </c>
      <c r="B1119" s="31" t="s">
        <v>956</v>
      </c>
      <c r="C1119" s="31" t="s">
        <v>545</v>
      </c>
      <c r="D1119" s="31" t="s">
        <v>957</v>
      </c>
      <c r="E1119" s="30">
        <v>45932</v>
      </c>
      <c r="F1119" s="30">
        <v>45962</v>
      </c>
      <c r="G1119" s="31" t="s">
        <v>395</v>
      </c>
      <c r="H1119" s="31">
        <v>-14985</v>
      </c>
      <c r="I1119" s="31">
        <v>-2397.6</v>
      </c>
      <c r="J1119" s="31">
        <v>-17382.599999999999</v>
      </c>
      <c r="K1119" s="31">
        <v>-17382.599999999999</v>
      </c>
      <c r="L1119" s="31">
        <v>17382.599999999999</v>
      </c>
      <c r="M1119" s="31" t="s">
        <v>504</v>
      </c>
      <c r="N1119" s="31" t="s">
        <v>544</v>
      </c>
      <c r="P1119" s="65">
        <f t="shared" si="690"/>
        <v>30</v>
      </c>
      <c r="Q1119" t="str">
        <f t="shared" si="691"/>
        <v>Crédito</v>
      </c>
      <c r="R1119">
        <f t="shared" si="692"/>
        <v>1</v>
      </c>
      <c r="S1119">
        <f t="shared" si="693"/>
        <v>11</v>
      </c>
      <c r="T1119">
        <f t="shared" si="694"/>
        <v>2025</v>
      </c>
      <c r="U1119">
        <f t="shared" si="695"/>
        <v>2</v>
      </c>
      <c r="V1119">
        <f t="shared" si="696"/>
        <v>10</v>
      </c>
      <c r="W1119">
        <f t="shared" si="697"/>
        <v>2025</v>
      </c>
      <c r="X1119" s="59">
        <f t="shared" si="698"/>
        <v>14985</v>
      </c>
      <c r="Y1119" s="59">
        <f t="shared" si="699"/>
        <v>17382.599999999999</v>
      </c>
      <c r="Z1119" t="str">
        <f t="shared" si="700"/>
        <v>Vencido</v>
      </c>
      <c r="AA1119" s="39">
        <v>46101</v>
      </c>
      <c r="AB1119" s="33">
        <f t="shared" si="701"/>
        <v>3</v>
      </c>
      <c r="AC1119" s="33">
        <f t="shared" si="702"/>
        <v>12</v>
      </c>
      <c r="AD1119" s="33">
        <f t="shared" si="703"/>
        <v>140</v>
      </c>
      <c r="AE1119" s="36">
        <f t="shared" si="704"/>
        <v>0</v>
      </c>
      <c r="AF1119" s="36">
        <f t="shared" si="705"/>
        <v>0</v>
      </c>
      <c r="AG1119" s="36">
        <f t="shared" si="706"/>
        <v>14985</v>
      </c>
      <c r="AH1119" s="36">
        <f t="shared" si="707"/>
        <v>0</v>
      </c>
    </row>
    <row r="1120" spans="1:34" x14ac:dyDescent="0.35">
      <c r="A1120" s="31" t="s">
        <v>947</v>
      </c>
      <c r="B1120" s="31" t="s">
        <v>948</v>
      </c>
      <c r="C1120" s="31" t="s">
        <v>545</v>
      </c>
      <c r="D1120" s="31" t="s">
        <v>949</v>
      </c>
      <c r="E1120" s="30">
        <v>45927</v>
      </c>
      <c r="F1120" s="30">
        <v>45957</v>
      </c>
      <c r="G1120" s="31" t="s">
        <v>395</v>
      </c>
      <c r="H1120" s="31">
        <v>-7600</v>
      </c>
      <c r="I1120" s="31">
        <v>-1216</v>
      </c>
      <c r="J1120" s="31">
        <v>-8816</v>
      </c>
      <c r="K1120" s="31">
        <v>-8816</v>
      </c>
      <c r="L1120" s="31">
        <v>8816</v>
      </c>
      <c r="M1120" s="31" t="s">
        <v>504</v>
      </c>
      <c r="N1120" s="31" t="s">
        <v>544</v>
      </c>
      <c r="P1120" s="65">
        <f t="shared" si="690"/>
        <v>30</v>
      </c>
      <c r="Q1120" t="str">
        <f t="shared" si="691"/>
        <v>Crédito</v>
      </c>
      <c r="R1120">
        <f t="shared" si="692"/>
        <v>27</v>
      </c>
      <c r="S1120">
        <f t="shared" si="693"/>
        <v>10</v>
      </c>
      <c r="T1120">
        <f t="shared" si="694"/>
        <v>2025</v>
      </c>
      <c r="U1120">
        <f t="shared" si="695"/>
        <v>27</v>
      </c>
      <c r="V1120">
        <f t="shared" si="696"/>
        <v>9</v>
      </c>
      <c r="W1120">
        <f t="shared" si="697"/>
        <v>2025</v>
      </c>
      <c r="X1120" s="59">
        <f t="shared" si="698"/>
        <v>7600</v>
      </c>
      <c r="Y1120" s="59">
        <f t="shared" si="699"/>
        <v>8816</v>
      </c>
      <c r="Z1120" t="str">
        <f t="shared" si="700"/>
        <v>Vencido</v>
      </c>
      <c r="AA1120" s="39">
        <v>46101</v>
      </c>
      <c r="AB1120" s="33">
        <f t="shared" si="701"/>
        <v>3</v>
      </c>
      <c r="AC1120" s="33">
        <f t="shared" si="702"/>
        <v>12</v>
      </c>
      <c r="AD1120" s="33">
        <f t="shared" si="703"/>
        <v>145</v>
      </c>
      <c r="AE1120" s="36">
        <f t="shared" si="704"/>
        <v>0</v>
      </c>
      <c r="AF1120" s="36">
        <f t="shared" si="705"/>
        <v>0</v>
      </c>
      <c r="AG1120" s="36">
        <f t="shared" si="706"/>
        <v>7600</v>
      </c>
      <c r="AH1120" s="36">
        <f t="shared" si="707"/>
        <v>0</v>
      </c>
    </row>
    <row r="1121" spans="1:34" x14ac:dyDescent="0.35">
      <c r="A1121" s="31" t="s">
        <v>950</v>
      </c>
      <c r="B1121" s="31" t="s">
        <v>951</v>
      </c>
      <c r="C1121" s="31" t="s">
        <v>920</v>
      </c>
      <c r="D1121" s="31" t="s">
        <v>952</v>
      </c>
      <c r="E1121" s="30">
        <v>45924</v>
      </c>
      <c r="F1121" s="30">
        <v>45954</v>
      </c>
      <c r="G1121" s="31" t="s">
        <v>395</v>
      </c>
      <c r="H1121" s="31">
        <v>-2499.98</v>
      </c>
      <c r="I1121" s="31"/>
      <c r="J1121" s="31">
        <v>-2499.98</v>
      </c>
      <c r="K1121" s="31">
        <v>-2499.98</v>
      </c>
      <c r="L1121" s="31">
        <v>2499.98</v>
      </c>
      <c r="M1121" s="31" t="s">
        <v>504</v>
      </c>
      <c r="N1121" s="31" t="s">
        <v>544</v>
      </c>
      <c r="P1121" s="65">
        <f t="shared" si="690"/>
        <v>30</v>
      </c>
      <c r="Q1121" t="str">
        <f t="shared" si="691"/>
        <v>Crédito</v>
      </c>
      <c r="R1121">
        <f t="shared" si="692"/>
        <v>24</v>
      </c>
      <c r="S1121">
        <f t="shared" si="693"/>
        <v>10</v>
      </c>
      <c r="T1121">
        <f t="shared" si="694"/>
        <v>2025</v>
      </c>
      <c r="U1121">
        <f t="shared" si="695"/>
        <v>24</v>
      </c>
      <c r="V1121">
        <f t="shared" si="696"/>
        <v>9</v>
      </c>
      <c r="W1121">
        <f t="shared" si="697"/>
        <v>2025</v>
      </c>
      <c r="X1121" s="59">
        <f t="shared" si="698"/>
        <v>2499.98</v>
      </c>
      <c r="Y1121" s="59">
        <f t="shared" si="699"/>
        <v>2499.98</v>
      </c>
      <c r="Z1121" t="str">
        <f t="shared" si="700"/>
        <v>Vencido</v>
      </c>
      <c r="AA1121" s="39">
        <v>46101</v>
      </c>
      <c r="AB1121" s="33">
        <f t="shared" si="701"/>
        <v>3</v>
      </c>
      <c r="AC1121" s="33">
        <f t="shared" si="702"/>
        <v>12</v>
      </c>
      <c r="AD1121" s="33">
        <f t="shared" si="703"/>
        <v>148</v>
      </c>
      <c r="AE1121" s="36">
        <f t="shared" si="704"/>
        <v>0</v>
      </c>
      <c r="AF1121" s="36">
        <f t="shared" si="705"/>
        <v>0</v>
      </c>
      <c r="AG1121" s="36">
        <f t="shared" si="706"/>
        <v>2499.98</v>
      </c>
      <c r="AH1121" s="36">
        <f t="shared" si="707"/>
        <v>0</v>
      </c>
    </row>
    <row r="1122" spans="1:34" x14ac:dyDescent="0.35">
      <c r="A1122" s="31" t="s">
        <v>938</v>
      </c>
      <c r="B1122" s="31" t="s">
        <v>939</v>
      </c>
      <c r="C1122" s="31" t="s">
        <v>545</v>
      </c>
      <c r="D1122" s="31" t="s">
        <v>940</v>
      </c>
      <c r="E1122" s="30">
        <v>45923</v>
      </c>
      <c r="F1122" s="30">
        <v>45953</v>
      </c>
      <c r="G1122" s="31" t="s">
        <v>401</v>
      </c>
      <c r="H1122" s="31">
        <v>-23857.03</v>
      </c>
      <c r="I1122" s="31">
        <v>-3817.12</v>
      </c>
      <c r="J1122" s="31">
        <v>-27674.15</v>
      </c>
      <c r="K1122" s="31">
        <v>-1503.36</v>
      </c>
      <c r="L1122" s="31">
        <v>1503.36</v>
      </c>
      <c r="M1122" s="31" t="s">
        <v>504</v>
      </c>
      <c r="N1122" s="31" t="s">
        <v>544</v>
      </c>
      <c r="P1122" s="65">
        <f t="shared" si="690"/>
        <v>30</v>
      </c>
      <c r="Q1122" t="str">
        <f t="shared" si="691"/>
        <v>Crédito</v>
      </c>
      <c r="R1122">
        <f t="shared" si="692"/>
        <v>23</v>
      </c>
      <c r="S1122">
        <f t="shared" si="693"/>
        <v>10</v>
      </c>
      <c r="T1122">
        <f t="shared" si="694"/>
        <v>2025</v>
      </c>
      <c r="U1122">
        <f t="shared" si="695"/>
        <v>23</v>
      </c>
      <c r="V1122">
        <f t="shared" si="696"/>
        <v>9</v>
      </c>
      <c r="W1122">
        <f t="shared" si="697"/>
        <v>2025</v>
      </c>
      <c r="X1122" s="59">
        <f t="shared" si="698"/>
        <v>23857.03</v>
      </c>
      <c r="Y1122" s="59">
        <f t="shared" si="699"/>
        <v>27674.15</v>
      </c>
      <c r="Z1122" t="str">
        <f t="shared" si="700"/>
        <v>Vencido</v>
      </c>
      <c r="AA1122" s="39">
        <v>46101</v>
      </c>
      <c r="AB1122" s="33">
        <f t="shared" si="701"/>
        <v>3</v>
      </c>
      <c r="AC1122" s="33">
        <f t="shared" si="702"/>
        <v>12</v>
      </c>
      <c r="AD1122" s="33">
        <f t="shared" si="703"/>
        <v>149</v>
      </c>
      <c r="AE1122" s="36">
        <f t="shared" si="704"/>
        <v>0</v>
      </c>
      <c r="AF1122" s="36">
        <f t="shared" si="705"/>
        <v>0</v>
      </c>
      <c r="AG1122" s="36">
        <f t="shared" si="706"/>
        <v>23857.03</v>
      </c>
      <c r="AH1122" s="36">
        <f t="shared" si="707"/>
        <v>0</v>
      </c>
    </row>
    <row r="1123" spans="1:34" x14ac:dyDescent="0.35">
      <c r="A1123" s="31" t="s">
        <v>927</v>
      </c>
      <c r="B1123" s="31" t="s">
        <v>928</v>
      </c>
      <c r="C1123" s="31" t="s">
        <v>545</v>
      </c>
      <c r="D1123" s="31" t="s">
        <v>929</v>
      </c>
      <c r="E1123" s="30">
        <v>45905</v>
      </c>
      <c r="F1123" s="30">
        <v>45935</v>
      </c>
      <c r="G1123" s="31" t="s">
        <v>401</v>
      </c>
      <c r="H1123" s="31">
        <v>-7240.47</v>
      </c>
      <c r="I1123" s="31">
        <v>-1158.48</v>
      </c>
      <c r="J1123" s="31">
        <v>-8398.9500000000007</v>
      </c>
      <c r="K1123" s="31">
        <v>-447.76</v>
      </c>
      <c r="L1123" s="31">
        <v>447.76</v>
      </c>
      <c r="M1123" s="31" t="s">
        <v>504</v>
      </c>
      <c r="N1123" s="31" t="s">
        <v>544</v>
      </c>
      <c r="P1123" s="65">
        <f t="shared" si="690"/>
        <v>30</v>
      </c>
      <c r="Q1123" t="str">
        <f t="shared" si="691"/>
        <v>Crédito</v>
      </c>
      <c r="R1123">
        <f t="shared" si="692"/>
        <v>5</v>
      </c>
      <c r="S1123">
        <f t="shared" si="693"/>
        <v>10</v>
      </c>
      <c r="T1123">
        <f t="shared" si="694"/>
        <v>2025</v>
      </c>
      <c r="U1123">
        <f t="shared" si="695"/>
        <v>5</v>
      </c>
      <c r="V1123">
        <f t="shared" si="696"/>
        <v>9</v>
      </c>
      <c r="W1123">
        <f t="shared" si="697"/>
        <v>2025</v>
      </c>
      <c r="X1123" s="59">
        <f t="shared" si="698"/>
        <v>7240.47</v>
      </c>
      <c r="Y1123" s="59">
        <f t="shared" si="699"/>
        <v>8398.9500000000007</v>
      </c>
      <c r="Z1123" t="str">
        <f t="shared" si="700"/>
        <v>Vencido</v>
      </c>
      <c r="AA1123" s="39">
        <v>46101</v>
      </c>
      <c r="AB1123" s="33">
        <f t="shared" si="701"/>
        <v>3</v>
      </c>
      <c r="AC1123" s="33">
        <f t="shared" si="702"/>
        <v>12</v>
      </c>
      <c r="AD1123" s="33">
        <f t="shared" si="703"/>
        <v>167</v>
      </c>
      <c r="AE1123" s="36">
        <f t="shared" si="704"/>
        <v>0</v>
      </c>
      <c r="AF1123" s="36">
        <f t="shared" si="705"/>
        <v>0</v>
      </c>
      <c r="AG1123" s="36">
        <f t="shared" si="706"/>
        <v>7240.47</v>
      </c>
      <c r="AH1123" s="36">
        <f t="shared" si="707"/>
        <v>0</v>
      </c>
    </row>
    <row r="1124" spans="1:34" x14ac:dyDescent="0.35">
      <c r="A1124" s="31" t="s">
        <v>930</v>
      </c>
      <c r="B1124" s="31" t="s">
        <v>928</v>
      </c>
      <c r="C1124" s="31" t="s">
        <v>545</v>
      </c>
      <c r="D1124" s="31" t="s">
        <v>931</v>
      </c>
      <c r="E1124" s="30">
        <v>45904</v>
      </c>
      <c r="F1124" s="30">
        <v>45934</v>
      </c>
      <c r="G1124" s="31" t="s">
        <v>401</v>
      </c>
      <c r="H1124" s="31">
        <v>-21639.89</v>
      </c>
      <c r="I1124" s="31">
        <v>-3462.38</v>
      </c>
      <c r="J1124" s="31">
        <v>-25102.27</v>
      </c>
      <c r="K1124" s="31">
        <v>-1343.28</v>
      </c>
      <c r="L1124" s="31">
        <v>1343.28</v>
      </c>
      <c r="M1124" s="31" t="s">
        <v>504</v>
      </c>
      <c r="N1124" s="31" t="s">
        <v>544</v>
      </c>
      <c r="P1124" s="65">
        <f t="shared" si="690"/>
        <v>30</v>
      </c>
      <c r="Q1124" t="str">
        <f t="shared" si="691"/>
        <v>Crédito</v>
      </c>
      <c r="R1124">
        <f t="shared" si="692"/>
        <v>4</v>
      </c>
      <c r="S1124">
        <f t="shared" si="693"/>
        <v>10</v>
      </c>
      <c r="T1124">
        <f t="shared" si="694"/>
        <v>2025</v>
      </c>
      <c r="U1124">
        <f t="shared" si="695"/>
        <v>4</v>
      </c>
      <c r="V1124">
        <f t="shared" si="696"/>
        <v>9</v>
      </c>
      <c r="W1124">
        <f t="shared" si="697"/>
        <v>2025</v>
      </c>
      <c r="X1124" s="59">
        <f t="shared" si="698"/>
        <v>21639.89</v>
      </c>
      <c r="Y1124" s="59">
        <f t="shared" si="699"/>
        <v>25102.27</v>
      </c>
      <c r="Z1124" t="str">
        <f t="shared" si="700"/>
        <v>Vencido</v>
      </c>
      <c r="AA1124" s="39">
        <v>46101</v>
      </c>
      <c r="AB1124" s="33">
        <f t="shared" si="701"/>
        <v>3</v>
      </c>
      <c r="AC1124" s="33">
        <f t="shared" si="702"/>
        <v>12</v>
      </c>
      <c r="AD1124" s="33">
        <f t="shared" si="703"/>
        <v>168</v>
      </c>
      <c r="AE1124" s="36">
        <f t="shared" si="704"/>
        <v>0</v>
      </c>
      <c r="AF1124" s="36">
        <f t="shared" si="705"/>
        <v>0</v>
      </c>
      <c r="AG1124" s="36">
        <f t="shared" si="706"/>
        <v>21639.89</v>
      </c>
      <c r="AH1124" s="36">
        <f t="shared" si="707"/>
        <v>0</v>
      </c>
    </row>
    <row r="1125" spans="1:34" x14ac:dyDescent="0.35">
      <c r="A1125" s="31" t="s">
        <v>932</v>
      </c>
      <c r="B1125" s="31" t="s">
        <v>933</v>
      </c>
      <c r="C1125" s="31" t="s">
        <v>920</v>
      </c>
      <c r="D1125" s="31" t="s">
        <v>934</v>
      </c>
      <c r="E1125" s="30">
        <v>45909</v>
      </c>
      <c r="F1125" s="30">
        <v>45939</v>
      </c>
      <c r="G1125" s="31" t="s">
        <v>395</v>
      </c>
      <c r="H1125" s="31">
        <v>-5000</v>
      </c>
      <c r="I1125" s="31"/>
      <c r="J1125" s="31">
        <v>-5000</v>
      </c>
      <c r="K1125" s="31">
        <v>-5000</v>
      </c>
      <c r="L1125" s="31">
        <v>5000</v>
      </c>
      <c r="M1125" s="31" t="s">
        <v>504</v>
      </c>
      <c r="N1125" s="31" t="s">
        <v>544</v>
      </c>
      <c r="P1125" s="65">
        <f t="shared" si="690"/>
        <v>30</v>
      </c>
      <c r="Q1125" t="str">
        <f t="shared" si="691"/>
        <v>Crédito</v>
      </c>
      <c r="R1125">
        <f t="shared" si="692"/>
        <v>9</v>
      </c>
      <c r="S1125">
        <f t="shared" si="693"/>
        <v>10</v>
      </c>
      <c r="T1125">
        <f t="shared" si="694"/>
        <v>2025</v>
      </c>
      <c r="U1125">
        <f t="shared" si="695"/>
        <v>9</v>
      </c>
      <c r="V1125">
        <f t="shared" si="696"/>
        <v>9</v>
      </c>
      <c r="W1125">
        <f t="shared" si="697"/>
        <v>2025</v>
      </c>
      <c r="X1125" s="59">
        <f t="shared" si="698"/>
        <v>5000</v>
      </c>
      <c r="Y1125" s="59">
        <f t="shared" si="699"/>
        <v>5000</v>
      </c>
      <c r="Z1125" t="str">
        <f t="shared" si="700"/>
        <v>Vencido</v>
      </c>
      <c r="AA1125" s="39">
        <v>46101</v>
      </c>
      <c r="AB1125" s="33">
        <f t="shared" si="701"/>
        <v>3</v>
      </c>
      <c r="AC1125" s="33">
        <f t="shared" si="702"/>
        <v>12</v>
      </c>
      <c r="AD1125" s="33">
        <f t="shared" si="703"/>
        <v>163</v>
      </c>
      <c r="AE1125" s="36">
        <f t="shared" si="704"/>
        <v>0</v>
      </c>
      <c r="AF1125" s="36">
        <f t="shared" si="705"/>
        <v>0</v>
      </c>
      <c r="AG1125" s="36">
        <f t="shared" si="706"/>
        <v>5000</v>
      </c>
      <c r="AH1125" s="36">
        <f t="shared" si="707"/>
        <v>0</v>
      </c>
    </row>
    <row r="1126" spans="1:34" x14ac:dyDescent="0.35">
      <c r="A1126" s="13" t="s">
        <v>923</v>
      </c>
      <c r="B1126" s="13" t="s">
        <v>924</v>
      </c>
      <c r="C1126" s="13" t="s">
        <v>545</v>
      </c>
      <c r="D1126" s="13" t="s">
        <v>925</v>
      </c>
      <c r="E1126" s="70">
        <v>45903</v>
      </c>
      <c r="F1126" s="70">
        <v>45933</v>
      </c>
      <c r="G1126" s="13" t="s">
        <v>401</v>
      </c>
      <c r="H1126" s="13">
        <v>-24244.53</v>
      </c>
      <c r="I1126" s="13">
        <v>-3879.12</v>
      </c>
      <c r="J1126" s="13">
        <v>-28123.65</v>
      </c>
      <c r="K1126" s="13">
        <v>-1503.36</v>
      </c>
      <c r="L1126" s="13">
        <v>1503.36</v>
      </c>
      <c r="M1126" s="13" t="s">
        <v>504</v>
      </c>
      <c r="N1126" s="31" t="s">
        <v>544</v>
      </c>
      <c r="P1126" s="65">
        <f t="shared" si="690"/>
        <v>30</v>
      </c>
      <c r="Q1126" t="str">
        <f t="shared" si="691"/>
        <v>Crédito</v>
      </c>
      <c r="R1126">
        <f t="shared" si="692"/>
        <v>3</v>
      </c>
      <c r="S1126">
        <f t="shared" si="693"/>
        <v>10</v>
      </c>
      <c r="T1126">
        <f t="shared" si="694"/>
        <v>2025</v>
      </c>
      <c r="U1126">
        <f t="shared" si="695"/>
        <v>3</v>
      </c>
      <c r="V1126">
        <f t="shared" si="696"/>
        <v>9</v>
      </c>
      <c r="W1126">
        <f t="shared" si="697"/>
        <v>2025</v>
      </c>
      <c r="X1126" s="59">
        <f t="shared" si="698"/>
        <v>24244.53</v>
      </c>
      <c r="Y1126" s="59">
        <f t="shared" si="699"/>
        <v>28123.65</v>
      </c>
      <c r="Z1126" t="str">
        <f t="shared" si="700"/>
        <v>Vencido</v>
      </c>
      <c r="AA1126" s="39">
        <v>46101</v>
      </c>
      <c r="AB1126" s="33">
        <f t="shared" si="701"/>
        <v>3</v>
      </c>
      <c r="AC1126" s="33">
        <f t="shared" si="702"/>
        <v>12</v>
      </c>
      <c r="AD1126" s="33">
        <f t="shared" si="703"/>
        <v>169</v>
      </c>
      <c r="AE1126" s="36">
        <f t="shared" si="704"/>
        <v>0</v>
      </c>
      <c r="AF1126" s="36">
        <f t="shared" si="705"/>
        <v>0</v>
      </c>
      <c r="AG1126" s="36">
        <f t="shared" si="706"/>
        <v>24244.53</v>
      </c>
      <c r="AH1126" s="36">
        <f t="shared" si="707"/>
        <v>0</v>
      </c>
    </row>
    <row r="1127" spans="1:34" x14ac:dyDescent="0.35">
      <c r="A1127" s="13" t="s">
        <v>905</v>
      </c>
      <c r="B1127" s="13" t="s">
        <v>906</v>
      </c>
      <c r="C1127" s="13" t="s">
        <v>545</v>
      </c>
      <c r="D1127" s="13" t="s">
        <v>907</v>
      </c>
      <c r="E1127" s="70">
        <v>45888</v>
      </c>
      <c r="F1127" s="70">
        <v>45918</v>
      </c>
      <c r="G1127" s="13" t="s">
        <v>395</v>
      </c>
      <c r="H1127" s="13">
        <v>-12600</v>
      </c>
      <c r="I1127" s="13">
        <v>-2016</v>
      </c>
      <c r="J1127" s="13">
        <v>-14616</v>
      </c>
      <c r="K1127" s="13">
        <v>-14616</v>
      </c>
      <c r="L1127" s="13">
        <v>14616</v>
      </c>
      <c r="M1127" s="13" t="s">
        <v>504</v>
      </c>
      <c r="N1127" s="31" t="s">
        <v>544</v>
      </c>
      <c r="P1127" s="65">
        <f t="shared" si="690"/>
        <v>30</v>
      </c>
      <c r="Q1127" t="str">
        <f t="shared" si="691"/>
        <v>Crédito</v>
      </c>
      <c r="R1127">
        <f t="shared" si="692"/>
        <v>18</v>
      </c>
      <c r="S1127">
        <f t="shared" si="693"/>
        <v>9</v>
      </c>
      <c r="T1127">
        <f t="shared" si="694"/>
        <v>2025</v>
      </c>
      <c r="U1127">
        <f t="shared" si="695"/>
        <v>19</v>
      </c>
      <c r="V1127">
        <f t="shared" si="696"/>
        <v>8</v>
      </c>
      <c r="W1127">
        <f t="shared" si="697"/>
        <v>2025</v>
      </c>
      <c r="X1127" s="59">
        <f t="shared" si="698"/>
        <v>12600</v>
      </c>
      <c r="Y1127" s="59">
        <f t="shared" si="699"/>
        <v>14616</v>
      </c>
      <c r="Z1127" t="str">
        <f t="shared" si="700"/>
        <v>Vencido</v>
      </c>
      <c r="AA1127" s="39">
        <v>46101</v>
      </c>
      <c r="AB1127" s="33">
        <f t="shared" si="701"/>
        <v>3</v>
      </c>
      <c r="AC1127" s="33">
        <f t="shared" si="702"/>
        <v>12</v>
      </c>
      <c r="AD1127" s="33">
        <f t="shared" si="703"/>
        <v>184</v>
      </c>
      <c r="AE1127" s="36">
        <f t="shared" si="704"/>
        <v>0</v>
      </c>
      <c r="AF1127" s="36">
        <f t="shared" si="705"/>
        <v>0</v>
      </c>
      <c r="AG1127" s="36">
        <f t="shared" si="706"/>
        <v>12600</v>
      </c>
      <c r="AH1127" s="36">
        <f t="shared" si="707"/>
        <v>0</v>
      </c>
    </row>
    <row r="1128" spans="1:34" x14ac:dyDescent="0.35">
      <c r="A1128" s="13" t="s">
        <v>908</v>
      </c>
      <c r="B1128" s="13" t="s">
        <v>909</v>
      </c>
      <c r="C1128" s="13" t="s">
        <v>545</v>
      </c>
      <c r="D1128" s="13" t="s">
        <v>910</v>
      </c>
      <c r="E1128" s="70">
        <v>45888</v>
      </c>
      <c r="F1128" s="70">
        <v>45918</v>
      </c>
      <c r="G1128" s="13" t="s">
        <v>395</v>
      </c>
      <c r="H1128" s="13">
        <v>-21000</v>
      </c>
      <c r="I1128" s="13">
        <v>-3360</v>
      </c>
      <c r="J1128" s="13">
        <v>-24360</v>
      </c>
      <c r="K1128" s="13">
        <v>-24360</v>
      </c>
      <c r="L1128" s="13">
        <v>24360</v>
      </c>
      <c r="M1128" s="13" t="s">
        <v>504</v>
      </c>
      <c r="N1128" s="31" t="s">
        <v>544</v>
      </c>
      <c r="P1128" s="65">
        <f t="shared" si="690"/>
        <v>30</v>
      </c>
      <c r="Q1128" t="str">
        <f t="shared" si="691"/>
        <v>Crédito</v>
      </c>
      <c r="R1128">
        <f t="shared" si="692"/>
        <v>18</v>
      </c>
      <c r="S1128">
        <f t="shared" si="693"/>
        <v>9</v>
      </c>
      <c r="T1128">
        <f t="shared" si="694"/>
        <v>2025</v>
      </c>
      <c r="U1128">
        <f t="shared" si="695"/>
        <v>19</v>
      </c>
      <c r="V1128">
        <f t="shared" si="696"/>
        <v>8</v>
      </c>
      <c r="W1128">
        <f t="shared" si="697"/>
        <v>2025</v>
      </c>
      <c r="X1128" s="59">
        <f t="shared" si="698"/>
        <v>21000</v>
      </c>
      <c r="Y1128" s="59">
        <f t="shared" si="699"/>
        <v>24360</v>
      </c>
      <c r="Z1128" t="str">
        <f t="shared" si="700"/>
        <v>Vencido</v>
      </c>
      <c r="AA1128" s="39">
        <v>46101</v>
      </c>
      <c r="AB1128" s="33">
        <f t="shared" si="701"/>
        <v>3</v>
      </c>
      <c r="AC1128" s="33">
        <f t="shared" si="702"/>
        <v>12</v>
      </c>
      <c r="AD1128" s="33">
        <f t="shared" si="703"/>
        <v>184</v>
      </c>
      <c r="AE1128" s="36">
        <f t="shared" si="704"/>
        <v>0</v>
      </c>
      <c r="AF1128" s="36">
        <f t="shared" si="705"/>
        <v>0</v>
      </c>
      <c r="AG1128" s="36">
        <f t="shared" si="706"/>
        <v>21000</v>
      </c>
      <c r="AH1128" s="36">
        <f t="shared" si="707"/>
        <v>0</v>
      </c>
    </row>
    <row r="1129" spans="1:34" x14ac:dyDescent="0.35">
      <c r="A1129" s="13" t="s">
        <v>911</v>
      </c>
      <c r="B1129" s="13" t="s">
        <v>912</v>
      </c>
      <c r="C1129" s="13" t="s">
        <v>545</v>
      </c>
      <c r="D1129" s="13" t="s">
        <v>913</v>
      </c>
      <c r="E1129" s="70">
        <v>45881</v>
      </c>
      <c r="F1129" s="70">
        <v>45911</v>
      </c>
      <c r="G1129" s="13" t="s">
        <v>395</v>
      </c>
      <c r="H1129" s="13">
        <v>-7600</v>
      </c>
      <c r="I1129" s="13">
        <v>-1216</v>
      </c>
      <c r="J1129" s="13">
        <v>-8816</v>
      </c>
      <c r="K1129" s="13">
        <v>-8816</v>
      </c>
      <c r="L1129" s="13">
        <v>8816</v>
      </c>
      <c r="M1129" s="13" t="s">
        <v>504</v>
      </c>
      <c r="N1129" s="31" t="s">
        <v>544</v>
      </c>
      <c r="P1129" s="65">
        <f t="shared" si="690"/>
        <v>30</v>
      </c>
      <c r="Q1129" t="str">
        <f t="shared" si="691"/>
        <v>Crédito</v>
      </c>
      <c r="R1129">
        <f t="shared" si="692"/>
        <v>11</v>
      </c>
      <c r="S1129">
        <f t="shared" si="693"/>
        <v>9</v>
      </c>
      <c r="T1129">
        <f t="shared" si="694"/>
        <v>2025</v>
      </c>
      <c r="U1129">
        <f t="shared" si="695"/>
        <v>12</v>
      </c>
      <c r="V1129">
        <f t="shared" si="696"/>
        <v>8</v>
      </c>
      <c r="W1129">
        <f t="shared" si="697"/>
        <v>2025</v>
      </c>
      <c r="X1129" s="59">
        <f t="shared" si="698"/>
        <v>7600</v>
      </c>
      <c r="Y1129" s="59">
        <f t="shared" si="699"/>
        <v>8816</v>
      </c>
      <c r="Z1129" t="str">
        <f t="shared" si="700"/>
        <v>Vencido</v>
      </c>
      <c r="AA1129" s="39">
        <v>46101</v>
      </c>
      <c r="AB1129" s="33">
        <f t="shared" si="701"/>
        <v>3</v>
      </c>
      <c r="AC1129" s="33">
        <f t="shared" si="702"/>
        <v>12</v>
      </c>
      <c r="AD1129" s="33">
        <f t="shared" si="703"/>
        <v>191</v>
      </c>
      <c r="AE1129" s="36">
        <f t="shared" si="704"/>
        <v>0</v>
      </c>
      <c r="AF1129" s="36">
        <f t="shared" si="705"/>
        <v>0</v>
      </c>
      <c r="AG1129" s="36">
        <f t="shared" si="706"/>
        <v>7600</v>
      </c>
      <c r="AH1129" s="36">
        <f t="shared" si="707"/>
        <v>0</v>
      </c>
    </row>
    <row r="1130" spans="1:34" x14ac:dyDescent="0.35">
      <c r="A1130" s="13" t="s">
        <v>914</v>
      </c>
      <c r="B1130" s="13" t="s">
        <v>915</v>
      </c>
      <c r="C1130" s="13" t="s">
        <v>545</v>
      </c>
      <c r="D1130" s="13" t="s">
        <v>916</v>
      </c>
      <c r="E1130" s="70">
        <v>45883</v>
      </c>
      <c r="F1130" s="70">
        <v>45913</v>
      </c>
      <c r="G1130" s="13" t="s">
        <v>401</v>
      </c>
      <c r="H1130" s="13">
        <v>-7416.85</v>
      </c>
      <c r="I1130" s="13">
        <v>-1186.7</v>
      </c>
      <c r="J1130" s="13">
        <v>-8603.5499999999993</v>
      </c>
      <c r="K1130" s="13">
        <v>-461.68</v>
      </c>
      <c r="L1130" s="13">
        <v>461.68</v>
      </c>
      <c r="M1130" s="13" t="s">
        <v>504</v>
      </c>
      <c r="N1130" s="31" t="s">
        <v>544</v>
      </c>
      <c r="P1130" s="65">
        <f t="shared" si="690"/>
        <v>30</v>
      </c>
      <c r="Q1130" t="str">
        <f t="shared" si="691"/>
        <v>Crédito</v>
      </c>
      <c r="R1130">
        <f t="shared" si="692"/>
        <v>13</v>
      </c>
      <c r="S1130">
        <f t="shared" si="693"/>
        <v>9</v>
      </c>
      <c r="T1130">
        <f t="shared" si="694"/>
        <v>2025</v>
      </c>
      <c r="U1130">
        <f t="shared" si="695"/>
        <v>14</v>
      </c>
      <c r="V1130">
        <f t="shared" si="696"/>
        <v>8</v>
      </c>
      <c r="W1130">
        <f t="shared" si="697"/>
        <v>2025</v>
      </c>
      <c r="X1130" s="59">
        <f t="shared" si="698"/>
        <v>7416.85</v>
      </c>
      <c r="Y1130" s="59">
        <f t="shared" si="699"/>
        <v>8603.5499999999993</v>
      </c>
      <c r="Z1130" t="str">
        <f t="shared" si="700"/>
        <v>Vencido</v>
      </c>
      <c r="AA1130" s="39">
        <v>46101</v>
      </c>
      <c r="AB1130" s="33">
        <f t="shared" si="701"/>
        <v>3</v>
      </c>
      <c r="AC1130" s="33">
        <f t="shared" si="702"/>
        <v>12</v>
      </c>
      <c r="AD1130" s="33">
        <f t="shared" si="703"/>
        <v>189</v>
      </c>
      <c r="AE1130" s="36">
        <f t="shared" si="704"/>
        <v>0</v>
      </c>
      <c r="AF1130" s="36">
        <f t="shared" si="705"/>
        <v>0</v>
      </c>
      <c r="AG1130" s="36">
        <f t="shared" si="706"/>
        <v>7416.85</v>
      </c>
      <c r="AH1130" s="36">
        <f t="shared" si="707"/>
        <v>0</v>
      </c>
    </row>
    <row r="1131" spans="1:34" x14ac:dyDescent="0.35">
      <c r="A1131" s="13" t="s">
        <v>917</v>
      </c>
      <c r="B1131" s="13" t="s">
        <v>918</v>
      </c>
      <c r="C1131" s="13" t="s">
        <v>545</v>
      </c>
      <c r="D1131" s="13" t="s">
        <v>919</v>
      </c>
      <c r="E1131" s="70">
        <v>45883</v>
      </c>
      <c r="F1131" s="70">
        <v>45913</v>
      </c>
      <c r="G1131" s="13" t="s">
        <v>395</v>
      </c>
      <c r="H1131" s="13">
        <v>-11220</v>
      </c>
      <c r="I1131" s="13">
        <v>-1795.2</v>
      </c>
      <c r="J1131" s="13">
        <v>-13015.2</v>
      </c>
      <c r="K1131" s="13">
        <v>-13015.2</v>
      </c>
      <c r="L1131" s="13">
        <v>13015.2</v>
      </c>
      <c r="M1131" s="13" t="s">
        <v>504</v>
      </c>
      <c r="N1131" s="31" t="s">
        <v>544</v>
      </c>
      <c r="P1131" s="65">
        <f t="shared" si="690"/>
        <v>30</v>
      </c>
      <c r="Q1131" t="str">
        <f t="shared" si="691"/>
        <v>Crédito</v>
      </c>
      <c r="R1131">
        <f t="shared" si="692"/>
        <v>13</v>
      </c>
      <c r="S1131">
        <f t="shared" si="693"/>
        <v>9</v>
      </c>
      <c r="T1131">
        <f t="shared" si="694"/>
        <v>2025</v>
      </c>
      <c r="U1131">
        <f t="shared" si="695"/>
        <v>14</v>
      </c>
      <c r="V1131">
        <f t="shared" si="696"/>
        <v>8</v>
      </c>
      <c r="W1131">
        <f t="shared" si="697"/>
        <v>2025</v>
      </c>
      <c r="X1131" s="59">
        <f t="shared" si="698"/>
        <v>11220</v>
      </c>
      <c r="Y1131" s="59">
        <f t="shared" si="699"/>
        <v>13015.2</v>
      </c>
      <c r="Z1131" t="str">
        <f t="shared" si="700"/>
        <v>Vencido</v>
      </c>
      <c r="AA1131" s="39">
        <v>46101</v>
      </c>
      <c r="AB1131" s="33">
        <f t="shared" si="701"/>
        <v>3</v>
      </c>
      <c r="AC1131" s="33">
        <f t="shared" si="702"/>
        <v>12</v>
      </c>
      <c r="AD1131" s="33">
        <f t="shared" si="703"/>
        <v>189</v>
      </c>
      <c r="AE1131" s="36">
        <f t="shared" si="704"/>
        <v>0</v>
      </c>
      <c r="AF1131" s="36">
        <f t="shared" si="705"/>
        <v>0</v>
      </c>
      <c r="AG1131" s="36">
        <f t="shared" si="706"/>
        <v>11220</v>
      </c>
      <c r="AH1131" s="36">
        <f t="shared" si="707"/>
        <v>0</v>
      </c>
    </row>
    <row r="1132" spans="1:34" x14ac:dyDescent="0.35">
      <c r="A1132" s="31" t="s">
        <v>891</v>
      </c>
      <c r="B1132" s="31" t="s">
        <v>892</v>
      </c>
      <c r="C1132" s="31" t="s">
        <v>406</v>
      </c>
      <c r="D1132" s="31" t="s">
        <v>893</v>
      </c>
      <c r="E1132" s="30">
        <v>45882</v>
      </c>
      <c r="F1132" s="30">
        <v>45912</v>
      </c>
      <c r="G1132" s="31" t="s">
        <v>395</v>
      </c>
      <c r="H1132" s="31">
        <v>-12540</v>
      </c>
      <c r="I1132" s="31">
        <v>-1849.65</v>
      </c>
      <c r="J1132" s="31">
        <v>-14389.65</v>
      </c>
      <c r="K1132" s="31">
        <v>-14389.65</v>
      </c>
      <c r="L1132" s="31">
        <v>14389.65</v>
      </c>
      <c r="M1132" s="31" t="s">
        <v>504</v>
      </c>
      <c r="N1132" s="31" t="s">
        <v>544</v>
      </c>
      <c r="P1132" s="65">
        <f t="shared" si="690"/>
        <v>30</v>
      </c>
      <c r="Q1132" t="str">
        <f t="shared" si="691"/>
        <v>Crédito</v>
      </c>
      <c r="R1132">
        <f t="shared" si="692"/>
        <v>12</v>
      </c>
      <c r="S1132">
        <f t="shared" si="693"/>
        <v>9</v>
      </c>
      <c r="T1132">
        <f t="shared" si="694"/>
        <v>2025</v>
      </c>
      <c r="U1132">
        <f t="shared" si="695"/>
        <v>13</v>
      </c>
      <c r="V1132">
        <f t="shared" si="696"/>
        <v>8</v>
      </c>
      <c r="W1132">
        <f t="shared" si="697"/>
        <v>2025</v>
      </c>
      <c r="X1132" s="59">
        <f t="shared" si="698"/>
        <v>12540</v>
      </c>
      <c r="Y1132" s="59">
        <f t="shared" si="699"/>
        <v>14389.65</v>
      </c>
      <c r="Z1132" t="str">
        <f t="shared" si="700"/>
        <v>Vencido</v>
      </c>
      <c r="AA1132" s="39">
        <v>46101</v>
      </c>
      <c r="AB1132" s="33">
        <f t="shared" si="701"/>
        <v>3</v>
      </c>
      <c r="AC1132" s="33">
        <f t="shared" si="702"/>
        <v>12</v>
      </c>
      <c r="AD1132" s="33">
        <f t="shared" si="703"/>
        <v>190</v>
      </c>
      <c r="AE1132" s="36">
        <f t="shared" si="704"/>
        <v>0</v>
      </c>
      <c r="AF1132" s="36">
        <f t="shared" si="705"/>
        <v>0</v>
      </c>
      <c r="AG1132" s="36">
        <f t="shared" si="706"/>
        <v>12540</v>
      </c>
      <c r="AH1132" s="36">
        <f t="shared" si="707"/>
        <v>0</v>
      </c>
    </row>
    <row r="1133" spans="1:34" x14ac:dyDescent="0.35">
      <c r="A1133" s="31" t="s">
        <v>894</v>
      </c>
      <c r="B1133" s="31" t="s">
        <v>895</v>
      </c>
      <c r="C1133" s="31" t="s">
        <v>545</v>
      </c>
      <c r="D1133" s="31" t="s">
        <v>896</v>
      </c>
      <c r="E1133" s="30">
        <v>45875</v>
      </c>
      <c r="F1133" s="30">
        <v>45905</v>
      </c>
      <c r="G1133" s="31" t="s">
        <v>395</v>
      </c>
      <c r="H1133" s="31">
        <v>-14985</v>
      </c>
      <c r="I1133" s="31">
        <v>-2397.6</v>
      </c>
      <c r="J1133" s="31">
        <v>-17382.599999999999</v>
      </c>
      <c r="K1133" s="31">
        <v>-17382.599999999999</v>
      </c>
      <c r="L1133" s="31">
        <v>17382.599999999999</v>
      </c>
      <c r="M1133" s="31" t="s">
        <v>504</v>
      </c>
      <c r="N1133" s="31" t="s">
        <v>544</v>
      </c>
      <c r="P1133" s="65">
        <f t="shared" si="690"/>
        <v>30</v>
      </c>
      <c r="Q1133" t="str">
        <f t="shared" si="691"/>
        <v>Crédito</v>
      </c>
      <c r="R1133">
        <f t="shared" si="692"/>
        <v>5</v>
      </c>
      <c r="S1133">
        <f t="shared" si="693"/>
        <v>9</v>
      </c>
      <c r="T1133">
        <f t="shared" si="694"/>
        <v>2025</v>
      </c>
      <c r="U1133">
        <f t="shared" si="695"/>
        <v>6</v>
      </c>
      <c r="V1133">
        <f t="shared" si="696"/>
        <v>8</v>
      </c>
      <c r="W1133">
        <f t="shared" si="697"/>
        <v>2025</v>
      </c>
      <c r="X1133" s="59">
        <f t="shared" si="698"/>
        <v>14985</v>
      </c>
      <c r="Y1133" s="59">
        <f t="shared" si="699"/>
        <v>17382.599999999999</v>
      </c>
      <c r="Z1133" t="str">
        <f t="shared" si="700"/>
        <v>Vencido</v>
      </c>
      <c r="AA1133" s="39">
        <v>46101</v>
      </c>
      <c r="AB1133" s="33">
        <f t="shared" si="701"/>
        <v>3</v>
      </c>
      <c r="AC1133" s="33">
        <f t="shared" si="702"/>
        <v>12</v>
      </c>
      <c r="AD1133" s="33">
        <f t="shared" si="703"/>
        <v>197</v>
      </c>
      <c r="AE1133" s="36">
        <f t="shared" si="704"/>
        <v>0</v>
      </c>
      <c r="AF1133" s="36">
        <f t="shared" si="705"/>
        <v>0</v>
      </c>
      <c r="AG1133" s="36">
        <f t="shared" si="706"/>
        <v>14985</v>
      </c>
      <c r="AH1133" s="36">
        <f t="shared" si="707"/>
        <v>0</v>
      </c>
    </row>
    <row r="1134" spans="1:34" x14ac:dyDescent="0.35">
      <c r="A1134" s="31" t="s">
        <v>897</v>
      </c>
      <c r="B1134" s="31" t="s">
        <v>898</v>
      </c>
      <c r="C1134" s="31" t="s">
        <v>545</v>
      </c>
      <c r="D1134" s="31" t="s">
        <v>899</v>
      </c>
      <c r="E1134" s="30">
        <v>45876</v>
      </c>
      <c r="F1134" s="30">
        <v>45906</v>
      </c>
      <c r="G1134" s="31" t="s">
        <v>395</v>
      </c>
      <c r="H1134" s="31">
        <v>-26500</v>
      </c>
      <c r="I1134" s="31">
        <v>-4240</v>
      </c>
      <c r="J1134" s="31">
        <v>-30740</v>
      </c>
      <c r="K1134" s="31">
        <v>-30740</v>
      </c>
      <c r="L1134" s="31">
        <v>30740</v>
      </c>
      <c r="M1134" s="31" t="s">
        <v>504</v>
      </c>
      <c r="N1134" s="31" t="s">
        <v>544</v>
      </c>
      <c r="P1134" s="65">
        <f t="shared" si="690"/>
        <v>30</v>
      </c>
      <c r="Q1134" t="str">
        <f t="shared" si="691"/>
        <v>Crédito</v>
      </c>
      <c r="R1134">
        <f t="shared" si="692"/>
        <v>6</v>
      </c>
      <c r="S1134">
        <f t="shared" si="693"/>
        <v>9</v>
      </c>
      <c r="T1134">
        <f t="shared" si="694"/>
        <v>2025</v>
      </c>
      <c r="U1134">
        <f t="shared" si="695"/>
        <v>7</v>
      </c>
      <c r="V1134">
        <f t="shared" si="696"/>
        <v>8</v>
      </c>
      <c r="W1134">
        <f t="shared" si="697"/>
        <v>2025</v>
      </c>
      <c r="X1134" s="59">
        <f t="shared" si="698"/>
        <v>26500</v>
      </c>
      <c r="Y1134" s="59">
        <f t="shared" si="699"/>
        <v>30740</v>
      </c>
      <c r="Z1134" t="str">
        <f t="shared" si="700"/>
        <v>Vencido</v>
      </c>
      <c r="AA1134" s="39">
        <v>46101</v>
      </c>
      <c r="AB1134" s="33">
        <f t="shared" si="701"/>
        <v>3</v>
      </c>
      <c r="AC1134" s="33">
        <f t="shared" si="702"/>
        <v>12</v>
      </c>
      <c r="AD1134" s="33">
        <f t="shared" si="703"/>
        <v>196</v>
      </c>
      <c r="AE1134" s="36">
        <f t="shared" si="704"/>
        <v>0</v>
      </c>
      <c r="AF1134" s="36">
        <f t="shared" si="705"/>
        <v>0</v>
      </c>
      <c r="AG1134" s="36">
        <f t="shared" si="706"/>
        <v>26500</v>
      </c>
      <c r="AH1134" s="36">
        <f t="shared" si="707"/>
        <v>0</v>
      </c>
    </row>
    <row r="1135" spans="1:34" x14ac:dyDescent="0.35">
      <c r="A1135" s="31" t="s">
        <v>900</v>
      </c>
      <c r="B1135" s="31" t="s">
        <v>901</v>
      </c>
      <c r="C1135" s="31" t="s">
        <v>545</v>
      </c>
      <c r="D1135" s="31" t="s">
        <v>902</v>
      </c>
      <c r="E1135" s="30">
        <v>45876</v>
      </c>
      <c r="F1135" s="30">
        <v>45906</v>
      </c>
      <c r="G1135" s="31" t="s">
        <v>401</v>
      </c>
      <c r="H1135" s="31">
        <v>-17751.36</v>
      </c>
      <c r="I1135" s="31">
        <v>-2840.22</v>
      </c>
      <c r="J1135" s="31">
        <v>-20591.580000000002</v>
      </c>
      <c r="K1135" s="31">
        <v>-1105.93</v>
      </c>
      <c r="L1135" s="31">
        <v>1105.93</v>
      </c>
      <c r="M1135" s="31" t="s">
        <v>504</v>
      </c>
      <c r="N1135" s="31" t="s">
        <v>544</v>
      </c>
      <c r="P1135" s="65">
        <f t="shared" si="690"/>
        <v>30</v>
      </c>
      <c r="Q1135" t="str">
        <f t="shared" si="691"/>
        <v>Crédito</v>
      </c>
      <c r="R1135">
        <f t="shared" si="692"/>
        <v>6</v>
      </c>
      <c r="S1135">
        <f t="shared" si="693"/>
        <v>9</v>
      </c>
      <c r="T1135">
        <f t="shared" si="694"/>
        <v>2025</v>
      </c>
      <c r="U1135">
        <f t="shared" si="695"/>
        <v>7</v>
      </c>
      <c r="V1135">
        <f t="shared" si="696"/>
        <v>8</v>
      </c>
      <c r="W1135">
        <f t="shared" si="697"/>
        <v>2025</v>
      </c>
      <c r="X1135" s="59">
        <f t="shared" si="698"/>
        <v>17751.36</v>
      </c>
      <c r="Y1135" s="59">
        <f t="shared" si="699"/>
        <v>20591.580000000002</v>
      </c>
      <c r="Z1135" t="str">
        <f t="shared" si="700"/>
        <v>Vencido</v>
      </c>
      <c r="AA1135" s="39">
        <v>46101</v>
      </c>
      <c r="AB1135" s="33">
        <f t="shared" si="701"/>
        <v>3</v>
      </c>
      <c r="AC1135" s="33">
        <f t="shared" si="702"/>
        <v>12</v>
      </c>
      <c r="AD1135" s="33">
        <f t="shared" si="703"/>
        <v>196</v>
      </c>
      <c r="AE1135" s="36">
        <f t="shared" si="704"/>
        <v>0</v>
      </c>
      <c r="AF1135" s="36">
        <f t="shared" si="705"/>
        <v>0</v>
      </c>
      <c r="AG1135" s="36">
        <f t="shared" si="706"/>
        <v>17751.36</v>
      </c>
      <c r="AH1135" s="36">
        <f t="shared" si="707"/>
        <v>0</v>
      </c>
    </row>
    <row r="1136" spans="1:34" x14ac:dyDescent="0.35">
      <c r="A1136" s="13" t="s">
        <v>887</v>
      </c>
      <c r="B1136" s="13" t="s">
        <v>888</v>
      </c>
      <c r="C1136" s="13" t="s">
        <v>545</v>
      </c>
      <c r="D1136" s="13" t="s">
        <v>889</v>
      </c>
      <c r="E1136" s="70">
        <v>45868</v>
      </c>
      <c r="F1136" s="70">
        <v>45898</v>
      </c>
      <c r="G1136" s="13" t="s">
        <v>395</v>
      </c>
      <c r="H1136" s="13">
        <v>-42400</v>
      </c>
      <c r="I1136" s="13">
        <v>-6784</v>
      </c>
      <c r="J1136" s="13">
        <v>-49184</v>
      </c>
      <c r="K1136" s="13">
        <v>-49184</v>
      </c>
      <c r="L1136" s="13">
        <v>49184</v>
      </c>
      <c r="M1136" s="13" t="s">
        <v>504</v>
      </c>
      <c r="N1136" s="31" t="s">
        <v>544</v>
      </c>
      <c r="P1136" s="65">
        <f t="shared" si="690"/>
        <v>30</v>
      </c>
      <c r="Q1136" t="str">
        <f t="shared" si="691"/>
        <v>Crédito</v>
      </c>
      <c r="R1136">
        <f t="shared" si="692"/>
        <v>29</v>
      </c>
      <c r="S1136">
        <f t="shared" si="693"/>
        <v>8</v>
      </c>
      <c r="T1136">
        <f t="shared" si="694"/>
        <v>2025</v>
      </c>
      <c r="U1136">
        <f t="shared" si="695"/>
        <v>30</v>
      </c>
      <c r="V1136">
        <f t="shared" si="696"/>
        <v>7</v>
      </c>
      <c r="W1136">
        <f t="shared" si="697"/>
        <v>2025</v>
      </c>
      <c r="X1136" s="59">
        <f t="shared" si="698"/>
        <v>42400</v>
      </c>
      <c r="Y1136" s="59">
        <f t="shared" si="699"/>
        <v>49184</v>
      </c>
      <c r="Z1136" t="str">
        <f t="shared" si="700"/>
        <v>Vencido</v>
      </c>
      <c r="AA1136" s="39">
        <v>46101</v>
      </c>
      <c r="AB1136" s="33">
        <f t="shared" si="701"/>
        <v>3</v>
      </c>
      <c r="AC1136" s="33">
        <f t="shared" si="702"/>
        <v>12</v>
      </c>
      <c r="AD1136" s="33">
        <f t="shared" si="703"/>
        <v>204</v>
      </c>
      <c r="AE1136" s="36">
        <f t="shared" si="704"/>
        <v>0</v>
      </c>
      <c r="AF1136" s="36">
        <f t="shared" si="705"/>
        <v>0</v>
      </c>
      <c r="AG1136" s="36">
        <f t="shared" si="706"/>
        <v>42400</v>
      </c>
      <c r="AH1136" s="36">
        <f t="shared" si="707"/>
        <v>0</v>
      </c>
    </row>
    <row r="1137" spans="1:34" x14ac:dyDescent="0.35">
      <c r="A1137" s="31" t="s">
        <v>881</v>
      </c>
      <c r="B1137" s="31" t="s">
        <v>882</v>
      </c>
      <c r="C1137" s="31" t="s">
        <v>805</v>
      </c>
      <c r="D1137" s="31" t="s">
        <v>883</v>
      </c>
      <c r="E1137" s="30">
        <v>45862</v>
      </c>
      <c r="F1137" s="30">
        <v>45922</v>
      </c>
      <c r="G1137" s="31" t="s">
        <v>401</v>
      </c>
      <c r="H1137" s="31">
        <v>-734998.22528895782</v>
      </c>
      <c r="I1137" s="31">
        <v>-117599.71604623325</v>
      </c>
      <c r="J1137" s="31">
        <v>-852597.94133519102</v>
      </c>
      <c r="K1137" s="31">
        <v>-68904</v>
      </c>
      <c r="L1137" s="31">
        <v>68904</v>
      </c>
      <c r="M1137" s="31" t="s">
        <v>504</v>
      </c>
      <c r="N1137" s="31" t="s">
        <v>544</v>
      </c>
      <c r="P1137" s="65">
        <f t="shared" si="690"/>
        <v>60</v>
      </c>
      <c r="Q1137" t="str">
        <f t="shared" si="691"/>
        <v>Crédito</v>
      </c>
      <c r="R1137">
        <f t="shared" si="692"/>
        <v>22</v>
      </c>
      <c r="S1137">
        <f t="shared" si="693"/>
        <v>9</v>
      </c>
      <c r="T1137">
        <f t="shared" si="694"/>
        <v>2025</v>
      </c>
      <c r="U1137">
        <f t="shared" si="695"/>
        <v>24</v>
      </c>
      <c r="V1137">
        <f t="shared" si="696"/>
        <v>7</v>
      </c>
      <c r="W1137">
        <f t="shared" si="697"/>
        <v>2025</v>
      </c>
      <c r="X1137" s="59">
        <f t="shared" si="698"/>
        <v>734998.22528895782</v>
      </c>
      <c r="Y1137" s="59">
        <f t="shared" si="699"/>
        <v>852597.94133519102</v>
      </c>
      <c r="Z1137" t="str">
        <f t="shared" si="700"/>
        <v>Vencido</v>
      </c>
      <c r="AA1137" s="39">
        <v>46101</v>
      </c>
      <c r="AB1137" s="33">
        <f t="shared" si="701"/>
        <v>3</v>
      </c>
      <c r="AC1137" s="33">
        <f t="shared" si="702"/>
        <v>12</v>
      </c>
      <c r="AD1137" s="33">
        <f t="shared" si="703"/>
        <v>180</v>
      </c>
      <c r="AE1137" s="36">
        <f t="shared" si="704"/>
        <v>0</v>
      </c>
      <c r="AF1137" s="36">
        <f t="shared" si="705"/>
        <v>0</v>
      </c>
      <c r="AG1137" s="36">
        <f t="shared" si="706"/>
        <v>734998.22528895782</v>
      </c>
      <c r="AH1137" s="36">
        <f t="shared" si="707"/>
        <v>0</v>
      </c>
    </row>
    <row r="1138" spans="1:34" x14ac:dyDescent="0.35">
      <c r="A1138" s="31" t="s">
        <v>874</v>
      </c>
      <c r="B1138" s="31" t="s">
        <v>875</v>
      </c>
      <c r="C1138" s="31" t="s">
        <v>545</v>
      </c>
      <c r="D1138" s="31" t="s">
        <v>876</v>
      </c>
      <c r="E1138" s="30">
        <v>45855</v>
      </c>
      <c r="F1138" s="30">
        <v>45885</v>
      </c>
      <c r="G1138" s="31" t="s">
        <v>395</v>
      </c>
      <c r="H1138" s="31">
        <v>-7600</v>
      </c>
      <c r="I1138" s="31">
        <v>-1216</v>
      </c>
      <c r="J1138" s="31">
        <v>-8816</v>
      </c>
      <c r="K1138" s="31">
        <v>-8816</v>
      </c>
      <c r="L1138" s="31">
        <v>8816</v>
      </c>
      <c r="M1138" s="31" t="s">
        <v>504</v>
      </c>
      <c r="N1138" s="31" t="s">
        <v>544</v>
      </c>
      <c r="P1138" s="65">
        <f t="shared" ref="P1138:P1146" si="708">+F1138-E1138</f>
        <v>30</v>
      </c>
      <c r="Q1138" t="str">
        <f t="shared" ref="Q1138:Q1146" si="709">IF(P1138&gt;1,"Crédito","Contado")</f>
        <v>Crédito</v>
      </c>
      <c r="R1138">
        <f t="shared" ref="R1138:R1146" si="710">DAY(F1138)</f>
        <v>16</v>
      </c>
      <c r="S1138">
        <f t="shared" ref="S1138:S1146" si="711">MONTH(F1138)</f>
        <v>8</v>
      </c>
      <c r="T1138">
        <f t="shared" ref="T1138:T1146" si="712">YEAR(F1138)</f>
        <v>2025</v>
      </c>
      <c r="U1138">
        <f t="shared" ref="U1138:U1146" si="713">DAY(E1138)</f>
        <v>17</v>
      </c>
      <c r="V1138">
        <f t="shared" ref="V1138:V1146" si="714">MONTH(E1138)</f>
        <v>7</v>
      </c>
      <c r="W1138">
        <f t="shared" ref="W1138:W1146" si="715">YEAR(E1138)</f>
        <v>2025</v>
      </c>
      <c r="X1138" s="59">
        <f t="shared" ref="X1138:X1146" si="716">+H1138*-1</f>
        <v>7600</v>
      </c>
      <c r="Y1138" s="59">
        <f t="shared" ref="Y1138:Y1146" si="717">+J1138*-1</f>
        <v>8816</v>
      </c>
      <c r="Z1138" t="str">
        <f t="shared" ref="Z1138:Z1146" si="718">IF(F1138&gt;AA1138,"Vigente","Vencido")</f>
        <v>Vencido</v>
      </c>
      <c r="AA1138" s="39">
        <v>46101</v>
      </c>
      <c r="AB1138" s="33">
        <f t="shared" ref="AB1138:AB1145" si="719">MONTH(AA1138)</f>
        <v>3</v>
      </c>
      <c r="AC1138" s="33">
        <f t="shared" ref="AC1138:AC1145" si="720">WEEKNUM(AA1138)</f>
        <v>12</v>
      </c>
      <c r="AD1138" s="33">
        <f t="shared" ref="AD1138:AD1145" si="721">IF(Z1138="Vencido",AA1138-F1138+1,0)</f>
        <v>217</v>
      </c>
      <c r="AE1138" s="36">
        <f t="shared" ref="AE1138:AE1145" si="722">IF(AD1138&gt;0,IF(AD1138&lt;31,X1138,0),0)</f>
        <v>0</v>
      </c>
      <c r="AF1138" s="36">
        <f t="shared" ref="AF1138:AF1145" si="723">IF(AD1138&gt;30,IF(AD1138&lt;61,X1138,0),0)</f>
        <v>0</v>
      </c>
      <c r="AG1138" s="36">
        <f t="shared" ref="AG1138:AG1145" si="724">IF(AD1138&gt;60,X1138,0)</f>
        <v>7600</v>
      </c>
      <c r="AH1138" s="36">
        <f t="shared" ref="AH1138:AH1145" si="725">IF(Z1138="Vigente",X1138,0)</f>
        <v>0</v>
      </c>
    </row>
    <row r="1139" spans="1:34" x14ac:dyDescent="0.35">
      <c r="A1139" s="31" t="s">
        <v>877</v>
      </c>
      <c r="B1139" s="31" t="s">
        <v>878</v>
      </c>
      <c r="C1139" s="31" t="s">
        <v>798</v>
      </c>
      <c r="D1139" s="31" t="s">
        <v>879</v>
      </c>
      <c r="E1139" s="30">
        <v>45853</v>
      </c>
      <c r="F1139" s="30">
        <v>45883</v>
      </c>
      <c r="G1139" s="31" t="s">
        <v>395</v>
      </c>
      <c r="H1139" s="31">
        <v>-12151.9</v>
      </c>
      <c r="I1139" s="31">
        <v>151.9</v>
      </c>
      <c r="J1139" s="31">
        <v>-12000</v>
      </c>
      <c r="K1139" s="31">
        <v>-12000</v>
      </c>
      <c r="L1139" s="31">
        <v>12000</v>
      </c>
      <c r="M1139" s="31" t="s">
        <v>504</v>
      </c>
      <c r="N1139" s="31" t="s">
        <v>544</v>
      </c>
      <c r="P1139" s="65">
        <f t="shared" si="708"/>
        <v>30</v>
      </c>
      <c r="Q1139" t="str">
        <f t="shared" si="709"/>
        <v>Crédito</v>
      </c>
      <c r="R1139">
        <f t="shared" si="710"/>
        <v>14</v>
      </c>
      <c r="S1139">
        <f t="shared" si="711"/>
        <v>8</v>
      </c>
      <c r="T1139">
        <f t="shared" si="712"/>
        <v>2025</v>
      </c>
      <c r="U1139">
        <f t="shared" si="713"/>
        <v>15</v>
      </c>
      <c r="V1139">
        <f t="shared" si="714"/>
        <v>7</v>
      </c>
      <c r="W1139">
        <f t="shared" si="715"/>
        <v>2025</v>
      </c>
      <c r="X1139" s="59">
        <f t="shared" si="716"/>
        <v>12151.9</v>
      </c>
      <c r="Y1139" s="59">
        <f t="shared" si="717"/>
        <v>12000</v>
      </c>
      <c r="Z1139" t="str">
        <f t="shared" si="718"/>
        <v>Vencido</v>
      </c>
      <c r="AA1139" s="39">
        <v>46101</v>
      </c>
      <c r="AB1139" s="33">
        <f t="shared" si="719"/>
        <v>3</v>
      </c>
      <c r="AC1139" s="33">
        <f t="shared" si="720"/>
        <v>12</v>
      </c>
      <c r="AD1139" s="33">
        <f t="shared" si="721"/>
        <v>219</v>
      </c>
      <c r="AE1139" s="36">
        <f t="shared" si="722"/>
        <v>0</v>
      </c>
      <c r="AF1139" s="36">
        <f t="shared" si="723"/>
        <v>0</v>
      </c>
      <c r="AG1139" s="36">
        <f t="shared" si="724"/>
        <v>12151.9</v>
      </c>
      <c r="AH1139" s="36">
        <f t="shared" si="725"/>
        <v>0</v>
      </c>
    </row>
    <row r="1140" spans="1:34" x14ac:dyDescent="0.35">
      <c r="A1140" s="31" t="s">
        <v>868</v>
      </c>
      <c r="B1140" s="31" t="s">
        <v>869</v>
      </c>
      <c r="C1140" s="31" t="s">
        <v>545</v>
      </c>
      <c r="D1140" s="31" t="s">
        <v>870</v>
      </c>
      <c r="E1140" s="30">
        <v>45854</v>
      </c>
      <c r="F1140" s="30">
        <v>45884</v>
      </c>
      <c r="G1140" s="31" t="s">
        <v>401</v>
      </c>
      <c r="H1140" s="31">
        <v>-36360.620000000003</v>
      </c>
      <c r="I1140" s="31">
        <v>-5817.7</v>
      </c>
      <c r="J1140" s="31">
        <v>-42178.32</v>
      </c>
      <c r="K1140" s="31">
        <v>-2238.8000000000002</v>
      </c>
      <c r="L1140" s="31">
        <v>2238.8000000000002</v>
      </c>
      <c r="M1140" s="31" t="s">
        <v>504</v>
      </c>
      <c r="N1140" s="31" t="s">
        <v>544</v>
      </c>
      <c r="P1140" s="65">
        <f t="shared" si="708"/>
        <v>30</v>
      </c>
      <c r="Q1140" t="str">
        <f t="shared" si="709"/>
        <v>Crédito</v>
      </c>
      <c r="R1140">
        <f t="shared" si="710"/>
        <v>15</v>
      </c>
      <c r="S1140">
        <f t="shared" si="711"/>
        <v>8</v>
      </c>
      <c r="T1140">
        <f t="shared" si="712"/>
        <v>2025</v>
      </c>
      <c r="U1140">
        <f t="shared" si="713"/>
        <v>16</v>
      </c>
      <c r="V1140">
        <f t="shared" si="714"/>
        <v>7</v>
      </c>
      <c r="W1140">
        <f t="shared" si="715"/>
        <v>2025</v>
      </c>
      <c r="X1140" s="59">
        <f t="shared" si="716"/>
        <v>36360.620000000003</v>
      </c>
      <c r="Y1140" s="59">
        <f t="shared" si="717"/>
        <v>42178.32</v>
      </c>
      <c r="Z1140" t="str">
        <f t="shared" si="718"/>
        <v>Vencido</v>
      </c>
      <c r="AA1140" s="39">
        <v>46101</v>
      </c>
      <c r="AB1140" s="33">
        <f t="shared" si="719"/>
        <v>3</v>
      </c>
      <c r="AC1140" s="33">
        <f t="shared" si="720"/>
        <v>12</v>
      </c>
      <c r="AD1140" s="33">
        <f t="shared" si="721"/>
        <v>218</v>
      </c>
      <c r="AE1140" s="36">
        <f t="shared" si="722"/>
        <v>0</v>
      </c>
      <c r="AF1140" s="36">
        <f t="shared" si="723"/>
        <v>0</v>
      </c>
      <c r="AG1140" s="36">
        <f t="shared" si="724"/>
        <v>36360.620000000003</v>
      </c>
      <c r="AH1140" s="36">
        <f t="shared" si="725"/>
        <v>0</v>
      </c>
    </row>
    <row r="1141" spans="1:34" x14ac:dyDescent="0.35">
      <c r="A1141" s="31" t="s">
        <v>871</v>
      </c>
      <c r="B1141" s="31" t="s">
        <v>872</v>
      </c>
      <c r="C1141" s="31" t="s">
        <v>545</v>
      </c>
      <c r="D1141" s="31" t="s">
        <v>873</v>
      </c>
      <c r="E1141" s="30">
        <v>45854</v>
      </c>
      <c r="F1141" s="30">
        <v>45884</v>
      </c>
      <c r="G1141" s="31" t="s">
        <v>401</v>
      </c>
      <c r="H1141" s="31">
        <v>-30520.31</v>
      </c>
      <c r="I1141" s="31">
        <v>-4883.25</v>
      </c>
      <c r="J1141" s="31">
        <v>-35403.56</v>
      </c>
      <c r="K1141" s="31">
        <v>-1879.2</v>
      </c>
      <c r="L1141" s="31">
        <v>1879.2</v>
      </c>
      <c r="M1141" s="31" t="s">
        <v>504</v>
      </c>
      <c r="N1141" s="31" t="s">
        <v>544</v>
      </c>
      <c r="P1141" s="65">
        <f t="shared" si="708"/>
        <v>30</v>
      </c>
      <c r="Q1141" t="str">
        <f t="shared" si="709"/>
        <v>Crédito</v>
      </c>
      <c r="R1141">
        <f t="shared" si="710"/>
        <v>15</v>
      </c>
      <c r="S1141">
        <f t="shared" si="711"/>
        <v>8</v>
      </c>
      <c r="T1141">
        <f t="shared" si="712"/>
        <v>2025</v>
      </c>
      <c r="U1141">
        <f t="shared" si="713"/>
        <v>16</v>
      </c>
      <c r="V1141">
        <f t="shared" si="714"/>
        <v>7</v>
      </c>
      <c r="W1141">
        <f t="shared" si="715"/>
        <v>2025</v>
      </c>
      <c r="X1141" s="59">
        <f t="shared" si="716"/>
        <v>30520.31</v>
      </c>
      <c r="Y1141" s="59">
        <f t="shared" si="717"/>
        <v>35403.56</v>
      </c>
      <c r="Z1141" t="str">
        <f t="shared" si="718"/>
        <v>Vencido</v>
      </c>
      <c r="AA1141" s="39">
        <v>46101</v>
      </c>
      <c r="AB1141" s="33">
        <f t="shared" si="719"/>
        <v>3</v>
      </c>
      <c r="AC1141" s="33">
        <f t="shared" si="720"/>
        <v>12</v>
      </c>
      <c r="AD1141" s="33">
        <f t="shared" si="721"/>
        <v>218</v>
      </c>
      <c r="AE1141" s="36">
        <f t="shared" si="722"/>
        <v>0</v>
      </c>
      <c r="AF1141" s="36">
        <f t="shared" si="723"/>
        <v>0</v>
      </c>
      <c r="AG1141" s="36">
        <f t="shared" si="724"/>
        <v>30520.31</v>
      </c>
      <c r="AH1141" s="36">
        <f t="shared" si="725"/>
        <v>0</v>
      </c>
    </row>
    <row r="1142" spans="1:34" x14ac:dyDescent="0.35">
      <c r="A1142" s="31" t="s">
        <v>860</v>
      </c>
      <c r="B1142" s="31" t="s">
        <v>861</v>
      </c>
      <c r="C1142" s="31" t="s">
        <v>798</v>
      </c>
      <c r="D1142" s="31" t="s">
        <v>862</v>
      </c>
      <c r="E1142" s="30">
        <v>45835</v>
      </c>
      <c r="F1142" s="30">
        <v>45865</v>
      </c>
      <c r="G1142" s="31" t="s">
        <v>401</v>
      </c>
      <c r="H1142" s="31">
        <v>-17003.52</v>
      </c>
      <c r="I1142" s="31">
        <v>-2720.56</v>
      </c>
      <c r="J1142" s="31">
        <v>-19724.080000000002</v>
      </c>
      <c r="K1142" s="31">
        <v>-1044</v>
      </c>
      <c r="L1142" s="31">
        <v>1044</v>
      </c>
      <c r="M1142" s="31" t="s">
        <v>504</v>
      </c>
      <c r="N1142" s="31" t="s">
        <v>544</v>
      </c>
      <c r="P1142" s="65">
        <f t="shared" si="708"/>
        <v>30</v>
      </c>
      <c r="Q1142" t="str">
        <f t="shared" si="709"/>
        <v>Crédito</v>
      </c>
      <c r="R1142">
        <f t="shared" si="710"/>
        <v>27</v>
      </c>
      <c r="S1142">
        <f t="shared" si="711"/>
        <v>7</v>
      </c>
      <c r="T1142">
        <f t="shared" si="712"/>
        <v>2025</v>
      </c>
      <c r="U1142">
        <f t="shared" si="713"/>
        <v>27</v>
      </c>
      <c r="V1142">
        <f t="shared" si="714"/>
        <v>6</v>
      </c>
      <c r="W1142">
        <f t="shared" si="715"/>
        <v>2025</v>
      </c>
      <c r="X1142" s="59">
        <f t="shared" si="716"/>
        <v>17003.52</v>
      </c>
      <c r="Y1142" s="59">
        <f t="shared" si="717"/>
        <v>19724.080000000002</v>
      </c>
      <c r="Z1142" t="str">
        <f t="shared" si="718"/>
        <v>Vencido</v>
      </c>
      <c r="AA1142" s="39">
        <v>46101</v>
      </c>
      <c r="AB1142" s="33">
        <f t="shared" si="719"/>
        <v>3</v>
      </c>
      <c r="AC1142" s="33">
        <f t="shared" si="720"/>
        <v>12</v>
      </c>
      <c r="AD1142" s="33">
        <f t="shared" si="721"/>
        <v>237</v>
      </c>
      <c r="AE1142" s="36">
        <f t="shared" si="722"/>
        <v>0</v>
      </c>
      <c r="AF1142" s="36">
        <f t="shared" si="723"/>
        <v>0</v>
      </c>
      <c r="AG1142" s="36">
        <f t="shared" si="724"/>
        <v>17003.52</v>
      </c>
      <c r="AH1142" s="36">
        <f t="shared" si="725"/>
        <v>0</v>
      </c>
    </row>
    <row r="1143" spans="1:34" x14ac:dyDescent="0.35">
      <c r="A1143" s="31" t="s">
        <v>764</v>
      </c>
      <c r="B1143" s="31" t="s">
        <v>765</v>
      </c>
      <c r="C1143" s="31" t="s">
        <v>749</v>
      </c>
      <c r="D1143" s="31" t="s">
        <v>766</v>
      </c>
      <c r="E1143" s="30">
        <v>45635</v>
      </c>
      <c r="F1143" s="30">
        <v>45650</v>
      </c>
      <c r="G1143" s="31" t="s">
        <v>401</v>
      </c>
      <c r="H1143" s="31">
        <v>-48546</v>
      </c>
      <c r="I1143" s="31">
        <v>-7767.36</v>
      </c>
      <c r="J1143" s="31">
        <v>-56313.36</v>
      </c>
      <c r="K1143" s="31">
        <v>-2784</v>
      </c>
      <c r="L1143" s="31">
        <v>2784</v>
      </c>
      <c r="M1143" s="31" t="s">
        <v>504</v>
      </c>
      <c r="N1143" s="31" t="s">
        <v>544</v>
      </c>
      <c r="P1143" s="65">
        <f t="shared" si="708"/>
        <v>15</v>
      </c>
      <c r="Q1143" t="str">
        <f t="shared" si="709"/>
        <v>Crédito</v>
      </c>
      <c r="R1143">
        <f t="shared" si="710"/>
        <v>24</v>
      </c>
      <c r="S1143">
        <f t="shared" si="711"/>
        <v>12</v>
      </c>
      <c r="T1143">
        <f t="shared" si="712"/>
        <v>2024</v>
      </c>
      <c r="U1143">
        <f t="shared" si="713"/>
        <v>9</v>
      </c>
      <c r="V1143">
        <f t="shared" si="714"/>
        <v>12</v>
      </c>
      <c r="W1143">
        <f t="shared" si="715"/>
        <v>2024</v>
      </c>
      <c r="X1143" s="59">
        <f t="shared" si="716"/>
        <v>48546</v>
      </c>
      <c r="Y1143" s="59">
        <f t="shared" si="717"/>
        <v>56313.36</v>
      </c>
      <c r="Z1143" t="str">
        <f t="shared" si="718"/>
        <v>Vencido</v>
      </c>
      <c r="AA1143" s="39">
        <v>46101</v>
      </c>
      <c r="AB1143" s="33">
        <f t="shared" si="719"/>
        <v>3</v>
      </c>
      <c r="AC1143" s="33">
        <f t="shared" si="720"/>
        <v>12</v>
      </c>
      <c r="AD1143" s="33">
        <f t="shared" si="721"/>
        <v>452</v>
      </c>
      <c r="AE1143" s="36">
        <f t="shared" si="722"/>
        <v>0</v>
      </c>
      <c r="AF1143" s="36">
        <f t="shared" si="723"/>
        <v>0</v>
      </c>
      <c r="AG1143" s="36">
        <f t="shared" si="724"/>
        <v>48546</v>
      </c>
      <c r="AH1143" s="36">
        <f t="shared" si="725"/>
        <v>0</v>
      </c>
    </row>
    <row r="1144" spans="1:34" x14ac:dyDescent="0.35">
      <c r="A1144" s="31" t="s">
        <v>754</v>
      </c>
      <c r="B1144" s="31" t="s">
        <v>755</v>
      </c>
      <c r="C1144" s="31" t="s">
        <v>549</v>
      </c>
      <c r="D1144" s="31" t="s">
        <v>756</v>
      </c>
      <c r="E1144" s="30">
        <v>45597</v>
      </c>
      <c r="F1144" s="30">
        <v>45627</v>
      </c>
      <c r="G1144" s="31" t="s">
        <v>401</v>
      </c>
      <c r="H1144" s="31">
        <v>-64633.93</v>
      </c>
      <c r="I1144" s="31">
        <v>-10341.51</v>
      </c>
      <c r="J1144" s="31">
        <v>-74975.44</v>
      </c>
      <c r="K1144" s="31">
        <v>-3741.7</v>
      </c>
      <c r="L1144" s="31">
        <v>3741.7</v>
      </c>
      <c r="M1144" s="31" t="s">
        <v>504</v>
      </c>
      <c r="N1144" s="31" t="s">
        <v>544</v>
      </c>
      <c r="P1144" s="65">
        <f t="shared" si="708"/>
        <v>30</v>
      </c>
      <c r="Q1144" t="str">
        <f t="shared" si="709"/>
        <v>Crédito</v>
      </c>
      <c r="R1144">
        <f t="shared" si="710"/>
        <v>1</v>
      </c>
      <c r="S1144">
        <f t="shared" si="711"/>
        <v>12</v>
      </c>
      <c r="T1144">
        <f t="shared" si="712"/>
        <v>2024</v>
      </c>
      <c r="U1144">
        <f t="shared" si="713"/>
        <v>1</v>
      </c>
      <c r="V1144">
        <f t="shared" si="714"/>
        <v>11</v>
      </c>
      <c r="W1144">
        <f t="shared" si="715"/>
        <v>2024</v>
      </c>
      <c r="X1144" s="59">
        <f t="shared" si="716"/>
        <v>64633.93</v>
      </c>
      <c r="Y1144" s="59">
        <f t="shared" si="717"/>
        <v>74975.44</v>
      </c>
      <c r="Z1144" t="str">
        <f t="shared" si="718"/>
        <v>Vencido</v>
      </c>
      <c r="AA1144" s="39">
        <v>46101</v>
      </c>
      <c r="AB1144" s="33">
        <f t="shared" si="719"/>
        <v>3</v>
      </c>
      <c r="AC1144" s="33">
        <f t="shared" si="720"/>
        <v>12</v>
      </c>
      <c r="AD1144" s="33">
        <f t="shared" si="721"/>
        <v>475</v>
      </c>
      <c r="AE1144" s="36">
        <f t="shared" si="722"/>
        <v>0</v>
      </c>
      <c r="AF1144" s="36">
        <f t="shared" si="723"/>
        <v>0</v>
      </c>
      <c r="AG1144" s="36">
        <f t="shared" si="724"/>
        <v>64633.93</v>
      </c>
      <c r="AH1144" s="36">
        <f t="shared" si="725"/>
        <v>0</v>
      </c>
    </row>
    <row r="1145" spans="1:34" x14ac:dyDescent="0.35">
      <c r="A1145" s="31" t="s">
        <v>757</v>
      </c>
      <c r="B1145" s="31" t="s">
        <v>758</v>
      </c>
      <c r="C1145" s="31" t="s">
        <v>549</v>
      </c>
      <c r="D1145" s="31" t="s">
        <v>759</v>
      </c>
      <c r="E1145" s="30">
        <v>45597</v>
      </c>
      <c r="F1145" s="30">
        <v>45627</v>
      </c>
      <c r="G1145" s="31" t="s">
        <v>401</v>
      </c>
      <c r="H1145" s="31">
        <v>-41037.410000000003</v>
      </c>
      <c r="I1145" s="31">
        <v>-6565.99</v>
      </c>
      <c r="J1145" s="31">
        <v>-47603.4</v>
      </c>
      <c r="K1145" s="31">
        <v>-2375.6799999999998</v>
      </c>
      <c r="L1145" s="31">
        <v>2375.6799999999998</v>
      </c>
      <c r="M1145" s="31" t="s">
        <v>504</v>
      </c>
      <c r="N1145" s="31" t="s">
        <v>544</v>
      </c>
      <c r="P1145" s="65">
        <f t="shared" si="708"/>
        <v>30</v>
      </c>
      <c r="Q1145" t="str">
        <f t="shared" si="709"/>
        <v>Crédito</v>
      </c>
      <c r="R1145">
        <f t="shared" si="710"/>
        <v>1</v>
      </c>
      <c r="S1145">
        <f t="shared" si="711"/>
        <v>12</v>
      </c>
      <c r="T1145">
        <f t="shared" si="712"/>
        <v>2024</v>
      </c>
      <c r="U1145">
        <f t="shared" si="713"/>
        <v>1</v>
      </c>
      <c r="V1145">
        <f t="shared" si="714"/>
        <v>11</v>
      </c>
      <c r="W1145">
        <f t="shared" si="715"/>
        <v>2024</v>
      </c>
      <c r="X1145" s="59">
        <f t="shared" si="716"/>
        <v>41037.410000000003</v>
      </c>
      <c r="Y1145" s="59">
        <f t="shared" si="717"/>
        <v>47603.4</v>
      </c>
      <c r="Z1145" t="str">
        <f t="shared" si="718"/>
        <v>Vencido</v>
      </c>
      <c r="AA1145" s="39">
        <v>46101</v>
      </c>
      <c r="AB1145" s="33">
        <f t="shared" si="719"/>
        <v>3</v>
      </c>
      <c r="AC1145" s="33">
        <f t="shared" si="720"/>
        <v>12</v>
      </c>
      <c r="AD1145" s="33">
        <f t="shared" si="721"/>
        <v>475</v>
      </c>
      <c r="AE1145" s="36">
        <f t="shared" si="722"/>
        <v>0</v>
      </c>
      <c r="AF1145" s="36">
        <f t="shared" si="723"/>
        <v>0</v>
      </c>
      <c r="AG1145" s="36">
        <f t="shared" si="724"/>
        <v>41037.410000000003</v>
      </c>
      <c r="AH1145" s="36">
        <f t="shared" si="725"/>
        <v>0</v>
      </c>
    </row>
    <row r="1146" spans="1:34" x14ac:dyDescent="0.35">
      <c r="A1146" s="31" t="s">
        <v>751</v>
      </c>
      <c r="B1146" s="31" t="s">
        <v>752</v>
      </c>
      <c r="C1146" s="31" t="s">
        <v>549</v>
      </c>
      <c r="D1146" s="31" t="s">
        <v>753</v>
      </c>
      <c r="E1146" s="30">
        <v>45600</v>
      </c>
      <c r="F1146" s="30">
        <v>45630</v>
      </c>
      <c r="G1146" s="31" t="s">
        <v>395</v>
      </c>
      <c r="H1146" s="31">
        <v>-10340</v>
      </c>
      <c r="I1146" s="31">
        <v>-1654.4</v>
      </c>
      <c r="J1146" s="31">
        <v>-11994.4</v>
      </c>
      <c r="K1146" s="31">
        <v>-11994.4</v>
      </c>
      <c r="L1146" s="31">
        <v>11994.4</v>
      </c>
      <c r="M1146" s="31" t="s">
        <v>504</v>
      </c>
      <c r="N1146" s="31" t="s">
        <v>544</v>
      </c>
      <c r="P1146" s="65">
        <f t="shared" si="708"/>
        <v>30</v>
      </c>
      <c r="Q1146" t="str">
        <f t="shared" si="709"/>
        <v>Crédito</v>
      </c>
      <c r="R1146">
        <f t="shared" si="710"/>
        <v>4</v>
      </c>
      <c r="S1146">
        <f t="shared" si="711"/>
        <v>12</v>
      </c>
      <c r="T1146">
        <f t="shared" si="712"/>
        <v>2024</v>
      </c>
      <c r="U1146">
        <f t="shared" si="713"/>
        <v>4</v>
      </c>
      <c r="V1146">
        <f t="shared" si="714"/>
        <v>11</v>
      </c>
      <c r="W1146">
        <f t="shared" si="715"/>
        <v>2024</v>
      </c>
      <c r="X1146" s="59">
        <f t="shared" si="716"/>
        <v>10340</v>
      </c>
      <c r="Y1146" s="59">
        <f t="shared" si="717"/>
        <v>11994.4</v>
      </c>
      <c r="Z1146" t="str">
        <f t="shared" si="718"/>
        <v>Vencido</v>
      </c>
      <c r="AA1146" s="39">
        <v>46101</v>
      </c>
      <c r="AB1146" s="33">
        <f t="shared" ref="AB1146" si="726">MONTH(AA1146)</f>
        <v>3</v>
      </c>
      <c r="AC1146" s="33">
        <f t="shared" ref="AC1146" si="727">WEEKNUM(AA1146)</f>
        <v>12</v>
      </c>
      <c r="AD1146" s="33">
        <f t="shared" ref="AD1146" si="728">IF(Z1146="Vencido",AA1146-F1146+1,0)</f>
        <v>472</v>
      </c>
      <c r="AE1146" s="36">
        <f t="shared" ref="AE1146" si="729">IF(AD1146&gt;0,IF(AD1146&lt;31,X1146,0),0)</f>
        <v>0</v>
      </c>
      <c r="AF1146" s="36">
        <f t="shared" ref="AF1146" si="730">IF(AD1146&gt;30,IF(AD1146&lt;61,X1146,0),0)</f>
        <v>0</v>
      </c>
      <c r="AG1146" s="36">
        <f t="shared" ref="AG1146" si="731">IF(AD1146&gt;60,X1146,0)</f>
        <v>10340</v>
      </c>
      <c r="AH1146" s="36">
        <f t="shared" ref="AH1146" si="732">IF(Z1146="Vigente",X1146,0)</f>
        <v>0</v>
      </c>
    </row>
    <row r="1147" spans="1:34" x14ac:dyDescent="0.35">
      <c r="A1147" s="31" t="s">
        <v>1593</v>
      </c>
      <c r="B1147" s="31" t="s">
        <v>1594</v>
      </c>
      <c r="C1147" s="31" t="s">
        <v>801</v>
      </c>
      <c r="D1147" s="31" t="s">
        <v>1595</v>
      </c>
      <c r="E1147" s="30">
        <v>46092</v>
      </c>
      <c r="F1147" s="30">
        <v>46122</v>
      </c>
      <c r="G1147" s="31" t="s">
        <v>395</v>
      </c>
      <c r="H1147" s="31">
        <v>-19944</v>
      </c>
      <c r="I1147" s="31">
        <v>-3191.04</v>
      </c>
      <c r="J1147" s="31">
        <v>-23135.040000000001</v>
      </c>
      <c r="K1147" s="31">
        <v>-23135.040000000001</v>
      </c>
      <c r="L1147" s="31">
        <v>23135.040000000001</v>
      </c>
      <c r="M1147" s="31" t="s">
        <v>504</v>
      </c>
      <c r="N1147" s="31" t="s">
        <v>544</v>
      </c>
      <c r="P1147" s="65">
        <f t="shared" ref="P1147:P1209" si="733">+F1147-E1147</f>
        <v>30</v>
      </c>
      <c r="Q1147" t="str">
        <f t="shared" ref="Q1147:Q1209" si="734">IF(P1147&gt;1,"Crédito","Contado")</f>
        <v>Crédito</v>
      </c>
      <c r="R1147">
        <f t="shared" ref="R1147:R1209" si="735">DAY(F1147)</f>
        <v>10</v>
      </c>
      <c r="S1147">
        <f t="shared" ref="S1147:S1209" si="736">MONTH(F1147)</f>
        <v>4</v>
      </c>
      <c r="T1147">
        <f t="shared" ref="T1147:T1209" si="737">YEAR(F1147)</f>
        <v>2026</v>
      </c>
      <c r="U1147">
        <f t="shared" ref="U1147:U1209" si="738">DAY(E1147)</f>
        <v>11</v>
      </c>
      <c r="V1147">
        <f t="shared" ref="V1147:V1209" si="739">MONTH(E1147)</f>
        <v>3</v>
      </c>
      <c r="W1147">
        <f t="shared" ref="W1147:W1209" si="740">YEAR(E1147)</f>
        <v>2026</v>
      </c>
      <c r="X1147" s="59">
        <f t="shared" ref="X1147:X1209" si="741">+H1147*-1</f>
        <v>19944</v>
      </c>
      <c r="Y1147" s="59">
        <f t="shared" ref="Y1147:Y1209" si="742">+J1147*-1</f>
        <v>23135.040000000001</v>
      </c>
      <c r="Z1147" t="str">
        <f t="shared" ref="Z1147:Z1209" si="743">IF(F1147&gt;AA1147,"Vigente","Vencido")</f>
        <v>Vigente</v>
      </c>
      <c r="AA1147" s="39">
        <v>46094</v>
      </c>
      <c r="AB1147" s="33">
        <f t="shared" ref="AB1147:AB1209" si="744">MONTH(AA1147)</f>
        <v>3</v>
      </c>
      <c r="AC1147" s="33">
        <f t="shared" ref="AC1147:AC1209" si="745">WEEKNUM(AA1147)</f>
        <v>11</v>
      </c>
      <c r="AD1147" s="33">
        <f t="shared" ref="AD1147:AD1209" si="746">IF(Z1147="Vencido",AA1147-F1147+1,0)</f>
        <v>0</v>
      </c>
      <c r="AE1147" s="36">
        <f t="shared" ref="AE1147:AE1209" si="747">IF(AD1147&gt;0,IF(AD1147&lt;31,X1147,0),0)</f>
        <v>0</v>
      </c>
      <c r="AF1147" s="36">
        <f t="shared" ref="AF1147:AF1209" si="748">IF(AD1147&gt;30,IF(AD1147&lt;61,X1147,0),0)</f>
        <v>0</v>
      </c>
      <c r="AG1147" s="36">
        <f t="shared" ref="AG1147:AG1209" si="749">IF(AD1147&gt;60,X1147,0)</f>
        <v>0</v>
      </c>
      <c r="AH1147" s="36">
        <f t="shared" ref="AH1147:AH1209" si="750">IF(Z1147="Vigente",X1147,0)</f>
        <v>19944</v>
      </c>
    </row>
    <row r="1148" spans="1:34" x14ac:dyDescent="0.35">
      <c r="A1148" s="31" t="s">
        <v>1596</v>
      </c>
      <c r="B1148" s="31" t="s">
        <v>1597</v>
      </c>
      <c r="C1148" s="31" t="s">
        <v>920</v>
      </c>
      <c r="D1148" s="31" t="s">
        <v>1598</v>
      </c>
      <c r="E1148" s="30">
        <v>46088</v>
      </c>
      <c r="F1148" s="30">
        <v>46118</v>
      </c>
      <c r="G1148" s="31" t="s">
        <v>395</v>
      </c>
      <c r="H1148" s="31">
        <v>-6800</v>
      </c>
      <c r="I1148" s="31"/>
      <c r="J1148" s="31">
        <v>-6800</v>
      </c>
      <c r="K1148" s="31">
        <v>-6800</v>
      </c>
      <c r="L1148" s="31">
        <v>6800</v>
      </c>
      <c r="M1148" s="31" t="s">
        <v>504</v>
      </c>
      <c r="N1148" s="31" t="s">
        <v>544</v>
      </c>
      <c r="P1148" s="65">
        <f t="shared" si="733"/>
        <v>30</v>
      </c>
      <c r="Q1148" t="str">
        <f t="shared" si="734"/>
        <v>Crédito</v>
      </c>
      <c r="R1148">
        <f t="shared" si="735"/>
        <v>6</v>
      </c>
      <c r="S1148">
        <f t="shared" si="736"/>
        <v>4</v>
      </c>
      <c r="T1148">
        <f t="shared" si="737"/>
        <v>2026</v>
      </c>
      <c r="U1148">
        <f t="shared" si="738"/>
        <v>7</v>
      </c>
      <c r="V1148">
        <f t="shared" si="739"/>
        <v>3</v>
      </c>
      <c r="W1148">
        <f t="shared" si="740"/>
        <v>2026</v>
      </c>
      <c r="X1148" s="59">
        <f t="shared" si="741"/>
        <v>6800</v>
      </c>
      <c r="Y1148" s="59">
        <f t="shared" si="742"/>
        <v>6800</v>
      </c>
      <c r="Z1148" t="str">
        <f t="shared" si="743"/>
        <v>Vigente</v>
      </c>
      <c r="AA1148" s="39">
        <v>46094</v>
      </c>
      <c r="AB1148" s="33">
        <f t="shared" si="744"/>
        <v>3</v>
      </c>
      <c r="AC1148" s="33">
        <f t="shared" si="745"/>
        <v>11</v>
      </c>
      <c r="AD1148" s="33">
        <f t="shared" si="746"/>
        <v>0</v>
      </c>
      <c r="AE1148" s="36">
        <f t="shared" si="747"/>
        <v>0</v>
      </c>
      <c r="AF1148" s="36">
        <f t="shared" si="748"/>
        <v>0</v>
      </c>
      <c r="AG1148" s="36">
        <f t="shared" si="749"/>
        <v>0</v>
      </c>
      <c r="AH1148" s="36">
        <f t="shared" si="750"/>
        <v>6800</v>
      </c>
    </row>
    <row r="1149" spans="1:34" x14ac:dyDescent="0.35">
      <c r="A1149" s="31" t="s">
        <v>1599</v>
      </c>
      <c r="B1149" s="31" t="s">
        <v>1600</v>
      </c>
      <c r="C1149" s="31" t="s">
        <v>920</v>
      </c>
      <c r="D1149" s="31" t="s">
        <v>1601</v>
      </c>
      <c r="E1149" s="30">
        <v>46088</v>
      </c>
      <c r="F1149" s="30">
        <v>46118</v>
      </c>
      <c r="G1149" s="31" t="s">
        <v>395</v>
      </c>
      <c r="H1149" s="31">
        <v>-7500</v>
      </c>
      <c r="I1149" s="31"/>
      <c r="J1149" s="31">
        <v>-7500</v>
      </c>
      <c r="K1149" s="31">
        <v>-7500</v>
      </c>
      <c r="L1149" s="31">
        <v>7500</v>
      </c>
      <c r="M1149" s="31" t="s">
        <v>504</v>
      </c>
      <c r="N1149" s="31" t="s">
        <v>544</v>
      </c>
      <c r="P1149" s="65">
        <f t="shared" si="733"/>
        <v>30</v>
      </c>
      <c r="Q1149" t="str">
        <f t="shared" si="734"/>
        <v>Crédito</v>
      </c>
      <c r="R1149">
        <f t="shared" si="735"/>
        <v>6</v>
      </c>
      <c r="S1149">
        <f t="shared" si="736"/>
        <v>4</v>
      </c>
      <c r="T1149">
        <f t="shared" si="737"/>
        <v>2026</v>
      </c>
      <c r="U1149">
        <f t="shared" si="738"/>
        <v>7</v>
      </c>
      <c r="V1149">
        <f t="shared" si="739"/>
        <v>3</v>
      </c>
      <c r="W1149">
        <f t="shared" si="740"/>
        <v>2026</v>
      </c>
      <c r="X1149" s="59">
        <f t="shared" si="741"/>
        <v>7500</v>
      </c>
      <c r="Y1149" s="59">
        <f t="shared" si="742"/>
        <v>7500</v>
      </c>
      <c r="Z1149" t="str">
        <f t="shared" si="743"/>
        <v>Vigente</v>
      </c>
      <c r="AA1149" s="39">
        <v>46094</v>
      </c>
      <c r="AB1149" s="33">
        <f t="shared" si="744"/>
        <v>3</v>
      </c>
      <c r="AC1149" s="33">
        <f t="shared" si="745"/>
        <v>11</v>
      </c>
      <c r="AD1149" s="33">
        <f t="shared" si="746"/>
        <v>0</v>
      </c>
      <c r="AE1149" s="36">
        <f t="shared" si="747"/>
        <v>0</v>
      </c>
      <c r="AF1149" s="36">
        <f t="shared" si="748"/>
        <v>0</v>
      </c>
      <c r="AG1149" s="36">
        <f t="shared" si="749"/>
        <v>0</v>
      </c>
      <c r="AH1149" s="36">
        <f t="shared" si="750"/>
        <v>7500</v>
      </c>
    </row>
    <row r="1150" spans="1:34" x14ac:dyDescent="0.35">
      <c r="A1150" s="31" t="s">
        <v>1602</v>
      </c>
      <c r="B1150" s="31" t="s">
        <v>1603</v>
      </c>
      <c r="C1150" s="31" t="s">
        <v>920</v>
      </c>
      <c r="D1150" s="31" t="s">
        <v>1604</v>
      </c>
      <c r="E1150" s="30">
        <v>46088</v>
      </c>
      <c r="F1150" s="30">
        <v>46118</v>
      </c>
      <c r="G1150" s="31" t="s">
        <v>395</v>
      </c>
      <c r="H1150" s="31">
        <v>-15000</v>
      </c>
      <c r="I1150" s="31"/>
      <c r="J1150" s="31">
        <v>-15000</v>
      </c>
      <c r="K1150" s="31">
        <v>-15000</v>
      </c>
      <c r="L1150" s="31">
        <v>15000</v>
      </c>
      <c r="M1150" s="31" t="s">
        <v>504</v>
      </c>
      <c r="N1150" s="31" t="s">
        <v>544</v>
      </c>
      <c r="P1150" s="65">
        <f t="shared" si="733"/>
        <v>30</v>
      </c>
      <c r="Q1150" t="str">
        <f t="shared" si="734"/>
        <v>Crédito</v>
      </c>
      <c r="R1150">
        <f t="shared" si="735"/>
        <v>6</v>
      </c>
      <c r="S1150">
        <f t="shared" si="736"/>
        <v>4</v>
      </c>
      <c r="T1150">
        <f t="shared" si="737"/>
        <v>2026</v>
      </c>
      <c r="U1150">
        <f t="shared" si="738"/>
        <v>7</v>
      </c>
      <c r="V1150">
        <f t="shared" si="739"/>
        <v>3</v>
      </c>
      <c r="W1150">
        <f t="shared" si="740"/>
        <v>2026</v>
      </c>
      <c r="X1150" s="59">
        <f t="shared" si="741"/>
        <v>15000</v>
      </c>
      <c r="Y1150" s="59">
        <f t="shared" si="742"/>
        <v>15000</v>
      </c>
      <c r="Z1150" t="str">
        <f t="shared" si="743"/>
        <v>Vigente</v>
      </c>
      <c r="AA1150" s="39">
        <v>46094</v>
      </c>
      <c r="AB1150" s="33">
        <f t="shared" si="744"/>
        <v>3</v>
      </c>
      <c r="AC1150" s="33">
        <f t="shared" si="745"/>
        <v>11</v>
      </c>
      <c r="AD1150" s="33">
        <f t="shared" si="746"/>
        <v>0</v>
      </c>
      <c r="AE1150" s="36">
        <f t="shared" si="747"/>
        <v>0</v>
      </c>
      <c r="AF1150" s="36">
        <f t="shared" si="748"/>
        <v>0</v>
      </c>
      <c r="AG1150" s="36">
        <f t="shared" si="749"/>
        <v>0</v>
      </c>
      <c r="AH1150" s="36">
        <f t="shared" si="750"/>
        <v>15000</v>
      </c>
    </row>
    <row r="1151" spans="1:34" x14ac:dyDescent="0.35">
      <c r="A1151" s="31" t="s">
        <v>1605</v>
      </c>
      <c r="B1151" s="31" t="s">
        <v>1606</v>
      </c>
      <c r="C1151" s="31" t="s">
        <v>414</v>
      </c>
      <c r="D1151" s="31" t="s">
        <v>1607</v>
      </c>
      <c r="E1151" s="30">
        <v>46092</v>
      </c>
      <c r="F1151" s="30">
        <v>46122</v>
      </c>
      <c r="G1151" s="31" t="s">
        <v>395</v>
      </c>
      <c r="H1151" s="31">
        <v>-4800</v>
      </c>
      <c r="I1151" s="31"/>
      <c r="J1151" s="31">
        <v>-4800</v>
      </c>
      <c r="K1151" s="31">
        <v>-4800</v>
      </c>
      <c r="L1151" s="31">
        <v>4800</v>
      </c>
      <c r="M1151" s="31" t="s">
        <v>504</v>
      </c>
      <c r="N1151" s="31" t="s">
        <v>544</v>
      </c>
      <c r="P1151" s="65">
        <f t="shared" si="733"/>
        <v>30</v>
      </c>
      <c r="Q1151" t="str">
        <f t="shared" si="734"/>
        <v>Crédito</v>
      </c>
      <c r="R1151">
        <f t="shared" si="735"/>
        <v>10</v>
      </c>
      <c r="S1151">
        <f t="shared" si="736"/>
        <v>4</v>
      </c>
      <c r="T1151">
        <f t="shared" si="737"/>
        <v>2026</v>
      </c>
      <c r="U1151">
        <f t="shared" si="738"/>
        <v>11</v>
      </c>
      <c r="V1151">
        <f t="shared" si="739"/>
        <v>3</v>
      </c>
      <c r="W1151">
        <f t="shared" si="740"/>
        <v>2026</v>
      </c>
      <c r="X1151" s="59">
        <f t="shared" si="741"/>
        <v>4800</v>
      </c>
      <c r="Y1151" s="59">
        <f t="shared" si="742"/>
        <v>4800</v>
      </c>
      <c r="Z1151" t="str">
        <f t="shared" si="743"/>
        <v>Vigente</v>
      </c>
      <c r="AA1151" s="39">
        <v>46094</v>
      </c>
      <c r="AB1151" s="33">
        <f t="shared" si="744"/>
        <v>3</v>
      </c>
      <c r="AC1151" s="33">
        <f t="shared" si="745"/>
        <v>11</v>
      </c>
      <c r="AD1151" s="33">
        <f t="shared" si="746"/>
        <v>0</v>
      </c>
      <c r="AE1151" s="36">
        <f t="shared" si="747"/>
        <v>0</v>
      </c>
      <c r="AF1151" s="36">
        <f t="shared" si="748"/>
        <v>0</v>
      </c>
      <c r="AG1151" s="36">
        <f t="shared" si="749"/>
        <v>0</v>
      </c>
      <c r="AH1151" s="36">
        <f t="shared" si="750"/>
        <v>4800</v>
      </c>
    </row>
    <row r="1152" spans="1:34" x14ac:dyDescent="0.35">
      <c r="A1152" s="31" t="s">
        <v>1608</v>
      </c>
      <c r="B1152" s="31" t="s">
        <v>1609</v>
      </c>
      <c r="C1152" s="31" t="s">
        <v>834</v>
      </c>
      <c r="D1152" s="31" t="s">
        <v>1610</v>
      </c>
      <c r="E1152" s="30">
        <v>46090</v>
      </c>
      <c r="F1152" s="30">
        <v>46120</v>
      </c>
      <c r="G1152" s="31" t="s">
        <v>401</v>
      </c>
      <c r="H1152" s="31">
        <v>-32033.16</v>
      </c>
      <c r="I1152" s="31">
        <v>-5125.3100000000004</v>
      </c>
      <c r="J1152" s="31">
        <v>-37158.47</v>
      </c>
      <c r="K1152" s="31">
        <v>-2088</v>
      </c>
      <c r="L1152" s="31">
        <v>2088</v>
      </c>
      <c r="M1152" s="31" t="s">
        <v>504</v>
      </c>
      <c r="N1152" s="31" t="s">
        <v>544</v>
      </c>
      <c r="P1152" s="65">
        <f t="shared" si="733"/>
        <v>30</v>
      </c>
      <c r="Q1152" t="str">
        <f t="shared" si="734"/>
        <v>Crédito</v>
      </c>
      <c r="R1152">
        <f t="shared" si="735"/>
        <v>8</v>
      </c>
      <c r="S1152">
        <f t="shared" si="736"/>
        <v>4</v>
      </c>
      <c r="T1152">
        <f t="shared" si="737"/>
        <v>2026</v>
      </c>
      <c r="U1152">
        <f t="shared" si="738"/>
        <v>9</v>
      </c>
      <c r="V1152">
        <f t="shared" si="739"/>
        <v>3</v>
      </c>
      <c r="W1152">
        <f t="shared" si="740"/>
        <v>2026</v>
      </c>
      <c r="X1152" s="59">
        <f t="shared" si="741"/>
        <v>32033.16</v>
      </c>
      <c r="Y1152" s="59">
        <f t="shared" si="742"/>
        <v>37158.47</v>
      </c>
      <c r="Z1152" t="str">
        <f t="shared" si="743"/>
        <v>Vigente</v>
      </c>
      <c r="AA1152" s="39">
        <v>46094</v>
      </c>
      <c r="AB1152" s="33">
        <f t="shared" si="744"/>
        <v>3</v>
      </c>
      <c r="AC1152" s="33">
        <f t="shared" si="745"/>
        <v>11</v>
      </c>
      <c r="AD1152" s="33">
        <f t="shared" si="746"/>
        <v>0</v>
      </c>
      <c r="AE1152" s="36">
        <f t="shared" si="747"/>
        <v>0</v>
      </c>
      <c r="AF1152" s="36">
        <f t="shared" si="748"/>
        <v>0</v>
      </c>
      <c r="AG1152" s="36">
        <f t="shared" si="749"/>
        <v>0</v>
      </c>
      <c r="AH1152" s="36">
        <f t="shared" si="750"/>
        <v>32033.16</v>
      </c>
    </row>
    <row r="1153" spans="1:34" x14ac:dyDescent="0.35">
      <c r="A1153" s="31" t="s">
        <v>1611</v>
      </c>
      <c r="B1153" s="31" t="s">
        <v>1612</v>
      </c>
      <c r="C1153" s="31" t="s">
        <v>546</v>
      </c>
      <c r="D1153" s="31" t="s">
        <v>1613</v>
      </c>
      <c r="E1153" s="30">
        <v>46087</v>
      </c>
      <c r="F1153" s="30">
        <v>46117</v>
      </c>
      <c r="G1153" s="31" t="s">
        <v>401</v>
      </c>
      <c r="H1153" s="31">
        <v>-34912.080000000002</v>
      </c>
      <c r="I1153" s="31">
        <v>-5585.93</v>
      </c>
      <c r="J1153" s="31">
        <v>-40498.01</v>
      </c>
      <c r="K1153" s="31">
        <v>-2291</v>
      </c>
      <c r="L1153" s="31">
        <v>2291</v>
      </c>
      <c r="M1153" s="31" t="s">
        <v>504</v>
      </c>
      <c r="N1153" s="31" t="s">
        <v>544</v>
      </c>
      <c r="P1153" s="65">
        <f t="shared" si="733"/>
        <v>30</v>
      </c>
      <c r="Q1153" t="str">
        <f t="shared" si="734"/>
        <v>Crédito</v>
      </c>
      <c r="R1153">
        <f t="shared" si="735"/>
        <v>5</v>
      </c>
      <c r="S1153">
        <f t="shared" si="736"/>
        <v>4</v>
      </c>
      <c r="T1153">
        <f t="shared" si="737"/>
        <v>2026</v>
      </c>
      <c r="U1153">
        <f t="shared" si="738"/>
        <v>6</v>
      </c>
      <c r="V1153">
        <f t="shared" si="739"/>
        <v>3</v>
      </c>
      <c r="W1153">
        <f t="shared" si="740"/>
        <v>2026</v>
      </c>
      <c r="X1153" s="59">
        <f t="shared" si="741"/>
        <v>34912.080000000002</v>
      </c>
      <c r="Y1153" s="59">
        <f t="shared" si="742"/>
        <v>40498.01</v>
      </c>
      <c r="Z1153" t="str">
        <f t="shared" si="743"/>
        <v>Vigente</v>
      </c>
      <c r="AA1153" s="39">
        <v>46094</v>
      </c>
      <c r="AB1153" s="33">
        <f t="shared" si="744"/>
        <v>3</v>
      </c>
      <c r="AC1153" s="33">
        <f t="shared" si="745"/>
        <v>11</v>
      </c>
      <c r="AD1153" s="33">
        <f t="shared" si="746"/>
        <v>0</v>
      </c>
      <c r="AE1153" s="36">
        <f t="shared" si="747"/>
        <v>0</v>
      </c>
      <c r="AF1153" s="36">
        <f t="shared" si="748"/>
        <v>0</v>
      </c>
      <c r="AG1153" s="36">
        <f t="shared" si="749"/>
        <v>0</v>
      </c>
      <c r="AH1153" s="36">
        <f t="shared" si="750"/>
        <v>34912.080000000002</v>
      </c>
    </row>
    <row r="1154" spans="1:34" x14ac:dyDescent="0.35">
      <c r="A1154" s="31" t="s">
        <v>1614</v>
      </c>
      <c r="B1154" s="31" t="s">
        <v>1615</v>
      </c>
      <c r="C1154" s="31" t="s">
        <v>674</v>
      </c>
      <c r="D1154" s="31" t="s">
        <v>1616</v>
      </c>
      <c r="E1154" s="30">
        <v>46087</v>
      </c>
      <c r="F1154" s="30">
        <v>46117</v>
      </c>
      <c r="G1154" s="31" t="s">
        <v>401</v>
      </c>
      <c r="H1154" s="31">
        <v>-85132.43</v>
      </c>
      <c r="I1154" s="31"/>
      <c r="J1154" s="31">
        <v>-85132.43</v>
      </c>
      <c r="K1154" s="31">
        <v>-4816</v>
      </c>
      <c r="L1154" s="31">
        <v>4816</v>
      </c>
      <c r="M1154" s="31" t="s">
        <v>504</v>
      </c>
      <c r="N1154" s="31" t="s">
        <v>544</v>
      </c>
      <c r="P1154" s="65">
        <f t="shared" si="733"/>
        <v>30</v>
      </c>
      <c r="Q1154" t="str">
        <f t="shared" si="734"/>
        <v>Crédito</v>
      </c>
      <c r="R1154">
        <f t="shared" si="735"/>
        <v>5</v>
      </c>
      <c r="S1154">
        <f t="shared" si="736"/>
        <v>4</v>
      </c>
      <c r="T1154">
        <f t="shared" si="737"/>
        <v>2026</v>
      </c>
      <c r="U1154">
        <f t="shared" si="738"/>
        <v>6</v>
      </c>
      <c r="V1154">
        <f t="shared" si="739"/>
        <v>3</v>
      </c>
      <c r="W1154">
        <f t="shared" si="740"/>
        <v>2026</v>
      </c>
      <c r="X1154" s="59">
        <f t="shared" si="741"/>
        <v>85132.43</v>
      </c>
      <c r="Y1154" s="59">
        <f t="shared" si="742"/>
        <v>85132.43</v>
      </c>
      <c r="Z1154" t="str">
        <f t="shared" si="743"/>
        <v>Vigente</v>
      </c>
      <c r="AA1154" s="39">
        <v>46094</v>
      </c>
      <c r="AB1154" s="33">
        <f t="shared" si="744"/>
        <v>3</v>
      </c>
      <c r="AC1154" s="33">
        <f t="shared" si="745"/>
        <v>11</v>
      </c>
      <c r="AD1154" s="33">
        <f t="shared" si="746"/>
        <v>0</v>
      </c>
      <c r="AE1154" s="36">
        <f t="shared" si="747"/>
        <v>0</v>
      </c>
      <c r="AF1154" s="36">
        <f t="shared" si="748"/>
        <v>0</v>
      </c>
      <c r="AG1154" s="36">
        <f t="shared" si="749"/>
        <v>0</v>
      </c>
      <c r="AH1154" s="36">
        <f t="shared" si="750"/>
        <v>85132.43</v>
      </c>
    </row>
    <row r="1155" spans="1:34" x14ac:dyDescent="0.35">
      <c r="A1155" s="31" t="s">
        <v>1617</v>
      </c>
      <c r="B1155" s="31" t="s">
        <v>1618</v>
      </c>
      <c r="C1155" s="31" t="s">
        <v>674</v>
      </c>
      <c r="D1155" s="31" t="s">
        <v>1619</v>
      </c>
      <c r="E1155" s="30">
        <v>46087</v>
      </c>
      <c r="F1155" s="30">
        <v>46117</v>
      </c>
      <c r="G1155" s="31" t="s">
        <v>401</v>
      </c>
      <c r="H1155" s="31">
        <v>-9899.1200000000008</v>
      </c>
      <c r="I1155" s="31">
        <v>-1583.86</v>
      </c>
      <c r="J1155" s="31">
        <v>-11482.98</v>
      </c>
      <c r="K1155" s="31">
        <v>-649.6</v>
      </c>
      <c r="L1155" s="31">
        <v>649.6</v>
      </c>
      <c r="M1155" s="31" t="s">
        <v>504</v>
      </c>
      <c r="N1155" s="31" t="s">
        <v>544</v>
      </c>
      <c r="P1155" s="65">
        <f t="shared" si="733"/>
        <v>30</v>
      </c>
      <c r="Q1155" t="str">
        <f t="shared" si="734"/>
        <v>Crédito</v>
      </c>
      <c r="R1155">
        <f t="shared" si="735"/>
        <v>5</v>
      </c>
      <c r="S1155">
        <f t="shared" si="736"/>
        <v>4</v>
      </c>
      <c r="T1155">
        <f t="shared" si="737"/>
        <v>2026</v>
      </c>
      <c r="U1155">
        <f t="shared" si="738"/>
        <v>6</v>
      </c>
      <c r="V1155">
        <f t="shared" si="739"/>
        <v>3</v>
      </c>
      <c r="W1155">
        <f t="shared" si="740"/>
        <v>2026</v>
      </c>
      <c r="X1155" s="59">
        <f t="shared" si="741"/>
        <v>9899.1200000000008</v>
      </c>
      <c r="Y1155" s="59">
        <f t="shared" si="742"/>
        <v>11482.98</v>
      </c>
      <c r="Z1155" t="str">
        <f t="shared" si="743"/>
        <v>Vigente</v>
      </c>
      <c r="AA1155" s="39">
        <v>46094</v>
      </c>
      <c r="AB1155" s="33">
        <f t="shared" si="744"/>
        <v>3</v>
      </c>
      <c r="AC1155" s="33">
        <f t="shared" si="745"/>
        <v>11</v>
      </c>
      <c r="AD1155" s="33">
        <f t="shared" si="746"/>
        <v>0</v>
      </c>
      <c r="AE1155" s="36">
        <f t="shared" si="747"/>
        <v>0</v>
      </c>
      <c r="AF1155" s="36">
        <f t="shared" si="748"/>
        <v>0</v>
      </c>
      <c r="AG1155" s="36">
        <f t="shared" si="749"/>
        <v>0</v>
      </c>
      <c r="AH1155" s="36">
        <f t="shared" si="750"/>
        <v>9899.1200000000008</v>
      </c>
    </row>
    <row r="1156" spans="1:34" x14ac:dyDescent="0.35">
      <c r="A1156" s="31" t="s">
        <v>1531</v>
      </c>
      <c r="B1156" s="31" t="s">
        <v>1532</v>
      </c>
      <c r="C1156" s="31" t="s">
        <v>546</v>
      </c>
      <c r="D1156" s="31" t="s">
        <v>1533</v>
      </c>
      <c r="E1156" s="30">
        <v>46087</v>
      </c>
      <c r="F1156" s="30">
        <v>46117</v>
      </c>
      <c r="G1156" s="31" t="s">
        <v>395</v>
      </c>
      <c r="H1156" s="31">
        <v>-645000</v>
      </c>
      <c r="I1156" s="31"/>
      <c r="J1156" s="31">
        <v>-645000</v>
      </c>
      <c r="K1156" s="31">
        <v>-645000</v>
      </c>
      <c r="L1156" s="31">
        <v>645000</v>
      </c>
      <c r="M1156" s="31" t="s">
        <v>504</v>
      </c>
      <c r="N1156" s="31" t="s">
        <v>544</v>
      </c>
      <c r="P1156" s="65">
        <f t="shared" si="733"/>
        <v>30</v>
      </c>
      <c r="Q1156" t="str">
        <f t="shared" si="734"/>
        <v>Crédito</v>
      </c>
      <c r="R1156">
        <f t="shared" si="735"/>
        <v>5</v>
      </c>
      <c r="S1156">
        <f t="shared" si="736"/>
        <v>4</v>
      </c>
      <c r="T1156">
        <f t="shared" si="737"/>
        <v>2026</v>
      </c>
      <c r="U1156">
        <f t="shared" si="738"/>
        <v>6</v>
      </c>
      <c r="V1156">
        <f t="shared" si="739"/>
        <v>3</v>
      </c>
      <c r="W1156">
        <f t="shared" si="740"/>
        <v>2026</v>
      </c>
      <c r="X1156" s="59">
        <f t="shared" si="741"/>
        <v>645000</v>
      </c>
      <c r="Y1156" s="59">
        <f t="shared" si="742"/>
        <v>645000</v>
      </c>
      <c r="Z1156" t="str">
        <f t="shared" si="743"/>
        <v>Vigente</v>
      </c>
      <c r="AA1156" s="39">
        <v>46094</v>
      </c>
      <c r="AB1156" s="33">
        <f t="shared" si="744"/>
        <v>3</v>
      </c>
      <c r="AC1156" s="33">
        <f t="shared" si="745"/>
        <v>11</v>
      </c>
      <c r="AD1156" s="33">
        <f t="shared" si="746"/>
        <v>0</v>
      </c>
      <c r="AE1156" s="36">
        <f t="shared" si="747"/>
        <v>0</v>
      </c>
      <c r="AF1156" s="36">
        <f t="shared" si="748"/>
        <v>0</v>
      </c>
      <c r="AG1156" s="36">
        <f t="shared" si="749"/>
        <v>0</v>
      </c>
      <c r="AH1156" s="36">
        <f t="shared" si="750"/>
        <v>645000</v>
      </c>
    </row>
    <row r="1157" spans="1:34" x14ac:dyDescent="0.35">
      <c r="A1157" s="31" t="s">
        <v>1534</v>
      </c>
      <c r="B1157" s="31" t="s">
        <v>1535</v>
      </c>
      <c r="C1157" s="31" t="s">
        <v>674</v>
      </c>
      <c r="D1157" s="31" t="s">
        <v>1536</v>
      </c>
      <c r="E1157" s="30">
        <v>46083</v>
      </c>
      <c r="F1157" s="30">
        <v>46113</v>
      </c>
      <c r="G1157" s="31" t="s">
        <v>395</v>
      </c>
      <c r="H1157" s="31">
        <v>-19200</v>
      </c>
      <c r="I1157" s="31">
        <v>-3072</v>
      </c>
      <c r="J1157" s="31">
        <v>-22272</v>
      </c>
      <c r="K1157" s="31">
        <v>-22272</v>
      </c>
      <c r="L1157" s="31">
        <v>22272</v>
      </c>
      <c r="M1157" s="31" t="s">
        <v>504</v>
      </c>
      <c r="N1157" s="31" t="s">
        <v>544</v>
      </c>
      <c r="P1157" s="65">
        <f t="shared" si="733"/>
        <v>30</v>
      </c>
      <c r="Q1157" t="str">
        <f t="shared" si="734"/>
        <v>Crédito</v>
      </c>
      <c r="R1157">
        <f t="shared" si="735"/>
        <v>1</v>
      </c>
      <c r="S1157">
        <f t="shared" si="736"/>
        <v>4</v>
      </c>
      <c r="T1157">
        <f t="shared" si="737"/>
        <v>2026</v>
      </c>
      <c r="U1157">
        <f t="shared" si="738"/>
        <v>2</v>
      </c>
      <c r="V1157">
        <f t="shared" si="739"/>
        <v>3</v>
      </c>
      <c r="W1157">
        <f t="shared" si="740"/>
        <v>2026</v>
      </c>
      <c r="X1157" s="59">
        <f t="shared" si="741"/>
        <v>19200</v>
      </c>
      <c r="Y1157" s="59">
        <f t="shared" si="742"/>
        <v>22272</v>
      </c>
      <c r="Z1157" t="str">
        <f t="shared" si="743"/>
        <v>Vigente</v>
      </c>
      <c r="AA1157" s="39">
        <v>46094</v>
      </c>
      <c r="AB1157" s="33">
        <f t="shared" si="744"/>
        <v>3</v>
      </c>
      <c r="AC1157" s="33">
        <f t="shared" si="745"/>
        <v>11</v>
      </c>
      <c r="AD1157" s="33">
        <f t="shared" si="746"/>
        <v>0</v>
      </c>
      <c r="AE1157" s="36">
        <f t="shared" si="747"/>
        <v>0</v>
      </c>
      <c r="AF1157" s="36">
        <f t="shared" si="748"/>
        <v>0</v>
      </c>
      <c r="AG1157" s="36">
        <f t="shared" si="749"/>
        <v>0</v>
      </c>
      <c r="AH1157" s="36">
        <f t="shared" si="750"/>
        <v>19200</v>
      </c>
    </row>
    <row r="1158" spans="1:34" x14ac:dyDescent="0.35">
      <c r="A1158" s="31" t="s">
        <v>1537</v>
      </c>
      <c r="B1158" s="31" t="s">
        <v>1538</v>
      </c>
      <c r="C1158" s="31" t="s">
        <v>674</v>
      </c>
      <c r="D1158" s="31" t="s">
        <v>1539</v>
      </c>
      <c r="E1158" s="30">
        <v>46083</v>
      </c>
      <c r="F1158" s="30">
        <v>46113</v>
      </c>
      <c r="G1158" s="31" t="s">
        <v>395</v>
      </c>
      <c r="H1158" s="31">
        <v>-23520</v>
      </c>
      <c r="I1158" s="31">
        <v>-3763.2</v>
      </c>
      <c r="J1158" s="31">
        <v>-27283.200000000001</v>
      </c>
      <c r="K1158" s="31">
        <v>-27283.200000000001</v>
      </c>
      <c r="L1158" s="31">
        <v>27283.200000000001</v>
      </c>
      <c r="M1158" s="31" t="s">
        <v>504</v>
      </c>
      <c r="N1158" s="31" t="s">
        <v>544</v>
      </c>
      <c r="P1158" s="65">
        <f t="shared" si="733"/>
        <v>30</v>
      </c>
      <c r="Q1158" t="str">
        <f t="shared" si="734"/>
        <v>Crédito</v>
      </c>
      <c r="R1158">
        <f t="shared" si="735"/>
        <v>1</v>
      </c>
      <c r="S1158">
        <f t="shared" si="736"/>
        <v>4</v>
      </c>
      <c r="T1158">
        <f t="shared" si="737"/>
        <v>2026</v>
      </c>
      <c r="U1158">
        <f t="shared" si="738"/>
        <v>2</v>
      </c>
      <c r="V1158">
        <f t="shared" si="739"/>
        <v>3</v>
      </c>
      <c r="W1158">
        <f t="shared" si="740"/>
        <v>2026</v>
      </c>
      <c r="X1158" s="59">
        <f t="shared" si="741"/>
        <v>23520</v>
      </c>
      <c r="Y1158" s="59">
        <f t="shared" si="742"/>
        <v>27283.200000000001</v>
      </c>
      <c r="Z1158" t="str">
        <f t="shared" si="743"/>
        <v>Vigente</v>
      </c>
      <c r="AA1158" s="39">
        <v>46094</v>
      </c>
      <c r="AB1158" s="33">
        <f t="shared" si="744"/>
        <v>3</v>
      </c>
      <c r="AC1158" s="33">
        <f t="shared" si="745"/>
        <v>11</v>
      </c>
      <c r="AD1158" s="33">
        <f t="shared" si="746"/>
        <v>0</v>
      </c>
      <c r="AE1158" s="36">
        <f t="shared" si="747"/>
        <v>0</v>
      </c>
      <c r="AF1158" s="36">
        <f t="shared" si="748"/>
        <v>0</v>
      </c>
      <c r="AG1158" s="36">
        <f t="shared" si="749"/>
        <v>0</v>
      </c>
      <c r="AH1158" s="36">
        <f t="shared" si="750"/>
        <v>23520</v>
      </c>
    </row>
    <row r="1159" spans="1:34" x14ac:dyDescent="0.35">
      <c r="A1159" s="31" t="s">
        <v>1540</v>
      </c>
      <c r="B1159" s="31" t="s">
        <v>1541</v>
      </c>
      <c r="C1159" s="31" t="s">
        <v>920</v>
      </c>
      <c r="D1159" s="31" t="s">
        <v>1542</v>
      </c>
      <c r="E1159" s="30">
        <v>46085</v>
      </c>
      <c r="F1159" s="30">
        <v>46115</v>
      </c>
      <c r="G1159" s="31" t="s">
        <v>395</v>
      </c>
      <c r="H1159" s="31">
        <v>-6800</v>
      </c>
      <c r="I1159" s="31"/>
      <c r="J1159" s="31">
        <v>-6800</v>
      </c>
      <c r="K1159" s="31">
        <v>-6800</v>
      </c>
      <c r="L1159" s="31">
        <v>6800</v>
      </c>
      <c r="M1159" s="31" t="s">
        <v>504</v>
      </c>
      <c r="N1159" s="31" t="s">
        <v>544</v>
      </c>
      <c r="P1159" s="65">
        <f t="shared" si="733"/>
        <v>30</v>
      </c>
      <c r="Q1159" t="str">
        <f t="shared" si="734"/>
        <v>Crédito</v>
      </c>
      <c r="R1159">
        <f t="shared" si="735"/>
        <v>3</v>
      </c>
      <c r="S1159">
        <f t="shared" si="736"/>
        <v>4</v>
      </c>
      <c r="T1159">
        <f t="shared" si="737"/>
        <v>2026</v>
      </c>
      <c r="U1159">
        <f t="shared" si="738"/>
        <v>4</v>
      </c>
      <c r="V1159">
        <f t="shared" si="739"/>
        <v>3</v>
      </c>
      <c r="W1159">
        <f t="shared" si="740"/>
        <v>2026</v>
      </c>
      <c r="X1159" s="59">
        <f t="shared" si="741"/>
        <v>6800</v>
      </c>
      <c r="Y1159" s="59">
        <f t="shared" si="742"/>
        <v>6800</v>
      </c>
      <c r="Z1159" t="str">
        <f t="shared" si="743"/>
        <v>Vigente</v>
      </c>
      <c r="AA1159" s="39">
        <v>46094</v>
      </c>
      <c r="AB1159" s="33">
        <f t="shared" si="744"/>
        <v>3</v>
      </c>
      <c r="AC1159" s="33">
        <f t="shared" si="745"/>
        <v>11</v>
      </c>
      <c r="AD1159" s="33">
        <f t="shared" si="746"/>
        <v>0</v>
      </c>
      <c r="AE1159" s="36">
        <f t="shared" si="747"/>
        <v>0</v>
      </c>
      <c r="AF1159" s="36">
        <f t="shared" si="748"/>
        <v>0</v>
      </c>
      <c r="AG1159" s="36">
        <f t="shared" si="749"/>
        <v>0</v>
      </c>
      <c r="AH1159" s="36">
        <f t="shared" si="750"/>
        <v>6800</v>
      </c>
    </row>
    <row r="1160" spans="1:34" x14ac:dyDescent="0.35">
      <c r="A1160" s="31" t="s">
        <v>1525</v>
      </c>
      <c r="B1160" s="31" t="s">
        <v>1526</v>
      </c>
      <c r="C1160" s="31" t="s">
        <v>546</v>
      </c>
      <c r="D1160" s="31" t="s">
        <v>1527</v>
      </c>
      <c r="E1160" s="30">
        <v>46079</v>
      </c>
      <c r="F1160" s="30">
        <v>46109</v>
      </c>
      <c r="G1160" s="31" t="s">
        <v>401</v>
      </c>
      <c r="H1160" s="31">
        <v>-13564.3</v>
      </c>
      <c r="I1160" s="31">
        <v>-2170.29</v>
      </c>
      <c r="J1160" s="31">
        <v>-15734.59</v>
      </c>
      <c r="K1160" s="31">
        <v>-916.4</v>
      </c>
      <c r="L1160" s="31">
        <v>916.4</v>
      </c>
      <c r="M1160" s="31" t="s">
        <v>504</v>
      </c>
      <c r="N1160" s="31" t="s">
        <v>544</v>
      </c>
      <c r="P1160" s="65">
        <f t="shared" si="733"/>
        <v>30</v>
      </c>
      <c r="Q1160" t="str">
        <f t="shared" si="734"/>
        <v>Crédito</v>
      </c>
      <c r="R1160">
        <f t="shared" si="735"/>
        <v>28</v>
      </c>
      <c r="S1160">
        <f t="shared" si="736"/>
        <v>3</v>
      </c>
      <c r="T1160">
        <f t="shared" si="737"/>
        <v>2026</v>
      </c>
      <c r="U1160">
        <f t="shared" si="738"/>
        <v>26</v>
      </c>
      <c r="V1160">
        <f t="shared" si="739"/>
        <v>2</v>
      </c>
      <c r="W1160">
        <f t="shared" si="740"/>
        <v>2026</v>
      </c>
      <c r="X1160" s="59">
        <f t="shared" si="741"/>
        <v>13564.3</v>
      </c>
      <c r="Y1160" s="59">
        <f t="shared" si="742"/>
        <v>15734.59</v>
      </c>
      <c r="Z1160" t="str">
        <f t="shared" si="743"/>
        <v>Vigente</v>
      </c>
      <c r="AA1160" s="39">
        <v>46094</v>
      </c>
      <c r="AB1160" s="33">
        <f t="shared" si="744"/>
        <v>3</v>
      </c>
      <c r="AC1160" s="33">
        <f t="shared" si="745"/>
        <v>11</v>
      </c>
      <c r="AD1160" s="33">
        <f t="shared" si="746"/>
        <v>0</v>
      </c>
      <c r="AE1160" s="36">
        <f t="shared" si="747"/>
        <v>0</v>
      </c>
      <c r="AF1160" s="36">
        <f t="shared" si="748"/>
        <v>0</v>
      </c>
      <c r="AG1160" s="36">
        <f t="shared" si="749"/>
        <v>0</v>
      </c>
      <c r="AH1160" s="36">
        <f t="shared" si="750"/>
        <v>13564.3</v>
      </c>
    </row>
    <row r="1161" spans="1:34" x14ac:dyDescent="0.35">
      <c r="A1161" s="31" t="s">
        <v>1528</v>
      </c>
      <c r="B1161" s="31" t="s">
        <v>1529</v>
      </c>
      <c r="C1161" s="31" t="s">
        <v>546</v>
      </c>
      <c r="D1161" s="31" t="s">
        <v>1530</v>
      </c>
      <c r="E1161" s="30">
        <v>46079</v>
      </c>
      <c r="F1161" s="30">
        <v>46109</v>
      </c>
      <c r="G1161" s="31" t="s">
        <v>401</v>
      </c>
      <c r="H1161" s="31">
        <v>-1274.8699999999999</v>
      </c>
      <c r="I1161" s="31">
        <v>-203.98</v>
      </c>
      <c r="J1161" s="31">
        <v>-1478.85</v>
      </c>
      <c r="K1161" s="31">
        <v>-86.13</v>
      </c>
      <c r="L1161" s="31">
        <v>86.13</v>
      </c>
      <c r="M1161" s="31" t="s">
        <v>504</v>
      </c>
      <c r="N1161" s="31" t="s">
        <v>544</v>
      </c>
      <c r="P1161" s="65">
        <f t="shared" si="733"/>
        <v>30</v>
      </c>
      <c r="Q1161" t="str">
        <f t="shared" si="734"/>
        <v>Crédito</v>
      </c>
      <c r="R1161">
        <f t="shared" si="735"/>
        <v>28</v>
      </c>
      <c r="S1161">
        <f t="shared" si="736"/>
        <v>3</v>
      </c>
      <c r="T1161">
        <f t="shared" si="737"/>
        <v>2026</v>
      </c>
      <c r="U1161">
        <f t="shared" si="738"/>
        <v>26</v>
      </c>
      <c r="V1161">
        <f t="shared" si="739"/>
        <v>2</v>
      </c>
      <c r="W1161">
        <f t="shared" si="740"/>
        <v>2026</v>
      </c>
      <c r="X1161" s="59">
        <f t="shared" si="741"/>
        <v>1274.8699999999999</v>
      </c>
      <c r="Y1161" s="59">
        <f t="shared" si="742"/>
        <v>1478.85</v>
      </c>
      <c r="Z1161" t="str">
        <f t="shared" si="743"/>
        <v>Vigente</v>
      </c>
      <c r="AA1161" s="39">
        <v>46094</v>
      </c>
      <c r="AB1161" s="33">
        <f t="shared" si="744"/>
        <v>3</v>
      </c>
      <c r="AC1161" s="33">
        <f t="shared" si="745"/>
        <v>11</v>
      </c>
      <c r="AD1161" s="33">
        <f t="shared" si="746"/>
        <v>0</v>
      </c>
      <c r="AE1161" s="36">
        <f t="shared" si="747"/>
        <v>0</v>
      </c>
      <c r="AF1161" s="36">
        <f t="shared" si="748"/>
        <v>0</v>
      </c>
      <c r="AG1161" s="36">
        <f t="shared" si="749"/>
        <v>0</v>
      </c>
      <c r="AH1161" s="36">
        <f t="shared" si="750"/>
        <v>1274.8699999999999</v>
      </c>
    </row>
    <row r="1162" spans="1:34" x14ac:dyDescent="0.35">
      <c r="A1162" s="13" t="s">
        <v>1476</v>
      </c>
      <c r="B1162" s="13" t="s">
        <v>1477</v>
      </c>
      <c r="C1162" s="13" t="s">
        <v>674</v>
      </c>
      <c r="D1162" s="13" t="s">
        <v>1478</v>
      </c>
      <c r="E1162" s="70">
        <v>46066</v>
      </c>
      <c r="F1162" s="70">
        <v>46096</v>
      </c>
      <c r="G1162" s="13" t="s">
        <v>395</v>
      </c>
      <c r="H1162" s="13">
        <v>-3000</v>
      </c>
      <c r="I1162" s="13">
        <v>-480</v>
      </c>
      <c r="J1162" s="13">
        <v>-3480</v>
      </c>
      <c r="K1162" s="13">
        <v>-3480</v>
      </c>
      <c r="L1162" s="13">
        <v>3480</v>
      </c>
      <c r="M1162" s="13" t="s">
        <v>504</v>
      </c>
      <c r="N1162" s="31" t="s">
        <v>544</v>
      </c>
      <c r="P1162" s="65">
        <f t="shared" si="733"/>
        <v>30</v>
      </c>
      <c r="Q1162" t="str">
        <f t="shared" si="734"/>
        <v>Crédito</v>
      </c>
      <c r="R1162">
        <f t="shared" si="735"/>
        <v>15</v>
      </c>
      <c r="S1162">
        <f t="shared" si="736"/>
        <v>3</v>
      </c>
      <c r="T1162">
        <f t="shared" si="737"/>
        <v>2026</v>
      </c>
      <c r="U1162">
        <f t="shared" si="738"/>
        <v>13</v>
      </c>
      <c r="V1162">
        <f t="shared" si="739"/>
        <v>2</v>
      </c>
      <c r="W1162">
        <f t="shared" si="740"/>
        <v>2026</v>
      </c>
      <c r="X1162" s="59">
        <f t="shared" si="741"/>
        <v>3000</v>
      </c>
      <c r="Y1162" s="59">
        <f t="shared" si="742"/>
        <v>3480</v>
      </c>
      <c r="Z1162" t="str">
        <f t="shared" si="743"/>
        <v>Vigente</v>
      </c>
      <c r="AA1162" s="39">
        <v>46094</v>
      </c>
      <c r="AB1162" s="33">
        <f t="shared" si="744"/>
        <v>3</v>
      </c>
      <c r="AC1162" s="33">
        <f t="shared" si="745"/>
        <v>11</v>
      </c>
      <c r="AD1162" s="33">
        <f t="shared" si="746"/>
        <v>0</v>
      </c>
      <c r="AE1162" s="36">
        <f t="shared" si="747"/>
        <v>0</v>
      </c>
      <c r="AF1162" s="36">
        <f t="shared" si="748"/>
        <v>0</v>
      </c>
      <c r="AG1162" s="36">
        <f t="shared" si="749"/>
        <v>0</v>
      </c>
      <c r="AH1162" s="36">
        <f t="shared" si="750"/>
        <v>3000</v>
      </c>
    </row>
    <row r="1163" spans="1:34" x14ac:dyDescent="0.35">
      <c r="A1163" s="13" t="s">
        <v>1479</v>
      </c>
      <c r="B1163" s="13" t="s">
        <v>1480</v>
      </c>
      <c r="C1163" s="13" t="s">
        <v>674</v>
      </c>
      <c r="D1163" s="13" t="s">
        <v>1481</v>
      </c>
      <c r="E1163" s="70">
        <v>46066</v>
      </c>
      <c r="F1163" s="70">
        <v>46096</v>
      </c>
      <c r="G1163" s="13" t="s">
        <v>401</v>
      </c>
      <c r="H1163" s="13">
        <v>-28380</v>
      </c>
      <c r="I1163" s="13">
        <v>-4540.8</v>
      </c>
      <c r="J1163" s="13">
        <v>-32920.800000000003</v>
      </c>
      <c r="K1163" s="13">
        <v>-1914</v>
      </c>
      <c r="L1163" s="13">
        <v>1914</v>
      </c>
      <c r="M1163" s="13" t="s">
        <v>504</v>
      </c>
      <c r="N1163" s="31" t="s">
        <v>544</v>
      </c>
      <c r="P1163" s="65">
        <f t="shared" si="733"/>
        <v>30</v>
      </c>
      <c r="Q1163" t="str">
        <f t="shared" si="734"/>
        <v>Crédito</v>
      </c>
      <c r="R1163">
        <f t="shared" si="735"/>
        <v>15</v>
      </c>
      <c r="S1163">
        <f t="shared" si="736"/>
        <v>3</v>
      </c>
      <c r="T1163">
        <f t="shared" si="737"/>
        <v>2026</v>
      </c>
      <c r="U1163">
        <f t="shared" si="738"/>
        <v>13</v>
      </c>
      <c r="V1163">
        <f t="shared" si="739"/>
        <v>2</v>
      </c>
      <c r="W1163">
        <f t="shared" si="740"/>
        <v>2026</v>
      </c>
      <c r="X1163" s="59">
        <f t="shared" si="741"/>
        <v>28380</v>
      </c>
      <c r="Y1163" s="59">
        <f t="shared" si="742"/>
        <v>32920.800000000003</v>
      </c>
      <c r="Z1163" t="str">
        <f t="shared" si="743"/>
        <v>Vigente</v>
      </c>
      <c r="AA1163" s="39">
        <v>46094</v>
      </c>
      <c r="AB1163" s="33">
        <f t="shared" si="744"/>
        <v>3</v>
      </c>
      <c r="AC1163" s="33">
        <f t="shared" si="745"/>
        <v>11</v>
      </c>
      <c r="AD1163" s="33">
        <f t="shared" si="746"/>
        <v>0</v>
      </c>
      <c r="AE1163" s="36">
        <f t="shared" si="747"/>
        <v>0</v>
      </c>
      <c r="AF1163" s="36">
        <f t="shared" si="748"/>
        <v>0</v>
      </c>
      <c r="AG1163" s="36">
        <f t="shared" si="749"/>
        <v>0</v>
      </c>
      <c r="AH1163" s="36">
        <f t="shared" si="750"/>
        <v>28380</v>
      </c>
    </row>
    <row r="1164" spans="1:34" x14ac:dyDescent="0.35">
      <c r="A1164" s="13" t="s">
        <v>1482</v>
      </c>
      <c r="B1164" s="13" t="s">
        <v>1483</v>
      </c>
      <c r="C1164" s="13" t="s">
        <v>400</v>
      </c>
      <c r="D1164" s="13" t="s">
        <v>1484</v>
      </c>
      <c r="E1164" s="70">
        <v>46077</v>
      </c>
      <c r="F1164" s="70">
        <v>46107</v>
      </c>
      <c r="G1164" s="13" t="s">
        <v>401</v>
      </c>
      <c r="H1164" s="13">
        <v>-40285.910000000003</v>
      </c>
      <c r="I1164" s="13">
        <v>-6445.75</v>
      </c>
      <c r="J1164" s="13">
        <v>-46731.66</v>
      </c>
      <c r="K1164" s="13">
        <v>-2714.4</v>
      </c>
      <c r="L1164" s="13">
        <v>2714.4</v>
      </c>
      <c r="M1164" s="13" t="s">
        <v>504</v>
      </c>
      <c r="N1164" s="31" t="s">
        <v>544</v>
      </c>
      <c r="P1164" s="65">
        <f t="shared" si="733"/>
        <v>30</v>
      </c>
      <c r="Q1164" t="str">
        <f t="shared" si="734"/>
        <v>Crédito</v>
      </c>
      <c r="R1164">
        <f t="shared" si="735"/>
        <v>26</v>
      </c>
      <c r="S1164">
        <f t="shared" si="736"/>
        <v>3</v>
      </c>
      <c r="T1164">
        <f t="shared" si="737"/>
        <v>2026</v>
      </c>
      <c r="U1164">
        <f t="shared" si="738"/>
        <v>24</v>
      </c>
      <c r="V1164">
        <f t="shared" si="739"/>
        <v>2</v>
      </c>
      <c r="W1164">
        <f t="shared" si="740"/>
        <v>2026</v>
      </c>
      <c r="X1164" s="59">
        <f t="shared" si="741"/>
        <v>40285.910000000003</v>
      </c>
      <c r="Y1164" s="59">
        <f t="shared" si="742"/>
        <v>46731.66</v>
      </c>
      <c r="Z1164" t="str">
        <f t="shared" si="743"/>
        <v>Vigente</v>
      </c>
      <c r="AA1164" s="39">
        <v>46094</v>
      </c>
      <c r="AB1164" s="33">
        <f t="shared" si="744"/>
        <v>3</v>
      </c>
      <c r="AC1164" s="33">
        <f t="shared" si="745"/>
        <v>11</v>
      </c>
      <c r="AD1164" s="33">
        <f t="shared" si="746"/>
        <v>0</v>
      </c>
      <c r="AE1164" s="36">
        <f t="shared" si="747"/>
        <v>0</v>
      </c>
      <c r="AF1164" s="36">
        <f t="shared" si="748"/>
        <v>0</v>
      </c>
      <c r="AG1164" s="36">
        <f t="shared" si="749"/>
        <v>0</v>
      </c>
      <c r="AH1164" s="36">
        <f t="shared" si="750"/>
        <v>40285.910000000003</v>
      </c>
    </row>
    <row r="1165" spans="1:34" x14ac:dyDescent="0.35">
      <c r="A1165" s="13" t="s">
        <v>1485</v>
      </c>
      <c r="B1165" s="13" t="s">
        <v>1486</v>
      </c>
      <c r="C1165" s="13" t="s">
        <v>801</v>
      </c>
      <c r="D1165" s="13" t="s">
        <v>1487</v>
      </c>
      <c r="E1165" s="70">
        <v>46069</v>
      </c>
      <c r="F1165" s="70">
        <v>46099</v>
      </c>
      <c r="G1165" s="13" t="s">
        <v>395</v>
      </c>
      <c r="H1165" s="13">
        <v>-39888</v>
      </c>
      <c r="I1165" s="13">
        <v>-6382.08</v>
      </c>
      <c r="J1165" s="13">
        <v>-46270.080000000002</v>
      </c>
      <c r="K1165" s="13">
        <v>-46270.080000000002</v>
      </c>
      <c r="L1165" s="13">
        <v>46270.080000000002</v>
      </c>
      <c r="M1165" s="13" t="s">
        <v>504</v>
      </c>
      <c r="N1165" s="31" t="s">
        <v>544</v>
      </c>
      <c r="P1165" s="65">
        <f t="shared" si="733"/>
        <v>30</v>
      </c>
      <c r="Q1165" t="str">
        <f t="shared" si="734"/>
        <v>Crédito</v>
      </c>
      <c r="R1165">
        <f t="shared" si="735"/>
        <v>18</v>
      </c>
      <c r="S1165">
        <f t="shared" si="736"/>
        <v>3</v>
      </c>
      <c r="T1165">
        <f t="shared" si="737"/>
        <v>2026</v>
      </c>
      <c r="U1165">
        <f t="shared" si="738"/>
        <v>16</v>
      </c>
      <c r="V1165">
        <f t="shared" si="739"/>
        <v>2</v>
      </c>
      <c r="W1165">
        <f t="shared" si="740"/>
        <v>2026</v>
      </c>
      <c r="X1165" s="59">
        <f t="shared" si="741"/>
        <v>39888</v>
      </c>
      <c r="Y1165" s="59">
        <f t="shared" si="742"/>
        <v>46270.080000000002</v>
      </c>
      <c r="Z1165" t="str">
        <f t="shared" si="743"/>
        <v>Vigente</v>
      </c>
      <c r="AA1165" s="39">
        <v>46094</v>
      </c>
      <c r="AB1165" s="33">
        <f t="shared" si="744"/>
        <v>3</v>
      </c>
      <c r="AC1165" s="33">
        <f t="shared" si="745"/>
        <v>11</v>
      </c>
      <c r="AD1165" s="33">
        <f t="shared" si="746"/>
        <v>0</v>
      </c>
      <c r="AE1165" s="36">
        <f t="shared" si="747"/>
        <v>0</v>
      </c>
      <c r="AF1165" s="36">
        <f t="shared" si="748"/>
        <v>0</v>
      </c>
      <c r="AG1165" s="36">
        <f t="shared" si="749"/>
        <v>0</v>
      </c>
      <c r="AH1165" s="36">
        <f t="shared" si="750"/>
        <v>39888</v>
      </c>
    </row>
    <row r="1166" spans="1:34" x14ac:dyDescent="0.35">
      <c r="A1166" s="13" t="s">
        <v>1488</v>
      </c>
      <c r="B1166" s="13" t="s">
        <v>1489</v>
      </c>
      <c r="C1166" s="13" t="s">
        <v>834</v>
      </c>
      <c r="D1166" s="13" t="s">
        <v>1490</v>
      </c>
      <c r="E1166" s="70">
        <v>46069</v>
      </c>
      <c r="F1166" s="70">
        <v>46099</v>
      </c>
      <c r="G1166" s="13" t="s">
        <v>401</v>
      </c>
      <c r="H1166" s="13">
        <v>-30923.64</v>
      </c>
      <c r="I1166" s="13">
        <v>-4947.78</v>
      </c>
      <c r="J1166" s="13">
        <v>-35871.42</v>
      </c>
      <c r="K1166" s="13">
        <v>-2088</v>
      </c>
      <c r="L1166" s="13">
        <v>2088</v>
      </c>
      <c r="M1166" s="13" t="s">
        <v>504</v>
      </c>
      <c r="N1166" s="31" t="s">
        <v>544</v>
      </c>
      <c r="P1166" s="65">
        <f t="shared" si="733"/>
        <v>30</v>
      </c>
      <c r="Q1166" t="str">
        <f t="shared" si="734"/>
        <v>Crédito</v>
      </c>
      <c r="R1166">
        <f t="shared" si="735"/>
        <v>18</v>
      </c>
      <c r="S1166">
        <f t="shared" si="736"/>
        <v>3</v>
      </c>
      <c r="T1166">
        <f t="shared" si="737"/>
        <v>2026</v>
      </c>
      <c r="U1166">
        <f t="shared" si="738"/>
        <v>16</v>
      </c>
      <c r="V1166">
        <f t="shared" si="739"/>
        <v>2</v>
      </c>
      <c r="W1166">
        <f t="shared" si="740"/>
        <v>2026</v>
      </c>
      <c r="X1166" s="59">
        <f t="shared" si="741"/>
        <v>30923.64</v>
      </c>
      <c r="Y1166" s="59">
        <f t="shared" si="742"/>
        <v>35871.42</v>
      </c>
      <c r="Z1166" t="str">
        <f t="shared" si="743"/>
        <v>Vigente</v>
      </c>
      <c r="AA1166" s="39">
        <v>46094</v>
      </c>
      <c r="AB1166" s="33">
        <f t="shared" si="744"/>
        <v>3</v>
      </c>
      <c r="AC1166" s="33">
        <f t="shared" si="745"/>
        <v>11</v>
      </c>
      <c r="AD1166" s="33">
        <f t="shared" si="746"/>
        <v>0</v>
      </c>
      <c r="AE1166" s="36">
        <f t="shared" si="747"/>
        <v>0</v>
      </c>
      <c r="AF1166" s="36">
        <f t="shared" si="748"/>
        <v>0</v>
      </c>
      <c r="AG1166" s="36">
        <f t="shared" si="749"/>
        <v>0</v>
      </c>
      <c r="AH1166" s="36">
        <f t="shared" si="750"/>
        <v>30923.64</v>
      </c>
    </row>
    <row r="1167" spans="1:34" x14ac:dyDescent="0.35">
      <c r="A1167" s="31" t="s">
        <v>1441</v>
      </c>
      <c r="B1167" s="31" t="s">
        <v>1442</v>
      </c>
      <c r="C1167" s="31" t="s">
        <v>546</v>
      </c>
      <c r="D1167" s="31" t="s">
        <v>1443</v>
      </c>
      <c r="E1167" s="30">
        <v>46073</v>
      </c>
      <c r="F1167" s="30">
        <v>46103</v>
      </c>
      <c r="G1167" s="31" t="s">
        <v>395</v>
      </c>
      <c r="H1167" s="31">
        <v>-645000</v>
      </c>
      <c r="I1167" s="31"/>
      <c r="J1167" s="31">
        <v>-645000</v>
      </c>
      <c r="K1167" s="31">
        <v>-645000</v>
      </c>
      <c r="L1167" s="31">
        <v>645000</v>
      </c>
      <c r="M1167" s="31" t="s">
        <v>504</v>
      </c>
      <c r="N1167" s="31" t="s">
        <v>544</v>
      </c>
      <c r="O1167" s="83"/>
      <c r="P1167" s="65">
        <f t="shared" si="733"/>
        <v>30</v>
      </c>
      <c r="Q1167" t="str">
        <f t="shared" si="734"/>
        <v>Crédito</v>
      </c>
      <c r="R1167">
        <f t="shared" si="735"/>
        <v>22</v>
      </c>
      <c r="S1167">
        <f t="shared" si="736"/>
        <v>3</v>
      </c>
      <c r="T1167">
        <f t="shared" si="737"/>
        <v>2026</v>
      </c>
      <c r="U1167">
        <f t="shared" si="738"/>
        <v>20</v>
      </c>
      <c r="V1167">
        <f t="shared" si="739"/>
        <v>2</v>
      </c>
      <c r="W1167">
        <f t="shared" si="740"/>
        <v>2026</v>
      </c>
      <c r="X1167" s="59">
        <f t="shared" si="741"/>
        <v>645000</v>
      </c>
      <c r="Y1167" s="59">
        <f t="shared" si="742"/>
        <v>645000</v>
      </c>
      <c r="Z1167" t="str">
        <f t="shared" si="743"/>
        <v>Vigente</v>
      </c>
      <c r="AA1167" s="39">
        <v>46094</v>
      </c>
      <c r="AB1167" s="33">
        <f t="shared" si="744"/>
        <v>3</v>
      </c>
      <c r="AC1167" s="33">
        <f t="shared" si="745"/>
        <v>11</v>
      </c>
      <c r="AD1167" s="33">
        <f t="shared" si="746"/>
        <v>0</v>
      </c>
      <c r="AE1167" s="36">
        <f t="shared" si="747"/>
        <v>0</v>
      </c>
      <c r="AF1167" s="36">
        <f t="shared" si="748"/>
        <v>0</v>
      </c>
      <c r="AG1167" s="36">
        <f t="shared" si="749"/>
        <v>0</v>
      </c>
      <c r="AH1167" s="36">
        <f t="shared" si="750"/>
        <v>645000</v>
      </c>
    </row>
    <row r="1168" spans="1:34" x14ac:dyDescent="0.35">
      <c r="A1168" s="31" t="s">
        <v>1414</v>
      </c>
      <c r="B1168" s="31" t="s">
        <v>1415</v>
      </c>
      <c r="C1168" s="31" t="s">
        <v>880</v>
      </c>
      <c r="D1168" s="31" t="s">
        <v>1416</v>
      </c>
      <c r="E1168" s="30">
        <v>46066</v>
      </c>
      <c r="F1168" s="30">
        <v>46096</v>
      </c>
      <c r="G1168" s="31" t="s">
        <v>401</v>
      </c>
      <c r="H1168" s="31">
        <v>-11799.2</v>
      </c>
      <c r="I1168" s="31">
        <v>-1887.87</v>
      </c>
      <c r="J1168" s="31">
        <v>-13687.07</v>
      </c>
      <c r="K1168" s="31">
        <v>-795.76</v>
      </c>
      <c r="L1168" s="31">
        <v>795.76</v>
      </c>
      <c r="M1168" s="31" t="s">
        <v>504</v>
      </c>
      <c r="N1168" s="31" t="s">
        <v>544</v>
      </c>
      <c r="O1168" s="83"/>
      <c r="P1168" s="65">
        <f t="shared" si="733"/>
        <v>30</v>
      </c>
      <c r="Q1168" t="str">
        <f t="shared" si="734"/>
        <v>Crédito</v>
      </c>
      <c r="R1168">
        <f t="shared" si="735"/>
        <v>15</v>
      </c>
      <c r="S1168">
        <f t="shared" si="736"/>
        <v>3</v>
      </c>
      <c r="T1168">
        <f t="shared" si="737"/>
        <v>2026</v>
      </c>
      <c r="U1168">
        <f t="shared" si="738"/>
        <v>13</v>
      </c>
      <c r="V1168">
        <f t="shared" si="739"/>
        <v>2</v>
      </c>
      <c r="W1168">
        <f t="shared" si="740"/>
        <v>2026</v>
      </c>
      <c r="X1168" s="59">
        <f t="shared" si="741"/>
        <v>11799.2</v>
      </c>
      <c r="Y1168" s="59">
        <f t="shared" si="742"/>
        <v>13687.07</v>
      </c>
      <c r="Z1168" t="str">
        <f t="shared" si="743"/>
        <v>Vigente</v>
      </c>
      <c r="AA1168" s="39">
        <v>46094</v>
      </c>
      <c r="AB1168" s="33">
        <f t="shared" si="744"/>
        <v>3</v>
      </c>
      <c r="AC1168" s="33">
        <f t="shared" si="745"/>
        <v>11</v>
      </c>
      <c r="AD1168" s="33">
        <f t="shared" si="746"/>
        <v>0</v>
      </c>
      <c r="AE1168" s="36">
        <f t="shared" si="747"/>
        <v>0</v>
      </c>
      <c r="AF1168" s="36">
        <f t="shared" si="748"/>
        <v>0</v>
      </c>
      <c r="AG1168" s="36">
        <f t="shared" si="749"/>
        <v>0</v>
      </c>
      <c r="AH1168" s="36">
        <f t="shared" si="750"/>
        <v>11799.2</v>
      </c>
    </row>
    <row r="1169" spans="1:34" x14ac:dyDescent="0.35">
      <c r="A1169" s="31" t="s">
        <v>1417</v>
      </c>
      <c r="B1169" s="31" t="s">
        <v>1418</v>
      </c>
      <c r="C1169" s="31" t="s">
        <v>880</v>
      </c>
      <c r="D1169" s="31" t="s">
        <v>1419</v>
      </c>
      <c r="E1169" s="30">
        <v>46066</v>
      </c>
      <c r="F1169" s="30">
        <v>46096</v>
      </c>
      <c r="G1169" s="31" t="s">
        <v>401</v>
      </c>
      <c r="H1169" s="31">
        <v>-13472.76</v>
      </c>
      <c r="I1169" s="31">
        <v>-2155.64</v>
      </c>
      <c r="J1169" s="31">
        <v>-15628.4</v>
      </c>
      <c r="K1169" s="31">
        <v>-908.63</v>
      </c>
      <c r="L1169" s="31">
        <v>908.63</v>
      </c>
      <c r="M1169" s="31" t="s">
        <v>504</v>
      </c>
      <c r="N1169" s="31" t="s">
        <v>544</v>
      </c>
      <c r="O1169" s="83"/>
      <c r="P1169" s="65">
        <f t="shared" si="733"/>
        <v>30</v>
      </c>
      <c r="Q1169" t="str">
        <f t="shared" si="734"/>
        <v>Crédito</v>
      </c>
      <c r="R1169">
        <f t="shared" si="735"/>
        <v>15</v>
      </c>
      <c r="S1169">
        <f t="shared" si="736"/>
        <v>3</v>
      </c>
      <c r="T1169">
        <f t="shared" si="737"/>
        <v>2026</v>
      </c>
      <c r="U1169">
        <f t="shared" si="738"/>
        <v>13</v>
      </c>
      <c r="V1169">
        <f t="shared" si="739"/>
        <v>2</v>
      </c>
      <c r="W1169">
        <f t="shared" si="740"/>
        <v>2026</v>
      </c>
      <c r="X1169" s="59">
        <f t="shared" si="741"/>
        <v>13472.76</v>
      </c>
      <c r="Y1169" s="59">
        <f t="shared" si="742"/>
        <v>15628.4</v>
      </c>
      <c r="Z1169" t="str">
        <f t="shared" si="743"/>
        <v>Vigente</v>
      </c>
      <c r="AA1169" s="39">
        <v>46094</v>
      </c>
      <c r="AB1169" s="33">
        <f t="shared" si="744"/>
        <v>3</v>
      </c>
      <c r="AC1169" s="33">
        <f t="shared" si="745"/>
        <v>11</v>
      </c>
      <c r="AD1169" s="33">
        <f t="shared" si="746"/>
        <v>0</v>
      </c>
      <c r="AE1169" s="36">
        <f t="shared" si="747"/>
        <v>0</v>
      </c>
      <c r="AF1169" s="36">
        <f t="shared" si="748"/>
        <v>0</v>
      </c>
      <c r="AG1169" s="36">
        <f t="shared" si="749"/>
        <v>0</v>
      </c>
      <c r="AH1169" s="36">
        <f t="shared" si="750"/>
        <v>13472.76</v>
      </c>
    </row>
    <row r="1170" spans="1:34" x14ac:dyDescent="0.35">
      <c r="A1170" s="31" t="s">
        <v>1420</v>
      </c>
      <c r="B1170" s="31" t="s">
        <v>1421</v>
      </c>
      <c r="C1170" s="31" t="s">
        <v>546</v>
      </c>
      <c r="D1170" s="31" t="s">
        <v>1422</v>
      </c>
      <c r="E1170" s="30">
        <v>46071</v>
      </c>
      <c r="F1170" s="30">
        <v>46101</v>
      </c>
      <c r="G1170" s="31" t="s">
        <v>401</v>
      </c>
      <c r="H1170" s="31">
        <v>-13568.49</v>
      </c>
      <c r="I1170" s="31">
        <v>-2170.96</v>
      </c>
      <c r="J1170" s="31">
        <v>-15739.45</v>
      </c>
      <c r="K1170" s="31">
        <v>-916.4</v>
      </c>
      <c r="L1170" s="31">
        <v>916.4</v>
      </c>
      <c r="M1170" s="31" t="s">
        <v>504</v>
      </c>
      <c r="N1170" s="31" t="s">
        <v>544</v>
      </c>
      <c r="O1170" s="83"/>
      <c r="P1170" s="65">
        <f t="shared" si="733"/>
        <v>30</v>
      </c>
      <c r="Q1170" t="str">
        <f t="shared" si="734"/>
        <v>Crédito</v>
      </c>
      <c r="R1170">
        <f t="shared" si="735"/>
        <v>20</v>
      </c>
      <c r="S1170">
        <f t="shared" si="736"/>
        <v>3</v>
      </c>
      <c r="T1170">
        <f t="shared" si="737"/>
        <v>2026</v>
      </c>
      <c r="U1170">
        <f t="shared" si="738"/>
        <v>18</v>
      </c>
      <c r="V1170">
        <f t="shared" si="739"/>
        <v>2</v>
      </c>
      <c r="W1170">
        <f t="shared" si="740"/>
        <v>2026</v>
      </c>
      <c r="X1170" s="59">
        <f t="shared" si="741"/>
        <v>13568.49</v>
      </c>
      <c r="Y1170" s="59">
        <f t="shared" si="742"/>
        <v>15739.45</v>
      </c>
      <c r="Z1170" t="str">
        <f t="shared" si="743"/>
        <v>Vigente</v>
      </c>
      <c r="AA1170" s="39">
        <v>46094</v>
      </c>
      <c r="AB1170" s="33">
        <f t="shared" si="744"/>
        <v>3</v>
      </c>
      <c r="AC1170" s="33">
        <f t="shared" si="745"/>
        <v>11</v>
      </c>
      <c r="AD1170" s="33">
        <f t="shared" si="746"/>
        <v>0</v>
      </c>
      <c r="AE1170" s="36">
        <f t="shared" si="747"/>
        <v>0</v>
      </c>
      <c r="AF1170" s="36">
        <f t="shared" si="748"/>
        <v>0</v>
      </c>
      <c r="AG1170" s="36">
        <f t="shared" si="749"/>
        <v>0</v>
      </c>
      <c r="AH1170" s="36">
        <f t="shared" si="750"/>
        <v>13568.49</v>
      </c>
    </row>
    <row r="1171" spans="1:34" x14ac:dyDescent="0.35">
      <c r="A1171" s="31" t="s">
        <v>1423</v>
      </c>
      <c r="B1171" s="31" t="s">
        <v>1424</v>
      </c>
      <c r="C1171" s="31" t="s">
        <v>546</v>
      </c>
      <c r="D1171" s="31" t="s">
        <v>1425</v>
      </c>
      <c r="E1171" s="30">
        <v>46071</v>
      </c>
      <c r="F1171" s="30">
        <v>46101</v>
      </c>
      <c r="G1171" s="31" t="s">
        <v>401</v>
      </c>
      <c r="H1171" s="31">
        <v>-6784.24</v>
      </c>
      <c r="I1171" s="31">
        <v>-1085.48</v>
      </c>
      <c r="J1171" s="31">
        <v>-7869.72</v>
      </c>
      <c r="K1171" s="31">
        <v>-458.2</v>
      </c>
      <c r="L1171" s="31">
        <v>458.2</v>
      </c>
      <c r="M1171" s="31" t="s">
        <v>504</v>
      </c>
      <c r="N1171" s="31" t="s">
        <v>544</v>
      </c>
      <c r="O1171" s="83"/>
      <c r="P1171" s="65">
        <f t="shared" si="733"/>
        <v>30</v>
      </c>
      <c r="Q1171" t="str">
        <f t="shared" si="734"/>
        <v>Crédito</v>
      </c>
      <c r="R1171">
        <f t="shared" si="735"/>
        <v>20</v>
      </c>
      <c r="S1171">
        <f t="shared" si="736"/>
        <v>3</v>
      </c>
      <c r="T1171">
        <f t="shared" si="737"/>
        <v>2026</v>
      </c>
      <c r="U1171">
        <f t="shared" si="738"/>
        <v>18</v>
      </c>
      <c r="V1171">
        <f t="shared" si="739"/>
        <v>2</v>
      </c>
      <c r="W1171">
        <f t="shared" si="740"/>
        <v>2026</v>
      </c>
      <c r="X1171" s="59">
        <f t="shared" si="741"/>
        <v>6784.24</v>
      </c>
      <c r="Y1171" s="59">
        <f t="shared" si="742"/>
        <v>7869.72</v>
      </c>
      <c r="Z1171" t="str">
        <f t="shared" si="743"/>
        <v>Vigente</v>
      </c>
      <c r="AA1171" s="39">
        <v>46094</v>
      </c>
      <c r="AB1171" s="33">
        <f t="shared" si="744"/>
        <v>3</v>
      </c>
      <c r="AC1171" s="33">
        <f t="shared" si="745"/>
        <v>11</v>
      </c>
      <c r="AD1171" s="33">
        <f t="shared" si="746"/>
        <v>0</v>
      </c>
      <c r="AE1171" s="36">
        <f t="shared" si="747"/>
        <v>0</v>
      </c>
      <c r="AF1171" s="36">
        <f t="shared" si="748"/>
        <v>0</v>
      </c>
      <c r="AG1171" s="36">
        <f t="shared" si="749"/>
        <v>0</v>
      </c>
      <c r="AH1171" s="36">
        <f t="shared" si="750"/>
        <v>6784.24</v>
      </c>
    </row>
    <row r="1172" spans="1:34" x14ac:dyDescent="0.35">
      <c r="A1172" s="31" t="s">
        <v>1426</v>
      </c>
      <c r="B1172" s="31" t="s">
        <v>1427</v>
      </c>
      <c r="C1172" s="31" t="s">
        <v>546</v>
      </c>
      <c r="D1172" s="31" t="s">
        <v>1428</v>
      </c>
      <c r="E1172" s="30">
        <v>46071</v>
      </c>
      <c r="F1172" s="30">
        <v>46101</v>
      </c>
      <c r="G1172" s="31" t="s">
        <v>401</v>
      </c>
      <c r="H1172" s="31">
        <v>-25144.639999999999</v>
      </c>
      <c r="I1172" s="31">
        <v>-4023.14</v>
      </c>
      <c r="J1172" s="31">
        <v>-29167.78</v>
      </c>
      <c r="K1172" s="31">
        <v>-1698.24</v>
      </c>
      <c r="L1172" s="31">
        <v>1698.24</v>
      </c>
      <c r="M1172" s="31" t="s">
        <v>504</v>
      </c>
      <c r="N1172" s="31" t="s">
        <v>544</v>
      </c>
      <c r="O1172" s="83"/>
      <c r="P1172" s="65">
        <f t="shared" si="733"/>
        <v>30</v>
      </c>
      <c r="Q1172" t="str">
        <f t="shared" si="734"/>
        <v>Crédito</v>
      </c>
      <c r="R1172">
        <f t="shared" si="735"/>
        <v>20</v>
      </c>
      <c r="S1172">
        <f t="shared" si="736"/>
        <v>3</v>
      </c>
      <c r="T1172">
        <f t="shared" si="737"/>
        <v>2026</v>
      </c>
      <c r="U1172">
        <f t="shared" si="738"/>
        <v>18</v>
      </c>
      <c r="V1172">
        <f t="shared" si="739"/>
        <v>2</v>
      </c>
      <c r="W1172">
        <f t="shared" si="740"/>
        <v>2026</v>
      </c>
      <c r="X1172" s="59">
        <f t="shared" si="741"/>
        <v>25144.639999999999</v>
      </c>
      <c r="Y1172" s="59">
        <f t="shared" si="742"/>
        <v>29167.78</v>
      </c>
      <c r="Z1172" t="str">
        <f t="shared" si="743"/>
        <v>Vigente</v>
      </c>
      <c r="AA1172" s="39">
        <v>46094</v>
      </c>
      <c r="AB1172" s="33">
        <f t="shared" si="744"/>
        <v>3</v>
      </c>
      <c r="AC1172" s="33">
        <f t="shared" si="745"/>
        <v>11</v>
      </c>
      <c r="AD1172" s="33">
        <f t="shared" si="746"/>
        <v>0</v>
      </c>
      <c r="AE1172" s="36">
        <f t="shared" si="747"/>
        <v>0</v>
      </c>
      <c r="AF1172" s="36">
        <f t="shared" si="748"/>
        <v>0</v>
      </c>
      <c r="AG1172" s="36">
        <f t="shared" si="749"/>
        <v>0</v>
      </c>
      <c r="AH1172" s="36">
        <f t="shared" si="750"/>
        <v>25144.639999999999</v>
      </c>
    </row>
    <row r="1173" spans="1:34" x14ac:dyDescent="0.35">
      <c r="A1173" s="31" t="s">
        <v>1429</v>
      </c>
      <c r="B1173" s="31" t="s">
        <v>1430</v>
      </c>
      <c r="C1173" s="31" t="s">
        <v>801</v>
      </c>
      <c r="D1173" s="31" t="s">
        <v>1431</v>
      </c>
      <c r="E1173" s="30">
        <v>46069</v>
      </c>
      <c r="F1173" s="30">
        <v>46099</v>
      </c>
      <c r="G1173" s="31" t="s">
        <v>395</v>
      </c>
      <c r="H1173" s="31">
        <v>-9972</v>
      </c>
      <c r="I1173" s="31">
        <v>-1595.52</v>
      </c>
      <c r="J1173" s="31">
        <v>-11567.52</v>
      </c>
      <c r="K1173" s="31">
        <v>-11567.52</v>
      </c>
      <c r="L1173" s="31">
        <v>11567.52</v>
      </c>
      <c r="M1173" s="31" t="s">
        <v>504</v>
      </c>
      <c r="N1173" s="31" t="s">
        <v>544</v>
      </c>
      <c r="O1173" s="83"/>
      <c r="P1173" s="65">
        <f t="shared" si="733"/>
        <v>30</v>
      </c>
      <c r="Q1173" t="str">
        <f t="shared" si="734"/>
        <v>Crédito</v>
      </c>
      <c r="R1173">
        <f t="shared" si="735"/>
        <v>18</v>
      </c>
      <c r="S1173">
        <f t="shared" si="736"/>
        <v>3</v>
      </c>
      <c r="T1173">
        <f t="shared" si="737"/>
        <v>2026</v>
      </c>
      <c r="U1173">
        <f t="shared" si="738"/>
        <v>16</v>
      </c>
      <c r="V1173">
        <f t="shared" si="739"/>
        <v>2</v>
      </c>
      <c r="W1173">
        <f t="shared" si="740"/>
        <v>2026</v>
      </c>
      <c r="X1173" s="59">
        <f t="shared" si="741"/>
        <v>9972</v>
      </c>
      <c r="Y1173" s="59">
        <f t="shared" si="742"/>
        <v>11567.52</v>
      </c>
      <c r="Z1173" t="str">
        <f t="shared" si="743"/>
        <v>Vigente</v>
      </c>
      <c r="AA1173" s="39">
        <v>46094</v>
      </c>
      <c r="AB1173" s="33">
        <f t="shared" si="744"/>
        <v>3</v>
      </c>
      <c r="AC1173" s="33">
        <f t="shared" si="745"/>
        <v>11</v>
      </c>
      <c r="AD1173" s="33">
        <f t="shared" si="746"/>
        <v>0</v>
      </c>
      <c r="AE1173" s="36">
        <f t="shared" si="747"/>
        <v>0</v>
      </c>
      <c r="AF1173" s="36">
        <f t="shared" si="748"/>
        <v>0</v>
      </c>
      <c r="AG1173" s="36">
        <f t="shared" si="749"/>
        <v>0</v>
      </c>
      <c r="AH1173" s="36">
        <f t="shared" si="750"/>
        <v>9972</v>
      </c>
    </row>
    <row r="1174" spans="1:34" x14ac:dyDescent="0.35">
      <c r="A1174" s="31" t="s">
        <v>1432</v>
      </c>
      <c r="B1174" s="31" t="s">
        <v>1433</v>
      </c>
      <c r="C1174" s="31" t="s">
        <v>400</v>
      </c>
      <c r="D1174" s="31" t="s">
        <v>1434</v>
      </c>
      <c r="E1174" s="30">
        <v>46070</v>
      </c>
      <c r="F1174" s="30">
        <v>46100</v>
      </c>
      <c r="G1174" s="31" t="s">
        <v>395</v>
      </c>
      <c r="H1174" s="31">
        <v>-2320</v>
      </c>
      <c r="I1174" s="31">
        <v>-371.2</v>
      </c>
      <c r="J1174" s="31">
        <v>-2691.2</v>
      </c>
      <c r="K1174" s="31">
        <v>-2691.2</v>
      </c>
      <c r="L1174" s="31">
        <v>2691.2</v>
      </c>
      <c r="M1174" s="31" t="s">
        <v>504</v>
      </c>
      <c r="N1174" s="31" t="s">
        <v>544</v>
      </c>
      <c r="O1174" s="83"/>
      <c r="P1174" s="65">
        <f t="shared" si="733"/>
        <v>30</v>
      </c>
      <c r="Q1174" t="str">
        <f t="shared" si="734"/>
        <v>Crédito</v>
      </c>
      <c r="R1174">
        <f t="shared" si="735"/>
        <v>19</v>
      </c>
      <c r="S1174">
        <f t="shared" si="736"/>
        <v>3</v>
      </c>
      <c r="T1174">
        <f t="shared" si="737"/>
        <v>2026</v>
      </c>
      <c r="U1174">
        <f t="shared" si="738"/>
        <v>17</v>
      </c>
      <c r="V1174">
        <f t="shared" si="739"/>
        <v>2</v>
      </c>
      <c r="W1174">
        <f t="shared" si="740"/>
        <v>2026</v>
      </c>
      <c r="X1174" s="59">
        <f t="shared" si="741"/>
        <v>2320</v>
      </c>
      <c r="Y1174" s="59">
        <f t="shared" si="742"/>
        <v>2691.2</v>
      </c>
      <c r="Z1174" t="str">
        <f t="shared" si="743"/>
        <v>Vigente</v>
      </c>
      <c r="AA1174" s="39">
        <v>46094</v>
      </c>
      <c r="AB1174" s="33">
        <f t="shared" si="744"/>
        <v>3</v>
      </c>
      <c r="AC1174" s="33">
        <f t="shared" si="745"/>
        <v>11</v>
      </c>
      <c r="AD1174" s="33">
        <f t="shared" si="746"/>
        <v>0</v>
      </c>
      <c r="AE1174" s="36">
        <f t="shared" si="747"/>
        <v>0</v>
      </c>
      <c r="AF1174" s="36">
        <f t="shared" si="748"/>
        <v>0</v>
      </c>
      <c r="AG1174" s="36">
        <f t="shared" si="749"/>
        <v>0</v>
      </c>
      <c r="AH1174" s="36">
        <f t="shared" si="750"/>
        <v>2320</v>
      </c>
    </row>
    <row r="1175" spans="1:34" x14ac:dyDescent="0.35">
      <c r="A1175" s="31" t="s">
        <v>1435</v>
      </c>
      <c r="B1175" s="31" t="s">
        <v>1436</v>
      </c>
      <c r="C1175" s="31" t="s">
        <v>400</v>
      </c>
      <c r="D1175" s="31" t="s">
        <v>1437</v>
      </c>
      <c r="E1175" s="30">
        <v>46070</v>
      </c>
      <c r="F1175" s="30">
        <v>46100</v>
      </c>
      <c r="G1175" s="31" t="s">
        <v>401</v>
      </c>
      <c r="H1175" s="31">
        <v>-25277.63</v>
      </c>
      <c r="I1175" s="31">
        <v>-4044.42</v>
      </c>
      <c r="J1175" s="31">
        <v>-29322.05</v>
      </c>
      <c r="K1175" s="31">
        <v>-1707.52</v>
      </c>
      <c r="L1175" s="31">
        <v>1707.52</v>
      </c>
      <c r="M1175" s="31" t="s">
        <v>504</v>
      </c>
      <c r="N1175" s="31" t="s">
        <v>544</v>
      </c>
      <c r="O1175" s="83"/>
      <c r="P1175" s="65">
        <f t="shared" si="733"/>
        <v>30</v>
      </c>
      <c r="Q1175" t="str">
        <f t="shared" si="734"/>
        <v>Crédito</v>
      </c>
      <c r="R1175">
        <f t="shared" si="735"/>
        <v>19</v>
      </c>
      <c r="S1175">
        <f t="shared" si="736"/>
        <v>3</v>
      </c>
      <c r="T1175">
        <f t="shared" si="737"/>
        <v>2026</v>
      </c>
      <c r="U1175">
        <f t="shared" si="738"/>
        <v>17</v>
      </c>
      <c r="V1175">
        <f t="shared" si="739"/>
        <v>2</v>
      </c>
      <c r="W1175">
        <f t="shared" si="740"/>
        <v>2026</v>
      </c>
      <c r="X1175" s="59">
        <f t="shared" si="741"/>
        <v>25277.63</v>
      </c>
      <c r="Y1175" s="59">
        <f t="shared" si="742"/>
        <v>29322.05</v>
      </c>
      <c r="Z1175" t="str">
        <f t="shared" si="743"/>
        <v>Vigente</v>
      </c>
      <c r="AA1175" s="39">
        <v>46094</v>
      </c>
      <c r="AB1175" s="33">
        <f t="shared" si="744"/>
        <v>3</v>
      </c>
      <c r="AC1175" s="33">
        <f t="shared" si="745"/>
        <v>11</v>
      </c>
      <c r="AD1175" s="33">
        <f t="shared" si="746"/>
        <v>0</v>
      </c>
      <c r="AE1175" s="36">
        <f t="shared" si="747"/>
        <v>0</v>
      </c>
      <c r="AF1175" s="36">
        <f t="shared" si="748"/>
        <v>0</v>
      </c>
      <c r="AG1175" s="36">
        <f t="shared" si="749"/>
        <v>0</v>
      </c>
      <c r="AH1175" s="36">
        <f t="shared" si="750"/>
        <v>25277.63</v>
      </c>
    </row>
    <row r="1176" spans="1:34" x14ac:dyDescent="0.35">
      <c r="A1176" s="31" t="s">
        <v>1438</v>
      </c>
      <c r="B1176" s="31" t="s">
        <v>1439</v>
      </c>
      <c r="C1176" s="31" t="s">
        <v>547</v>
      </c>
      <c r="D1176" s="31" t="s">
        <v>1440</v>
      </c>
      <c r="E1176" s="30">
        <v>46069</v>
      </c>
      <c r="F1176" s="30">
        <v>46099</v>
      </c>
      <c r="G1176" s="31" t="s">
        <v>401</v>
      </c>
      <c r="H1176" s="31">
        <v>-6094.53</v>
      </c>
      <c r="I1176" s="31">
        <v>-975.12</v>
      </c>
      <c r="J1176" s="31">
        <v>-7069.65</v>
      </c>
      <c r="K1176" s="31">
        <v>-411.51</v>
      </c>
      <c r="L1176" s="31">
        <v>411.51</v>
      </c>
      <c r="M1176" s="31" t="s">
        <v>504</v>
      </c>
      <c r="N1176" s="31" t="s">
        <v>544</v>
      </c>
      <c r="O1176" s="83"/>
      <c r="P1176" s="65">
        <f t="shared" si="733"/>
        <v>30</v>
      </c>
      <c r="Q1176" t="str">
        <f t="shared" si="734"/>
        <v>Crédito</v>
      </c>
      <c r="R1176">
        <f t="shared" si="735"/>
        <v>18</v>
      </c>
      <c r="S1176">
        <f t="shared" si="736"/>
        <v>3</v>
      </c>
      <c r="T1176">
        <f t="shared" si="737"/>
        <v>2026</v>
      </c>
      <c r="U1176">
        <f t="shared" si="738"/>
        <v>16</v>
      </c>
      <c r="V1176">
        <f t="shared" si="739"/>
        <v>2</v>
      </c>
      <c r="W1176">
        <f t="shared" si="740"/>
        <v>2026</v>
      </c>
      <c r="X1176" s="59">
        <f t="shared" si="741"/>
        <v>6094.53</v>
      </c>
      <c r="Y1176" s="59">
        <f t="shared" si="742"/>
        <v>7069.65</v>
      </c>
      <c r="Z1176" t="str">
        <f t="shared" si="743"/>
        <v>Vigente</v>
      </c>
      <c r="AA1176" s="39">
        <v>46094</v>
      </c>
      <c r="AB1176" s="33">
        <f t="shared" si="744"/>
        <v>3</v>
      </c>
      <c r="AC1176" s="33">
        <f t="shared" si="745"/>
        <v>11</v>
      </c>
      <c r="AD1176" s="33">
        <f t="shared" si="746"/>
        <v>0</v>
      </c>
      <c r="AE1176" s="36">
        <f t="shared" si="747"/>
        <v>0</v>
      </c>
      <c r="AF1176" s="36">
        <f t="shared" si="748"/>
        <v>0</v>
      </c>
      <c r="AG1176" s="36">
        <f t="shared" si="749"/>
        <v>0</v>
      </c>
      <c r="AH1176" s="36">
        <f t="shared" si="750"/>
        <v>6094.53</v>
      </c>
    </row>
    <row r="1177" spans="1:34" x14ac:dyDescent="0.35">
      <c r="A1177" s="31" t="s">
        <v>1327</v>
      </c>
      <c r="B1177" s="31" t="s">
        <v>1328</v>
      </c>
      <c r="C1177" s="31" t="s">
        <v>1329</v>
      </c>
      <c r="D1177" s="31" t="s">
        <v>1330</v>
      </c>
      <c r="E1177" s="30">
        <v>46064</v>
      </c>
      <c r="F1177" s="30">
        <v>46094</v>
      </c>
      <c r="G1177" s="31" t="s">
        <v>395</v>
      </c>
      <c r="H1177" s="31">
        <v>-192000</v>
      </c>
      <c r="I1177" s="31"/>
      <c r="J1177" s="31">
        <v>-192000</v>
      </c>
      <c r="K1177" s="31">
        <v>-192000</v>
      </c>
      <c r="L1177" s="31">
        <v>192000</v>
      </c>
      <c r="M1177" s="31" t="s">
        <v>504</v>
      </c>
      <c r="N1177" s="31" t="s">
        <v>544</v>
      </c>
      <c r="O1177" s="83"/>
      <c r="P1177" s="65">
        <f t="shared" si="733"/>
        <v>30</v>
      </c>
      <c r="Q1177" t="str">
        <f t="shared" si="734"/>
        <v>Crédito</v>
      </c>
      <c r="R1177">
        <f t="shared" si="735"/>
        <v>13</v>
      </c>
      <c r="S1177">
        <f t="shared" si="736"/>
        <v>3</v>
      </c>
      <c r="T1177">
        <f t="shared" si="737"/>
        <v>2026</v>
      </c>
      <c r="U1177">
        <f t="shared" si="738"/>
        <v>11</v>
      </c>
      <c r="V1177">
        <f t="shared" si="739"/>
        <v>2</v>
      </c>
      <c r="W1177">
        <f t="shared" si="740"/>
        <v>2026</v>
      </c>
      <c r="X1177" s="59">
        <f t="shared" si="741"/>
        <v>192000</v>
      </c>
      <c r="Y1177" s="59">
        <f t="shared" si="742"/>
        <v>192000</v>
      </c>
      <c r="Z1177" t="str">
        <f t="shared" si="743"/>
        <v>Vencido</v>
      </c>
      <c r="AA1177" s="39">
        <v>46094</v>
      </c>
      <c r="AB1177" s="33">
        <f t="shared" si="744"/>
        <v>3</v>
      </c>
      <c r="AC1177" s="33">
        <f t="shared" si="745"/>
        <v>11</v>
      </c>
      <c r="AD1177" s="33">
        <f t="shared" si="746"/>
        <v>1</v>
      </c>
      <c r="AE1177" s="36">
        <f t="shared" si="747"/>
        <v>192000</v>
      </c>
      <c r="AF1177" s="36">
        <f t="shared" si="748"/>
        <v>0</v>
      </c>
      <c r="AG1177" s="36">
        <f t="shared" si="749"/>
        <v>0</v>
      </c>
      <c r="AH1177" s="36">
        <f t="shared" si="750"/>
        <v>0</v>
      </c>
    </row>
    <row r="1178" spans="1:34" x14ac:dyDescent="0.35">
      <c r="A1178" s="31" t="s">
        <v>1331</v>
      </c>
      <c r="B1178" s="31" t="s">
        <v>1332</v>
      </c>
      <c r="C1178" s="31" t="s">
        <v>801</v>
      </c>
      <c r="D1178" s="31" t="s">
        <v>1333</v>
      </c>
      <c r="E1178" s="30">
        <v>46063</v>
      </c>
      <c r="F1178" s="30">
        <v>46093</v>
      </c>
      <c r="G1178" s="31" t="s">
        <v>395</v>
      </c>
      <c r="H1178" s="31">
        <v>-49860</v>
      </c>
      <c r="I1178" s="31">
        <v>-7977.6</v>
      </c>
      <c r="J1178" s="31">
        <v>-57837.599999999999</v>
      </c>
      <c r="K1178" s="31">
        <v>-57837.599999999999</v>
      </c>
      <c r="L1178" s="31">
        <v>57837.599999999999</v>
      </c>
      <c r="M1178" s="31" t="s">
        <v>504</v>
      </c>
      <c r="N1178" s="31" t="s">
        <v>544</v>
      </c>
      <c r="O1178" s="83"/>
      <c r="P1178" s="65">
        <f t="shared" si="733"/>
        <v>30</v>
      </c>
      <c r="Q1178" t="str">
        <f t="shared" si="734"/>
        <v>Crédito</v>
      </c>
      <c r="R1178">
        <f t="shared" si="735"/>
        <v>12</v>
      </c>
      <c r="S1178">
        <f t="shared" si="736"/>
        <v>3</v>
      </c>
      <c r="T1178">
        <f t="shared" si="737"/>
        <v>2026</v>
      </c>
      <c r="U1178">
        <f t="shared" si="738"/>
        <v>10</v>
      </c>
      <c r="V1178">
        <f t="shared" si="739"/>
        <v>2</v>
      </c>
      <c r="W1178">
        <f t="shared" si="740"/>
        <v>2026</v>
      </c>
      <c r="X1178" s="59">
        <f t="shared" si="741"/>
        <v>49860</v>
      </c>
      <c r="Y1178" s="59">
        <f t="shared" si="742"/>
        <v>57837.599999999999</v>
      </c>
      <c r="Z1178" t="str">
        <f t="shared" si="743"/>
        <v>Vencido</v>
      </c>
      <c r="AA1178" s="39">
        <v>46094</v>
      </c>
      <c r="AB1178" s="33">
        <f t="shared" si="744"/>
        <v>3</v>
      </c>
      <c r="AC1178" s="33">
        <f t="shared" si="745"/>
        <v>11</v>
      </c>
      <c r="AD1178" s="33">
        <f t="shared" si="746"/>
        <v>2</v>
      </c>
      <c r="AE1178" s="36">
        <f t="shared" si="747"/>
        <v>49860</v>
      </c>
      <c r="AF1178" s="36">
        <f t="shared" si="748"/>
        <v>0</v>
      </c>
      <c r="AG1178" s="36">
        <f t="shared" si="749"/>
        <v>0</v>
      </c>
      <c r="AH1178" s="36">
        <f t="shared" si="750"/>
        <v>0</v>
      </c>
    </row>
    <row r="1179" spans="1:34" x14ac:dyDescent="0.35">
      <c r="A1179" s="31" t="s">
        <v>1334</v>
      </c>
      <c r="B1179" s="31" t="s">
        <v>1335</v>
      </c>
      <c r="C1179" s="31" t="s">
        <v>547</v>
      </c>
      <c r="D1179" s="31" t="s">
        <v>1336</v>
      </c>
      <c r="E1179" s="30">
        <v>46063</v>
      </c>
      <c r="F1179" s="30">
        <v>46093</v>
      </c>
      <c r="G1179" s="31" t="s">
        <v>401</v>
      </c>
      <c r="H1179" s="31">
        <v>-22691.72</v>
      </c>
      <c r="I1179" s="31">
        <v>-3630.68</v>
      </c>
      <c r="J1179" s="31">
        <v>-26322.400000000001</v>
      </c>
      <c r="K1179" s="31">
        <v>-1531.2</v>
      </c>
      <c r="L1179" s="31">
        <v>1531.2</v>
      </c>
      <c r="M1179" s="31" t="s">
        <v>504</v>
      </c>
      <c r="N1179" s="31" t="s">
        <v>544</v>
      </c>
      <c r="O1179" s="83"/>
      <c r="P1179" s="65">
        <f t="shared" si="733"/>
        <v>30</v>
      </c>
      <c r="Q1179" t="str">
        <f t="shared" si="734"/>
        <v>Crédito</v>
      </c>
      <c r="R1179">
        <f t="shared" si="735"/>
        <v>12</v>
      </c>
      <c r="S1179">
        <f t="shared" si="736"/>
        <v>3</v>
      </c>
      <c r="T1179">
        <f t="shared" si="737"/>
        <v>2026</v>
      </c>
      <c r="U1179">
        <f t="shared" si="738"/>
        <v>10</v>
      </c>
      <c r="V1179">
        <f t="shared" si="739"/>
        <v>2</v>
      </c>
      <c r="W1179">
        <f t="shared" si="740"/>
        <v>2026</v>
      </c>
      <c r="X1179" s="59">
        <f t="shared" si="741"/>
        <v>22691.72</v>
      </c>
      <c r="Y1179" s="59">
        <f t="shared" si="742"/>
        <v>26322.400000000001</v>
      </c>
      <c r="Z1179" t="str">
        <f t="shared" si="743"/>
        <v>Vencido</v>
      </c>
      <c r="AA1179" s="39">
        <v>46094</v>
      </c>
      <c r="AB1179" s="33">
        <f t="shared" si="744"/>
        <v>3</v>
      </c>
      <c r="AC1179" s="33">
        <f t="shared" si="745"/>
        <v>11</v>
      </c>
      <c r="AD1179" s="33">
        <f t="shared" si="746"/>
        <v>2</v>
      </c>
      <c r="AE1179" s="36">
        <f t="shared" si="747"/>
        <v>22691.72</v>
      </c>
      <c r="AF1179" s="36">
        <f t="shared" si="748"/>
        <v>0</v>
      </c>
      <c r="AG1179" s="36">
        <f t="shared" si="749"/>
        <v>0</v>
      </c>
      <c r="AH1179" s="36">
        <f t="shared" si="750"/>
        <v>0</v>
      </c>
    </row>
    <row r="1180" spans="1:34" x14ac:dyDescent="0.35">
      <c r="A1180" s="31" t="s">
        <v>1337</v>
      </c>
      <c r="B1180" s="31" t="s">
        <v>1338</v>
      </c>
      <c r="C1180" s="31" t="s">
        <v>644</v>
      </c>
      <c r="D1180" s="31" t="s">
        <v>1102</v>
      </c>
      <c r="E1180" s="30">
        <v>46065</v>
      </c>
      <c r="F1180" s="30">
        <v>46125</v>
      </c>
      <c r="G1180" s="31" t="s">
        <v>401</v>
      </c>
      <c r="H1180" s="31">
        <v>-1075280.1299999999</v>
      </c>
      <c r="I1180" s="31">
        <v>-172044.82</v>
      </c>
      <c r="J1180" s="31">
        <v>-1247324.95</v>
      </c>
      <c r="K1180" s="31">
        <v>-72453.600000000006</v>
      </c>
      <c r="L1180" s="31">
        <v>72453.600000000006</v>
      </c>
      <c r="M1180" s="31" t="s">
        <v>504</v>
      </c>
      <c r="N1180" s="31" t="s">
        <v>544</v>
      </c>
      <c r="O1180" s="83"/>
      <c r="P1180" s="65">
        <f t="shared" si="733"/>
        <v>60</v>
      </c>
      <c r="Q1180" t="str">
        <f t="shared" si="734"/>
        <v>Crédito</v>
      </c>
      <c r="R1180">
        <f t="shared" si="735"/>
        <v>13</v>
      </c>
      <c r="S1180">
        <f t="shared" si="736"/>
        <v>4</v>
      </c>
      <c r="T1180">
        <f t="shared" si="737"/>
        <v>2026</v>
      </c>
      <c r="U1180">
        <f t="shared" si="738"/>
        <v>12</v>
      </c>
      <c r="V1180">
        <f t="shared" si="739"/>
        <v>2</v>
      </c>
      <c r="W1180">
        <f t="shared" si="740"/>
        <v>2026</v>
      </c>
      <c r="X1180" s="59">
        <f t="shared" si="741"/>
        <v>1075280.1299999999</v>
      </c>
      <c r="Y1180" s="59">
        <f t="shared" si="742"/>
        <v>1247324.95</v>
      </c>
      <c r="Z1180" t="str">
        <f t="shared" si="743"/>
        <v>Vigente</v>
      </c>
      <c r="AA1180" s="39">
        <v>46094</v>
      </c>
      <c r="AB1180" s="33">
        <f t="shared" si="744"/>
        <v>3</v>
      </c>
      <c r="AC1180" s="33">
        <f t="shared" si="745"/>
        <v>11</v>
      </c>
      <c r="AD1180" s="33">
        <f t="shared" si="746"/>
        <v>0</v>
      </c>
      <c r="AE1180" s="36">
        <f t="shared" si="747"/>
        <v>0</v>
      </c>
      <c r="AF1180" s="36">
        <f t="shared" si="748"/>
        <v>0</v>
      </c>
      <c r="AG1180" s="36">
        <f t="shared" si="749"/>
        <v>0</v>
      </c>
      <c r="AH1180" s="36">
        <f t="shared" si="750"/>
        <v>1075280.1299999999</v>
      </c>
    </row>
    <row r="1181" spans="1:34" x14ac:dyDescent="0.35">
      <c r="A1181" s="31" t="s">
        <v>1339</v>
      </c>
      <c r="B1181" s="31" t="s">
        <v>1340</v>
      </c>
      <c r="C1181" s="31" t="s">
        <v>801</v>
      </c>
      <c r="D1181" s="31" t="s">
        <v>1341</v>
      </c>
      <c r="E1181" s="30">
        <v>46063</v>
      </c>
      <c r="F1181" s="30">
        <v>46093</v>
      </c>
      <c r="G1181" s="31" t="s">
        <v>395</v>
      </c>
      <c r="H1181" s="31">
        <v>-39888</v>
      </c>
      <c r="I1181" s="31">
        <v>-6382.08</v>
      </c>
      <c r="J1181" s="31">
        <v>-46270.080000000002</v>
      </c>
      <c r="K1181" s="31">
        <v>-46270.080000000002</v>
      </c>
      <c r="L1181" s="31">
        <v>46270.080000000002</v>
      </c>
      <c r="M1181" s="31" t="s">
        <v>504</v>
      </c>
      <c r="N1181" s="31" t="s">
        <v>544</v>
      </c>
      <c r="O1181" s="83"/>
      <c r="P1181" s="65">
        <f t="shared" si="733"/>
        <v>30</v>
      </c>
      <c r="Q1181" t="str">
        <f t="shared" si="734"/>
        <v>Crédito</v>
      </c>
      <c r="R1181">
        <f t="shared" si="735"/>
        <v>12</v>
      </c>
      <c r="S1181">
        <f t="shared" si="736"/>
        <v>3</v>
      </c>
      <c r="T1181">
        <f t="shared" si="737"/>
        <v>2026</v>
      </c>
      <c r="U1181">
        <f t="shared" si="738"/>
        <v>10</v>
      </c>
      <c r="V1181">
        <f t="shared" si="739"/>
        <v>2</v>
      </c>
      <c r="W1181">
        <f t="shared" si="740"/>
        <v>2026</v>
      </c>
      <c r="X1181" s="59">
        <f t="shared" si="741"/>
        <v>39888</v>
      </c>
      <c r="Y1181" s="59">
        <f t="shared" si="742"/>
        <v>46270.080000000002</v>
      </c>
      <c r="Z1181" t="str">
        <f t="shared" si="743"/>
        <v>Vencido</v>
      </c>
      <c r="AA1181" s="39">
        <v>46094</v>
      </c>
      <c r="AB1181" s="33">
        <f t="shared" si="744"/>
        <v>3</v>
      </c>
      <c r="AC1181" s="33">
        <f t="shared" si="745"/>
        <v>11</v>
      </c>
      <c r="AD1181" s="33">
        <f t="shared" si="746"/>
        <v>2</v>
      </c>
      <c r="AE1181" s="36">
        <f t="shared" si="747"/>
        <v>39888</v>
      </c>
      <c r="AF1181" s="36">
        <f t="shared" si="748"/>
        <v>0</v>
      </c>
      <c r="AG1181" s="36">
        <f t="shared" si="749"/>
        <v>0</v>
      </c>
      <c r="AH1181" s="36">
        <f t="shared" si="750"/>
        <v>0</v>
      </c>
    </row>
    <row r="1182" spans="1:34" x14ac:dyDescent="0.35">
      <c r="A1182" s="31" t="s">
        <v>1345</v>
      </c>
      <c r="B1182" s="31" t="s">
        <v>1346</v>
      </c>
      <c r="C1182" s="31" t="s">
        <v>1329</v>
      </c>
      <c r="D1182" s="31" t="s">
        <v>1347</v>
      </c>
      <c r="E1182" s="30">
        <v>46064</v>
      </c>
      <c r="F1182" s="30">
        <v>46094</v>
      </c>
      <c r="G1182" s="31" t="s">
        <v>395</v>
      </c>
      <c r="H1182" s="31">
        <v>-128000</v>
      </c>
      <c r="I1182" s="31"/>
      <c r="J1182" s="31">
        <v>-128000</v>
      </c>
      <c r="K1182" s="31">
        <v>-128000</v>
      </c>
      <c r="L1182" s="31">
        <v>128000</v>
      </c>
      <c r="M1182" s="31" t="s">
        <v>504</v>
      </c>
      <c r="N1182" s="31" t="s">
        <v>544</v>
      </c>
      <c r="O1182" s="83"/>
      <c r="P1182" s="65">
        <f t="shared" si="733"/>
        <v>30</v>
      </c>
      <c r="Q1182" t="str">
        <f t="shared" si="734"/>
        <v>Crédito</v>
      </c>
      <c r="R1182">
        <f t="shared" si="735"/>
        <v>13</v>
      </c>
      <c r="S1182">
        <f t="shared" si="736"/>
        <v>3</v>
      </c>
      <c r="T1182">
        <f t="shared" si="737"/>
        <v>2026</v>
      </c>
      <c r="U1182">
        <f t="shared" si="738"/>
        <v>11</v>
      </c>
      <c r="V1182">
        <f t="shared" si="739"/>
        <v>2</v>
      </c>
      <c r="W1182">
        <f t="shared" si="740"/>
        <v>2026</v>
      </c>
      <c r="X1182" s="59">
        <f t="shared" si="741"/>
        <v>128000</v>
      </c>
      <c r="Y1182" s="59">
        <f t="shared" si="742"/>
        <v>128000</v>
      </c>
      <c r="Z1182" t="str">
        <f t="shared" si="743"/>
        <v>Vencido</v>
      </c>
      <c r="AA1182" s="39">
        <v>46094</v>
      </c>
      <c r="AB1182" s="33">
        <f t="shared" si="744"/>
        <v>3</v>
      </c>
      <c r="AC1182" s="33">
        <f t="shared" si="745"/>
        <v>11</v>
      </c>
      <c r="AD1182" s="33">
        <f t="shared" si="746"/>
        <v>1</v>
      </c>
      <c r="AE1182" s="36">
        <f t="shared" si="747"/>
        <v>128000</v>
      </c>
      <c r="AF1182" s="36">
        <f t="shared" si="748"/>
        <v>0</v>
      </c>
      <c r="AG1182" s="36">
        <f t="shared" si="749"/>
        <v>0</v>
      </c>
      <c r="AH1182" s="36">
        <f t="shared" si="750"/>
        <v>0</v>
      </c>
    </row>
    <row r="1183" spans="1:34" x14ac:dyDescent="0.35">
      <c r="A1183" s="31" t="s">
        <v>1354</v>
      </c>
      <c r="B1183" s="31" t="s">
        <v>1355</v>
      </c>
      <c r="C1183" s="31" t="s">
        <v>801</v>
      </c>
      <c r="D1183" s="31" t="s">
        <v>1356</v>
      </c>
      <c r="E1183" s="30">
        <v>46056</v>
      </c>
      <c r="F1183" s="30">
        <v>46086</v>
      </c>
      <c r="G1183" s="31" t="s">
        <v>395</v>
      </c>
      <c r="H1183" s="31">
        <v>-20160</v>
      </c>
      <c r="I1183" s="31">
        <v>-3225.6</v>
      </c>
      <c r="J1183" s="31">
        <v>-23385.599999999999</v>
      </c>
      <c r="K1183" s="31">
        <v>-23385.599999999999</v>
      </c>
      <c r="L1183" s="31">
        <v>23385.599999999999</v>
      </c>
      <c r="M1183" s="31" t="s">
        <v>504</v>
      </c>
      <c r="N1183" s="31" t="s">
        <v>544</v>
      </c>
      <c r="O1183" s="83"/>
      <c r="P1183" s="65">
        <f t="shared" si="733"/>
        <v>30</v>
      </c>
      <c r="Q1183" t="str">
        <f t="shared" si="734"/>
        <v>Crédito</v>
      </c>
      <c r="R1183">
        <f t="shared" si="735"/>
        <v>5</v>
      </c>
      <c r="S1183">
        <f t="shared" si="736"/>
        <v>3</v>
      </c>
      <c r="T1183">
        <f t="shared" si="737"/>
        <v>2026</v>
      </c>
      <c r="U1183">
        <f t="shared" si="738"/>
        <v>3</v>
      </c>
      <c r="V1183">
        <f t="shared" si="739"/>
        <v>2</v>
      </c>
      <c r="W1183">
        <f t="shared" si="740"/>
        <v>2026</v>
      </c>
      <c r="X1183" s="59">
        <f t="shared" si="741"/>
        <v>20160</v>
      </c>
      <c r="Y1183" s="59">
        <f t="shared" si="742"/>
        <v>23385.599999999999</v>
      </c>
      <c r="Z1183" t="str">
        <f t="shared" si="743"/>
        <v>Vencido</v>
      </c>
      <c r="AA1183" s="39">
        <v>46094</v>
      </c>
      <c r="AB1183" s="33">
        <f t="shared" si="744"/>
        <v>3</v>
      </c>
      <c r="AC1183" s="33">
        <f t="shared" si="745"/>
        <v>11</v>
      </c>
      <c r="AD1183" s="33">
        <f t="shared" si="746"/>
        <v>9</v>
      </c>
      <c r="AE1183" s="36">
        <f t="shared" si="747"/>
        <v>20160</v>
      </c>
      <c r="AF1183" s="36">
        <f t="shared" si="748"/>
        <v>0</v>
      </c>
      <c r="AG1183" s="36">
        <f t="shared" si="749"/>
        <v>0</v>
      </c>
      <c r="AH1183" s="36">
        <f t="shared" si="750"/>
        <v>0</v>
      </c>
    </row>
    <row r="1184" spans="1:34" x14ac:dyDescent="0.35">
      <c r="A1184" s="31" t="s">
        <v>1357</v>
      </c>
      <c r="B1184" s="31" t="s">
        <v>1358</v>
      </c>
      <c r="C1184" s="31" t="s">
        <v>801</v>
      </c>
      <c r="D1184" s="31" t="s">
        <v>1359</v>
      </c>
      <c r="E1184" s="30">
        <v>46058</v>
      </c>
      <c r="F1184" s="30">
        <v>46088</v>
      </c>
      <c r="G1184" s="31" t="s">
        <v>395</v>
      </c>
      <c r="H1184" s="31">
        <v>-20160</v>
      </c>
      <c r="I1184" s="31">
        <v>-3225.6</v>
      </c>
      <c r="J1184" s="31">
        <v>-23385.599999999999</v>
      </c>
      <c r="K1184" s="31">
        <v>-23385.599999999999</v>
      </c>
      <c r="L1184" s="31">
        <v>23385.599999999999</v>
      </c>
      <c r="M1184" s="31" t="s">
        <v>504</v>
      </c>
      <c r="N1184" s="31" t="s">
        <v>544</v>
      </c>
      <c r="O1184" s="83"/>
      <c r="P1184" s="65">
        <f t="shared" si="733"/>
        <v>30</v>
      </c>
      <c r="Q1184" t="str">
        <f t="shared" si="734"/>
        <v>Crédito</v>
      </c>
      <c r="R1184">
        <f t="shared" si="735"/>
        <v>7</v>
      </c>
      <c r="S1184">
        <f t="shared" si="736"/>
        <v>3</v>
      </c>
      <c r="T1184">
        <f t="shared" si="737"/>
        <v>2026</v>
      </c>
      <c r="U1184">
        <f t="shared" si="738"/>
        <v>5</v>
      </c>
      <c r="V1184">
        <f t="shared" si="739"/>
        <v>2</v>
      </c>
      <c r="W1184">
        <f t="shared" si="740"/>
        <v>2026</v>
      </c>
      <c r="X1184" s="59">
        <f t="shared" si="741"/>
        <v>20160</v>
      </c>
      <c r="Y1184" s="59">
        <f t="shared" si="742"/>
        <v>23385.599999999999</v>
      </c>
      <c r="Z1184" t="str">
        <f t="shared" si="743"/>
        <v>Vencido</v>
      </c>
      <c r="AA1184" s="39">
        <v>46094</v>
      </c>
      <c r="AB1184" s="33">
        <f t="shared" si="744"/>
        <v>3</v>
      </c>
      <c r="AC1184" s="33">
        <f t="shared" si="745"/>
        <v>11</v>
      </c>
      <c r="AD1184" s="33">
        <f t="shared" si="746"/>
        <v>7</v>
      </c>
      <c r="AE1184" s="36">
        <f t="shared" si="747"/>
        <v>20160</v>
      </c>
      <c r="AF1184" s="36">
        <f t="shared" si="748"/>
        <v>0</v>
      </c>
      <c r="AG1184" s="36">
        <f t="shared" si="749"/>
        <v>0</v>
      </c>
      <c r="AH1184" s="36">
        <f t="shared" si="750"/>
        <v>0</v>
      </c>
    </row>
    <row r="1185" spans="1:34" x14ac:dyDescent="0.35">
      <c r="A1185" s="31" t="s">
        <v>1360</v>
      </c>
      <c r="B1185" s="31" t="s">
        <v>1361</v>
      </c>
      <c r="C1185" s="31" t="s">
        <v>801</v>
      </c>
      <c r="D1185" s="31" t="s">
        <v>1362</v>
      </c>
      <c r="E1185" s="30">
        <v>46058</v>
      </c>
      <c r="F1185" s="30">
        <v>46088</v>
      </c>
      <c r="G1185" s="31" t="s">
        <v>395</v>
      </c>
      <c r="H1185" s="31">
        <v>-50400</v>
      </c>
      <c r="I1185" s="31">
        <v>-8064</v>
      </c>
      <c r="J1185" s="31">
        <v>-58464</v>
      </c>
      <c r="K1185" s="31">
        <v>-58464</v>
      </c>
      <c r="L1185" s="31">
        <v>58464</v>
      </c>
      <c r="M1185" s="31" t="s">
        <v>504</v>
      </c>
      <c r="N1185" s="31" t="s">
        <v>544</v>
      </c>
      <c r="O1185" s="83"/>
      <c r="P1185" s="65">
        <f t="shared" si="733"/>
        <v>30</v>
      </c>
      <c r="Q1185" t="str">
        <f t="shared" si="734"/>
        <v>Crédito</v>
      </c>
      <c r="R1185">
        <f t="shared" si="735"/>
        <v>7</v>
      </c>
      <c r="S1185">
        <f t="shared" si="736"/>
        <v>3</v>
      </c>
      <c r="T1185">
        <f t="shared" si="737"/>
        <v>2026</v>
      </c>
      <c r="U1185">
        <f t="shared" si="738"/>
        <v>5</v>
      </c>
      <c r="V1185">
        <f t="shared" si="739"/>
        <v>2</v>
      </c>
      <c r="W1185">
        <f t="shared" si="740"/>
        <v>2026</v>
      </c>
      <c r="X1185" s="59">
        <f t="shared" si="741"/>
        <v>50400</v>
      </c>
      <c r="Y1185" s="59">
        <f t="shared" si="742"/>
        <v>58464</v>
      </c>
      <c r="Z1185" t="str">
        <f t="shared" si="743"/>
        <v>Vencido</v>
      </c>
      <c r="AA1185" s="39">
        <v>46094</v>
      </c>
      <c r="AB1185" s="33">
        <f t="shared" si="744"/>
        <v>3</v>
      </c>
      <c r="AC1185" s="33">
        <f t="shared" si="745"/>
        <v>11</v>
      </c>
      <c r="AD1185" s="33">
        <f t="shared" si="746"/>
        <v>7</v>
      </c>
      <c r="AE1185" s="36">
        <f t="shared" si="747"/>
        <v>50400</v>
      </c>
      <c r="AF1185" s="36">
        <f t="shared" si="748"/>
        <v>0</v>
      </c>
      <c r="AG1185" s="36">
        <f t="shared" si="749"/>
        <v>0</v>
      </c>
      <c r="AH1185" s="36">
        <f t="shared" si="750"/>
        <v>0</v>
      </c>
    </row>
    <row r="1186" spans="1:34" x14ac:dyDescent="0.35">
      <c r="A1186" s="31" t="s">
        <v>1363</v>
      </c>
      <c r="B1186" s="31" t="s">
        <v>1364</v>
      </c>
      <c r="C1186" s="31" t="s">
        <v>830</v>
      </c>
      <c r="D1186" s="31" t="s">
        <v>1365</v>
      </c>
      <c r="E1186" s="30">
        <v>46058</v>
      </c>
      <c r="F1186" s="30">
        <v>46088</v>
      </c>
      <c r="G1186" s="31" t="s">
        <v>401</v>
      </c>
      <c r="H1186" s="31">
        <v>-29397.25</v>
      </c>
      <c r="I1186" s="31">
        <v>-4703.5600000000004</v>
      </c>
      <c r="J1186" s="31">
        <v>-34100.81</v>
      </c>
      <c r="K1186" s="31">
        <v>-1972</v>
      </c>
      <c r="L1186" s="31">
        <v>1972</v>
      </c>
      <c r="M1186" s="31" t="s">
        <v>504</v>
      </c>
      <c r="N1186" s="31" t="s">
        <v>544</v>
      </c>
      <c r="O1186" s="83"/>
      <c r="P1186" s="65">
        <f t="shared" si="733"/>
        <v>30</v>
      </c>
      <c r="Q1186" t="str">
        <f t="shared" si="734"/>
        <v>Crédito</v>
      </c>
      <c r="R1186">
        <f t="shared" si="735"/>
        <v>7</v>
      </c>
      <c r="S1186">
        <f t="shared" si="736"/>
        <v>3</v>
      </c>
      <c r="T1186">
        <f t="shared" si="737"/>
        <v>2026</v>
      </c>
      <c r="U1186">
        <f t="shared" si="738"/>
        <v>5</v>
      </c>
      <c r="V1186">
        <f t="shared" si="739"/>
        <v>2</v>
      </c>
      <c r="W1186">
        <f t="shared" si="740"/>
        <v>2026</v>
      </c>
      <c r="X1186" s="59">
        <f t="shared" si="741"/>
        <v>29397.25</v>
      </c>
      <c r="Y1186" s="59">
        <f t="shared" si="742"/>
        <v>34100.81</v>
      </c>
      <c r="Z1186" t="str">
        <f t="shared" si="743"/>
        <v>Vencido</v>
      </c>
      <c r="AA1186" s="39">
        <v>46094</v>
      </c>
      <c r="AB1186" s="33">
        <f t="shared" si="744"/>
        <v>3</v>
      </c>
      <c r="AC1186" s="33">
        <f t="shared" si="745"/>
        <v>11</v>
      </c>
      <c r="AD1186" s="33">
        <f t="shared" si="746"/>
        <v>7</v>
      </c>
      <c r="AE1186" s="36">
        <f t="shared" si="747"/>
        <v>29397.25</v>
      </c>
      <c r="AF1186" s="36">
        <f t="shared" si="748"/>
        <v>0</v>
      </c>
      <c r="AG1186" s="36">
        <f t="shared" si="749"/>
        <v>0</v>
      </c>
      <c r="AH1186" s="36">
        <f t="shared" si="750"/>
        <v>0</v>
      </c>
    </row>
    <row r="1187" spans="1:34" x14ac:dyDescent="0.35">
      <c r="A1187" s="31" t="s">
        <v>1366</v>
      </c>
      <c r="B1187" s="31" t="s">
        <v>1367</v>
      </c>
      <c r="C1187" s="31" t="s">
        <v>834</v>
      </c>
      <c r="D1187" s="31" t="s">
        <v>1368</v>
      </c>
      <c r="E1187" s="30">
        <v>46057</v>
      </c>
      <c r="F1187" s="30">
        <v>46087</v>
      </c>
      <c r="G1187" s="31" t="s">
        <v>401</v>
      </c>
      <c r="H1187" s="31">
        <v>-31023</v>
      </c>
      <c r="I1187" s="31">
        <v>-4963.68</v>
      </c>
      <c r="J1187" s="31">
        <v>-35986.68</v>
      </c>
      <c r="K1187" s="31">
        <v>-2088</v>
      </c>
      <c r="L1187" s="31">
        <v>2088</v>
      </c>
      <c r="M1187" s="31" t="s">
        <v>504</v>
      </c>
      <c r="N1187" s="31" t="s">
        <v>544</v>
      </c>
      <c r="O1187" s="83"/>
      <c r="P1187" s="65">
        <f t="shared" si="733"/>
        <v>30</v>
      </c>
      <c r="Q1187" t="str">
        <f t="shared" si="734"/>
        <v>Crédito</v>
      </c>
      <c r="R1187">
        <f t="shared" si="735"/>
        <v>6</v>
      </c>
      <c r="S1187">
        <f t="shared" si="736"/>
        <v>3</v>
      </c>
      <c r="T1187">
        <f t="shared" si="737"/>
        <v>2026</v>
      </c>
      <c r="U1187">
        <f t="shared" si="738"/>
        <v>4</v>
      </c>
      <c r="V1187">
        <f t="shared" si="739"/>
        <v>2</v>
      </c>
      <c r="W1187">
        <f t="shared" si="740"/>
        <v>2026</v>
      </c>
      <c r="X1187" s="59">
        <f t="shared" si="741"/>
        <v>31023</v>
      </c>
      <c r="Y1187" s="59">
        <f t="shared" si="742"/>
        <v>35986.68</v>
      </c>
      <c r="Z1187" t="str">
        <f t="shared" si="743"/>
        <v>Vencido</v>
      </c>
      <c r="AA1187" s="39">
        <v>46094</v>
      </c>
      <c r="AB1187" s="33">
        <f t="shared" si="744"/>
        <v>3</v>
      </c>
      <c r="AC1187" s="33">
        <f t="shared" si="745"/>
        <v>11</v>
      </c>
      <c r="AD1187" s="33">
        <f t="shared" si="746"/>
        <v>8</v>
      </c>
      <c r="AE1187" s="36">
        <f t="shared" si="747"/>
        <v>31023</v>
      </c>
      <c r="AF1187" s="36">
        <f t="shared" si="748"/>
        <v>0</v>
      </c>
      <c r="AG1187" s="36">
        <f t="shared" si="749"/>
        <v>0</v>
      </c>
      <c r="AH1187" s="36">
        <f t="shared" si="750"/>
        <v>0</v>
      </c>
    </row>
    <row r="1188" spans="1:34" x14ac:dyDescent="0.35">
      <c r="A1188" s="31" t="s">
        <v>1219</v>
      </c>
      <c r="B1188" s="31" t="s">
        <v>1220</v>
      </c>
      <c r="C1188" s="31" t="s">
        <v>830</v>
      </c>
      <c r="D1188" s="31" t="s">
        <v>1221</v>
      </c>
      <c r="E1188" s="30">
        <v>46037</v>
      </c>
      <c r="F1188" s="30">
        <v>46067</v>
      </c>
      <c r="G1188" s="31" t="s">
        <v>401</v>
      </c>
      <c r="H1188" s="31">
        <v>-30733.81</v>
      </c>
      <c r="I1188" s="31">
        <v>-4917.41</v>
      </c>
      <c r="J1188" s="31">
        <v>-35651.22</v>
      </c>
      <c r="K1188" s="31">
        <v>-2001</v>
      </c>
      <c r="L1188" s="31">
        <v>2001</v>
      </c>
      <c r="M1188" s="31" t="s">
        <v>504</v>
      </c>
      <c r="N1188" s="31" t="s">
        <v>544</v>
      </c>
      <c r="P1188" s="65">
        <f t="shared" si="733"/>
        <v>30</v>
      </c>
      <c r="Q1188" t="str">
        <f t="shared" si="734"/>
        <v>Crédito</v>
      </c>
      <c r="R1188">
        <f t="shared" si="735"/>
        <v>14</v>
      </c>
      <c r="S1188">
        <f t="shared" si="736"/>
        <v>2</v>
      </c>
      <c r="T1188">
        <f t="shared" si="737"/>
        <v>2026</v>
      </c>
      <c r="U1188">
        <f t="shared" si="738"/>
        <v>15</v>
      </c>
      <c r="V1188">
        <f t="shared" si="739"/>
        <v>1</v>
      </c>
      <c r="W1188">
        <f t="shared" si="740"/>
        <v>2026</v>
      </c>
      <c r="X1188" s="59">
        <f t="shared" si="741"/>
        <v>30733.81</v>
      </c>
      <c r="Y1188" s="59">
        <f t="shared" si="742"/>
        <v>35651.22</v>
      </c>
      <c r="Z1188" t="str">
        <f t="shared" si="743"/>
        <v>Vencido</v>
      </c>
      <c r="AA1188" s="39">
        <v>46094</v>
      </c>
      <c r="AB1188" s="33">
        <f t="shared" si="744"/>
        <v>3</v>
      </c>
      <c r="AC1188" s="33">
        <f t="shared" si="745"/>
        <v>11</v>
      </c>
      <c r="AD1188" s="33">
        <f t="shared" si="746"/>
        <v>28</v>
      </c>
      <c r="AE1188" s="36">
        <f t="shared" si="747"/>
        <v>30733.81</v>
      </c>
      <c r="AF1188" s="36">
        <f t="shared" si="748"/>
        <v>0</v>
      </c>
      <c r="AG1188" s="36">
        <f t="shared" si="749"/>
        <v>0</v>
      </c>
      <c r="AH1188" s="36">
        <f t="shared" si="750"/>
        <v>0</v>
      </c>
    </row>
    <row r="1189" spans="1:34" x14ac:dyDescent="0.35">
      <c r="A1189" s="31" t="s">
        <v>1225</v>
      </c>
      <c r="B1189" s="31" t="s">
        <v>1226</v>
      </c>
      <c r="C1189" s="31" t="s">
        <v>548</v>
      </c>
      <c r="D1189" s="31" t="s">
        <v>1227</v>
      </c>
      <c r="E1189" s="30">
        <v>46034</v>
      </c>
      <c r="F1189" s="30">
        <v>46054</v>
      </c>
      <c r="G1189" s="31" t="s">
        <v>395</v>
      </c>
      <c r="H1189" s="31">
        <v>-63000</v>
      </c>
      <c r="I1189" s="31">
        <v>-10080</v>
      </c>
      <c r="J1189" s="31">
        <v>-73080</v>
      </c>
      <c r="K1189" s="31">
        <v>-73080</v>
      </c>
      <c r="L1189" s="31">
        <v>73080</v>
      </c>
      <c r="M1189" s="31" t="s">
        <v>504</v>
      </c>
      <c r="N1189" s="31" t="s">
        <v>544</v>
      </c>
      <c r="P1189" s="65">
        <f t="shared" si="733"/>
        <v>20</v>
      </c>
      <c r="Q1189" t="str">
        <f t="shared" si="734"/>
        <v>Crédito</v>
      </c>
      <c r="R1189">
        <f t="shared" si="735"/>
        <v>1</v>
      </c>
      <c r="S1189">
        <f t="shared" si="736"/>
        <v>2</v>
      </c>
      <c r="T1189">
        <f t="shared" si="737"/>
        <v>2026</v>
      </c>
      <c r="U1189">
        <f t="shared" si="738"/>
        <v>12</v>
      </c>
      <c r="V1189">
        <f t="shared" si="739"/>
        <v>1</v>
      </c>
      <c r="W1189">
        <f t="shared" si="740"/>
        <v>2026</v>
      </c>
      <c r="X1189" s="59">
        <f t="shared" si="741"/>
        <v>63000</v>
      </c>
      <c r="Y1189" s="59">
        <f t="shared" si="742"/>
        <v>73080</v>
      </c>
      <c r="Z1189" t="str">
        <f t="shared" si="743"/>
        <v>Vencido</v>
      </c>
      <c r="AA1189" s="39">
        <v>46094</v>
      </c>
      <c r="AB1189" s="33">
        <f t="shared" si="744"/>
        <v>3</v>
      </c>
      <c r="AC1189" s="33">
        <f t="shared" si="745"/>
        <v>11</v>
      </c>
      <c r="AD1189" s="33">
        <f t="shared" si="746"/>
        <v>41</v>
      </c>
      <c r="AE1189" s="36">
        <f t="shared" si="747"/>
        <v>0</v>
      </c>
      <c r="AF1189" s="36">
        <f t="shared" si="748"/>
        <v>63000</v>
      </c>
      <c r="AG1189" s="36">
        <f t="shared" si="749"/>
        <v>0</v>
      </c>
      <c r="AH1189" s="36">
        <f t="shared" si="750"/>
        <v>0</v>
      </c>
    </row>
    <row r="1190" spans="1:34" x14ac:dyDescent="0.35">
      <c r="A1190" s="31" t="s">
        <v>1237</v>
      </c>
      <c r="B1190" s="31" t="s">
        <v>1238</v>
      </c>
      <c r="C1190" s="31" t="s">
        <v>830</v>
      </c>
      <c r="D1190" s="31" t="s">
        <v>1239</v>
      </c>
      <c r="E1190" s="30">
        <v>46036</v>
      </c>
      <c r="F1190" s="30">
        <v>46066</v>
      </c>
      <c r="G1190" s="31" t="s">
        <v>401</v>
      </c>
      <c r="H1190" s="31">
        <v>-30798.15</v>
      </c>
      <c r="I1190" s="31">
        <v>-4927.7</v>
      </c>
      <c r="J1190" s="31">
        <v>-35725.85</v>
      </c>
      <c r="K1190" s="31">
        <v>-2001</v>
      </c>
      <c r="L1190" s="31">
        <v>2001</v>
      </c>
      <c r="M1190" s="31" t="s">
        <v>504</v>
      </c>
      <c r="N1190" s="31" t="s">
        <v>544</v>
      </c>
      <c r="P1190" s="65">
        <f t="shared" si="733"/>
        <v>30</v>
      </c>
      <c r="Q1190" t="str">
        <f t="shared" si="734"/>
        <v>Crédito</v>
      </c>
      <c r="R1190">
        <f t="shared" si="735"/>
        <v>13</v>
      </c>
      <c r="S1190">
        <f t="shared" si="736"/>
        <v>2</v>
      </c>
      <c r="T1190">
        <f t="shared" si="737"/>
        <v>2026</v>
      </c>
      <c r="U1190">
        <f t="shared" si="738"/>
        <v>14</v>
      </c>
      <c r="V1190">
        <f t="shared" si="739"/>
        <v>1</v>
      </c>
      <c r="W1190">
        <f t="shared" si="740"/>
        <v>2026</v>
      </c>
      <c r="X1190" s="59">
        <f t="shared" si="741"/>
        <v>30798.15</v>
      </c>
      <c r="Y1190" s="59">
        <f t="shared" si="742"/>
        <v>35725.85</v>
      </c>
      <c r="Z1190" t="str">
        <f t="shared" si="743"/>
        <v>Vencido</v>
      </c>
      <c r="AA1190" s="39">
        <v>46094</v>
      </c>
      <c r="AB1190" s="33">
        <f t="shared" si="744"/>
        <v>3</v>
      </c>
      <c r="AC1190" s="33">
        <f t="shared" si="745"/>
        <v>11</v>
      </c>
      <c r="AD1190" s="33">
        <f t="shared" si="746"/>
        <v>29</v>
      </c>
      <c r="AE1190" s="36">
        <f t="shared" si="747"/>
        <v>30798.15</v>
      </c>
      <c r="AF1190" s="36">
        <f t="shared" si="748"/>
        <v>0</v>
      </c>
      <c r="AG1190" s="36">
        <f t="shared" si="749"/>
        <v>0</v>
      </c>
      <c r="AH1190" s="36">
        <f t="shared" si="750"/>
        <v>0</v>
      </c>
    </row>
    <row r="1191" spans="1:34" x14ac:dyDescent="0.35">
      <c r="A1191" s="31" t="s">
        <v>1178</v>
      </c>
      <c r="B1191" s="31" t="s">
        <v>1179</v>
      </c>
      <c r="C1191" s="31" t="s">
        <v>834</v>
      </c>
      <c r="D1191" s="31" t="s">
        <v>1180</v>
      </c>
      <c r="E1191" s="30">
        <v>46036</v>
      </c>
      <c r="F1191" s="30">
        <v>46066</v>
      </c>
      <c r="G1191" s="31" t="s">
        <v>401</v>
      </c>
      <c r="H1191" s="31">
        <v>-64274.400000000001</v>
      </c>
      <c r="I1191" s="31">
        <v>-10283.9</v>
      </c>
      <c r="J1191" s="31">
        <v>-74558.3</v>
      </c>
      <c r="K1191" s="31">
        <v>-4176</v>
      </c>
      <c r="L1191" s="31">
        <v>4176</v>
      </c>
      <c r="M1191" s="31" t="s">
        <v>504</v>
      </c>
      <c r="N1191" s="31" t="s">
        <v>544</v>
      </c>
      <c r="P1191" s="65">
        <f t="shared" si="733"/>
        <v>30</v>
      </c>
      <c r="Q1191" t="str">
        <f t="shared" si="734"/>
        <v>Crédito</v>
      </c>
      <c r="R1191">
        <f t="shared" si="735"/>
        <v>13</v>
      </c>
      <c r="S1191">
        <f t="shared" si="736"/>
        <v>2</v>
      </c>
      <c r="T1191">
        <f t="shared" si="737"/>
        <v>2026</v>
      </c>
      <c r="U1191">
        <f t="shared" si="738"/>
        <v>14</v>
      </c>
      <c r="V1191">
        <f t="shared" si="739"/>
        <v>1</v>
      </c>
      <c r="W1191">
        <f t="shared" si="740"/>
        <v>2026</v>
      </c>
      <c r="X1191" s="59">
        <f t="shared" si="741"/>
        <v>64274.400000000001</v>
      </c>
      <c r="Y1191" s="59">
        <f t="shared" si="742"/>
        <v>74558.3</v>
      </c>
      <c r="Z1191" t="str">
        <f t="shared" si="743"/>
        <v>Vencido</v>
      </c>
      <c r="AA1191" s="39">
        <v>46094</v>
      </c>
      <c r="AB1191" s="33">
        <f t="shared" si="744"/>
        <v>3</v>
      </c>
      <c r="AC1191" s="33">
        <f t="shared" si="745"/>
        <v>11</v>
      </c>
      <c r="AD1191" s="33">
        <f t="shared" si="746"/>
        <v>29</v>
      </c>
      <c r="AE1191" s="36">
        <f t="shared" si="747"/>
        <v>64274.400000000001</v>
      </c>
      <c r="AF1191" s="36">
        <f t="shared" si="748"/>
        <v>0</v>
      </c>
      <c r="AG1191" s="36">
        <f t="shared" si="749"/>
        <v>0</v>
      </c>
      <c r="AH1191" s="36">
        <f t="shared" si="750"/>
        <v>0</v>
      </c>
    </row>
    <row r="1192" spans="1:34" x14ac:dyDescent="0.35">
      <c r="A1192" s="31" t="s">
        <v>1020</v>
      </c>
      <c r="B1192" s="31" t="s">
        <v>1021</v>
      </c>
      <c r="C1192" s="31" t="s">
        <v>644</v>
      </c>
      <c r="D1192" s="31" t="s">
        <v>784</v>
      </c>
      <c r="E1192" s="30">
        <v>46009</v>
      </c>
      <c r="F1192" s="30">
        <v>46069</v>
      </c>
      <c r="G1192" s="31" t="s">
        <v>401</v>
      </c>
      <c r="H1192" s="31">
        <v>-271368.15061878844</v>
      </c>
      <c r="I1192" s="31">
        <v>-43418.904099006148</v>
      </c>
      <c r="J1192" s="31">
        <v>-314787.05471779458</v>
      </c>
      <c r="K1192" s="31">
        <v>-72453.600000000006</v>
      </c>
      <c r="L1192" s="31">
        <v>72453.600000000006</v>
      </c>
      <c r="M1192" s="31" t="s">
        <v>504</v>
      </c>
      <c r="N1192" s="31" t="s">
        <v>544</v>
      </c>
      <c r="O1192" s="83"/>
      <c r="P1192" s="65">
        <f t="shared" si="733"/>
        <v>60</v>
      </c>
      <c r="Q1192" t="str">
        <f t="shared" si="734"/>
        <v>Crédito</v>
      </c>
      <c r="R1192">
        <f t="shared" si="735"/>
        <v>16</v>
      </c>
      <c r="S1192">
        <f t="shared" si="736"/>
        <v>2</v>
      </c>
      <c r="T1192">
        <f t="shared" si="737"/>
        <v>2026</v>
      </c>
      <c r="U1192">
        <f t="shared" si="738"/>
        <v>18</v>
      </c>
      <c r="V1192">
        <f t="shared" si="739"/>
        <v>12</v>
      </c>
      <c r="W1192">
        <f t="shared" si="740"/>
        <v>2025</v>
      </c>
      <c r="X1192" s="59">
        <f t="shared" si="741"/>
        <v>271368.15061878844</v>
      </c>
      <c r="Y1192" s="59">
        <f t="shared" si="742"/>
        <v>314787.05471779458</v>
      </c>
      <c r="Z1192" t="str">
        <f t="shared" si="743"/>
        <v>Vencido</v>
      </c>
      <c r="AA1192" s="39">
        <v>46094</v>
      </c>
      <c r="AB1192" s="33">
        <f t="shared" si="744"/>
        <v>3</v>
      </c>
      <c r="AC1192" s="33">
        <f t="shared" si="745"/>
        <v>11</v>
      </c>
      <c r="AD1192" s="33">
        <f t="shared" si="746"/>
        <v>26</v>
      </c>
      <c r="AE1192" s="36">
        <f t="shared" si="747"/>
        <v>271368.15061878844</v>
      </c>
      <c r="AF1192" s="36">
        <f t="shared" si="748"/>
        <v>0</v>
      </c>
      <c r="AG1192" s="36">
        <f t="shared" si="749"/>
        <v>0</v>
      </c>
      <c r="AH1192" s="36">
        <f t="shared" si="750"/>
        <v>0</v>
      </c>
    </row>
    <row r="1193" spans="1:34" x14ac:dyDescent="0.35">
      <c r="A1193" s="31" t="s">
        <v>955</v>
      </c>
      <c r="B1193" s="31" t="s">
        <v>956</v>
      </c>
      <c r="C1193" s="31" t="s">
        <v>545</v>
      </c>
      <c r="D1193" s="31" t="s">
        <v>957</v>
      </c>
      <c r="E1193" s="30">
        <v>45932</v>
      </c>
      <c r="F1193" s="30">
        <v>45962</v>
      </c>
      <c r="G1193" s="31" t="s">
        <v>395</v>
      </c>
      <c r="H1193" s="31">
        <v>-14985</v>
      </c>
      <c r="I1193" s="31">
        <v>-2397.6</v>
      </c>
      <c r="J1193" s="31">
        <v>-17382.599999999999</v>
      </c>
      <c r="K1193" s="31">
        <v>-17382.599999999999</v>
      </c>
      <c r="L1193" s="31">
        <v>17382.599999999999</v>
      </c>
      <c r="M1193" s="31" t="s">
        <v>504</v>
      </c>
      <c r="N1193" s="31" t="s">
        <v>544</v>
      </c>
      <c r="P1193" s="65">
        <f t="shared" si="733"/>
        <v>30</v>
      </c>
      <c r="Q1193" t="str">
        <f t="shared" si="734"/>
        <v>Crédito</v>
      </c>
      <c r="R1193">
        <f t="shared" si="735"/>
        <v>1</v>
      </c>
      <c r="S1193">
        <f t="shared" si="736"/>
        <v>11</v>
      </c>
      <c r="T1193">
        <f t="shared" si="737"/>
        <v>2025</v>
      </c>
      <c r="U1193">
        <f t="shared" si="738"/>
        <v>2</v>
      </c>
      <c r="V1193">
        <f t="shared" si="739"/>
        <v>10</v>
      </c>
      <c r="W1193">
        <f t="shared" si="740"/>
        <v>2025</v>
      </c>
      <c r="X1193" s="59">
        <f t="shared" si="741"/>
        <v>14985</v>
      </c>
      <c r="Y1193" s="59">
        <f t="shared" si="742"/>
        <v>17382.599999999999</v>
      </c>
      <c r="Z1193" t="str">
        <f t="shared" si="743"/>
        <v>Vencido</v>
      </c>
      <c r="AA1193" s="39">
        <v>46094</v>
      </c>
      <c r="AB1193" s="33">
        <f t="shared" si="744"/>
        <v>3</v>
      </c>
      <c r="AC1193" s="33">
        <f t="shared" si="745"/>
        <v>11</v>
      </c>
      <c r="AD1193" s="33">
        <f t="shared" si="746"/>
        <v>133</v>
      </c>
      <c r="AE1193" s="36">
        <f t="shared" si="747"/>
        <v>0</v>
      </c>
      <c r="AF1193" s="36">
        <f t="shared" si="748"/>
        <v>0</v>
      </c>
      <c r="AG1193" s="36">
        <f t="shared" si="749"/>
        <v>14985</v>
      </c>
      <c r="AH1193" s="36">
        <f t="shared" si="750"/>
        <v>0</v>
      </c>
    </row>
    <row r="1194" spans="1:34" x14ac:dyDescent="0.35">
      <c r="A1194" s="31" t="s">
        <v>947</v>
      </c>
      <c r="B1194" s="31" t="s">
        <v>948</v>
      </c>
      <c r="C1194" s="31" t="s">
        <v>545</v>
      </c>
      <c r="D1194" s="31" t="s">
        <v>949</v>
      </c>
      <c r="E1194" s="30">
        <v>45927</v>
      </c>
      <c r="F1194" s="30">
        <v>45957</v>
      </c>
      <c r="G1194" s="31" t="s">
        <v>395</v>
      </c>
      <c r="H1194" s="31">
        <v>-7600</v>
      </c>
      <c r="I1194" s="31">
        <v>-1216</v>
      </c>
      <c r="J1194" s="31">
        <v>-8816</v>
      </c>
      <c r="K1194" s="31">
        <v>-8816</v>
      </c>
      <c r="L1194" s="31">
        <v>8816</v>
      </c>
      <c r="M1194" s="31" t="s">
        <v>504</v>
      </c>
      <c r="N1194" s="31" t="s">
        <v>544</v>
      </c>
      <c r="P1194" s="65">
        <f t="shared" si="733"/>
        <v>30</v>
      </c>
      <c r="Q1194" t="str">
        <f t="shared" si="734"/>
        <v>Crédito</v>
      </c>
      <c r="R1194">
        <f t="shared" si="735"/>
        <v>27</v>
      </c>
      <c r="S1194">
        <f t="shared" si="736"/>
        <v>10</v>
      </c>
      <c r="T1194">
        <f t="shared" si="737"/>
        <v>2025</v>
      </c>
      <c r="U1194">
        <f t="shared" si="738"/>
        <v>27</v>
      </c>
      <c r="V1194">
        <f t="shared" si="739"/>
        <v>9</v>
      </c>
      <c r="W1194">
        <f t="shared" si="740"/>
        <v>2025</v>
      </c>
      <c r="X1194" s="59">
        <f t="shared" si="741"/>
        <v>7600</v>
      </c>
      <c r="Y1194" s="59">
        <f t="shared" si="742"/>
        <v>8816</v>
      </c>
      <c r="Z1194" t="str">
        <f t="shared" si="743"/>
        <v>Vencido</v>
      </c>
      <c r="AA1194" s="39">
        <v>46094</v>
      </c>
      <c r="AB1194" s="33">
        <f t="shared" si="744"/>
        <v>3</v>
      </c>
      <c r="AC1194" s="33">
        <f t="shared" si="745"/>
        <v>11</v>
      </c>
      <c r="AD1194" s="33">
        <f t="shared" si="746"/>
        <v>138</v>
      </c>
      <c r="AE1194" s="36">
        <f t="shared" si="747"/>
        <v>0</v>
      </c>
      <c r="AF1194" s="36">
        <f t="shared" si="748"/>
        <v>0</v>
      </c>
      <c r="AG1194" s="36">
        <f t="shared" si="749"/>
        <v>7600</v>
      </c>
      <c r="AH1194" s="36">
        <f t="shared" si="750"/>
        <v>0</v>
      </c>
    </row>
    <row r="1195" spans="1:34" x14ac:dyDescent="0.35">
      <c r="A1195" s="31" t="s">
        <v>950</v>
      </c>
      <c r="B1195" s="31" t="s">
        <v>951</v>
      </c>
      <c r="C1195" s="31" t="s">
        <v>920</v>
      </c>
      <c r="D1195" s="31" t="s">
        <v>952</v>
      </c>
      <c r="E1195" s="30">
        <v>45924</v>
      </c>
      <c r="F1195" s="30">
        <v>45954</v>
      </c>
      <c r="G1195" s="31" t="s">
        <v>395</v>
      </c>
      <c r="H1195" s="31">
        <v>-2499.98</v>
      </c>
      <c r="I1195" s="31"/>
      <c r="J1195" s="31">
        <v>-2499.98</v>
      </c>
      <c r="K1195" s="31">
        <v>-2499.98</v>
      </c>
      <c r="L1195" s="31">
        <v>2499.98</v>
      </c>
      <c r="M1195" s="31" t="s">
        <v>504</v>
      </c>
      <c r="N1195" s="31" t="s">
        <v>544</v>
      </c>
      <c r="P1195" s="65">
        <f t="shared" si="733"/>
        <v>30</v>
      </c>
      <c r="Q1195" t="str">
        <f t="shared" si="734"/>
        <v>Crédito</v>
      </c>
      <c r="R1195">
        <f t="shared" si="735"/>
        <v>24</v>
      </c>
      <c r="S1195">
        <f t="shared" si="736"/>
        <v>10</v>
      </c>
      <c r="T1195">
        <f t="shared" si="737"/>
        <v>2025</v>
      </c>
      <c r="U1195">
        <f t="shared" si="738"/>
        <v>24</v>
      </c>
      <c r="V1195">
        <f t="shared" si="739"/>
        <v>9</v>
      </c>
      <c r="W1195">
        <f t="shared" si="740"/>
        <v>2025</v>
      </c>
      <c r="X1195" s="59">
        <f t="shared" si="741"/>
        <v>2499.98</v>
      </c>
      <c r="Y1195" s="59">
        <f t="shared" si="742"/>
        <v>2499.98</v>
      </c>
      <c r="Z1195" t="str">
        <f t="shared" si="743"/>
        <v>Vencido</v>
      </c>
      <c r="AA1195" s="39">
        <v>46094</v>
      </c>
      <c r="AB1195" s="33">
        <f t="shared" si="744"/>
        <v>3</v>
      </c>
      <c r="AC1195" s="33">
        <f t="shared" si="745"/>
        <v>11</v>
      </c>
      <c r="AD1195" s="33">
        <f t="shared" si="746"/>
        <v>141</v>
      </c>
      <c r="AE1195" s="36">
        <f t="shared" si="747"/>
        <v>0</v>
      </c>
      <c r="AF1195" s="36">
        <f t="shared" si="748"/>
        <v>0</v>
      </c>
      <c r="AG1195" s="36">
        <f t="shared" si="749"/>
        <v>2499.98</v>
      </c>
      <c r="AH1195" s="36">
        <f t="shared" si="750"/>
        <v>0</v>
      </c>
    </row>
    <row r="1196" spans="1:34" x14ac:dyDescent="0.35">
      <c r="A1196" s="31" t="s">
        <v>938</v>
      </c>
      <c r="B1196" s="31" t="s">
        <v>939</v>
      </c>
      <c r="C1196" s="31" t="s">
        <v>545</v>
      </c>
      <c r="D1196" s="31" t="s">
        <v>940</v>
      </c>
      <c r="E1196" s="30">
        <v>45923</v>
      </c>
      <c r="F1196" s="30">
        <v>45953</v>
      </c>
      <c r="G1196" s="31" t="s">
        <v>401</v>
      </c>
      <c r="H1196" s="31">
        <v>-23857.03</v>
      </c>
      <c r="I1196" s="31">
        <v>-3817.12</v>
      </c>
      <c r="J1196" s="31">
        <v>-27674.15</v>
      </c>
      <c r="K1196" s="31">
        <v>-1503.36</v>
      </c>
      <c r="L1196" s="31">
        <v>1503.36</v>
      </c>
      <c r="M1196" s="31" t="s">
        <v>504</v>
      </c>
      <c r="N1196" s="31" t="s">
        <v>544</v>
      </c>
      <c r="P1196" s="65">
        <f t="shared" si="733"/>
        <v>30</v>
      </c>
      <c r="Q1196" t="str">
        <f t="shared" si="734"/>
        <v>Crédito</v>
      </c>
      <c r="R1196">
        <f t="shared" si="735"/>
        <v>23</v>
      </c>
      <c r="S1196">
        <f t="shared" si="736"/>
        <v>10</v>
      </c>
      <c r="T1196">
        <f t="shared" si="737"/>
        <v>2025</v>
      </c>
      <c r="U1196">
        <f t="shared" si="738"/>
        <v>23</v>
      </c>
      <c r="V1196">
        <f t="shared" si="739"/>
        <v>9</v>
      </c>
      <c r="W1196">
        <f t="shared" si="740"/>
        <v>2025</v>
      </c>
      <c r="X1196" s="59">
        <f t="shared" si="741"/>
        <v>23857.03</v>
      </c>
      <c r="Y1196" s="59">
        <f t="shared" si="742"/>
        <v>27674.15</v>
      </c>
      <c r="Z1196" t="str">
        <f t="shared" si="743"/>
        <v>Vencido</v>
      </c>
      <c r="AA1196" s="39">
        <v>46094</v>
      </c>
      <c r="AB1196" s="33">
        <f t="shared" si="744"/>
        <v>3</v>
      </c>
      <c r="AC1196" s="33">
        <f t="shared" si="745"/>
        <v>11</v>
      </c>
      <c r="AD1196" s="33">
        <f t="shared" si="746"/>
        <v>142</v>
      </c>
      <c r="AE1196" s="36">
        <f t="shared" si="747"/>
        <v>0</v>
      </c>
      <c r="AF1196" s="36">
        <f t="shared" si="748"/>
        <v>0</v>
      </c>
      <c r="AG1196" s="36">
        <f t="shared" si="749"/>
        <v>23857.03</v>
      </c>
      <c r="AH1196" s="36">
        <f t="shared" si="750"/>
        <v>0</v>
      </c>
    </row>
    <row r="1197" spans="1:34" x14ac:dyDescent="0.35">
      <c r="A1197" s="31" t="s">
        <v>927</v>
      </c>
      <c r="B1197" s="31" t="s">
        <v>928</v>
      </c>
      <c r="C1197" s="31" t="s">
        <v>545</v>
      </c>
      <c r="D1197" s="31" t="s">
        <v>929</v>
      </c>
      <c r="E1197" s="30">
        <v>45905</v>
      </c>
      <c r="F1197" s="30">
        <v>45935</v>
      </c>
      <c r="G1197" s="31" t="s">
        <v>401</v>
      </c>
      <c r="H1197" s="31">
        <v>-7240.47</v>
      </c>
      <c r="I1197" s="31">
        <v>-1158.48</v>
      </c>
      <c r="J1197" s="31">
        <v>-8398.9500000000007</v>
      </c>
      <c r="K1197" s="31">
        <v>-447.76</v>
      </c>
      <c r="L1197" s="31">
        <v>447.76</v>
      </c>
      <c r="M1197" s="31" t="s">
        <v>504</v>
      </c>
      <c r="N1197" s="31" t="s">
        <v>544</v>
      </c>
      <c r="P1197" s="65">
        <f t="shared" si="733"/>
        <v>30</v>
      </c>
      <c r="Q1197" t="str">
        <f t="shared" si="734"/>
        <v>Crédito</v>
      </c>
      <c r="R1197">
        <f t="shared" si="735"/>
        <v>5</v>
      </c>
      <c r="S1197">
        <f t="shared" si="736"/>
        <v>10</v>
      </c>
      <c r="T1197">
        <f t="shared" si="737"/>
        <v>2025</v>
      </c>
      <c r="U1197">
        <f t="shared" si="738"/>
        <v>5</v>
      </c>
      <c r="V1197">
        <f t="shared" si="739"/>
        <v>9</v>
      </c>
      <c r="W1197">
        <f t="shared" si="740"/>
        <v>2025</v>
      </c>
      <c r="X1197" s="59">
        <f t="shared" si="741"/>
        <v>7240.47</v>
      </c>
      <c r="Y1197" s="59">
        <f t="shared" si="742"/>
        <v>8398.9500000000007</v>
      </c>
      <c r="Z1197" t="str">
        <f t="shared" si="743"/>
        <v>Vencido</v>
      </c>
      <c r="AA1197" s="39">
        <v>46094</v>
      </c>
      <c r="AB1197" s="33">
        <f t="shared" si="744"/>
        <v>3</v>
      </c>
      <c r="AC1197" s="33">
        <f t="shared" si="745"/>
        <v>11</v>
      </c>
      <c r="AD1197" s="33">
        <f t="shared" si="746"/>
        <v>160</v>
      </c>
      <c r="AE1197" s="36">
        <f t="shared" si="747"/>
        <v>0</v>
      </c>
      <c r="AF1197" s="36">
        <f t="shared" si="748"/>
        <v>0</v>
      </c>
      <c r="AG1197" s="36">
        <f t="shared" si="749"/>
        <v>7240.47</v>
      </c>
      <c r="AH1197" s="36">
        <f t="shared" si="750"/>
        <v>0</v>
      </c>
    </row>
    <row r="1198" spans="1:34" x14ac:dyDescent="0.35">
      <c r="A1198" s="31" t="s">
        <v>930</v>
      </c>
      <c r="B1198" s="31" t="s">
        <v>928</v>
      </c>
      <c r="C1198" s="31" t="s">
        <v>545</v>
      </c>
      <c r="D1198" s="31" t="s">
        <v>931</v>
      </c>
      <c r="E1198" s="30">
        <v>45904</v>
      </c>
      <c r="F1198" s="30">
        <v>45934</v>
      </c>
      <c r="G1198" s="31" t="s">
        <v>401</v>
      </c>
      <c r="H1198" s="31">
        <v>-21639.89</v>
      </c>
      <c r="I1198" s="31">
        <v>-3462.38</v>
      </c>
      <c r="J1198" s="31">
        <v>-25102.27</v>
      </c>
      <c r="K1198" s="31">
        <v>-1343.28</v>
      </c>
      <c r="L1198" s="31">
        <v>1343.28</v>
      </c>
      <c r="M1198" s="31" t="s">
        <v>504</v>
      </c>
      <c r="N1198" s="31" t="s">
        <v>544</v>
      </c>
      <c r="P1198" s="65">
        <f t="shared" si="733"/>
        <v>30</v>
      </c>
      <c r="Q1198" t="str">
        <f t="shared" si="734"/>
        <v>Crédito</v>
      </c>
      <c r="R1198">
        <f t="shared" si="735"/>
        <v>4</v>
      </c>
      <c r="S1198">
        <f t="shared" si="736"/>
        <v>10</v>
      </c>
      <c r="T1198">
        <f t="shared" si="737"/>
        <v>2025</v>
      </c>
      <c r="U1198">
        <f t="shared" si="738"/>
        <v>4</v>
      </c>
      <c r="V1198">
        <f t="shared" si="739"/>
        <v>9</v>
      </c>
      <c r="W1198">
        <f t="shared" si="740"/>
        <v>2025</v>
      </c>
      <c r="X1198" s="59">
        <f t="shared" si="741"/>
        <v>21639.89</v>
      </c>
      <c r="Y1198" s="59">
        <f t="shared" si="742"/>
        <v>25102.27</v>
      </c>
      <c r="Z1198" t="str">
        <f t="shared" si="743"/>
        <v>Vencido</v>
      </c>
      <c r="AA1198" s="39">
        <v>46094</v>
      </c>
      <c r="AB1198" s="33">
        <f t="shared" si="744"/>
        <v>3</v>
      </c>
      <c r="AC1198" s="33">
        <f t="shared" si="745"/>
        <v>11</v>
      </c>
      <c r="AD1198" s="33">
        <f t="shared" si="746"/>
        <v>161</v>
      </c>
      <c r="AE1198" s="36">
        <f t="shared" si="747"/>
        <v>0</v>
      </c>
      <c r="AF1198" s="36">
        <f t="shared" si="748"/>
        <v>0</v>
      </c>
      <c r="AG1198" s="36">
        <f t="shared" si="749"/>
        <v>21639.89</v>
      </c>
      <c r="AH1198" s="36">
        <f t="shared" si="750"/>
        <v>0</v>
      </c>
    </row>
    <row r="1199" spans="1:34" x14ac:dyDescent="0.35">
      <c r="A1199" s="31" t="s">
        <v>932</v>
      </c>
      <c r="B1199" s="31" t="s">
        <v>933</v>
      </c>
      <c r="C1199" s="31" t="s">
        <v>920</v>
      </c>
      <c r="D1199" s="31" t="s">
        <v>934</v>
      </c>
      <c r="E1199" s="30">
        <v>45909</v>
      </c>
      <c r="F1199" s="30">
        <v>45939</v>
      </c>
      <c r="G1199" s="31" t="s">
        <v>395</v>
      </c>
      <c r="H1199" s="31">
        <v>-5000</v>
      </c>
      <c r="I1199" s="31"/>
      <c r="J1199" s="31">
        <v>-5000</v>
      </c>
      <c r="K1199" s="31">
        <v>-5000</v>
      </c>
      <c r="L1199" s="31">
        <v>5000</v>
      </c>
      <c r="M1199" s="31" t="s">
        <v>504</v>
      </c>
      <c r="N1199" s="31" t="s">
        <v>544</v>
      </c>
      <c r="P1199" s="65">
        <f t="shared" si="733"/>
        <v>30</v>
      </c>
      <c r="Q1199" t="str">
        <f t="shared" si="734"/>
        <v>Crédito</v>
      </c>
      <c r="R1199">
        <f t="shared" si="735"/>
        <v>9</v>
      </c>
      <c r="S1199">
        <f t="shared" si="736"/>
        <v>10</v>
      </c>
      <c r="T1199">
        <f t="shared" si="737"/>
        <v>2025</v>
      </c>
      <c r="U1199">
        <f t="shared" si="738"/>
        <v>9</v>
      </c>
      <c r="V1199">
        <f t="shared" si="739"/>
        <v>9</v>
      </c>
      <c r="W1199">
        <f t="shared" si="740"/>
        <v>2025</v>
      </c>
      <c r="X1199" s="59">
        <f t="shared" si="741"/>
        <v>5000</v>
      </c>
      <c r="Y1199" s="59">
        <f t="shared" si="742"/>
        <v>5000</v>
      </c>
      <c r="Z1199" t="str">
        <f t="shared" si="743"/>
        <v>Vencido</v>
      </c>
      <c r="AA1199" s="39">
        <v>46094</v>
      </c>
      <c r="AB1199" s="33">
        <f t="shared" si="744"/>
        <v>3</v>
      </c>
      <c r="AC1199" s="33">
        <f t="shared" si="745"/>
        <v>11</v>
      </c>
      <c r="AD1199" s="33">
        <f t="shared" si="746"/>
        <v>156</v>
      </c>
      <c r="AE1199" s="36">
        <f t="shared" si="747"/>
        <v>0</v>
      </c>
      <c r="AF1199" s="36">
        <f t="shared" si="748"/>
        <v>0</v>
      </c>
      <c r="AG1199" s="36">
        <f t="shared" si="749"/>
        <v>5000</v>
      </c>
      <c r="AH1199" s="36">
        <f t="shared" si="750"/>
        <v>0</v>
      </c>
    </row>
    <row r="1200" spans="1:34" x14ac:dyDescent="0.35">
      <c r="A1200" s="13" t="s">
        <v>923</v>
      </c>
      <c r="B1200" s="13" t="s">
        <v>924</v>
      </c>
      <c r="C1200" s="13" t="s">
        <v>545</v>
      </c>
      <c r="D1200" s="13" t="s">
        <v>925</v>
      </c>
      <c r="E1200" s="70">
        <v>45903</v>
      </c>
      <c r="F1200" s="70">
        <v>45933</v>
      </c>
      <c r="G1200" s="13" t="s">
        <v>401</v>
      </c>
      <c r="H1200" s="13">
        <v>-24244.53</v>
      </c>
      <c r="I1200" s="13">
        <v>-3879.12</v>
      </c>
      <c r="J1200" s="13">
        <v>-28123.65</v>
      </c>
      <c r="K1200" s="13">
        <v>-1503.36</v>
      </c>
      <c r="L1200" s="13">
        <v>1503.36</v>
      </c>
      <c r="M1200" s="13" t="s">
        <v>504</v>
      </c>
      <c r="N1200" s="31" t="s">
        <v>544</v>
      </c>
      <c r="P1200" s="65">
        <f t="shared" si="733"/>
        <v>30</v>
      </c>
      <c r="Q1200" t="str">
        <f t="shared" si="734"/>
        <v>Crédito</v>
      </c>
      <c r="R1200">
        <f t="shared" si="735"/>
        <v>3</v>
      </c>
      <c r="S1200">
        <f t="shared" si="736"/>
        <v>10</v>
      </c>
      <c r="T1200">
        <f t="shared" si="737"/>
        <v>2025</v>
      </c>
      <c r="U1200">
        <f t="shared" si="738"/>
        <v>3</v>
      </c>
      <c r="V1200">
        <f t="shared" si="739"/>
        <v>9</v>
      </c>
      <c r="W1200">
        <f t="shared" si="740"/>
        <v>2025</v>
      </c>
      <c r="X1200" s="59">
        <f t="shared" si="741"/>
        <v>24244.53</v>
      </c>
      <c r="Y1200" s="59">
        <f t="shared" si="742"/>
        <v>28123.65</v>
      </c>
      <c r="Z1200" t="str">
        <f t="shared" si="743"/>
        <v>Vencido</v>
      </c>
      <c r="AA1200" s="39">
        <v>46094</v>
      </c>
      <c r="AB1200" s="33">
        <f t="shared" si="744"/>
        <v>3</v>
      </c>
      <c r="AC1200" s="33">
        <f t="shared" si="745"/>
        <v>11</v>
      </c>
      <c r="AD1200" s="33">
        <f t="shared" si="746"/>
        <v>162</v>
      </c>
      <c r="AE1200" s="36">
        <f t="shared" si="747"/>
        <v>0</v>
      </c>
      <c r="AF1200" s="36">
        <f t="shared" si="748"/>
        <v>0</v>
      </c>
      <c r="AG1200" s="36">
        <f t="shared" si="749"/>
        <v>24244.53</v>
      </c>
      <c r="AH1200" s="36">
        <f t="shared" si="750"/>
        <v>0</v>
      </c>
    </row>
    <row r="1201" spans="1:34" x14ac:dyDescent="0.35">
      <c r="A1201" s="13" t="s">
        <v>905</v>
      </c>
      <c r="B1201" s="13" t="s">
        <v>906</v>
      </c>
      <c r="C1201" s="13" t="s">
        <v>545</v>
      </c>
      <c r="D1201" s="13" t="s">
        <v>907</v>
      </c>
      <c r="E1201" s="70">
        <v>45888</v>
      </c>
      <c r="F1201" s="70">
        <v>45918</v>
      </c>
      <c r="G1201" s="13" t="s">
        <v>395</v>
      </c>
      <c r="H1201" s="13">
        <v>-12600</v>
      </c>
      <c r="I1201" s="13">
        <v>-2016</v>
      </c>
      <c r="J1201" s="13">
        <v>-14616</v>
      </c>
      <c r="K1201" s="13">
        <v>-14616</v>
      </c>
      <c r="L1201" s="13">
        <v>14616</v>
      </c>
      <c r="M1201" s="13" t="s">
        <v>504</v>
      </c>
      <c r="N1201" s="31" t="s">
        <v>544</v>
      </c>
      <c r="P1201" s="65">
        <f t="shared" si="733"/>
        <v>30</v>
      </c>
      <c r="Q1201" t="str">
        <f t="shared" si="734"/>
        <v>Crédito</v>
      </c>
      <c r="R1201">
        <f t="shared" si="735"/>
        <v>18</v>
      </c>
      <c r="S1201">
        <f t="shared" si="736"/>
        <v>9</v>
      </c>
      <c r="T1201">
        <f t="shared" si="737"/>
        <v>2025</v>
      </c>
      <c r="U1201">
        <f t="shared" si="738"/>
        <v>19</v>
      </c>
      <c r="V1201">
        <f t="shared" si="739"/>
        <v>8</v>
      </c>
      <c r="W1201">
        <f t="shared" si="740"/>
        <v>2025</v>
      </c>
      <c r="X1201" s="59">
        <f t="shared" si="741"/>
        <v>12600</v>
      </c>
      <c r="Y1201" s="59">
        <f t="shared" si="742"/>
        <v>14616</v>
      </c>
      <c r="Z1201" t="str">
        <f t="shared" si="743"/>
        <v>Vencido</v>
      </c>
      <c r="AA1201" s="39">
        <v>46094</v>
      </c>
      <c r="AB1201" s="33">
        <f t="shared" si="744"/>
        <v>3</v>
      </c>
      <c r="AC1201" s="33">
        <f t="shared" si="745"/>
        <v>11</v>
      </c>
      <c r="AD1201" s="33">
        <f t="shared" si="746"/>
        <v>177</v>
      </c>
      <c r="AE1201" s="36">
        <f t="shared" si="747"/>
        <v>0</v>
      </c>
      <c r="AF1201" s="36">
        <f t="shared" si="748"/>
        <v>0</v>
      </c>
      <c r="AG1201" s="36">
        <f t="shared" si="749"/>
        <v>12600</v>
      </c>
      <c r="AH1201" s="36">
        <f t="shared" si="750"/>
        <v>0</v>
      </c>
    </row>
    <row r="1202" spans="1:34" x14ac:dyDescent="0.35">
      <c r="A1202" s="13" t="s">
        <v>908</v>
      </c>
      <c r="B1202" s="13" t="s">
        <v>909</v>
      </c>
      <c r="C1202" s="13" t="s">
        <v>545</v>
      </c>
      <c r="D1202" s="13" t="s">
        <v>910</v>
      </c>
      <c r="E1202" s="70">
        <v>45888</v>
      </c>
      <c r="F1202" s="70">
        <v>45918</v>
      </c>
      <c r="G1202" s="13" t="s">
        <v>395</v>
      </c>
      <c r="H1202" s="13">
        <v>-21000</v>
      </c>
      <c r="I1202" s="13">
        <v>-3360</v>
      </c>
      <c r="J1202" s="13">
        <v>-24360</v>
      </c>
      <c r="K1202" s="13">
        <v>-24360</v>
      </c>
      <c r="L1202" s="13">
        <v>24360</v>
      </c>
      <c r="M1202" s="13" t="s">
        <v>504</v>
      </c>
      <c r="N1202" s="31" t="s">
        <v>544</v>
      </c>
      <c r="P1202" s="65">
        <f t="shared" si="733"/>
        <v>30</v>
      </c>
      <c r="Q1202" t="str">
        <f t="shared" si="734"/>
        <v>Crédito</v>
      </c>
      <c r="R1202">
        <f t="shared" si="735"/>
        <v>18</v>
      </c>
      <c r="S1202">
        <f t="shared" si="736"/>
        <v>9</v>
      </c>
      <c r="T1202">
        <f t="shared" si="737"/>
        <v>2025</v>
      </c>
      <c r="U1202">
        <f t="shared" si="738"/>
        <v>19</v>
      </c>
      <c r="V1202">
        <f t="shared" si="739"/>
        <v>8</v>
      </c>
      <c r="W1202">
        <f t="shared" si="740"/>
        <v>2025</v>
      </c>
      <c r="X1202" s="59">
        <f t="shared" si="741"/>
        <v>21000</v>
      </c>
      <c r="Y1202" s="59">
        <f t="shared" si="742"/>
        <v>24360</v>
      </c>
      <c r="Z1202" t="str">
        <f t="shared" si="743"/>
        <v>Vencido</v>
      </c>
      <c r="AA1202" s="39">
        <v>46094</v>
      </c>
      <c r="AB1202" s="33">
        <f t="shared" si="744"/>
        <v>3</v>
      </c>
      <c r="AC1202" s="33">
        <f t="shared" si="745"/>
        <v>11</v>
      </c>
      <c r="AD1202" s="33">
        <f t="shared" si="746"/>
        <v>177</v>
      </c>
      <c r="AE1202" s="36">
        <f t="shared" si="747"/>
        <v>0</v>
      </c>
      <c r="AF1202" s="36">
        <f t="shared" si="748"/>
        <v>0</v>
      </c>
      <c r="AG1202" s="36">
        <f t="shared" si="749"/>
        <v>21000</v>
      </c>
      <c r="AH1202" s="36">
        <f t="shared" si="750"/>
        <v>0</v>
      </c>
    </row>
    <row r="1203" spans="1:34" x14ac:dyDescent="0.35">
      <c r="A1203" s="13" t="s">
        <v>911</v>
      </c>
      <c r="B1203" s="13" t="s">
        <v>912</v>
      </c>
      <c r="C1203" s="13" t="s">
        <v>545</v>
      </c>
      <c r="D1203" s="13" t="s">
        <v>913</v>
      </c>
      <c r="E1203" s="70">
        <v>45881</v>
      </c>
      <c r="F1203" s="70">
        <v>45911</v>
      </c>
      <c r="G1203" s="13" t="s">
        <v>395</v>
      </c>
      <c r="H1203" s="13">
        <v>-7600</v>
      </c>
      <c r="I1203" s="13">
        <v>-1216</v>
      </c>
      <c r="J1203" s="13">
        <v>-8816</v>
      </c>
      <c r="K1203" s="13">
        <v>-8816</v>
      </c>
      <c r="L1203" s="13">
        <v>8816</v>
      </c>
      <c r="M1203" s="13" t="s">
        <v>504</v>
      </c>
      <c r="N1203" s="31" t="s">
        <v>544</v>
      </c>
      <c r="P1203" s="65">
        <f t="shared" si="733"/>
        <v>30</v>
      </c>
      <c r="Q1203" t="str">
        <f t="shared" si="734"/>
        <v>Crédito</v>
      </c>
      <c r="R1203">
        <f t="shared" si="735"/>
        <v>11</v>
      </c>
      <c r="S1203">
        <f t="shared" si="736"/>
        <v>9</v>
      </c>
      <c r="T1203">
        <f t="shared" si="737"/>
        <v>2025</v>
      </c>
      <c r="U1203">
        <f t="shared" si="738"/>
        <v>12</v>
      </c>
      <c r="V1203">
        <f t="shared" si="739"/>
        <v>8</v>
      </c>
      <c r="W1203">
        <f t="shared" si="740"/>
        <v>2025</v>
      </c>
      <c r="X1203" s="59">
        <f t="shared" si="741"/>
        <v>7600</v>
      </c>
      <c r="Y1203" s="59">
        <f t="shared" si="742"/>
        <v>8816</v>
      </c>
      <c r="Z1203" t="str">
        <f t="shared" si="743"/>
        <v>Vencido</v>
      </c>
      <c r="AA1203" s="39">
        <v>46094</v>
      </c>
      <c r="AB1203" s="33">
        <f t="shared" si="744"/>
        <v>3</v>
      </c>
      <c r="AC1203" s="33">
        <f t="shared" si="745"/>
        <v>11</v>
      </c>
      <c r="AD1203" s="33">
        <f t="shared" si="746"/>
        <v>184</v>
      </c>
      <c r="AE1203" s="36">
        <f t="shared" si="747"/>
        <v>0</v>
      </c>
      <c r="AF1203" s="36">
        <f t="shared" si="748"/>
        <v>0</v>
      </c>
      <c r="AG1203" s="36">
        <f t="shared" si="749"/>
        <v>7600</v>
      </c>
      <c r="AH1203" s="36">
        <f t="shared" si="750"/>
        <v>0</v>
      </c>
    </row>
    <row r="1204" spans="1:34" x14ac:dyDescent="0.35">
      <c r="A1204" s="13" t="s">
        <v>914</v>
      </c>
      <c r="B1204" s="13" t="s">
        <v>915</v>
      </c>
      <c r="C1204" s="13" t="s">
        <v>545</v>
      </c>
      <c r="D1204" s="13" t="s">
        <v>916</v>
      </c>
      <c r="E1204" s="70">
        <v>45883</v>
      </c>
      <c r="F1204" s="70">
        <v>45913</v>
      </c>
      <c r="G1204" s="13" t="s">
        <v>401</v>
      </c>
      <c r="H1204" s="13">
        <v>-7416.85</v>
      </c>
      <c r="I1204" s="13">
        <v>-1186.7</v>
      </c>
      <c r="J1204" s="13">
        <v>-8603.5499999999993</v>
      </c>
      <c r="K1204" s="13">
        <v>-461.68</v>
      </c>
      <c r="L1204" s="13">
        <v>461.68</v>
      </c>
      <c r="M1204" s="13" t="s">
        <v>504</v>
      </c>
      <c r="N1204" s="31" t="s">
        <v>544</v>
      </c>
      <c r="P1204" s="65">
        <f t="shared" si="733"/>
        <v>30</v>
      </c>
      <c r="Q1204" t="str">
        <f t="shared" si="734"/>
        <v>Crédito</v>
      </c>
      <c r="R1204">
        <f t="shared" si="735"/>
        <v>13</v>
      </c>
      <c r="S1204">
        <f t="shared" si="736"/>
        <v>9</v>
      </c>
      <c r="T1204">
        <f t="shared" si="737"/>
        <v>2025</v>
      </c>
      <c r="U1204">
        <f t="shared" si="738"/>
        <v>14</v>
      </c>
      <c r="V1204">
        <f t="shared" si="739"/>
        <v>8</v>
      </c>
      <c r="W1204">
        <f t="shared" si="740"/>
        <v>2025</v>
      </c>
      <c r="X1204" s="59">
        <f t="shared" si="741"/>
        <v>7416.85</v>
      </c>
      <c r="Y1204" s="59">
        <f t="shared" si="742"/>
        <v>8603.5499999999993</v>
      </c>
      <c r="Z1204" t="str">
        <f t="shared" si="743"/>
        <v>Vencido</v>
      </c>
      <c r="AA1204" s="39">
        <v>46094</v>
      </c>
      <c r="AB1204" s="33">
        <f t="shared" si="744"/>
        <v>3</v>
      </c>
      <c r="AC1204" s="33">
        <f t="shared" si="745"/>
        <v>11</v>
      </c>
      <c r="AD1204" s="33">
        <f t="shared" si="746"/>
        <v>182</v>
      </c>
      <c r="AE1204" s="36">
        <f t="shared" si="747"/>
        <v>0</v>
      </c>
      <c r="AF1204" s="36">
        <f t="shared" si="748"/>
        <v>0</v>
      </c>
      <c r="AG1204" s="36">
        <f t="shared" si="749"/>
        <v>7416.85</v>
      </c>
      <c r="AH1204" s="36">
        <f t="shared" si="750"/>
        <v>0</v>
      </c>
    </row>
    <row r="1205" spans="1:34" x14ac:dyDescent="0.35">
      <c r="A1205" s="13" t="s">
        <v>917</v>
      </c>
      <c r="B1205" s="13" t="s">
        <v>918</v>
      </c>
      <c r="C1205" s="13" t="s">
        <v>545</v>
      </c>
      <c r="D1205" s="13" t="s">
        <v>919</v>
      </c>
      <c r="E1205" s="70">
        <v>45883</v>
      </c>
      <c r="F1205" s="70">
        <v>45913</v>
      </c>
      <c r="G1205" s="13" t="s">
        <v>395</v>
      </c>
      <c r="H1205" s="13">
        <v>-11220</v>
      </c>
      <c r="I1205" s="13">
        <v>-1795.2</v>
      </c>
      <c r="J1205" s="13">
        <v>-13015.2</v>
      </c>
      <c r="K1205" s="13">
        <v>-13015.2</v>
      </c>
      <c r="L1205" s="13">
        <v>13015.2</v>
      </c>
      <c r="M1205" s="13" t="s">
        <v>504</v>
      </c>
      <c r="N1205" s="31" t="s">
        <v>544</v>
      </c>
      <c r="P1205" s="65">
        <f t="shared" si="733"/>
        <v>30</v>
      </c>
      <c r="Q1205" t="str">
        <f t="shared" si="734"/>
        <v>Crédito</v>
      </c>
      <c r="R1205">
        <f t="shared" si="735"/>
        <v>13</v>
      </c>
      <c r="S1205">
        <f t="shared" si="736"/>
        <v>9</v>
      </c>
      <c r="T1205">
        <f t="shared" si="737"/>
        <v>2025</v>
      </c>
      <c r="U1205">
        <f t="shared" si="738"/>
        <v>14</v>
      </c>
      <c r="V1205">
        <f t="shared" si="739"/>
        <v>8</v>
      </c>
      <c r="W1205">
        <f t="shared" si="740"/>
        <v>2025</v>
      </c>
      <c r="X1205" s="59">
        <f t="shared" si="741"/>
        <v>11220</v>
      </c>
      <c r="Y1205" s="59">
        <f t="shared" si="742"/>
        <v>13015.2</v>
      </c>
      <c r="Z1205" t="str">
        <f t="shared" si="743"/>
        <v>Vencido</v>
      </c>
      <c r="AA1205" s="39">
        <v>46094</v>
      </c>
      <c r="AB1205" s="33">
        <f t="shared" si="744"/>
        <v>3</v>
      </c>
      <c r="AC1205" s="33">
        <f t="shared" si="745"/>
        <v>11</v>
      </c>
      <c r="AD1205" s="33">
        <f t="shared" si="746"/>
        <v>182</v>
      </c>
      <c r="AE1205" s="36">
        <f t="shared" si="747"/>
        <v>0</v>
      </c>
      <c r="AF1205" s="36">
        <f t="shared" si="748"/>
        <v>0</v>
      </c>
      <c r="AG1205" s="36">
        <f t="shared" si="749"/>
        <v>11220</v>
      </c>
      <c r="AH1205" s="36">
        <f t="shared" si="750"/>
        <v>0</v>
      </c>
    </row>
    <row r="1206" spans="1:34" x14ac:dyDescent="0.35">
      <c r="A1206" s="31" t="s">
        <v>891</v>
      </c>
      <c r="B1206" s="31" t="s">
        <v>892</v>
      </c>
      <c r="C1206" s="31" t="s">
        <v>406</v>
      </c>
      <c r="D1206" s="31" t="s">
        <v>893</v>
      </c>
      <c r="E1206" s="30">
        <v>45882</v>
      </c>
      <c r="F1206" s="30">
        <v>45912</v>
      </c>
      <c r="G1206" s="31" t="s">
        <v>395</v>
      </c>
      <c r="H1206" s="31">
        <v>-12540</v>
      </c>
      <c r="I1206" s="31">
        <v>-1849.65</v>
      </c>
      <c r="J1206" s="31">
        <v>-14389.65</v>
      </c>
      <c r="K1206" s="31">
        <v>-14389.65</v>
      </c>
      <c r="L1206" s="31">
        <v>14389.65</v>
      </c>
      <c r="M1206" s="31" t="s">
        <v>504</v>
      </c>
      <c r="N1206" s="31" t="s">
        <v>544</v>
      </c>
      <c r="P1206" s="65">
        <f t="shared" si="733"/>
        <v>30</v>
      </c>
      <c r="Q1206" t="str">
        <f t="shared" si="734"/>
        <v>Crédito</v>
      </c>
      <c r="R1206">
        <f t="shared" si="735"/>
        <v>12</v>
      </c>
      <c r="S1206">
        <f t="shared" si="736"/>
        <v>9</v>
      </c>
      <c r="T1206">
        <f t="shared" si="737"/>
        <v>2025</v>
      </c>
      <c r="U1206">
        <f t="shared" si="738"/>
        <v>13</v>
      </c>
      <c r="V1206">
        <f t="shared" si="739"/>
        <v>8</v>
      </c>
      <c r="W1206">
        <f t="shared" si="740"/>
        <v>2025</v>
      </c>
      <c r="X1206" s="59">
        <f t="shared" si="741"/>
        <v>12540</v>
      </c>
      <c r="Y1206" s="59">
        <f t="shared" si="742"/>
        <v>14389.65</v>
      </c>
      <c r="Z1206" t="str">
        <f t="shared" si="743"/>
        <v>Vencido</v>
      </c>
      <c r="AA1206" s="39">
        <v>46094</v>
      </c>
      <c r="AB1206" s="33">
        <f t="shared" si="744"/>
        <v>3</v>
      </c>
      <c r="AC1206" s="33">
        <f t="shared" si="745"/>
        <v>11</v>
      </c>
      <c r="AD1206" s="33">
        <f t="shared" si="746"/>
        <v>183</v>
      </c>
      <c r="AE1206" s="36">
        <f t="shared" si="747"/>
        <v>0</v>
      </c>
      <c r="AF1206" s="36">
        <f t="shared" si="748"/>
        <v>0</v>
      </c>
      <c r="AG1206" s="36">
        <f t="shared" si="749"/>
        <v>12540</v>
      </c>
      <c r="AH1206" s="36">
        <f t="shared" si="750"/>
        <v>0</v>
      </c>
    </row>
    <row r="1207" spans="1:34" x14ac:dyDescent="0.35">
      <c r="A1207" s="31" t="s">
        <v>894</v>
      </c>
      <c r="B1207" s="31" t="s">
        <v>895</v>
      </c>
      <c r="C1207" s="31" t="s">
        <v>545</v>
      </c>
      <c r="D1207" s="31" t="s">
        <v>896</v>
      </c>
      <c r="E1207" s="30">
        <v>45875</v>
      </c>
      <c r="F1207" s="30">
        <v>45905</v>
      </c>
      <c r="G1207" s="31" t="s">
        <v>395</v>
      </c>
      <c r="H1207" s="31">
        <v>-14985</v>
      </c>
      <c r="I1207" s="31">
        <v>-2397.6</v>
      </c>
      <c r="J1207" s="31">
        <v>-17382.599999999999</v>
      </c>
      <c r="K1207" s="31">
        <v>-17382.599999999999</v>
      </c>
      <c r="L1207" s="31">
        <v>17382.599999999999</v>
      </c>
      <c r="M1207" s="31" t="s">
        <v>504</v>
      </c>
      <c r="N1207" s="31" t="s">
        <v>544</v>
      </c>
      <c r="P1207" s="65">
        <f t="shared" si="733"/>
        <v>30</v>
      </c>
      <c r="Q1207" t="str">
        <f t="shared" si="734"/>
        <v>Crédito</v>
      </c>
      <c r="R1207">
        <f t="shared" si="735"/>
        <v>5</v>
      </c>
      <c r="S1207">
        <f t="shared" si="736"/>
        <v>9</v>
      </c>
      <c r="T1207">
        <f t="shared" si="737"/>
        <v>2025</v>
      </c>
      <c r="U1207">
        <f t="shared" si="738"/>
        <v>6</v>
      </c>
      <c r="V1207">
        <f t="shared" si="739"/>
        <v>8</v>
      </c>
      <c r="W1207">
        <f t="shared" si="740"/>
        <v>2025</v>
      </c>
      <c r="X1207" s="59">
        <f t="shared" si="741"/>
        <v>14985</v>
      </c>
      <c r="Y1207" s="59">
        <f t="shared" si="742"/>
        <v>17382.599999999999</v>
      </c>
      <c r="Z1207" t="str">
        <f t="shared" si="743"/>
        <v>Vencido</v>
      </c>
      <c r="AA1207" s="39">
        <v>46094</v>
      </c>
      <c r="AB1207" s="33">
        <f t="shared" si="744"/>
        <v>3</v>
      </c>
      <c r="AC1207" s="33">
        <f t="shared" si="745"/>
        <v>11</v>
      </c>
      <c r="AD1207" s="33">
        <f t="shared" si="746"/>
        <v>190</v>
      </c>
      <c r="AE1207" s="36">
        <f t="shared" si="747"/>
        <v>0</v>
      </c>
      <c r="AF1207" s="36">
        <f t="shared" si="748"/>
        <v>0</v>
      </c>
      <c r="AG1207" s="36">
        <f t="shared" si="749"/>
        <v>14985</v>
      </c>
      <c r="AH1207" s="36">
        <f t="shared" si="750"/>
        <v>0</v>
      </c>
    </row>
    <row r="1208" spans="1:34" x14ac:dyDescent="0.35">
      <c r="A1208" s="31" t="s">
        <v>897</v>
      </c>
      <c r="B1208" s="31" t="s">
        <v>898</v>
      </c>
      <c r="C1208" s="31" t="s">
        <v>545</v>
      </c>
      <c r="D1208" s="31" t="s">
        <v>899</v>
      </c>
      <c r="E1208" s="30">
        <v>45876</v>
      </c>
      <c r="F1208" s="30">
        <v>45906</v>
      </c>
      <c r="G1208" s="31" t="s">
        <v>395</v>
      </c>
      <c r="H1208" s="31">
        <v>-26500</v>
      </c>
      <c r="I1208" s="31">
        <v>-4240</v>
      </c>
      <c r="J1208" s="31">
        <v>-30740</v>
      </c>
      <c r="K1208" s="31">
        <v>-30740</v>
      </c>
      <c r="L1208" s="31">
        <v>30740</v>
      </c>
      <c r="M1208" s="31" t="s">
        <v>504</v>
      </c>
      <c r="N1208" s="31" t="s">
        <v>544</v>
      </c>
      <c r="P1208" s="65">
        <f t="shared" si="733"/>
        <v>30</v>
      </c>
      <c r="Q1208" t="str">
        <f t="shared" si="734"/>
        <v>Crédito</v>
      </c>
      <c r="R1208">
        <f t="shared" si="735"/>
        <v>6</v>
      </c>
      <c r="S1208">
        <f t="shared" si="736"/>
        <v>9</v>
      </c>
      <c r="T1208">
        <f t="shared" si="737"/>
        <v>2025</v>
      </c>
      <c r="U1208">
        <f t="shared" si="738"/>
        <v>7</v>
      </c>
      <c r="V1208">
        <f t="shared" si="739"/>
        <v>8</v>
      </c>
      <c r="W1208">
        <f t="shared" si="740"/>
        <v>2025</v>
      </c>
      <c r="X1208" s="59">
        <f t="shared" si="741"/>
        <v>26500</v>
      </c>
      <c r="Y1208" s="59">
        <f t="shared" si="742"/>
        <v>30740</v>
      </c>
      <c r="Z1208" t="str">
        <f t="shared" si="743"/>
        <v>Vencido</v>
      </c>
      <c r="AA1208" s="39">
        <v>46094</v>
      </c>
      <c r="AB1208" s="33">
        <f t="shared" si="744"/>
        <v>3</v>
      </c>
      <c r="AC1208" s="33">
        <f t="shared" si="745"/>
        <v>11</v>
      </c>
      <c r="AD1208" s="33">
        <f t="shared" si="746"/>
        <v>189</v>
      </c>
      <c r="AE1208" s="36">
        <f t="shared" si="747"/>
        <v>0</v>
      </c>
      <c r="AF1208" s="36">
        <f t="shared" si="748"/>
        <v>0</v>
      </c>
      <c r="AG1208" s="36">
        <f t="shared" si="749"/>
        <v>26500</v>
      </c>
      <c r="AH1208" s="36">
        <f t="shared" si="750"/>
        <v>0</v>
      </c>
    </row>
    <row r="1209" spans="1:34" x14ac:dyDescent="0.35">
      <c r="A1209" s="31" t="s">
        <v>900</v>
      </c>
      <c r="B1209" s="31" t="s">
        <v>901</v>
      </c>
      <c r="C1209" s="31" t="s">
        <v>545</v>
      </c>
      <c r="D1209" s="31" t="s">
        <v>902</v>
      </c>
      <c r="E1209" s="30">
        <v>45876</v>
      </c>
      <c r="F1209" s="30">
        <v>45906</v>
      </c>
      <c r="G1209" s="31" t="s">
        <v>401</v>
      </c>
      <c r="H1209" s="31">
        <v>-17751.36</v>
      </c>
      <c r="I1209" s="31">
        <v>-2840.22</v>
      </c>
      <c r="J1209" s="31">
        <v>-20591.580000000002</v>
      </c>
      <c r="K1209" s="31">
        <v>-1105.93</v>
      </c>
      <c r="L1209" s="31">
        <v>1105.93</v>
      </c>
      <c r="M1209" s="31" t="s">
        <v>504</v>
      </c>
      <c r="N1209" s="31" t="s">
        <v>544</v>
      </c>
      <c r="P1209" s="65">
        <f t="shared" si="733"/>
        <v>30</v>
      </c>
      <c r="Q1209" t="str">
        <f t="shared" si="734"/>
        <v>Crédito</v>
      </c>
      <c r="R1209">
        <f t="shared" si="735"/>
        <v>6</v>
      </c>
      <c r="S1209">
        <f t="shared" si="736"/>
        <v>9</v>
      </c>
      <c r="T1209">
        <f t="shared" si="737"/>
        <v>2025</v>
      </c>
      <c r="U1209">
        <f t="shared" si="738"/>
        <v>7</v>
      </c>
      <c r="V1209">
        <f t="shared" si="739"/>
        <v>8</v>
      </c>
      <c r="W1209">
        <f t="shared" si="740"/>
        <v>2025</v>
      </c>
      <c r="X1209" s="59">
        <f t="shared" si="741"/>
        <v>17751.36</v>
      </c>
      <c r="Y1209" s="59">
        <f t="shared" si="742"/>
        <v>20591.580000000002</v>
      </c>
      <c r="Z1209" t="str">
        <f t="shared" si="743"/>
        <v>Vencido</v>
      </c>
      <c r="AA1209" s="39">
        <v>46094</v>
      </c>
      <c r="AB1209" s="33">
        <f t="shared" si="744"/>
        <v>3</v>
      </c>
      <c r="AC1209" s="33">
        <f t="shared" si="745"/>
        <v>11</v>
      </c>
      <c r="AD1209" s="33">
        <f t="shared" si="746"/>
        <v>189</v>
      </c>
      <c r="AE1209" s="36">
        <f t="shared" si="747"/>
        <v>0</v>
      </c>
      <c r="AF1209" s="36">
        <f t="shared" si="748"/>
        <v>0</v>
      </c>
      <c r="AG1209" s="36">
        <f t="shared" si="749"/>
        <v>17751.36</v>
      </c>
      <c r="AH1209" s="36">
        <f t="shared" si="750"/>
        <v>0</v>
      </c>
    </row>
    <row r="1210" spans="1:34" x14ac:dyDescent="0.35">
      <c r="A1210" s="13" t="s">
        <v>887</v>
      </c>
      <c r="B1210" s="13" t="s">
        <v>888</v>
      </c>
      <c r="C1210" s="13" t="s">
        <v>545</v>
      </c>
      <c r="D1210" s="13" t="s">
        <v>889</v>
      </c>
      <c r="E1210" s="70">
        <v>45868</v>
      </c>
      <c r="F1210" s="70">
        <v>45898</v>
      </c>
      <c r="G1210" s="13" t="s">
        <v>395</v>
      </c>
      <c r="H1210" s="13">
        <v>-42400</v>
      </c>
      <c r="I1210" s="13">
        <v>-6784</v>
      </c>
      <c r="J1210" s="13">
        <v>-49184</v>
      </c>
      <c r="K1210" s="13">
        <v>-49184</v>
      </c>
      <c r="L1210" s="13">
        <v>49184</v>
      </c>
      <c r="M1210" s="13" t="s">
        <v>504</v>
      </c>
      <c r="N1210" s="31" t="s">
        <v>544</v>
      </c>
      <c r="P1210" s="65">
        <f t="shared" ref="P1210:P1220" si="751">+F1210-E1210</f>
        <v>30</v>
      </c>
      <c r="Q1210" t="str">
        <f t="shared" ref="Q1210:Q1220" si="752">IF(P1210&gt;1,"Crédito","Contado")</f>
        <v>Crédito</v>
      </c>
      <c r="R1210">
        <f t="shared" ref="R1210:R1220" si="753">DAY(F1210)</f>
        <v>29</v>
      </c>
      <c r="S1210">
        <f t="shared" ref="S1210:S1220" si="754">MONTH(F1210)</f>
        <v>8</v>
      </c>
      <c r="T1210">
        <f t="shared" ref="T1210:T1220" si="755">YEAR(F1210)</f>
        <v>2025</v>
      </c>
      <c r="U1210">
        <f t="shared" ref="U1210:U1220" si="756">DAY(E1210)</f>
        <v>30</v>
      </c>
      <c r="V1210">
        <f t="shared" ref="V1210:V1220" si="757">MONTH(E1210)</f>
        <v>7</v>
      </c>
      <c r="W1210">
        <f t="shared" ref="W1210:W1220" si="758">YEAR(E1210)</f>
        <v>2025</v>
      </c>
      <c r="X1210" s="59">
        <f t="shared" ref="X1210:X1220" si="759">+H1210*-1</f>
        <v>42400</v>
      </c>
      <c r="Y1210" s="59">
        <f t="shared" ref="Y1210:Y1220" si="760">+J1210*-1</f>
        <v>49184</v>
      </c>
      <c r="Z1210" t="str">
        <f t="shared" ref="Z1210:Z1220" si="761">IF(F1210&gt;AA1210,"Vigente","Vencido")</f>
        <v>Vencido</v>
      </c>
      <c r="AA1210" s="39">
        <v>46094</v>
      </c>
      <c r="AB1210" s="33">
        <f t="shared" ref="AB1210:AB1219" si="762">MONTH(AA1210)</f>
        <v>3</v>
      </c>
      <c r="AC1210" s="33">
        <f t="shared" ref="AC1210:AC1219" si="763">WEEKNUM(AA1210)</f>
        <v>11</v>
      </c>
      <c r="AD1210" s="33">
        <f t="shared" ref="AD1210:AD1219" si="764">IF(Z1210="Vencido",AA1210-F1210+1,0)</f>
        <v>197</v>
      </c>
      <c r="AE1210" s="36">
        <f t="shared" ref="AE1210:AE1219" si="765">IF(AD1210&gt;0,IF(AD1210&lt;31,X1210,0),0)</f>
        <v>0</v>
      </c>
      <c r="AF1210" s="36">
        <f t="shared" ref="AF1210:AF1219" si="766">IF(AD1210&gt;30,IF(AD1210&lt;61,X1210,0),0)</f>
        <v>0</v>
      </c>
      <c r="AG1210" s="36">
        <f t="shared" ref="AG1210:AG1219" si="767">IF(AD1210&gt;60,X1210,0)</f>
        <v>42400</v>
      </c>
      <c r="AH1210" s="36">
        <f t="shared" ref="AH1210:AH1219" si="768">IF(Z1210="Vigente",X1210,0)</f>
        <v>0</v>
      </c>
    </row>
    <row r="1211" spans="1:34" x14ac:dyDescent="0.35">
      <c r="A1211" s="31" t="s">
        <v>881</v>
      </c>
      <c r="B1211" s="31" t="s">
        <v>882</v>
      </c>
      <c r="C1211" s="31" t="s">
        <v>805</v>
      </c>
      <c r="D1211" s="31" t="s">
        <v>883</v>
      </c>
      <c r="E1211" s="30">
        <v>45862</v>
      </c>
      <c r="F1211" s="30">
        <v>45922</v>
      </c>
      <c r="G1211" s="31" t="s">
        <v>401</v>
      </c>
      <c r="H1211" s="31">
        <v>-734998.22528895782</v>
      </c>
      <c r="I1211" s="31">
        <v>-117599.71604623325</v>
      </c>
      <c r="J1211" s="31">
        <v>-852597.94133519102</v>
      </c>
      <c r="K1211" s="31">
        <v>-68904</v>
      </c>
      <c r="L1211" s="31">
        <v>68904</v>
      </c>
      <c r="M1211" s="31" t="s">
        <v>504</v>
      </c>
      <c r="N1211" s="31" t="s">
        <v>544</v>
      </c>
      <c r="P1211" s="65">
        <f t="shared" si="751"/>
        <v>60</v>
      </c>
      <c r="Q1211" t="str">
        <f t="shared" si="752"/>
        <v>Crédito</v>
      </c>
      <c r="R1211">
        <f t="shared" si="753"/>
        <v>22</v>
      </c>
      <c r="S1211">
        <f t="shared" si="754"/>
        <v>9</v>
      </c>
      <c r="T1211">
        <f t="shared" si="755"/>
        <v>2025</v>
      </c>
      <c r="U1211">
        <f t="shared" si="756"/>
        <v>24</v>
      </c>
      <c r="V1211">
        <f t="shared" si="757"/>
        <v>7</v>
      </c>
      <c r="W1211">
        <f t="shared" si="758"/>
        <v>2025</v>
      </c>
      <c r="X1211" s="59">
        <f t="shared" si="759"/>
        <v>734998.22528895782</v>
      </c>
      <c r="Y1211" s="59">
        <f t="shared" si="760"/>
        <v>852597.94133519102</v>
      </c>
      <c r="Z1211" t="str">
        <f t="shared" si="761"/>
        <v>Vencido</v>
      </c>
      <c r="AA1211" s="39">
        <v>46094</v>
      </c>
      <c r="AB1211" s="33">
        <f t="shared" si="762"/>
        <v>3</v>
      </c>
      <c r="AC1211" s="33">
        <f t="shared" si="763"/>
        <v>11</v>
      </c>
      <c r="AD1211" s="33">
        <f t="shared" si="764"/>
        <v>173</v>
      </c>
      <c r="AE1211" s="36">
        <f t="shared" si="765"/>
        <v>0</v>
      </c>
      <c r="AF1211" s="36">
        <f t="shared" si="766"/>
        <v>0</v>
      </c>
      <c r="AG1211" s="36">
        <f t="shared" si="767"/>
        <v>734998.22528895782</v>
      </c>
      <c r="AH1211" s="36">
        <f t="shared" si="768"/>
        <v>0</v>
      </c>
    </row>
    <row r="1212" spans="1:34" x14ac:dyDescent="0.35">
      <c r="A1212" s="31" t="s">
        <v>874</v>
      </c>
      <c r="B1212" s="31" t="s">
        <v>875</v>
      </c>
      <c r="C1212" s="31" t="s">
        <v>545</v>
      </c>
      <c r="D1212" s="31" t="s">
        <v>876</v>
      </c>
      <c r="E1212" s="30">
        <v>45855</v>
      </c>
      <c r="F1212" s="30">
        <v>45885</v>
      </c>
      <c r="G1212" s="31" t="s">
        <v>395</v>
      </c>
      <c r="H1212" s="31">
        <v>-7600</v>
      </c>
      <c r="I1212" s="31">
        <v>-1216</v>
      </c>
      <c r="J1212" s="31">
        <v>-8816</v>
      </c>
      <c r="K1212" s="31">
        <v>-8816</v>
      </c>
      <c r="L1212" s="31">
        <v>8816</v>
      </c>
      <c r="M1212" s="31" t="s">
        <v>504</v>
      </c>
      <c r="N1212" s="31" t="s">
        <v>544</v>
      </c>
      <c r="P1212" s="65">
        <f t="shared" si="751"/>
        <v>30</v>
      </c>
      <c r="Q1212" t="str">
        <f t="shared" si="752"/>
        <v>Crédito</v>
      </c>
      <c r="R1212">
        <f t="shared" si="753"/>
        <v>16</v>
      </c>
      <c r="S1212">
        <f t="shared" si="754"/>
        <v>8</v>
      </c>
      <c r="T1212">
        <f t="shared" si="755"/>
        <v>2025</v>
      </c>
      <c r="U1212">
        <f t="shared" si="756"/>
        <v>17</v>
      </c>
      <c r="V1212">
        <f t="shared" si="757"/>
        <v>7</v>
      </c>
      <c r="W1212">
        <f t="shared" si="758"/>
        <v>2025</v>
      </c>
      <c r="X1212" s="59">
        <f t="shared" si="759"/>
        <v>7600</v>
      </c>
      <c r="Y1212" s="59">
        <f t="shared" si="760"/>
        <v>8816</v>
      </c>
      <c r="Z1212" t="str">
        <f t="shared" si="761"/>
        <v>Vencido</v>
      </c>
      <c r="AA1212" s="39">
        <v>46094</v>
      </c>
      <c r="AB1212" s="33">
        <f t="shared" si="762"/>
        <v>3</v>
      </c>
      <c r="AC1212" s="33">
        <f t="shared" si="763"/>
        <v>11</v>
      </c>
      <c r="AD1212" s="33">
        <f t="shared" si="764"/>
        <v>210</v>
      </c>
      <c r="AE1212" s="36">
        <f t="shared" si="765"/>
        <v>0</v>
      </c>
      <c r="AF1212" s="36">
        <f t="shared" si="766"/>
        <v>0</v>
      </c>
      <c r="AG1212" s="36">
        <f t="shared" si="767"/>
        <v>7600</v>
      </c>
      <c r="AH1212" s="36">
        <f t="shared" si="768"/>
        <v>0</v>
      </c>
    </row>
    <row r="1213" spans="1:34" x14ac:dyDescent="0.35">
      <c r="A1213" s="31" t="s">
        <v>877</v>
      </c>
      <c r="B1213" s="31" t="s">
        <v>878</v>
      </c>
      <c r="C1213" s="31" t="s">
        <v>798</v>
      </c>
      <c r="D1213" s="31" t="s">
        <v>879</v>
      </c>
      <c r="E1213" s="30">
        <v>45853</v>
      </c>
      <c r="F1213" s="30">
        <v>45883</v>
      </c>
      <c r="G1213" s="31" t="s">
        <v>395</v>
      </c>
      <c r="H1213" s="31">
        <v>-12151.9</v>
      </c>
      <c r="I1213" s="31">
        <v>151.9</v>
      </c>
      <c r="J1213" s="31">
        <v>-12000</v>
      </c>
      <c r="K1213" s="31">
        <v>-12000</v>
      </c>
      <c r="L1213" s="31">
        <v>12000</v>
      </c>
      <c r="M1213" s="31" t="s">
        <v>504</v>
      </c>
      <c r="N1213" s="31" t="s">
        <v>544</v>
      </c>
      <c r="P1213" s="65">
        <f t="shared" si="751"/>
        <v>30</v>
      </c>
      <c r="Q1213" t="str">
        <f t="shared" si="752"/>
        <v>Crédito</v>
      </c>
      <c r="R1213">
        <f t="shared" si="753"/>
        <v>14</v>
      </c>
      <c r="S1213">
        <f t="shared" si="754"/>
        <v>8</v>
      </c>
      <c r="T1213">
        <f t="shared" si="755"/>
        <v>2025</v>
      </c>
      <c r="U1213">
        <f t="shared" si="756"/>
        <v>15</v>
      </c>
      <c r="V1213">
        <f t="shared" si="757"/>
        <v>7</v>
      </c>
      <c r="W1213">
        <f t="shared" si="758"/>
        <v>2025</v>
      </c>
      <c r="X1213" s="59">
        <f t="shared" si="759"/>
        <v>12151.9</v>
      </c>
      <c r="Y1213" s="59">
        <f t="shared" si="760"/>
        <v>12000</v>
      </c>
      <c r="Z1213" t="str">
        <f t="shared" si="761"/>
        <v>Vencido</v>
      </c>
      <c r="AA1213" s="39">
        <v>46094</v>
      </c>
      <c r="AB1213" s="33">
        <f t="shared" si="762"/>
        <v>3</v>
      </c>
      <c r="AC1213" s="33">
        <f t="shared" si="763"/>
        <v>11</v>
      </c>
      <c r="AD1213" s="33">
        <f t="shared" si="764"/>
        <v>212</v>
      </c>
      <c r="AE1213" s="36">
        <f t="shared" si="765"/>
        <v>0</v>
      </c>
      <c r="AF1213" s="36">
        <f t="shared" si="766"/>
        <v>0</v>
      </c>
      <c r="AG1213" s="36">
        <f t="shared" si="767"/>
        <v>12151.9</v>
      </c>
      <c r="AH1213" s="36">
        <f t="shared" si="768"/>
        <v>0</v>
      </c>
    </row>
    <row r="1214" spans="1:34" x14ac:dyDescent="0.35">
      <c r="A1214" s="31" t="s">
        <v>868</v>
      </c>
      <c r="B1214" s="31" t="s">
        <v>869</v>
      </c>
      <c r="C1214" s="31" t="s">
        <v>545</v>
      </c>
      <c r="D1214" s="31" t="s">
        <v>870</v>
      </c>
      <c r="E1214" s="30">
        <v>45854</v>
      </c>
      <c r="F1214" s="30">
        <v>45884</v>
      </c>
      <c r="G1214" s="31" t="s">
        <v>401</v>
      </c>
      <c r="H1214" s="31">
        <v>-36360.620000000003</v>
      </c>
      <c r="I1214" s="31">
        <v>-5817.7</v>
      </c>
      <c r="J1214" s="31">
        <v>-42178.32</v>
      </c>
      <c r="K1214" s="31">
        <v>-2238.8000000000002</v>
      </c>
      <c r="L1214" s="31">
        <v>2238.8000000000002</v>
      </c>
      <c r="M1214" s="31" t="s">
        <v>504</v>
      </c>
      <c r="N1214" s="31" t="s">
        <v>544</v>
      </c>
      <c r="P1214" s="65">
        <f t="shared" si="751"/>
        <v>30</v>
      </c>
      <c r="Q1214" t="str">
        <f t="shared" si="752"/>
        <v>Crédito</v>
      </c>
      <c r="R1214">
        <f t="shared" si="753"/>
        <v>15</v>
      </c>
      <c r="S1214">
        <f t="shared" si="754"/>
        <v>8</v>
      </c>
      <c r="T1214">
        <f t="shared" si="755"/>
        <v>2025</v>
      </c>
      <c r="U1214">
        <f t="shared" si="756"/>
        <v>16</v>
      </c>
      <c r="V1214">
        <f t="shared" si="757"/>
        <v>7</v>
      </c>
      <c r="W1214">
        <f t="shared" si="758"/>
        <v>2025</v>
      </c>
      <c r="X1214" s="59">
        <f t="shared" si="759"/>
        <v>36360.620000000003</v>
      </c>
      <c r="Y1214" s="59">
        <f t="shared" si="760"/>
        <v>42178.32</v>
      </c>
      <c r="Z1214" t="str">
        <f t="shared" si="761"/>
        <v>Vencido</v>
      </c>
      <c r="AA1214" s="39">
        <v>46094</v>
      </c>
      <c r="AB1214" s="33">
        <f t="shared" si="762"/>
        <v>3</v>
      </c>
      <c r="AC1214" s="33">
        <f t="shared" si="763"/>
        <v>11</v>
      </c>
      <c r="AD1214" s="33">
        <f t="shared" si="764"/>
        <v>211</v>
      </c>
      <c r="AE1214" s="36">
        <f t="shared" si="765"/>
        <v>0</v>
      </c>
      <c r="AF1214" s="36">
        <f t="shared" si="766"/>
        <v>0</v>
      </c>
      <c r="AG1214" s="36">
        <f t="shared" si="767"/>
        <v>36360.620000000003</v>
      </c>
      <c r="AH1214" s="36">
        <f t="shared" si="768"/>
        <v>0</v>
      </c>
    </row>
    <row r="1215" spans="1:34" x14ac:dyDescent="0.35">
      <c r="A1215" s="31" t="s">
        <v>871</v>
      </c>
      <c r="B1215" s="31" t="s">
        <v>872</v>
      </c>
      <c r="C1215" s="31" t="s">
        <v>545</v>
      </c>
      <c r="D1215" s="31" t="s">
        <v>873</v>
      </c>
      <c r="E1215" s="30">
        <v>45854</v>
      </c>
      <c r="F1215" s="30">
        <v>45884</v>
      </c>
      <c r="G1215" s="31" t="s">
        <v>401</v>
      </c>
      <c r="H1215" s="31">
        <v>-30520.31</v>
      </c>
      <c r="I1215" s="31">
        <v>-4883.25</v>
      </c>
      <c r="J1215" s="31">
        <v>-35403.56</v>
      </c>
      <c r="K1215" s="31">
        <v>-1879.2</v>
      </c>
      <c r="L1215" s="31">
        <v>1879.2</v>
      </c>
      <c r="M1215" s="31" t="s">
        <v>504</v>
      </c>
      <c r="N1215" s="31" t="s">
        <v>544</v>
      </c>
      <c r="P1215" s="65">
        <f t="shared" si="751"/>
        <v>30</v>
      </c>
      <c r="Q1215" t="str">
        <f t="shared" si="752"/>
        <v>Crédito</v>
      </c>
      <c r="R1215">
        <f t="shared" si="753"/>
        <v>15</v>
      </c>
      <c r="S1215">
        <f t="shared" si="754"/>
        <v>8</v>
      </c>
      <c r="T1215">
        <f t="shared" si="755"/>
        <v>2025</v>
      </c>
      <c r="U1215">
        <f t="shared" si="756"/>
        <v>16</v>
      </c>
      <c r="V1215">
        <f t="shared" si="757"/>
        <v>7</v>
      </c>
      <c r="W1215">
        <f t="shared" si="758"/>
        <v>2025</v>
      </c>
      <c r="X1215" s="59">
        <f t="shared" si="759"/>
        <v>30520.31</v>
      </c>
      <c r="Y1215" s="59">
        <f t="shared" si="760"/>
        <v>35403.56</v>
      </c>
      <c r="Z1215" t="str">
        <f t="shared" si="761"/>
        <v>Vencido</v>
      </c>
      <c r="AA1215" s="39">
        <v>46094</v>
      </c>
      <c r="AB1215" s="33">
        <f t="shared" si="762"/>
        <v>3</v>
      </c>
      <c r="AC1215" s="33">
        <f t="shared" si="763"/>
        <v>11</v>
      </c>
      <c r="AD1215" s="33">
        <f t="shared" si="764"/>
        <v>211</v>
      </c>
      <c r="AE1215" s="36">
        <f t="shared" si="765"/>
        <v>0</v>
      </c>
      <c r="AF1215" s="36">
        <f t="shared" si="766"/>
        <v>0</v>
      </c>
      <c r="AG1215" s="36">
        <f t="shared" si="767"/>
        <v>30520.31</v>
      </c>
      <c r="AH1215" s="36">
        <f t="shared" si="768"/>
        <v>0</v>
      </c>
    </row>
    <row r="1216" spans="1:34" x14ac:dyDescent="0.35">
      <c r="A1216" s="31" t="s">
        <v>860</v>
      </c>
      <c r="B1216" s="31" t="s">
        <v>861</v>
      </c>
      <c r="C1216" s="31" t="s">
        <v>798</v>
      </c>
      <c r="D1216" s="31" t="s">
        <v>862</v>
      </c>
      <c r="E1216" s="30">
        <v>45835</v>
      </c>
      <c r="F1216" s="30">
        <v>45865</v>
      </c>
      <c r="G1216" s="31" t="s">
        <v>401</v>
      </c>
      <c r="H1216" s="31">
        <v>-17003.52</v>
      </c>
      <c r="I1216" s="31">
        <v>-2720.56</v>
      </c>
      <c r="J1216" s="31">
        <v>-19724.080000000002</v>
      </c>
      <c r="K1216" s="31">
        <v>-1044</v>
      </c>
      <c r="L1216" s="31">
        <v>1044</v>
      </c>
      <c r="M1216" s="31" t="s">
        <v>504</v>
      </c>
      <c r="N1216" s="31" t="s">
        <v>544</v>
      </c>
      <c r="P1216" s="65">
        <f t="shared" si="751"/>
        <v>30</v>
      </c>
      <c r="Q1216" t="str">
        <f t="shared" si="752"/>
        <v>Crédito</v>
      </c>
      <c r="R1216">
        <f t="shared" si="753"/>
        <v>27</v>
      </c>
      <c r="S1216">
        <f t="shared" si="754"/>
        <v>7</v>
      </c>
      <c r="T1216">
        <f t="shared" si="755"/>
        <v>2025</v>
      </c>
      <c r="U1216">
        <f t="shared" si="756"/>
        <v>27</v>
      </c>
      <c r="V1216">
        <f t="shared" si="757"/>
        <v>6</v>
      </c>
      <c r="W1216">
        <f t="shared" si="758"/>
        <v>2025</v>
      </c>
      <c r="X1216" s="59">
        <f t="shared" si="759"/>
        <v>17003.52</v>
      </c>
      <c r="Y1216" s="59">
        <f t="shared" si="760"/>
        <v>19724.080000000002</v>
      </c>
      <c r="Z1216" t="str">
        <f t="shared" si="761"/>
        <v>Vencido</v>
      </c>
      <c r="AA1216" s="39">
        <v>46094</v>
      </c>
      <c r="AB1216" s="33">
        <f t="shared" si="762"/>
        <v>3</v>
      </c>
      <c r="AC1216" s="33">
        <f t="shared" si="763"/>
        <v>11</v>
      </c>
      <c r="AD1216" s="33">
        <f t="shared" si="764"/>
        <v>230</v>
      </c>
      <c r="AE1216" s="36">
        <f t="shared" si="765"/>
        <v>0</v>
      </c>
      <c r="AF1216" s="36">
        <f t="shared" si="766"/>
        <v>0</v>
      </c>
      <c r="AG1216" s="36">
        <f t="shared" si="767"/>
        <v>17003.52</v>
      </c>
      <c r="AH1216" s="36">
        <f t="shared" si="768"/>
        <v>0</v>
      </c>
    </row>
    <row r="1217" spans="1:34" x14ac:dyDescent="0.35">
      <c r="A1217" s="31" t="s">
        <v>764</v>
      </c>
      <c r="B1217" s="31" t="s">
        <v>765</v>
      </c>
      <c r="C1217" s="31" t="s">
        <v>749</v>
      </c>
      <c r="D1217" s="31" t="s">
        <v>766</v>
      </c>
      <c r="E1217" s="30">
        <v>45635</v>
      </c>
      <c r="F1217" s="30">
        <v>45650</v>
      </c>
      <c r="G1217" s="31" t="s">
        <v>401</v>
      </c>
      <c r="H1217" s="31">
        <v>-48546</v>
      </c>
      <c r="I1217" s="31">
        <v>-7767.36</v>
      </c>
      <c r="J1217" s="31">
        <v>-56313.36</v>
      </c>
      <c r="K1217" s="31">
        <v>-2784</v>
      </c>
      <c r="L1217" s="31">
        <v>2784</v>
      </c>
      <c r="M1217" s="31" t="s">
        <v>504</v>
      </c>
      <c r="N1217" s="31" t="s">
        <v>544</v>
      </c>
      <c r="P1217" s="65">
        <f t="shared" si="751"/>
        <v>15</v>
      </c>
      <c r="Q1217" t="str">
        <f t="shared" si="752"/>
        <v>Crédito</v>
      </c>
      <c r="R1217">
        <f t="shared" si="753"/>
        <v>24</v>
      </c>
      <c r="S1217">
        <f t="shared" si="754"/>
        <v>12</v>
      </c>
      <c r="T1217">
        <f t="shared" si="755"/>
        <v>2024</v>
      </c>
      <c r="U1217">
        <f t="shared" si="756"/>
        <v>9</v>
      </c>
      <c r="V1217">
        <f t="shared" si="757"/>
        <v>12</v>
      </c>
      <c r="W1217">
        <f t="shared" si="758"/>
        <v>2024</v>
      </c>
      <c r="X1217" s="59">
        <f t="shared" si="759"/>
        <v>48546</v>
      </c>
      <c r="Y1217" s="59">
        <f t="shared" si="760"/>
        <v>56313.36</v>
      </c>
      <c r="Z1217" t="str">
        <f t="shared" si="761"/>
        <v>Vencido</v>
      </c>
      <c r="AA1217" s="39">
        <v>46094</v>
      </c>
      <c r="AB1217" s="33">
        <f t="shared" si="762"/>
        <v>3</v>
      </c>
      <c r="AC1217" s="33">
        <f t="shared" si="763"/>
        <v>11</v>
      </c>
      <c r="AD1217" s="33">
        <f t="shared" si="764"/>
        <v>445</v>
      </c>
      <c r="AE1217" s="36">
        <f t="shared" si="765"/>
        <v>0</v>
      </c>
      <c r="AF1217" s="36">
        <f t="shared" si="766"/>
        <v>0</v>
      </c>
      <c r="AG1217" s="36">
        <f t="shared" si="767"/>
        <v>48546</v>
      </c>
      <c r="AH1217" s="36">
        <f t="shared" si="768"/>
        <v>0</v>
      </c>
    </row>
    <row r="1218" spans="1:34" x14ac:dyDescent="0.35">
      <c r="A1218" s="31" t="s">
        <v>754</v>
      </c>
      <c r="B1218" s="31" t="s">
        <v>755</v>
      </c>
      <c r="C1218" s="31" t="s">
        <v>549</v>
      </c>
      <c r="D1218" s="31" t="s">
        <v>756</v>
      </c>
      <c r="E1218" s="30">
        <v>45597</v>
      </c>
      <c r="F1218" s="30">
        <v>45627</v>
      </c>
      <c r="G1218" s="31" t="s">
        <v>401</v>
      </c>
      <c r="H1218" s="31">
        <v>-64633.93</v>
      </c>
      <c r="I1218" s="31">
        <v>-10341.51</v>
      </c>
      <c r="J1218" s="31">
        <v>-74975.44</v>
      </c>
      <c r="K1218" s="31">
        <v>-3741.7</v>
      </c>
      <c r="L1218" s="31">
        <v>3741.7</v>
      </c>
      <c r="M1218" s="31" t="s">
        <v>504</v>
      </c>
      <c r="N1218" s="31" t="s">
        <v>544</v>
      </c>
      <c r="P1218" s="65">
        <f t="shared" si="751"/>
        <v>30</v>
      </c>
      <c r="Q1218" t="str">
        <f t="shared" si="752"/>
        <v>Crédito</v>
      </c>
      <c r="R1218">
        <f t="shared" si="753"/>
        <v>1</v>
      </c>
      <c r="S1218">
        <f t="shared" si="754"/>
        <v>12</v>
      </c>
      <c r="T1218">
        <f t="shared" si="755"/>
        <v>2024</v>
      </c>
      <c r="U1218">
        <f t="shared" si="756"/>
        <v>1</v>
      </c>
      <c r="V1218">
        <f t="shared" si="757"/>
        <v>11</v>
      </c>
      <c r="W1218">
        <f t="shared" si="758"/>
        <v>2024</v>
      </c>
      <c r="X1218" s="59">
        <f t="shared" si="759"/>
        <v>64633.93</v>
      </c>
      <c r="Y1218" s="59">
        <f t="shared" si="760"/>
        <v>74975.44</v>
      </c>
      <c r="Z1218" t="str">
        <f t="shared" si="761"/>
        <v>Vencido</v>
      </c>
      <c r="AA1218" s="39">
        <v>46094</v>
      </c>
      <c r="AB1218" s="33">
        <f t="shared" si="762"/>
        <v>3</v>
      </c>
      <c r="AC1218" s="33">
        <f t="shared" si="763"/>
        <v>11</v>
      </c>
      <c r="AD1218" s="33">
        <f t="shared" si="764"/>
        <v>468</v>
      </c>
      <c r="AE1218" s="36">
        <f t="shared" si="765"/>
        <v>0</v>
      </c>
      <c r="AF1218" s="36">
        <f t="shared" si="766"/>
        <v>0</v>
      </c>
      <c r="AG1218" s="36">
        <f t="shared" si="767"/>
        <v>64633.93</v>
      </c>
      <c r="AH1218" s="36">
        <f t="shared" si="768"/>
        <v>0</v>
      </c>
    </row>
    <row r="1219" spans="1:34" x14ac:dyDescent="0.35">
      <c r="A1219" s="31" t="s">
        <v>757</v>
      </c>
      <c r="B1219" s="31" t="s">
        <v>758</v>
      </c>
      <c r="C1219" s="31" t="s">
        <v>549</v>
      </c>
      <c r="D1219" s="31" t="s">
        <v>759</v>
      </c>
      <c r="E1219" s="30">
        <v>45597</v>
      </c>
      <c r="F1219" s="30">
        <v>45627</v>
      </c>
      <c r="G1219" s="31" t="s">
        <v>401</v>
      </c>
      <c r="H1219" s="31">
        <v>-41037.410000000003</v>
      </c>
      <c r="I1219" s="31">
        <v>-6565.99</v>
      </c>
      <c r="J1219" s="31">
        <v>-47603.4</v>
      </c>
      <c r="K1219" s="31">
        <v>-2375.6799999999998</v>
      </c>
      <c r="L1219" s="31">
        <v>2375.6799999999998</v>
      </c>
      <c r="M1219" s="31" t="s">
        <v>504</v>
      </c>
      <c r="N1219" s="31" t="s">
        <v>544</v>
      </c>
      <c r="P1219" s="65">
        <f t="shared" si="751"/>
        <v>30</v>
      </c>
      <c r="Q1219" t="str">
        <f t="shared" si="752"/>
        <v>Crédito</v>
      </c>
      <c r="R1219">
        <f t="shared" si="753"/>
        <v>1</v>
      </c>
      <c r="S1219">
        <f t="shared" si="754"/>
        <v>12</v>
      </c>
      <c r="T1219">
        <f t="shared" si="755"/>
        <v>2024</v>
      </c>
      <c r="U1219">
        <f t="shared" si="756"/>
        <v>1</v>
      </c>
      <c r="V1219">
        <f t="shared" si="757"/>
        <v>11</v>
      </c>
      <c r="W1219">
        <f t="shared" si="758"/>
        <v>2024</v>
      </c>
      <c r="X1219" s="59">
        <f t="shared" si="759"/>
        <v>41037.410000000003</v>
      </c>
      <c r="Y1219" s="59">
        <f t="shared" si="760"/>
        <v>47603.4</v>
      </c>
      <c r="Z1219" t="str">
        <f t="shared" si="761"/>
        <v>Vencido</v>
      </c>
      <c r="AA1219" s="39">
        <v>46094</v>
      </c>
      <c r="AB1219" s="33">
        <f t="shared" si="762"/>
        <v>3</v>
      </c>
      <c r="AC1219" s="33">
        <f t="shared" si="763"/>
        <v>11</v>
      </c>
      <c r="AD1219" s="33">
        <f t="shared" si="764"/>
        <v>468</v>
      </c>
      <c r="AE1219" s="36">
        <f t="shared" si="765"/>
        <v>0</v>
      </c>
      <c r="AF1219" s="36">
        <f t="shared" si="766"/>
        <v>0</v>
      </c>
      <c r="AG1219" s="36">
        <f t="shared" si="767"/>
        <v>41037.410000000003</v>
      </c>
      <c r="AH1219" s="36">
        <f t="shared" si="768"/>
        <v>0</v>
      </c>
    </row>
    <row r="1220" spans="1:34" x14ac:dyDescent="0.35">
      <c r="A1220" s="31" t="s">
        <v>751</v>
      </c>
      <c r="B1220" s="31" t="s">
        <v>752</v>
      </c>
      <c r="C1220" s="31" t="s">
        <v>549</v>
      </c>
      <c r="D1220" s="31" t="s">
        <v>753</v>
      </c>
      <c r="E1220" s="30">
        <v>45600</v>
      </c>
      <c r="F1220" s="30">
        <v>45630</v>
      </c>
      <c r="G1220" s="31" t="s">
        <v>395</v>
      </c>
      <c r="H1220" s="31">
        <v>-10340</v>
      </c>
      <c r="I1220" s="31">
        <v>-1654.4</v>
      </c>
      <c r="J1220" s="31">
        <v>-11994.4</v>
      </c>
      <c r="K1220" s="31">
        <v>-11994.4</v>
      </c>
      <c r="L1220" s="31">
        <v>11994.4</v>
      </c>
      <c r="M1220" s="31" t="s">
        <v>504</v>
      </c>
      <c r="N1220" s="31" t="s">
        <v>544</v>
      </c>
      <c r="P1220" s="65">
        <f t="shared" si="751"/>
        <v>30</v>
      </c>
      <c r="Q1220" t="str">
        <f t="shared" si="752"/>
        <v>Crédito</v>
      </c>
      <c r="R1220">
        <f t="shared" si="753"/>
        <v>4</v>
      </c>
      <c r="S1220">
        <f t="shared" si="754"/>
        <v>12</v>
      </c>
      <c r="T1220">
        <f t="shared" si="755"/>
        <v>2024</v>
      </c>
      <c r="U1220">
        <f t="shared" si="756"/>
        <v>4</v>
      </c>
      <c r="V1220">
        <f t="shared" si="757"/>
        <v>11</v>
      </c>
      <c r="W1220">
        <f t="shared" si="758"/>
        <v>2024</v>
      </c>
      <c r="X1220" s="59">
        <f t="shared" si="759"/>
        <v>10340</v>
      </c>
      <c r="Y1220" s="59">
        <f t="shared" si="760"/>
        <v>11994.4</v>
      </c>
      <c r="Z1220" t="str">
        <f t="shared" si="761"/>
        <v>Vencido</v>
      </c>
      <c r="AA1220" s="39">
        <v>46094</v>
      </c>
      <c r="AB1220" s="33">
        <f t="shared" ref="AB1220" si="769">MONTH(AA1220)</f>
        <v>3</v>
      </c>
      <c r="AC1220" s="33">
        <f t="shared" ref="AC1220" si="770">WEEKNUM(AA1220)</f>
        <v>11</v>
      </c>
      <c r="AD1220" s="33">
        <f t="shared" ref="AD1220" si="771">IF(Z1220="Vencido",AA1220-F1220+1,0)</f>
        <v>465</v>
      </c>
      <c r="AE1220" s="36">
        <f t="shared" ref="AE1220" si="772">IF(AD1220&gt;0,IF(AD1220&lt;31,X1220,0),0)</f>
        <v>0</v>
      </c>
      <c r="AF1220" s="36">
        <f t="shared" ref="AF1220" si="773">IF(AD1220&gt;30,IF(AD1220&lt;61,X1220,0),0)</f>
        <v>0</v>
      </c>
      <c r="AG1220" s="36">
        <f t="shared" ref="AG1220" si="774">IF(AD1220&gt;60,X1220,0)</f>
        <v>10340</v>
      </c>
      <c r="AH1220" s="36">
        <f t="shared" ref="AH1220" si="775">IF(Z1220="Vigente",X1220,0)</f>
        <v>0</v>
      </c>
    </row>
    <row r="1221" spans="1:34" x14ac:dyDescent="0.35">
      <c r="A1221" s="31" t="s">
        <v>1531</v>
      </c>
      <c r="B1221" s="31" t="s">
        <v>1532</v>
      </c>
      <c r="C1221" s="31" t="s">
        <v>546</v>
      </c>
      <c r="D1221" s="31" t="s">
        <v>1533</v>
      </c>
      <c r="E1221" s="30">
        <v>46087</v>
      </c>
      <c r="F1221" s="30">
        <v>46117</v>
      </c>
      <c r="G1221" s="31" t="s">
        <v>395</v>
      </c>
      <c r="H1221" s="31">
        <v>-645000</v>
      </c>
      <c r="I1221" s="31"/>
      <c r="J1221" s="31">
        <v>-645000</v>
      </c>
      <c r="K1221" s="31">
        <v>-645000</v>
      </c>
      <c r="L1221" s="31">
        <v>645000</v>
      </c>
      <c r="M1221" s="31" t="s">
        <v>504</v>
      </c>
      <c r="N1221" s="31" t="s">
        <v>544</v>
      </c>
      <c r="P1221" s="65">
        <f t="shared" ref="P1221:P1284" si="776">+F1221-E1221</f>
        <v>30</v>
      </c>
      <c r="Q1221" t="str">
        <f t="shared" ref="Q1221:Q1284" si="777">IF(P1221&gt;1,"Crédito","Contado")</f>
        <v>Crédito</v>
      </c>
      <c r="R1221">
        <f t="shared" ref="R1221:R1284" si="778">DAY(F1221)</f>
        <v>5</v>
      </c>
      <c r="S1221">
        <f t="shared" ref="S1221:S1284" si="779">MONTH(F1221)</f>
        <v>4</v>
      </c>
      <c r="T1221">
        <f t="shared" ref="T1221:T1284" si="780">YEAR(F1221)</f>
        <v>2026</v>
      </c>
      <c r="U1221">
        <f t="shared" ref="U1221:U1284" si="781">DAY(E1221)</f>
        <v>6</v>
      </c>
      <c r="V1221">
        <f t="shared" ref="V1221:V1284" si="782">MONTH(E1221)</f>
        <v>3</v>
      </c>
      <c r="W1221">
        <f t="shared" ref="W1221:W1284" si="783">YEAR(E1221)</f>
        <v>2026</v>
      </c>
      <c r="X1221" s="59">
        <f t="shared" ref="X1221:X1284" si="784">+H1221*-1</f>
        <v>645000</v>
      </c>
      <c r="Y1221" s="59">
        <f t="shared" ref="Y1221:Y1284" si="785">+J1221*-1</f>
        <v>645000</v>
      </c>
      <c r="Z1221" t="str">
        <f t="shared" ref="Z1221:Z1284" si="786">IF(F1221&gt;AA1221,"Vigente","Vencido")</f>
        <v>Vigente</v>
      </c>
      <c r="AA1221" s="39">
        <v>46087</v>
      </c>
      <c r="AB1221" s="33">
        <f t="shared" ref="AB1221:AB1284" si="787">MONTH(AA1221)</f>
        <v>3</v>
      </c>
      <c r="AC1221" s="33">
        <f t="shared" ref="AC1221:AC1284" si="788">WEEKNUM(AA1221)</f>
        <v>10</v>
      </c>
      <c r="AD1221" s="33">
        <f t="shared" ref="AD1221:AD1284" si="789">IF(Z1221="Vencido",AA1221-F1221+1,0)</f>
        <v>0</v>
      </c>
      <c r="AE1221" s="36">
        <f t="shared" ref="AE1221:AE1284" si="790">IF(AD1221&gt;0,IF(AD1221&lt;31,X1221,0),0)</f>
        <v>0</v>
      </c>
      <c r="AF1221" s="36">
        <f t="shared" ref="AF1221:AF1284" si="791">IF(AD1221&gt;30,IF(AD1221&lt;61,X1221,0),0)</f>
        <v>0</v>
      </c>
      <c r="AG1221" s="36">
        <f t="shared" ref="AG1221:AG1284" si="792">IF(AD1221&gt;60,X1221,0)</f>
        <v>0</v>
      </c>
      <c r="AH1221" s="36">
        <f t="shared" ref="AH1221:AH1284" si="793">IF(Z1221="Vigente",X1221,0)</f>
        <v>645000</v>
      </c>
    </row>
    <row r="1222" spans="1:34" x14ac:dyDescent="0.35">
      <c r="A1222" s="31" t="s">
        <v>1534</v>
      </c>
      <c r="B1222" s="31" t="s">
        <v>1535</v>
      </c>
      <c r="C1222" s="31" t="s">
        <v>674</v>
      </c>
      <c r="D1222" s="31" t="s">
        <v>1536</v>
      </c>
      <c r="E1222" s="30">
        <v>46083</v>
      </c>
      <c r="F1222" s="30">
        <v>46113</v>
      </c>
      <c r="G1222" s="31" t="s">
        <v>395</v>
      </c>
      <c r="H1222" s="31">
        <v>-19200</v>
      </c>
      <c r="I1222" s="31">
        <v>-3072</v>
      </c>
      <c r="J1222" s="31">
        <v>-22272</v>
      </c>
      <c r="K1222" s="31">
        <v>-22272</v>
      </c>
      <c r="L1222" s="31">
        <v>22272</v>
      </c>
      <c r="M1222" s="31" t="s">
        <v>504</v>
      </c>
      <c r="N1222" s="31" t="s">
        <v>544</v>
      </c>
      <c r="P1222" s="65">
        <f t="shared" si="776"/>
        <v>30</v>
      </c>
      <c r="Q1222" t="str">
        <f t="shared" si="777"/>
        <v>Crédito</v>
      </c>
      <c r="R1222">
        <f t="shared" si="778"/>
        <v>1</v>
      </c>
      <c r="S1222">
        <f t="shared" si="779"/>
        <v>4</v>
      </c>
      <c r="T1222">
        <f t="shared" si="780"/>
        <v>2026</v>
      </c>
      <c r="U1222">
        <f t="shared" si="781"/>
        <v>2</v>
      </c>
      <c r="V1222">
        <f t="shared" si="782"/>
        <v>3</v>
      </c>
      <c r="W1222">
        <f t="shared" si="783"/>
        <v>2026</v>
      </c>
      <c r="X1222" s="59">
        <f t="shared" si="784"/>
        <v>19200</v>
      </c>
      <c r="Y1222" s="59">
        <f t="shared" si="785"/>
        <v>22272</v>
      </c>
      <c r="Z1222" t="str">
        <f t="shared" si="786"/>
        <v>Vigente</v>
      </c>
      <c r="AA1222" s="39">
        <v>46087</v>
      </c>
      <c r="AB1222" s="33">
        <f t="shared" si="787"/>
        <v>3</v>
      </c>
      <c r="AC1222" s="33">
        <f t="shared" si="788"/>
        <v>10</v>
      </c>
      <c r="AD1222" s="33">
        <f t="shared" si="789"/>
        <v>0</v>
      </c>
      <c r="AE1222" s="36">
        <f t="shared" si="790"/>
        <v>0</v>
      </c>
      <c r="AF1222" s="36">
        <f t="shared" si="791"/>
        <v>0</v>
      </c>
      <c r="AG1222" s="36">
        <f t="shared" si="792"/>
        <v>0</v>
      </c>
      <c r="AH1222" s="36">
        <f t="shared" si="793"/>
        <v>19200</v>
      </c>
    </row>
    <row r="1223" spans="1:34" x14ac:dyDescent="0.35">
      <c r="A1223" s="31" t="s">
        <v>1537</v>
      </c>
      <c r="B1223" s="31" t="s">
        <v>1538</v>
      </c>
      <c r="C1223" s="31" t="s">
        <v>674</v>
      </c>
      <c r="D1223" s="31" t="s">
        <v>1539</v>
      </c>
      <c r="E1223" s="30">
        <v>46083</v>
      </c>
      <c r="F1223" s="30">
        <v>46113</v>
      </c>
      <c r="G1223" s="31" t="s">
        <v>395</v>
      </c>
      <c r="H1223" s="31">
        <v>-23520</v>
      </c>
      <c r="I1223" s="31">
        <v>-3763.2</v>
      </c>
      <c r="J1223" s="31">
        <v>-27283.200000000001</v>
      </c>
      <c r="K1223" s="31">
        <v>-27283.200000000001</v>
      </c>
      <c r="L1223" s="31">
        <v>27283.200000000001</v>
      </c>
      <c r="M1223" s="31" t="s">
        <v>504</v>
      </c>
      <c r="N1223" s="31" t="s">
        <v>544</v>
      </c>
      <c r="P1223" s="65">
        <f t="shared" si="776"/>
        <v>30</v>
      </c>
      <c r="Q1223" t="str">
        <f t="shared" si="777"/>
        <v>Crédito</v>
      </c>
      <c r="R1223">
        <f t="shared" si="778"/>
        <v>1</v>
      </c>
      <c r="S1223">
        <f t="shared" si="779"/>
        <v>4</v>
      </c>
      <c r="T1223">
        <f t="shared" si="780"/>
        <v>2026</v>
      </c>
      <c r="U1223">
        <f t="shared" si="781"/>
        <v>2</v>
      </c>
      <c r="V1223">
        <f t="shared" si="782"/>
        <v>3</v>
      </c>
      <c r="W1223">
        <f t="shared" si="783"/>
        <v>2026</v>
      </c>
      <c r="X1223" s="59">
        <f t="shared" si="784"/>
        <v>23520</v>
      </c>
      <c r="Y1223" s="59">
        <f t="shared" si="785"/>
        <v>27283.200000000001</v>
      </c>
      <c r="Z1223" t="str">
        <f t="shared" si="786"/>
        <v>Vigente</v>
      </c>
      <c r="AA1223" s="39">
        <v>46087</v>
      </c>
      <c r="AB1223" s="33">
        <f t="shared" si="787"/>
        <v>3</v>
      </c>
      <c r="AC1223" s="33">
        <f t="shared" si="788"/>
        <v>10</v>
      </c>
      <c r="AD1223" s="33">
        <f t="shared" si="789"/>
        <v>0</v>
      </c>
      <c r="AE1223" s="36">
        <f t="shared" si="790"/>
        <v>0</v>
      </c>
      <c r="AF1223" s="36">
        <f t="shared" si="791"/>
        <v>0</v>
      </c>
      <c r="AG1223" s="36">
        <f t="shared" si="792"/>
        <v>0</v>
      </c>
      <c r="AH1223" s="36">
        <f t="shared" si="793"/>
        <v>23520</v>
      </c>
    </row>
    <row r="1224" spans="1:34" x14ac:dyDescent="0.35">
      <c r="A1224" s="31" t="s">
        <v>1540</v>
      </c>
      <c r="B1224" s="31" t="s">
        <v>1541</v>
      </c>
      <c r="C1224" s="31" t="s">
        <v>920</v>
      </c>
      <c r="D1224" s="31" t="s">
        <v>1542</v>
      </c>
      <c r="E1224" s="30">
        <v>46085</v>
      </c>
      <c r="F1224" s="30">
        <v>46115</v>
      </c>
      <c r="G1224" s="31" t="s">
        <v>395</v>
      </c>
      <c r="H1224" s="31">
        <v>-6800</v>
      </c>
      <c r="I1224" s="31"/>
      <c r="J1224" s="31">
        <v>-6800</v>
      </c>
      <c r="K1224" s="31">
        <v>-6800</v>
      </c>
      <c r="L1224" s="31">
        <v>6800</v>
      </c>
      <c r="M1224" s="31" t="s">
        <v>504</v>
      </c>
      <c r="N1224" s="31" t="s">
        <v>544</v>
      </c>
      <c r="P1224" s="65">
        <f t="shared" si="776"/>
        <v>30</v>
      </c>
      <c r="Q1224" t="str">
        <f t="shared" si="777"/>
        <v>Crédito</v>
      </c>
      <c r="R1224">
        <f t="shared" si="778"/>
        <v>3</v>
      </c>
      <c r="S1224">
        <f t="shared" si="779"/>
        <v>4</v>
      </c>
      <c r="T1224">
        <f t="shared" si="780"/>
        <v>2026</v>
      </c>
      <c r="U1224">
        <f t="shared" si="781"/>
        <v>4</v>
      </c>
      <c r="V1224">
        <f t="shared" si="782"/>
        <v>3</v>
      </c>
      <c r="W1224">
        <f t="shared" si="783"/>
        <v>2026</v>
      </c>
      <c r="X1224" s="59">
        <f t="shared" si="784"/>
        <v>6800</v>
      </c>
      <c r="Y1224" s="59">
        <f t="shared" si="785"/>
        <v>6800</v>
      </c>
      <c r="Z1224" t="str">
        <f t="shared" si="786"/>
        <v>Vigente</v>
      </c>
      <c r="AA1224" s="39">
        <v>46087</v>
      </c>
      <c r="AB1224" s="33">
        <f t="shared" si="787"/>
        <v>3</v>
      </c>
      <c r="AC1224" s="33">
        <f t="shared" si="788"/>
        <v>10</v>
      </c>
      <c r="AD1224" s="33">
        <f t="shared" si="789"/>
        <v>0</v>
      </c>
      <c r="AE1224" s="36">
        <f t="shared" si="790"/>
        <v>0</v>
      </c>
      <c r="AF1224" s="36">
        <f t="shared" si="791"/>
        <v>0</v>
      </c>
      <c r="AG1224" s="36">
        <f t="shared" si="792"/>
        <v>0</v>
      </c>
      <c r="AH1224" s="36">
        <f t="shared" si="793"/>
        <v>6800</v>
      </c>
    </row>
    <row r="1225" spans="1:34" x14ac:dyDescent="0.35">
      <c r="A1225" s="31" t="s">
        <v>1525</v>
      </c>
      <c r="B1225" s="31" t="s">
        <v>1526</v>
      </c>
      <c r="C1225" s="31" t="s">
        <v>546</v>
      </c>
      <c r="D1225" s="31" t="s">
        <v>1527</v>
      </c>
      <c r="E1225" s="30">
        <v>46079</v>
      </c>
      <c r="F1225" s="30">
        <v>46109</v>
      </c>
      <c r="G1225" s="31" t="s">
        <v>401</v>
      </c>
      <c r="H1225" s="31">
        <v>-13564.3</v>
      </c>
      <c r="I1225" s="31">
        <v>-2170.29</v>
      </c>
      <c r="J1225" s="31">
        <v>-15734.59</v>
      </c>
      <c r="K1225" s="31">
        <v>-916.4</v>
      </c>
      <c r="L1225" s="31">
        <v>916.4</v>
      </c>
      <c r="M1225" s="31" t="s">
        <v>504</v>
      </c>
      <c r="N1225" s="31" t="s">
        <v>544</v>
      </c>
      <c r="P1225" s="65">
        <f t="shared" si="776"/>
        <v>30</v>
      </c>
      <c r="Q1225" t="str">
        <f t="shared" si="777"/>
        <v>Crédito</v>
      </c>
      <c r="R1225">
        <f t="shared" si="778"/>
        <v>28</v>
      </c>
      <c r="S1225">
        <f t="shared" si="779"/>
        <v>3</v>
      </c>
      <c r="T1225">
        <f t="shared" si="780"/>
        <v>2026</v>
      </c>
      <c r="U1225">
        <f t="shared" si="781"/>
        <v>26</v>
      </c>
      <c r="V1225">
        <f t="shared" si="782"/>
        <v>2</v>
      </c>
      <c r="W1225">
        <f t="shared" si="783"/>
        <v>2026</v>
      </c>
      <c r="X1225" s="59">
        <f t="shared" si="784"/>
        <v>13564.3</v>
      </c>
      <c r="Y1225" s="59">
        <f t="shared" si="785"/>
        <v>15734.59</v>
      </c>
      <c r="Z1225" t="str">
        <f t="shared" si="786"/>
        <v>Vigente</v>
      </c>
      <c r="AA1225" s="39">
        <v>46087</v>
      </c>
      <c r="AB1225" s="33">
        <f t="shared" si="787"/>
        <v>3</v>
      </c>
      <c r="AC1225" s="33">
        <f t="shared" si="788"/>
        <v>10</v>
      </c>
      <c r="AD1225" s="33">
        <f t="shared" si="789"/>
        <v>0</v>
      </c>
      <c r="AE1225" s="36">
        <f t="shared" si="790"/>
        <v>0</v>
      </c>
      <c r="AF1225" s="36">
        <f t="shared" si="791"/>
        <v>0</v>
      </c>
      <c r="AG1225" s="36">
        <f t="shared" si="792"/>
        <v>0</v>
      </c>
      <c r="AH1225" s="36">
        <f t="shared" si="793"/>
        <v>13564.3</v>
      </c>
    </row>
    <row r="1226" spans="1:34" x14ac:dyDescent="0.35">
      <c r="A1226" s="31" t="s">
        <v>1528</v>
      </c>
      <c r="B1226" s="31" t="s">
        <v>1529</v>
      </c>
      <c r="C1226" s="31" t="s">
        <v>546</v>
      </c>
      <c r="D1226" s="31" t="s">
        <v>1530</v>
      </c>
      <c r="E1226" s="30">
        <v>46079</v>
      </c>
      <c r="F1226" s="30">
        <v>46109</v>
      </c>
      <c r="G1226" s="31" t="s">
        <v>401</v>
      </c>
      <c r="H1226" s="31">
        <v>-1274.8699999999999</v>
      </c>
      <c r="I1226" s="31">
        <v>-203.98</v>
      </c>
      <c r="J1226" s="31">
        <v>-1478.85</v>
      </c>
      <c r="K1226" s="31">
        <v>-86.13</v>
      </c>
      <c r="L1226" s="31">
        <v>86.13</v>
      </c>
      <c r="M1226" s="31" t="s">
        <v>504</v>
      </c>
      <c r="N1226" s="31" t="s">
        <v>544</v>
      </c>
      <c r="P1226" s="65">
        <f t="shared" si="776"/>
        <v>30</v>
      </c>
      <c r="Q1226" t="str">
        <f t="shared" si="777"/>
        <v>Crédito</v>
      </c>
      <c r="R1226">
        <f t="shared" si="778"/>
        <v>28</v>
      </c>
      <c r="S1226">
        <f t="shared" si="779"/>
        <v>3</v>
      </c>
      <c r="T1226">
        <f t="shared" si="780"/>
        <v>2026</v>
      </c>
      <c r="U1226">
        <f t="shared" si="781"/>
        <v>26</v>
      </c>
      <c r="V1226">
        <f t="shared" si="782"/>
        <v>2</v>
      </c>
      <c r="W1226">
        <f t="shared" si="783"/>
        <v>2026</v>
      </c>
      <c r="X1226" s="59">
        <f t="shared" si="784"/>
        <v>1274.8699999999999</v>
      </c>
      <c r="Y1226" s="59">
        <f t="shared" si="785"/>
        <v>1478.85</v>
      </c>
      <c r="Z1226" t="str">
        <f t="shared" si="786"/>
        <v>Vigente</v>
      </c>
      <c r="AA1226" s="39">
        <v>46087</v>
      </c>
      <c r="AB1226" s="33">
        <f t="shared" si="787"/>
        <v>3</v>
      </c>
      <c r="AC1226" s="33">
        <f t="shared" si="788"/>
        <v>10</v>
      </c>
      <c r="AD1226" s="33">
        <f t="shared" si="789"/>
        <v>0</v>
      </c>
      <c r="AE1226" s="36">
        <f t="shared" si="790"/>
        <v>0</v>
      </c>
      <c r="AF1226" s="36">
        <f t="shared" si="791"/>
        <v>0</v>
      </c>
      <c r="AG1226" s="36">
        <f t="shared" si="792"/>
        <v>0</v>
      </c>
      <c r="AH1226" s="36">
        <f t="shared" si="793"/>
        <v>1274.8699999999999</v>
      </c>
    </row>
    <row r="1227" spans="1:34" x14ac:dyDescent="0.35">
      <c r="A1227" s="13" t="s">
        <v>1476</v>
      </c>
      <c r="B1227" s="13" t="s">
        <v>1477</v>
      </c>
      <c r="C1227" s="13" t="s">
        <v>674</v>
      </c>
      <c r="D1227" s="13" t="s">
        <v>1478</v>
      </c>
      <c r="E1227" s="70">
        <v>46066</v>
      </c>
      <c r="F1227" s="70">
        <v>46096</v>
      </c>
      <c r="G1227" s="13" t="s">
        <v>395</v>
      </c>
      <c r="H1227" s="13">
        <v>-3000</v>
      </c>
      <c r="I1227" s="13">
        <v>-480</v>
      </c>
      <c r="J1227" s="13">
        <v>-3480</v>
      </c>
      <c r="K1227" s="13">
        <v>-3480</v>
      </c>
      <c r="L1227" s="13">
        <v>3480</v>
      </c>
      <c r="M1227" s="13" t="s">
        <v>504</v>
      </c>
      <c r="N1227" s="31" t="s">
        <v>544</v>
      </c>
      <c r="P1227" s="65">
        <f t="shared" si="776"/>
        <v>30</v>
      </c>
      <c r="Q1227" t="str">
        <f t="shared" si="777"/>
        <v>Crédito</v>
      </c>
      <c r="R1227">
        <f t="shared" si="778"/>
        <v>15</v>
      </c>
      <c r="S1227">
        <f t="shared" si="779"/>
        <v>3</v>
      </c>
      <c r="T1227">
        <f t="shared" si="780"/>
        <v>2026</v>
      </c>
      <c r="U1227">
        <f t="shared" si="781"/>
        <v>13</v>
      </c>
      <c r="V1227">
        <f t="shared" si="782"/>
        <v>2</v>
      </c>
      <c r="W1227">
        <f t="shared" si="783"/>
        <v>2026</v>
      </c>
      <c r="X1227" s="59">
        <f t="shared" si="784"/>
        <v>3000</v>
      </c>
      <c r="Y1227" s="59">
        <f t="shared" si="785"/>
        <v>3480</v>
      </c>
      <c r="Z1227" t="str">
        <f t="shared" si="786"/>
        <v>Vigente</v>
      </c>
      <c r="AA1227" s="39">
        <v>46087</v>
      </c>
      <c r="AB1227" s="33">
        <f t="shared" si="787"/>
        <v>3</v>
      </c>
      <c r="AC1227" s="33">
        <f t="shared" si="788"/>
        <v>10</v>
      </c>
      <c r="AD1227" s="33">
        <f t="shared" si="789"/>
        <v>0</v>
      </c>
      <c r="AE1227" s="36">
        <f t="shared" si="790"/>
        <v>0</v>
      </c>
      <c r="AF1227" s="36">
        <f t="shared" si="791"/>
        <v>0</v>
      </c>
      <c r="AG1227" s="36">
        <f t="shared" si="792"/>
        <v>0</v>
      </c>
      <c r="AH1227" s="36">
        <f t="shared" si="793"/>
        <v>3000</v>
      </c>
    </row>
    <row r="1228" spans="1:34" x14ac:dyDescent="0.35">
      <c r="A1228" s="13" t="s">
        <v>1479</v>
      </c>
      <c r="B1228" s="13" t="s">
        <v>1480</v>
      </c>
      <c r="C1228" s="13" t="s">
        <v>674</v>
      </c>
      <c r="D1228" s="13" t="s">
        <v>1481</v>
      </c>
      <c r="E1228" s="70">
        <v>46066</v>
      </c>
      <c r="F1228" s="70">
        <v>46096</v>
      </c>
      <c r="G1228" s="13" t="s">
        <v>401</v>
      </c>
      <c r="H1228" s="13">
        <v>-28380</v>
      </c>
      <c r="I1228" s="13">
        <v>-4540.8</v>
      </c>
      <c r="J1228" s="13">
        <v>-32920.800000000003</v>
      </c>
      <c r="K1228" s="13">
        <v>-1914</v>
      </c>
      <c r="L1228" s="13">
        <v>1914</v>
      </c>
      <c r="M1228" s="13" t="s">
        <v>504</v>
      </c>
      <c r="N1228" s="31" t="s">
        <v>544</v>
      </c>
      <c r="P1228" s="65">
        <f t="shared" si="776"/>
        <v>30</v>
      </c>
      <c r="Q1228" t="str">
        <f t="shared" si="777"/>
        <v>Crédito</v>
      </c>
      <c r="R1228">
        <f t="shared" si="778"/>
        <v>15</v>
      </c>
      <c r="S1228">
        <f t="shared" si="779"/>
        <v>3</v>
      </c>
      <c r="T1228">
        <f t="shared" si="780"/>
        <v>2026</v>
      </c>
      <c r="U1228">
        <f t="shared" si="781"/>
        <v>13</v>
      </c>
      <c r="V1228">
        <f t="shared" si="782"/>
        <v>2</v>
      </c>
      <c r="W1228">
        <f t="shared" si="783"/>
        <v>2026</v>
      </c>
      <c r="X1228" s="59">
        <f t="shared" si="784"/>
        <v>28380</v>
      </c>
      <c r="Y1228" s="59">
        <f t="shared" si="785"/>
        <v>32920.800000000003</v>
      </c>
      <c r="Z1228" t="str">
        <f t="shared" si="786"/>
        <v>Vigente</v>
      </c>
      <c r="AA1228" s="39">
        <v>46087</v>
      </c>
      <c r="AB1228" s="33">
        <f t="shared" si="787"/>
        <v>3</v>
      </c>
      <c r="AC1228" s="33">
        <f t="shared" si="788"/>
        <v>10</v>
      </c>
      <c r="AD1228" s="33">
        <f t="shared" si="789"/>
        <v>0</v>
      </c>
      <c r="AE1228" s="36">
        <f t="shared" si="790"/>
        <v>0</v>
      </c>
      <c r="AF1228" s="36">
        <f t="shared" si="791"/>
        <v>0</v>
      </c>
      <c r="AG1228" s="36">
        <f t="shared" si="792"/>
        <v>0</v>
      </c>
      <c r="AH1228" s="36">
        <f t="shared" si="793"/>
        <v>28380</v>
      </c>
    </row>
    <row r="1229" spans="1:34" x14ac:dyDescent="0.35">
      <c r="A1229" s="13" t="s">
        <v>1482</v>
      </c>
      <c r="B1229" s="13" t="s">
        <v>1483</v>
      </c>
      <c r="C1229" s="13" t="s">
        <v>400</v>
      </c>
      <c r="D1229" s="13" t="s">
        <v>1484</v>
      </c>
      <c r="E1229" s="70">
        <v>46077</v>
      </c>
      <c r="F1229" s="70">
        <v>46107</v>
      </c>
      <c r="G1229" s="13" t="s">
        <v>401</v>
      </c>
      <c r="H1229" s="13">
        <v>-40285.910000000003</v>
      </c>
      <c r="I1229" s="13">
        <v>-6445.75</v>
      </c>
      <c r="J1229" s="13">
        <v>-46731.66</v>
      </c>
      <c r="K1229" s="13">
        <v>-2714.4</v>
      </c>
      <c r="L1229" s="13">
        <v>2714.4</v>
      </c>
      <c r="M1229" s="13" t="s">
        <v>504</v>
      </c>
      <c r="N1229" s="31" t="s">
        <v>544</v>
      </c>
      <c r="P1229" s="65">
        <f t="shared" si="776"/>
        <v>30</v>
      </c>
      <c r="Q1229" t="str">
        <f t="shared" si="777"/>
        <v>Crédito</v>
      </c>
      <c r="R1229">
        <f t="shared" si="778"/>
        <v>26</v>
      </c>
      <c r="S1229">
        <f t="shared" si="779"/>
        <v>3</v>
      </c>
      <c r="T1229">
        <f t="shared" si="780"/>
        <v>2026</v>
      </c>
      <c r="U1229">
        <f t="shared" si="781"/>
        <v>24</v>
      </c>
      <c r="V1229">
        <f t="shared" si="782"/>
        <v>2</v>
      </c>
      <c r="W1229">
        <f t="shared" si="783"/>
        <v>2026</v>
      </c>
      <c r="X1229" s="59">
        <f t="shared" si="784"/>
        <v>40285.910000000003</v>
      </c>
      <c r="Y1229" s="59">
        <f t="shared" si="785"/>
        <v>46731.66</v>
      </c>
      <c r="Z1229" t="str">
        <f t="shared" si="786"/>
        <v>Vigente</v>
      </c>
      <c r="AA1229" s="39">
        <v>46087</v>
      </c>
      <c r="AB1229" s="33">
        <f t="shared" si="787"/>
        <v>3</v>
      </c>
      <c r="AC1229" s="33">
        <f t="shared" si="788"/>
        <v>10</v>
      </c>
      <c r="AD1229" s="33">
        <f t="shared" si="789"/>
        <v>0</v>
      </c>
      <c r="AE1229" s="36">
        <f t="shared" si="790"/>
        <v>0</v>
      </c>
      <c r="AF1229" s="36">
        <f t="shared" si="791"/>
        <v>0</v>
      </c>
      <c r="AG1229" s="36">
        <f t="shared" si="792"/>
        <v>0</v>
      </c>
      <c r="AH1229" s="36">
        <f t="shared" si="793"/>
        <v>40285.910000000003</v>
      </c>
    </row>
    <row r="1230" spans="1:34" x14ac:dyDescent="0.35">
      <c r="A1230" s="13" t="s">
        <v>1485</v>
      </c>
      <c r="B1230" s="13" t="s">
        <v>1486</v>
      </c>
      <c r="C1230" s="13" t="s">
        <v>801</v>
      </c>
      <c r="D1230" s="13" t="s">
        <v>1487</v>
      </c>
      <c r="E1230" s="70">
        <v>46069</v>
      </c>
      <c r="F1230" s="70">
        <v>46099</v>
      </c>
      <c r="G1230" s="13" t="s">
        <v>395</v>
      </c>
      <c r="H1230" s="13">
        <v>-39888</v>
      </c>
      <c r="I1230" s="13">
        <v>-6382.08</v>
      </c>
      <c r="J1230" s="13">
        <v>-46270.080000000002</v>
      </c>
      <c r="K1230" s="13">
        <v>-46270.080000000002</v>
      </c>
      <c r="L1230" s="13">
        <v>46270.080000000002</v>
      </c>
      <c r="M1230" s="13" t="s">
        <v>504</v>
      </c>
      <c r="N1230" s="31" t="s">
        <v>544</v>
      </c>
      <c r="P1230" s="65">
        <f t="shared" si="776"/>
        <v>30</v>
      </c>
      <c r="Q1230" t="str">
        <f t="shared" si="777"/>
        <v>Crédito</v>
      </c>
      <c r="R1230">
        <f t="shared" si="778"/>
        <v>18</v>
      </c>
      <c r="S1230">
        <f t="shared" si="779"/>
        <v>3</v>
      </c>
      <c r="T1230">
        <f t="shared" si="780"/>
        <v>2026</v>
      </c>
      <c r="U1230">
        <f t="shared" si="781"/>
        <v>16</v>
      </c>
      <c r="V1230">
        <f t="shared" si="782"/>
        <v>2</v>
      </c>
      <c r="W1230">
        <f t="shared" si="783"/>
        <v>2026</v>
      </c>
      <c r="X1230" s="59">
        <f t="shared" si="784"/>
        <v>39888</v>
      </c>
      <c r="Y1230" s="59">
        <f t="shared" si="785"/>
        <v>46270.080000000002</v>
      </c>
      <c r="Z1230" t="str">
        <f t="shared" si="786"/>
        <v>Vigente</v>
      </c>
      <c r="AA1230" s="39">
        <v>46087</v>
      </c>
      <c r="AB1230" s="33">
        <f t="shared" si="787"/>
        <v>3</v>
      </c>
      <c r="AC1230" s="33">
        <f t="shared" si="788"/>
        <v>10</v>
      </c>
      <c r="AD1230" s="33">
        <f t="shared" si="789"/>
        <v>0</v>
      </c>
      <c r="AE1230" s="36">
        <f t="shared" si="790"/>
        <v>0</v>
      </c>
      <c r="AF1230" s="36">
        <f t="shared" si="791"/>
        <v>0</v>
      </c>
      <c r="AG1230" s="36">
        <f t="shared" si="792"/>
        <v>0</v>
      </c>
      <c r="AH1230" s="36">
        <f t="shared" si="793"/>
        <v>39888</v>
      </c>
    </row>
    <row r="1231" spans="1:34" x14ac:dyDescent="0.35">
      <c r="A1231" s="13" t="s">
        <v>1488</v>
      </c>
      <c r="B1231" s="13" t="s">
        <v>1489</v>
      </c>
      <c r="C1231" s="13" t="s">
        <v>834</v>
      </c>
      <c r="D1231" s="13" t="s">
        <v>1490</v>
      </c>
      <c r="E1231" s="70">
        <v>46069</v>
      </c>
      <c r="F1231" s="70">
        <v>46099</v>
      </c>
      <c r="G1231" s="13" t="s">
        <v>401</v>
      </c>
      <c r="H1231" s="13">
        <v>-30923.64</v>
      </c>
      <c r="I1231" s="13">
        <v>-4947.78</v>
      </c>
      <c r="J1231" s="13">
        <v>-35871.42</v>
      </c>
      <c r="K1231" s="13">
        <v>-2088</v>
      </c>
      <c r="L1231" s="13">
        <v>2088</v>
      </c>
      <c r="M1231" s="13" t="s">
        <v>504</v>
      </c>
      <c r="N1231" s="31" t="s">
        <v>544</v>
      </c>
      <c r="P1231" s="65">
        <f t="shared" si="776"/>
        <v>30</v>
      </c>
      <c r="Q1231" t="str">
        <f t="shared" si="777"/>
        <v>Crédito</v>
      </c>
      <c r="R1231">
        <f t="shared" si="778"/>
        <v>18</v>
      </c>
      <c r="S1231">
        <f t="shared" si="779"/>
        <v>3</v>
      </c>
      <c r="T1231">
        <f t="shared" si="780"/>
        <v>2026</v>
      </c>
      <c r="U1231">
        <f t="shared" si="781"/>
        <v>16</v>
      </c>
      <c r="V1231">
        <f t="shared" si="782"/>
        <v>2</v>
      </c>
      <c r="W1231">
        <f t="shared" si="783"/>
        <v>2026</v>
      </c>
      <c r="X1231" s="59">
        <f t="shared" si="784"/>
        <v>30923.64</v>
      </c>
      <c r="Y1231" s="59">
        <f t="shared" si="785"/>
        <v>35871.42</v>
      </c>
      <c r="Z1231" t="str">
        <f t="shared" si="786"/>
        <v>Vigente</v>
      </c>
      <c r="AA1231" s="39">
        <v>46087</v>
      </c>
      <c r="AB1231" s="33">
        <f t="shared" si="787"/>
        <v>3</v>
      </c>
      <c r="AC1231" s="33">
        <f t="shared" si="788"/>
        <v>10</v>
      </c>
      <c r="AD1231" s="33">
        <f t="shared" si="789"/>
        <v>0</v>
      </c>
      <c r="AE1231" s="36">
        <f t="shared" si="790"/>
        <v>0</v>
      </c>
      <c r="AF1231" s="36">
        <f t="shared" si="791"/>
        <v>0</v>
      </c>
      <c r="AG1231" s="36">
        <f t="shared" si="792"/>
        <v>0</v>
      </c>
      <c r="AH1231" s="36">
        <f t="shared" si="793"/>
        <v>30923.64</v>
      </c>
    </row>
    <row r="1232" spans="1:34" x14ac:dyDescent="0.35">
      <c r="A1232" s="31" t="s">
        <v>1441</v>
      </c>
      <c r="B1232" s="31" t="s">
        <v>1442</v>
      </c>
      <c r="C1232" s="31" t="s">
        <v>546</v>
      </c>
      <c r="D1232" s="31" t="s">
        <v>1443</v>
      </c>
      <c r="E1232" s="30">
        <v>46073</v>
      </c>
      <c r="F1232" s="30">
        <v>46103</v>
      </c>
      <c r="G1232" s="31" t="s">
        <v>395</v>
      </c>
      <c r="H1232" s="31">
        <v>-645000</v>
      </c>
      <c r="I1232" s="31"/>
      <c r="J1232" s="31">
        <v>-645000</v>
      </c>
      <c r="K1232" s="31">
        <v>-645000</v>
      </c>
      <c r="L1232" s="31">
        <v>645000</v>
      </c>
      <c r="M1232" s="31" t="s">
        <v>504</v>
      </c>
      <c r="N1232" s="31" t="s">
        <v>544</v>
      </c>
      <c r="O1232" s="83"/>
      <c r="P1232" s="65">
        <f t="shared" si="776"/>
        <v>30</v>
      </c>
      <c r="Q1232" t="str">
        <f t="shared" si="777"/>
        <v>Crédito</v>
      </c>
      <c r="R1232">
        <f t="shared" si="778"/>
        <v>22</v>
      </c>
      <c r="S1232">
        <f t="shared" si="779"/>
        <v>3</v>
      </c>
      <c r="T1232">
        <f t="shared" si="780"/>
        <v>2026</v>
      </c>
      <c r="U1232">
        <f t="shared" si="781"/>
        <v>20</v>
      </c>
      <c r="V1232">
        <f t="shared" si="782"/>
        <v>2</v>
      </c>
      <c r="W1232">
        <f t="shared" si="783"/>
        <v>2026</v>
      </c>
      <c r="X1232" s="59">
        <f t="shared" si="784"/>
        <v>645000</v>
      </c>
      <c r="Y1232" s="59">
        <f t="shared" si="785"/>
        <v>645000</v>
      </c>
      <c r="Z1232" t="str">
        <f t="shared" si="786"/>
        <v>Vigente</v>
      </c>
      <c r="AA1232" s="39">
        <v>46087</v>
      </c>
      <c r="AB1232" s="33">
        <f t="shared" si="787"/>
        <v>3</v>
      </c>
      <c r="AC1232" s="33">
        <f t="shared" si="788"/>
        <v>10</v>
      </c>
      <c r="AD1232" s="33">
        <f t="shared" si="789"/>
        <v>0</v>
      </c>
      <c r="AE1232" s="36">
        <f t="shared" si="790"/>
        <v>0</v>
      </c>
      <c r="AF1232" s="36">
        <f t="shared" si="791"/>
        <v>0</v>
      </c>
      <c r="AG1232" s="36">
        <f t="shared" si="792"/>
        <v>0</v>
      </c>
      <c r="AH1232" s="36">
        <f t="shared" si="793"/>
        <v>645000</v>
      </c>
    </row>
    <row r="1233" spans="1:34" x14ac:dyDescent="0.35">
      <c r="A1233" s="31" t="s">
        <v>1414</v>
      </c>
      <c r="B1233" s="31" t="s">
        <v>1415</v>
      </c>
      <c r="C1233" s="31" t="s">
        <v>880</v>
      </c>
      <c r="D1233" s="31" t="s">
        <v>1416</v>
      </c>
      <c r="E1233" s="30">
        <v>46066</v>
      </c>
      <c r="F1233" s="30">
        <v>46096</v>
      </c>
      <c r="G1233" s="31" t="s">
        <v>401</v>
      </c>
      <c r="H1233" s="31">
        <v>-11799.2</v>
      </c>
      <c r="I1233" s="31">
        <v>-1887.87</v>
      </c>
      <c r="J1233" s="31">
        <v>-13687.07</v>
      </c>
      <c r="K1233" s="31">
        <v>-795.76</v>
      </c>
      <c r="L1233" s="31">
        <v>795.76</v>
      </c>
      <c r="M1233" s="31" t="s">
        <v>504</v>
      </c>
      <c r="N1233" s="31" t="s">
        <v>544</v>
      </c>
      <c r="O1233" s="83"/>
      <c r="P1233" s="65">
        <f t="shared" si="776"/>
        <v>30</v>
      </c>
      <c r="Q1233" t="str">
        <f t="shared" si="777"/>
        <v>Crédito</v>
      </c>
      <c r="R1233">
        <f t="shared" si="778"/>
        <v>15</v>
      </c>
      <c r="S1233">
        <f t="shared" si="779"/>
        <v>3</v>
      </c>
      <c r="T1233">
        <f t="shared" si="780"/>
        <v>2026</v>
      </c>
      <c r="U1233">
        <f t="shared" si="781"/>
        <v>13</v>
      </c>
      <c r="V1233">
        <f t="shared" si="782"/>
        <v>2</v>
      </c>
      <c r="W1233">
        <f t="shared" si="783"/>
        <v>2026</v>
      </c>
      <c r="X1233" s="59">
        <f t="shared" si="784"/>
        <v>11799.2</v>
      </c>
      <c r="Y1233" s="59">
        <f t="shared" si="785"/>
        <v>13687.07</v>
      </c>
      <c r="Z1233" t="str">
        <f t="shared" si="786"/>
        <v>Vigente</v>
      </c>
      <c r="AA1233" s="39">
        <v>46087</v>
      </c>
      <c r="AB1233" s="33">
        <f t="shared" si="787"/>
        <v>3</v>
      </c>
      <c r="AC1233" s="33">
        <f t="shared" si="788"/>
        <v>10</v>
      </c>
      <c r="AD1233" s="33">
        <f t="shared" si="789"/>
        <v>0</v>
      </c>
      <c r="AE1233" s="36">
        <f t="shared" si="790"/>
        <v>0</v>
      </c>
      <c r="AF1233" s="36">
        <f t="shared" si="791"/>
        <v>0</v>
      </c>
      <c r="AG1233" s="36">
        <f t="shared" si="792"/>
        <v>0</v>
      </c>
      <c r="AH1233" s="36">
        <f t="shared" si="793"/>
        <v>11799.2</v>
      </c>
    </row>
    <row r="1234" spans="1:34" x14ac:dyDescent="0.35">
      <c r="A1234" s="31" t="s">
        <v>1417</v>
      </c>
      <c r="B1234" s="31" t="s">
        <v>1418</v>
      </c>
      <c r="C1234" s="31" t="s">
        <v>880</v>
      </c>
      <c r="D1234" s="31" t="s">
        <v>1419</v>
      </c>
      <c r="E1234" s="30">
        <v>46066</v>
      </c>
      <c r="F1234" s="30">
        <v>46096</v>
      </c>
      <c r="G1234" s="31" t="s">
        <v>401</v>
      </c>
      <c r="H1234" s="31">
        <v>-13472.76</v>
      </c>
      <c r="I1234" s="31">
        <v>-2155.64</v>
      </c>
      <c r="J1234" s="31">
        <v>-15628.4</v>
      </c>
      <c r="K1234" s="31">
        <v>-908.63</v>
      </c>
      <c r="L1234" s="31">
        <v>908.63</v>
      </c>
      <c r="M1234" s="31" t="s">
        <v>504</v>
      </c>
      <c r="N1234" s="31" t="s">
        <v>544</v>
      </c>
      <c r="O1234" s="83"/>
      <c r="P1234" s="65">
        <f t="shared" si="776"/>
        <v>30</v>
      </c>
      <c r="Q1234" t="str">
        <f t="shared" si="777"/>
        <v>Crédito</v>
      </c>
      <c r="R1234">
        <f t="shared" si="778"/>
        <v>15</v>
      </c>
      <c r="S1234">
        <f t="shared" si="779"/>
        <v>3</v>
      </c>
      <c r="T1234">
        <f t="shared" si="780"/>
        <v>2026</v>
      </c>
      <c r="U1234">
        <f t="shared" si="781"/>
        <v>13</v>
      </c>
      <c r="V1234">
        <f t="shared" si="782"/>
        <v>2</v>
      </c>
      <c r="W1234">
        <f t="shared" si="783"/>
        <v>2026</v>
      </c>
      <c r="X1234" s="59">
        <f t="shared" si="784"/>
        <v>13472.76</v>
      </c>
      <c r="Y1234" s="59">
        <f t="shared" si="785"/>
        <v>15628.4</v>
      </c>
      <c r="Z1234" t="str">
        <f t="shared" si="786"/>
        <v>Vigente</v>
      </c>
      <c r="AA1234" s="39">
        <v>46087</v>
      </c>
      <c r="AB1234" s="33">
        <f t="shared" si="787"/>
        <v>3</v>
      </c>
      <c r="AC1234" s="33">
        <f t="shared" si="788"/>
        <v>10</v>
      </c>
      <c r="AD1234" s="33">
        <f t="shared" si="789"/>
        <v>0</v>
      </c>
      <c r="AE1234" s="36">
        <f t="shared" si="790"/>
        <v>0</v>
      </c>
      <c r="AF1234" s="36">
        <f t="shared" si="791"/>
        <v>0</v>
      </c>
      <c r="AG1234" s="36">
        <f t="shared" si="792"/>
        <v>0</v>
      </c>
      <c r="AH1234" s="36">
        <f t="shared" si="793"/>
        <v>13472.76</v>
      </c>
    </row>
    <row r="1235" spans="1:34" x14ac:dyDescent="0.35">
      <c r="A1235" s="31" t="s">
        <v>1420</v>
      </c>
      <c r="B1235" s="31" t="s">
        <v>1421</v>
      </c>
      <c r="C1235" s="31" t="s">
        <v>546</v>
      </c>
      <c r="D1235" s="31" t="s">
        <v>1422</v>
      </c>
      <c r="E1235" s="30">
        <v>46071</v>
      </c>
      <c r="F1235" s="30">
        <v>46101</v>
      </c>
      <c r="G1235" s="31" t="s">
        <v>401</v>
      </c>
      <c r="H1235" s="31">
        <v>-13568.49</v>
      </c>
      <c r="I1235" s="31">
        <v>-2170.96</v>
      </c>
      <c r="J1235" s="31">
        <v>-15739.45</v>
      </c>
      <c r="K1235" s="31">
        <v>-916.4</v>
      </c>
      <c r="L1235" s="31">
        <v>916.4</v>
      </c>
      <c r="M1235" s="31" t="s">
        <v>504</v>
      </c>
      <c r="N1235" s="31" t="s">
        <v>544</v>
      </c>
      <c r="O1235" s="83"/>
      <c r="P1235" s="65">
        <f t="shared" si="776"/>
        <v>30</v>
      </c>
      <c r="Q1235" t="str">
        <f t="shared" si="777"/>
        <v>Crédito</v>
      </c>
      <c r="R1235">
        <f t="shared" si="778"/>
        <v>20</v>
      </c>
      <c r="S1235">
        <f t="shared" si="779"/>
        <v>3</v>
      </c>
      <c r="T1235">
        <f t="shared" si="780"/>
        <v>2026</v>
      </c>
      <c r="U1235">
        <f t="shared" si="781"/>
        <v>18</v>
      </c>
      <c r="V1235">
        <f t="shared" si="782"/>
        <v>2</v>
      </c>
      <c r="W1235">
        <f t="shared" si="783"/>
        <v>2026</v>
      </c>
      <c r="X1235" s="59">
        <f t="shared" si="784"/>
        <v>13568.49</v>
      </c>
      <c r="Y1235" s="59">
        <f t="shared" si="785"/>
        <v>15739.45</v>
      </c>
      <c r="Z1235" t="str">
        <f t="shared" si="786"/>
        <v>Vigente</v>
      </c>
      <c r="AA1235" s="39">
        <v>46087</v>
      </c>
      <c r="AB1235" s="33">
        <f t="shared" si="787"/>
        <v>3</v>
      </c>
      <c r="AC1235" s="33">
        <f t="shared" si="788"/>
        <v>10</v>
      </c>
      <c r="AD1235" s="33">
        <f t="shared" si="789"/>
        <v>0</v>
      </c>
      <c r="AE1235" s="36">
        <f t="shared" si="790"/>
        <v>0</v>
      </c>
      <c r="AF1235" s="36">
        <f t="shared" si="791"/>
        <v>0</v>
      </c>
      <c r="AG1235" s="36">
        <f t="shared" si="792"/>
        <v>0</v>
      </c>
      <c r="AH1235" s="36">
        <f t="shared" si="793"/>
        <v>13568.49</v>
      </c>
    </row>
    <row r="1236" spans="1:34" x14ac:dyDescent="0.35">
      <c r="A1236" s="31" t="s">
        <v>1423</v>
      </c>
      <c r="B1236" s="31" t="s">
        <v>1424</v>
      </c>
      <c r="C1236" s="31" t="s">
        <v>546</v>
      </c>
      <c r="D1236" s="31" t="s">
        <v>1425</v>
      </c>
      <c r="E1236" s="30">
        <v>46071</v>
      </c>
      <c r="F1236" s="30">
        <v>46101</v>
      </c>
      <c r="G1236" s="31" t="s">
        <v>401</v>
      </c>
      <c r="H1236" s="31">
        <v>-6784.24</v>
      </c>
      <c r="I1236" s="31">
        <v>-1085.48</v>
      </c>
      <c r="J1236" s="31">
        <v>-7869.72</v>
      </c>
      <c r="K1236" s="31">
        <v>-458.2</v>
      </c>
      <c r="L1236" s="31">
        <v>458.2</v>
      </c>
      <c r="M1236" s="31" t="s">
        <v>504</v>
      </c>
      <c r="N1236" s="31" t="s">
        <v>544</v>
      </c>
      <c r="O1236" s="83"/>
      <c r="P1236" s="65">
        <f t="shared" si="776"/>
        <v>30</v>
      </c>
      <c r="Q1236" t="str">
        <f t="shared" si="777"/>
        <v>Crédito</v>
      </c>
      <c r="R1236">
        <f t="shared" si="778"/>
        <v>20</v>
      </c>
      <c r="S1236">
        <f t="shared" si="779"/>
        <v>3</v>
      </c>
      <c r="T1236">
        <f t="shared" si="780"/>
        <v>2026</v>
      </c>
      <c r="U1236">
        <f t="shared" si="781"/>
        <v>18</v>
      </c>
      <c r="V1236">
        <f t="shared" si="782"/>
        <v>2</v>
      </c>
      <c r="W1236">
        <f t="shared" si="783"/>
        <v>2026</v>
      </c>
      <c r="X1236" s="59">
        <f t="shared" si="784"/>
        <v>6784.24</v>
      </c>
      <c r="Y1236" s="59">
        <f t="shared" si="785"/>
        <v>7869.72</v>
      </c>
      <c r="Z1236" t="str">
        <f t="shared" si="786"/>
        <v>Vigente</v>
      </c>
      <c r="AA1236" s="39">
        <v>46087</v>
      </c>
      <c r="AB1236" s="33">
        <f t="shared" si="787"/>
        <v>3</v>
      </c>
      <c r="AC1236" s="33">
        <f t="shared" si="788"/>
        <v>10</v>
      </c>
      <c r="AD1236" s="33">
        <f t="shared" si="789"/>
        <v>0</v>
      </c>
      <c r="AE1236" s="36">
        <f t="shared" si="790"/>
        <v>0</v>
      </c>
      <c r="AF1236" s="36">
        <f t="shared" si="791"/>
        <v>0</v>
      </c>
      <c r="AG1236" s="36">
        <f t="shared" si="792"/>
        <v>0</v>
      </c>
      <c r="AH1236" s="36">
        <f t="shared" si="793"/>
        <v>6784.24</v>
      </c>
    </row>
    <row r="1237" spans="1:34" x14ac:dyDescent="0.35">
      <c r="A1237" s="31" t="s">
        <v>1426</v>
      </c>
      <c r="B1237" s="31" t="s">
        <v>1427</v>
      </c>
      <c r="C1237" s="31" t="s">
        <v>546</v>
      </c>
      <c r="D1237" s="31" t="s">
        <v>1428</v>
      </c>
      <c r="E1237" s="30">
        <v>46071</v>
      </c>
      <c r="F1237" s="30">
        <v>46101</v>
      </c>
      <c r="G1237" s="31" t="s">
        <v>401</v>
      </c>
      <c r="H1237" s="31">
        <v>-25144.639999999999</v>
      </c>
      <c r="I1237" s="31">
        <v>-4023.14</v>
      </c>
      <c r="J1237" s="31">
        <v>-29167.78</v>
      </c>
      <c r="K1237" s="31">
        <v>-1698.24</v>
      </c>
      <c r="L1237" s="31">
        <v>1698.24</v>
      </c>
      <c r="M1237" s="31" t="s">
        <v>504</v>
      </c>
      <c r="N1237" s="31" t="s">
        <v>544</v>
      </c>
      <c r="O1237" s="83"/>
      <c r="P1237" s="65">
        <f t="shared" si="776"/>
        <v>30</v>
      </c>
      <c r="Q1237" t="str">
        <f t="shared" si="777"/>
        <v>Crédito</v>
      </c>
      <c r="R1237">
        <f t="shared" si="778"/>
        <v>20</v>
      </c>
      <c r="S1237">
        <f t="shared" si="779"/>
        <v>3</v>
      </c>
      <c r="T1237">
        <f t="shared" si="780"/>
        <v>2026</v>
      </c>
      <c r="U1237">
        <f t="shared" si="781"/>
        <v>18</v>
      </c>
      <c r="V1237">
        <f t="shared" si="782"/>
        <v>2</v>
      </c>
      <c r="W1237">
        <f t="shared" si="783"/>
        <v>2026</v>
      </c>
      <c r="X1237" s="59">
        <f t="shared" si="784"/>
        <v>25144.639999999999</v>
      </c>
      <c r="Y1237" s="59">
        <f t="shared" si="785"/>
        <v>29167.78</v>
      </c>
      <c r="Z1237" t="str">
        <f t="shared" si="786"/>
        <v>Vigente</v>
      </c>
      <c r="AA1237" s="39">
        <v>46087</v>
      </c>
      <c r="AB1237" s="33">
        <f t="shared" si="787"/>
        <v>3</v>
      </c>
      <c r="AC1237" s="33">
        <f t="shared" si="788"/>
        <v>10</v>
      </c>
      <c r="AD1237" s="33">
        <f t="shared" si="789"/>
        <v>0</v>
      </c>
      <c r="AE1237" s="36">
        <f t="shared" si="790"/>
        <v>0</v>
      </c>
      <c r="AF1237" s="36">
        <f t="shared" si="791"/>
        <v>0</v>
      </c>
      <c r="AG1237" s="36">
        <f t="shared" si="792"/>
        <v>0</v>
      </c>
      <c r="AH1237" s="36">
        <f t="shared" si="793"/>
        <v>25144.639999999999</v>
      </c>
    </row>
    <row r="1238" spans="1:34" x14ac:dyDescent="0.35">
      <c r="A1238" s="31" t="s">
        <v>1429</v>
      </c>
      <c r="B1238" s="31" t="s">
        <v>1430</v>
      </c>
      <c r="C1238" s="31" t="s">
        <v>801</v>
      </c>
      <c r="D1238" s="31" t="s">
        <v>1431</v>
      </c>
      <c r="E1238" s="30">
        <v>46069</v>
      </c>
      <c r="F1238" s="30">
        <v>46099</v>
      </c>
      <c r="G1238" s="31" t="s">
        <v>395</v>
      </c>
      <c r="H1238" s="31">
        <v>-9972</v>
      </c>
      <c r="I1238" s="31">
        <v>-1595.52</v>
      </c>
      <c r="J1238" s="31">
        <v>-11567.52</v>
      </c>
      <c r="K1238" s="31">
        <v>-11567.52</v>
      </c>
      <c r="L1238" s="31">
        <v>11567.52</v>
      </c>
      <c r="M1238" s="31" t="s">
        <v>504</v>
      </c>
      <c r="N1238" s="31" t="s">
        <v>544</v>
      </c>
      <c r="O1238" s="83"/>
      <c r="P1238" s="65">
        <f t="shared" si="776"/>
        <v>30</v>
      </c>
      <c r="Q1238" t="str">
        <f t="shared" si="777"/>
        <v>Crédito</v>
      </c>
      <c r="R1238">
        <f t="shared" si="778"/>
        <v>18</v>
      </c>
      <c r="S1238">
        <f t="shared" si="779"/>
        <v>3</v>
      </c>
      <c r="T1238">
        <f t="shared" si="780"/>
        <v>2026</v>
      </c>
      <c r="U1238">
        <f t="shared" si="781"/>
        <v>16</v>
      </c>
      <c r="V1238">
        <f t="shared" si="782"/>
        <v>2</v>
      </c>
      <c r="W1238">
        <f t="shared" si="783"/>
        <v>2026</v>
      </c>
      <c r="X1238" s="59">
        <f t="shared" si="784"/>
        <v>9972</v>
      </c>
      <c r="Y1238" s="59">
        <f t="shared" si="785"/>
        <v>11567.52</v>
      </c>
      <c r="Z1238" t="str">
        <f t="shared" si="786"/>
        <v>Vigente</v>
      </c>
      <c r="AA1238" s="39">
        <v>46087</v>
      </c>
      <c r="AB1238" s="33">
        <f t="shared" si="787"/>
        <v>3</v>
      </c>
      <c r="AC1238" s="33">
        <f t="shared" si="788"/>
        <v>10</v>
      </c>
      <c r="AD1238" s="33">
        <f t="shared" si="789"/>
        <v>0</v>
      </c>
      <c r="AE1238" s="36">
        <f t="shared" si="790"/>
        <v>0</v>
      </c>
      <c r="AF1238" s="36">
        <f t="shared" si="791"/>
        <v>0</v>
      </c>
      <c r="AG1238" s="36">
        <f t="shared" si="792"/>
        <v>0</v>
      </c>
      <c r="AH1238" s="36">
        <f t="shared" si="793"/>
        <v>9972</v>
      </c>
    </row>
    <row r="1239" spans="1:34" x14ac:dyDescent="0.35">
      <c r="A1239" s="31" t="s">
        <v>1432</v>
      </c>
      <c r="B1239" s="31" t="s">
        <v>1433</v>
      </c>
      <c r="C1239" s="31" t="s">
        <v>400</v>
      </c>
      <c r="D1239" s="31" t="s">
        <v>1434</v>
      </c>
      <c r="E1239" s="30">
        <v>46070</v>
      </c>
      <c r="F1239" s="30">
        <v>46100</v>
      </c>
      <c r="G1239" s="31" t="s">
        <v>395</v>
      </c>
      <c r="H1239" s="31">
        <v>-2320</v>
      </c>
      <c r="I1239" s="31">
        <v>-371.2</v>
      </c>
      <c r="J1239" s="31">
        <v>-2691.2</v>
      </c>
      <c r="K1239" s="31">
        <v>-2691.2</v>
      </c>
      <c r="L1239" s="31">
        <v>2691.2</v>
      </c>
      <c r="M1239" s="31" t="s">
        <v>504</v>
      </c>
      <c r="N1239" s="31" t="s">
        <v>544</v>
      </c>
      <c r="O1239" s="83"/>
      <c r="P1239" s="65">
        <f t="shared" si="776"/>
        <v>30</v>
      </c>
      <c r="Q1239" t="str">
        <f t="shared" si="777"/>
        <v>Crédito</v>
      </c>
      <c r="R1239">
        <f t="shared" si="778"/>
        <v>19</v>
      </c>
      <c r="S1239">
        <f t="shared" si="779"/>
        <v>3</v>
      </c>
      <c r="T1239">
        <f t="shared" si="780"/>
        <v>2026</v>
      </c>
      <c r="U1239">
        <f t="shared" si="781"/>
        <v>17</v>
      </c>
      <c r="V1239">
        <f t="shared" si="782"/>
        <v>2</v>
      </c>
      <c r="W1239">
        <f t="shared" si="783"/>
        <v>2026</v>
      </c>
      <c r="X1239" s="59">
        <f t="shared" si="784"/>
        <v>2320</v>
      </c>
      <c r="Y1239" s="59">
        <f t="shared" si="785"/>
        <v>2691.2</v>
      </c>
      <c r="Z1239" t="str">
        <f t="shared" si="786"/>
        <v>Vigente</v>
      </c>
      <c r="AA1239" s="39">
        <v>46087</v>
      </c>
      <c r="AB1239" s="33">
        <f t="shared" si="787"/>
        <v>3</v>
      </c>
      <c r="AC1239" s="33">
        <f t="shared" si="788"/>
        <v>10</v>
      </c>
      <c r="AD1239" s="33">
        <f t="shared" si="789"/>
        <v>0</v>
      </c>
      <c r="AE1239" s="36">
        <f t="shared" si="790"/>
        <v>0</v>
      </c>
      <c r="AF1239" s="36">
        <f t="shared" si="791"/>
        <v>0</v>
      </c>
      <c r="AG1239" s="36">
        <f t="shared" si="792"/>
        <v>0</v>
      </c>
      <c r="AH1239" s="36">
        <f t="shared" si="793"/>
        <v>2320</v>
      </c>
    </row>
    <row r="1240" spans="1:34" x14ac:dyDescent="0.35">
      <c r="A1240" s="31" t="s">
        <v>1435</v>
      </c>
      <c r="B1240" s="31" t="s">
        <v>1436</v>
      </c>
      <c r="C1240" s="31" t="s">
        <v>400</v>
      </c>
      <c r="D1240" s="31" t="s">
        <v>1437</v>
      </c>
      <c r="E1240" s="30">
        <v>46070</v>
      </c>
      <c r="F1240" s="30">
        <v>46100</v>
      </c>
      <c r="G1240" s="31" t="s">
        <v>401</v>
      </c>
      <c r="H1240" s="31">
        <v>-25277.63</v>
      </c>
      <c r="I1240" s="31">
        <v>-4044.42</v>
      </c>
      <c r="J1240" s="31">
        <v>-29322.05</v>
      </c>
      <c r="K1240" s="31">
        <v>-1707.52</v>
      </c>
      <c r="L1240" s="31">
        <v>1707.52</v>
      </c>
      <c r="M1240" s="31" t="s">
        <v>504</v>
      </c>
      <c r="N1240" s="31" t="s">
        <v>544</v>
      </c>
      <c r="O1240" s="83"/>
      <c r="P1240" s="65">
        <f t="shared" si="776"/>
        <v>30</v>
      </c>
      <c r="Q1240" t="str">
        <f t="shared" si="777"/>
        <v>Crédito</v>
      </c>
      <c r="R1240">
        <f t="shared" si="778"/>
        <v>19</v>
      </c>
      <c r="S1240">
        <f t="shared" si="779"/>
        <v>3</v>
      </c>
      <c r="T1240">
        <f t="shared" si="780"/>
        <v>2026</v>
      </c>
      <c r="U1240">
        <f t="shared" si="781"/>
        <v>17</v>
      </c>
      <c r="V1240">
        <f t="shared" si="782"/>
        <v>2</v>
      </c>
      <c r="W1240">
        <f t="shared" si="783"/>
        <v>2026</v>
      </c>
      <c r="X1240" s="59">
        <f t="shared" si="784"/>
        <v>25277.63</v>
      </c>
      <c r="Y1240" s="59">
        <f t="shared" si="785"/>
        <v>29322.05</v>
      </c>
      <c r="Z1240" t="str">
        <f t="shared" si="786"/>
        <v>Vigente</v>
      </c>
      <c r="AA1240" s="39">
        <v>46087</v>
      </c>
      <c r="AB1240" s="33">
        <f t="shared" si="787"/>
        <v>3</v>
      </c>
      <c r="AC1240" s="33">
        <f t="shared" si="788"/>
        <v>10</v>
      </c>
      <c r="AD1240" s="33">
        <f t="shared" si="789"/>
        <v>0</v>
      </c>
      <c r="AE1240" s="36">
        <f t="shared" si="790"/>
        <v>0</v>
      </c>
      <c r="AF1240" s="36">
        <f t="shared" si="791"/>
        <v>0</v>
      </c>
      <c r="AG1240" s="36">
        <f t="shared" si="792"/>
        <v>0</v>
      </c>
      <c r="AH1240" s="36">
        <f t="shared" si="793"/>
        <v>25277.63</v>
      </c>
    </row>
    <row r="1241" spans="1:34" x14ac:dyDescent="0.35">
      <c r="A1241" s="31" t="s">
        <v>1438</v>
      </c>
      <c r="B1241" s="31" t="s">
        <v>1439</v>
      </c>
      <c r="C1241" s="31" t="s">
        <v>547</v>
      </c>
      <c r="D1241" s="31" t="s">
        <v>1440</v>
      </c>
      <c r="E1241" s="30">
        <v>46069</v>
      </c>
      <c r="F1241" s="30">
        <v>46099</v>
      </c>
      <c r="G1241" s="31" t="s">
        <v>401</v>
      </c>
      <c r="H1241" s="31">
        <v>-6094.53</v>
      </c>
      <c r="I1241" s="31">
        <v>-975.12</v>
      </c>
      <c r="J1241" s="31">
        <v>-7069.65</v>
      </c>
      <c r="K1241" s="31">
        <v>-411.51</v>
      </c>
      <c r="L1241" s="31">
        <v>411.51</v>
      </c>
      <c r="M1241" s="31" t="s">
        <v>504</v>
      </c>
      <c r="N1241" s="31" t="s">
        <v>544</v>
      </c>
      <c r="O1241" s="83"/>
      <c r="P1241" s="65">
        <f t="shared" si="776"/>
        <v>30</v>
      </c>
      <c r="Q1241" t="str">
        <f t="shared" si="777"/>
        <v>Crédito</v>
      </c>
      <c r="R1241">
        <f t="shared" si="778"/>
        <v>18</v>
      </c>
      <c r="S1241">
        <f t="shared" si="779"/>
        <v>3</v>
      </c>
      <c r="T1241">
        <f t="shared" si="780"/>
        <v>2026</v>
      </c>
      <c r="U1241">
        <f t="shared" si="781"/>
        <v>16</v>
      </c>
      <c r="V1241">
        <f t="shared" si="782"/>
        <v>2</v>
      </c>
      <c r="W1241">
        <f t="shared" si="783"/>
        <v>2026</v>
      </c>
      <c r="X1241" s="59">
        <f t="shared" si="784"/>
        <v>6094.53</v>
      </c>
      <c r="Y1241" s="59">
        <f t="shared" si="785"/>
        <v>7069.65</v>
      </c>
      <c r="Z1241" t="str">
        <f t="shared" si="786"/>
        <v>Vigente</v>
      </c>
      <c r="AA1241" s="39">
        <v>46087</v>
      </c>
      <c r="AB1241" s="33">
        <f t="shared" si="787"/>
        <v>3</v>
      </c>
      <c r="AC1241" s="33">
        <f t="shared" si="788"/>
        <v>10</v>
      </c>
      <c r="AD1241" s="33">
        <f t="shared" si="789"/>
        <v>0</v>
      </c>
      <c r="AE1241" s="36">
        <f t="shared" si="790"/>
        <v>0</v>
      </c>
      <c r="AF1241" s="36">
        <f t="shared" si="791"/>
        <v>0</v>
      </c>
      <c r="AG1241" s="36">
        <f t="shared" si="792"/>
        <v>0</v>
      </c>
      <c r="AH1241" s="36">
        <f t="shared" si="793"/>
        <v>6094.53</v>
      </c>
    </row>
    <row r="1242" spans="1:34" x14ac:dyDescent="0.35">
      <c r="A1242" s="31" t="s">
        <v>1327</v>
      </c>
      <c r="B1242" s="31" t="s">
        <v>1328</v>
      </c>
      <c r="C1242" s="31" t="s">
        <v>1329</v>
      </c>
      <c r="D1242" s="31" t="s">
        <v>1330</v>
      </c>
      <c r="E1242" s="30">
        <v>46064</v>
      </c>
      <c r="F1242" s="30">
        <v>46094</v>
      </c>
      <c r="G1242" s="31" t="s">
        <v>395</v>
      </c>
      <c r="H1242" s="31">
        <v>-192000</v>
      </c>
      <c r="I1242" s="31"/>
      <c r="J1242" s="31">
        <v>-192000</v>
      </c>
      <c r="K1242" s="31">
        <v>-192000</v>
      </c>
      <c r="L1242" s="31">
        <v>192000</v>
      </c>
      <c r="M1242" s="31" t="s">
        <v>504</v>
      </c>
      <c r="N1242" s="31" t="s">
        <v>544</v>
      </c>
      <c r="O1242" s="83"/>
      <c r="P1242" s="65">
        <f t="shared" si="776"/>
        <v>30</v>
      </c>
      <c r="Q1242" t="str">
        <f t="shared" si="777"/>
        <v>Crédito</v>
      </c>
      <c r="R1242">
        <f t="shared" si="778"/>
        <v>13</v>
      </c>
      <c r="S1242">
        <f t="shared" si="779"/>
        <v>3</v>
      </c>
      <c r="T1242">
        <f t="shared" si="780"/>
        <v>2026</v>
      </c>
      <c r="U1242">
        <f t="shared" si="781"/>
        <v>11</v>
      </c>
      <c r="V1242">
        <f t="shared" si="782"/>
        <v>2</v>
      </c>
      <c r="W1242">
        <f t="shared" si="783"/>
        <v>2026</v>
      </c>
      <c r="X1242" s="59">
        <f t="shared" si="784"/>
        <v>192000</v>
      </c>
      <c r="Y1242" s="59">
        <f t="shared" si="785"/>
        <v>192000</v>
      </c>
      <c r="Z1242" t="str">
        <f t="shared" si="786"/>
        <v>Vigente</v>
      </c>
      <c r="AA1242" s="39">
        <v>46087</v>
      </c>
      <c r="AB1242" s="33">
        <f t="shared" si="787"/>
        <v>3</v>
      </c>
      <c r="AC1242" s="33">
        <f t="shared" si="788"/>
        <v>10</v>
      </c>
      <c r="AD1242" s="33">
        <f t="shared" si="789"/>
        <v>0</v>
      </c>
      <c r="AE1242" s="36">
        <f t="shared" si="790"/>
        <v>0</v>
      </c>
      <c r="AF1242" s="36">
        <f t="shared" si="791"/>
        <v>0</v>
      </c>
      <c r="AG1242" s="36">
        <f t="shared" si="792"/>
        <v>0</v>
      </c>
      <c r="AH1242" s="36">
        <f t="shared" si="793"/>
        <v>192000</v>
      </c>
    </row>
    <row r="1243" spans="1:34" x14ac:dyDescent="0.35">
      <c r="A1243" s="31" t="s">
        <v>1331</v>
      </c>
      <c r="B1243" s="31" t="s">
        <v>1332</v>
      </c>
      <c r="C1243" s="31" t="s">
        <v>801</v>
      </c>
      <c r="D1243" s="31" t="s">
        <v>1333</v>
      </c>
      <c r="E1243" s="30">
        <v>46063</v>
      </c>
      <c r="F1243" s="30">
        <v>46093</v>
      </c>
      <c r="G1243" s="31" t="s">
        <v>395</v>
      </c>
      <c r="H1243" s="31">
        <v>-49860</v>
      </c>
      <c r="I1243" s="31">
        <v>-7977.6</v>
      </c>
      <c r="J1243" s="31">
        <v>-57837.599999999999</v>
      </c>
      <c r="K1243" s="31">
        <v>-57837.599999999999</v>
      </c>
      <c r="L1243" s="31">
        <v>57837.599999999999</v>
      </c>
      <c r="M1243" s="31" t="s">
        <v>504</v>
      </c>
      <c r="N1243" s="31" t="s">
        <v>544</v>
      </c>
      <c r="O1243" s="83"/>
      <c r="P1243" s="65">
        <f t="shared" si="776"/>
        <v>30</v>
      </c>
      <c r="Q1243" t="str">
        <f t="shared" si="777"/>
        <v>Crédito</v>
      </c>
      <c r="R1243">
        <f t="shared" si="778"/>
        <v>12</v>
      </c>
      <c r="S1243">
        <f t="shared" si="779"/>
        <v>3</v>
      </c>
      <c r="T1243">
        <f t="shared" si="780"/>
        <v>2026</v>
      </c>
      <c r="U1243">
        <f t="shared" si="781"/>
        <v>10</v>
      </c>
      <c r="V1243">
        <f t="shared" si="782"/>
        <v>2</v>
      </c>
      <c r="W1243">
        <f t="shared" si="783"/>
        <v>2026</v>
      </c>
      <c r="X1243" s="59">
        <f t="shared" si="784"/>
        <v>49860</v>
      </c>
      <c r="Y1243" s="59">
        <f t="shared" si="785"/>
        <v>57837.599999999999</v>
      </c>
      <c r="Z1243" t="str">
        <f t="shared" si="786"/>
        <v>Vigente</v>
      </c>
      <c r="AA1243" s="39">
        <v>46087</v>
      </c>
      <c r="AB1243" s="33">
        <f t="shared" si="787"/>
        <v>3</v>
      </c>
      <c r="AC1243" s="33">
        <f t="shared" si="788"/>
        <v>10</v>
      </c>
      <c r="AD1243" s="33">
        <f t="shared" si="789"/>
        <v>0</v>
      </c>
      <c r="AE1243" s="36">
        <f t="shared" si="790"/>
        <v>0</v>
      </c>
      <c r="AF1243" s="36">
        <f t="shared" si="791"/>
        <v>0</v>
      </c>
      <c r="AG1243" s="36">
        <f t="shared" si="792"/>
        <v>0</v>
      </c>
      <c r="AH1243" s="36">
        <f t="shared" si="793"/>
        <v>49860</v>
      </c>
    </row>
    <row r="1244" spans="1:34" x14ac:dyDescent="0.35">
      <c r="A1244" s="31" t="s">
        <v>1334</v>
      </c>
      <c r="B1244" s="31" t="s">
        <v>1335</v>
      </c>
      <c r="C1244" s="31" t="s">
        <v>547</v>
      </c>
      <c r="D1244" s="31" t="s">
        <v>1336</v>
      </c>
      <c r="E1244" s="30">
        <v>46063</v>
      </c>
      <c r="F1244" s="30">
        <v>46093</v>
      </c>
      <c r="G1244" s="31" t="s">
        <v>401</v>
      </c>
      <c r="H1244" s="31">
        <v>-22691.72</v>
      </c>
      <c r="I1244" s="31">
        <v>-3630.68</v>
      </c>
      <c r="J1244" s="31">
        <v>-26322.400000000001</v>
      </c>
      <c r="K1244" s="31">
        <v>-1531.2</v>
      </c>
      <c r="L1244" s="31">
        <v>1531.2</v>
      </c>
      <c r="M1244" s="31" t="s">
        <v>504</v>
      </c>
      <c r="N1244" s="31" t="s">
        <v>544</v>
      </c>
      <c r="O1244" s="83"/>
      <c r="P1244" s="65">
        <f t="shared" si="776"/>
        <v>30</v>
      </c>
      <c r="Q1244" t="str">
        <f t="shared" si="777"/>
        <v>Crédito</v>
      </c>
      <c r="R1244">
        <f t="shared" si="778"/>
        <v>12</v>
      </c>
      <c r="S1244">
        <f t="shared" si="779"/>
        <v>3</v>
      </c>
      <c r="T1244">
        <f t="shared" si="780"/>
        <v>2026</v>
      </c>
      <c r="U1244">
        <f t="shared" si="781"/>
        <v>10</v>
      </c>
      <c r="V1244">
        <f t="shared" si="782"/>
        <v>2</v>
      </c>
      <c r="W1244">
        <f t="shared" si="783"/>
        <v>2026</v>
      </c>
      <c r="X1244" s="59">
        <f t="shared" si="784"/>
        <v>22691.72</v>
      </c>
      <c r="Y1244" s="59">
        <f t="shared" si="785"/>
        <v>26322.400000000001</v>
      </c>
      <c r="Z1244" t="str">
        <f t="shared" si="786"/>
        <v>Vigente</v>
      </c>
      <c r="AA1244" s="39">
        <v>46087</v>
      </c>
      <c r="AB1244" s="33">
        <f t="shared" si="787"/>
        <v>3</v>
      </c>
      <c r="AC1244" s="33">
        <f t="shared" si="788"/>
        <v>10</v>
      </c>
      <c r="AD1244" s="33">
        <f t="shared" si="789"/>
        <v>0</v>
      </c>
      <c r="AE1244" s="36">
        <f t="shared" si="790"/>
        <v>0</v>
      </c>
      <c r="AF1244" s="36">
        <f t="shared" si="791"/>
        <v>0</v>
      </c>
      <c r="AG1244" s="36">
        <f t="shared" si="792"/>
        <v>0</v>
      </c>
      <c r="AH1244" s="36">
        <f t="shared" si="793"/>
        <v>22691.72</v>
      </c>
    </row>
    <row r="1245" spans="1:34" x14ac:dyDescent="0.35">
      <c r="A1245" s="31" t="s">
        <v>1337</v>
      </c>
      <c r="B1245" s="31" t="s">
        <v>1338</v>
      </c>
      <c r="C1245" s="31" t="s">
        <v>644</v>
      </c>
      <c r="D1245" s="31" t="s">
        <v>1102</v>
      </c>
      <c r="E1245" s="30">
        <v>46065</v>
      </c>
      <c r="F1245" s="30">
        <v>46125</v>
      </c>
      <c r="G1245" s="31" t="s">
        <v>401</v>
      </c>
      <c r="H1245" s="31">
        <v>-1075280.1299999999</v>
      </c>
      <c r="I1245" s="31">
        <v>-172044.82</v>
      </c>
      <c r="J1245" s="31">
        <v>-1247324.95</v>
      </c>
      <c r="K1245" s="31">
        <v>-72453.600000000006</v>
      </c>
      <c r="L1245" s="31">
        <v>72453.600000000006</v>
      </c>
      <c r="M1245" s="31" t="s">
        <v>504</v>
      </c>
      <c r="N1245" s="31" t="s">
        <v>544</v>
      </c>
      <c r="O1245" s="83"/>
      <c r="P1245" s="65">
        <f t="shared" si="776"/>
        <v>60</v>
      </c>
      <c r="Q1245" t="str">
        <f t="shared" si="777"/>
        <v>Crédito</v>
      </c>
      <c r="R1245">
        <f t="shared" si="778"/>
        <v>13</v>
      </c>
      <c r="S1245">
        <f t="shared" si="779"/>
        <v>4</v>
      </c>
      <c r="T1245">
        <f t="shared" si="780"/>
        <v>2026</v>
      </c>
      <c r="U1245">
        <f t="shared" si="781"/>
        <v>12</v>
      </c>
      <c r="V1245">
        <f t="shared" si="782"/>
        <v>2</v>
      </c>
      <c r="W1245">
        <f t="shared" si="783"/>
        <v>2026</v>
      </c>
      <c r="X1245" s="59">
        <f t="shared" si="784"/>
        <v>1075280.1299999999</v>
      </c>
      <c r="Y1245" s="59">
        <f t="shared" si="785"/>
        <v>1247324.95</v>
      </c>
      <c r="Z1245" t="str">
        <f t="shared" si="786"/>
        <v>Vigente</v>
      </c>
      <c r="AA1245" s="39">
        <v>46087</v>
      </c>
      <c r="AB1245" s="33">
        <f t="shared" si="787"/>
        <v>3</v>
      </c>
      <c r="AC1245" s="33">
        <f t="shared" si="788"/>
        <v>10</v>
      </c>
      <c r="AD1245" s="33">
        <f t="shared" si="789"/>
        <v>0</v>
      </c>
      <c r="AE1245" s="36">
        <f t="shared" si="790"/>
        <v>0</v>
      </c>
      <c r="AF1245" s="36">
        <f t="shared" si="791"/>
        <v>0</v>
      </c>
      <c r="AG1245" s="36">
        <f t="shared" si="792"/>
        <v>0</v>
      </c>
      <c r="AH1245" s="36">
        <f t="shared" si="793"/>
        <v>1075280.1299999999</v>
      </c>
    </row>
    <row r="1246" spans="1:34" x14ac:dyDescent="0.35">
      <c r="A1246" s="31" t="s">
        <v>1339</v>
      </c>
      <c r="B1246" s="31" t="s">
        <v>1340</v>
      </c>
      <c r="C1246" s="31" t="s">
        <v>801</v>
      </c>
      <c r="D1246" s="31" t="s">
        <v>1341</v>
      </c>
      <c r="E1246" s="30">
        <v>46063</v>
      </c>
      <c r="F1246" s="30">
        <v>46093</v>
      </c>
      <c r="G1246" s="31" t="s">
        <v>395</v>
      </c>
      <c r="H1246" s="31">
        <v>-39888</v>
      </c>
      <c r="I1246" s="31">
        <v>-6382.08</v>
      </c>
      <c r="J1246" s="31">
        <v>-46270.080000000002</v>
      </c>
      <c r="K1246" s="31">
        <v>-46270.080000000002</v>
      </c>
      <c r="L1246" s="31">
        <v>46270.080000000002</v>
      </c>
      <c r="M1246" s="31" t="s">
        <v>504</v>
      </c>
      <c r="N1246" s="31" t="s">
        <v>544</v>
      </c>
      <c r="O1246" s="83"/>
      <c r="P1246" s="65">
        <f t="shared" si="776"/>
        <v>30</v>
      </c>
      <c r="Q1246" t="str">
        <f t="shared" si="777"/>
        <v>Crédito</v>
      </c>
      <c r="R1246">
        <f t="shared" si="778"/>
        <v>12</v>
      </c>
      <c r="S1246">
        <f t="shared" si="779"/>
        <v>3</v>
      </c>
      <c r="T1246">
        <f t="shared" si="780"/>
        <v>2026</v>
      </c>
      <c r="U1246">
        <f t="shared" si="781"/>
        <v>10</v>
      </c>
      <c r="V1246">
        <f t="shared" si="782"/>
        <v>2</v>
      </c>
      <c r="W1246">
        <f t="shared" si="783"/>
        <v>2026</v>
      </c>
      <c r="X1246" s="59">
        <f t="shared" si="784"/>
        <v>39888</v>
      </c>
      <c r="Y1246" s="59">
        <f t="shared" si="785"/>
        <v>46270.080000000002</v>
      </c>
      <c r="Z1246" t="str">
        <f t="shared" si="786"/>
        <v>Vigente</v>
      </c>
      <c r="AA1246" s="39">
        <v>46087</v>
      </c>
      <c r="AB1246" s="33">
        <f t="shared" si="787"/>
        <v>3</v>
      </c>
      <c r="AC1246" s="33">
        <f t="shared" si="788"/>
        <v>10</v>
      </c>
      <c r="AD1246" s="33">
        <f t="shared" si="789"/>
        <v>0</v>
      </c>
      <c r="AE1246" s="36">
        <f t="shared" si="790"/>
        <v>0</v>
      </c>
      <c r="AF1246" s="36">
        <f t="shared" si="791"/>
        <v>0</v>
      </c>
      <c r="AG1246" s="36">
        <f t="shared" si="792"/>
        <v>0</v>
      </c>
      <c r="AH1246" s="36">
        <f t="shared" si="793"/>
        <v>39888</v>
      </c>
    </row>
    <row r="1247" spans="1:34" x14ac:dyDescent="0.35">
      <c r="A1247" s="31" t="s">
        <v>1345</v>
      </c>
      <c r="B1247" s="31" t="s">
        <v>1346</v>
      </c>
      <c r="C1247" s="31" t="s">
        <v>1329</v>
      </c>
      <c r="D1247" s="31" t="s">
        <v>1347</v>
      </c>
      <c r="E1247" s="30">
        <v>46064</v>
      </c>
      <c r="F1247" s="30">
        <v>46094</v>
      </c>
      <c r="G1247" s="31" t="s">
        <v>395</v>
      </c>
      <c r="H1247" s="31">
        <v>-128000</v>
      </c>
      <c r="I1247" s="31"/>
      <c r="J1247" s="31">
        <v>-128000</v>
      </c>
      <c r="K1247" s="31">
        <v>-128000</v>
      </c>
      <c r="L1247" s="31">
        <v>128000</v>
      </c>
      <c r="M1247" s="31" t="s">
        <v>504</v>
      </c>
      <c r="N1247" s="31" t="s">
        <v>544</v>
      </c>
      <c r="O1247" s="83"/>
      <c r="P1247" s="65">
        <f t="shared" si="776"/>
        <v>30</v>
      </c>
      <c r="Q1247" t="str">
        <f t="shared" si="777"/>
        <v>Crédito</v>
      </c>
      <c r="R1247">
        <f t="shared" si="778"/>
        <v>13</v>
      </c>
      <c r="S1247">
        <f t="shared" si="779"/>
        <v>3</v>
      </c>
      <c r="T1247">
        <f t="shared" si="780"/>
        <v>2026</v>
      </c>
      <c r="U1247">
        <f t="shared" si="781"/>
        <v>11</v>
      </c>
      <c r="V1247">
        <f t="shared" si="782"/>
        <v>2</v>
      </c>
      <c r="W1247">
        <f t="shared" si="783"/>
        <v>2026</v>
      </c>
      <c r="X1247" s="59">
        <f t="shared" si="784"/>
        <v>128000</v>
      </c>
      <c r="Y1247" s="59">
        <f t="shared" si="785"/>
        <v>128000</v>
      </c>
      <c r="Z1247" t="str">
        <f t="shared" si="786"/>
        <v>Vigente</v>
      </c>
      <c r="AA1247" s="39">
        <v>46087</v>
      </c>
      <c r="AB1247" s="33">
        <f t="shared" si="787"/>
        <v>3</v>
      </c>
      <c r="AC1247" s="33">
        <f t="shared" si="788"/>
        <v>10</v>
      </c>
      <c r="AD1247" s="33">
        <f t="shared" si="789"/>
        <v>0</v>
      </c>
      <c r="AE1247" s="36">
        <f t="shared" si="790"/>
        <v>0</v>
      </c>
      <c r="AF1247" s="36">
        <f t="shared" si="791"/>
        <v>0</v>
      </c>
      <c r="AG1247" s="36">
        <f t="shared" si="792"/>
        <v>0</v>
      </c>
      <c r="AH1247" s="36">
        <f t="shared" si="793"/>
        <v>128000</v>
      </c>
    </row>
    <row r="1248" spans="1:34" x14ac:dyDescent="0.35">
      <c r="A1248" s="31" t="s">
        <v>1354</v>
      </c>
      <c r="B1248" s="31" t="s">
        <v>1355</v>
      </c>
      <c r="C1248" s="31" t="s">
        <v>801</v>
      </c>
      <c r="D1248" s="31" t="s">
        <v>1356</v>
      </c>
      <c r="E1248" s="30">
        <v>46056</v>
      </c>
      <c r="F1248" s="30">
        <v>46086</v>
      </c>
      <c r="G1248" s="31" t="s">
        <v>395</v>
      </c>
      <c r="H1248" s="31">
        <v>-20160</v>
      </c>
      <c r="I1248" s="31">
        <v>-3225.6</v>
      </c>
      <c r="J1248" s="31">
        <v>-23385.599999999999</v>
      </c>
      <c r="K1248" s="31">
        <v>-23385.599999999999</v>
      </c>
      <c r="L1248" s="31">
        <v>23385.599999999999</v>
      </c>
      <c r="M1248" s="31" t="s">
        <v>504</v>
      </c>
      <c r="N1248" s="31" t="s">
        <v>544</v>
      </c>
      <c r="O1248" s="83"/>
      <c r="P1248" s="65">
        <f t="shared" si="776"/>
        <v>30</v>
      </c>
      <c r="Q1248" t="str">
        <f t="shared" si="777"/>
        <v>Crédito</v>
      </c>
      <c r="R1248">
        <f t="shared" si="778"/>
        <v>5</v>
      </c>
      <c r="S1248">
        <f t="shared" si="779"/>
        <v>3</v>
      </c>
      <c r="T1248">
        <f t="shared" si="780"/>
        <v>2026</v>
      </c>
      <c r="U1248">
        <f t="shared" si="781"/>
        <v>3</v>
      </c>
      <c r="V1248">
        <f t="shared" si="782"/>
        <v>2</v>
      </c>
      <c r="W1248">
        <f t="shared" si="783"/>
        <v>2026</v>
      </c>
      <c r="X1248" s="59">
        <f t="shared" si="784"/>
        <v>20160</v>
      </c>
      <c r="Y1248" s="59">
        <f t="shared" si="785"/>
        <v>23385.599999999999</v>
      </c>
      <c r="Z1248" t="str">
        <f t="shared" si="786"/>
        <v>Vencido</v>
      </c>
      <c r="AA1248" s="39">
        <v>46087</v>
      </c>
      <c r="AB1248" s="33">
        <f t="shared" si="787"/>
        <v>3</v>
      </c>
      <c r="AC1248" s="33">
        <f t="shared" si="788"/>
        <v>10</v>
      </c>
      <c r="AD1248" s="33">
        <f t="shared" si="789"/>
        <v>2</v>
      </c>
      <c r="AE1248" s="36">
        <f t="shared" si="790"/>
        <v>20160</v>
      </c>
      <c r="AF1248" s="36">
        <f t="shared" si="791"/>
        <v>0</v>
      </c>
      <c r="AG1248" s="36">
        <f t="shared" si="792"/>
        <v>0</v>
      </c>
      <c r="AH1248" s="36">
        <f t="shared" si="793"/>
        <v>0</v>
      </c>
    </row>
    <row r="1249" spans="1:34" x14ac:dyDescent="0.35">
      <c r="A1249" s="31" t="s">
        <v>1357</v>
      </c>
      <c r="B1249" s="31" t="s">
        <v>1358</v>
      </c>
      <c r="C1249" s="31" t="s">
        <v>801</v>
      </c>
      <c r="D1249" s="31" t="s">
        <v>1359</v>
      </c>
      <c r="E1249" s="30">
        <v>46058</v>
      </c>
      <c r="F1249" s="30">
        <v>46088</v>
      </c>
      <c r="G1249" s="31" t="s">
        <v>395</v>
      </c>
      <c r="H1249" s="31">
        <v>-20160</v>
      </c>
      <c r="I1249" s="31">
        <v>-3225.6</v>
      </c>
      <c r="J1249" s="31">
        <v>-23385.599999999999</v>
      </c>
      <c r="K1249" s="31">
        <v>-23385.599999999999</v>
      </c>
      <c r="L1249" s="31">
        <v>23385.599999999999</v>
      </c>
      <c r="M1249" s="31" t="s">
        <v>504</v>
      </c>
      <c r="N1249" s="31" t="s">
        <v>544</v>
      </c>
      <c r="O1249" s="83"/>
      <c r="P1249" s="65">
        <f t="shared" si="776"/>
        <v>30</v>
      </c>
      <c r="Q1249" t="str">
        <f t="shared" si="777"/>
        <v>Crédito</v>
      </c>
      <c r="R1249">
        <f t="shared" si="778"/>
        <v>7</v>
      </c>
      <c r="S1249">
        <f t="shared" si="779"/>
        <v>3</v>
      </c>
      <c r="T1249">
        <f t="shared" si="780"/>
        <v>2026</v>
      </c>
      <c r="U1249">
        <f t="shared" si="781"/>
        <v>5</v>
      </c>
      <c r="V1249">
        <f t="shared" si="782"/>
        <v>2</v>
      </c>
      <c r="W1249">
        <f t="shared" si="783"/>
        <v>2026</v>
      </c>
      <c r="X1249" s="59">
        <f t="shared" si="784"/>
        <v>20160</v>
      </c>
      <c r="Y1249" s="59">
        <f t="shared" si="785"/>
        <v>23385.599999999999</v>
      </c>
      <c r="Z1249" t="str">
        <f t="shared" si="786"/>
        <v>Vigente</v>
      </c>
      <c r="AA1249" s="39">
        <v>46087</v>
      </c>
      <c r="AB1249" s="33">
        <f t="shared" si="787"/>
        <v>3</v>
      </c>
      <c r="AC1249" s="33">
        <f t="shared" si="788"/>
        <v>10</v>
      </c>
      <c r="AD1249" s="33">
        <f t="shared" si="789"/>
        <v>0</v>
      </c>
      <c r="AE1249" s="36">
        <f t="shared" si="790"/>
        <v>0</v>
      </c>
      <c r="AF1249" s="36">
        <f t="shared" si="791"/>
        <v>0</v>
      </c>
      <c r="AG1249" s="36">
        <f t="shared" si="792"/>
        <v>0</v>
      </c>
      <c r="AH1249" s="36">
        <f t="shared" si="793"/>
        <v>20160</v>
      </c>
    </row>
    <row r="1250" spans="1:34" x14ac:dyDescent="0.35">
      <c r="A1250" s="31" t="s">
        <v>1360</v>
      </c>
      <c r="B1250" s="31" t="s">
        <v>1361</v>
      </c>
      <c r="C1250" s="31" t="s">
        <v>801</v>
      </c>
      <c r="D1250" s="31" t="s">
        <v>1362</v>
      </c>
      <c r="E1250" s="30">
        <v>46058</v>
      </c>
      <c r="F1250" s="30">
        <v>46088</v>
      </c>
      <c r="G1250" s="31" t="s">
        <v>395</v>
      </c>
      <c r="H1250" s="31">
        <v>-50400</v>
      </c>
      <c r="I1250" s="31">
        <v>-8064</v>
      </c>
      <c r="J1250" s="31">
        <v>-58464</v>
      </c>
      <c r="K1250" s="31">
        <v>-58464</v>
      </c>
      <c r="L1250" s="31">
        <v>58464</v>
      </c>
      <c r="M1250" s="31" t="s">
        <v>504</v>
      </c>
      <c r="N1250" s="31" t="s">
        <v>544</v>
      </c>
      <c r="O1250" s="83"/>
      <c r="P1250" s="65">
        <f t="shared" si="776"/>
        <v>30</v>
      </c>
      <c r="Q1250" t="str">
        <f t="shared" si="777"/>
        <v>Crédito</v>
      </c>
      <c r="R1250">
        <f t="shared" si="778"/>
        <v>7</v>
      </c>
      <c r="S1250">
        <f t="shared" si="779"/>
        <v>3</v>
      </c>
      <c r="T1250">
        <f t="shared" si="780"/>
        <v>2026</v>
      </c>
      <c r="U1250">
        <f t="shared" si="781"/>
        <v>5</v>
      </c>
      <c r="V1250">
        <f t="shared" si="782"/>
        <v>2</v>
      </c>
      <c r="W1250">
        <f t="shared" si="783"/>
        <v>2026</v>
      </c>
      <c r="X1250" s="59">
        <f t="shared" si="784"/>
        <v>50400</v>
      </c>
      <c r="Y1250" s="59">
        <f t="shared" si="785"/>
        <v>58464</v>
      </c>
      <c r="Z1250" t="str">
        <f t="shared" si="786"/>
        <v>Vigente</v>
      </c>
      <c r="AA1250" s="39">
        <v>46087</v>
      </c>
      <c r="AB1250" s="33">
        <f t="shared" si="787"/>
        <v>3</v>
      </c>
      <c r="AC1250" s="33">
        <f t="shared" si="788"/>
        <v>10</v>
      </c>
      <c r="AD1250" s="33">
        <f t="shared" si="789"/>
        <v>0</v>
      </c>
      <c r="AE1250" s="36">
        <f t="shared" si="790"/>
        <v>0</v>
      </c>
      <c r="AF1250" s="36">
        <f t="shared" si="791"/>
        <v>0</v>
      </c>
      <c r="AG1250" s="36">
        <f t="shared" si="792"/>
        <v>0</v>
      </c>
      <c r="AH1250" s="36">
        <f t="shared" si="793"/>
        <v>50400</v>
      </c>
    </row>
    <row r="1251" spans="1:34" x14ac:dyDescent="0.35">
      <c r="A1251" s="31" t="s">
        <v>1363</v>
      </c>
      <c r="B1251" s="31" t="s">
        <v>1364</v>
      </c>
      <c r="C1251" s="31" t="s">
        <v>830</v>
      </c>
      <c r="D1251" s="31" t="s">
        <v>1365</v>
      </c>
      <c r="E1251" s="30">
        <v>46058</v>
      </c>
      <c r="F1251" s="30">
        <v>46088</v>
      </c>
      <c r="G1251" s="31" t="s">
        <v>401</v>
      </c>
      <c r="H1251" s="31">
        <v>-29397.25</v>
      </c>
      <c r="I1251" s="31">
        <v>-4703.5600000000004</v>
      </c>
      <c r="J1251" s="31">
        <v>-34100.81</v>
      </c>
      <c r="K1251" s="31">
        <v>-1972</v>
      </c>
      <c r="L1251" s="31">
        <v>1972</v>
      </c>
      <c r="M1251" s="31" t="s">
        <v>504</v>
      </c>
      <c r="N1251" s="31" t="s">
        <v>544</v>
      </c>
      <c r="O1251" s="83"/>
      <c r="P1251" s="65">
        <f t="shared" si="776"/>
        <v>30</v>
      </c>
      <c r="Q1251" t="str">
        <f t="shared" si="777"/>
        <v>Crédito</v>
      </c>
      <c r="R1251">
        <f t="shared" si="778"/>
        <v>7</v>
      </c>
      <c r="S1251">
        <f t="shared" si="779"/>
        <v>3</v>
      </c>
      <c r="T1251">
        <f t="shared" si="780"/>
        <v>2026</v>
      </c>
      <c r="U1251">
        <f t="shared" si="781"/>
        <v>5</v>
      </c>
      <c r="V1251">
        <f t="shared" si="782"/>
        <v>2</v>
      </c>
      <c r="W1251">
        <f t="shared" si="783"/>
        <v>2026</v>
      </c>
      <c r="X1251" s="59">
        <f t="shared" si="784"/>
        <v>29397.25</v>
      </c>
      <c r="Y1251" s="59">
        <f t="shared" si="785"/>
        <v>34100.81</v>
      </c>
      <c r="Z1251" t="str">
        <f t="shared" si="786"/>
        <v>Vigente</v>
      </c>
      <c r="AA1251" s="39">
        <v>46087</v>
      </c>
      <c r="AB1251" s="33">
        <f t="shared" si="787"/>
        <v>3</v>
      </c>
      <c r="AC1251" s="33">
        <f t="shared" si="788"/>
        <v>10</v>
      </c>
      <c r="AD1251" s="33">
        <f t="shared" si="789"/>
        <v>0</v>
      </c>
      <c r="AE1251" s="36">
        <f t="shared" si="790"/>
        <v>0</v>
      </c>
      <c r="AF1251" s="36">
        <f t="shared" si="791"/>
        <v>0</v>
      </c>
      <c r="AG1251" s="36">
        <f t="shared" si="792"/>
        <v>0</v>
      </c>
      <c r="AH1251" s="36">
        <f t="shared" si="793"/>
        <v>29397.25</v>
      </c>
    </row>
    <row r="1252" spans="1:34" x14ac:dyDescent="0.35">
      <c r="A1252" s="31" t="s">
        <v>1366</v>
      </c>
      <c r="B1252" s="31" t="s">
        <v>1367</v>
      </c>
      <c r="C1252" s="31" t="s">
        <v>834</v>
      </c>
      <c r="D1252" s="31" t="s">
        <v>1368</v>
      </c>
      <c r="E1252" s="30">
        <v>46057</v>
      </c>
      <c r="F1252" s="30">
        <v>46087</v>
      </c>
      <c r="G1252" s="31" t="s">
        <v>401</v>
      </c>
      <c r="H1252" s="31">
        <v>-31023</v>
      </c>
      <c r="I1252" s="31">
        <v>-4963.68</v>
      </c>
      <c r="J1252" s="31">
        <v>-35986.68</v>
      </c>
      <c r="K1252" s="31">
        <v>-2088</v>
      </c>
      <c r="L1252" s="31">
        <v>2088</v>
      </c>
      <c r="M1252" s="31" t="s">
        <v>504</v>
      </c>
      <c r="N1252" s="31" t="s">
        <v>544</v>
      </c>
      <c r="O1252" s="83"/>
      <c r="P1252" s="65">
        <f t="shared" si="776"/>
        <v>30</v>
      </c>
      <c r="Q1252" t="str">
        <f t="shared" si="777"/>
        <v>Crédito</v>
      </c>
      <c r="R1252">
        <f t="shared" si="778"/>
        <v>6</v>
      </c>
      <c r="S1252">
        <f t="shared" si="779"/>
        <v>3</v>
      </c>
      <c r="T1252">
        <f t="shared" si="780"/>
        <v>2026</v>
      </c>
      <c r="U1252">
        <f t="shared" si="781"/>
        <v>4</v>
      </c>
      <c r="V1252">
        <f t="shared" si="782"/>
        <v>2</v>
      </c>
      <c r="W1252">
        <f t="shared" si="783"/>
        <v>2026</v>
      </c>
      <c r="X1252" s="59">
        <f t="shared" si="784"/>
        <v>31023</v>
      </c>
      <c r="Y1252" s="59">
        <f t="shared" si="785"/>
        <v>35986.68</v>
      </c>
      <c r="Z1252" t="str">
        <f t="shared" si="786"/>
        <v>Vencido</v>
      </c>
      <c r="AA1252" s="39">
        <v>46087</v>
      </c>
      <c r="AB1252" s="33">
        <f t="shared" si="787"/>
        <v>3</v>
      </c>
      <c r="AC1252" s="33">
        <f t="shared" si="788"/>
        <v>10</v>
      </c>
      <c r="AD1252" s="33">
        <f t="shared" si="789"/>
        <v>1</v>
      </c>
      <c r="AE1252" s="36">
        <f t="shared" si="790"/>
        <v>31023</v>
      </c>
      <c r="AF1252" s="36">
        <f t="shared" si="791"/>
        <v>0</v>
      </c>
      <c r="AG1252" s="36">
        <f t="shared" si="792"/>
        <v>0</v>
      </c>
      <c r="AH1252" s="36">
        <f t="shared" si="793"/>
        <v>0</v>
      </c>
    </row>
    <row r="1253" spans="1:34" x14ac:dyDescent="0.35">
      <c r="A1253" s="31" t="s">
        <v>1219</v>
      </c>
      <c r="B1253" s="31" t="s">
        <v>1220</v>
      </c>
      <c r="C1253" s="31" t="s">
        <v>830</v>
      </c>
      <c r="D1253" s="31" t="s">
        <v>1221</v>
      </c>
      <c r="E1253" s="30">
        <v>46037</v>
      </c>
      <c r="F1253" s="30">
        <v>46067</v>
      </c>
      <c r="G1253" s="31" t="s">
        <v>401</v>
      </c>
      <c r="H1253" s="31">
        <v>-30733.81</v>
      </c>
      <c r="I1253" s="31">
        <v>-4917.41</v>
      </c>
      <c r="J1253" s="31">
        <v>-35651.22</v>
      </c>
      <c r="K1253" s="31">
        <v>-2001</v>
      </c>
      <c r="L1253" s="31">
        <v>2001</v>
      </c>
      <c r="M1253" s="31" t="s">
        <v>504</v>
      </c>
      <c r="N1253" s="31" t="s">
        <v>544</v>
      </c>
      <c r="P1253" s="65">
        <f t="shared" si="776"/>
        <v>30</v>
      </c>
      <c r="Q1253" t="str">
        <f t="shared" si="777"/>
        <v>Crédito</v>
      </c>
      <c r="R1253">
        <f t="shared" si="778"/>
        <v>14</v>
      </c>
      <c r="S1253">
        <f t="shared" si="779"/>
        <v>2</v>
      </c>
      <c r="T1253">
        <f t="shared" si="780"/>
        <v>2026</v>
      </c>
      <c r="U1253">
        <f t="shared" si="781"/>
        <v>15</v>
      </c>
      <c r="V1253">
        <f t="shared" si="782"/>
        <v>1</v>
      </c>
      <c r="W1253">
        <f t="shared" si="783"/>
        <v>2026</v>
      </c>
      <c r="X1253" s="59">
        <f t="shared" si="784"/>
        <v>30733.81</v>
      </c>
      <c r="Y1253" s="59">
        <f t="shared" si="785"/>
        <v>35651.22</v>
      </c>
      <c r="Z1253" t="str">
        <f t="shared" si="786"/>
        <v>Vencido</v>
      </c>
      <c r="AA1253" s="39">
        <v>46087</v>
      </c>
      <c r="AB1253" s="33">
        <f t="shared" si="787"/>
        <v>3</v>
      </c>
      <c r="AC1253" s="33">
        <f t="shared" si="788"/>
        <v>10</v>
      </c>
      <c r="AD1253" s="33">
        <f t="shared" si="789"/>
        <v>21</v>
      </c>
      <c r="AE1253" s="36">
        <f t="shared" si="790"/>
        <v>30733.81</v>
      </c>
      <c r="AF1253" s="36">
        <f t="shared" si="791"/>
        <v>0</v>
      </c>
      <c r="AG1253" s="36">
        <f t="shared" si="792"/>
        <v>0</v>
      </c>
      <c r="AH1253" s="36">
        <f t="shared" si="793"/>
        <v>0</v>
      </c>
    </row>
    <row r="1254" spans="1:34" x14ac:dyDescent="0.35">
      <c r="A1254" s="31" t="s">
        <v>1225</v>
      </c>
      <c r="B1254" s="31" t="s">
        <v>1226</v>
      </c>
      <c r="C1254" s="31" t="s">
        <v>548</v>
      </c>
      <c r="D1254" s="31" t="s">
        <v>1227</v>
      </c>
      <c r="E1254" s="30">
        <v>46034</v>
      </c>
      <c r="F1254" s="30">
        <v>46054</v>
      </c>
      <c r="G1254" s="31" t="s">
        <v>395</v>
      </c>
      <c r="H1254" s="31">
        <v>-63000</v>
      </c>
      <c r="I1254" s="31">
        <v>-10080</v>
      </c>
      <c r="J1254" s="31">
        <v>-73080</v>
      </c>
      <c r="K1254" s="31">
        <v>-73080</v>
      </c>
      <c r="L1254" s="31">
        <v>73080</v>
      </c>
      <c r="M1254" s="31" t="s">
        <v>504</v>
      </c>
      <c r="N1254" s="31" t="s">
        <v>544</v>
      </c>
      <c r="P1254" s="65">
        <f t="shared" si="776"/>
        <v>20</v>
      </c>
      <c r="Q1254" t="str">
        <f t="shared" si="777"/>
        <v>Crédito</v>
      </c>
      <c r="R1254">
        <f t="shared" si="778"/>
        <v>1</v>
      </c>
      <c r="S1254">
        <f t="shared" si="779"/>
        <v>2</v>
      </c>
      <c r="T1254">
        <f t="shared" si="780"/>
        <v>2026</v>
      </c>
      <c r="U1254">
        <f t="shared" si="781"/>
        <v>12</v>
      </c>
      <c r="V1254">
        <f t="shared" si="782"/>
        <v>1</v>
      </c>
      <c r="W1254">
        <f t="shared" si="783"/>
        <v>2026</v>
      </c>
      <c r="X1254" s="59">
        <f t="shared" si="784"/>
        <v>63000</v>
      </c>
      <c r="Y1254" s="59">
        <f t="shared" si="785"/>
        <v>73080</v>
      </c>
      <c r="Z1254" t="str">
        <f t="shared" si="786"/>
        <v>Vencido</v>
      </c>
      <c r="AA1254" s="39">
        <v>46087</v>
      </c>
      <c r="AB1254" s="33">
        <f t="shared" si="787"/>
        <v>3</v>
      </c>
      <c r="AC1254" s="33">
        <f t="shared" si="788"/>
        <v>10</v>
      </c>
      <c r="AD1254" s="33">
        <f t="shared" si="789"/>
        <v>34</v>
      </c>
      <c r="AE1254" s="36">
        <f t="shared" si="790"/>
        <v>0</v>
      </c>
      <c r="AF1254" s="36">
        <f t="shared" si="791"/>
        <v>63000</v>
      </c>
      <c r="AG1254" s="36">
        <f t="shared" si="792"/>
        <v>0</v>
      </c>
      <c r="AH1254" s="36">
        <f t="shared" si="793"/>
        <v>0</v>
      </c>
    </row>
    <row r="1255" spans="1:34" x14ac:dyDescent="0.35">
      <c r="A1255" s="31" t="s">
        <v>1237</v>
      </c>
      <c r="B1255" s="31" t="s">
        <v>1238</v>
      </c>
      <c r="C1255" s="31" t="s">
        <v>830</v>
      </c>
      <c r="D1255" s="31" t="s">
        <v>1239</v>
      </c>
      <c r="E1255" s="30">
        <v>46036</v>
      </c>
      <c r="F1255" s="30">
        <v>46066</v>
      </c>
      <c r="G1255" s="31" t="s">
        <v>401</v>
      </c>
      <c r="H1255" s="31">
        <v>-30798.15</v>
      </c>
      <c r="I1255" s="31">
        <v>-4927.7</v>
      </c>
      <c r="J1255" s="31">
        <v>-35725.85</v>
      </c>
      <c r="K1255" s="31">
        <v>-2001</v>
      </c>
      <c r="L1255" s="31">
        <v>2001</v>
      </c>
      <c r="M1255" s="31" t="s">
        <v>504</v>
      </c>
      <c r="N1255" s="31" t="s">
        <v>544</v>
      </c>
      <c r="P1255" s="65">
        <f t="shared" si="776"/>
        <v>30</v>
      </c>
      <c r="Q1255" t="str">
        <f t="shared" si="777"/>
        <v>Crédito</v>
      </c>
      <c r="R1255">
        <f t="shared" si="778"/>
        <v>13</v>
      </c>
      <c r="S1255">
        <f t="shared" si="779"/>
        <v>2</v>
      </c>
      <c r="T1255">
        <f t="shared" si="780"/>
        <v>2026</v>
      </c>
      <c r="U1255">
        <f t="shared" si="781"/>
        <v>14</v>
      </c>
      <c r="V1255">
        <f t="shared" si="782"/>
        <v>1</v>
      </c>
      <c r="W1255">
        <f t="shared" si="783"/>
        <v>2026</v>
      </c>
      <c r="X1255" s="59">
        <f t="shared" si="784"/>
        <v>30798.15</v>
      </c>
      <c r="Y1255" s="59">
        <f t="shared" si="785"/>
        <v>35725.85</v>
      </c>
      <c r="Z1255" t="str">
        <f t="shared" si="786"/>
        <v>Vencido</v>
      </c>
      <c r="AA1255" s="39">
        <v>46087</v>
      </c>
      <c r="AB1255" s="33">
        <f t="shared" si="787"/>
        <v>3</v>
      </c>
      <c r="AC1255" s="33">
        <f t="shared" si="788"/>
        <v>10</v>
      </c>
      <c r="AD1255" s="33">
        <f t="shared" si="789"/>
        <v>22</v>
      </c>
      <c r="AE1255" s="36">
        <f t="shared" si="790"/>
        <v>30798.15</v>
      </c>
      <c r="AF1255" s="36">
        <f t="shared" si="791"/>
        <v>0</v>
      </c>
      <c r="AG1255" s="36">
        <f t="shared" si="792"/>
        <v>0</v>
      </c>
      <c r="AH1255" s="36">
        <f t="shared" si="793"/>
        <v>0</v>
      </c>
    </row>
    <row r="1256" spans="1:34" x14ac:dyDescent="0.35">
      <c r="A1256" s="31" t="s">
        <v>1178</v>
      </c>
      <c r="B1256" s="31" t="s">
        <v>1179</v>
      </c>
      <c r="C1256" s="31" t="s">
        <v>834</v>
      </c>
      <c r="D1256" s="31" t="s">
        <v>1180</v>
      </c>
      <c r="E1256" s="30">
        <v>46036</v>
      </c>
      <c r="F1256" s="30">
        <v>46066</v>
      </c>
      <c r="G1256" s="31" t="s">
        <v>401</v>
      </c>
      <c r="H1256" s="31">
        <v>-64274.400000000001</v>
      </c>
      <c r="I1256" s="31">
        <v>-10283.9</v>
      </c>
      <c r="J1256" s="31">
        <v>-74558.3</v>
      </c>
      <c r="K1256" s="31">
        <v>-4176</v>
      </c>
      <c r="L1256" s="31">
        <v>4176</v>
      </c>
      <c r="M1256" s="31" t="s">
        <v>504</v>
      </c>
      <c r="N1256" s="31" t="s">
        <v>544</v>
      </c>
      <c r="P1256" s="65">
        <f t="shared" si="776"/>
        <v>30</v>
      </c>
      <c r="Q1256" t="str">
        <f t="shared" si="777"/>
        <v>Crédito</v>
      </c>
      <c r="R1256">
        <f t="shared" si="778"/>
        <v>13</v>
      </c>
      <c r="S1256">
        <f t="shared" si="779"/>
        <v>2</v>
      </c>
      <c r="T1256">
        <f t="shared" si="780"/>
        <v>2026</v>
      </c>
      <c r="U1256">
        <f t="shared" si="781"/>
        <v>14</v>
      </c>
      <c r="V1256">
        <f t="shared" si="782"/>
        <v>1</v>
      </c>
      <c r="W1256">
        <f t="shared" si="783"/>
        <v>2026</v>
      </c>
      <c r="X1256" s="59">
        <f t="shared" si="784"/>
        <v>64274.400000000001</v>
      </c>
      <c r="Y1256" s="59">
        <f t="shared" si="785"/>
        <v>74558.3</v>
      </c>
      <c r="Z1256" t="str">
        <f t="shared" si="786"/>
        <v>Vencido</v>
      </c>
      <c r="AA1256" s="39">
        <v>46087</v>
      </c>
      <c r="AB1256" s="33">
        <f t="shared" si="787"/>
        <v>3</v>
      </c>
      <c r="AC1256" s="33">
        <f t="shared" si="788"/>
        <v>10</v>
      </c>
      <c r="AD1256" s="33">
        <f t="shared" si="789"/>
        <v>22</v>
      </c>
      <c r="AE1256" s="36">
        <f t="shared" si="790"/>
        <v>64274.400000000001</v>
      </c>
      <c r="AF1256" s="36">
        <f t="shared" si="791"/>
        <v>0</v>
      </c>
      <c r="AG1256" s="36">
        <f t="shared" si="792"/>
        <v>0</v>
      </c>
      <c r="AH1256" s="36">
        <f t="shared" si="793"/>
        <v>0</v>
      </c>
    </row>
    <row r="1257" spans="1:34" x14ac:dyDescent="0.35">
      <c r="A1257" s="31" t="s">
        <v>1020</v>
      </c>
      <c r="B1257" s="31" t="s">
        <v>1021</v>
      </c>
      <c r="C1257" s="31" t="s">
        <v>644</v>
      </c>
      <c r="D1257" s="31" t="s">
        <v>784</v>
      </c>
      <c r="E1257" s="30">
        <v>46009</v>
      </c>
      <c r="F1257" s="30">
        <v>46069</v>
      </c>
      <c r="G1257" s="31" t="s">
        <v>401</v>
      </c>
      <c r="H1257" s="31">
        <v>-271368.15061878844</v>
      </c>
      <c r="I1257" s="31">
        <v>-43418.904099006148</v>
      </c>
      <c r="J1257" s="31">
        <v>-314787.05471779458</v>
      </c>
      <c r="K1257" s="31">
        <v>-72453.600000000006</v>
      </c>
      <c r="L1257" s="31">
        <v>72453.600000000006</v>
      </c>
      <c r="M1257" s="31" t="s">
        <v>504</v>
      </c>
      <c r="N1257" s="31" t="s">
        <v>544</v>
      </c>
      <c r="O1257" s="83"/>
      <c r="P1257" s="65">
        <f t="shared" si="776"/>
        <v>60</v>
      </c>
      <c r="Q1257" t="str">
        <f t="shared" si="777"/>
        <v>Crédito</v>
      </c>
      <c r="R1257">
        <f t="shared" si="778"/>
        <v>16</v>
      </c>
      <c r="S1257">
        <f t="shared" si="779"/>
        <v>2</v>
      </c>
      <c r="T1257">
        <f t="shared" si="780"/>
        <v>2026</v>
      </c>
      <c r="U1257">
        <f t="shared" si="781"/>
        <v>18</v>
      </c>
      <c r="V1257">
        <f t="shared" si="782"/>
        <v>12</v>
      </c>
      <c r="W1257">
        <f t="shared" si="783"/>
        <v>2025</v>
      </c>
      <c r="X1257" s="59">
        <f t="shared" si="784"/>
        <v>271368.15061878844</v>
      </c>
      <c r="Y1257" s="59">
        <f t="shared" si="785"/>
        <v>314787.05471779458</v>
      </c>
      <c r="Z1257" t="str">
        <f t="shared" si="786"/>
        <v>Vencido</v>
      </c>
      <c r="AA1257" s="39">
        <v>46087</v>
      </c>
      <c r="AB1257" s="33">
        <f t="shared" si="787"/>
        <v>3</v>
      </c>
      <c r="AC1257" s="33">
        <f t="shared" si="788"/>
        <v>10</v>
      </c>
      <c r="AD1257" s="33">
        <f t="shared" si="789"/>
        <v>19</v>
      </c>
      <c r="AE1257" s="36">
        <f t="shared" si="790"/>
        <v>271368.15061878844</v>
      </c>
      <c r="AF1257" s="36">
        <f t="shared" si="791"/>
        <v>0</v>
      </c>
      <c r="AG1257" s="36">
        <f t="shared" si="792"/>
        <v>0</v>
      </c>
      <c r="AH1257" s="36">
        <f t="shared" si="793"/>
        <v>0</v>
      </c>
    </row>
    <row r="1258" spans="1:34" x14ac:dyDescent="0.35">
      <c r="A1258" s="31" t="s">
        <v>955</v>
      </c>
      <c r="B1258" s="31" t="s">
        <v>956</v>
      </c>
      <c r="C1258" s="31" t="s">
        <v>545</v>
      </c>
      <c r="D1258" s="31" t="s">
        <v>957</v>
      </c>
      <c r="E1258" s="30">
        <v>45932</v>
      </c>
      <c r="F1258" s="30">
        <v>45962</v>
      </c>
      <c r="G1258" s="31" t="s">
        <v>395</v>
      </c>
      <c r="H1258" s="31">
        <v>-14985</v>
      </c>
      <c r="I1258" s="31">
        <v>-2397.6</v>
      </c>
      <c r="J1258" s="31">
        <v>-17382.599999999999</v>
      </c>
      <c r="K1258" s="31">
        <v>-17382.599999999999</v>
      </c>
      <c r="L1258" s="31">
        <v>17382.599999999999</v>
      </c>
      <c r="M1258" s="31" t="s">
        <v>504</v>
      </c>
      <c r="N1258" s="31" t="s">
        <v>544</v>
      </c>
      <c r="P1258" s="65">
        <f t="shared" si="776"/>
        <v>30</v>
      </c>
      <c r="Q1258" t="str">
        <f t="shared" si="777"/>
        <v>Crédito</v>
      </c>
      <c r="R1258">
        <f t="shared" si="778"/>
        <v>1</v>
      </c>
      <c r="S1258">
        <f t="shared" si="779"/>
        <v>11</v>
      </c>
      <c r="T1258">
        <f t="shared" si="780"/>
        <v>2025</v>
      </c>
      <c r="U1258">
        <f t="shared" si="781"/>
        <v>2</v>
      </c>
      <c r="V1258">
        <f t="shared" si="782"/>
        <v>10</v>
      </c>
      <c r="W1258">
        <f t="shared" si="783"/>
        <v>2025</v>
      </c>
      <c r="X1258" s="59">
        <f t="shared" si="784"/>
        <v>14985</v>
      </c>
      <c r="Y1258" s="59">
        <f t="shared" si="785"/>
        <v>17382.599999999999</v>
      </c>
      <c r="Z1258" t="str">
        <f t="shared" si="786"/>
        <v>Vencido</v>
      </c>
      <c r="AA1258" s="39">
        <v>46087</v>
      </c>
      <c r="AB1258" s="33">
        <f t="shared" si="787"/>
        <v>3</v>
      </c>
      <c r="AC1258" s="33">
        <f t="shared" si="788"/>
        <v>10</v>
      </c>
      <c r="AD1258" s="33">
        <f t="shared" si="789"/>
        <v>126</v>
      </c>
      <c r="AE1258" s="36">
        <f t="shared" si="790"/>
        <v>0</v>
      </c>
      <c r="AF1258" s="36">
        <f t="shared" si="791"/>
        <v>0</v>
      </c>
      <c r="AG1258" s="36">
        <f t="shared" si="792"/>
        <v>14985</v>
      </c>
      <c r="AH1258" s="36">
        <f t="shared" si="793"/>
        <v>0</v>
      </c>
    </row>
    <row r="1259" spans="1:34" x14ac:dyDescent="0.35">
      <c r="A1259" s="31" t="s">
        <v>947</v>
      </c>
      <c r="B1259" s="31" t="s">
        <v>948</v>
      </c>
      <c r="C1259" s="31" t="s">
        <v>545</v>
      </c>
      <c r="D1259" s="31" t="s">
        <v>949</v>
      </c>
      <c r="E1259" s="30">
        <v>45927</v>
      </c>
      <c r="F1259" s="30">
        <v>45957</v>
      </c>
      <c r="G1259" s="31" t="s">
        <v>395</v>
      </c>
      <c r="H1259" s="31">
        <v>-7600</v>
      </c>
      <c r="I1259" s="31">
        <v>-1216</v>
      </c>
      <c r="J1259" s="31">
        <v>-8816</v>
      </c>
      <c r="K1259" s="31">
        <v>-8816</v>
      </c>
      <c r="L1259" s="31">
        <v>8816</v>
      </c>
      <c r="M1259" s="31" t="s">
        <v>504</v>
      </c>
      <c r="N1259" s="31" t="s">
        <v>544</v>
      </c>
      <c r="P1259" s="65">
        <f t="shared" si="776"/>
        <v>30</v>
      </c>
      <c r="Q1259" t="str">
        <f t="shared" si="777"/>
        <v>Crédito</v>
      </c>
      <c r="R1259">
        <f t="shared" si="778"/>
        <v>27</v>
      </c>
      <c r="S1259">
        <f t="shared" si="779"/>
        <v>10</v>
      </c>
      <c r="T1259">
        <f t="shared" si="780"/>
        <v>2025</v>
      </c>
      <c r="U1259">
        <f t="shared" si="781"/>
        <v>27</v>
      </c>
      <c r="V1259">
        <f t="shared" si="782"/>
        <v>9</v>
      </c>
      <c r="W1259">
        <f t="shared" si="783"/>
        <v>2025</v>
      </c>
      <c r="X1259" s="59">
        <f t="shared" si="784"/>
        <v>7600</v>
      </c>
      <c r="Y1259" s="59">
        <f t="shared" si="785"/>
        <v>8816</v>
      </c>
      <c r="Z1259" t="str">
        <f t="shared" si="786"/>
        <v>Vencido</v>
      </c>
      <c r="AA1259" s="39">
        <v>46087</v>
      </c>
      <c r="AB1259" s="33">
        <f t="shared" si="787"/>
        <v>3</v>
      </c>
      <c r="AC1259" s="33">
        <f t="shared" si="788"/>
        <v>10</v>
      </c>
      <c r="AD1259" s="33">
        <f t="shared" si="789"/>
        <v>131</v>
      </c>
      <c r="AE1259" s="36">
        <f t="shared" si="790"/>
        <v>0</v>
      </c>
      <c r="AF1259" s="36">
        <f t="shared" si="791"/>
        <v>0</v>
      </c>
      <c r="AG1259" s="36">
        <f t="shared" si="792"/>
        <v>7600</v>
      </c>
      <c r="AH1259" s="36">
        <f t="shared" si="793"/>
        <v>0</v>
      </c>
    </row>
    <row r="1260" spans="1:34" x14ac:dyDescent="0.35">
      <c r="A1260" s="31" t="s">
        <v>950</v>
      </c>
      <c r="B1260" s="31" t="s">
        <v>951</v>
      </c>
      <c r="C1260" s="31" t="s">
        <v>920</v>
      </c>
      <c r="D1260" s="31" t="s">
        <v>952</v>
      </c>
      <c r="E1260" s="30">
        <v>45924</v>
      </c>
      <c r="F1260" s="30">
        <v>45954</v>
      </c>
      <c r="G1260" s="31" t="s">
        <v>395</v>
      </c>
      <c r="H1260" s="31">
        <v>-2499.98</v>
      </c>
      <c r="I1260" s="31"/>
      <c r="J1260" s="31">
        <v>-2499.98</v>
      </c>
      <c r="K1260" s="31">
        <v>-2499.98</v>
      </c>
      <c r="L1260" s="31">
        <v>2499.98</v>
      </c>
      <c r="M1260" s="31" t="s">
        <v>504</v>
      </c>
      <c r="N1260" s="31" t="s">
        <v>544</v>
      </c>
      <c r="P1260" s="65">
        <f t="shared" si="776"/>
        <v>30</v>
      </c>
      <c r="Q1260" t="str">
        <f t="shared" si="777"/>
        <v>Crédito</v>
      </c>
      <c r="R1260">
        <f t="shared" si="778"/>
        <v>24</v>
      </c>
      <c r="S1260">
        <f t="shared" si="779"/>
        <v>10</v>
      </c>
      <c r="T1260">
        <f t="shared" si="780"/>
        <v>2025</v>
      </c>
      <c r="U1260">
        <f t="shared" si="781"/>
        <v>24</v>
      </c>
      <c r="V1260">
        <f t="shared" si="782"/>
        <v>9</v>
      </c>
      <c r="W1260">
        <f t="shared" si="783"/>
        <v>2025</v>
      </c>
      <c r="X1260" s="59">
        <f t="shared" si="784"/>
        <v>2499.98</v>
      </c>
      <c r="Y1260" s="59">
        <f t="shared" si="785"/>
        <v>2499.98</v>
      </c>
      <c r="Z1260" t="str">
        <f t="shared" si="786"/>
        <v>Vencido</v>
      </c>
      <c r="AA1260" s="39">
        <v>46087</v>
      </c>
      <c r="AB1260" s="33">
        <f t="shared" si="787"/>
        <v>3</v>
      </c>
      <c r="AC1260" s="33">
        <f t="shared" si="788"/>
        <v>10</v>
      </c>
      <c r="AD1260" s="33">
        <f t="shared" si="789"/>
        <v>134</v>
      </c>
      <c r="AE1260" s="36">
        <f t="shared" si="790"/>
        <v>0</v>
      </c>
      <c r="AF1260" s="36">
        <f t="shared" si="791"/>
        <v>0</v>
      </c>
      <c r="AG1260" s="36">
        <f t="shared" si="792"/>
        <v>2499.98</v>
      </c>
      <c r="AH1260" s="36">
        <f t="shared" si="793"/>
        <v>0</v>
      </c>
    </row>
    <row r="1261" spans="1:34" x14ac:dyDescent="0.35">
      <c r="A1261" s="31" t="s">
        <v>938</v>
      </c>
      <c r="B1261" s="31" t="s">
        <v>939</v>
      </c>
      <c r="C1261" s="31" t="s">
        <v>545</v>
      </c>
      <c r="D1261" s="31" t="s">
        <v>940</v>
      </c>
      <c r="E1261" s="30">
        <v>45923</v>
      </c>
      <c r="F1261" s="30">
        <v>45953</v>
      </c>
      <c r="G1261" s="31" t="s">
        <v>401</v>
      </c>
      <c r="H1261" s="31">
        <v>-23857.03</v>
      </c>
      <c r="I1261" s="31">
        <v>-3817.12</v>
      </c>
      <c r="J1261" s="31">
        <v>-27674.15</v>
      </c>
      <c r="K1261" s="31">
        <v>-1503.36</v>
      </c>
      <c r="L1261" s="31">
        <v>1503.36</v>
      </c>
      <c r="M1261" s="31" t="s">
        <v>504</v>
      </c>
      <c r="N1261" s="31" t="s">
        <v>544</v>
      </c>
      <c r="P1261" s="65">
        <f t="shared" si="776"/>
        <v>30</v>
      </c>
      <c r="Q1261" t="str">
        <f t="shared" si="777"/>
        <v>Crédito</v>
      </c>
      <c r="R1261">
        <f t="shared" si="778"/>
        <v>23</v>
      </c>
      <c r="S1261">
        <f t="shared" si="779"/>
        <v>10</v>
      </c>
      <c r="T1261">
        <f t="shared" si="780"/>
        <v>2025</v>
      </c>
      <c r="U1261">
        <f t="shared" si="781"/>
        <v>23</v>
      </c>
      <c r="V1261">
        <f t="shared" si="782"/>
        <v>9</v>
      </c>
      <c r="W1261">
        <f t="shared" si="783"/>
        <v>2025</v>
      </c>
      <c r="X1261" s="59">
        <f t="shared" si="784"/>
        <v>23857.03</v>
      </c>
      <c r="Y1261" s="59">
        <f t="shared" si="785"/>
        <v>27674.15</v>
      </c>
      <c r="Z1261" t="str">
        <f t="shared" si="786"/>
        <v>Vencido</v>
      </c>
      <c r="AA1261" s="39">
        <v>46087</v>
      </c>
      <c r="AB1261" s="33">
        <f t="shared" si="787"/>
        <v>3</v>
      </c>
      <c r="AC1261" s="33">
        <f t="shared" si="788"/>
        <v>10</v>
      </c>
      <c r="AD1261" s="33">
        <f t="shared" si="789"/>
        <v>135</v>
      </c>
      <c r="AE1261" s="36">
        <f t="shared" si="790"/>
        <v>0</v>
      </c>
      <c r="AF1261" s="36">
        <f t="shared" si="791"/>
        <v>0</v>
      </c>
      <c r="AG1261" s="36">
        <f t="shared" si="792"/>
        <v>23857.03</v>
      </c>
      <c r="AH1261" s="36">
        <f t="shared" si="793"/>
        <v>0</v>
      </c>
    </row>
    <row r="1262" spans="1:34" x14ac:dyDescent="0.35">
      <c r="A1262" s="31" t="s">
        <v>927</v>
      </c>
      <c r="B1262" s="31" t="s">
        <v>928</v>
      </c>
      <c r="C1262" s="31" t="s">
        <v>545</v>
      </c>
      <c r="D1262" s="31" t="s">
        <v>929</v>
      </c>
      <c r="E1262" s="30">
        <v>45905</v>
      </c>
      <c r="F1262" s="30">
        <v>45935</v>
      </c>
      <c r="G1262" s="31" t="s">
        <v>401</v>
      </c>
      <c r="H1262" s="31">
        <v>-7240.47</v>
      </c>
      <c r="I1262" s="31">
        <v>-1158.48</v>
      </c>
      <c r="J1262" s="31">
        <v>-8398.9500000000007</v>
      </c>
      <c r="K1262" s="31">
        <v>-447.76</v>
      </c>
      <c r="L1262" s="31">
        <v>447.76</v>
      </c>
      <c r="M1262" s="31" t="s">
        <v>504</v>
      </c>
      <c r="N1262" s="31" t="s">
        <v>544</v>
      </c>
      <c r="P1262" s="65">
        <f t="shared" si="776"/>
        <v>30</v>
      </c>
      <c r="Q1262" t="str">
        <f t="shared" si="777"/>
        <v>Crédito</v>
      </c>
      <c r="R1262">
        <f t="shared" si="778"/>
        <v>5</v>
      </c>
      <c r="S1262">
        <f t="shared" si="779"/>
        <v>10</v>
      </c>
      <c r="T1262">
        <f t="shared" si="780"/>
        <v>2025</v>
      </c>
      <c r="U1262">
        <f t="shared" si="781"/>
        <v>5</v>
      </c>
      <c r="V1262">
        <f t="shared" si="782"/>
        <v>9</v>
      </c>
      <c r="W1262">
        <f t="shared" si="783"/>
        <v>2025</v>
      </c>
      <c r="X1262" s="59">
        <f t="shared" si="784"/>
        <v>7240.47</v>
      </c>
      <c r="Y1262" s="59">
        <f t="shared" si="785"/>
        <v>8398.9500000000007</v>
      </c>
      <c r="Z1262" t="str">
        <f t="shared" si="786"/>
        <v>Vencido</v>
      </c>
      <c r="AA1262" s="39">
        <v>46087</v>
      </c>
      <c r="AB1262" s="33">
        <f t="shared" si="787"/>
        <v>3</v>
      </c>
      <c r="AC1262" s="33">
        <f t="shared" si="788"/>
        <v>10</v>
      </c>
      <c r="AD1262" s="33">
        <f t="shared" si="789"/>
        <v>153</v>
      </c>
      <c r="AE1262" s="36">
        <f t="shared" si="790"/>
        <v>0</v>
      </c>
      <c r="AF1262" s="36">
        <f t="shared" si="791"/>
        <v>0</v>
      </c>
      <c r="AG1262" s="36">
        <f t="shared" si="792"/>
        <v>7240.47</v>
      </c>
      <c r="AH1262" s="36">
        <f t="shared" si="793"/>
        <v>0</v>
      </c>
    </row>
    <row r="1263" spans="1:34" x14ac:dyDescent="0.35">
      <c r="A1263" s="31" t="s">
        <v>930</v>
      </c>
      <c r="B1263" s="31" t="s">
        <v>928</v>
      </c>
      <c r="C1263" s="31" t="s">
        <v>545</v>
      </c>
      <c r="D1263" s="31" t="s">
        <v>931</v>
      </c>
      <c r="E1263" s="30">
        <v>45904</v>
      </c>
      <c r="F1263" s="30">
        <v>45934</v>
      </c>
      <c r="G1263" s="31" t="s">
        <v>401</v>
      </c>
      <c r="H1263" s="31">
        <v>-21639.89</v>
      </c>
      <c r="I1263" s="31">
        <v>-3462.38</v>
      </c>
      <c r="J1263" s="31">
        <v>-25102.27</v>
      </c>
      <c r="K1263" s="31">
        <v>-1343.28</v>
      </c>
      <c r="L1263" s="31">
        <v>1343.28</v>
      </c>
      <c r="M1263" s="31" t="s">
        <v>504</v>
      </c>
      <c r="N1263" s="31" t="s">
        <v>544</v>
      </c>
      <c r="P1263" s="65">
        <f t="shared" si="776"/>
        <v>30</v>
      </c>
      <c r="Q1263" t="str">
        <f t="shared" si="777"/>
        <v>Crédito</v>
      </c>
      <c r="R1263">
        <f t="shared" si="778"/>
        <v>4</v>
      </c>
      <c r="S1263">
        <f t="shared" si="779"/>
        <v>10</v>
      </c>
      <c r="T1263">
        <f t="shared" si="780"/>
        <v>2025</v>
      </c>
      <c r="U1263">
        <f t="shared" si="781"/>
        <v>4</v>
      </c>
      <c r="V1263">
        <f t="shared" si="782"/>
        <v>9</v>
      </c>
      <c r="W1263">
        <f t="shared" si="783"/>
        <v>2025</v>
      </c>
      <c r="X1263" s="59">
        <f t="shared" si="784"/>
        <v>21639.89</v>
      </c>
      <c r="Y1263" s="59">
        <f t="shared" si="785"/>
        <v>25102.27</v>
      </c>
      <c r="Z1263" t="str">
        <f t="shared" si="786"/>
        <v>Vencido</v>
      </c>
      <c r="AA1263" s="39">
        <v>46087</v>
      </c>
      <c r="AB1263" s="33">
        <f t="shared" si="787"/>
        <v>3</v>
      </c>
      <c r="AC1263" s="33">
        <f t="shared" si="788"/>
        <v>10</v>
      </c>
      <c r="AD1263" s="33">
        <f t="shared" si="789"/>
        <v>154</v>
      </c>
      <c r="AE1263" s="36">
        <f t="shared" si="790"/>
        <v>0</v>
      </c>
      <c r="AF1263" s="36">
        <f t="shared" si="791"/>
        <v>0</v>
      </c>
      <c r="AG1263" s="36">
        <f t="shared" si="792"/>
        <v>21639.89</v>
      </c>
      <c r="AH1263" s="36">
        <f t="shared" si="793"/>
        <v>0</v>
      </c>
    </row>
    <row r="1264" spans="1:34" x14ac:dyDescent="0.35">
      <c r="A1264" s="31" t="s">
        <v>932</v>
      </c>
      <c r="B1264" s="31" t="s">
        <v>933</v>
      </c>
      <c r="C1264" s="31" t="s">
        <v>920</v>
      </c>
      <c r="D1264" s="31" t="s">
        <v>934</v>
      </c>
      <c r="E1264" s="30">
        <v>45909</v>
      </c>
      <c r="F1264" s="30">
        <v>45939</v>
      </c>
      <c r="G1264" s="31" t="s">
        <v>395</v>
      </c>
      <c r="H1264" s="31">
        <v>-5000</v>
      </c>
      <c r="I1264" s="31"/>
      <c r="J1264" s="31">
        <v>-5000</v>
      </c>
      <c r="K1264" s="31">
        <v>-5000</v>
      </c>
      <c r="L1264" s="31">
        <v>5000</v>
      </c>
      <c r="M1264" s="31" t="s">
        <v>504</v>
      </c>
      <c r="N1264" s="31" t="s">
        <v>544</v>
      </c>
      <c r="P1264" s="65">
        <f t="shared" si="776"/>
        <v>30</v>
      </c>
      <c r="Q1264" t="str">
        <f t="shared" si="777"/>
        <v>Crédito</v>
      </c>
      <c r="R1264">
        <f t="shared" si="778"/>
        <v>9</v>
      </c>
      <c r="S1264">
        <f t="shared" si="779"/>
        <v>10</v>
      </c>
      <c r="T1264">
        <f t="shared" si="780"/>
        <v>2025</v>
      </c>
      <c r="U1264">
        <f t="shared" si="781"/>
        <v>9</v>
      </c>
      <c r="V1264">
        <f t="shared" si="782"/>
        <v>9</v>
      </c>
      <c r="W1264">
        <f t="shared" si="783"/>
        <v>2025</v>
      </c>
      <c r="X1264" s="59">
        <f t="shared" si="784"/>
        <v>5000</v>
      </c>
      <c r="Y1264" s="59">
        <f t="shared" si="785"/>
        <v>5000</v>
      </c>
      <c r="Z1264" t="str">
        <f t="shared" si="786"/>
        <v>Vencido</v>
      </c>
      <c r="AA1264" s="39">
        <v>46087</v>
      </c>
      <c r="AB1264" s="33">
        <f t="shared" si="787"/>
        <v>3</v>
      </c>
      <c r="AC1264" s="33">
        <f t="shared" si="788"/>
        <v>10</v>
      </c>
      <c r="AD1264" s="33">
        <f t="shared" si="789"/>
        <v>149</v>
      </c>
      <c r="AE1264" s="36">
        <f t="shared" si="790"/>
        <v>0</v>
      </c>
      <c r="AF1264" s="36">
        <f t="shared" si="791"/>
        <v>0</v>
      </c>
      <c r="AG1264" s="36">
        <f t="shared" si="792"/>
        <v>5000</v>
      </c>
      <c r="AH1264" s="36">
        <f t="shared" si="793"/>
        <v>0</v>
      </c>
    </row>
    <row r="1265" spans="1:34" x14ac:dyDescent="0.35">
      <c r="A1265" s="13" t="s">
        <v>923</v>
      </c>
      <c r="B1265" s="13" t="s">
        <v>924</v>
      </c>
      <c r="C1265" s="13" t="s">
        <v>545</v>
      </c>
      <c r="D1265" s="13" t="s">
        <v>925</v>
      </c>
      <c r="E1265" s="70">
        <v>45903</v>
      </c>
      <c r="F1265" s="70">
        <v>45933</v>
      </c>
      <c r="G1265" s="13" t="s">
        <v>401</v>
      </c>
      <c r="H1265" s="13">
        <v>-24244.53</v>
      </c>
      <c r="I1265" s="13">
        <v>-3879.12</v>
      </c>
      <c r="J1265" s="13">
        <v>-28123.65</v>
      </c>
      <c r="K1265" s="13">
        <v>-1503.36</v>
      </c>
      <c r="L1265" s="13">
        <v>1503.36</v>
      </c>
      <c r="M1265" s="13" t="s">
        <v>504</v>
      </c>
      <c r="N1265" s="31" t="s">
        <v>544</v>
      </c>
      <c r="P1265" s="65">
        <f t="shared" si="776"/>
        <v>30</v>
      </c>
      <c r="Q1265" t="str">
        <f t="shared" si="777"/>
        <v>Crédito</v>
      </c>
      <c r="R1265">
        <f t="shared" si="778"/>
        <v>3</v>
      </c>
      <c r="S1265">
        <f t="shared" si="779"/>
        <v>10</v>
      </c>
      <c r="T1265">
        <f t="shared" si="780"/>
        <v>2025</v>
      </c>
      <c r="U1265">
        <f t="shared" si="781"/>
        <v>3</v>
      </c>
      <c r="V1265">
        <f t="shared" si="782"/>
        <v>9</v>
      </c>
      <c r="W1265">
        <f t="shared" si="783"/>
        <v>2025</v>
      </c>
      <c r="X1265" s="59">
        <f t="shared" si="784"/>
        <v>24244.53</v>
      </c>
      <c r="Y1265" s="59">
        <f t="shared" si="785"/>
        <v>28123.65</v>
      </c>
      <c r="Z1265" t="str">
        <f t="shared" si="786"/>
        <v>Vencido</v>
      </c>
      <c r="AA1265" s="39">
        <v>46087</v>
      </c>
      <c r="AB1265" s="33">
        <f t="shared" si="787"/>
        <v>3</v>
      </c>
      <c r="AC1265" s="33">
        <f t="shared" si="788"/>
        <v>10</v>
      </c>
      <c r="AD1265" s="33">
        <f t="shared" si="789"/>
        <v>155</v>
      </c>
      <c r="AE1265" s="36">
        <f t="shared" si="790"/>
        <v>0</v>
      </c>
      <c r="AF1265" s="36">
        <f t="shared" si="791"/>
        <v>0</v>
      </c>
      <c r="AG1265" s="36">
        <f t="shared" si="792"/>
        <v>24244.53</v>
      </c>
      <c r="AH1265" s="36">
        <f t="shared" si="793"/>
        <v>0</v>
      </c>
    </row>
    <row r="1266" spans="1:34" x14ac:dyDescent="0.35">
      <c r="A1266" s="13" t="s">
        <v>905</v>
      </c>
      <c r="B1266" s="13" t="s">
        <v>906</v>
      </c>
      <c r="C1266" s="13" t="s">
        <v>545</v>
      </c>
      <c r="D1266" s="13" t="s">
        <v>907</v>
      </c>
      <c r="E1266" s="70">
        <v>45888</v>
      </c>
      <c r="F1266" s="70">
        <v>45918</v>
      </c>
      <c r="G1266" s="13" t="s">
        <v>395</v>
      </c>
      <c r="H1266" s="13">
        <v>-12600</v>
      </c>
      <c r="I1266" s="13">
        <v>-2016</v>
      </c>
      <c r="J1266" s="13">
        <v>-14616</v>
      </c>
      <c r="K1266" s="13">
        <v>-14616</v>
      </c>
      <c r="L1266" s="13">
        <v>14616</v>
      </c>
      <c r="M1266" s="13" t="s">
        <v>504</v>
      </c>
      <c r="N1266" s="31" t="s">
        <v>544</v>
      </c>
      <c r="P1266" s="65">
        <f t="shared" si="776"/>
        <v>30</v>
      </c>
      <c r="Q1266" t="str">
        <f t="shared" si="777"/>
        <v>Crédito</v>
      </c>
      <c r="R1266">
        <f t="shared" si="778"/>
        <v>18</v>
      </c>
      <c r="S1266">
        <f t="shared" si="779"/>
        <v>9</v>
      </c>
      <c r="T1266">
        <f t="shared" si="780"/>
        <v>2025</v>
      </c>
      <c r="U1266">
        <f t="shared" si="781"/>
        <v>19</v>
      </c>
      <c r="V1266">
        <f t="shared" si="782"/>
        <v>8</v>
      </c>
      <c r="W1266">
        <f t="shared" si="783"/>
        <v>2025</v>
      </c>
      <c r="X1266" s="59">
        <f t="shared" si="784"/>
        <v>12600</v>
      </c>
      <c r="Y1266" s="59">
        <f t="shared" si="785"/>
        <v>14616</v>
      </c>
      <c r="Z1266" t="str">
        <f t="shared" si="786"/>
        <v>Vencido</v>
      </c>
      <c r="AA1266" s="39">
        <v>46087</v>
      </c>
      <c r="AB1266" s="33">
        <f t="shared" si="787"/>
        <v>3</v>
      </c>
      <c r="AC1266" s="33">
        <f t="shared" si="788"/>
        <v>10</v>
      </c>
      <c r="AD1266" s="33">
        <f t="shared" si="789"/>
        <v>170</v>
      </c>
      <c r="AE1266" s="36">
        <f t="shared" si="790"/>
        <v>0</v>
      </c>
      <c r="AF1266" s="36">
        <f t="shared" si="791"/>
        <v>0</v>
      </c>
      <c r="AG1266" s="36">
        <f t="shared" si="792"/>
        <v>12600</v>
      </c>
      <c r="AH1266" s="36">
        <f t="shared" si="793"/>
        <v>0</v>
      </c>
    </row>
    <row r="1267" spans="1:34" x14ac:dyDescent="0.35">
      <c r="A1267" s="13" t="s">
        <v>908</v>
      </c>
      <c r="B1267" s="13" t="s">
        <v>909</v>
      </c>
      <c r="C1267" s="13" t="s">
        <v>545</v>
      </c>
      <c r="D1267" s="13" t="s">
        <v>910</v>
      </c>
      <c r="E1267" s="70">
        <v>45888</v>
      </c>
      <c r="F1267" s="70">
        <v>45918</v>
      </c>
      <c r="G1267" s="13" t="s">
        <v>395</v>
      </c>
      <c r="H1267" s="13">
        <v>-21000</v>
      </c>
      <c r="I1267" s="13">
        <v>-3360</v>
      </c>
      <c r="J1267" s="13">
        <v>-24360</v>
      </c>
      <c r="K1267" s="13">
        <v>-24360</v>
      </c>
      <c r="L1267" s="13">
        <v>24360</v>
      </c>
      <c r="M1267" s="13" t="s">
        <v>504</v>
      </c>
      <c r="N1267" s="31" t="s">
        <v>544</v>
      </c>
      <c r="P1267" s="65">
        <f t="shared" si="776"/>
        <v>30</v>
      </c>
      <c r="Q1267" t="str">
        <f t="shared" si="777"/>
        <v>Crédito</v>
      </c>
      <c r="R1267">
        <f t="shared" si="778"/>
        <v>18</v>
      </c>
      <c r="S1267">
        <f t="shared" si="779"/>
        <v>9</v>
      </c>
      <c r="T1267">
        <f t="shared" si="780"/>
        <v>2025</v>
      </c>
      <c r="U1267">
        <f t="shared" si="781"/>
        <v>19</v>
      </c>
      <c r="V1267">
        <f t="shared" si="782"/>
        <v>8</v>
      </c>
      <c r="W1267">
        <f t="shared" si="783"/>
        <v>2025</v>
      </c>
      <c r="X1267" s="59">
        <f t="shared" si="784"/>
        <v>21000</v>
      </c>
      <c r="Y1267" s="59">
        <f t="shared" si="785"/>
        <v>24360</v>
      </c>
      <c r="Z1267" t="str">
        <f t="shared" si="786"/>
        <v>Vencido</v>
      </c>
      <c r="AA1267" s="39">
        <v>46087</v>
      </c>
      <c r="AB1267" s="33">
        <f t="shared" si="787"/>
        <v>3</v>
      </c>
      <c r="AC1267" s="33">
        <f t="shared" si="788"/>
        <v>10</v>
      </c>
      <c r="AD1267" s="33">
        <f t="shared" si="789"/>
        <v>170</v>
      </c>
      <c r="AE1267" s="36">
        <f t="shared" si="790"/>
        <v>0</v>
      </c>
      <c r="AF1267" s="36">
        <f t="shared" si="791"/>
        <v>0</v>
      </c>
      <c r="AG1267" s="36">
        <f t="shared" si="792"/>
        <v>21000</v>
      </c>
      <c r="AH1267" s="36">
        <f t="shared" si="793"/>
        <v>0</v>
      </c>
    </row>
    <row r="1268" spans="1:34" x14ac:dyDescent="0.35">
      <c r="A1268" s="13" t="s">
        <v>911</v>
      </c>
      <c r="B1268" s="13" t="s">
        <v>912</v>
      </c>
      <c r="C1268" s="13" t="s">
        <v>545</v>
      </c>
      <c r="D1268" s="13" t="s">
        <v>913</v>
      </c>
      <c r="E1268" s="70">
        <v>45881</v>
      </c>
      <c r="F1268" s="70">
        <v>45911</v>
      </c>
      <c r="G1268" s="13" t="s">
        <v>395</v>
      </c>
      <c r="H1268" s="13">
        <v>-7600</v>
      </c>
      <c r="I1268" s="13">
        <v>-1216</v>
      </c>
      <c r="J1268" s="13">
        <v>-8816</v>
      </c>
      <c r="K1268" s="13">
        <v>-8816</v>
      </c>
      <c r="L1268" s="13">
        <v>8816</v>
      </c>
      <c r="M1268" s="13" t="s">
        <v>504</v>
      </c>
      <c r="N1268" s="31" t="s">
        <v>544</v>
      </c>
      <c r="P1268" s="65">
        <f t="shared" si="776"/>
        <v>30</v>
      </c>
      <c r="Q1268" t="str">
        <f t="shared" si="777"/>
        <v>Crédito</v>
      </c>
      <c r="R1268">
        <f t="shared" si="778"/>
        <v>11</v>
      </c>
      <c r="S1268">
        <f t="shared" si="779"/>
        <v>9</v>
      </c>
      <c r="T1268">
        <f t="shared" si="780"/>
        <v>2025</v>
      </c>
      <c r="U1268">
        <f t="shared" si="781"/>
        <v>12</v>
      </c>
      <c r="V1268">
        <f t="shared" si="782"/>
        <v>8</v>
      </c>
      <c r="W1268">
        <f t="shared" si="783"/>
        <v>2025</v>
      </c>
      <c r="X1268" s="59">
        <f t="shared" si="784"/>
        <v>7600</v>
      </c>
      <c r="Y1268" s="59">
        <f t="shared" si="785"/>
        <v>8816</v>
      </c>
      <c r="Z1268" t="str">
        <f t="shared" si="786"/>
        <v>Vencido</v>
      </c>
      <c r="AA1268" s="39">
        <v>46087</v>
      </c>
      <c r="AB1268" s="33">
        <f t="shared" si="787"/>
        <v>3</v>
      </c>
      <c r="AC1268" s="33">
        <f t="shared" si="788"/>
        <v>10</v>
      </c>
      <c r="AD1268" s="33">
        <f t="shared" si="789"/>
        <v>177</v>
      </c>
      <c r="AE1268" s="36">
        <f t="shared" si="790"/>
        <v>0</v>
      </c>
      <c r="AF1268" s="36">
        <f t="shared" si="791"/>
        <v>0</v>
      </c>
      <c r="AG1268" s="36">
        <f t="shared" si="792"/>
        <v>7600</v>
      </c>
      <c r="AH1268" s="36">
        <f t="shared" si="793"/>
        <v>0</v>
      </c>
    </row>
    <row r="1269" spans="1:34" x14ac:dyDescent="0.35">
      <c r="A1269" s="13" t="s">
        <v>914</v>
      </c>
      <c r="B1269" s="13" t="s">
        <v>915</v>
      </c>
      <c r="C1269" s="13" t="s">
        <v>545</v>
      </c>
      <c r="D1269" s="13" t="s">
        <v>916</v>
      </c>
      <c r="E1269" s="70">
        <v>45883</v>
      </c>
      <c r="F1269" s="70">
        <v>45913</v>
      </c>
      <c r="G1269" s="13" t="s">
        <v>401</v>
      </c>
      <c r="H1269" s="13">
        <v>-7416.85</v>
      </c>
      <c r="I1269" s="13">
        <v>-1186.7</v>
      </c>
      <c r="J1269" s="13">
        <v>-8603.5499999999993</v>
      </c>
      <c r="K1269" s="13">
        <v>-461.68</v>
      </c>
      <c r="L1269" s="13">
        <v>461.68</v>
      </c>
      <c r="M1269" s="13" t="s">
        <v>504</v>
      </c>
      <c r="N1269" s="31" t="s">
        <v>544</v>
      </c>
      <c r="P1269" s="65">
        <f t="shared" si="776"/>
        <v>30</v>
      </c>
      <c r="Q1269" t="str">
        <f t="shared" si="777"/>
        <v>Crédito</v>
      </c>
      <c r="R1269">
        <f t="shared" si="778"/>
        <v>13</v>
      </c>
      <c r="S1269">
        <f t="shared" si="779"/>
        <v>9</v>
      </c>
      <c r="T1269">
        <f t="shared" si="780"/>
        <v>2025</v>
      </c>
      <c r="U1269">
        <f t="shared" si="781"/>
        <v>14</v>
      </c>
      <c r="V1269">
        <f t="shared" si="782"/>
        <v>8</v>
      </c>
      <c r="W1269">
        <f t="shared" si="783"/>
        <v>2025</v>
      </c>
      <c r="X1269" s="59">
        <f t="shared" si="784"/>
        <v>7416.85</v>
      </c>
      <c r="Y1269" s="59">
        <f t="shared" si="785"/>
        <v>8603.5499999999993</v>
      </c>
      <c r="Z1269" t="str">
        <f t="shared" si="786"/>
        <v>Vencido</v>
      </c>
      <c r="AA1269" s="39">
        <v>46087</v>
      </c>
      <c r="AB1269" s="33">
        <f t="shared" si="787"/>
        <v>3</v>
      </c>
      <c r="AC1269" s="33">
        <f t="shared" si="788"/>
        <v>10</v>
      </c>
      <c r="AD1269" s="33">
        <f t="shared" si="789"/>
        <v>175</v>
      </c>
      <c r="AE1269" s="36">
        <f t="shared" si="790"/>
        <v>0</v>
      </c>
      <c r="AF1269" s="36">
        <f t="shared" si="791"/>
        <v>0</v>
      </c>
      <c r="AG1269" s="36">
        <f t="shared" si="792"/>
        <v>7416.85</v>
      </c>
      <c r="AH1269" s="36">
        <f t="shared" si="793"/>
        <v>0</v>
      </c>
    </row>
    <row r="1270" spans="1:34" x14ac:dyDescent="0.35">
      <c r="A1270" s="13" t="s">
        <v>917</v>
      </c>
      <c r="B1270" s="13" t="s">
        <v>918</v>
      </c>
      <c r="C1270" s="13" t="s">
        <v>545</v>
      </c>
      <c r="D1270" s="13" t="s">
        <v>919</v>
      </c>
      <c r="E1270" s="70">
        <v>45883</v>
      </c>
      <c r="F1270" s="70">
        <v>45913</v>
      </c>
      <c r="G1270" s="13" t="s">
        <v>395</v>
      </c>
      <c r="H1270" s="13">
        <v>-11220</v>
      </c>
      <c r="I1270" s="13">
        <v>-1795.2</v>
      </c>
      <c r="J1270" s="13">
        <v>-13015.2</v>
      </c>
      <c r="K1270" s="13">
        <v>-13015.2</v>
      </c>
      <c r="L1270" s="13">
        <v>13015.2</v>
      </c>
      <c r="M1270" s="13" t="s">
        <v>504</v>
      </c>
      <c r="N1270" s="31" t="s">
        <v>544</v>
      </c>
      <c r="P1270" s="65">
        <f t="shared" si="776"/>
        <v>30</v>
      </c>
      <c r="Q1270" t="str">
        <f t="shared" si="777"/>
        <v>Crédito</v>
      </c>
      <c r="R1270">
        <f t="shared" si="778"/>
        <v>13</v>
      </c>
      <c r="S1270">
        <f t="shared" si="779"/>
        <v>9</v>
      </c>
      <c r="T1270">
        <f t="shared" si="780"/>
        <v>2025</v>
      </c>
      <c r="U1270">
        <f t="shared" si="781"/>
        <v>14</v>
      </c>
      <c r="V1270">
        <f t="shared" si="782"/>
        <v>8</v>
      </c>
      <c r="W1270">
        <f t="shared" si="783"/>
        <v>2025</v>
      </c>
      <c r="X1270" s="59">
        <f t="shared" si="784"/>
        <v>11220</v>
      </c>
      <c r="Y1270" s="59">
        <f t="shared" si="785"/>
        <v>13015.2</v>
      </c>
      <c r="Z1270" t="str">
        <f t="shared" si="786"/>
        <v>Vencido</v>
      </c>
      <c r="AA1270" s="39">
        <v>46087</v>
      </c>
      <c r="AB1270" s="33">
        <f t="shared" si="787"/>
        <v>3</v>
      </c>
      <c r="AC1270" s="33">
        <f t="shared" si="788"/>
        <v>10</v>
      </c>
      <c r="AD1270" s="33">
        <f t="shared" si="789"/>
        <v>175</v>
      </c>
      <c r="AE1270" s="36">
        <f t="shared" si="790"/>
        <v>0</v>
      </c>
      <c r="AF1270" s="36">
        <f t="shared" si="791"/>
        <v>0</v>
      </c>
      <c r="AG1270" s="36">
        <f t="shared" si="792"/>
        <v>11220</v>
      </c>
      <c r="AH1270" s="36">
        <f t="shared" si="793"/>
        <v>0</v>
      </c>
    </row>
    <row r="1271" spans="1:34" x14ac:dyDescent="0.35">
      <c r="A1271" s="31" t="s">
        <v>891</v>
      </c>
      <c r="B1271" s="31" t="s">
        <v>892</v>
      </c>
      <c r="C1271" s="31" t="s">
        <v>406</v>
      </c>
      <c r="D1271" s="31" t="s">
        <v>893</v>
      </c>
      <c r="E1271" s="30">
        <v>45882</v>
      </c>
      <c r="F1271" s="30">
        <v>45912</v>
      </c>
      <c r="G1271" s="31" t="s">
        <v>395</v>
      </c>
      <c r="H1271" s="31">
        <v>-12540</v>
      </c>
      <c r="I1271" s="31">
        <v>-1849.65</v>
      </c>
      <c r="J1271" s="31">
        <v>-14389.65</v>
      </c>
      <c r="K1271" s="31">
        <v>-14389.65</v>
      </c>
      <c r="L1271" s="31">
        <v>14389.65</v>
      </c>
      <c r="M1271" s="31" t="s">
        <v>504</v>
      </c>
      <c r="N1271" s="31" t="s">
        <v>544</v>
      </c>
      <c r="P1271" s="65">
        <f t="shared" si="776"/>
        <v>30</v>
      </c>
      <c r="Q1271" t="str">
        <f t="shared" si="777"/>
        <v>Crédito</v>
      </c>
      <c r="R1271">
        <f t="shared" si="778"/>
        <v>12</v>
      </c>
      <c r="S1271">
        <f t="shared" si="779"/>
        <v>9</v>
      </c>
      <c r="T1271">
        <f t="shared" si="780"/>
        <v>2025</v>
      </c>
      <c r="U1271">
        <f t="shared" si="781"/>
        <v>13</v>
      </c>
      <c r="V1271">
        <f t="shared" si="782"/>
        <v>8</v>
      </c>
      <c r="W1271">
        <f t="shared" si="783"/>
        <v>2025</v>
      </c>
      <c r="X1271" s="59">
        <f t="shared" si="784"/>
        <v>12540</v>
      </c>
      <c r="Y1271" s="59">
        <f t="shared" si="785"/>
        <v>14389.65</v>
      </c>
      <c r="Z1271" t="str">
        <f t="shared" si="786"/>
        <v>Vencido</v>
      </c>
      <c r="AA1271" s="39">
        <v>46087</v>
      </c>
      <c r="AB1271" s="33">
        <f t="shared" si="787"/>
        <v>3</v>
      </c>
      <c r="AC1271" s="33">
        <f t="shared" si="788"/>
        <v>10</v>
      </c>
      <c r="AD1271" s="33">
        <f t="shared" si="789"/>
        <v>176</v>
      </c>
      <c r="AE1271" s="36">
        <f t="shared" si="790"/>
        <v>0</v>
      </c>
      <c r="AF1271" s="36">
        <f t="shared" si="791"/>
        <v>0</v>
      </c>
      <c r="AG1271" s="36">
        <f t="shared" si="792"/>
        <v>12540</v>
      </c>
      <c r="AH1271" s="36">
        <f t="shared" si="793"/>
        <v>0</v>
      </c>
    </row>
    <row r="1272" spans="1:34" x14ac:dyDescent="0.35">
      <c r="A1272" s="31" t="s">
        <v>894</v>
      </c>
      <c r="B1272" s="31" t="s">
        <v>895</v>
      </c>
      <c r="C1272" s="31" t="s">
        <v>545</v>
      </c>
      <c r="D1272" s="31" t="s">
        <v>896</v>
      </c>
      <c r="E1272" s="30">
        <v>45875</v>
      </c>
      <c r="F1272" s="30">
        <v>45905</v>
      </c>
      <c r="G1272" s="31" t="s">
        <v>395</v>
      </c>
      <c r="H1272" s="31">
        <v>-14985</v>
      </c>
      <c r="I1272" s="31">
        <v>-2397.6</v>
      </c>
      <c r="J1272" s="31">
        <v>-17382.599999999999</v>
      </c>
      <c r="K1272" s="31">
        <v>-17382.599999999999</v>
      </c>
      <c r="L1272" s="31">
        <v>17382.599999999999</v>
      </c>
      <c r="M1272" s="31" t="s">
        <v>504</v>
      </c>
      <c r="N1272" s="31" t="s">
        <v>544</v>
      </c>
      <c r="P1272" s="65">
        <f t="shared" si="776"/>
        <v>30</v>
      </c>
      <c r="Q1272" t="str">
        <f t="shared" si="777"/>
        <v>Crédito</v>
      </c>
      <c r="R1272">
        <f t="shared" si="778"/>
        <v>5</v>
      </c>
      <c r="S1272">
        <f t="shared" si="779"/>
        <v>9</v>
      </c>
      <c r="T1272">
        <f t="shared" si="780"/>
        <v>2025</v>
      </c>
      <c r="U1272">
        <f t="shared" si="781"/>
        <v>6</v>
      </c>
      <c r="V1272">
        <f t="shared" si="782"/>
        <v>8</v>
      </c>
      <c r="W1272">
        <f t="shared" si="783"/>
        <v>2025</v>
      </c>
      <c r="X1272" s="59">
        <f t="shared" si="784"/>
        <v>14985</v>
      </c>
      <c r="Y1272" s="59">
        <f t="shared" si="785"/>
        <v>17382.599999999999</v>
      </c>
      <c r="Z1272" t="str">
        <f t="shared" si="786"/>
        <v>Vencido</v>
      </c>
      <c r="AA1272" s="39">
        <v>46087</v>
      </c>
      <c r="AB1272" s="33">
        <f t="shared" si="787"/>
        <v>3</v>
      </c>
      <c r="AC1272" s="33">
        <f t="shared" si="788"/>
        <v>10</v>
      </c>
      <c r="AD1272" s="33">
        <f t="shared" si="789"/>
        <v>183</v>
      </c>
      <c r="AE1272" s="36">
        <f t="shared" si="790"/>
        <v>0</v>
      </c>
      <c r="AF1272" s="36">
        <f t="shared" si="791"/>
        <v>0</v>
      </c>
      <c r="AG1272" s="36">
        <f t="shared" si="792"/>
        <v>14985</v>
      </c>
      <c r="AH1272" s="36">
        <f t="shared" si="793"/>
        <v>0</v>
      </c>
    </row>
    <row r="1273" spans="1:34" x14ac:dyDescent="0.35">
      <c r="A1273" s="31" t="s">
        <v>897</v>
      </c>
      <c r="B1273" s="31" t="s">
        <v>898</v>
      </c>
      <c r="C1273" s="31" t="s">
        <v>545</v>
      </c>
      <c r="D1273" s="31" t="s">
        <v>899</v>
      </c>
      <c r="E1273" s="30">
        <v>45876</v>
      </c>
      <c r="F1273" s="30">
        <v>45906</v>
      </c>
      <c r="G1273" s="31" t="s">
        <v>395</v>
      </c>
      <c r="H1273" s="31">
        <v>-26500</v>
      </c>
      <c r="I1273" s="31">
        <v>-4240</v>
      </c>
      <c r="J1273" s="31">
        <v>-30740</v>
      </c>
      <c r="K1273" s="31">
        <v>-30740</v>
      </c>
      <c r="L1273" s="31">
        <v>30740</v>
      </c>
      <c r="M1273" s="31" t="s">
        <v>504</v>
      </c>
      <c r="N1273" s="31" t="s">
        <v>544</v>
      </c>
      <c r="P1273" s="65">
        <f t="shared" si="776"/>
        <v>30</v>
      </c>
      <c r="Q1273" t="str">
        <f t="shared" si="777"/>
        <v>Crédito</v>
      </c>
      <c r="R1273">
        <f t="shared" si="778"/>
        <v>6</v>
      </c>
      <c r="S1273">
        <f t="shared" si="779"/>
        <v>9</v>
      </c>
      <c r="T1273">
        <f t="shared" si="780"/>
        <v>2025</v>
      </c>
      <c r="U1273">
        <f t="shared" si="781"/>
        <v>7</v>
      </c>
      <c r="V1273">
        <f t="shared" si="782"/>
        <v>8</v>
      </c>
      <c r="W1273">
        <f t="shared" si="783"/>
        <v>2025</v>
      </c>
      <c r="X1273" s="59">
        <f t="shared" si="784"/>
        <v>26500</v>
      </c>
      <c r="Y1273" s="59">
        <f t="shared" si="785"/>
        <v>30740</v>
      </c>
      <c r="Z1273" t="str">
        <f t="shared" si="786"/>
        <v>Vencido</v>
      </c>
      <c r="AA1273" s="39">
        <v>46087</v>
      </c>
      <c r="AB1273" s="33">
        <f t="shared" si="787"/>
        <v>3</v>
      </c>
      <c r="AC1273" s="33">
        <f t="shared" si="788"/>
        <v>10</v>
      </c>
      <c r="AD1273" s="33">
        <f t="shared" si="789"/>
        <v>182</v>
      </c>
      <c r="AE1273" s="36">
        <f t="shared" si="790"/>
        <v>0</v>
      </c>
      <c r="AF1273" s="36">
        <f t="shared" si="791"/>
        <v>0</v>
      </c>
      <c r="AG1273" s="36">
        <f t="shared" si="792"/>
        <v>26500</v>
      </c>
      <c r="AH1273" s="36">
        <f t="shared" si="793"/>
        <v>0</v>
      </c>
    </row>
    <row r="1274" spans="1:34" x14ac:dyDescent="0.35">
      <c r="A1274" s="31" t="s">
        <v>900</v>
      </c>
      <c r="B1274" s="31" t="s">
        <v>901</v>
      </c>
      <c r="C1274" s="31" t="s">
        <v>545</v>
      </c>
      <c r="D1274" s="31" t="s">
        <v>902</v>
      </c>
      <c r="E1274" s="30">
        <v>45876</v>
      </c>
      <c r="F1274" s="30">
        <v>45906</v>
      </c>
      <c r="G1274" s="31" t="s">
        <v>401</v>
      </c>
      <c r="H1274" s="31">
        <v>-17751.36</v>
      </c>
      <c r="I1274" s="31">
        <v>-2840.22</v>
      </c>
      <c r="J1274" s="31">
        <v>-20591.580000000002</v>
      </c>
      <c r="K1274" s="31">
        <v>-1105.93</v>
      </c>
      <c r="L1274" s="31">
        <v>1105.93</v>
      </c>
      <c r="M1274" s="31" t="s">
        <v>504</v>
      </c>
      <c r="N1274" s="31" t="s">
        <v>544</v>
      </c>
      <c r="P1274" s="65">
        <f t="shared" si="776"/>
        <v>30</v>
      </c>
      <c r="Q1274" t="str">
        <f t="shared" si="777"/>
        <v>Crédito</v>
      </c>
      <c r="R1274">
        <f t="shared" si="778"/>
        <v>6</v>
      </c>
      <c r="S1274">
        <f t="shared" si="779"/>
        <v>9</v>
      </c>
      <c r="T1274">
        <f t="shared" si="780"/>
        <v>2025</v>
      </c>
      <c r="U1274">
        <f t="shared" si="781"/>
        <v>7</v>
      </c>
      <c r="V1274">
        <f t="shared" si="782"/>
        <v>8</v>
      </c>
      <c r="W1274">
        <f t="shared" si="783"/>
        <v>2025</v>
      </c>
      <c r="X1274" s="59">
        <f t="shared" si="784"/>
        <v>17751.36</v>
      </c>
      <c r="Y1274" s="59">
        <f t="shared" si="785"/>
        <v>20591.580000000002</v>
      </c>
      <c r="Z1274" t="str">
        <f t="shared" si="786"/>
        <v>Vencido</v>
      </c>
      <c r="AA1274" s="39">
        <v>46087</v>
      </c>
      <c r="AB1274" s="33">
        <f t="shared" si="787"/>
        <v>3</v>
      </c>
      <c r="AC1274" s="33">
        <f t="shared" si="788"/>
        <v>10</v>
      </c>
      <c r="AD1274" s="33">
        <f t="shared" si="789"/>
        <v>182</v>
      </c>
      <c r="AE1274" s="36">
        <f t="shared" si="790"/>
        <v>0</v>
      </c>
      <c r="AF1274" s="36">
        <f t="shared" si="791"/>
        <v>0</v>
      </c>
      <c r="AG1274" s="36">
        <f t="shared" si="792"/>
        <v>17751.36</v>
      </c>
      <c r="AH1274" s="36">
        <f t="shared" si="793"/>
        <v>0</v>
      </c>
    </row>
    <row r="1275" spans="1:34" x14ac:dyDescent="0.35">
      <c r="A1275" s="13" t="s">
        <v>887</v>
      </c>
      <c r="B1275" s="13" t="s">
        <v>888</v>
      </c>
      <c r="C1275" s="13" t="s">
        <v>545</v>
      </c>
      <c r="D1275" s="13" t="s">
        <v>889</v>
      </c>
      <c r="E1275" s="70">
        <v>45868</v>
      </c>
      <c r="F1275" s="70">
        <v>45898</v>
      </c>
      <c r="G1275" s="13" t="s">
        <v>395</v>
      </c>
      <c r="H1275" s="13">
        <v>-42400</v>
      </c>
      <c r="I1275" s="13">
        <v>-6784</v>
      </c>
      <c r="J1275" s="13">
        <v>-49184</v>
      </c>
      <c r="K1275" s="13">
        <v>-49184</v>
      </c>
      <c r="L1275" s="13">
        <v>49184</v>
      </c>
      <c r="M1275" s="13" t="s">
        <v>504</v>
      </c>
      <c r="N1275" s="31" t="s">
        <v>544</v>
      </c>
      <c r="P1275" s="65">
        <f t="shared" si="776"/>
        <v>30</v>
      </c>
      <c r="Q1275" t="str">
        <f t="shared" si="777"/>
        <v>Crédito</v>
      </c>
      <c r="R1275">
        <f t="shared" si="778"/>
        <v>29</v>
      </c>
      <c r="S1275">
        <f t="shared" si="779"/>
        <v>8</v>
      </c>
      <c r="T1275">
        <f t="shared" si="780"/>
        <v>2025</v>
      </c>
      <c r="U1275">
        <f t="shared" si="781"/>
        <v>30</v>
      </c>
      <c r="V1275">
        <f t="shared" si="782"/>
        <v>7</v>
      </c>
      <c r="W1275">
        <f t="shared" si="783"/>
        <v>2025</v>
      </c>
      <c r="X1275" s="59">
        <f t="shared" si="784"/>
        <v>42400</v>
      </c>
      <c r="Y1275" s="59">
        <f t="shared" si="785"/>
        <v>49184</v>
      </c>
      <c r="Z1275" t="str">
        <f t="shared" si="786"/>
        <v>Vencido</v>
      </c>
      <c r="AA1275" s="39">
        <v>46087</v>
      </c>
      <c r="AB1275" s="33">
        <f t="shared" si="787"/>
        <v>3</v>
      </c>
      <c r="AC1275" s="33">
        <f t="shared" si="788"/>
        <v>10</v>
      </c>
      <c r="AD1275" s="33">
        <f t="shared" si="789"/>
        <v>190</v>
      </c>
      <c r="AE1275" s="36">
        <f t="shared" si="790"/>
        <v>0</v>
      </c>
      <c r="AF1275" s="36">
        <f t="shared" si="791"/>
        <v>0</v>
      </c>
      <c r="AG1275" s="36">
        <f t="shared" si="792"/>
        <v>42400</v>
      </c>
      <c r="AH1275" s="36">
        <f t="shared" si="793"/>
        <v>0</v>
      </c>
    </row>
    <row r="1276" spans="1:34" x14ac:dyDescent="0.35">
      <c r="A1276" s="31" t="s">
        <v>881</v>
      </c>
      <c r="B1276" s="31" t="s">
        <v>882</v>
      </c>
      <c r="C1276" s="31" t="s">
        <v>805</v>
      </c>
      <c r="D1276" s="31" t="s">
        <v>883</v>
      </c>
      <c r="E1276" s="30">
        <v>45862</v>
      </c>
      <c r="F1276" s="30">
        <v>45922</v>
      </c>
      <c r="G1276" s="31" t="s">
        <v>401</v>
      </c>
      <c r="H1276" s="31">
        <v>-1103265.8999999999</v>
      </c>
      <c r="I1276" s="31">
        <v>-176522.54</v>
      </c>
      <c r="J1276" s="31">
        <v>-1279788.44</v>
      </c>
      <c r="K1276" s="31">
        <v>-68904</v>
      </c>
      <c r="L1276" s="31">
        <v>68904</v>
      </c>
      <c r="M1276" s="31" t="s">
        <v>504</v>
      </c>
      <c r="N1276" s="31" t="s">
        <v>544</v>
      </c>
      <c r="P1276" s="65">
        <f t="shared" si="776"/>
        <v>60</v>
      </c>
      <c r="Q1276" t="str">
        <f t="shared" si="777"/>
        <v>Crédito</v>
      </c>
      <c r="R1276">
        <f t="shared" si="778"/>
        <v>22</v>
      </c>
      <c r="S1276">
        <f t="shared" si="779"/>
        <v>9</v>
      </c>
      <c r="T1276">
        <f t="shared" si="780"/>
        <v>2025</v>
      </c>
      <c r="U1276">
        <f t="shared" si="781"/>
        <v>24</v>
      </c>
      <c r="V1276">
        <f t="shared" si="782"/>
        <v>7</v>
      </c>
      <c r="W1276">
        <f t="shared" si="783"/>
        <v>2025</v>
      </c>
      <c r="X1276" s="59">
        <f t="shared" si="784"/>
        <v>1103265.8999999999</v>
      </c>
      <c r="Y1276" s="59">
        <f t="shared" si="785"/>
        <v>1279788.44</v>
      </c>
      <c r="Z1276" t="str">
        <f t="shared" si="786"/>
        <v>Vencido</v>
      </c>
      <c r="AA1276" s="39">
        <v>46087</v>
      </c>
      <c r="AB1276" s="33">
        <f t="shared" si="787"/>
        <v>3</v>
      </c>
      <c r="AC1276" s="33">
        <f t="shared" si="788"/>
        <v>10</v>
      </c>
      <c r="AD1276" s="33">
        <f t="shared" si="789"/>
        <v>166</v>
      </c>
      <c r="AE1276" s="36">
        <f t="shared" si="790"/>
        <v>0</v>
      </c>
      <c r="AF1276" s="36">
        <f t="shared" si="791"/>
        <v>0</v>
      </c>
      <c r="AG1276" s="36">
        <f t="shared" si="792"/>
        <v>1103265.8999999999</v>
      </c>
      <c r="AH1276" s="36">
        <f t="shared" si="793"/>
        <v>0</v>
      </c>
    </row>
    <row r="1277" spans="1:34" x14ac:dyDescent="0.35">
      <c r="A1277" s="31" t="s">
        <v>874</v>
      </c>
      <c r="B1277" s="31" t="s">
        <v>875</v>
      </c>
      <c r="C1277" s="31" t="s">
        <v>545</v>
      </c>
      <c r="D1277" s="31" t="s">
        <v>876</v>
      </c>
      <c r="E1277" s="30">
        <v>45855</v>
      </c>
      <c r="F1277" s="30">
        <v>45885</v>
      </c>
      <c r="G1277" s="31" t="s">
        <v>395</v>
      </c>
      <c r="H1277" s="31">
        <v>-7600</v>
      </c>
      <c r="I1277" s="31">
        <v>-1216</v>
      </c>
      <c r="J1277" s="31">
        <v>-8816</v>
      </c>
      <c r="K1277" s="31">
        <v>-8816</v>
      </c>
      <c r="L1277" s="31">
        <v>8816</v>
      </c>
      <c r="M1277" s="31" t="s">
        <v>504</v>
      </c>
      <c r="N1277" s="31" t="s">
        <v>544</v>
      </c>
      <c r="P1277" s="65">
        <f t="shared" si="776"/>
        <v>30</v>
      </c>
      <c r="Q1277" t="str">
        <f t="shared" si="777"/>
        <v>Crédito</v>
      </c>
      <c r="R1277">
        <f t="shared" si="778"/>
        <v>16</v>
      </c>
      <c r="S1277">
        <f t="shared" si="779"/>
        <v>8</v>
      </c>
      <c r="T1277">
        <f t="shared" si="780"/>
        <v>2025</v>
      </c>
      <c r="U1277">
        <f t="shared" si="781"/>
        <v>17</v>
      </c>
      <c r="V1277">
        <f t="shared" si="782"/>
        <v>7</v>
      </c>
      <c r="W1277">
        <f t="shared" si="783"/>
        <v>2025</v>
      </c>
      <c r="X1277" s="59">
        <f t="shared" si="784"/>
        <v>7600</v>
      </c>
      <c r="Y1277" s="59">
        <f t="shared" si="785"/>
        <v>8816</v>
      </c>
      <c r="Z1277" t="str">
        <f t="shared" si="786"/>
        <v>Vencido</v>
      </c>
      <c r="AA1277" s="39">
        <v>46087</v>
      </c>
      <c r="AB1277" s="33">
        <f t="shared" si="787"/>
        <v>3</v>
      </c>
      <c r="AC1277" s="33">
        <f t="shared" si="788"/>
        <v>10</v>
      </c>
      <c r="AD1277" s="33">
        <f t="shared" si="789"/>
        <v>203</v>
      </c>
      <c r="AE1277" s="36">
        <f t="shared" si="790"/>
        <v>0</v>
      </c>
      <c r="AF1277" s="36">
        <f t="shared" si="791"/>
        <v>0</v>
      </c>
      <c r="AG1277" s="36">
        <f t="shared" si="792"/>
        <v>7600</v>
      </c>
      <c r="AH1277" s="36">
        <f t="shared" si="793"/>
        <v>0</v>
      </c>
    </row>
    <row r="1278" spans="1:34" x14ac:dyDescent="0.35">
      <c r="A1278" s="31" t="s">
        <v>877</v>
      </c>
      <c r="B1278" s="31" t="s">
        <v>878</v>
      </c>
      <c r="C1278" s="31" t="s">
        <v>798</v>
      </c>
      <c r="D1278" s="31" t="s">
        <v>879</v>
      </c>
      <c r="E1278" s="30">
        <v>45853</v>
      </c>
      <c r="F1278" s="30">
        <v>45883</v>
      </c>
      <c r="G1278" s="31" t="s">
        <v>395</v>
      </c>
      <c r="H1278" s="31">
        <v>-12151.9</v>
      </c>
      <c r="I1278" s="31">
        <v>151.9</v>
      </c>
      <c r="J1278" s="31">
        <v>-12000</v>
      </c>
      <c r="K1278" s="31">
        <v>-12000</v>
      </c>
      <c r="L1278" s="31">
        <v>12000</v>
      </c>
      <c r="M1278" s="31" t="s">
        <v>504</v>
      </c>
      <c r="N1278" s="31" t="s">
        <v>544</v>
      </c>
      <c r="P1278" s="65">
        <f t="shared" si="776"/>
        <v>30</v>
      </c>
      <c r="Q1278" t="str">
        <f t="shared" si="777"/>
        <v>Crédito</v>
      </c>
      <c r="R1278">
        <f t="shared" si="778"/>
        <v>14</v>
      </c>
      <c r="S1278">
        <f t="shared" si="779"/>
        <v>8</v>
      </c>
      <c r="T1278">
        <f t="shared" si="780"/>
        <v>2025</v>
      </c>
      <c r="U1278">
        <f t="shared" si="781"/>
        <v>15</v>
      </c>
      <c r="V1278">
        <f t="shared" si="782"/>
        <v>7</v>
      </c>
      <c r="W1278">
        <f t="shared" si="783"/>
        <v>2025</v>
      </c>
      <c r="X1278" s="59">
        <f t="shared" si="784"/>
        <v>12151.9</v>
      </c>
      <c r="Y1278" s="59">
        <f t="shared" si="785"/>
        <v>12000</v>
      </c>
      <c r="Z1278" t="str">
        <f t="shared" si="786"/>
        <v>Vencido</v>
      </c>
      <c r="AA1278" s="39">
        <v>46087</v>
      </c>
      <c r="AB1278" s="33">
        <f t="shared" si="787"/>
        <v>3</v>
      </c>
      <c r="AC1278" s="33">
        <f t="shared" si="788"/>
        <v>10</v>
      </c>
      <c r="AD1278" s="33">
        <f t="shared" si="789"/>
        <v>205</v>
      </c>
      <c r="AE1278" s="36">
        <f t="shared" si="790"/>
        <v>0</v>
      </c>
      <c r="AF1278" s="36">
        <f t="shared" si="791"/>
        <v>0</v>
      </c>
      <c r="AG1278" s="36">
        <f t="shared" si="792"/>
        <v>12151.9</v>
      </c>
      <c r="AH1278" s="36">
        <f t="shared" si="793"/>
        <v>0</v>
      </c>
    </row>
    <row r="1279" spans="1:34" x14ac:dyDescent="0.35">
      <c r="A1279" s="31" t="s">
        <v>868</v>
      </c>
      <c r="B1279" s="31" t="s">
        <v>869</v>
      </c>
      <c r="C1279" s="31" t="s">
        <v>545</v>
      </c>
      <c r="D1279" s="31" t="s">
        <v>870</v>
      </c>
      <c r="E1279" s="30">
        <v>45854</v>
      </c>
      <c r="F1279" s="30">
        <v>45884</v>
      </c>
      <c r="G1279" s="31" t="s">
        <v>401</v>
      </c>
      <c r="H1279" s="31">
        <v>-36360.620000000003</v>
      </c>
      <c r="I1279" s="31">
        <v>-5817.7</v>
      </c>
      <c r="J1279" s="31">
        <v>-42178.32</v>
      </c>
      <c r="K1279" s="31">
        <v>-2238.8000000000002</v>
      </c>
      <c r="L1279" s="31">
        <v>2238.8000000000002</v>
      </c>
      <c r="M1279" s="31" t="s">
        <v>504</v>
      </c>
      <c r="N1279" s="31" t="s">
        <v>544</v>
      </c>
      <c r="P1279" s="65">
        <f t="shared" si="776"/>
        <v>30</v>
      </c>
      <c r="Q1279" t="str">
        <f t="shared" si="777"/>
        <v>Crédito</v>
      </c>
      <c r="R1279">
        <f t="shared" si="778"/>
        <v>15</v>
      </c>
      <c r="S1279">
        <f t="shared" si="779"/>
        <v>8</v>
      </c>
      <c r="T1279">
        <f t="shared" si="780"/>
        <v>2025</v>
      </c>
      <c r="U1279">
        <f t="shared" si="781"/>
        <v>16</v>
      </c>
      <c r="V1279">
        <f t="shared" si="782"/>
        <v>7</v>
      </c>
      <c r="W1279">
        <f t="shared" si="783"/>
        <v>2025</v>
      </c>
      <c r="X1279" s="59">
        <f t="shared" si="784"/>
        <v>36360.620000000003</v>
      </c>
      <c r="Y1279" s="59">
        <f t="shared" si="785"/>
        <v>42178.32</v>
      </c>
      <c r="Z1279" t="str">
        <f t="shared" si="786"/>
        <v>Vencido</v>
      </c>
      <c r="AA1279" s="39">
        <v>46087</v>
      </c>
      <c r="AB1279" s="33">
        <f t="shared" si="787"/>
        <v>3</v>
      </c>
      <c r="AC1279" s="33">
        <f t="shared" si="788"/>
        <v>10</v>
      </c>
      <c r="AD1279" s="33">
        <f t="shared" si="789"/>
        <v>204</v>
      </c>
      <c r="AE1279" s="36">
        <f t="shared" si="790"/>
        <v>0</v>
      </c>
      <c r="AF1279" s="36">
        <f t="shared" si="791"/>
        <v>0</v>
      </c>
      <c r="AG1279" s="36">
        <f t="shared" si="792"/>
        <v>36360.620000000003</v>
      </c>
      <c r="AH1279" s="36">
        <f t="shared" si="793"/>
        <v>0</v>
      </c>
    </row>
    <row r="1280" spans="1:34" x14ac:dyDescent="0.35">
      <c r="A1280" s="31" t="s">
        <v>871</v>
      </c>
      <c r="B1280" s="31" t="s">
        <v>872</v>
      </c>
      <c r="C1280" s="31" t="s">
        <v>545</v>
      </c>
      <c r="D1280" s="31" t="s">
        <v>873</v>
      </c>
      <c r="E1280" s="30">
        <v>45854</v>
      </c>
      <c r="F1280" s="30">
        <v>45884</v>
      </c>
      <c r="G1280" s="31" t="s">
        <v>401</v>
      </c>
      <c r="H1280" s="31">
        <v>-30520.31</v>
      </c>
      <c r="I1280" s="31">
        <v>-4883.25</v>
      </c>
      <c r="J1280" s="31">
        <v>-35403.56</v>
      </c>
      <c r="K1280" s="31">
        <v>-1879.2</v>
      </c>
      <c r="L1280" s="31">
        <v>1879.2</v>
      </c>
      <c r="M1280" s="31" t="s">
        <v>504</v>
      </c>
      <c r="N1280" s="31" t="s">
        <v>544</v>
      </c>
      <c r="P1280" s="65">
        <f t="shared" si="776"/>
        <v>30</v>
      </c>
      <c r="Q1280" t="str">
        <f t="shared" si="777"/>
        <v>Crédito</v>
      </c>
      <c r="R1280">
        <f t="shared" si="778"/>
        <v>15</v>
      </c>
      <c r="S1280">
        <f t="shared" si="779"/>
        <v>8</v>
      </c>
      <c r="T1280">
        <f t="shared" si="780"/>
        <v>2025</v>
      </c>
      <c r="U1280">
        <f t="shared" si="781"/>
        <v>16</v>
      </c>
      <c r="V1280">
        <f t="shared" si="782"/>
        <v>7</v>
      </c>
      <c r="W1280">
        <f t="shared" si="783"/>
        <v>2025</v>
      </c>
      <c r="X1280" s="59">
        <f t="shared" si="784"/>
        <v>30520.31</v>
      </c>
      <c r="Y1280" s="59">
        <f t="shared" si="785"/>
        <v>35403.56</v>
      </c>
      <c r="Z1280" t="str">
        <f t="shared" si="786"/>
        <v>Vencido</v>
      </c>
      <c r="AA1280" s="39">
        <v>46087</v>
      </c>
      <c r="AB1280" s="33">
        <f t="shared" si="787"/>
        <v>3</v>
      </c>
      <c r="AC1280" s="33">
        <f t="shared" si="788"/>
        <v>10</v>
      </c>
      <c r="AD1280" s="33">
        <f t="shared" si="789"/>
        <v>204</v>
      </c>
      <c r="AE1280" s="36">
        <f t="shared" si="790"/>
        <v>0</v>
      </c>
      <c r="AF1280" s="36">
        <f t="shared" si="791"/>
        <v>0</v>
      </c>
      <c r="AG1280" s="36">
        <f t="shared" si="792"/>
        <v>30520.31</v>
      </c>
      <c r="AH1280" s="36">
        <f t="shared" si="793"/>
        <v>0</v>
      </c>
    </row>
    <row r="1281" spans="1:34" x14ac:dyDescent="0.35">
      <c r="A1281" s="31" t="s">
        <v>860</v>
      </c>
      <c r="B1281" s="31" t="s">
        <v>861</v>
      </c>
      <c r="C1281" s="31" t="s">
        <v>798</v>
      </c>
      <c r="D1281" s="31" t="s">
        <v>862</v>
      </c>
      <c r="E1281" s="30">
        <v>45835</v>
      </c>
      <c r="F1281" s="30">
        <v>45865</v>
      </c>
      <c r="G1281" s="31" t="s">
        <v>401</v>
      </c>
      <c r="H1281" s="31">
        <v>-17003.52</v>
      </c>
      <c r="I1281" s="31">
        <v>-2720.56</v>
      </c>
      <c r="J1281" s="31">
        <v>-19724.080000000002</v>
      </c>
      <c r="K1281" s="31">
        <v>-1044</v>
      </c>
      <c r="L1281" s="31">
        <v>1044</v>
      </c>
      <c r="M1281" s="31" t="s">
        <v>504</v>
      </c>
      <c r="N1281" s="31" t="s">
        <v>544</v>
      </c>
      <c r="P1281" s="65">
        <f t="shared" si="776"/>
        <v>30</v>
      </c>
      <c r="Q1281" t="str">
        <f t="shared" si="777"/>
        <v>Crédito</v>
      </c>
      <c r="R1281">
        <f t="shared" si="778"/>
        <v>27</v>
      </c>
      <c r="S1281">
        <f t="shared" si="779"/>
        <v>7</v>
      </c>
      <c r="T1281">
        <f t="shared" si="780"/>
        <v>2025</v>
      </c>
      <c r="U1281">
        <f t="shared" si="781"/>
        <v>27</v>
      </c>
      <c r="V1281">
        <f t="shared" si="782"/>
        <v>6</v>
      </c>
      <c r="W1281">
        <f t="shared" si="783"/>
        <v>2025</v>
      </c>
      <c r="X1281" s="59">
        <f t="shared" si="784"/>
        <v>17003.52</v>
      </c>
      <c r="Y1281" s="59">
        <f t="shared" si="785"/>
        <v>19724.080000000002</v>
      </c>
      <c r="Z1281" t="str">
        <f t="shared" si="786"/>
        <v>Vencido</v>
      </c>
      <c r="AA1281" s="39">
        <v>46087</v>
      </c>
      <c r="AB1281" s="33">
        <f t="shared" si="787"/>
        <v>3</v>
      </c>
      <c r="AC1281" s="33">
        <f t="shared" si="788"/>
        <v>10</v>
      </c>
      <c r="AD1281" s="33">
        <f t="shared" si="789"/>
        <v>223</v>
      </c>
      <c r="AE1281" s="36">
        <f t="shared" si="790"/>
        <v>0</v>
      </c>
      <c r="AF1281" s="36">
        <f t="shared" si="791"/>
        <v>0</v>
      </c>
      <c r="AG1281" s="36">
        <f t="shared" si="792"/>
        <v>17003.52</v>
      </c>
      <c r="AH1281" s="36">
        <f t="shared" si="793"/>
        <v>0</v>
      </c>
    </row>
    <row r="1282" spans="1:34" x14ac:dyDescent="0.35">
      <c r="A1282" s="31" t="s">
        <v>764</v>
      </c>
      <c r="B1282" s="31" t="s">
        <v>765</v>
      </c>
      <c r="C1282" s="31" t="s">
        <v>749</v>
      </c>
      <c r="D1282" s="31" t="s">
        <v>766</v>
      </c>
      <c r="E1282" s="30">
        <v>45635</v>
      </c>
      <c r="F1282" s="30">
        <v>45650</v>
      </c>
      <c r="G1282" s="31" t="s">
        <v>401</v>
      </c>
      <c r="H1282" s="31">
        <v>-48546</v>
      </c>
      <c r="I1282" s="31">
        <v>-7767.36</v>
      </c>
      <c r="J1282" s="31">
        <v>-56313.36</v>
      </c>
      <c r="K1282" s="31">
        <v>-2784</v>
      </c>
      <c r="L1282" s="31">
        <v>2784</v>
      </c>
      <c r="M1282" s="31" t="s">
        <v>504</v>
      </c>
      <c r="N1282" s="31" t="s">
        <v>544</v>
      </c>
      <c r="P1282" s="65">
        <f t="shared" si="776"/>
        <v>15</v>
      </c>
      <c r="Q1282" t="str">
        <f t="shared" si="777"/>
        <v>Crédito</v>
      </c>
      <c r="R1282">
        <f t="shared" si="778"/>
        <v>24</v>
      </c>
      <c r="S1282">
        <f t="shared" si="779"/>
        <v>12</v>
      </c>
      <c r="T1282">
        <f t="shared" si="780"/>
        <v>2024</v>
      </c>
      <c r="U1282">
        <f t="shared" si="781"/>
        <v>9</v>
      </c>
      <c r="V1282">
        <f t="shared" si="782"/>
        <v>12</v>
      </c>
      <c r="W1282">
        <f t="shared" si="783"/>
        <v>2024</v>
      </c>
      <c r="X1282" s="59">
        <f t="shared" si="784"/>
        <v>48546</v>
      </c>
      <c r="Y1282" s="59">
        <f t="shared" si="785"/>
        <v>56313.36</v>
      </c>
      <c r="Z1282" t="str">
        <f t="shared" si="786"/>
        <v>Vencido</v>
      </c>
      <c r="AA1282" s="39">
        <v>46087</v>
      </c>
      <c r="AB1282" s="33">
        <f t="shared" si="787"/>
        <v>3</v>
      </c>
      <c r="AC1282" s="33">
        <f t="shared" si="788"/>
        <v>10</v>
      </c>
      <c r="AD1282" s="33">
        <f t="shared" si="789"/>
        <v>438</v>
      </c>
      <c r="AE1282" s="36">
        <f t="shared" si="790"/>
        <v>0</v>
      </c>
      <c r="AF1282" s="36">
        <f t="shared" si="791"/>
        <v>0</v>
      </c>
      <c r="AG1282" s="36">
        <f t="shared" si="792"/>
        <v>48546</v>
      </c>
      <c r="AH1282" s="36">
        <f t="shared" si="793"/>
        <v>0</v>
      </c>
    </row>
    <row r="1283" spans="1:34" x14ac:dyDescent="0.35">
      <c r="A1283" s="31" t="s">
        <v>754</v>
      </c>
      <c r="B1283" s="31" t="s">
        <v>755</v>
      </c>
      <c r="C1283" s="31" t="s">
        <v>549</v>
      </c>
      <c r="D1283" s="31" t="s">
        <v>756</v>
      </c>
      <c r="E1283" s="30">
        <v>45597</v>
      </c>
      <c r="F1283" s="30">
        <v>45627</v>
      </c>
      <c r="G1283" s="31" t="s">
        <v>401</v>
      </c>
      <c r="H1283" s="31">
        <v>-64633.93</v>
      </c>
      <c r="I1283" s="31">
        <v>-10341.51</v>
      </c>
      <c r="J1283" s="31">
        <v>-74975.44</v>
      </c>
      <c r="K1283" s="31">
        <v>-3741.7</v>
      </c>
      <c r="L1283" s="31">
        <v>3741.7</v>
      </c>
      <c r="M1283" s="31" t="s">
        <v>504</v>
      </c>
      <c r="N1283" s="31" t="s">
        <v>544</v>
      </c>
      <c r="P1283" s="65">
        <f t="shared" si="776"/>
        <v>30</v>
      </c>
      <c r="Q1283" t="str">
        <f t="shared" si="777"/>
        <v>Crédito</v>
      </c>
      <c r="R1283">
        <f t="shared" si="778"/>
        <v>1</v>
      </c>
      <c r="S1283">
        <f t="shared" si="779"/>
        <v>12</v>
      </c>
      <c r="T1283">
        <f t="shared" si="780"/>
        <v>2024</v>
      </c>
      <c r="U1283">
        <f t="shared" si="781"/>
        <v>1</v>
      </c>
      <c r="V1283">
        <f t="shared" si="782"/>
        <v>11</v>
      </c>
      <c r="W1283">
        <f t="shared" si="783"/>
        <v>2024</v>
      </c>
      <c r="X1283" s="59">
        <f t="shared" si="784"/>
        <v>64633.93</v>
      </c>
      <c r="Y1283" s="59">
        <f t="shared" si="785"/>
        <v>74975.44</v>
      </c>
      <c r="Z1283" t="str">
        <f t="shared" si="786"/>
        <v>Vencido</v>
      </c>
      <c r="AA1283" s="39">
        <v>46087</v>
      </c>
      <c r="AB1283" s="33">
        <f t="shared" si="787"/>
        <v>3</v>
      </c>
      <c r="AC1283" s="33">
        <f t="shared" si="788"/>
        <v>10</v>
      </c>
      <c r="AD1283" s="33">
        <f t="shared" si="789"/>
        <v>461</v>
      </c>
      <c r="AE1283" s="36">
        <f t="shared" si="790"/>
        <v>0</v>
      </c>
      <c r="AF1283" s="36">
        <f t="shared" si="791"/>
        <v>0</v>
      </c>
      <c r="AG1283" s="36">
        <f t="shared" si="792"/>
        <v>64633.93</v>
      </c>
      <c r="AH1283" s="36">
        <f t="shared" si="793"/>
        <v>0</v>
      </c>
    </row>
    <row r="1284" spans="1:34" x14ac:dyDescent="0.35">
      <c r="A1284" s="31" t="s">
        <v>757</v>
      </c>
      <c r="B1284" s="31" t="s">
        <v>758</v>
      </c>
      <c r="C1284" s="31" t="s">
        <v>549</v>
      </c>
      <c r="D1284" s="31" t="s">
        <v>759</v>
      </c>
      <c r="E1284" s="30">
        <v>45597</v>
      </c>
      <c r="F1284" s="30">
        <v>45627</v>
      </c>
      <c r="G1284" s="31" t="s">
        <v>401</v>
      </c>
      <c r="H1284" s="31">
        <v>-41037.410000000003</v>
      </c>
      <c r="I1284" s="31">
        <v>-6565.99</v>
      </c>
      <c r="J1284" s="31">
        <v>-47603.4</v>
      </c>
      <c r="K1284" s="31">
        <v>-2375.6799999999998</v>
      </c>
      <c r="L1284" s="31">
        <v>2375.6799999999998</v>
      </c>
      <c r="M1284" s="31" t="s">
        <v>504</v>
      </c>
      <c r="N1284" s="31" t="s">
        <v>544</v>
      </c>
      <c r="P1284" s="65">
        <f t="shared" si="776"/>
        <v>30</v>
      </c>
      <c r="Q1284" t="str">
        <f t="shared" si="777"/>
        <v>Crédito</v>
      </c>
      <c r="R1284">
        <f t="shared" si="778"/>
        <v>1</v>
      </c>
      <c r="S1284">
        <f t="shared" si="779"/>
        <v>12</v>
      </c>
      <c r="T1284">
        <f t="shared" si="780"/>
        <v>2024</v>
      </c>
      <c r="U1284">
        <f t="shared" si="781"/>
        <v>1</v>
      </c>
      <c r="V1284">
        <f t="shared" si="782"/>
        <v>11</v>
      </c>
      <c r="W1284">
        <f t="shared" si="783"/>
        <v>2024</v>
      </c>
      <c r="X1284" s="59">
        <f t="shared" si="784"/>
        <v>41037.410000000003</v>
      </c>
      <c r="Y1284" s="59">
        <f t="shared" si="785"/>
        <v>47603.4</v>
      </c>
      <c r="Z1284" t="str">
        <f t="shared" si="786"/>
        <v>Vencido</v>
      </c>
      <c r="AA1284" s="39">
        <v>46087</v>
      </c>
      <c r="AB1284" s="33">
        <f t="shared" si="787"/>
        <v>3</v>
      </c>
      <c r="AC1284" s="33">
        <f t="shared" si="788"/>
        <v>10</v>
      </c>
      <c r="AD1284" s="33">
        <f t="shared" si="789"/>
        <v>461</v>
      </c>
      <c r="AE1284" s="36">
        <f t="shared" si="790"/>
        <v>0</v>
      </c>
      <c r="AF1284" s="36">
        <f t="shared" si="791"/>
        <v>0</v>
      </c>
      <c r="AG1284" s="36">
        <f t="shared" si="792"/>
        <v>41037.410000000003</v>
      </c>
      <c r="AH1284" s="36">
        <f t="shared" si="793"/>
        <v>0</v>
      </c>
    </row>
    <row r="1285" spans="1:34" x14ac:dyDescent="0.35">
      <c r="A1285" s="31" t="s">
        <v>751</v>
      </c>
      <c r="B1285" s="31" t="s">
        <v>752</v>
      </c>
      <c r="C1285" s="31" t="s">
        <v>549</v>
      </c>
      <c r="D1285" s="31" t="s">
        <v>753</v>
      </c>
      <c r="E1285" s="30">
        <v>45600</v>
      </c>
      <c r="F1285" s="30">
        <v>45630</v>
      </c>
      <c r="G1285" s="31" t="s">
        <v>395</v>
      </c>
      <c r="H1285" s="31">
        <v>-10340</v>
      </c>
      <c r="I1285" s="31">
        <v>-1654.4</v>
      </c>
      <c r="J1285" s="31">
        <v>-11994.4</v>
      </c>
      <c r="K1285" s="31">
        <v>-11994.4</v>
      </c>
      <c r="L1285" s="31">
        <v>11994.4</v>
      </c>
      <c r="M1285" s="31" t="s">
        <v>504</v>
      </c>
      <c r="N1285" s="31" t="s">
        <v>544</v>
      </c>
      <c r="P1285" s="65">
        <f t="shared" ref="P1285" si="794">+F1285-E1285</f>
        <v>30</v>
      </c>
      <c r="Q1285" t="str">
        <f t="shared" ref="Q1285" si="795">IF(P1285&gt;1,"Crédito","Contado")</f>
        <v>Crédito</v>
      </c>
      <c r="R1285">
        <f t="shared" ref="R1285" si="796">DAY(F1285)</f>
        <v>4</v>
      </c>
      <c r="S1285">
        <f t="shared" ref="S1285" si="797">MONTH(F1285)</f>
        <v>12</v>
      </c>
      <c r="T1285">
        <f t="shared" ref="T1285" si="798">YEAR(F1285)</f>
        <v>2024</v>
      </c>
      <c r="U1285">
        <f t="shared" ref="U1285" si="799">DAY(E1285)</f>
        <v>4</v>
      </c>
      <c r="V1285">
        <f t="shared" ref="V1285" si="800">MONTH(E1285)</f>
        <v>11</v>
      </c>
      <c r="W1285">
        <f t="shared" ref="W1285" si="801">YEAR(E1285)</f>
        <v>2024</v>
      </c>
      <c r="X1285" s="59">
        <f t="shared" ref="X1285" si="802">+H1285*-1</f>
        <v>10340</v>
      </c>
      <c r="Y1285" s="59">
        <f t="shared" ref="Y1285" si="803">+J1285*-1</f>
        <v>11994.4</v>
      </c>
      <c r="Z1285" t="str">
        <f t="shared" ref="Z1285:Z1348" si="804">IF(F1285&gt;AA1285,"Vigente","Vencido")</f>
        <v>Vencido</v>
      </c>
      <c r="AA1285" s="39">
        <v>46087</v>
      </c>
      <c r="AB1285" s="33">
        <f t="shared" ref="AB1285" si="805">MONTH(AA1285)</f>
        <v>3</v>
      </c>
      <c r="AC1285" s="33">
        <f t="shared" ref="AC1285" si="806">WEEKNUM(AA1285)</f>
        <v>10</v>
      </c>
      <c r="AD1285" s="33">
        <f t="shared" ref="AD1285:AD1348" si="807">IF(Z1285="Vencido",AA1285-F1285+1,0)</f>
        <v>458</v>
      </c>
      <c r="AE1285" s="36">
        <f t="shared" ref="AE1285:AE1348" si="808">IF(AD1285&gt;0,IF(AD1285&lt;31,X1285,0),0)</f>
        <v>0</v>
      </c>
      <c r="AF1285" s="36">
        <f t="shared" ref="AF1285:AF1348" si="809">IF(AD1285&gt;30,IF(AD1285&lt;61,X1285,0),0)</f>
        <v>0</v>
      </c>
      <c r="AG1285" s="36">
        <f t="shared" ref="AG1285:AG1348" si="810">IF(AD1285&gt;60,X1285,0)</f>
        <v>10340</v>
      </c>
      <c r="AH1285" s="36">
        <f t="shared" ref="AH1285:AH1348" si="811">IF(Z1285="Vigente",X1285,0)</f>
        <v>0</v>
      </c>
    </row>
    <row r="1286" spans="1:34" x14ac:dyDescent="0.35">
      <c r="A1286" s="31" t="s">
        <v>1525</v>
      </c>
      <c r="B1286" s="31" t="s">
        <v>1526</v>
      </c>
      <c r="C1286" s="31" t="s">
        <v>546</v>
      </c>
      <c r="D1286" s="31" t="s">
        <v>1527</v>
      </c>
      <c r="E1286" s="30">
        <v>46079</v>
      </c>
      <c r="F1286" s="30">
        <v>46109</v>
      </c>
      <c r="G1286" s="31" t="s">
        <v>401</v>
      </c>
      <c r="H1286" s="31">
        <v>-13564.3</v>
      </c>
      <c r="I1286" s="31">
        <v>-2170.29</v>
      </c>
      <c r="J1286" s="31">
        <v>-15734.59</v>
      </c>
      <c r="K1286" s="31">
        <v>-916.4</v>
      </c>
      <c r="L1286" s="31">
        <v>916.4</v>
      </c>
      <c r="M1286" s="31" t="s">
        <v>504</v>
      </c>
      <c r="N1286" s="31" t="s">
        <v>544</v>
      </c>
      <c r="P1286" s="65">
        <f t="shared" ref="P1286:P1287" si="812">+F1286-E1286</f>
        <v>30</v>
      </c>
      <c r="Q1286" t="str">
        <f t="shared" ref="Q1286:Q1287" si="813">IF(P1286&gt;1,"Crédito","Contado")</f>
        <v>Crédito</v>
      </c>
      <c r="R1286">
        <f t="shared" ref="R1286:R1287" si="814">DAY(F1286)</f>
        <v>28</v>
      </c>
      <c r="S1286">
        <f t="shared" ref="S1286:S1287" si="815">MONTH(F1286)</f>
        <v>3</v>
      </c>
      <c r="T1286">
        <f t="shared" ref="T1286:T1287" si="816">YEAR(F1286)</f>
        <v>2026</v>
      </c>
      <c r="U1286">
        <f t="shared" ref="U1286:U1287" si="817">DAY(E1286)</f>
        <v>26</v>
      </c>
      <c r="V1286">
        <f t="shared" ref="V1286:V1287" si="818">MONTH(E1286)</f>
        <v>2</v>
      </c>
      <c r="W1286">
        <f t="shared" ref="W1286:W1287" si="819">YEAR(E1286)</f>
        <v>2026</v>
      </c>
      <c r="X1286" s="59">
        <f t="shared" ref="X1286:X1287" si="820">+H1286*-1</f>
        <v>13564.3</v>
      </c>
      <c r="Y1286" s="59">
        <f t="shared" ref="Y1286:Y1287" si="821">+J1286*-1</f>
        <v>15734.59</v>
      </c>
      <c r="Z1286" t="str">
        <f t="shared" si="804"/>
        <v>Vigente</v>
      </c>
      <c r="AA1286" s="39">
        <v>46081</v>
      </c>
      <c r="AB1286" s="33">
        <f t="shared" ref="AB1286:AB1287" si="822">MONTH(AA1286)</f>
        <v>2</v>
      </c>
      <c r="AC1286" s="33">
        <f t="shared" ref="AC1286:AC1287" si="823">WEEKNUM(AA1286)</f>
        <v>9</v>
      </c>
      <c r="AD1286" s="33">
        <f t="shared" si="807"/>
        <v>0</v>
      </c>
      <c r="AE1286" s="36">
        <f t="shared" si="808"/>
        <v>0</v>
      </c>
      <c r="AF1286" s="36">
        <f t="shared" si="809"/>
        <v>0</v>
      </c>
      <c r="AG1286" s="36">
        <f t="shared" si="810"/>
        <v>0</v>
      </c>
      <c r="AH1286" s="36">
        <f t="shared" si="811"/>
        <v>13564.3</v>
      </c>
    </row>
    <row r="1287" spans="1:34" x14ac:dyDescent="0.35">
      <c r="A1287" s="31" t="s">
        <v>1528</v>
      </c>
      <c r="B1287" s="31" t="s">
        <v>1529</v>
      </c>
      <c r="C1287" s="31" t="s">
        <v>546</v>
      </c>
      <c r="D1287" s="31" t="s">
        <v>1530</v>
      </c>
      <c r="E1287" s="30">
        <v>46079</v>
      </c>
      <c r="F1287" s="30">
        <v>46109</v>
      </c>
      <c r="G1287" s="31" t="s">
        <v>401</v>
      </c>
      <c r="H1287" s="31">
        <v>-1274.8699999999999</v>
      </c>
      <c r="I1287" s="31">
        <v>-203.98</v>
      </c>
      <c r="J1287" s="31">
        <v>-1478.85</v>
      </c>
      <c r="K1287" s="31">
        <v>-86.13</v>
      </c>
      <c r="L1287" s="31">
        <v>86.13</v>
      </c>
      <c r="M1287" s="31" t="s">
        <v>504</v>
      </c>
      <c r="N1287" s="31" t="s">
        <v>544</v>
      </c>
      <c r="P1287" s="65">
        <f t="shared" si="812"/>
        <v>30</v>
      </c>
      <c r="Q1287" t="str">
        <f t="shared" si="813"/>
        <v>Crédito</v>
      </c>
      <c r="R1287">
        <f t="shared" si="814"/>
        <v>28</v>
      </c>
      <c r="S1287">
        <f t="shared" si="815"/>
        <v>3</v>
      </c>
      <c r="T1287">
        <f t="shared" si="816"/>
        <v>2026</v>
      </c>
      <c r="U1287">
        <f t="shared" si="817"/>
        <v>26</v>
      </c>
      <c r="V1287">
        <f t="shared" si="818"/>
        <v>2</v>
      </c>
      <c r="W1287">
        <f t="shared" si="819"/>
        <v>2026</v>
      </c>
      <c r="X1287" s="59">
        <f t="shared" si="820"/>
        <v>1274.8699999999999</v>
      </c>
      <c r="Y1287" s="59">
        <f t="shared" si="821"/>
        <v>1478.85</v>
      </c>
      <c r="Z1287" t="str">
        <f t="shared" si="804"/>
        <v>Vigente</v>
      </c>
      <c r="AA1287" s="39">
        <v>46081</v>
      </c>
      <c r="AB1287" s="33">
        <f t="shared" si="822"/>
        <v>2</v>
      </c>
      <c r="AC1287" s="33">
        <f t="shared" si="823"/>
        <v>9</v>
      </c>
      <c r="AD1287" s="33">
        <f t="shared" si="807"/>
        <v>0</v>
      </c>
      <c r="AE1287" s="36">
        <f t="shared" si="808"/>
        <v>0</v>
      </c>
      <c r="AF1287" s="36">
        <f t="shared" si="809"/>
        <v>0</v>
      </c>
      <c r="AG1287" s="36">
        <f t="shared" si="810"/>
        <v>0</v>
      </c>
      <c r="AH1287" s="36">
        <f t="shared" si="811"/>
        <v>1274.8699999999999</v>
      </c>
    </row>
    <row r="1288" spans="1:34" x14ac:dyDescent="0.35">
      <c r="A1288" s="13" t="s">
        <v>1476</v>
      </c>
      <c r="B1288" s="13" t="s">
        <v>1477</v>
      </c>
      <c r="C1288" s="13" t="s">
        <v>674</v>
      </c>
      <c r="D1288" s="13" t="s">
        <v>1478</v>
      </c>
      <c r="E1288" s="70">
        <v>46066</v>
      </c>
      <c r="F1288" s="70">
        <v>46096</v>
      </c>
      <c r="G1288" s="13" t="s">
        <v>395</v>
      </c>
      <c r="H1288" s="13">
        <v>-3000</v>
      </c>
      <c r="I1288" s="13">
        <v>-480</v>
      </c>
      <c r="J1288" s="13">
        <v>-3480</v>
      </c>
      <c r="K1288" s="13">
        <v>-3480</v>
      </c>
      <c r="L1288" s="13">
        <v>3480</v>
      </c>
      <c r="M1288" s="13" t="s">
        <v>504</v>
      </c>
      <c r="N1288" s="31" t="s">
        <v>544</v>
      </c>
      <c r="P1288" s="65">
        <f t="shared" ref="P1288:P1351" si="824">+F1288-E1288</f>
        <v>30</v>
      </c>
      <c r="Q1288" t="str">
        <f t="shared" ref="Q1288:Q1351" si="825">IF(P1288&gt;1,"Crédito","Contado")</f>
        <v>Crédito</v>
      </c>
      <c r="R1288">
        <f t="shared" ref="R1288:R1351" si="826">DAY(F1288)</f>
        <v>15</v>
      </c>
      <c r="S1288">
        <f t="shared" ref="S1288:S1351" si="827">MONTH(F1288)</f>
        <v>3</v>
      </c>
      <c r="T1288">
        <f t="shared" ref="T1288:T1351" si="828">YEAR(F1288)</f>
        <v>2026</v>
      </c>
      <c r="U1288">
        <f t="shared" ref="U1288:U1351" si="829">DAY(E1288)</f>
        <v>13</v>
      </c>
      <c r="V1288">
        <f t="shared" ref="V1288:V1351" si="830">MONTH(E1288)</f>
        <v>2</v>
      </c>
      <c r="W1288">
        <f t="shared" ref="W1288:W1351" si="831">YEAR(E1288)</f>
        <v>2026</v>
      </c>
      <c r="X1288" s="59">
        <f t="shared" ref="X1288:X1351" si="832">+H1288*-1</f>
        <v>3000</v>
      </c>
      <c r="Y1288" s="59">
        <f t="shared" ref="Y1288:Y1351" si="833">+J1288*-1</f>
        <v>3480</v>
      </c>
      <c r="Z1288" t="str">
        <f t="shared" si="804"/>
        <v>Vigente</v>
      </c>
      <c r="AA1288" s="39">
        <v>46081</v>
      </c>
      <c r="AB1288" s="33">
        <f t="shared" ref="AB1288:AB1351" si="834">MONTH(AA1288)</f>
        <v>2</v>
      </c>
      <c r="AC1288" s="33">
        <f t="shared" ref="AC1288:AC1351" si="835">WEEKNUM(AA1288)</f>
        <v>9</v>
      </c>
      <c r="AD1288" s="33">
        <f t="shared" si="807"/>
        <v>0</v>
      </c>
      <c r="AE1288" s="36">
        <f t="shared" si="808"/>
        <v>0</v>
      </c>
      <c r="AF1288" s="36">
        <f t="shared" si="809"/>
        <v>0</v>
      </c>
      <c r="AG1288" s="36">
        <f t="shared" si="810"/>
        <v>0</v>
      </c>
      <c r="AH1288" s="36">
        <f t="shared" si="811"/>
        <v>3000</v>
      </c>
    </row>
    <row r="1289" spans="1:34" x14ac:dyDescent="0.35">
      <c r="A1289" s="13" t="s">
        <v>1479</v>
      </c>
      <c r="B1289" s="13" t="s">
        <v>1480</v>
      </c>
      <c r="C1289" s="13" t="s">
        <v>674</v>
      </c>
      <c r="D1289" s="13" t="s">
        <v>1481</v>
      </c>
      <c r="E1289" s="70">
        <v>46066</v>
      </c>
      <c r="F1289" s="70">
        <v>46096</v>
      </c>
      <c r="G1289" s="13" t="s">
        <v>401</v>
      </c>
      <c r="H1289" s="13">
        <v>-28380</v>
      </c>
      <c r="I1289" s="13">
        <v>-4540.8</v>
      </c>
      <c r="J1289" s="13">
        <v>-32920.800000000003</v>
      </c>
      <c r="K1289" s="13">
        <v>-1914</v>
      </c>
      <c r="L1289" s="13">
        <v>1914</v>
      </c>
      <c r="M1289" s="13" t="s">
        <v>504</v>
      </c>
      <c r="N1289" s="31" t="s">
        <v>544</v>
      </c>
      <c r="P1289" s="65">
        <f t="shared" si="824"/>
        <v>30</v>
      </c>
      <c r="Q1289" t="str">
        <f t="shared" si="825"/>
        <v>Crédito</v>
      </c>
      <c r="R1289">
        <f t="shared" si="826"/>
        <v>15</v>
      </c>
      <c r="S1289">
        <f t="shared" si="827"/>
        <v>3</v>
      </c>
      <c r="T1289">
        <f t="shared" si="828"/>
        <v>2026</v>
      </c>
      <c r="U1289">
        <f t="shared" si="829"/>
        <v>13</v>
      </c>
      <c r="V1289">
        <f t="shared" si="830"/>
        <v>2</v>
      </c>
      <c r="W1289">
        <f t="shared" si="831"/>
        <v>2026</v>
      </c>
      <c r="X1289" s="59">
        <f t="shared" si="832"/>
        <v>28380</v>
      </c>
      <c r="Y1289" s="59">
        <f t="shared" si="833"/>
        <v>32920.800000000003</v>
      </c>
      <c r="Z1289" t="str">
        <f t="shared" si="804"/>
        <v>Vigente</v>
      </c>
      <c r="AA1289" s="39">
        <v>46081</v>
      </c>
      <c r="AB1289" s="33">
        <f t="shared" si="834"/>
        <v>2</v>
      </c>
      <c r="AC1289" s="33">
        <f t="shared" si="835"/>
        <v>9</v>
      </c>
      <c r="AD1289" s="33">
        <f t="shared" si="807"/>
        <v>0</v>
      </c>
      <c r="AE1289" s="36">
        <f t="shared" si="808"/>
        <v>0</v>
      </c>
      <c r="AF1289" s="36">
        <f t="shared" si="809"/>
        <v>0</v>
      </c>
      <c r="AG1289" s="36">
        <f t="shared" si="810"/>
        <v>0</v>
      </c>
      <c r="AH1289" s="36">
        <f t="shared" si="811"/>
        <v>28380</v>
      </c>
    </row>
    <row r="1290" spans="1:34" x14ac:dyDescent="0.35">
      <c r="A1290" s="13" t="s">
        <v>1482</v>
      </c>
      <c r="B1290" s="13" t="s">
        <v>1483</v>
      </c>
      <c r="C1290" s="13" t="s">
        <v>400</v>
      </c>
      <c r="D1290" s="13" t="s">
        <v>1484</v>
      </c>
      <c r="E1290" s="70">
        <v>46077</v>
      </c>
      <c r="F1290" s="70">
        <v>46107</v>
      </c>
      <c r="G1290" s="13" t="s">
        <v>401</v>
      </c>
      <c r="H1290" s="13">
        <v>-40285.910000000003</v>
      </c>
      <c r="I1290" s="13">
        <v>-6445.75</v>
      </c>
      <c r="J1290" s="13">
        <v>-46731.66</v>
      </c>
      <c r="K1290" s="13">
        <v>-2714.4</v>
      </c>
      <c r="L1290" s="13">
        <v>2714.4</v>
      </c>
      <c r="M1290" s="13" t="s">
        <v>504</v>
      </c>
      <c r="N1290" s="31" t="s">
        <v>544</v>
      </c>
      <c r="P1290" s="65">
        <f t="shared" si="824"/>
        <v>30</v>
      </c>
      <c r="Q1290" t="str">
        <f t="shared" si="825"/>
        <v>Crédito</v>
      </c>
      <c r="R1290">
        <f t="shared" si="826"/>
        <v>26</v>
      </c>
      <c r="S1290">
        <f t="shared" si="827"/>
        <v>3</v>
      </c>
      <c r="T1290">
        <f t="shared" si="828"/>
        <v>2026</v>
      </c>
      <c r="U1290">
        <f t="shared" si="829"/>
        <v>24</v>
      </c>
      <c r="V1290">
        <f t="shared" si="830"/>
        <v>2</v>
      </c>
      <c r="W1290">
        <f t="shared" si="831"/>
        <v>2026</v>
      </c>
      <c r="X1290" s="59">
        <f t="shared" si="832"/>
        <v>40285.910000000003</v>
      </c>
      <c r="Y1290" s="59">
        <f t="shared" si="833"/>
        <v>46731.66</v>
      </c>
      <c r="Z1290" t="str">
        <f t="shared" si="804"/>
        <v>Vigente</v>
      </c>
      <c r="AA1290" s="39">
        <v>46081</v>
      </c>
      <c r="AB1290" s="33">
        <f t="shared" si="834"/>
        <v>2</v>
      </c>
      <c r="AC1290" s="33">
        <f t="shared" si="835"/>
        <v>9</v>
      </c>
      <c r="AD1290" s="33">
        <f t="shared" si="807"/>
        <v>0</v>
      </c>
      <c r="AE1290" s="36">
        <f t="shared" si="808"/>
        <v>0</v>
      </c>
      <c r="AF1290" s="36">
        <f t="shared" si="809"/>
        <v>0</v>
      </c>
      <c r="AG1290" s="36">
        <f t="shared" si="810"/>
        <v>0</v>
      </c>
      <c r="AH1290" s="36">
        <f t="shared" si="811"/>
        <v>40285.910000000003</v>
      </c>
    </row>
    <row r="1291" spans="1:34" x14ac:dyDescent="0.35">
      <c r="A1291" s="13" t="s">
        <v>1485</v>
      </c>
      <c r="B1291" s="13" t="s">
        <v>1486</v>
      </c>
      <c r="C1291" s="13" t="s">
        <v>801</v>
      </c>
      <c r="D1291" s="13" t="s">
        <v>1487</v>
      </c>
      <c r="E1291" s="70">
        <v>46069</v>
      </c>
      <c r="F1291" s="70">
        <v>46099</v>
      </c>
      <c r="G1291" s="13" t="s">
        <v>395</v>
      </c>
      <c r="H1291" s="13">
        <v>-39888</v>
      </c>
      <c r="I1291" s="13">
        <v>-6382.08</v>
      </c>
      <c r="J1291" s="13">
        <v>-46270.080000000002</v>
      </c>
      <c r="K1291" s="13">
        <v>-46270.080000000002</v>
      </c>
      <c r="L1291" s="13">
        <v>46270.080000000002</v>
      </c>
      <c r="M1291" s="13" t="s">
        <v>504</v>
      </c>
      <c r="N1291" s="31" t="s">
        <v>544</v>
      </c>
      <c r="P1291" s="65">
        <f t="shared" si="824"/>
        <v>30</v>
      </c>
      <c r="Q1291" t="str">
        <f t="shared" si="825"/>
        <v>Crédito</v>
      </c>
      <c r="R1291">
        <f t="shared" si="826"/>
        <v>18</v>
      </c>
      <c r="S1291">
        <f t="shared" si="827"/>
        <v>3</v>
      </c>
      <c r="T1291">
        <f t="shared" si="828"/>
        <v>2026</v>
      </c>
      <c r="U1291">
        <f t="shared" si="829"/>
        <v>16</v>
      </c>
      <c r="V1291">
        <f t="shared" si="830"/>
        <v>2</v>
      </c>
      <c r="W1291">
        <f t="shared" si="831"/>
        <v>2026</v>
      </c>
      <c r="X1291" s="59">
        <f t="shared" si="832"/>
        <v>39888</v>
      </c>
      <c r="Y1291" s="59">
        <f t="shared" si="833"/>
        <v>46270.080000000002</v>
      </c>
      <c r="Z1291" t="str">
        <f t="shared" si="804"/>
        <v>Vigente</v>
      </c>
      <c r="AA1291" s="39">
        <v>46081</v>
      </c>
      <c r="AB1291" s="33">
        <f t="shared" si="834"/>
        <v>2</v>
      </c>
      <c r="AC1291" s="33">
        <f t="shared" si="835"/>
        <v>9</v>
      </c>
      <c r="AD1291" s="33">
        <f t="shared" si="807"/>
        <v>0</v>
      </c>
      <c r="AE1291" s="36">
        <f t="shared" si="808"/>
        <v>0</v>
      </c>
      <c r="AF1291" s="36">
        <f t="shared" si="809"/>
        <v>0</v>
      </c>
      <c r="AG1291" s="36">
        <f t="shared" si="810"/>
        <v>0</v>
      </c>
      <c r="AH1291" s="36">
        <f t="shared" si="811"/>
        <v>39888</v>
      </c>
    </row>
    <row r="1292" spans="1:34" x14ac:dyDescent="0.35">
      <c r="A1292" s="13" t="s">
        <v>1488</v>
      </c>
      <c r="B1292" s="13" t="s">
        <v>1489</v>
      </c>
      <c r="C1292" s="13" t="s">
        <v>834</v>
      </c>
      <c r="D1292" s="13" t="s">
        <v>1490</v>
      </c>
      <c r="E1292" s="70">
        <v>46069</v>
      </c>
      <c r="F1292" s="70">
        <v>46099</v>
      </c>
      <c r="G1292" s="13" t="s">
        <v>401</v>
      </c>
      <c r="H1292" s="13">
        <v>-30923.64</v>
      </c>
      <c r="I1292" s="13">
        <v>-4947.78</v>
      </c>
      <c r="J1292" s="13">
        <v>-35871.42</v>
      </c>
      <c r="K1292" s="13">
        <v>-2088</v>
      </c>
      <c r="L1292" s="13">
        <v>2088</v>
      </c>
      <c r="M1292" s="13" t="s">
        <v>504</v>
      </c>
      <c r="N1292" s="31" t="s">
        <v>544</v>
      </c>
      <c r="P1292" s="65">
        <f t="shared" si="824"/>
        <v>30</v>
      </c>
      <c r="Q1292" t="str">
        <f t="shared" si="825"/>
        <v>Crédito</v>
      </c>
      <c r="R1292">
        <f t="shared" si="826"/>
        <v>18</v>
      </c>
      <c r="S1292">
        <f t="shared" si="827"/>
        <v>3</v>
      </c>
      <c r="T1292">
        <f t="shared" si="828"/>
        <v>2026</v>
      </c>
      <c r="U1292">
        <f t="shared" si="829"/>
        <v>16</v>
      </c>
      <c r="V1292">
        <f t="shared" si="830"/>
        <v>2</v>
      </c>
      <c r="W1292">
        <f t="shared" si="831"/>
        <v>2026</v>
      </c>
      <c r="X1292" s="59">
        <f t="shared" si="832"/>
        <v>30923.64</v>
      </c>
      <c r="Y1292" s="59">
        <f t="shared" si="833"/>
        <v>35871.42</v>
      </c>
      <c r="Z1292" t="str">
        <f t="shared" si="804"/>
        <v>Vigente</v>
      </c>
      <c r="AA1292" s="39">
        <v>46081</v>
      </c>
      <c r="AB1292" s="33">
        <f t="shared" si="834"/>
        <v>2</v>
      </c>
      <c r="AC1292" s="33">
        <f t="shared" si="835"/>
        <v>9</v>
      </c>
      <c r="AD1292" s="33">
        <f t="shared" si="807"/>
        <v>0</v>
      </c>
      <c r="AE1292" s="36">
        <f t="shared" si="808"/>
        <v>0</v>
      </c>
      <c r="AF1292" s="36">
        <f t="shared" si="809"/>
        <v>0</v>
      </c>
      <c r="AG1292" s="36">
        <f t="shared" si="810"/>
        <v>0</v>
      </c>
      <c r="AH1292" s="36">
        <f t="shared" si="811"/>
        <v>30923.64</v>
      </c>
    </row>
    <row r="1293" spans="1:34" x14ac:dyDescent="0.35">
      <c r="A1293" s="31" t="s">
        <v>1441</v>
      </c>
      <c r="B1293" s="31" t="s">
        <v>1442</v>
      </c>
      <c r="C1293" s="31" t="s">
        <v>546</v>
      </c>
      <c r="D1293" s="31" t="s">
        <v>1443</v>
      </c>
      <c r="E1293" s="30">
        <v>46073</v>
      </c>
      <c r="F1293" s="30">
        <v>46103</v>
      </c>
      <c r="G1293" s="31" t="s">
        <v>395</v>
      </c>
      <c r="H1293" s="31">
        <v>-645000</v>
      </c>
      <c r="I1293" s="31"/>
      <c r="J1293" s="31">
        <v>-645000</v>
      </c>
      <c r="K1293" s="31">
        <v>-645000</v>
      </c>
      <c r="L1293" s="31">
        <v>645000</v>
      </c>
      <c r="M1293" s="31" t="s">
        <v>504</v>
      </c>
      <c r="N1293" s="31" t="s">
        <v>544</v>
      </c>
      <c r="O1293" s="83"/>
      <c r="P1293" s="65">
        <f t="shared" si="824"/>
        <v>30</v>
      </c>
      <c r="Q1293" t="str">
        <f t="shared" si="825"/>
        <v>Crédito</v>
      </c>
      <c r="R1293">
        <f t="shared" si="826"/>
        <v>22</v>
      </c>
      <c r="S1293">
        <f t="shared" si="827"/>
        <v>3</v>
      </c>
      <c r="T1293">
        <f t="shared" si="828"/>
        <v>2026</v>
      </c>
      <c r="U1293">
        <f t="shared" si="829"/>
        <v>20</v>
      </c>
      <c r="V1293">
        <f t="shared" si="830"/>
        <v>2</v>
      </c>
      <c r="W1293">
        <f t="shared" si="831"/>
        <v>2026</v>
      </c>
      <c r="X1293" s="59">
        <f t="shared" si="832"/>
        <v>645000</v>
      </c>
      <c r="Y1293" s="59">
        <f t="shared" si="833"/>
        <v>645000</v>
      </c>
      <c r="Z1293" t="str">
        <f t="shared" si="804"/>
        <v>Vigente</v>
      </c>
      <c r="AA1293" s="39">
        <v>46081</v>
      </c>
      <c r="AB1293" s="33">
        <f t="shared" si="834"/>
        <v>2</v>
      </c>
      <c r="AC1293" s="33">
        <f t="shared" si="835"/>
        <v>9</v>
      </c>
      <c r="AD1293" s="33">
        <f t="shared" si="807"/>
        <v>0</v>
      </c>
      <c r="AE1293" s="36">
        <f t="shared" si="808"/>
        <v>0</v>
      </c>
      <c r="AF1293" s="36">
        <f t="shared" si="809"/>
        <v>0</v>
      </c>
      <c r="AG1293" s="36">
        <f t="shared" si="810"/>
        <v>0</v>
      </c>
      <c r="AH1293" s="36">
        <f t="shared" si="811"/>
        <v>645000</v>
      </c>
    </row>
    <row r="1294" spans="1:34" x14ac:dyDescent="0.35">
      <c r="A1294" s="31" t="s">
        <v>1414</v>
      </c>
      <c r="B1294" s="31" t="s">
        <v>1415</v>
      </c>
      <c r="C1294" s="31" t="s">
        <v>880</v>
      </c>
      <c r="D1294" s="31" t="s">
        <v>1416</v>
      </c>
      <c r="E1294" s="30">
        <v>46066</v>
      </c>
      <c r="F1294" s="30">
        <v>46096</v>
      </c>
      <c r="G1294" s="31" t="s">
        <v>401</v>
      </c>
      <c r="H1294" s="31">
        <v>-11799.2</v>
      </c>
      <c r="I1294" s="31">
        <v>-1887.87</v>
      </c>
      <c r="J1294" s="31">
        <v>-13687.07</v>
      </c>
      <c r="K1294" s="31">
        <v>-795.76</v>
      </c>
      <c r="L1294" s="31">
        <v>795.76</v>
      </c>
      <c r="M1294" s="31" t="s">
        <v>504</v>
      </c>
      <c r="N1294" s="31" t="s">
        <v>544</v>
      </c>
      <c r="O1294" s="83"/>
      <c r="P1294" s="65">
        <f t="shared" si="824"/>
        <v>30</v>
      </c>
      <c r="Q1294" t="str">
        <f t="shared" si="825"/>
        <v>Crédito</v>
      </c>
      <c r="R1294">
        <f t="shared" si="826"/>
        <v>15</v>
      </c>
      <c r="S1294">
        <f t="shared" si="827"/>
        <v>3</v>
      </c>
      <c r="T1294">
        <f t="shared" si="828"/>
        <v>2026</v>
      </c>
      <c r="U1294">
        <f t="shared" si="829"/>
        <v>13</v>
      </c>
      <c r="V1294">
        <f t="shared" si="830"/>
        <v>2</v>
      </c>
      <c r="W1294">
        <f t="shared" si="831"/>
        <v>2026</v>
      </c>
      <c r="X1294" s="59">
        <f t="shared" si="832"/>
        <v>11799.2</v>
      </c>
      <c r="Y1294" s="59">
        <f t="shared" si="833"/>
        <v>13687.07</v>
      </c>
      <c r="Z1294" t="str">
        <f t="shared" si="804"/>
        <v>Vigente</v>
      </c>
      <c r="AA1294" s="39">
        <v>46081</v>
      </c>
      <c r="AB1294" s="33">
        <f t="shared" si="834"/>
        <v>2</v>
      </c>
      <c r="AC1294" s="33">
        <f t="shared" si="835"/>
        <v>9</v>
      </c>
      <c r="AD1294" s="33">
        <f t="shared" si="807"/>
        <v>0</v>
      </c>
      <c r="AE1294" s="36">
        <f t="shared" si="808"/>
        <v>0</v>
      </c>
      <c r="AF1294" s="36">
        <f t="shared" si="809"/>
        <v>0</v>
      </c>
      <c r="AG1294" s="36">
        <f t="shared" si="810"/>
        <v>0</v>
      </c>
      <c r="AH1294" s="36">
        <f t="shared" si="811"/>
        <v>11799.2</v>
      </c>
    </row>
    <row r="1295" spans="1:34" x14ac:dyDescent="0.35">
      <c r="A1295" s="31" t="s">
        <v>1417</v>
      </c>
      <c r="B1295" s="31" t="s">
        <v>1418</v>
      </c>
      <c r="C1295" s="31" t="s">
        <v>880</v>
      </c>
      <c r="D1295" s="31" t="s">
        <v>1419</v>
      </c>
      <c r="E1295" s="30">
        <v>46066</v>
      </c>
      <c r="F1295" s="30">
        <v>46096</v>
      </c>
      <c r="G1295" s="31" t="s">
        <v>401</v>
      </c>
      <c r="H1295" s="31">
        <v>-13472.76</v>
      </c>
      <c r="I1295" s="31">
        <v>-2155.64</v>
      </c>
      <c r="J1295" s="31">
        <v>-15628.4</v>
      </c>
      <c r="K1295" s="31">
        <v>-908.63</v>
      </c>
      <c r="L1295" s="31">
        <v>908.63</v>
      </c>
      <c r="M1295" s="31" t="s">
        <v>504</v>
      </c>
      <c r="N1295" s="31" t="s">
        <v>544</v>
      </c>
      <c r="O1295" s="83"/>
      <c r="P1295" s="65">
        <f t="shared" si="824"/>
        <v>30</v>
      </c>
      <c r="Q1295" t="str">
        <f t="shared" si="825"/>
        <v>Crédito</v>
      </c>
      <c r="R1295">
        <f t="shared" si="826"/>
        <v>15</v>
      </c>
      <c r="S1295">
        <f t="shared" si="827"/>
        <v>3</v>
      </c>
      <c r="T1295">
        <f t="shared" si="828"/>
        <v>2026</v>
      </c>
      <c r="U1295">
        <f t="shared" si="829"/>
        <v>13</v>
      </c>
      <c r="V1295">
        <f t="shared" si="830"/>
        <v>2</v>
      </c>
      <c r="W1295">
        <f t="shared" si="831"/>
        <v>2026</v>
      </c>
      <c r="X1295" s="59">
        <f t="shared" si="832"/>
        <v>13472.76</v>
      </c>
      <c r="Y1295" s="59">
        <f t="shared" si="833"/>
        <v>15628.4</v>
      </c>
      <c r="Z1295" t="str">
        <f t="shared" si="804"/>
        <v>Vigente</v>
      </c>
      <c r="AA1295" s="39">
        <v>46081</v>
      </c>
      <c r="AB1295" s="33">
        <f t="shared" si="834"/>
        <v>2</v>
      </c>
      <c r="AC1295" s="33">
        <f t="shared" si="835"/>
        <v>9</v>
      </c>
      <c r="AD1295" s="33">
        <f t="shared" si="807"/>
        <v>0</v>
      </c>
      <c r="AE1295" s="36">
        <f t="shared" si="808"/>
        <v>0</v>
      </c>
      <c r="AF1295" s="36">
        <f t="shared" si="809"/>
        <v>0</v>
      </c>
      <c r="AG1295" s="36">
        <f t="shared" si="810"/>
        <v>0</v>
      </c>
      <c r="AH1295" s="36">
        <f t="shared" si="811"/>
        <v>13472.76</v>
      </c>
    </row>
    <row r="1296" spans="1:34" x14ac:dyDescent="0.35">
      <c r="A1296" s="31" t="s">
        <v>1420</v>
      </c>
      <c r="B1296" s="31" t="s">
        <v>1421</v>
      </c>
      <c r="C1296" s="31" t="s">
        <v>546</v>
      </c>
      <c r="D1296" s="31" t="s">
        <v>1422</v>
      </c>
      <c r="E1296" s="30">
        <v>46071</v>
      </c>
      <c r="F1296" s="30">
        <v>46101</v>
      </c>
      <c r="G1296" s="31" t="s">
        <v>401</v>
      </c>
      <c r="H1296" s="31">
        <v>-13568.49</v>
      </c>
      <c r="I1296" s="31">
        <v>-2170.96</v>
      </c>
      <c r="J1296" s="31">
        <v>-15739.45</v>
      </c>
      <c r="K1296" s="31">
        <v>-916.4</v>
      </c>
      <c r="L1296" s="31">
        <v>916.4</v>
      </c>
      <c r="M1296" s="31" t="s">
        <v>504</v>
      </c>
      <c r="N1296" s="31" t="s">
        <v>544</v>
      </c>
      <c r="O1296" s="83"/>
      <c r="P1296" s="65">
        <f t="shared" si="824"/>
        <v>30</v>
      </c>
      <c r="Q1296" t="str">
        <f t="shared" si="825"/>
        <v>Crédito</v>
      </c>
      <c r="R1296">
        <f t="shared" si="826"/>
        <v>20</v>
      </c>
      <c r="S1296">
        <f t="shared" si="827"/>
        <v>3</v>
      </c>
      <c r="T1296">
        <f t="shared" si="828"/>
        <v>2026</v>
      </c>
      <c r="U1296">
        <f t="shared" si="829"/>
        <v>18</v>
      </c>
      <c r="V1296">
        <f t="shared" si="830"/>
        <v>2</v>
      </c>
      <c r="W1296">
        <f t="shared" si="831"/>
        <v>2026</v>
      </c>
      <c r="X1296" s="59">
        <f t="shared" si="832"/>
        <v>13568.49</v>
      </c>
      <c r="Y1296" s="59">
        <f t="shared" si="833"/>
        <v>15739.45</v>
      </c>
      <c r="Z1296" t="str">
        <f t="shared" si="804"/>
        <v>Vigente</v>
      </c>
      <c r="AA1296" s="39">
        <v>46081</v>
      </c>
      <c r="AB1296" s="33">
        <f t="shared" si="834"/>
        <v>2</v>
      </c>
      <c r="AC1296" s="33">
        <f t="shared" si="835"/>
        <v>9</v>
      </c>
      <c r="AD1296" s="33">
        <f t="shared" si="807"/>
        <v>0</v>
      </c>
      <c r="AE1296" s="36">
        <f t="shared" si="808"/>
        <v>0</v>
      </c>
      <c r="AF1296" s="36">
        <f t="shared" si="809"/>
        <v>0</v>
      </c>
      <c r="AG1296" s="36">
        <f t="shared" si="810"/>
        <v>0</v>
      </c>
      <c r="AH1296" s="36">
        <f t="shared" si="811"/>
        <v>13568.49</v>
      </c>
    </row>
    <row r="1297" spans="1:34" x14ac:dyDescent="0.35">
      <c r="A1297" s="31" t="s">
        <v>1423</v>
      </c>
      <c r="B1297" s="31" t="s">
        <v>1424</v>
      </c>
      <c r="C1297" s="31" t="s">
        <v>546</v>
      </c>
      <c r="D1297" s="31" t="s">
        <v>1425</v>
      </c>
      <c r="E1297" s="30">
        <v>46071</v>
      </c>
      <c r="F1297" s="30">
        <v>46101</v>
      </c>
      <c r="G1297" s="31" t="s">
        <v>401</v>
      </c>
      <c r="H1297" s="31">
        <v>-6784.24</v>
      </c>
      <c r="I1297" s="31">
        <v>-1085.48</v>
      </c>
      <c r="J1297" s="31">
        <v>-7869.72</v>
      </c>
      <c r="K1297" s="31">
        <v>-458.2</v>
      </c>
      <c r="L1297" s="31">
        <v>458.2</v>
      </c>
      <c r="M1297" s="31" t="s">
        <v>504</v>
      </c>
      <c r="N1297" s="31" t="s">
        <v>544</v>
      </c>
      <c r="O1297" s="83"/>
      <c r="P1297" s="65">
        <f t="shared" si="824"/>
        <v>30</v>
      </c>
      <c r="Q1297" t="str">
        <f t="shared" si="825"/>
        <v>Crédito</v>
      </c>
      <c r="R1297">
        <f t="shared" si="826"/>
        <v>20</v>
      </c>
      <c r="S1297">
        <f t="shared" si="827"/>
        <v>3</v>
      </c>
      <c r="T1297">
        <f t="shared" si="828"/>
        <v>2026</v>
      </c>
      <c r="U1297">
        <f t="shared" si="829"/>
        <v>18</v>
      </c>
      <c r="V1297">
        <f t="shared" si="830"/>
        <v>2</v>
      </c>
      <c r="W1297">
        <f t="shared" si="831"/>
        <v>2026</v>
      </c>
      <c r="X1297" s="59">
        <f t="shared" si="832"/>
        <v>6784.24</v>
      </c>
      <c r="Y1297" s="59">
        <f t="shared" si="833"/>
        <v>7869.72</v>
      </c>
      <c r="Z1297" t="str">
        <f t="shared" si="804"/>
        <v>Vigente</v>
      </c>
      <c r="AA1297" s="39">
        <v>46081</v>
      </c>
      <c r="AB1297" s="33">
        <f t="shared" si="834"/>
        <v>2</v>
      </c>
      <c r="AC1297" s="33">
        <f t="shared" si="835"/>
        <v>9</v>
      </c>
      <c r="AD1297" s="33">
        <f t="shared" si="807"/>
        <v>0</v>
      </c>
      <c r="AE1297" s="36">
        <f t="shared" si="808"/>
        <v>0</v>
      </c>
      <c r="AF1297" s="36">
        <f t="shared" si="809"/>
        <v>0</v>
      </c>
      <c r="AG1297" s="36">
        <f t="shared" si="810"/>
        <v>0</v>
      </c>
      <c r="AH1297" s="36">
        <f t="shared" si="811"/>
        <v>6784.24</v>
      </c>
    </row>
    <row r="1298" spans="1:34" x14ac:dyDescent="0.35">
      <c r="A1298" s="31" t="s">
        <v>1426</v>
      </c>
      <c r="B1298" s="31" t="s">
        <v>1427</v>
      </c>
      <c r="C1298" s="31" t="s">
        <v>546</v>
      </c>
      <c r="D1298" s="31" t="s">
        <v>1428</v>
      </c>
      <c r="E1298" s="30">
        <v>46071</v>
      </c>
      <c r="F1298" s="30">
        <v>46101</v>
      </c>
      <c r="G1298" s="31" t="s">
        <v>401</v>
      </c>
      <c r="H1298" s="31">
        <v>-25144.639999999999</v>
      </c>
      <c r="I1298" s="31">
        <v>-4023.14</v>
      </c>
      <c r="J1298" s="31">
        <v>-29167.78</v>
      </c>
      <c r="K1298" s="31">
        <v>-1698.24</v>
      </c>
      <c r="L1298" s="31">
        <v>1698.24</v>
      </c>
      <c r="M1298" s="31" t="s">
        <v>504</v>
      </c>
      <c r="N1298" s="31" t="s">
        <v>544</v>
      </c>
      <c r="O1298" s="83"/>
      <c r="P1298" s="65">
        <f t="shared" si="824"/>
        <v>30</v>
      </c>
      <c r="Q1298" t="str">
        <f t="shared" si="825"/>
        <v>Crédito</v>
      </c>
      <c r="R1298">
        <f t="shared" si="826"/>
        <v>20</v>
      </c>
      <c r="S1298">
        <f t="shared" si="827"/>
        <v>3</v>
      </c>
      <c r="T1298">
        <f t="shared" si="828"/>
        <v>2026</v>
      </c>
      <c r="U1298">
        <f t="shared" si="829"/>
        <v>18</v>
      </c>
      <c r="V1298">
        <f t="shared" si="830"/>
        <v>2</v>
      </c>
      <c r="W1298">
        <f t="shared" si="831"/>
        <v>2026</v>
      </c>
      <c r="X1298" s="59">
        <f t="shared" si="832"/>
        <v>25144.639999999999</v>
      </c>
      <c r="Y1298" s="59">
        <f t="shared" si="833"/>
        <v>29167.78</v>
      </c>
      <c r="Z1298" t="str">
        <f t="shared" si="804"/>
        <v>Vigente</v>
      </c>
      <c r="AA1298" s="39">
        <v>46081</v>
      </c>
      <c r="AB1298" s="33">
        <f t="shared" si="834"/>
        <v>2</v>
      </c>
      <c r="AC1298" s="33">
        <f t="shared" si="835"/>
        <v>9</v>
      </c>
      <c r="AD1298" s="33">
        <f t="shared" si="807"/>
        <v>0</v>
      </c>
      <c r="AE1298" s="36">
        <f t="shared" si="808"/>
        <v>0</v>
      </c>
      <c r="AF1298" s="36">
        <f t="shared" si="809"/>
        <v>0</v>
      </c>
      <c r="AG1298" s="36">
        <f t="shared" si="810"/>
        <v>0</v>
      </c>
      <c r="AH1298" s="36">
        <f t="shared" si="811"/>
        <v>25144.639999999999</v>
      </c>
    </row>
    <row r="1299" spans="1:34" x14ac:dyDescent="0.35">
      <c r="A1299" s="31" t="s">
        <v>1429</v>
      </c>
      <c r="B1299" s="31" t="s">
        <v>1430</v>
      </c>
      <c r="C1299" s="31" t="s">
        <v>801</v>
      </c>
      <c r="D1299" s="31" t="s">
        <v>1431</v>
      </c>
      <c r="E1299" s="30">
        <v>46069</v>
      </c>
      <c r="F1299" s="30">
        <v>46099</v>
      </c>
      <c r="G1299" s="31" t="s">
        <v>395</v>
      </c>
      <c r="H1299" s="31">
        <v>-9972</v>
      </c>
      <c r="I1299" s="31">
        <v>-1595.52</v>
      </c>
      <c r="J1299" s="31">
        <v>-11567.52</v>
      </c>
      <c r="K1299" s="31">
        <v>-11567.52</v>
      </c>
      <c r="L1299" s="31">
        <v>11567.52</v>
      </c>
      <c r="M1299" s="31" t="s">
        <v>504</v>
      </c>
      <c r="N1299" s="31" t="s">
        <v>544</v>
      </c>
      <c r="O1299" s="83"/>
      <c r="P1299" s="65">
        <f t="shared" si="824"/>
        <v>30</v>
      </c>
      <c r="Q1299" t="str">
        <f t="shared" si="825"/>
        <v>Crédito</v>
      </c>
      <c r="R1299">
        <f t="shared" si="826"/>
        <v>18</v>
      </c>
      <c r="S1299">
        <f t="shared" si="827"/>
        <v>3</v>
      </c>
      <c r="T1299">
        <f t="shared" si="828"/>
        <v>2026</v>
      </c>
      <c r="U1299">
        <f t="shared" si="829"/>
        <v>16</v>
      </c>
      <c r="V1299">
        <f t="shared" si="830"/>
        <v>2</v>
      </c>
      <c r="W1299">
        <f t="shared" si="831"/>
        <v>2026</v>
      </c>
      <c r="X1299" s="59">
        <f t="shared" si="832"/>
        <v>9972</v>
      </c>
      <c r="Y1299" s="59">
        <f t="shared" si="833"/>
        <v>11567.52</v>
      </c>
      <c r="Z1299" t="str">
        <f t="shared" si="804"/>
        <v>Vigente</v>
      </c>
      <c r="AA1299" s="39">
        <v>46081</v>
      </c>
      <c r="AB1299" s="33">
        <f t="shared" si="834"/>
        <v>2</v>
      </c>
      <c r="AC1299" s="33">
        <f t="shared" si="835"/>
        <v>9</v>
      </c>
      <c r="AD1299" s="33">
        <f t="shared" si="807"/>
        <v>0</v>
      </c>
      <c r="AE1299" s="36">
        <f t="shared" si="808"/>
        <v>0</v>
      </c>
      <c r="AF1299" s="36">
        <f t="shared" si="809"/>
        <v>0</v>
      </c>
      <c r="AG1299" s="36">
        <f t="shared" si="810"/>
        <v>0</v>
      </c>
      <c r="AH1299" s="36">
        <f t="shared" si="811"/>
        <v>9972</v>
      </c>
    </row>
    <row r="1300" spans="1:34" x14ac:dyDescent="0.35">
      <c r="A1300" s="31" t="s">
        <v>1432</v>
      </c>
      <c r="B1300" s="31" t="s">
        <v>1433</v>
      </c>
      <c r="C1300" s="31" t="s">
        <v>400</v>
      </c>
      <c r="D1300" s="31" t="s">
        <v>1434</v>
      </c>
      <c r="E1300" s="30">
        <v>46070</v>
      </c>
      <c r="F1300" s="30">
        <v>46100</v>
      </c>
      <c r="G1300" s="31" t="s">
        <v>395</v>
      </c>
      <c r="H1300" s="31">
        <v>-2320</v>
      </c>
      <c r="I1300" s="31">
        <v>-371.2</v>
      </c>
      <c r="J1300" s="31">
        <v>-2691.2</v>
      </c>
      <c r="K1300" s="31">
        <v>-2691.2</v>
      </c>
      <c r="L1300" s="31">
        <v>2691.2</v>
      </c>
      <c r="M1300" s="31" t="s">
        <v>504</v>
      </c>
      <c r="N1300" s="31" t="s">
        <v>544</v>
      </c>
      <c r="O1300" s="83"/>
      <c r="P1300" s="65">
        <f t="shared" si="824"/>
        <v>30</v>
      </c>
      <c r="Q1300" t="str">
        <f t="shared" si="825"/>
        <v>Crédito</v>
      </c>
      <c r="R1300">
        <f t="shared" si="826"/>
        <v>19</v>
      </c>
      <c r="S1300">
        <f t="shared" si="827"/>
        <v>3</v>
      </c>
      <c r="T1300">
        <f t="shared" si="828"/>
        <v>2026</v>
      </c>
      <c r="U1300">
        <f t="shared" si="829"/>
        <v>17</v>
      </c>
      <c r="V1300">
        <f t="shared" si="830"/>
        <v>2</v>
      </c>
      <c r="W1300">
        <f t="shared" si="831"/>
        <v>2026</v>
      </c>
      <c r="X1300" s="59">
        <f t="shared" si="832"/>
        <v>2320</v>
      </c>
      <c r="Y1300" s="59">
        <f t="shared" si="833"/>
        <v>2691.2</v>
      </c>
      <c r="Z1300" t="str">
        <f t="shared" si="804"/>
        <v>Vigente</v>
      </c>
      <c r="AA1300" s="39">
        <v>46081</v>
      </c>
      <c r="AB1300" s="33">
        <f t="shared" si="834"/>
        <v>2</v>
      </c>
      <c r="AC1300" s="33">
        <f t="shared" si="835"/>
        <v>9</v>
      </c>
      <c r="AD1300" s="33">
        <f t="shared" si="807"/>
        <v>0</v>
      </c>
      <c r="AE1300" s="36">
        <f t="shared" si="808"/>
        <v>0</v>
      </c>
      <c r="AF1300" s="36">
        <f t="shared" si="809"/>
        <v>0</v>
      </c>
      <c r="AG1300" s="36">
        <f t="shared" si="810"/>
        <v>0</v>
      </c>
      <c r="AH1300" s="36">
        <f t="shared" si="811"/>
        <v>2320</v>
      </c>
    </row>
    <row r="1301" spans="1:34" x14ac:dyDescent="0.35">
      <c r="A1301" s="31" t="s">
        <v>1435</v>
      </c>
      <c r="B1301" s="31" t="s">
        <v>1436</v>
      </c>
      <c r="C1301" s="31" t="s">
        <v>400</v>
      </c>
      <c r="D1301" s="31" t="s">
        <v>1437</v>
      </c>
      <c r="E1301" s="30">
        <v>46070</v>
      </c>
      <c r="F1301" s="30">
        <v>46100</v>
      </c>
      <c r="G1301" s="31" t="s">
        <v>401</v>
      </c>
      <c r="H1301" s="31">
        <v>-25277.63</v>
      </c>
      <c r="I1301" s="31">
        <v>-4044.42</v>
      </c>
      <c r="J1301" s="31">
        <v>-29322.05</v>
      </c>
      <c r="K1301" s="31">
        <v>-1707.52</v>
      </c>
      <c r="L1301" s="31">
        <v>1707.52</v>
      </c>
      <c r="M1301" s="31" t="s">
        <v>504</v>
      </c>
      <c r="N1301" s="31" t="s">
        <v>544</v>
      </c>
      <c r="O1301" s="83"/>
      <c r="P1301" s="65">
        <f t="shared" si="824"/>
        <v>30</v>
      </c>
      <c r="Q1301" t="str">
        <f t="shared" si="825"/>
        <v>Crédito</v>
      </c>
      <c r="R1301">
        <f t="shared" si="826"/>
        <v>19</v>
      </c>
      <c r="S1301">
        <f t="shared" si="827"/>
        <v>3</v>
      </c>
      <c r="T1301">
        <f t="shared" si="828"/>
        <v>2026</v>
      </c>
      <c r="U1301">
        <f t="shared" si="829"/>
        <v>17</v>
      </c>
      <c r="V1301">
        <f t="shared" si="830"/>
        <v>2</v>
      </c>
      <c r="W1301">
        <f t="shared" si="831"/>
        <v>2026</v>
      </c>
      <c r="X1301" s="59">
        <f t="shared" si="832"/>
        <v>25277.63</v>
      </c>
      <c r="Y1301" s="59">
        <f t="shared" si="833"/>
        <v>29322.05</v>
      </c>
      <c r="Z1301" t="str">
        <f t="shared" si="804"/>
        <v>Vigente</v>
      </c>
      <c r="AA1301" s="39">
        <v>46081</v>
      </c>
      <c r="AB1301" s="33">
        <f t="shared" si="834"/>
        <v>2</v>
      </c>
      <c r="AC1301" s="33">
        <f t="shared" si="835"/>
        <v>9</v>
      </c>
      <c r="AD1301" s="33">
        <f t="shared" si="807"/>
        <v>0</v>
      </c>
      <c r="AE1301" s="36">
        <f t="shared" si="808"/>
        <v>0</v>
      </c>
      <c r="AF1301" s="36">
        <f t="shared" si="809"/>
        <v>0</v>
      </c>
      <c r="AG1301" s="36">
        <f t="shared" si="810"/>
        <v>0</v>
      </c>
      <c r="AH1301" s="36">
        <f t="shared" si="811"/>
        <v>25277.63</v>
      </c>
    </row>
    <row r="1302" spans="1:34" x14ac:dyDescent="0.35">
      <c r="A1302" s="31" t="s">
        <v>1438</v>
      </c>
      <c r="B1302" s="31" t="s">
        <v>1439</v>
      </c>
      <c r="C1302" s="31" t="s">
        <v>547</v>
      </c>
      <c r="D1302" s="31" t="s">
        <v>1440</v>
      </c>
      <c r="E1302" s="30">
        <v>46069</v>
      </c>
      <c r="F1302" s="30">
        <v>46099</v>
      </c>
      <c r="G1302" s="31" t="s">
        <v>401</v>
      </c>
      <c r="H1302" s="31">
        <v>-6094.53</v>
      </c>
      <c r="I1302" s="31">
        <v>-975.12</v>
      </c>
      <c r="J1302" s="31">
        <v>-7069.65</v>
      </c>
      <c r="K1302" s="31">
        <v>-411.51</v>
      </c>
      <c r="L1302" s="31">
        <v>411.51</v>
      </c>
      <c r="M1302" s="31" t="s">
        <v>504</v>
      </c>
      <c r="N1302" s="31" t="s">
        <v>544</v>
      </c>
      <c r="O1302" s="83"/>
      <c r="P1302" s="65">
        <f t="shared" si="824"/>
        <v>30</v>
      </c>
      <c r="Q1302" t="str">
        <f t="shared" si="825"/>
        <v>Crédito</v>
      </c>
      <c r="R1302">
        <f t="shared" si="826"/>
        <v>18</v>
      </c>
      <c r="S1302">
        <f t="shared" si="827"/>
        <v>3</v>
      </c>
      <c r="T1302">
        <f t="shared" si="828"/>
        <v>2026</v>
      </c>
      <c r="U1302">
        <f t="shared" si="829"/>
        <v>16</v>
      </c>
      <c r="V1302">
        <f t="shared" si="830"/>
        <v>2</v>
      </c>
      <c r="W1302">
        <f t="shared" si="831"/>
        <v>2026</v>
      </c>
      <c r="X1302" s="59">
        <f t="shared" si="832"/>
        <v>6094.53</v>
      </c>
      <c r="Y1302" s="59">
        <f t="shared" si="833"/>
        <v>7069.65</v>
      </c>
      <c r="Z1302" t="str">
        <f t="shared" si="804"/>
        <v>Vigente</v>
      </c>
      <c r="AA1302" s="39">
        <v>46081</v>
      </c>
      <c r="AB1302" s="33">
        <f t="shared" si="834"/>
        <v>2</v>
      </c>
      <c r="AC1302" s="33">
        <f t="shared" si="835"/>
        <v>9</v>
      </c>
      <c r="AD1302" s="33">
        <f t="shared" si="807"/>
        <v>0</v>
      </c>
      <c r="AE1302" s="36">
        <f t="shared" si="808"/>
        <v>0</v>
      </c>
      <c r="AF1302" s="36">
        <f t="shared" si="809"/>
        <v>0</v>
      </c>
      <c r="AG1302" s="36">
        <f t="shared" si="810"/>
        <v>0</v>
      </c>
      <c r="AH1302" s="36">
        <f t="shared" si="811"/>
        <v>6094.53</v>
      </c>
    </row>
    <row r="1303" spans="1:34" x14ac:dyDescent="0.35">
      <c r="A1303" s="31" t="s">
        <v>1327</v>
      </c>
      <c r="B1303" s="31" t="s">
        <v>1328</v>
      </c>
      <c r="C1303" s="31" t="s">
        <v>1329</v>
      </c>
      <c r="D1303" s="31" t="s">
        <v>1330</v>
      </c>
      <c r="E1303" s="30">
        <v>46064</v>
      </c>
      <c r="F1303" s="30">
        <v>46094</v>
      </c>
      <c r="G1303" s="31" t="s">
        <v>395</v>
      </c>
      <c r="H1303" s="31">
        <v>-192000</v>
      </c>
      <c r="I1303" s="31"/>
      <c r="J1303" s="31">
        <v>-192000</v>
      </c>
      <c r="K1303" s="31">
        <v>-192000</v>
      </c>
      <c r="L1303" s="31">
        <v>192000</v>
      </c>
      <c r="M1303" s="31" t="s">
        <v>504</v>
      </c>
      <c r="N1303" s="31" t="s">
        <v>544</v>
      </c>
      <c r="O1303" s="83"/>
      <c r="P1303" s="65">
        <f t="shared" si="824"/>
        <v>30</v>
      </c>
      <c r="Q1303" t="str">
        <f t="shared" si="825"/>
        <v>Crédito</v>
      </c>
      <c r="R1303">
        <f t="shared" si="826"/>
        <v>13</v>
      </c>
      <c r="S1303">
        <f t="shared" si="827"/>
        <v>3</v>
      </c>
      <c r="T1303">
        <f t="shared" si="828"/>
        <v>2026</v>
      </c>
      <c r="U1303">
        <f t="shared" si="829"/>
        <v>11</v>
      </c>
      <c r="V1303">
        <f t="shared" si="830"/>
        <v>2</v>
      </c>
      <c r="W1303">
        <f t="shared" si="831"/>
        <v>2026</v>
      </c>
      <c r="X1303" s="59">
        <f t="shared" si="832"/>
        <v>192000</v>
      </c>
      <c r="Y1303" s="59">
        <f t="shared" si="833"/>
        <v>192000</v>
      </c>
      <c r="Z1303" t="str">
        <f t="shared" si="804"/>
        <v>Vigente</v>
      </c>
      <c r="AA1303" s="39">
        <v>46081</v>
      </c>
      <c r="AB1303" s="33">
        <f t="shared" si="834"/>
        <v>2</v>
      </c>
      <c r="AC1303" s="33">
        <f t="shared" si="835"/>
        <v>9</v>
      </c>
      <c r="AD1303" s="33">
        <f t="shared" si="807"/>
        <v>0</v>
      </c>
      <c r="AE1303" s="36">
        <f t="shared" si="808"/>
        <v>0</v>
      </c>
      <c r="AF1303" s="36">
        <f t="shared" si="809"/>
        <v>0</v>
      </c>
      <c r="AG1303" s="36">
        <f t="shared" si="810"/>
        <v>0</v>
      </c>
      <c r="AH1303" s="36">
        <f t="shared" si="811"/>
        <v>192000</v>
      </c>
    </row>
    <row r="1304" spans="1:34" x14ac:dyDescent="0.35">
      <c r="A1304" s="31" t="s">
        <v>1331</v>
      </c>
      <c r="B1304" s="31" t="s">
        <v>1332</v>
      </c>
      <c r="C1304" s="31" t="s">
        <v>801</v>
      </c>
      <c r="D1304" s="31" t="s">
        <v>1333</v>
      </c>
      <c r="E1304" s="30">
        <v>46063</v>
      </c>
      <c r="F1304" s="30">
        <v>46093</v>
      </c>
      <c r="G1304" s="31" t="s">
        <v>395</v>
      </c>
      <c r="H1304" s="31">
        <v>-49860</v>
      </c>
      <c r="I1304" s="31">
        <v>-7977.6</v>
      </c>
      <c r="J1304" s="31">
        <v>-57837.599999999999</v>
      </c>
      <c r="K1304" s="31">
        <v>-57837.599999999999</v>
      </c>
      <c r="L1304" s="31">
        <v>57837.599999999999</v>
      </c>
      <c r="M1304" s="31" t="s">
        <v>504</v>
      </c>
      <c r="N1304" s="31" t="s">
        <v>544</v>
      </c>
      <c r="O1304" s="83"/>
      <c r="P1304" s="65">
        <f t="shared" si="824"/>
        <v>30</v>
      </c>
      <c r="Q1304" t="str">
        <f t="shared" si="825"/>
        <v>Crédito</v>
      </c>
      <c r="R1304">
        <f t="shared" si="826"/>
        <v>12</v>
      </c>
      <c r="S1304">
        <f t="shared" si="827"/>
        <v>3</v>
      </c>
      <c r="T1304">
        <f t="shared" si="828"/>
        <v>2026</v>
      </c>
      <c r="U1304">
        <f t="shared" si="829"/>
        <v>10</v>
      </c>
      <c r="V1304">
        <f t="shared" si="830"/>
        <v>2</v>
      </c>
      <c r="W1304">
        <f t="shared" si="831"/>
        <v>2026</v>
      </c>
      <c r="X1304" s="59">
        <f t="shared" si="832"/>
        <v>49860</v>
      </c>
      <c r="Y1304" s="59">
        <f t="shared" si="833"/>
        <v>57837.599999999999</v>
      </c>
      <c r="Z1304" t="str">
        <f t="shared" si="804"/>
        <v>Vigente</v>
      </c>
      <c r="AA1304" s="39">
        <v>46081</v>
      </c>
      <c r="AB1304" s="33">
        <f t="shared" si="834"/>
        <v>2</v>
      </c>
      <c r="AC1304" s="33">
        <f t="shared" si="835"/>
        <v>9</v>
      </c>
      <c r="AD1304" s="33">
        <f t="shared" si="807"/>
        <v>0</v>
      </c>
      <c r="AE1304" s="36">
        <f t="shared" si="808"/>
        <v>0</v>
      </c>
      <c r="AF1304" s="36">
        <f t="shared" si="809"/>
        <v>0</v>
      </c>
      <c r="AG1304" s="36">
        <f t="shared" si="810"/>
        <v>0</v>
      </c>
      <c r="AH1304" s="36">
        <f t="shared" si="811"/>
        <v>49860</v>
      </c>
    </row>
    <row r="1305" spans="1:34" x14ac:dyDescent="0.35">
      <c r="A1305" s="31" t="s">
        <v>1334</v>
      </c>
      <c r="B1305" s="31" t="s">
        <v>1335</v>
      </c>
      <c r="C1305" s="31" t="s">
        <v>547</v>
      </c>
      <c r="D1305" s="31" t="s">
        <v>1336</v>
      </c>
      <c r="E1305" s="30">
        <v>46063</v>
      </c>
      <c r="F1305" s="30">
        <v>46093</v>
      </c>
      <c r="G1305" s="31" t="s">
        <v>401</v>
      </c>
      <c r="H1305" s="31">
        <v>-22691.72</v>
      </c>
      <c r="I1305" s="31">
        <v>-3630.68</v>
      </c>
      <c r="J1305" s="31">
        <v>-26322.400000000001</v>
      </c>
      <c r="K1305" s="31">
        <v>-1531.2</v>
      </c>
      <c r="L1305" s="31">
        <v>1531.2</v>
      </c>
      <c r="M1305" s="31" t="s">
        <v>504</v>
      </c>
      <c r="N1305" s="31" t="s">
        <v>544</v>
      </c>
      <c r="O1305" s="83"/>
      <c r="P1305" s="65">
        <f t="shared" si="824"/>
        <v>30</v>
      </c>
      <c r="Q1305" t="str">
        <f t="shared" si="825"/>
        <v>Crédito</v>
      </c>
      <c r="R1305">
        <f t="shared" si="826"/>
        <v>12</v>
      </c>
      <c r="S1305">
        <f t="shared" si="827"/>
        <v>3</v>
      </c>
      <c r="T1305">
        <f t="shared" si="828"/>
        <v>2026</v>
      </c>
      <c r="U1305">
        <f t="shared" si="829"/>
        <v>10</v>
      </c>
      <c r="V1305">
        <f t="shared" si="830"/>
        <v>2</v>
      </c>
      <c r="W1305">
        <f t="shared" si="831"/>
        <v>2026</v>
      </c>
      <c r="X1305" s="59">
        <f t="shared" si="832"/>
        <v>22691.72</v>
      </c>
      <c r="Y1305" s="59">
        <f t="shared" si="833"/>
        <v>26322.400000000001</v>
      </c>
      <c r="Z1305" t="str">
        <f t="shared" si="804"/>
        <v>Vigente</v>
      </c>
      <c r="AA1305" s="39">
        <v>46081</v>
      </c>
      <c r="AB1305" s="33">
        <f t="shared" si="834"/>
        <v>2</v>
      </c>
      <c r="AC1305" s="33">
        <f t="shared" si="835"/>
        <v>9</v>
      </c>
      <c r="AD1305" s="33">
        <f t="shared" si="807"/>
        <v>0</v>
      </c>
      <c r="AE1305" s="36">
        <f t="shared" si="808"/>
        <v>0</v>
      </c>
      <c r="AF1305" s="36">
        <f t="shared" si="809"/>
        <v>0</v>
      </c>
      <c r="AG1305" s="36">
        <f t="shared" si="810"/>
        <v>0</v>
      </c>
      <c r="AH1305" s="36">
        <f t="shared" si="811"/>
        <v>22691.72</v>
      </c>
    </row>
    <row r="1306" spans="1:34" x14ac:dyDescent="0.35">
      <c r="A1306" s="31" t="s">
        <v>1337</v>
      </c>
      <c r="B1306" s="31" t="s">
        <v>1338</v>
      </c>
      <c r="C1306" s="31" t="s">
        <v>644</v>
      </c>
      <c r="D1306" s="31" t="s">
        <v>1102</v>
      </c>
      <c r="E1306" s="30">
        <v>46065</v>
      </c>
      <c r="F1306" s="30">
        <v>46125</v>
      </c>
      <c r="G1306" s="31" t="s">
        <v>401</v>
      </c>
      <c r="H1306" s="31">
        <v>-1075280.1299999999</v>
      </c>
      <c r="I1306" s="31">
        <v>-172044.82</v>
      </c>
      <c r="J1306" s="31">
        <v>-1247324.95</v>
      </c>
      <c r="K1306" s="31">
        <v>-72453.600000000006</v>
      </c>
      <c r="L1306" s="31">
        <v>72453.600000000006</v>
      </c>
      <c r="M1306" s="31" t="s">
        <v>504</v>
      </c>
      <c r="N1306" s="31" t="s">
        <v>544</v>
      </c>
      <c r="O1306" s="83"/>
      <c r="P1306" s="65">
        <f t="shared" si="824"/>
        <v>60</v>
      </c>
      <c r="Q1306" t="str">
        <f t="shared" si="825"/>
        <v>Crédito</v>
      </c>
      <c r="R1306">
        <f t="shared" si="826"/>
        <v>13</v>
      </c>
      <c r="S1306">
        <f t="shared" si="827"/>
        <v>4</v>
      </c>
      <c r="T1306">
        <f t="shared" si="828"/>
        <v>2026</v>
      </c>
      <c r="U1306">
        <f t="shared" si="829"/>
        <v>12</v>
      </c>
      <c r="V1306">
        <f t="shared" si="830"/>
        <v>2</v>
      </c>
      <c r="W1306">
        <f t="shared" si="831"/>
        <v>2026</v>
      </c>
      <c r="X1306" s="59">
        <f t="shared" si="832"/>
        <v>1075280.1299999999</v>
      </c>
      <c r="Y1306" s="59">
        <f t="shared" si="833"/>
        <v>1247324.95</v>
      </c>
      <c r="Z1306" t="str">
        <f t="shared" si="804"/>
        <v>Vigente</v>
      </c>
      <c r="AA1306" s="39">
        <v>46081</v>
      </c>
      <c r="AB1306" s="33">
        <f t="shared" si="834"/>
        <v>2</v>
      </c>
      <c r="AC1306" s="33">
        <f t="shared" si="835"/>
        <v>9</v>
      </c>
      <c r="AD1306" s="33">
        <f t="shared" si="807"/>
        <v>0</v>
      </c>
      <c r="AE1306" s="36">
        <f t="shared" si="808"/>
        <v>0</v>
      </c>
      <c r="AF1306" s="36">
        <f t="shared" si="809"/>
        <v>0</v>
      </c>
      <c r="AG1306" s="36">
        <f t="shared" si="810"/>
        <v>0</v>
      </c>
      <c r="AH1306" s="36">
        <f t="shared" si="811"/>
        <v>1075280.1299999999</v>
      </c>
    </row>
    <row r="1307" spans="1:34" x14ac:dyDescent="0.35">
      <c r="A1307" s="31" t="s">
        <v>1339</v>
      </c>
      <c r="B1307" s="31" t="s">
        <v>1340</v>
      </c>
      <c r="C1307" s="31" t="s">
        <v>801</v>
      </c>
      <c r="D1307" s="31" t="s">
        <v>1341</v>
      </c>
      <c r="E1307" s="30">
        <v>46063</v>
      </c>
      <c r="F1307" s="30">
        <v>46093</v>
      </c>
      <c r="G1307" s="31" t="s">
        <v>395</v>
      </c>
      <c r="H1307" s="31">
        <v>-39888</v>
      </c>
      <c r="I1307" s="31">
        <v>-6382.08</v>
      </c>
      <c r="J1307" s="31">
        <v>-46270.080000000002</v>
      </c>
      <c r="K1307" s="31">
        <v>-46270.080000000002</v>
      </c>
      <c r="L1307" s="31">
        <v>46270.080000000002</v>
      </c>
      <c r="M1307" s="31" t="s">
        <v>504</v>
      </c>
      <c r="N1307" s="31" t="s">
        <v>544</v>
      </c>
      <c r="O1307" s="83"/>
      <c r="P1307" s="65">
        <f t="shared" si="824"/>
        <v>30</v>
      </c>
      <c r="Q1307" t="str">
        <f t="shared" si="825"/>
        <v>Crédito</v>
      </c>
      <c r="R1307">
        <f t="shared" si="826"/>
        <v>12</v>
      </c>
      <c r="S1307">
        <f t="shared" si="827"/>
        <v>3</v>
      </c>
      <c r="T1307">
        <f t="shared" si="828"/>
        <v>2026</v>
      </c>
      <c r="U1307">
        <f t="shared" si="829"/>
        <v>10</v>
      </c>
      <c r="V1307">
        <f t="shared" si="830"/>
        <v>2</v>
      </c>
      <c r="W1307">
        <f t="shared" si="831"/>
        <v>2026</v>
      </c>
      <c r="X1307" s="59">
        <f t="shared" si="832"/>
        <v>39888</v>
      </c>
      <c r="Y1307" s="59">
        <f t="shared" si="833"/>
        <v>46270.080000000002</v>
      </c>
      <c r="Z1307" t="str">
        <f t="shared" si="804"/>
        <v>Vigente</v>
      </c>
      <c r="AA1307" s="39">
        <v>46081</v>
      </c>
      <c r="AB1307" s="33">
        <f t="shared" si="834"/>
        <v>2</v>
      </c>
      <c r="AC1307" s="33">
        <f t="shared" si="835"/>
        <v>9</v>
      </c>
      <c r="AD1307" s="33">
        <f t="shared" si="807"/>
        <v>0</v>
      </c>
      <c r="AE1307" s="36">
        <f t="shared" si="808"/>
        <v>0</v>
      </c>
      <c r="AF1307" s="36">
        <f t="shared" si="809"/>
        <v>0</v>
      </c>
      <c r="AG1307" s="36">
        <f t="shared" si="810"/>
        <v>0</v>
      </c>
      <c r="AH1307" s="36">
        <f t="shared" si="811"/>
        <v>39888</v>
      </c>
    </row>
    <row r="1308" spans="1:34" x14ac:dyDescent="0.35">
      <c r="A1308" s="31" t="s">
        <v>1345</v>
      </c>
      <c r="B1308" s="31" t="s">
        <v>1346</v>
      </c>
      <c r="C1308" s="31" t="s">
        <v>1329</v>
      </c>
      <c r="D1308" s="31" t="s">
        <v>1347</v>
      </c>
      <c r="E1308" s="30">
        <v>46064</v>
      </c>
      <c r="F1308" s="30">
        <v>46094</v>
      </c>
      <c r="G1308" s="31" t="s">
        <v>395</v>
      </c>
      <c r="H1308" s="31">
        <v>-128000</v>
      </c>
      <c r="I1308" s="31"/>
      <c r="J1308" s="31">
        <v>-128000</v>
      </c>
      <c r="K1308" s="31">
        <v>-128000</v>
      </c>
      <c r="L1308" s="31">
        <v>128000</v>
      </c>
      <c r="M1308" s="31" t="s">
        <v>504</v>
      </c>
      <c r="N1308" s="31" t="s">
        <v>544</v>
      </c>
      <c r="O1308" s="83"/>
      <c r="P1308" s="65">
        <f t="shared" si="824"/>
        <v>30</v>
      </c>
      <c r="Q1308" t="str">
        <f t="shared" si="825"/>
        <v>Crédito</v>
      </c>
      <c r="R1308">
        <f t="shared" si="826"/>
        <v>13</v>
      </c>
      <c r="S1308">
        <f t="shared" si="827"/>
        <v>3</v>
      </c>
      <c r="T1308">
        <f t="shared" si="828"/>
        <v>2026</v>
      </c>
      <c r="U1308">
        <f t="shared" si="829"/>
        <v>11</v>
      </c>
      <c r="V1308">
        <f t="shared" si="830"/>
        <v>2</v>
      </c>
      <c r="W1308">
        <f t="shared" si="831"/>
        <v>2026</v>
      </c>
      <c r="X1308" s="59">
        <f t="shared" si="832"/>
        <v>128000</v>
      </c>
      <c r="Y1308" s="59">
        <f t="shared" si="833"/>
        <v>128000</v>
      </c>
      <c r="Z1308" t="str">
        <f t="shared" si="804"/>
        <v>Vigente</v>
      </c>
      <c r="AA1308" s="39">
        <v>46081</v>
      </c>
      <c r="AB1308" s="33">
        <f t="shared" si="834"/>
        <v>2</v>
      </c>
      <c r="AC1308" s="33">
        <f t="shared" si="835"/>
        <v>9</v>
      </c>
      <c r="AD1308" s="33">
        <f t="shared" si="807"/>
        <v>0</v>
      </c>
      <c r="AE1308" s="36">
        <f t="shared" si="808"/>
        <v>0</v>
      </c>
      <c r="AF1308" s="36">
        <f t="shared" si="809"/>
        <v>0</v>
      </c>
      <c r="AG1308" s="36">
        <f t="shared" si="810"/>
        <v>0</v>
      </c>
      <c r="AH1308" s="36">
        <f t="shared" si="811"/>
        <v>128000</v>
      </c>
    </row>
    <row r="1309" spans="1:34" x14ac:dyDescent="0.35">
      <c r="A1309" s="31" t="s">
        <v>1348</v>
      </c>
      <c r="B1309" s="31" t="s">
        <v>1349</v>
      </c>
      <c r="C1309" s="31" t="s">
        <v>546</v>
      </c>
      <c r="D1309" s="31" t="s">
        <v>1350</v>
      </c>
      <c r="E1309" s="30">
        <v>46060</v>
      </c>
      <c r="F1309" s="30">
        <v>46090</v>
      </c>
      <c r="G1309" s="31" t="s">
        <v>401</v>
      </c>
      <c r="H1309" s="31">
        <v>-6875.77</v>
      </c>
      <c r="I1309" s="31">
        <v>-1100.1199999999999</v>
      </c>
      <c r="J1309" s="31">
        <v>-7975.89</v>
      </c>
      <c r="K1309" s="31">
        <v>-458.2</v>
      </c>
      <c r="L1309" s="31">
        <v>458.2</v>
      </c>
      <c r="M1309" s="31" t="s">
        <v>504</v>
      </c>
      <c r="N1309" s="31" t="s">
        <v>544</v>
      </c>
      <c r="O1309" s="83"/>
      <c r="P1309" s="65">
        <f t="shared" si="824"/>
        <v>30</v>
      </c>
      <c r="Q1309" t="str">
        <f t="shared" si="825"/>
        <v>Crédito</v>
      </c>
      <c r="R1309">
        <f t="shared" si="826"/>
        <v>9</v>
      </c>
      <c r="S1309">
        <f t="shared" si="827"/>
        <v>3</v>
      </c>
      <c r="T1309">
        <f t="shared" si="828"/>
        <v>2026</v>
      </c>
      <c r="U1309">
        <f t="shared" si="829"/>
        <v>7</v>
      </c>
      <c r="V1309">
        <f t="shared" si="830"/>
        <v>2</v>
      </c>
      <c r="W1309">
        <f t="shared" si="831"/>
        <v>2026</v>
      </c>
      <c r="X1309" s="59">
        <f t="shared" si="832"/>
        <v>6875.77</v>
      </c>
      <c r="Y1309" s="59">
        <f t="shared" si="833"/>
        <v>7975.89</v>
      </c>
      <c r="Z1309" t="str">
        <f t="shared" si="804"/>
        <v>Vigente</v>
      </c>
      <c r="AA1309" s="39">
        <v>46081</v>
      </c>
      <c r="AB1309" s="33">
        <f t="shared" si="834"/>
        <v>2</v>
      </c>
      <c r="AC1309" s="33">
        <f t="shared" si="835"/>
        <v>9</v>
      </c>
      <c r="AD1309" s="33">
        <f t="shared" si="807"/>
        <v>0</v>
      </c>
      <c r="AE1309" s="36">
        <f t="shared" si="808"/>
        <v>0</v>
      </c>
      <c r="AF1309" s="36">
        <f t="shared" si="809"/>
        <v>0</v>
      </c>
      <c r="AG1309" s="36">
        <f t="shared" si="810"/>
        <v>0</v>
      </c>
      <c r="AH1309" s="36">
        <f t="shared" si="811"/>
        <v>6875.77</v>
      </c>
    </row>
    <row r="1310" spans="1:34" x14ac:dyDescent="0.35">
      <c r="A1310" s="31" t="s">
        <v>1351</v>
      </c>
      <c r="B1310" s="31" t="s">
        <v>1352</v>
      </c>
      <c r="C1310" s="31" t="s">
        <v>546</v>
      </c>
      <c r="D1310" s="31" t="s">
        <v>1353</v>
      </c>
      <c r="E1310" s="30">
        <v>46060</v>
      </c>
      <c r="F1310" s="30">
        <v>46090</v>
      </c>
      <c r="G1310" s="31" t="s">
        <v>401</v>
      </c>
      <c r="H1310" s="31">
        <v>-6875.77</v>
      </c>
      <c r="I1310" s="31">
        <v>-1100.1199999999999</v>
      </c>
      <c r="J1310" s="31">
        <v>-7975.89</v>
      </c>
      <c r="K1310" s="31">
        <v>-458.2</v>
      </c>
      <c r="L1310" s="31">
        <v>458.2</v>
      </c>
      <c r="M1310" s="31" t="s">
        <v>504</v>
      </c>
      <c r="N1310" s="31" t="s">
        <v>544</v>
      </c>
      <c r="O1310" s="83"/>
      <c r="P1310" s="65">
        <f t="shared" si="824"/>
        <v>30</v>
      </c>
      <c r="Q1310" t="str">
        <f t="shared" si="825"/>
        <v>Crédito</v>
      </c>
      <c r="R1310">
        <f t="shared" si="826"/>
        <v>9</v>
      </c>
      <c r="S1310">
        <f t="shared" si="827"/>
        <v>3</v>
      </c>
      <c r="T1310">
        <f t="shared" si="828"/>
        <v>2026</v>
      </c>
      <c r="U1310">
        <f t="shared" si="829"/>
        <v>7</v>
      </c>
      <c r="V1310">
        <f t="shared" si="830"/>
        <v>2</v>
      </c>
      <c r="W1310">
        <f t="shared" si="831"/>
        <v>2026</v>
      </c>
      <c r="X1310" s="59">
        <f t="shared" si="832"/>
        <v>6875.77</v>
      </c>
      <c r="Y1310" s="59">
        <f t="shared" si="833"/>
        <v>7975.89</v>
      </c>
      <c r="Z1310" t="str">
        <f t="shared" si="804"/>
        <v>Vigente</v>
      </c>
      <c r="AA1310" s="39">
        <v>46081</v>
      </c>
      <c r="AB1310" s="33">
        <f t="shared" si="834"/>
        <v>2</v>
      </c>
      <c r="AC1310" s="33">
        <f t="shared" si="835"/>
        <v>9</v>
      </c>
      <c r="AD1310" s="33">
        <f t="shared" si="807"/>
        <v>0</v>
      </c>
      <c r="AE1310" s="36">
        <f t="shared" si="808"/>
        <v>0</v>
      </c>
      <c r="AF1310" s="36">
        <f t="shared" si="809"/>
        <v>0</v>
      </c>
      <c r="AG1310" s="36">
        <f t="shared" si="810"/>
        <v>0</v>
      </c>
      <c r="AH1310" s="36">
        <f t="shared" si="811"/>
        <v>6875.77</v>
      </c>
    </row>
    <row r="1311" spans="1:34" x14ac:dyDescent="0.35">
      <c r="A1311" s="31" t="s">
        <v>1354</v>
      </c>
      <c r="B1311" s="31" t="s">
        <v>1355</v>
      </c>
      <c r="C1311" s="31" t="s">
        <v>801</v>
      </c>
      <c r="D1311" s="31" t="s">
        <v>1356</v>
      </c>
      <c r="E1311" s="30">
        <v>46056</v>
      </c>
      <c r="F1311" s="30">
        <v>46086</v>
      </c>
      <c r="G1311" s="31" t="s">
        <v>395</v>
      </c>
      <c r="H1311" s="31">
        <v>-20160</v>
      </c>
      <c r="I1311" s="31">
        <v>-3225.6</v>
      </c>
      <c r="J1311" s="31">
        <v>-23385.599999999999</v>
      </c>
      <c r="K1311" s="31">
        <v>-23385.599999999999</v>
      </c>
      <c r="L1311" s="31">
        <v>23385.599999999999</v>
      </c>
      <c r="M1311" s="31" t="s">
        <v>504</v>
      </c>
      <c r="N1311" s="31" t="s">
        <v>544</v>
      </c>
      <c r="O1311" s="83"/>
      <c r="P1311" s="65">
        <f t="shared" si="824"/>
        <v>30</v>
      </c>
      <c r="Q1311" t="str">
        <f t="shared" si="825"/>
        <v>Crédito</v>
      </c>
      <c r="R1311">
        <f t="shared" si="826"/>
        <v>5</v>
      </c>
      <c r="S1311">
        <f t="shared" si="827"/>
        <v>3</v>
      </c>
      <c r="T1311">
        <f t="shared" si="828"/>
        <v>2026</v>
      </c>
      <c r="U1311">
        <f t="shared" si="829"/>
        <v>3</v>
      </c>
      <c r="V1311">
        <f t="shared" si="830"/>
        <v>2</v>
      </c>
      <c r="W1311">
        <f t="shared" si="831"/>
        <v>2026</v>
      </c>
      <c r="X1311" s="59">
        <f t="shared" si="832"/>
        <v>20160</v>
      </c>
      <c r="Y1311" s="59">
        <f t="shared" si="833"/>
        <v>23385.599999999999</v>
      </c>
      <c r="Z1311" t="str">
        <f t="shared" si="804"/>
        <v>Vigente</v>
      </c>
      <c r="AA1311" s="39">
        <v>46081</v>
      </c>
      <c r="AB1311" s="33">
        <f t="shared" si="834"/>
        <v>2</v>
      </c>
      <c r="AC1311" s="33">
        <f t="shared" si="835"/>
        <v>9</v>
      </c>
      <c r="AD1311" s="33">
        <f t="shared" si="807"/>
        <v>0</v>
      </c>
      <c r="AE1311" s="36">
        <f t="shared" si="808"/>
        <v>0</v>
      </c>
      <c r="AF1311" s="36">
        <f t="shared" si="809"/>
        <v>0</v>
      </c>
      <c r="AG1311" s="36">
        <f t="shared" si="810"/>
        <v>0</v>
      </c>
      <c r="AH1311" s="36">
        <f t="shared" si="811"/>
        <v>20160</v>
      </c>
    </row>
    <row r="1312" spans="1:34" x14ac:dyDescent="0.35">
      <c r="A1312" s="31" t="s">
        <v>1357</v>
      </c>
      <c r="B1312" s="31" t="s">
        <v>1358</v>
      </c>
      <c r="C1312" s="31" t="s">
        <v>801</v>
      </c>
      <c r="D1312" s="31" t="s">
        <v>1359</v>
      </c>
      <c r="E1312" s="30">
        <v>46058</v>
      </c>
      <c r="F1312" s="30">
        <v>46088</v>
      </c>
      <c r="G1312" s="31" t="s">
        <v>395</v>
      </c>
      <c r="H1312" s="31">
        <v>-20160</v>
      </c>
      <c r="I1312" s="31">
        <v>-3225.6</v>
      </c>
      <c r="J1312" s="31">
        <v>-23385.599999999999</v>
      </c>
      <c r="K1312" s="31">
        <v>-23385.599999999999</v>
      </c>
      <c r="L1312" s="31">
        <v>23385.599999999999</v>
      </c>
      <c r="M1312" s="31" t="s">
        <v>504</v>
      </c>
      <c r="N1312" s="31" t="s">
        <v>544</v>
      </c>
      <c r="O1312" s="83"/>
      <c r="P1312" s="65">
        <f t="shared" si="824"/>
        <v>30</v>
      </c>
      <c r="Q1312" t="str">
        <f t="shared" si="825"/>
        <v>Crédito</v>
      </c>
      <c r="R1312">
        <f t="shared" si="826"/>
        <v>7</v>
      </c>
      <c r="S1312">
        <f t="shared" si="827"/>
        <v>3</v>
      </c>
      <c r="T1312">
        <f t="shared" si="828"/>
        <v>2026</v>
      </c>
      <c r="U1312">
        <f t="shared" si="829"/>
        <v>5</v>
      </c>
      <c r="V1312">
        <f t="shared" si="830"/>
        <v>2</v>
      </c>
      <c r="W1312">
        <f t="shared" si="831"/>
        <v>2026</v>
      </c>
      <c r="X1312" s="59">
        <f t="shared" si="832"/>
        <v>20160</v>
      </c>
      <c r="Y1312" s="59">
        <f t="shared" si="833"/>
        <v>23385.599999999999</v>
      </c>
      <c r="Z1312" t="str">
        <f t="shared" si="804"/>
        <v>Vigente</v>
      </c>
      <c r="AA1312" s="39">
        <v>46081</v>
      </c>
      <c r="AB1312" s="33">
        <f t="shared" si="834"/>
        <v>2</v>
      </c>
      <c r="AC1312" s="33">
        <f t="shared" si="835"/>
        <v>9</v>
      </c>
      <c r="AD1312" s="33">
        <f t="shared" si="807"/>
        <v>0</v>
      </c>
      <c r="AE1312" s="36">
        <f t="shared" si="808"/>
        <v>0</v>
      </c>
      <c r="AF1312" s="36">
        <f t="shared" si="809"/>
        <v>0</v>
      </c>
      <c r="AG1312" s="36">
        <f t="shared" si="810"/>
        <v>0</v>
      </c>
      <c r="AH1312" s="36">
        <f t="shared" si="811"/>
        <v>20160</v>
      </c>
    </row>
    <row r="1313" spans="1:34" x14ac:dyDescent="0.35">
      <c r="A1313" s="31" t="s">
        <v>1360</v>
      </c>
      <c r="B1313" s="31" t="s">
        <v>1361</v>
      </c>
      <c r="C1313" s="31" t="s">
        <v>801</v>
      </c>
      <c r="D1313" s="31" t="s">
        <v>1362</v>
      </c>
      <c r="E1313" s="30">
        <v>46058</v>
      </c>
      <c r="F1313" s="30">
        <v>46088</v>
      </c>
      <c r="G1313" s="31" t="s">
        <v>395</v>
      </c>
      <c r="H1313" s="31">
        <v>-50400</v>
      </c>
      <c r="I1313" s="31">
        <v>-8064</v>
      </c>
      <c r="J1313" s="31">
        <v>-58464</v>
      </c>
      <c r="K1313" s="31">
        <v>-58464</v>
      </c>
      <c r="L1313" s="31">
        <v>58464</v>
      </c>
      <c r="M1313" s="31" t="s">
        <v>504</v>
      </c>
      <c r="N1313" s="31" t="s">
        <v>544</v>
      </c>
      <c r="O1313" s="83"/>
      <c r="P1313" s="65">
        <f t="shared" si="824"/>
        <v>30</v>
      </c>
      <c r="Q1313" t="str">
        <f t="shared" si="825"/>
        <v>Crédito</v>
      </c>
      <c r="R1313">
        <f t="shared" si="826"/>
        <v>7</v>
      </c>
      <c r="S1313">
        <f t="shared" si="827"/>
        <v>3</v>
      </c>
      <c r="T1313">
        <f t="shared" si="828"/>
        <v>2026</v>
      </c>
      <c r="U1313">
        <f t="shared" si="829"/>
        <v>5</v>
      </c>
      <c r="V1313">
        <f t="shared" si="830"/>
        <v>2</v>
      </c>
      <c r="W1313">
        <f t="shared" si="831"/>
        <v>2026</v>
      </c>
      <c r="X1313" s="59">
        <f t="shared" si="832"/>
        <v>50400</v>
      </c>
      <c r="Y1313" s="59">
        <f t="shared" si="833"/>
        <v>58464</v>
      </c>
      <c r="Z1313" t="str">
        <f t="shared" si="804"/>
        <v>Vigente</v>
      </c>
      <c r="AA1313" s="39">
        <v>46081</v>
      </c>
      <c r="AB1313" s="33">
        <f t="shared" si="834"/>
        <v>2</v>
      </c>
      <c r="AC1313" s="33">
        <f t="shared" si="835"/>
        <v>9</v>
      </c>
      <c r="AD1313" s="33">
        <f t="shared" si="807"/>
        <v>0</v>
      </c>
      <c r="AE1313" s="36">
        <f t="shared" si="808"/>
        <v>0</v>
      </c>
      <c r="AF1313" s="36">
        <f t="shared" si="809"/>
        <v>0</v>
      </c>
      <c r="AG1313" s="36">
        <f t="shared" si="810"/>
        <v>0</v>
      </c>
      <c r="AH1313" s="36">
        <f t="shared" si="811"/>
        <v>50400</v>
      </c>
    </row>
    <row r="1314" spans="1:34" x14ac:dyDescent="0.35">
      <c r="A1314" s="31" t="s">
        <v>1363</v>
      </c>
      <c r="B1314" s="31" t="s">
        <v>1364</v>
      </c>
      <c r="C1314" s="31" t="s">
        <v>830</v>
      </c>
      <c r="D1314" s="31" t="s">
        <v>1365</v>
      </c>
      <c r="E1314" s="30">
        <v>46058</v>
      </c>
      <c r="F1314" s="30">
        <v>46088</v>
      </c>
      <c r="G1314" s="31" t="s">
        <v>401</v>
      </c>
      <c r="H1314" s="31">
        <v>-29397.25</v>
      </c>
      <c r="I1314" s="31">
        <v>-4703.5600000000004</v>
      </c>
      <c r="J1314" s="31">
        <v>-34100.81</v>
      </c>
      <c r="K1314" s="31">
        <v>-1972</v>
      </c>
      <c r="L1314" s="31">
        <v>1972</v>
      </c>
      <c r="M1314" s="31" t="s">
        <v>504</v>
      </c>
      <c r="N1314" s="31" t="s">
        <v>544</v>
      </c>
      <c r="O1314" s="83"/>
      <c r="P1314" s="65">
        <f t="shared" si="824"/>
        <v>30</v>
      </c>
      <c r="Q1314" t="str">
        <f t="shared" si="825"/>
        <v>Crédito</v>
      </c>
      <c r="R1314">
        <f t="shared" si="826"/>
        <v>7</v>
      </c>
      <c r="S1314">
        <f t="shared" si="827"/>
        <v>3</v>
      </c>
      <c r="T1314">
        <f t="shared" si="828"/>
        <v>2026</v>
      </c>
      <c r="U1314">
        <f t="shared" si="829"/>
        <v>5</v>
      </c>
      <c r="V1314">
        <f t="shared" si="830"/>
        <v>2</v>
      </c>
      <c r="W1314">
        <f t="shared" si="831"/>
        <v>2026</v>
      </c>
      <c r="X1314" s="59">
        <f t="shared" si="832"/>
        <v>29397.25</v>
      </c>
      <c r="Y1314" s="59">
        <f t="shared" si="833"/>
        <v>34100.81</v>
      </c>
      <c r="Z1314" t="str">
        <f t="shared" si="804"/>
        <v>Vigente</v>
      </c>
      <c r="AA1314" s="39">
        <v>46081</v>
      </c>
      <c r="AB1314" s="33">
        <f t="shared" si="834"/>
        <v>2</v>
      </c>
      <c r="AC1314" s="33">
        <f t="shared" si="835"/>
        <v>9</v>
      </c>
      <c r="AD1314" s="33">
        <f t="shared" si="807"/>
        <v>0</v>
      </c>
      <c r="AE1314" s="36">
        <f t="shared" si="808"/>
        <v>0</v>
      </c>
      <c r="AF1314" s="36">
        <f t="shared" si="809"/>
        <v>0</v>
      </c>
      <c r="AG1314" s="36">
        <f t="shared" si="810"/>
        <v>0</v>
      </c>
      <c r="AH1314" s="36">
        <f t="shared" si="811"/>
        <v>29397.25</v>
      </c>
    </row>
    <row r="1315" spans="1:34" x14ac:dyDescent="0.35">
      <c r="A1315" s="31" t="s">
        <v>1366</v>
      </c>
      <c r="B1315" s="31" t="s">
        <v>1367</v>
      </c>
      <c r="C1315" s="31" t="s">
        <v>834</v>
      </c>
      <c r="D1315" s="31" t="s">
        <v>1368</v>
      </c>
      <c r="E1315" s="30">
        <v>46057</v>
      </c>
      <c r="F1315" s="30">
        <v>46087</v>
      </c>
      <c r="G1315" s="31" t="s">
        <v>401</v>
      </c>
      <c r="H1315" s="31">
        <v>-31023</v>
      </c>
      <c r="I1315" s="31">
        <v>-4963.68</v>
      </c>
      <c r="J1315" s="31">
        <v>-35986.68</v>
      </c>
      <c r="K1315" s="31">
        <v>-2088</v>
      </c>
      <c r="L1315" s="31">
        <v>2088</v>
      </c>
      <c r="M1315" s="31" t="s">
        <v>504</v>
      </c>
      <c r="N1315" s="31" t="s">
        <v>544</v>
      </c>
      <c r="O1315" s="83"/>
      <c r="P1315" s="65">
        <f t="shared" si="824"/>
        <v>30</v>
      </c>
      <c r="Q1315" t="str">
        <f t="shared" si="825"/>
        <v>Crédito</v>
      </c>
      <c r="R1315">
        <f t="shared" si="826"/>
        <v>6</v>
      </c>
      <c r="S1315">
        <f t="shared" si="827"/>
        <v>3</v>
      </c>
      <c r="T1315">
        <f t="shared" si="828"/>
        <v>2026</v>
      </c>
      <c r="U1315">
        <f t="shared" si="829"/>
        <v>4</v>
      </c>
      <c r="V1315">
        <f t="shared" si="830"/>
        <v>2</v>
      </c>
      <c r="W1315">
        <f t="shared" si="831"/>
        <v>2026</v>
      </c>
      <c r="X1315" s="59">
        <f t="shared" si="832"/>
        <v>31023</v>
      </c>
      <c r="Y1315" s="59">
        <f t="shared" si="833"/>
        <v>35986.68</v>
      </c>
      <c r="Z1315" t="str">
        <f t="shared" si="804"/>
        <v>Vigente</v>
      </c>
      <c r="AA1315" s="39">
        <v>46081</v>
      </c>
      <c r="AB1315" s="33">
        <f t="shared" si="834"/>
        <v>2</v>
      </c>
      <c r="AC1315" s="33">
        <f t="shared" si="835"/>
        <v>9</v>
      </c>
      <c r="AD1315" s="33">
        <f t="shared" si="807"/>
        <v>0</v>
      </c>
      <c r="AE1315" s="36">
        <f t="shared" si="808"/>
        <v>0</v>
      </c>
      <c r="AF1315" s="36">
        <f t="shared" si="809"/>
        <v>0</v>
      </c>
      <c r="AG1315" s="36">
        <f t="shared" si="810"/>
        <v>0</v>
      </c>
      <c r="AH1315" s="36">
        <f t="shared" si="811"/>
        <v>31023</v>
      </c>
    </row>
    <row r="1316" spans="1:34" x14ac:dyDescent="0.35">
      <c r="A1316" s="31" t="s">
        <v>1369</v>
      </c>
      <c r="B1316" s="31" t="s">
        <v>1370</v>
      </c>
      <c r="C1316" s="31" t="s">
        <v>1030</v>
      </c>
      <c r="D1316" s="31" t="s">
        <v>1371</v>
      </c>
      <c r="E1316" s="30">
        <v>46056</v>
      </c>
      <c r="F1316" s="30">
        <v>46086</v>
      </c>
      <c r="G1316" s="31" t="s">
        <v>401</v>
      </c>
      <c r="H1316" s="31">
        <v>-30502.560000000001</v>
      </c>
      <c r="I1316" s="31">
        <v>-4880.41</v>
      </c>
      <c r="J1316" s="31">
        <v>-35382.97</v>
      </c>
      <c r="K1316" s="31">
        <v>-2041.6</v>
      </c>
      <c r="L1316" s="31">
        <v>2041.6</v>
      </c>
      <c r="M1316" s="31" t="s">
        <v>504</v>
      </c>
      <c r="N1316" s="31" t="s">
        <v>544</v>
      </c>
      <c r="O1316" s="83"/>
      <c r="P1316" s="65">
        <f t="shared" si="824"/>
        <v>30</v>
      </c>
      <c r="Q1316" t="str">
        <f t="shared" si="825"/>
        <v>Crédito</v>
      </c>
      <c r="R1316">
        <f t="shared" si="826"/>
        <v>5</v>
      </c>
      <c r="S1316">
        <f t="shared" si="827"/>
        <v>3</v>
      </c>
      <c r="T1316">
        <f t="shared" si="828"/>
        <v>2026</v>
      </c>
      <c r="U1316">
        <f t="shared" si="829"/>
        <v>3</v>
      </c>
      <c r="V1316">
        <f t="shared" si="830"/>
        <v>2</v>
      </c>
      <c r="W1316">
        <f t="shared" si="831"/>
        <v>2026</v>
      </c>
      <c r="X1316" s="59">
        <f t="shared" si="832"/>
        <v>30502.560000000001</v>
      </c>
      <c r="Y1316" s="59">
        <f t="shared" si="833"/>
        <v>35382.97</v>
      </c>
      <c r="Z1316" t="str">
        <f t="shared" si="804"/>
        <v>Vigente</v>
      </c>
      <c r="AA1316" s="39">
        <v>46081</v>
      </c>
      <c r="AB1316" s="33">
        <f t="shared" si="834"/>
        <v>2</v>
      </c>
      <c r="AC1316" s="33">
        <f t="shared" si="835"/>
        <v>9</v>
      </c>
      <c r="AD1316" s="33">
        <f t="shared" si="807"/>
        <v>0</v>
      </c>
      <c r="AE1316" s="36">
        <f t="shared" si="808"/>
        <v>0</v>
      </c>
      <c r="AF1316" s="36">
        <f t="shared" si="809"/>
        <v>0</v>
      </c>
      <c r="AG1316" s="36">
        <f t="shared" si="810"/>
        <v>0</v>
      </c>
      <c r="AH1316" s="36">
        <f t="shared" si="811"/>
        <v>30502.560000000001</v>
      </c>
    </row>
    <row r="1317" spans="1:34" x14ac:dyDescent="0.35">
      <c r="A1317" s="31" t="s">
        <v>1372</v>
      </c>
      <c r="B1317" s="31" t="s">
        <v>1373</v>
      </c>
      <c r="C1317" s="31" t="s">
        <v>400</v>
      </c>
      <c r="D1317" s="31" t="s">
        <v>1374</v>
      </c>
      <c r="E1317" s="30">
        <v>46052</v>
      </c>
      <c r="F1317" s="30">
        <v>46082</v>
      </c>
      <c r="G1317" s="31" t="s">
        <v>401</v>
      </c>
      <c r="H1317" s="31">
        <v>-11939.21</v>
      </c>
      <c r="I1317" s="31">
        <v>-1910.27</v>
      </c>
      <c r="J1317" s="31">
        <v>-13849.48</v>
      </c>
      <c r="K1317" s="31">
        <v>-802.72</v>
      </c>
      <c r="L1317" s="31">
        <v>802.72</v>
      </c>
      <c r="M1317" s="31" t="s">
        <v>504</v>
      </c>
      <c r="N1317" s="31" t="s">
        <v>544</v>
      </c>
      <c r="O1317" s="83"/>
      <c r="P1317" s="65">
        <f t="shared" si="824"/>
        <v>30</v>
      </c>
      <c r="Q1317" t="str">
        <f t="shared" si="825"/>
        <v>Crédito</v>
      </c>
      <c r="R1317">
        <f t="shared" si="826"/>
        <v>1</v>
      </c>
      <c r="S1317">
        <f t="shared" si="827"/>
        <v>3</v>
      </c>
      <c r="T1317">
        <f t="shared" si="828"/>
        <v>2026</v>
      </c>
      <c r="U1317">
        <f t="shared" si="829"/>
        <v>30</v>
      </c>
      <c r="V1317">
        <f t="shared" si="830"/>
        <v>1</v>
      </c>
      <c r="W1317">
        <f t="shared" si="831"/>
        <v>2026</v>
      </c>
      <c r="X1317" s="59">
        <f t="shared" si="832"/>
        <v>11939.21</v>
      </c>
      <c r="Y1317" s="59">
        <f t="shared" si="833"/>
        <v>13849.48</v>
      </c>
      <c r="Z1317" t="str">
        <f t="shared" si="804"/>
        <v>Vigente</v>
      </c>
      <c r="AA1317" s="39">
        <v>46081</v>
      </c>
      <c r="AB1317" s="33">
        <f t="shared" si="834"/>
        <v>2</v>
      </c>
      <c r="AC1317" s="33">
        <f t="shared" si="835"/>
        <v>9</v>
      </c>
      <c r="AD1317" s="33">
        <f t="shared" si="807"/>
        <v>0</v>
      </c>
      <c r="AE1317" s="36">
        <f t="shared" si="808"/>
        <v>0</v>
      </c>
      <c r="AF1317" s="36">
        <f t="shared" si="809"/>
        <v>0</v>
      </c>
      <c r="AG1317" s="36">
        <f t="shared" si="810"/>
        <v>0</v>
      </c>
      <c r="AH1317" s="36">
        <f t="shared" si="811"/>
        <v>11939.21</v>
      </c>
    </row>
    <row r="1318" spans="1:34" x14ac:dyDescent="0.35">
      <c r="A1318" s="31" t="s">
        <v>1375</v>
      </c>
      <c r="B1318" s="31" t="s">
        <v>1376</v>
      </c>
      <c r="C1318" s="31" t="s">
        <v>400</v>
      </c>
      <c r="D1318" s="31" t="s">
        <v>1377</v>
      </c>
      <c r="E1318" s="30">
        <v>46052</v>
      </c>
      <c r="F1318" s="30">
        <v>46082</v>
      </c>
      <c r="G1318" s="31" t="s">
        <v>395</v>
      </c>
      <c r="H1318" s="31">
        <v>-1200</v>
      </c>
      <c r="I1318" s="31">
        <v>-192</v>
      </c>
      <c r="J1318" s="31">
        <v>-1392</v>
      </c>
      <c r="K1318" s="31">
        <v>-1392</v>
      </c>
      <c r="L1318" s="31">
        <v>1392</v>
      </c>
      <c r="M1318" s="31" t="s">
        <v>504</v>
      </c>
      <c r="N1318" s="31" t="s">
        <v>544</v>
      </c>
      <c r="O1318" s="83"/>
      <c r="P1318" s="65">
        <f t="shared" si="824"/>
        <v>30</v>
      </c>
      <c r="Q1318" t="str">
        <f t="shared" si="825"/>
        <v>Crédito</v>
      </c>
      <c r="R1318">
        <f t="shared" si="826"/>
        <v>1</v>
      </c>
      <c r="S1318">
        <f t="shared" si="827"/>
        <v>3</v>
      </c>
      <c r="T1318">
        <f t="shared" si="828"/>
        <v>2026</v>
      </c>
      <c r="U1318">
        <f t="shared" si="829"/>
        <v>30</v>
      </c>
      <c r="V1318">
        <f t="shared" si="830"/>
        <v>1</v>
      </c>
      <c r="W1318">
        <f t="shared" si="831"/>
        <v>2026</v>
      </c>
      <c r="X1318" s="59">
        <f t="shared" si="832"/>
        <v>1200</v>
      </c>
      <c r="Y1318" s="59">
        <f t="shared" si="833"/>
        <v>1392</v>
      </c>
      <c r="Z1318" t="str">
        <f t="shared" si="804"/>
        <v>Vigente</v>
      </c>
      <c r="AA1318" s="39">
        <v>46081</v>
      </c>
      <c r="AB1318" s="33">
        <f t="shared" si="834"/>
        <v>2</v>
      </c>
      <c r="AC1318" s="33">
        <f t="shared" si="835"/>
        <v>9</v>
      </c>
      <c r="AD1318" s="33">
        <f t="shared" si="807"/>
        <v>0</v>
      </c>
      <c r="AE1318" s="36">
        <f t="shared" si="808"/>
        <v>0</v>
      </c>
      <c r="AF1318" s="36">
        <f t="shared" si="809"/>
        <v>0</v>
      </c>
      <c r="AG1318" s="36">
        <f t="shared" si="810"/>
        <v>0</v>
      </c>
      <c r="AH1318" s="36">
        <f t="shared" si="811"/>
        <v>1200</v>
      </c>
    </row>
    <row r="1319" spans="1:34" x14ac:dyDescent="0.35">
      <c r="A1319" s="31" t="s">
        <v>1306</v>
      </c>
      <c r="B1319" s="31" t="s">
        <v>1307</v>
      </c>
      <c r="C1319" s="31" t="s">
        <v>801</v>
      </c>
      <c r="D1319" s="31" t="s">
        <v>1308</v>
      </c>
      <c r="E1319" s="30">
        <v>46050</v>
      </c>
      <c r="F1319" s="30">
        <v>46080</v>
      </c>
      <c r="G1319" s="31" t="s">
        <v>395</v>
      </c>
      <c r="H1319" s="31">
        <v>-50400</v>
      </c>
      <c r="I1319" s="31">
        <v>-8064</v>
      </c>
      <c r="J1319" s="31">
        <v>-58464</v>
      </c>
      <c r="K1319" s="31">
        <v>-58464</v>
      </c>
      <c r="L1319" s="31">
        <v>58464</v>
      </c>
      <c r="M1319" s="31" t="s">
        <v>504</v>
      </c>
      <c r="N1319" s="31" t="s">
        <v>544</v>
      </c>
      <c r="P1319" s="65">
        <f t="shared" si="824"/>
        <v>30</v>
      </c>
      <c r="Q1319" t="str">
        <f t="shared" si="825"/>
        <v>Crédito</v>
      </c>
      <c r="R1319">
        <f t="shared" si="826"/>
        <v>27</v>
      </c>
      <c r="S1319">
        <f t="shared" si="827"/>
        <v>2</v>
      </c>
      <c r="T1319">
        <f t="shared" si="828"/>
        <v>2026</v>
      </c>
      <c r="U1319">
        <f t="shared" si="829"/>
        <v>28</v>
      </c>
      <c r="V1319">
        <f t="shared" si="830"/>
        <v>1</v>
      </c>
      <c r="W1319">
        <f t="shared" si="831"/>
        <v>2026</v>
      </c>
      <c r="X1319" s="59">
        <f t="shared" si="832"/>
        <v>50400</v>
      </c>
      <c r="Y1319" s="59">
        <f t="shared" si="833"/>
        <v>58464</v>
      </c>
      <c r="Z1319" t="str">
        <f t="shared" si="804"/>
        <v>Vencido</v>
      </c>
      <c r="AA1319" s="39">
        <v>46081</v>
      </c>
      <c r="AB1319" s="33">
        <f t="shared" si="834"/>
        <v>2</v>
      </c>
      <c r="AC1319" s="33">
        <f t="shared" si="835"/>
        <v>9</v>
      </c>
      <c r="AD1319" s="33">
        <f t="shared" si="807"/>
        <v>2</v>
      </c>
      <c r="AE1319" s="36">
        <f t="shared" si="808"/>
        <v>50400</v>
      </c>
      <c r="AF1319" s="36">
        <f t="shared" si="809"/>
        <v>0</v>
      </c>
      <c r="AG1319" s="36">
        <f t="shared" si="810"/>
        <v>0</v>
      </c>
      <c r="AH1319" s="36">
        <f t="shared" si="811"/>
        <v>0</v>
      </c>
    </row>
    <row r="1320" spans="1:34" x14ac:dyDescent="0.35">
      <c r="A1320" s="31" t="s">
        <v>1288</v>
      </c>
      <c r="B1320" s="31" t="s">
        <v>1289</v>
      </c>
      <c r="C1320" s="31" t="s">
        <v>801</v>
      </c>
      <c r="D1320" s="31" t="s">
        <v>1290</v>
      </c>
      <c r="E1320" s="30">
        <v>46050</v>
      </c>
      <c r="F1320" s="30">
        <v>46080</v>
      </c>
      <c r="G1320" s="31" t="s">
        <v>395</v>
      </c>
      <c r="H1320" s="31">
        <v>-50400</v>
      </c>
      <c r="I1320" s="31">
        <v>-8064</v>
      </c>
      <c r="J1320" s="31">
        <v>-58464</v>
      </c>
      <c r="K1320" s="31">
        <v>-58464</v>
      </c>
      <c r="L1320" s="31">
        <v>58464</v>
      </c>
      <c r="M1320" s="31" t="s">
        <v>504</v>
      </c>
      <c r="N1320" s="31" t="s">
        <v>544</v>
      </c>
      <c r="P1320" s="65">
        <f t="shared" si="824"/>
        <v>30</v>
      </c>
      <c r="Q1320" t="str">
        <f t="shared" si="825"/>
        <v>Crédito</v>
      </c>
      <c r="R1320">
        <f t="shared" si="826"/>
        <v>27</v>
      </c>
      <c r="S1320">
        <f t="shared" si="827"/>
        <v>2</v>
      </c>
      <c r="T1320">
        <f t="shared" si="828"/>
        <v>2026</v>
      </c>
      <c r="U1320">
        <f t="shared" si="829"/>
        <v>28</v>
      </c>
      <c r="V1320">
        <f t="shared" si="830"/>
        <v>1</v>
      </c>
      <c r="W1320">
        <f t="shared" si="831"/>
        <v>2026</v>
      </c>
      <c r="X1320" s="59">
        <f t="shared" si="832"/>
        <v>50400</v>
      </c>
      <c r="Y1320" s="59">
        <f t="shared" si="833"/>
        <v>58464</v>
      </c>
      <c r="Z1320" t="str">
        <f t="shared" si="804"/>
        <v>Vencido</v>
      </c>
      <c r="AA1320" s="39">
        <v>46081</v>
      </c>
      <c r="AB1320" s="33">
        <f t="shared" si="834"/>
        <v>2</v>
      </c>
      <c r="AC1320" s="33">
        <f t="shared" si="835"/>
        <v>9</v>
      </c>
      <c r="AD1320" s="33">
        <f t="shared" si="807"/>
        <v>2</v>
      </c>
      <c r="AE1320" s="36">
        <f t="shared" si="808"/>
        <v>50400</v>
      </c>
      <c r="AF1320" s="36">
        <f t="shared" si="809"/>
        <v>0</v>
      </c>
      <c r="AG1320" s="36">
        <f t="shared" si="810"/>
        <v>0</v>
      </c>
      <c r="AH1320" s="36">
        <f t="shared" si="811"/>
        <v>0</v>
      </c>
    </row>
    <row r="1321" spans="1:34" x14ac:dyDescent="0.35">
      <c r="A1321" s="31" t="s">
        <v>1219</v>
      </c>
      <c r="B1321" s="31" t="s">
        <v>1220</v>
      </c>
      <c r="C1321" s="31" t="s">
        <v>830</v>
      </c>
      <c r="D1321" s="31" t="s">
        <v>1221</v>
      </c>
      <c r="E1321" s="30">
        <v>46037</v>
      </c>
      <c r="F1321" s="30">
        <v>46067</v>
      </c>
      <c r="G1321" s="31" t="s">
        <v>401</v>
      </c>
      <c r="H1321" s="31">
        <v>-30733.81</v>
      </c>
      <c r="I1321" s="31">
        <v>-4917.41</v>
      </c>
      <c r="J1321" s="31">
        <v>-35651.22</v>
      </c>
      <c r="K1321" s="31">
        <v>-2001</v>
      </c>
      <c r="L1321" s="31">
        <v>2001</v>
      </c>
      <c r="M1321" s="31" t="s">
        <v>504</v>
      </c>
      <c r="N1321" s="31" t="s">
        <v>544</v>
      </c>
      <c r="P1321" s="65">
        <f t="shared" si="824"/>
        <v>30</v>
      </c>
      <c r="Q1321" t="str">
        <f t="shared" si="825"/>
        <v>Crédito</v>
      </c>
      <c r="R1321">
        <f t="shared" si="826"/>
        <v>14</v>
      </c>
      <c r="S1321">
        <f t="shared" si="827"/>
        <v>2</v>
      </c>
      <c r="T1321">
        <f t="shared" si="828"/>
        <v>2026</v>
      </c>
      <c r="U1321">
        <f t="shared" si="829"/>
        <v>15</v>
      </c>
      <c r="V1321">
        <f t="shared" si="830"/>
        <v>1</v>
      </c>
      <c r="W1321">
        <f t="shared" si="831"/>
        <v>2026</v>
      </c>
      <c r="X1321" s="59">
        <f t="shared" si="832"/>
        <v>30733.81</v>
      </c>
      <c r="Y1321" s="59">
        <f t="shared" si="833"/>
        <v>35651.22</v>
      </c>
      <c r="Z1321" t="str">
        <f t="shared" si="804"/>
        <v>Vencido</v>
      </c>
      <c r="AA1321" s="39">
        <v>46081</v>
      </c>
      <c r="AB1321" s="33">
        <f t="shared" si="834"/>
        <v>2</v>
      </c>
      <c r="AC1321" s="33">
        <f t="shared" si="835"/>
        <v>9</v>
      </c>
      <c r="AD1321" s="33">
        <f t="shared" si="807"/>
        <v>15</v>
      </c>
      <c r="AE1321" s="36">
        <f t="shared" si="808"/>
        <v>30733.81</v>
      </c>
      <c r="AF1321" s="36">
        <f t="shared" si="809"/>
        <v>0</v>
      </c>
      <c r="AG1321" s="36">
        <f t="shared" si="810"/>
        <v>0</v>
      </c>
      <c r="AH1321" s="36">
        <f t="shared" si="811"/>
        <v>0</v>
      </c>
    </row>
    <row r="1322" spans="1:34" x14ac:dyDescent="0.35">
      <c r="A1322" s="31" t="s">
        <v>1225</v>
      </c>
      <c r="B1322" s="31" t="s">
        <v>1226</v>
      </c>
      <c r="C1322" s="31" t="s">
        <v>548</v>
      </c>
      <c r="D1322" s="31" t="s">
        <v>1227</v>
      </c>
      <c r="E1322" s="30">
        <v>46034</v>
      </c>
      <c r="F1322" s="30">
        <v>46054</v>
      </c>
      <c r="G1322" s="31" t="s">
        <v>395</v>
      </c>
      <c r="H1322" s="31">
        <v>-63000</v>
      </c>
      <c r="I1322" s="31">
        <v>-10080</v>
      </c>
      <c r="J1322" s="31">
        <v>-73080</v>
      </c>
      <c r="K1322" s="31">
        <v>-73080</v>
      </c>
      <c r="L1322" s="31">
        <v>73080</v>
      </c>
      <c r="M1322" s="31" t="s">
        <v>504</v>
      </c>
      <c r="N1322" s="31" t="s">
        <v>544</v>
      </c>
      <c r="P1322" s="65">
        <f t="shared" si="824"/>
        <v>20</v>
      </c>
      <c r="Q1322" t="str">
        <f t="shared" si="825"/>
        <v>Crédito</v>
      </c>
      <c r="R1322">
        <f t="shared" si="826"/>
        <v>1</v>
      </c>
      <c r="S1322">
        <f t="shared" si="827"/>
        <v>2</v>
      </c>
      <c r="T1322">
        <f t="shared" si="828"/>
        <v>2026</v>
      </c>
      <c r="U1322">
        <f t="shared" si="829"/>
        <v>12</v>
      </c>
      <c r="V1322">
        <f t="shared" si="830"/>
        <v>1</v>
      </c>
      <c r="W1322">
        <f t="shared" si="831"/>
        <v>2026</v>
      </c>
      <c r="X1322" s="59">
        <f t="shared" si="832"/>
        <v>63000</v>
      </c>
      <c r="Y1322" s="59">
        <f t="shared" si="833"/>
        <v>73080</v>
      </c>
      <c r="Z1322" t="str">
        <f t="shared" si="804"/>
        <v>Vencido</v>
      </c>
      <c r="AA1322" s="39">
        <v>46081</v>
      </c>
      <c r="AB1322" s="33">
        <f t="shared" si="834"/>
        <v>2</v>
      </c>
      <c r="AC1322" s="33">
        <f t="shared" si="835"/>
        <v>9</v>
      </c>
      <c r="AD1322" s="33">
        <f t="shared" si="807"/>
        <v>28</v>
      </c>
      <c r="AE1322" s="36">
        <f t="shared" si="808"/>
        <v>63000</v>
      </c>
      <c r="AF1322" s="36">
        <f t="shared" si="809"/>
        <v>0</v>
      </c>
      <c r="AG1322" s="36">
        <f t="shared" si="810"/>
        <v>0</v>
      </c>
      <c r="AH1322" s="36">
        <f t="shared" si="811"/>
        <v>0</v>
      </c>
    </row>
    <row r="1323" spans="1:34" x14ac:dyDescent="0.35">
      <c r="A1323" s="31" t="s">
        <v>1234</v>
      </c>
      <c r="B1323" s="31" t="s">
        <v>1235</v>
      </c>
      <c r="C1323" s="31" t="s">
        <v>834</v>
      </c>
      <c r="D1323" s="31" t="s">
        <v>1236</v>
      </c>
      <c r="E1323" s="30">
        <v>46035</v>
      </c>
      <c r="F1323" s="30">
        <v>46065</v>
      </c>
      <c r="G1323" s="31" t="s">
        <v>401</v>
      </c>
      <c r="H1323" s="31">
        <v>-32233.5</v>
      </c>
      <c r="I1323" s="31">
        <v>-5157.3599999999997</v>
      </c>
      <c r="J1323" s="31">
        <v>-37390.86</v>
      </c>
      <c r="K1323" s="31">
        <v>-2088</v>
      </c>
      <c r="L1323" s="31">
        <v>2088</v>
      </c>
      <c r="M1323" s="31" t="s">
        <v>504</v>
      </c>
      <c r="N1323" s="31" t="s">
        <v>544</v>
      </c>
      <c r="P1323" s="65">
        <f t="shared" si="824"/>
        <v>30</v>
      </c>
      <c r="Q1323" t="str">
        <f t="shared" si="825"/>
        <v>Crédito</v>
      </c>
      <c r="R1323">
        <f t="shared" si="826"/>
        <v>12</v>
      </c>
      <c r="S1323">
        <f t="shared" si="827"/>
        <v>2</v>
      </c>
      <c r="T1323">
        <f t="shared" si="828"/>
        <v>2026</v>
      </c>
      <c r="U1323">
        <f t="shared" si="829"/>
        <v>13</v>
      </c>
      <c r="V1323">
        <f t="shared" si="830"/>
        <v>1</v>
      </c>
      <c r="W1323">
        <f t="shared" si="831"/>
        <v>2026</v>
      </c>
      <c r="X1323" s="59">
        <f t="shared" si="832"/>
        <v>32233.5</v>
      </c>
      <c r="Y1323" s="59">
        <f t="shared" si="833"/>
        <v>37390.86</v>
      </c>
      <c r="Z1323" t="str">
        <f t="shared" si="804"/>
        <v>Vencido</v>
      </c>
      <c r="AA1323" s="39">
        <v>46081</v>
      </c>
      <c r="AB1323" s="33">
        <f t="shared" si="834"/>
        <v>2</v>
      </c>
      <c r="AC1323" s="33">
        <f t="shared" si="835"/>
        <v>9</v>
      </c>
      <c r="AD1323" s="33">
        <f t="shared" si="807"/>
        <v>17</v>
      </c>
      <c r="AE1323" s="36">
        <f t="shared" si="808"/>
        <v>32233.5</v>
      </c>
      <c r="AF1323" s="36">
        <f t="shared" si="809"/>
        <v>0</v>
      </c>
      <c r="AG1323" s="36">
        <f t="shared" si="810"/>
        <v>0</v>
      </c>
      <c r="AH1323" s="36">
        <f t="shared" si="811"/>
        <v>0</v>
      </c>
    </row>
    <row r="1324" spans="1:34" x14ac:dyDescent="0.35">
      <c r="A1324" s="31" t="s">
        <v>1237</v>
      </c>
      <c r="B1324" s="31" t="s">
        <v>1238</v>
      </c>
      <c r="C1324" s="31" t="s">
        <v>830</v>
      </c>
      <c r="D1324" s="31" t="s">
        <v>1239</v>
      </c>
      <c r="E1324" s="30">
        <v>46036</v>
      </c>
      <c r="F1324" s="30">
        <v>46066</v>
      </c>
      <c r="G1324" s="31" t="s">
        <v>401</v>
      </c>
      <c r="H1324" s="31">
        <v>-30798.15</v>
      </c>
      <c r="I1324" s="31">
        <v>-4927.7</v>
      </c>
      <c r="J1324" s="31">
        <v>-35725.85</v>
      </c>
      <c r="K1324" s="31">
        <v>-2001</v>
      </c>
      <c r="L1324" s="31">
        <v>2001</v>
      </c>
      <c r="M1324" s="31" t="s">
        <v>504</v>
      </c>
      <c r="N1324" s="31" t="s">
        <v>544</v>
      </c>
      <c r="P1324" s="65">
        <f t="shared" si="824"/>
        <v>30</v>
      </c>
      <c r="Q1324" t="str">
        <f t="shared" si="825"/>
        <v>Crédito</v>
      </c>
      <c r="R1324">
        <f t="shared" si="826"/>
        <v>13</v>
      </c>
      <c r="S1324">
        <f t="shared" si="827"/>
        <v>2</v>
      </c>
      <c r="T1324">
        <f t="shared" si="828"/>
        <v>2026</v>
      </c>
      <c r="U1324">
        <f t="shared" si="829"/>
        <v>14</v>
      </c>
      <c r="V1324">
        <f t="shared" si="830"/>
        <v>1</v>
      </c>
      <c r="W1324">
        <f t="shared" si="831"/>
        <v>2026</v>
      </c>
      <c r="X1324" s="59">
        <f t="shared" si="832"/>
        <v>30798.15</v>
      </c>
      <c r="Y1324" s="59">
        <f t="shared" si="833"/>
        <v>35725.85</v>
      </c>
      <c r="Z1324" t="str">
        <f t="shared" si="804"/>
        <v>Vencido</v>
      </c>
      <c r="AA1324" s="39">
        <v>46081</v>
      </c>
      <c r="AB1324" s="33">
        <f t="shared" si="834"/>
        <v>2</v>
      </c>
      <c r="AC1324" s="33">
        <f t="shared" si="835"/>
        <v>9</v>
      </c>
      <c r="AD1324" s="33">
        <f t="shared" si="807"/>
        <v>16</v>
      </c>
      <c r="AE1324" s="36">
        <f t="shared" si="808"/>
        <v>30798.15</v>
      </c>
      <c r="AF1324" s="36">
        <f t="shared" si="809"/>
        <v>0</v>
      </c>
      <c r="AG1324" s="36">
        <f t="shared" si="810"/>
        <v>0</v>
      </c>
      <c r="AH1324" s="36">
        <f t="shared" si="811"/>
        <v>0</v>
      </c>
    </row>
    <row r="1325" spans="1:34" x14ac:dyDescent="0.35">
      <c r="A1325" s="31" t="s">
        <v>1252</v>
      </c>
      <c r="B1325" s="31" t="s">
        <v>1253</v>
      </c>
      <c r="C1325" s="31" t="s">
        <v>834</v>
      </c>
      <c r="D1325" s="31" t="s">
        <v>1254</v>
      </c>
      <c r="E1325" s="30">
        <v>46035</v>
      </c>
      <c r="F1325" s="30">
        <v>46065</v>
      </c>
      <c r="G1325" s="31" t="s">
        <v>401</v>
      </c>
      <c r="H1325" s="31">
        <v>-32233.5</v>
      </c>
      <c r="I1325" s="31">
        <v>-5157.3599999999997</v>
      </c>
      <c r="J1325" s="31">
        <v>-37390.86</v>
      </c>
      <c r="K1325" s="31">
        <v>-2088</v>
      </c>
      <c r="L1325" s="31">
        <v>2088</v>
      </c>
      <c r="M1325" s="31" t="s">
        <v>504</v>
      </c>
      <c r="N1325" s="31" t="s">
        <v>544</v>
      </c>
      <c r="P1325" s="65">
        <f t="shared" si="824"/>
        <v>30</v>
      </c>
      <c r="Q1325" t="str">
        <f t="shared" si="825"/>
        <v>Crédito</v>
      </c>
      <c r="R1325">
        <f t="shared" si="826"/>
        <v>12</v>
      </c>
      <c r="S1325">
        <f t="shared" si="827"/>
        <v>2</v>
      </c>
      <c r="T1325">
        <f t="shared" si="828"/>
        <v>2026</v>
      </c>
      <c r="U1325">
        <f t="shared" si="829"/>
        <v>13</v>
      </c>
      <c r="V1325">
        <f t="shared" si="830"/>
        <v>1</v>
      </c>
      <c r="W1325">
        <f t="shared" si="831"/>
        <v>2026</v>
      </c>
      <c r="X1325" s="59">
        <f t="shared" si="832"/>
        <v>32233.5</v>
      </c>
      <c r="Y1325" s="59">
        <f t="shared" si="833"/>
        <v>37390.86</v>
      </c>
      <c r="Z1325" t="str">
        <f t="shared" si="804"/>
        <v>Vencido</v>
      </c>
      <c r="AA1325" s="39">
        <v>46081</v>
      </c>
      <c r="AB1325" s="33">
        <f t="shared" si="834"/>
        <v>2</v>
      </c>
      <c r="AC1325" s="33">
        <f t="shared" si="835"/>
        <v>9</v>
      </c>
      <c r="AD1325" s="33">
        <f t="shared" si="807"/>
        <v>17</v>
      </c>
      <c r="AE1325" s="36">
        <f t="shared" si="808"/>
        <v>32233.5</v>
      </c>
      <c r="AF1325" s="36">
        <f t="shared" si="809"/>
        <v>0</v>
      </c>
      <c r="AG1325" s="36">
        <f t="shared" si="810"/>
        <v>0</v>
      </c>
      <c r="AH1325" s="36">
        <f t="shared" si="811"/>
        <v>0</v>
      </c>
    </row>
    <row r="1326" spans="1:34" x14ac:dyDescent="0.35">
      <c r="A1326" s="31" t="s">
        <v>1178</v>
      </c>
      <c r="B1326" s="31" t="s">
        <v>1179</v>
      </c>
      <c r="C1326" s="31" t="s">
        <v>834</v>
      </c>
      <c r="D1326" s="31" t="s">
        <v>1180</v>
      </c>
      <c r="E1326" s="30">
        <v>46036</v>
      </c>
      <c r="F1326" s="30">
        <v>46066</v>
      </c>
      <c r="G1326" s="31" t="s">
        <v>401</v>
      </c>
      <c r="H1326" s="31">
        <v>-64274.400000000001</v>
      </c>
      <c r="I1326" s="31">
        <v>-10283.9</v>
      </c>
      <c r="J1326" s="31">
        <v>-74558.3</v>
      </c>
      <c r="K1326" s="31">
        <v>-4176</v>
      </c>
      <c r="L1326" s="31">
        <v>4176</v>
      </c>
      <c r="M1326" s="31" t="s">
        <v>504</v>
      </c>
      <c r="N1326" s="31" t="s">
        <v>544</v>
      </c>
      <c r="P1326" s="65">
        <f t="shared" si="824"/>
        <v>30</v>
      </c>
      <c r="Q1326" t="str">
        <f t="shared" si="825"/>
        <v>Crédito</v>
      </c>
      <c r="R1326">
        <f t="shared" si="826"/>
        <v>13</v>
      </c>
      <c r="S1326">
        <f t="shared" si="827"/>
        <v>2</v>
      </c>
      <c r="T1326">
        <f t="shared" si="828"/>
        <v>2026</v>
      </c>
      <c r="U1326">
        <f t="shared" si="829"/>
        <v>14</v>
      </c>
      <c r="V1326">
        <f t="shared" si="830"/>
        <v>1</v>
      </c>
      <c r="W1326">
        <f t="shared" si="831"/>
        <v>2026</v>
      </c>
      <c r="X1326" s="59">
        <f t="shared" si="832"/>
        <v>64274.400000000001</v>
      </c>
      <c r="Y1326" s="59">
        <f t="shared" si="833"/>
        <v>74558.3</v>
      </c>
      <c r="Z1326" t="str">
        <f t="shared" si="804"/>
        <v>Vencido</v>
      </c>
      <c r="AA1326" s="39">
        <v>46081</v>
      </c>
      <c r="AB1326" s="33">
        <f t="shared" si="834"/>
        <v>2</v>
      </c>
      <c r="AC1326" s="33">
        <f t="shared" si="835"/>
        <v>9</v>
      </c>
      <c r="AD1326" s="33">
        <f t="shared" si="807"/>
        <v>16</v>
      </c>
      <c r="AE1326" s="36">
        <f t="shared" si="808"/>
        <v>64274.400000000001</v>
      </c>
      <c r="AF1326" s="36">
        <f t="shared" si="809"/>
        <v>0</v>
      </c>
      <c r="AG1326" s="36">
        <f t="shared" si="810"/>
        <v>0</v>
      </c>
      <c r="AH1326" s="36">
        <f t="shared" si="811"/>
        <v>0</v>
      </c>
    </row>
    <row r="1327" spans="1:34" x14ac:dyDescent="0.35">
      <c r="A1327" s="31" t="s">
        <v>1020</v>
      </c>
      <c r="B1327" s="31" t="s">
        <v>1021</v>
      </c>
      <c r="C1327" s="31" t="s">
        <v>644</v>
      </c>
      <c r="D1327" s="31" t="s">
        <v>784</v>
      </c>
      <c r="E1327" s="30">
        <v>46009</v>
      </c>
      <c r="F1327" s="30">
        <v>46069</v>
      </c>
      <c r="G1327" s="31" t="s">
        <v>401</v>
      </c>
      <c r="H1327" s="31">
        <v>-495227.34803449124</v>
      </c>
      <c r="I1327" s="31">
        <v>-79236.375685518593</v>
      </c>
      <c r="J1327" s="31">
        <v>-574463.72372000979</v>
      </c>
      <c r="K1327" s="31">
        <v>-72453.600000000006</v>
      </c>
      <c r="L1327" s="31">
        <v>72453.600000000006</v>
      </c>
      <c r="M1327" s="31" t="s">
        <v>504</v>
      </c>
      <c r="N1327" s="31" t="s">
        <v>544</v>
      </c>
      <c r="O1327" s="83"/>
      <c r="P1327" s="65">
        <f t="shared" si="824"/>
        <v>60</v>
      </c>
      <c r="Q1327" t="str">
        <f t="shared" si="825"/>
        <v>Crédito</v>
      </c>
      <c r="R1327">
        <f t="shared" si="826"/>
        <v>16</v>
      </c>
      <c r="S1327">
        <f t="shared" si="827"/>
        <v>2</v>
      </c>
      <c r="T1327">
        <f t="shared" si="828"/>
        <v>2026</v>
      </c>
      <c r="U1327">
        <f t="shared" si="829"/>
        <v>18</v>
      </c>
      <c r="V1327">
        <f t="shared" si="830"/>
        <v>12</v>
      </c>
      <c r="W1327">
        <f t="shared" si="831"/>
        <v>2025</v>
      </c>
      <c r="X1327" s="59">
        <f t="shared" si="832"/>
        <v>495227.34803449124</v>
      </c>
      <c r="Y1327" s="59">
        <f t="shared" si="833"/>
        <v>574463.72372000979</v>
      </c>
      <c r="Z1327" t="str">
        <f t="shared" si="804"/>
        <v>Vencido</v>
      </c>
      <c r="AA1327" s="39">
        <v>46081</v>
      </c>
      <c r="AB1327" s="33">
        <f t="shared" si="834"/>
        <v>2</v>
      </c>
      <c r="AC1327" s="33">
        <f t="shared" si="835"/>
        <v>9</v>
      </c>
      <c r="AD1327" s="33">
        <f t="shared" si="807"/>
        <v>13</v>
      </c>
      <c r="AE1327" s="36">
        <f t="shared" si="808"/>
        <v>495227.34803449124</v>
      </c>
      <c r="AF1327" s="36">
        <f t="shared" si="809"/>
        <v>0</v>
      </c>
      <c r="AG1327" s="36">
        <f t="shared" si="810"/>
        <v>0</v>
      </c>
      <c r="AH1327" s="36">
        <f t="shared" si="811"/>
        <v>0</v>
      </c>
    </row>
    <row r="1328" spans="1:34" x14ac:dyDescent="0.35">
      <c r="A1328" s="31" t="s">
        <v>955</v>
      </c>
      <c r="B1328" s="31" t="s">
        <v>956</v>
      </c>
      <c r="C1328" s="31" t="s">
        <v>545</v>
      </c>
      <c r="D1328" s="31" t="s">
        <v>957</v>
      </c>
      <c r="E1328" s="30">
        <v>45932</v>
      </c>
      <c r="F1328" s="30">
        <v>45962</v>
      </c>
      <c r="G1328" s="31" t="s">
        <v>395</v>
      </c>
      <c r="H1328" s="31">
        <v>-14985</v>
      </c>
      <c r="I1328" s="31">
        <v>-2397.6</v>
      </c>
      <c r="J1328" s="31">
        <v>-17382.599999999999</v>
      </c>
      <c r="K1328" s="31">
        <v>-17382.599999999999</v>
      </c>
      <c r="L1328" s="31">
        <v>17382.599999999999</v>
      </c>
      <c r="M1328" s="31" t="s">
        <v>504</v>
      </c>
      <c r="N1328" s="31" t="s">
        <v>544</v>
      </c>
      <c r="P1328" s="65">
        <f t="shared" si="824"/>
        <v>30</v>
      </c>
      <c r="Q1328" t="str">
        <f t="shared" si="825"/>
        <v>Crédito</v>
      </c>
      <c r="R1328">
        <f t="shared" si="826"/>
        <v>1</v>
      </c>
      <c r="S1328">
        <f t="shared" si="827"/>
        <v>11</v>
      </c>
      <c r="T1328">
        <f t="shared" si="828"/>
        <v>2025</v>
      </c>
      <c r="U1328">
        <f t="shared" si="829"/>
        <v>2</v>
      </c>
      <c r="V1328">
        <f t="shared" si="830"/>
        <v>10</v>
      </c>
      <c r="W1328">
        <f t="shared" si="831"/>
        <v>2025</v>
      </c>
      <c r="X1328" s="59">
        <f t="shared" si="832"/>
        <v>14985</v>
      </c>
      <c r="Y1328" s="59">
        <f t="shared" si="833"/>
        <v>17382.599999999999</v>
      </c>
      <c r="Z1328" t="str">
        <f t="shared" si="804"/>
        <v>Vencido</v>
      </c>
      <c r="AA1328" s="39">
        <v>46081</v>
      </c>
      <c r="AB1328" s="33">
        <f t="shared" si="834"/>
        <v>2</v>
      </c>
      <c r="AC1328" s="33">
        <f t="shared" si="835"/>
        <v>9</v>
      </c>
      <c r="AD1328" s="33">
        <f t="shared" si="807"/>
        <v>120</v>
      </c>
      <c r="AE1328" s="36">
        <f t="shared" si="808"/>
        <v>0</v>
      </c>
      <c r="AF1328" s="36">
        <f t="shared" si="809"/>
        <v>0</v>
      </c>
      <c r="AG1328" s="36">
        <f t="shared" si="810"/>
        <v>14985</v>
      </c>
      <c r="AH1328" s="36">
        <f t="shared" si="811"/>
        <v>0</v>
      </c>
    </row>
    <row r="1329" spans="1:34" x14ac:dyDescent="0.35">
      <c r="A1329" s="31" t="s">
        <v>947</v>
      </c>
      <c r="B1329" s="31" t="s">
        <v>948</v>
      </c>
      <c r="C1329" s="31" t="s">
        <v>545</v>
      </c>
      <c r="D1329" s="31" t="s">
        <v>949</v>
      </c>
      <c r="E1329" s="30">
        <v>45927</v>
      </c>
      <c r="F1329" s="30">
        <v>45957</v>
      </c>
      <c r="G1329" s="31" t="s">
        <v>395</v>
      </c>
      <c r="H1329" s="31">
        <v>-7600</v>
      </c>
      <c r="I1329" s="31">
        <v>-1216</v>
      </c>
      <c r="J1329" s="31">
        <v>-8816</v>
      </c>
      <c r="K1329" s="31">
        <v>-8816</v>
      </c>
      <c r="L1329" s="31">
        <v>8816</v>
      </c>
      <c r="M1329" s="31" t="s">
        <v>504</v>
      </c>
      <c r="N1329" s="31" t="s">
        <v>544</v>
      </c>
      <c r="P1329" s="65">
        <f t="shared" si="824"/>
        <v>30</v>
      </c>
      <c r="Q1329" t="str">
        <f t="shared" si="825"/>
        <v>Crédito</v>
      </c>
      <c r="R1329">
        <f t="shared" si="826"/>
        <v>27</v>
      </c>
      <c r="S1329">
        <f t="shared" si="827"/>
        <v>10</v>
      </c>
      <c r="T1329">
        <f t="shared" si="828"/>
        <v>2025</v>
      </c>
      <c r="U1329">
        <f t="shared" si="829"/>
        <v>27</v>
      </c>
      <c r="V1329">
        <f t="shared" si="830"/>
        <v>9</v>
      </c>
      <c r="W1329">
        <f t="shared" si="831"/>
        <v>2025</v>
      </c>
      <c r="X1329" s="59">
        <f t="shared" si="832"/>
        <v>7600</v>
      </c>
      <c r="Y1329" s="59">
        <f t="shared" si="833"/>
        <v>8816</v>
      </c>
      <c r="Z1329" t="str">
        <f t="shared" si="804"/>
        <v>Vencido</v>
      </c>
      <c r="AA1329" s="39">
        <v>46081</v>
      </c>
      <c r="AB1329" s="33">
        <f t="shared" si="834"/>
        <v>2</v>
      </c>
      <c r="AC1329" s="33">
        <f t="shared" si="835"/>
        <v>9</v>
      </c>
      <c r="AD1329" s="33">
        <f t="shared" si="807"/>
        <v>125</v>
      </c>
      <c r="AE1329" s="36">
        <f t="shared" si="808"/>
        <v>0</v>
      </c>
      <c r="AF1329" s="36">
        <f t="shared" si="809"/>
        <v>0</v>
      </c>
      <c r="AG1329" s="36">
        <f t="shared" si="810"/>
        <v>7600</v>
      </c>
      <c r="AH1329" s="36">
        <f t="shared" si="811"/>
        <v>0</v>
      </c>
    </row>
    <row r="1330" spans="1:34" x14ac:dyDescent="0.35">
      <c r="A1330" s="31" t="s">
        <v>950</v>
      </c>
      <c r="B1330" s="31" t="s">
        <v>951</v>
      </c>
      <c r="C1330" s="31" t="s">
        <v>920</v>
      </c>
      <c r="D1330" s="31" t="s">
        <v>952</v>
      </c>
      <c r="E1330" s="30">
        <v>45924</v>
      </c>
      <c r="F1330" s="30">
        <v>45954</v>
      </c>
      <c r="G1330" s="31" t="s">
        <v>395</v>
      </c>
      <c r="H1330" s="31">
        <v>-2499.98</v>
      </c>
      <c r="I1330" s="31"/>
      <c r="J1330" s="31">
        <v>-2499.98</v>
      </c>
      <c r="K1330" s="31">
        <v>-2499.98</v>
      </c>
      <c r="L1330" s="31">
        <v>2499.98</v>
      </c>
      <c r="M1330" s="31" t="s">
        <v>504</v>
      </c>
      <c r="N1330" s="31" t="s">
        <v>544</v>
      </c>
      <c r="P1330" s="65">
        <f t="shared" si="824"/>
        <v>30</v>
      </c>
      <c r="Q1330" t="str">
        <f t="shared" si="825"/>
        <v>Crédito</v>
      </c>
      <c r="R1330">
        <f t="shared" si="826"/>
        <v>24</v>
      </c>
      <c r="S1330">
        <f t="shared" si="827"/>
        <v>10</v>
      </c>
      <c r="T1330">
        <f t="shared" si="828"/>
        <v>2025</v>
      </c>
      <c r="U1330">
        <f t="shared" si="829"/>
        <v>24</v>
      </c>
      <c r="V1330">
        <f t="shared" si="830"/>
        <v>9</v>
      </c>
      <c r="W1330">
        <f t="shared" si="831"/>
        <v>2025</v>
      </c>
      <c r="X1330" s="59">
        <f t="shared" si="832"/>
        <v>2499.98</v>
      </c>
      <c r="Y1330" s="59">
        <f t="shared" si="833"/>
        <v>2499.98</v>
      </c>
      <c r="Z1330" t="str">
        <f t="shared" si="804"/>
        <v>Vencido</v>
      </c>
      <c r="AA1330" s="39">
        <v>46081</v>
      </c>
      <c r="AB1330" s="33">
        <f t="shared" si="834"/>
        <v>2</v>
      </c>
      <c r="AC1330" s="33">
        <f t="shared" si="835"/>
        <v>9</v>
      </c>
      <c r="AD1330" s="33">
        <f t="shared" si="807"/>
        <v>128</v>
      </c>
      <c r="AE1330" s="36">
        <f t="shared" si="808"/>
        <v>0</v>
      </c>
      <c r="AF1330" s="36">
        <f t="shared" si="809"/>
        <v>0</v>
      </c>
      <c r="AG1330" s="36">
        <f t="shared" si="810"/>
        <v>2499.98</v>
      </c>
      <c r="AH1330" s="36">
        <f t="shared" si="811"/>
        <v>0</v>
      </c>
    </row>
    <row r="1331" spans="1:34" x14ac:dyDescent="0.35">
      <c r="A1331" s="31" t="s">
        <v>938</v>
      </c>
      <c r="B1331" s="31" t="s">
        <v>939</v>
      </c>
      <c r="C1331" s="31" t="s">
        <v>545</v>
      </c>
      <c r="D1331" s="31" t="s">
        <v>940</v>
      </c>
      <c r="E1331" s="30">
        <v>45923</v>
      </c>
      <c r="F1331" s="30">
        <v>45953</v>
      </c>
      <c r="G1331" s="31" t="s">
        <v>401</v>
      </c>
      <c r="H1331" s="31">
        <v>-23857.03</v>
      </c>
      <c r="I1331" s="31">
        <v>-3817.12</v>
      </c>
      <c r="J1331" s="31">
        <v>-27674.15</v>
      </c>
      <c r="K1331" s="31">
        <v>-1503.36</v>
      </c>
      <c r="L1331" s="31">
        <v>1503.36</v>
      </c>
      <c r="M1331" s="31" t="s">
        <v>504</v>
      </c>
      <c r="N1331" s="31" t="s">
        <v>544</v>
      </c>
      <c r="P1331" s="65">
        <f t="shared" si="824"/>
        <v>30</v>
      </c>
      <c r="Q1331" t="str">
        <f t="shared" si="825"/>
        <v>Crédito</v>
      </c>
      <c r="R1331">
        <f t="shared" si="826"/>
        <v>23</v>
      </c>
      <c r="S1331">
        <f t="shared" si="827"/>
        <v>10</v>
      </c>
      <c r="T1331">
        <f t="shared" si="828"/>
        <v>2025</v>
      </c>
      <c r="U1331">
        <f t="shared" si="829"/>
        <v>23</v>
      </c>
      <c r="V1331">
        <f t="shared" si="830"/>
        <v>9</v>
      </c>
      <c r="W1331">
        <f t="shared" si="831"/>
        <v>2025</v>
      </c>
      <c r="X1331" s="59">
        <f t="shared" si="832"/>
        <v>23857.03</v>
      </c>
      <c r="Y1331" s="59">
        <f t="shared" si="833"/>
        <v>27674.15</v>
      </c>
      <c r="Z1331" t="str">
        <f t="shared" si="804"/>
        <v>Vencido</v>
      </c>
      <c r="AA1331" s="39">
        <v>46081</v>
      </c>
      <c r="AB1331" s="33">
        <f t="shared" si="834"/>
        <v>2</v>
      </c>
      <c r="AC1331" s="33">
        <f t="shared" si="835"/>
        <v>9</v>
      </c>
      <c r="AD1331" s="33">
        <f t="shared" si="807"/>
        <v>129</v>
      </c>
      <c r="AE1331" s="36">
        <f t="shared" si="808"/>
        <v>0</v>
      </c>
      <c r="AF1331" s="36">
        <f t="shared" si="809"/>
        <v>0</v>
      </c>
      <c r="AG1331" s="36">
        <f t="shared" si="810"/>
        <v>23857.03</v>
      </c>
      <c r="AH1331" s="36">
        <f t="shared" si="811"/>
        <v>0</v>
      </c>
    </row>
    <row r="1332" spans="1:34" x14ac:dyDescent="0.35">
      <c r="A1332" s="31" t="s">
        <v>927</v>
      </c>
      <c r="B1332" s="31" t="s">
        <v>928</v>
      </c>
      <c r="C1332" s="31" t="s">
        <v>545</v>
      </c>
      <c r="D1332" s="31" t="s">
        <v>929</v>
      </c>
      <c r="E1332" s="30">
        <v>45905</v>
      </c>
      <c r="F1332" s="30">
        <v>45935</v>
      </c>
      <c r="G1332" s="31" t="s">
        <v>401</v>
      </c>
      <c r="H1332" s="31">
        <v>-7240.47</v>
      </c>
      <c r="I1332" s="31">
        <v>-1158.48</v>
      </c>
      <c r="J1332" s="31">
        <v>-8398.9500000000007</v>
      </c>
      <c r="K1332" s="31">
        <v>-447.76</v>
      </c>
      <c r="L1332" s="31">
        <v>447.76</v>
      </c>
      <c r="M1332" s="31" t="s">
        <v>504</v>
      </c>
      <c r="N1332" s="31" t="s">
        <v>544</v>
      </c>
      <c r="P1332" s="65">
        <f t="shared" si="824"/>
        <v>30</v>
      </c>
      <c r="Q1332" t="str">
        <f t="shared" si="825"/>
        <v>Crédito</v>
      </c>
      <c r="R1332">
        <f t="shared" si="826"/>
        <v>5</v>
      </c>
      <c r="S1332">
        <f t="shared" si="827"/>
        <v>10</v>
      </c>
      <c r="T1332">
        <f t="shared" si="828"/>
        <v>2025</v>
      </c>
      <c r="U1332">
        <f t="shared" si="829"/>
        <v>5</v>
      </c>
      <c r="V1332">
        <f t="shared" si="830"/>
        <v>9</v>
      </c>
      <c r="W1332">
        <f t="shared" si="831"/>
        <v>2025</v>
      </c>
      <c r="X1332" s="59">
        <f t="shared" si="832"/>
        <v>7240.47</v>
      </c>
      <c r="Y1332" s="59">
        <f t="shared" si="833"/>
        <v>8398.9500000000007</v>
      </c>
      <c r="Z1332" t="str">
        <f t="shared" si="804"/>
        <v>Vencido</v>
      </c>
      <c r="AA1332" s="39">
        <v>46081</v>
      </c>
      <c r="AB1332" s="33">
        <f t="shared" si="834"/>
        <v>2</v>
      </c>
      <c r="AC1332" s="33">
        <f t="shared" si="835"/>
        <v>9</v>
      </c>
      <c r="AD1332" s="33">
        <f t="shared" si="807"/>
        <v>147</v>
      </c>
      <c r="AE1332" s="36">
        <f t="shared" si="808"/>
        <v>0</v>
      </c>
      <c r="AF1332" s="36">
        <f t="shared" si="809"/>
        <v>0</v>
      </c>
      <c r="AG1332" s="36">
        <f t="shared" si="810"/>
        <v>7240.47</v>
      </c>
      <c r="AH1332" s="36">
        <f t="shared" si="811"/>
        <v>0</v>
      </c>
    </row>
    <row r="1333" spans="1:34" x14ac:dyDescent="0.35">
      <c r="A1333" s="31" t="s">
        <v>930</v>
      </c>
      <c r="B1333" s="31" t="s">
        <v>928</v>
      </c>
      <c r="C1333" s="31" t="s">
        <v>545</v>
      </c>
      <c r="D1333" s="31" t="s">
        <v>931</v>
      </c>
      <c r="E1333" s="30">
        <v>45904</v>
      </c>
      <c r="F1333" s="30">
        <v>45934</v>
      </c>
      <c r="G1333" s="31" t="s">
        <v>401</v>
      </c>
      <c r="H1333" s="31">
        <v>-21639.89</v>
      </c>
      <c r="I1333" s="31">
        <v>-3462.38</v>
      </c>
      <c r="J1333" s="31">
        <v>-25102.27</v>
      </c>
      <c r="K1333" s="31">
        <v>-1343.28</v>
      </c>
      <c r="L1333" s="31">
        <v>1343.28</v>
      </c>
      <c r="M1333" s="31" t="s">
        <v>504</v>
      </c>
      <c r="N1333" s="31" t="s">
        <v>544</v>
      </c>
      <c r="P1333" s="65">
        <f t="shared" si="824"/>
        <v>30</v>
      </c>
      <c r="Q1333" t="str">
        <f t="shared" si="825"/>
        <v>Crédito</v>
      </c>
      <c r="R1333">
        <f t="shared" si="826"/>
        <v>4</v>
      </c>
      <c r="S1333">
        <f t="shared" si="827"/>
        <v>10</v>
      </c>
      <c r="T1333">
        <f t="shared" si="828"/>
        <v>2025</v>
      </c>
      <c r="U1333">
        <f t="shared" si="829"/>
        <v>4</v>
      </c>
      <c r="V1333">
        <f t="shared" si="830"/>
        <v>9</v>
      </c>
      <c r="W1333">
        <f t="shared" si="831"/>
        <v>2025</v>
      </c>
      <c r="X1333" s="59">
        <f t="shared" si="832"/>
        <v>21639.89</v>
      </c>
      <c r="Y1333" s="59">
        <f t="shared" si="833"/>
        <v>25102.27</v>
      </c>
      <c r="Z1333" t="str">
        <f t="shared" si="804"/>
        <v>Vencido</v>
      </c>
      <c r="AA1333" s="39">
        <v>46081</v>
      </c>
      <c r="AB1333" s="33">
        <f t="shared" si="834"/>
        <v>2</v>
      </c>
      <c r="AC1333" s="33">
        <f t="shared" si="835"/>
        <v>9</v>
      </c>
      <c r="AD1333" s="33">
        <f t="shared" si="807"/>
        <v>148</v>
      </c>
      <c r="AE1333" s="36">
        <f t="shared" si="808"/>
        <v>0</v>
      </c>
      <c r="AF1333" s="36">
        <f t="shared" si="809"/>
        <v>0</v>
      </c>
      <c r="AG1333" s="36">
        <f t="shared" si="810"/>
        <v>21639.89</v>
      </c>
      <c r="AH1333" s="36">
        <f t="shared" si="811"/>
        <v>0</v>
      </c>
    </row>
    <row r="1334" spans="1:34" x14ac:dyDescent="0.35">
      <c r="A1334" s="31" t="s">
        <v>932</v>
      </c>
      <c r="B1334" s="31" t="s">
        <v>933</v>
      </c>
      <c r="C1334" s="31" t="s">
        <v>920</v>
      </c>
      <c r="D1334" s="31" t="s">
        <v>934</v>
      </c>
      <c r="E1334" s="30">
        <v>45909</v>
      </c>
      <c r="F1334" s="30">
        <v>45939</v>
      </c>
      <c r="G1334" s="31" t="s">
        <v>395</v>
      </c>
      <c r="H1334" s="31">
        <v>-5000</v>
      </c>
      <c r="I1334" s="31"/>
      <c r="J1334" s="31">
        <v>-5000</v>
      </c>
      <c r="K1334" s="31">
        <v>-5000</v>
      </c>
      <c r="L1334" s="31">
        <v>5000</v>
      </c>
      <c r="M1334" s="31" t="s">
        <v>504</v>
      </c>
      <c r="N1334" s="31" t="s">
        <v>544</v>
      </c>
      <c r="P1334" s="65">
        <f t="shared" si="824"/>
        <v>30</v>
      </c>
      <c r="Q1334" t="str">
        <f t="shared" si="825"/>
        <v>Crédito</v>
      </c>
      <c r="R1334">
        <f t="shared" si="826"/>
        <v>9</v>
      </c>
      <c r="S1334">
        <f t="shared" si="827"/>
        <v>10</v>
      </c>
      <c r="T1334">
        <f t="shared" si="828"/>
        <v>2025</v>
      </c>
      <c r="U1334">
        <f t="shared" si="829"/>
        <v>9</v>
      </c>
      <c r="V1334">
        <f t="shared" si="830"/>
        <v>9</v>
      </c>
      <c r="W1334">
        <f t="shared" si="831"/>
        <v>2025</v>
      </c>
      <c r="X1334" s="59">
        <f t="shared" si="832"/>
        <v>5000</v>
      </c>
      <c r="Y1334" s="59">
        <f t="shared" si="833"/>
        <v>5000</v>
      </c>
      <c r="Z1334" t="str">
        <f t="shared" si="804"/>
        <v>Vencido</v>
      </c>
      <c r="AA1334" s="39">
        <v>46081</v>
      </c>
      <c r="AB1334" s="33">
        <f t="shared" si="834"/>
        <v>2</v>
      </c>
      <c r="AC1334" s="33">
        <f t="shared" si="835"/>
        <v>9</v>
      </c>
      <c r="AD1334" s="33">
        <f t="shared" si="807"/>
        <v>143</v>
      </c>
      <c r="AE1334" s="36">
        <f t="shared" si="808"/>
        <v>0</v>
      </c>
      <c r="AF1334" s="36">
        <f t="shared" si="809"/>
        <v>0</v>
      </c>
      <c r="AG1334" s="36">
        <f t="shared" si="810"/>
        <v>5000</v>
      </c>
      <c r="AH1334" s="36">
        <f t="shared" si="811"/>
        <v>0</v>
      </c>
    </row>
    <row r="1335" spans="1:34" x14ac:dyDescent="0.35">
      <c r="A1335" s="13" t="s">
        <v>923</v>
      </c>
      <c r="B1335" s="13" t="s">
        <v>924</v>
      </c>
      <c r="C1335" s="13" t="s">
        <v>545</v>
      </c>
      <c r="D1335" s="13" t="s">
        <v>925</v>
      </c>
      <c r="E1335" s="70">
        <v>45903</v>
      </c>
      <c r="F1335" s="70">
        <v>45933</v>
      </c>
      <c r="G1335" s="13" t="s">
        <v>401</v>
      </c>
      <c r="H1335" s="13">
        <v>-24244.53</v>
      </c>
      <c r="I1335" s="13">
        <v>-3879.12</v>
      </c>
      <c r="J1335" s="13">
        <v>-28123.65</v>
      </c>
      <c r="K1335" s="13">
        <v>-1503.36</v>
      </c>
      <c r="L1335" s="13">
        <v>1503.36</v>
      </c>
      <c r="M1335" s="13" t="s">
        <v>504</v>
      </c>
      <c r="N1335" s="31" t="s">
        <v>544</v>
      </c>
      <c r="P1335" s="65">
        <f t="shared" si="824"/>
        <v>30</v>
      </c>
      <c r="Q1335" t="str">
        <f t="shared" si="825"/>
        <v>Crédito</v>
      </c>
      <c r="R1335">
        <f t="shared" si="826"/>
        <v>3</v>
      </c>
      <c r="S1335">
        <f t="shared" si="827"/>
        <v>10</v>
      </c>
      <c r="T1335">
        <f t="shared" si="828"/>
        <v>2025</v>
      </c>
      <c r="U1335">
        <f t="shared" si="829"/>
        <v>3</v>
      </c>
      <c r="V1335">
        <f t="shared" si="830"/>
        <v>9</v>
      </c>
      <c r="W1335">
        <f t="shared" si="831"/>
        <v>2025</v>
      </c>
      <c r="X1335" s="59">
        <f t="shared" si="832"/>
        <v>24244.53</v>
      </c>
      <c r="Y1335" s="59">
        <f t="shared" si="833"/>
        <v>28123.65</v>
      </c>
      <c r="Z1335" t="str">
        <f t="shared" si="804"/>
        <v>Vencido</v>
      </c>
      <c r="AA1335" s="39">
        <v>46081</v>
      </c>
      <c r="AB1335" s="33">
        <f t="shared" si="834"/>
        <v>2</v>
      </c>
      <c r="AC1335" s="33">
        <f t="shared" si="835"/>
        <v>9</v>
      </c>
      <c r="AD1335" s="33">
        <f t="shared" si="807"/>
        <v>149</v>
      </c>
      <c r="AE1335" s="36">
        <f t="shared" si="808"/>
        <v>0</v>
      </c>
      <c r="AF1335" s="36">
        <f t="shared" si="809"/>
        <v>0</v>
      </c>
      <c r="AG1335" s="36">
        <f t="shared" si="810"/>
        <v>24244.53</v>
      </c>
      <c r="AH1335" s="36">
        <f t="shared" si="811"/>
        <v>0</v>
      </c>
    </row>
    <row r="1336" spans="1:34" x14ac:dyDescent="0.35">
      <c r="A1336" s="13" t="s">
        <v>905</v>
      </c>
      <c r="B1336" s="13" t="s">
        <v>906</v>
      </c>
      <c r="C1336" s="13" t="s">
        <v>545</v>
      </c>
      <c r="D1336" s="13" t="s">
        <v>907</v>
      </c>
      <c r="E1336" s="70">
        <v>45888</v>
      </c>
      <c r="F1336" s="70">
        <v>45918</v>
      </c>
      <c r="G1336" s="13" t="s">
        <v>395</v>
      </c>
      <c r="H1336" s="13">
        <v>-12600</v>
      </c>
      <c r="I1336" s="13">
        <v>-2016</v>
      </c>
      <c r="J1336" s="13">
        <v>-14616</v>
      </c>
      <c r="K1336" s="13">
        <v>-14616</v>
      </c>
      <c r="L1336" s="13">
        <v>14616</v>
      </c>
      <c r="M1336" s="13" t="s">
        <v>504</v>
      </c>
      <c r="N1336" s="31" t="s">
        <v>544</v>
      </c>
      <c r="P1336" s="65">
        <f t="shared" si="824"/>
        <v>30</v>
      </c>
      <c r="Q1336" t="str">
        <f t="shared" si="825"/>
        <v>Crédito</v>
      </c>
      <c r="R1336">
        <f t="shared" si="826"/>
        <v>18</v>
      </c>
      <c r="S1336">
        <f t="shared" si="827"/>
        <v>9</v>
      </c>
      <c r="T1336">
        <f t="shared" si="828"/>
        <v>2025</v>
      </c>
      <c r="U1336">
        <f t="shared" si="829"/>
        <v>19</v>
      </c>
      <c r="V1336">
        <f t="shared" si="830"/>
        <v>8</v>
      </c>
      <c r="W1336">
        <f t="shared" si="831"/>
        <v>2025</v>
      </c>
      <c r="X1336" s="59">
        <f t="shared" si="832"/>
        <v>12600</v>
      </c>
      <c r="Y1336" s="59">
        <f t="shared" si="833"/>
        <v>14616</v>
      </c>
      <c r="Z1336" t="str">
        <f t="shared" si="804"/>
        <v>Vencido</v>
      </c>
      <c r="AA1336" s="39">
        <v>46081</v>
      </c>
      <c r="AB1336" s="33">
        <f t="shared" si="834"/>
        <v>2</v>
      </c>
      <c r="AC1336" s="33">
        <f t="shared" si="835"/>
        <v>9</v>
      </c>
      <c r="AD1336" s="33">
        <f t="shared" si="807"/>
        <v>164</v>
      </c>
      <c r="AE1336" s="36">
        <f t="shared" si="808"/>
        <v>0</v>
      </c>
      <c r="AF1336" s="36">
        <f t="shared" si="809"/>
        <v>0</v>
      </c>
      <c r="AG1336" s="36">
        <f t="shared" si="810"/>
        <v>12600</v>
      </c>
      <c r="AH1336" s="36">
        <f t="shared" si="811"/>
        <v>0</v>
      </c>
    </row>
    <row r="1337" spans="1:34" x14ac:dyDescent="0.35">
      <c r="A1337" s="13" t="s">
        <v>908</v>
      </c>
      <c r="B1337" s="13" t="s">
        <v>909</v>
      </c>
      <c r="C1337" s="13" t="s">
        <v>545</v>
      </c>
      <c r="D1337" s="13" t="s">
        <v>910</v>
      </c>
      <c r="E1337" s="70">
        <v>45888</v>
      </c>
      <c r="F1337" s="70">
        <v>45918</v>
      </c>
      <c r="G1337" s="13" t="s">
        <v>395</v>
      </c>
      <c r="H1337" s="13">
        <v>-21000</v>
      </c>
      <c r="I1337" s="13">
        <v>-3360</v>
      </c>
      <c r="J1337" s="13">
        <v>-24360</v>
      </c>
      <c r="K1337" s="13">
        <v>-24360</v>
      </c>
      <c r="L1337" s="13">
        <v>24360</v>
      </c>
      <c r="M1337" s="13" t="s">
        <v>504</v>
      </c>
      <c r="N1337" s="31" t="s">
        <v>544</v>
      </c>
      <c r="P1337" s="65">
        <f t="shared" si="824"/>
        <v>30</v>
      </c>
      <c r="Q1337" t="str">
        <f t="shared" si="825"/>
        <v>Crédito</v>
      </c>
      <c r="R1337">
        <f t="shared" si="826"/>
        <v>18</v>
      </c>
      <c r="S1337">
        <f t="shared" si="827"/>
        <v>9</v>
      </c>
      <c r="T1337">
        <f t="shared" si="828"/>
        <v>2025</v>
      </c>
      <c r="U1337">
        <f t="shared" si="829"/>
        <v>19</v>
      </c>
      <c r="V1337">
        <f t="shared" si="830"/>
        <v>8</v>
      </c>
      <c r="W1337">
        <f t="shared" si="831"/>
        <v>2025</v>
      </c>
      <c r="X1337" s="59">
        <f t="shared" si="832"/>
        <v>21000</v>
      </c>
      <c r="Y1337" s="59">
        <f t="shared" si="833"/>
        <v>24360</v>
      </c>
      <c r="Z1337" t="str">
        <f t="shared" si="804"/>
        <v>Vencido</v>
      </c>
      <c r="AA1337" s="39">
        <v>46081</v>
      </c>
      <c r="AB1337" s="33">
        <f t="shared" si="834"/>
        <v>2</v>
      </c>
      <c r="AC1337" s="33">
        <f t="shared" si="835"/>
        <v>9</v>
      </c>
      <c r="AD1337" s="33">
        <f t="shared" si="807"/>
        <v>164</v>
      </c>
      <c r="AE1337" s="36">
        <f t="shared" si="808"/>
        <v>0</v>
      </c>
      <c r="AF1337" s="36">
        <f t="shared" si="809"/>
        <v>0</v>
      </c>
      <c r="AG1337" s="36">
        <f t="shared" si="810"/>
        <v>21000</v>
      </c>
      <c r="AH1337" s="36">
        <f t="shared" si="811"/>
        <v>0</v>
      </c>
    </row>
    <row r="1338" spans="1:34" x14ac:dyDescent="0.35">
      <c r="A1338" s="13" t="s">
        <v>911</v>
      </c>
      <c r="B1338" s="13" t="s">
        <v>912</v>
      </c>
      <c r="C1338" s="13" t="s">
        <v>545</v>
      </c>
      <c r="D1338" s="13" t="s">
        <v>913</v>
      </c>
      <c r="E1338" s="70">
        <v>45881</v>
      </c>
      <c r="F1338" s="70">
        <v>45911</v>
      </c>
      <c r="G1338" s="13" t="s">
        <v>395</v>
      </c>
      <c r="H1338" s="13">
        <v>-7600</v>
      </c>
      <c r="I1338" s="13">
        <v>-1216</v>
      </c>
      <c r="J1338" s="13">
        <v>-8816</v>
      </c>
      <c r="K1338" s="13">
        <v>-8816</v>
      </c>
      <c r="L1338" s="13">
        <v>8816</v>
      </c>
      <c r="M1338" s="13" t="s">
        <v>504</v>
      </c>
      <c r="N1338" s="31" t="s">
        <v>544</v>
      </c>
      <c r="P1338" s="65">
        <f t="shared" si="824"/>
        <v>30</v>
      </c>
      <c r="Q1338" t="str">
        <f t="shared" si="825"/>
        <v>Crédito</v>
      </c>
      <c r="R1338">
        <f t="shared" si="826"/>
        <v>11</v>
      </c>
      <c r="S1338">
        <f t="shared" si="827"/>
        <v>9</v>
      </c>
      <c r="T1338">
        <f t="shared" si="828"/>
        <v>2025</v>
      </c>
      <c r="U1338">
        <f t="shared" si="829"/>
        <v>12</v>
      </c>
      <c r="V1338">
        <f t="shared" si="830"/>
        <v>8</v>
      </c>
      <c r="W1338">
        <f t="shared" si="831"/>
        <v>2025</v>
      </c>
      <c r="X1338" s="59">
        <f t="shared" si="832"/>
        <v>7600</v>
      </c>
      <c r="Y1338" s="59">
        <f t="shared" si="833"/>
        <v>8816</v>
      </c>
      <c r="Z1338" t="str">
        <f t="shared" si="804"/>
        <v>Vencido</v>
      </c>
      <c r="AA1338" s="39">
        <v>46081</v>
      </c>
      <c r="AB1338" s="33">
        <f t="shared" si="834"/>
        <v>2</v>
      </c>
      <c r="AC1338" s="33">
        <f t="shared" si="835"/>
        <v>9</v>
      </c>
      <c r="AD1338" s="33">
        <f t="shared" si="807"/>
        <v>171</v>
      </c>
      <c r="AE1338" s="36">
        <f t="shared" si="808"/>
        <v>0</v>
      </c>
      <c r="AF1338" s="36">
        <f t="shared" si="809"/>
        <v>0</v>
      </c>
      <c r="AG1338" s="36">
        <f t="shared" si="810"/>
        <v>7600</v>
      </c>
      <c r="AH1338" s="36">
        <f t="shared" si="811"/>
        <v>0</v>
      </c>
    </row>
    <row r="1339" spans="1:34" x14ac:dyDescent="0.35">
      <c r="A1339" s="13" t="s">
        <v>914</v>
      </c>
      <c r="B1339" s="13" t="s">
        <v>915</v>
      </c>
      <c r="C1339" s="13" t="s">
        <v>545</v>
      </c>
      <c r="D1339" s="13" t="s">
        <v>916</v>
      </c>
      <c r="E1339" s="70">
        <v>45883</v>
      </c>
      <c r="F1339" s="70">
        <v>45913</v>
      </c>
      <c r="G1339" s="13" t="s">
        <v>401</v>
      </c>
      <c r="H1339" s="13">
        <v>-7416.85</v>
      </c>
      <c r="I1339" s="13">
        <v>-1186.7</v>
      </c>
      <c r="J1339" s="13">
        <v>-8603.5499999999993</v>
      </c>
      <c r="K1339" s="13">
        <v>-461.68</v>
      </c>
      <c r="L1339" s="13">
        <v>461.68</v>
      </c>
      <c r="M1339" s="13" t="s">
        <v>504</v>
      </c>
      <c r="N1339" s="31" t="s">
        <v>544</v>
      </c>
      <c r="P1339" s="65">
        <f t="shared" si="824"/>
        <v>30</v>
      </c>
      <c r="Q1339" t="str">
        <f t="shared" si="825"/>
        <v>Crédito</v>
      </c>
      <c r="R1339">
        <f t="shared" si="826"/>
        <v>13</v>
      </c>
      <c r="S1339">
        <f t="shared" si="827"/>
        <v>9</v>
      </c>
      <c r="T1339">
        <f t="shared" si="828"/>
        <v>2025</v>
      </c>
      <c r="U1339">
        <f t="shared" si="829"/>
        <v>14</v>
      </c>
      <c r="V1339">
        <f t="shared" si="830"/>
        <v>8</v>
      </c>
      <c r="W1339">
        <f t="shared" si="831"/>
        <v>2025</v>
      </c>
      <c r="X1339" s="59">
        <f t="shared" si="832"/>
        <v>7416.85</v>
      </c>
      <c r="Y1339" s="59">
        <f t="shared" si="833"/>
        <v>8603.5499999999993</v>
      </c>
      <c r="Z1339" t="str">
        <f t="shared" si="804"/>
        <v>Vencido</v>
      </c>
      <c r="AA1339" s="39">
        <v>46081</v>
      </c>
      <c r="AB1339" s="33">
        <f t="shared" si="834"/>
        <v>2</v>
      </c>
      <c r="AC1339" s="33">
        <f t="shared" si="835"/>
        <v>9</v>
      </c>
      <c r="AD1339" s="33">
        <f t="shared" si="807"/>
        <v>169</v>
      </c>
      <c r="AE1339" s="36">
        <f t="shared" si="808"/>
        <v>0</v>
      </c>
      <c r="AF1339" s="36">
        <f t="shared" si="809"/>
        <v>0</v>
      </c>
      <c r="AG1339" s="36">
        <f t="shared" si="810"/>
        <v>7416.85</v>
      </c>
      <c r="AH1339" s="36">
        <f t="shared" si="811"/>
        <v>0</v>
      </c>
    </row>
    <row r="1340" spans="1:34" x14ac:dyDescent="0.35">
      <c r="A1340" s="13" t="s">
        <v>917</v>
      </c>
      <c r="B1340" s="13" t="s">
        <v>918</v>
      </c>
      <c r="C1340" s="13" t="s">
        <v>545</v>
      </c>
      <c r="D1340" s="13" t="s">
        <v>919</v>
      </c>
      <c r="E1340" s="70">
        <v>45883</v>
      </c>
      <c r="F1340" s="70">
        <v>45913</v>
      </c>
      <c r="G1340" s="13" t="s">
        <v>395</v>
      </c>
      <c r="H1340" s="13">
        <v>-11220</v>
      </c>
      <c r="I1340" s="13">
        <v>-1795.2</v>
      </c>
      <c r="J1340" s="13">
        <v>-13015.2</v>
      </c>
      <c r="K1340" s="13">
        <v>-13015.2</v>
      </c>
      <c r="L1340" s="13">
        <v>13015.2</v>
      </c>
      <c r="M1340" s="13" t="s">
        <v>504</v>
      </c>
      <c r="N1340" s="31" t="s">
        <v>544</v>
      </c>
      <c r="P1340" s="65">
        <f t="shared" si="824"/>
        <v>30</v>
      </c>
      <c r="Q1340" t="str">
        <f t="shared" si="825"/>
        <v>Crédito</v>
      </c>
      <c r="R1340">
        <f t="shared" si="826"/>
        <v>13</v>
      </c>
      <c r="S1340">
        <f t="shared" si="827"/>
        <v>9</v>
      </c>
      <c r="T1340">
        <f t="shared" si="828"/>
        <v>2025</v>
      </c>
      <c r="U1340">
        <f t="shared" si="829"/>
        <v>14</v>
      </c>
      <c r="V1340">
        <f t="shared" si="830"/>
        <v>8</v>
      </c>
      <c r="W1340">
        <f t="shared" si="831"/>
        <v>2025</v>
      </c>
      <c r="X1340" s="59">
        <f t="shared" si="832"/>
        <v>11220</v>
      </c>
      <c r="Y1340" s="59">
        <f t="shared" si="833"/>
        <v>13015.2</v>
      </c>
      <c r="Z1340" t="str">
        <f t="shared" si="804"/>
        <v>Vencido</v>
      </c>
      <c r="AA1340" s="39">
        <v>46081</v>
      </c>
      <c r="AB1340" s="33">
        <f t="shared" si="834"/>
        <v>2</v>
      </c>
      <c r="AC1340" s="33">
        <f t="shared" si="835"/>
        <v>9</v>
      </c>
      <c r="AD1340" s="33">
        <f t="shared" si="807"/>
        <v>169</v>
      </c>
      <c r="AE1340" s="36">
        <f t="shared" si="808"/>
        <v>0</v>
      </c>
      <c r="AF1340" s="36">
        <f t="shared" si="809"/>
        <v>0</v>
      </c>
      <c r="AG1340" s="36">
        <f t="shared" si="810"/>
        <v>11220</v>
      </c>
      <c r="AH1340" s="36">
        <f t="shared" si="811"/>
        <v>0</v>
      </c>
    </row>
    <row r="1341" spans="1:34" x14ac:dyDescent="0.35">
      <c r="A1341" s="31" t="s">
        <v>891</v>
      </c>
      <c r="B1341" s="31" t="s">
        <v>892</v>
      </c>
      <c r="C1341" s="31" t="s">
        <v>406</v>
      </c>
      <c r="D1341" s="31" t="s">
        <v>893</v>
      </c>
      <c r="E1341" s="30">
        <v>45882</v>
      </c>
      <c r="F1341" s="30">
        <v>45912</v>
      </c>
      <c r="G1341" s="31" t="s">
        <v>395</v>
      </c>
      <c r="H1341" s="31">
        <v>-12540</v>
      </c>
      <c r="I1341" s="31">
        <v>-1849.65</v>
      </c>
      <c r="J1341" s="31">
        <v>-14389.65</v>
      </c>
      <c r="K1341" s="31">
        <v>-14389.65</v>
      </c>
      <c r="L1341" s="31">
        <v>14389.65</v>
      </c>
      <c r="M1341" s="31" t="s">
        <v>504</v>
      </c>
      <c r="N1341" s="31" t="s">
        <v>544</v>
      </c>
      <c r="P1341" s="65">
        <f t="shared" si="824"/>
        <v>30</v>
      </c>
      <c r="Q1341" t="str">
        <f t="shared" si="825"/>
        <v>Crédito</v>
      </c>
      <c r="R1341">
        <f t="shared" si="826"/>
        <v>12</v>
      </c>
      <c r="S1341">
        <f t="shared" si="827"/>
        <v>9</v>
      </c>
      <c r="T1341">
        <f t="shared" si="828"/>
        <v>2025</v>
      </c>
      <c r="U1341">
        <f t="shared" si="829"/>
        <v>13</v>
      </c>
      <c r="V1341">
        <f t="shared" si="830"/>
        <v>8</v>
      </c>
      <c r="W1341">
        <f t="shared" si="831"/>
        <v>2025</v>
      </c>
      <c r="X1341" s="59">
        <f t="shared" si="832"/>
        <v>12540</v>
      </c>
      <c r="Y1341" s="59">
        <f t="shared" si="833"/>
        <v>14389.65</v>
      </c>
      <c r="Z1341" t="str">
        <f t="shared" si="804"/>
        <v>Vencido</v>
      </c>
      <c r="AA1341" s="39">
        <v>46081</v>
      </c>
      <c r="AB1341" s="33">
        <f t="shared" si="834"/>
        <v>2</v>
      </c>
      <c r="AC1341" s="33">
        <f t="shared" si="835"/>
        <v>9</v>
      </c>
      <c r="AD1341" s="33">
        <f t="shared" si="807"/>
        <v>170</v>
      </c>
      <c r="AE1341" s="36">
        <f t="shared" si="808"/>
        <v>0</v>
      </c>
      <c r="AF1341" s="36">
        <f t="shared" si="809"/>
        <v>0</v>
      </c>
      <c r="AG1341" s="36">
        <f t="shared" si="810"/>
        <v>12540</v>
      </c>
      <c r="AH1341" s="36">
        <f t="shared" si="811"/>
        <v>0</v>
      </c>
    </row>
    <row r="1342" spans="1:34" x14ac:dyDescent="0.35">
      <c r="A1342" s="31" t="s">
        <v>894</v>
      </c>
      <c r="B1342" s="31" t="s">
        <v>895</v>
      </c>
      <c r="C1342" s="31" t="s">
        <v>545</v>
      </c>
      <c r="D1342" s="31" t="s">
        <v>896</v>
      </c>
      <c r="E1342" s="30">
        <v>45875</v>
      </c>
      <c r="F1342" s="30">
        <v>45905</v>
      </c>
      <c r="G1342" s="31" t="s">
        <v>395</v>
      </c>
      <c r="H1342" s="31">
        <v>-14985</v>
      </c>
      <c r="I1342" s="31">
        <v>-2397.6</v>
      </c>
      <c r="J1342" s="31">
        <v>-17382.599999999999</v>
      </c>
      <c r="K1342" s="31">
        <v>-17382.599999999999</v>
      </c>
      <c r="L1342" s="31">
        <v>17382.599999999999</v>
      </c>
      <c r="M1342" s="31" t="s">
        <v>504</v>
      </c>
      <c r="N1342" s="31" t="s">
        <v>544</v>
      </c>
      <c r="P1342" s="65">
        <f t="shared" si="824"/>
        <v>30</v>
      </c>
      <c r="Q1342" t="str">
        <f t="shared" si="825"/>
        <v>Crédito</v>
      </c>
      <c r="R1342">
        <f t="shared" si="826"/>
        <v>5</v>
      </c>
      <c r="S1342">
        <f t="shared" si="827"/>
        <v>9</v>
      </c>
      <c r="T1342">
        <f t="shared" si="828"/>
        <v>2025</v>
      </c>
      <c r="U1342">
        <f t="shared" si="829"/>
        <v>6</v>
      </c>
      <c r="V1342">
        <f t="shared" si="830"/>
        <v>8</v>
      </c>
      <c r="W1342">
        <f t="shared" si="831"/>
        <v>2025</v>
      </c>
      <c r="X1342" s="59">
        <f t="shared" si="832"/>
        <v>14985</v>
      </c>
      <c r="Y1342" s="59">
        <f t="shared" si="833"/>
        <v>17382.599999999999</v>
      </c>
      <c r="Z1342" t="str">
        <f t="shared" si="804"/>
        <v>Vencido</v>
      </c>
      <c r="AA1342" s="39">
        <v>46081</v>
      </c>
      <c r="AB1342" s="33">
        <f t="shared" si="834"/>
        <v>2</v>
      </c>
      <c r="AC1342" s="33">
        <f t="shared" si="835"/>
        <v>9</v>
      </c>
      <c r="AD1342" s="33">
        <f t="shared" si="807"/>
        <v>177</v>
      </c>
      <c r="AE1342" s="36">
        <f t="shared" si="808"/>
        <v>0</v>
      </c>
      <c r="AF1342" s="36">
        <f t="shared" si="809"/>
        <v>0</v>
      </c>
      <c r="AG1342" s="36">
        <f t="shared" si="810"/>
        <v>14985</v>
      </c>
      <c r="AH1342" s="36">
        <f t="shared" si="811"/>
        <v>0</v>
      </c>
    </row>
    <row r="1343" spans="1:34" x14ac:dyDescent="0.35">
      <c r="A1343" s="31" t="s">
        <v>897</v>
      </c>
      <c r="B1343" s="31" t="s">
        <v>898</v>
      </c>
      <c r="C1343" s="31" t="s">
        <v>545</v>
      </c>
      <c r="D1343" s="31" t="s">
        <v>899</v>
      </c>
      <c r="E1343" s="30">
        <v>45876</v>
      </c>
      <c r="F1343" s="30">
        <v>45906</v>
      </c>
      <c r="G1343" s="31" t="s">
        <v>395</v>
      </c>
      <c r="H1343" s="31">
        <v>-26500</v>
      </c>
      <c r="I1343" s="31">
        <v>-4240</v>
      </c>
      <c r="J1343" s="31">
        <v>-30740</v>
      </c>
      <c r="K1343" s="31">
        <v>-30740</v>
      </c>
      <c r="L1343" s="31">
        <v>30740</v>
      </c>
      <c r="M1343" s="31" t="s">
        <v>504</v>
      </c>
      <c r="N1343" s="31" t="s">
        <v>544</v>
      </c>
      <c r="P1343" s="65">
        <f t="shared" si="824"/>
        <v>30</v>
      </c>
      <c r="Q1343" t="str">
        <f t="shared" si="825"/>
        <v>Crédito</v>
      </c>
      <c r="R1343">
        <f t="shared" si="826"/>
        <v>6</v>
      </c>
      <c r="S1343">
        <f t="shared" si="827"/>
        <v>9</v>
      </c>
      <c r="T1343">
        <f t="shared" si="828"/>
        <v>2025</v>
      </c>
      <c r="U1343">
        <f t="shared" si="829"/>
        <v>7</v>
      </c>
      <c r="V1343">
        <f t="shared" si="830"/>
        <v>8</v>
      </c>
      <c r="W1343">
        <f t="shared" si="831"/>
        <v>2025</v>
      </c>
      <c r="X1343" s="59">
        <f t="shared" si="832"/>
        <v>26500</v>
      </c>
      <c r="Y1343" s="59">
        <f t="shared" si="833"/>
        <v>30740</v>
      </c>
      <c r="Z1343" t="str">
        <f t="shared" si="804"/>
        <v>Vencido</v>
      </c>
      <c r="AA1343" s="39">
        <v>46081</v>
      </c>
      <c r="AB1343" s="33">
        <f t="shared" si="834"/>
        <v>2</v>
      </c>
      <c r="AC1343" s="33">
        <f t="shared" si="835"/>
        <v>9</v>
      </c>
      <c r="AD1343" s="33">
        <f t="shared" si="807"/>
        <v>176</v>
      </c>
      <c r="AE1343" s="36">
        <f t="shared" si="808"/>
        <v>0</v>
      </c>
      <c r="AF1343" s="36">
        <f t="shared" si="809"/>
        <v>0</v>
      </c>
      <c r="AG1343" s="36">
        <f t="shared" si="810"/>
        <v>26500</v>
      </c>
      <c r="AH1343" s="36">
        <f t="shared" si="811"/>
        <v>0</v>
      </c>
    </row>
    <row r="1344" spans="1:34" x14ac:dyDescent="0.35">
      <c r="A1344" s="31" t="s">
        <v>900</v>
      </c>
      <c r="B1344" s="31" t="s">
        <v>901</v>
      </c>
      <c r="C1344" s="31" t="s">
        <v>545</v>
      </c>
      <c r="D1344" s="31" t="s">
        <v>902</v>
      </c>
      <c r="E1344" s="30">
        <v>45876</v>
      </c>
      <c r="F1344" s="30">
        <v>45906</v>
      </c>
      <c r="G1344" s="31" t="s">
        <v>401</v>
      </c>
      <c r="H1344" s="31">
        <v>-17751.36</v>
      </c>
      <c r="I1344" s="31">
        <v>-2840.22</v>
      </c>
      <c r="J1344" s="31">
        <v>-20591.580000000002</v>
      </c>
      <c r="K1344" s="31">
        <v>-1105.93</v>
      </c>
      <c r="L1344" s="31">
        <v>1105.93</v>
      </c>
      <c r="M1344" s="31" t="s">
        <v>504</v>
      </c>
      <c r="N1344" s="31" t="s">
        <v>544</v>
      </c>
      <c r="P1344" s="65">
        <f t="shared" si="824"/>
        <v>30</v>
      </c>
      <c r="Q1344" t="str">
        <f t="shared" si="825"/>
        <v>Crédito</v>
      </c>
      <c r="R1344">
        <f t="shared" si="826"/>
        <v>6</v>
      </c>
      <c r="S1344">
        <f t="shared" si="827"/>
        <v>9</v>
      </c>
      <c r="T1344">
        <f t="shared" si="828"/>
        <v>2025</v>
      </c>
      <c r="U1344">
        <f t="shared" si="829"/>
        <v>7</v>
      </c>
      <c r="V1344">
        <f t="shared" si="830"/>
        <v>8</v>
      </c>
      <c r="W1344">
        <f t="shared" si="831"/>
        <v>2025</v>
      </c>
      <c r="X1344" s="59">
        <f t="shared" si="832"/>
        <v>17751.36</v>
      </c>
      <c r="Y1344" s="59">
        <f t="shared" si="833"/>
        <v>20591.580000000002</v>
      </c>
      <c r="Z1344" t="str">
        <f t="shared" si="804"/>
        <v>Vencido</v>
      </c>
      <c r="AA1344" s="39">
        <v>46081</v>
      </c>
      <c r="AB1344" s="33">
        <f t="shared" si="834"/>
        <v>2</v>
      </c>
      <c r="AC1344" s="33">
        <f t="shared" si="835"/>
        <v>9</v>
      </c>
      <c r="AD1344" s="33">
        <f t="shared" si="807"/>
        <v>176</v>
      </c>
      <c r="AE1344" s="36">
        <f t="shared" si="808"/>
        <v>0</v>
      </c>
      <c r="AF1344" s="36">
        <f t="shared" si="809"/>
        <v>0</v>
      </c>
      <c r="AG1344" s="36">
        <f t="shared" si="810"/>
        <v>17751.36</v>
      </c>
      <c r="AH1344" s="36">
        <f t="shared" si="811"/>
        <v>0</v>
      </c>
    </row>
    <row r="1345" spans="1:34" x14ac:dyDescent="0.35">
      <c r="A1345" s="13" t="s">
        <v>887</v>
      </c>
      <c r="B1345" s="13" t="s">
        <v>888</v>
      </c>
      <c r="C1345" s="13" t="s">
        <v>545</v>
      </c>
      <c r="D1345" s="13" t="s">
        <v>889</v>
      </c>
      <c r="E1345" s="70">
        <v>45868</v>
      </c>
      <c r="F1345" s="70">
        <v>45898</v>
      </c>
      <c r="G1345" s="13" t="s">
        <v>395</v>
      </c>
      <c r="H1345" s="13">
        <v>-42400</v>
      </c>
      <c r="I1345" s="13">
        <v>-6784</v>
      </c>
      <c r="J1345" s="13">
        <v>-49184</v>
      </c>
      <c r="K1345" s="13">
        <v>-49184</v>
      </c>
      <c r="L1345" s="13">
        <v>49184</v>
      </c>
      <c r="M1345" s="13" t="s">
        <v>504</v>
      </c>
      <c r="N1345" s="31" t="s">
        <v>544</v>
      </c>
      <c r="P1345" s="65">
        <f t="shared" si="824"/>
        <v>30</v>
      </c>
      <c r="Q1345" t="str">
        <f t="shared" si="825"/>
        <v>Crédito</v>
      </c>
      <c r="R1345">
        <f t="shared" si="826"/>
        <v>29</v>
      </c>
      <c r="S1345">
        <f t="shared" si="827"/>
        <v>8</v>
      </c>
      <c r="T1345">
        <f t="shared" si="828"/>
        <v>2025</v>
      </c>
      <c r="U1345">
        <f t="shared" si="829"/>
        <v>30</v>
      </c>
      <c r="V1345">
        <f t="shared" si="830"/>
        <v>7</v>
      </c>
      <c r="W1345">
        <f t="shared" si="831"/>
        <v>2025</v>
      </c>
      <c r="X1345" s="59">
        <f t="shared" si="832"/>
        <v>42400</v>
      </c>
      <c r="Y1345" s="59">
        <f t="shared" si="833"/>
        <v>49184</v>
      </c>
      <c r="Z1345" t="str">
        <f t="shared" si="804"/>
        <v>Vencido</v>
      </c>
      <c r="AA1345" s="39">
        <v>46081</v>
      </c>
      <c r="AB1345" s="33">
        <f t="shared" si="834"/>
        <v>2</v>
      </c>
      <c r="AC1345" s="33">
        <f t="shared" si="835"/>
        <v>9</v>
      </c>
      <c r="AD1345" s="33">
        <f t="shared" si="807"/>
        <v>184</v>
      </c>
      <c r="AE1345" s="36">
        <f t="shared" si="808"/>
        <v>0</v>
      </c>
      <c r="AF1345" s="36">
        <f t="shared" si="809"/>
        <v>0</v>
      </c>
      <c r="AG1345" s="36">
        <f t="shared" si="810"/>
        <v>42400</v>
      </c>
      <c r="AH1345" s="36">
        <f t="shared" si="811"/>
        <v>0</v>
      </c>
    </row>
    <row r="1346" spans="1:34" x14ac:dyDescent="0.35">
      <c r="A1346" s="31" t="s">
        <v>881</v>
      </c>
      <c r="B1346" s="31" t="s">
        <v>882</v>
      </c>
      <c r="C1346" s="31" t="s">
        <v>805</v>
      </c>
      <c r="D1346" s="31" t="s">
        <v>883</v>
      </c>
      <c r="E1346" s="30">
        <v>45862</v>
      </c>
      <c r="F1346" s="30">
        <v>45922</v>
      </c>
      <c r="G1346" s="31" t="s">
        <v>401</v>
      </c>
      <c r="H1346" s="31">
        <v>-1103265.8999999999</v>
      </c>
      <c r="I1346" s="31">
        <v>-176522.54</v>
      </c>
      <c r="J1346" s="31">
        <v>-1279788.44</v>
      </c>
      <c r="K1346" s="31">
        <v>-68904</v>
      </c>
      <c r="L1346" s="31">
        <v>68904</v>
      </c>
      <c r="M1346" s="31" t="s">
        <v>504</v>
      </c>
      <c r="N1346" s="31" t="s">
        <v>544</v>
      </c>
      <c r="P1346" s="65">
        <f t="shared" si="824"/>
        <v>60</v>
      </c>
      <c r="Q1346" t="str">
        <f t="shared" si="825"/>
        <v>Crédito</v>
      </c>
      <c r="R1346">
        <f t="shared" si="826"/>
        <v>22</v>
      </c>
      <c r="S1346">
        <f t="shared" si="827"/>
        <v>9</v>
      </c>
      <c r="T1346">
        <f t="shared" si="828"/>
        <v>2025</v>
      </c>
      <c r="U1346">
        <f t="shared" si="829"/>
        <v>24</v>
      </c>
      <c r="V1346">
        <f t="shared" si="830"/>
        <v>7</v>
      </c>
      <c r="W1346">
        <f t="shared" si="831"/>
        <v>2025</v>
      </c>
      <c r="X1346" s="59">
        <f t="shared" si="832"/>
        <v>1103265.8999999999</v>
      </c>
      <c r="Y1346" s="59">
        <f t="shared" si="833"/>
        <v>1279788.44</v>
      </c>
      <c r="Z1346" t="str">
        <f t="shared" si="804"/>
        <v>Vencido</v>
      </c>
      <c r="AA1346" s="39">
        <v>46081</v>
      </c>
      <c r="AB1346" s="33">
        <f t="shared" si="834"/>
        <v>2</v>
      </c>
      <c r="AC1346" s="33">
        <f t="shared" si="835"/>
        <v>9</v>
      </c>
      <c r="AD1346" s="33">
        <f t="shared" si="807"/>
        <v>160</v>
      </c>
      <c r="AE1346" s="36">
        <f t="shared" si="808"/>
        <v>0</v>
      </c>
      <c r="AF1346" s="36">
        <f t="shared" si="809"/>
        <v>0</v>
      </c>
      <c r="AG1346" s="36">
        <f t="shared" si="810"/>
        <v>1103265.8999999999</v>
      </c>
      <c r="AH1346" s="36">
        <f t="shared" si="811"/>
        <v>0</v>
      </c>
    </row>
    <row r="1347" spans="1:34" x14ac:dyDescent="0.35">
      <c r="A1347" s="31" t="s">
        <v>874</v>
      </c>
      <c r="B1347" s="31" t="s">
        <v>875</v>
      </c>
      <c r="C1347" s="31" t="s">
        <v>545</v>
      </c>
      <c r="D1347" s="31" t="s">
        <v>876</v>
      </c>
      <c r="E1347" s="30">
        <v>45855</v>
      </c>
      <c r="F1347" s="30">
        <v>45885</v>
      </c>
      <c r="G1347" s="31" t="s">
        <v>395</v>
      </c>
      <c r="H1347" s="31">
        <v>-7600</v>
      </c>
      <c r="I1347" s="31">
        <v>-1216</v>
      </c>
      <c r="J1347" s="31">
        <v>-8816</v>
      </c>
      <c r="K1347" s="31">
        <v>-8816</v>
      </c>
      <c r="L1347" s="31">
        <v>8816</v>
      </c>
      <c r="M1347" s="31" t="s">
        <v>504</v>
      </c>
      <c r="N1347" s="31" t="s">
        <v>544</v>
      </c>
      <c r="P1347" s="65">
        <f t="shared" si="824"/>
        <v>30</v>
      </c>
      <c r="Q1347" t="str">
        <f t="shared" si="825"/>
        <v>Crédito</v>
      </c>
      <c r="R1347">
        <f t="shared" si="826"/>
        <v>16</v>
      </c>
      <c r="S1347">
        <f t="shared" si="827"/>
        <v>8</v>
      </c>
      <c r="T1347">
        <f t="shared" si="828"/>
        <v>2025</v>
      </c>
      <c r="U1347">
        <f t="shared" si="829"/>
        <v>17</v>
      </c>
      <c r="V1347">
        <f t="shared" si="830"/>
        <v>7</v>
      </c>
      <c r="W1347">
        <f t="shared" si="831"/>
        <v>2025</v>
      </c>
      <c r="X1347" s="59">
        <f t="shared" si="832"/>
        <v>7600</v>
      </c>
      <c r="Y1347" s="59">
        <f t="shared" si="833"/>
        <v>8816</v>
      </c>
      <c r="Z1347" t="str">
        <f t="shared" si="804"/>
        <v>Vencido</v>
      </c>
      <c r="AA1347" s="39">
        <v>46081</v>
      </c>
      <c r="AB1347" s="33">
        <f t="shared" si="834"/>
        <v>2</v>
      </c>
      <c r="AC1347" s="33">
        <f t="shared" si="835"/>
        <v>9</v>
      </c>
      <c r="AD1347" s="33">
        <f t="shared" si="807"/>
        <v>197</v>
      </c>
      <c r="AE1347" s="36">
        <f t="shared" si="808"/>
        <v>0</v>
      </c>
      <c r="AF1347" s="36">
        <f t="shared" si="809"/>
        <v>0</v>
      </c>
      <c r="AG1347" s="36">
        <f t="shared" si="810"/>
        <v>7600</v>
      </c>
      <c r="AH1347" s="36">
        <f t="shared" si="811"/>
        <v>0</v>
      </c>
    </row>
    <row r="1348" spans="1:34" x14ac:dyDescent="0.35">
      <c r="A1348" s="31" t="s">
        <v>877</v>
      </c>
      <c r="B1348" s="31" t="s">
        <v>878</v>
      </c>
      <c r="C1348" s="31" t="s">
        <v>798</v>
      </c>
      <c r="D1348" s="31" t="s">
        <v>879</v>
      </c>
      <c r="E1348" s="30">
        <v>45853</v>
      </c>
      <c r="F1348" s="30">
        <v>45883</v>
      </c>
      <c r="G1348" s="31" t="s">
        <v>395</v>
      </c>
      <c r="H1348" s="31">
        <v>-12151.9</v>
      </c>
      <c r="I1348" s="31">
        <v>151.9</v>
      </c>
      <c r="J1348" s="31">
        <v>-12000</v>
      </c>
      <c r="K1348" s="31">
        <v>-12000</v>
      </c>
      <c r="L1348" s="31">
        <v>12000</v>
      </c>
      <c r="M1348" s="31" t="s">
        <v>504</v>
      </c>
      <c r="N1348" s="31" t="s">
        <v>544</v>
      </c>
      <c r="P1348" s="65">
        <f t="shared" si="824"/>
        <v>30</v>
      </c>
      <c r="Q1348" t="str">
        <f t="shared" si="825"/>
        <v>Crédito</v>
      </c>
      <c r="R1348">
        <f t="shared" si="826"/>
        <v>14</v>
      </c>
      <c r="S1348">
        <f t="shared" si="827"/>
        <v>8</v>
      </c>
      <c r="T1348">
        <f t="shared" si="828"/>
        <v>2025</v>
      </c>
      <c r="U1348">
        <f t="shared" si="829"/>
        <v>15</v>
      </c>
      <c r="V1348">
        <f t="shared" si="830"/>
        <v>7</v>
      </c>
      <c r="W1348">
        <f t="shared" si="831"/>
        <v>2025</v>
      </c>
      <c r="X1348" s="59">
        <f t="shared" si="832"/>
        <v>12151.9</v>
      </c>
      <c r="Y1348" s="59">
        <f t="shared" si="833"/>
        <v>12000</v>
      </c>
      <c r="Z1348" t="str">
        <f t="shared" si="804"/>
        <v>Vencido</v>
      </c>
      <c r="AA1348" s="39">
        <v>46081</v>
      </c>
      <c r="AB1348" s="33">
        <f t="shared" si="834"/>
        <v>2</v>
      </c>
      <c r="AC1348" s="33">
        <f t="shared" si="835"/>
        <v>9</v>
      </c>
      <c r="AD1348" s="33">
        <f t="shared" si="807"/>
        <v>199</v>
      </c>
      <c r="AE1348" s="36">
        <f t="shared" si="808"/>
        <v>0</v>
      </c>
      <c r="AF1348" s="36">
        <f t="shared" si="809"/>
        <v>0</v>
      </c>
      <c r="AG1348" s="36">
        <f t="shared" si="810"/>
        <v>12151.9</v>
      </c>
      <c r="AH1348" s="36">
        <f t="shared" si="811"/>
        <v>0</v>
      </c>
    </row>
    <row r="1349" spans="1:34" x14ac:dyDescent="0.35">
      <c r="A1349" s="31" t="s">
        <v>868</v>
      </c>
      <c r="B1349" s="31" t="s">
        <v>869</v>
      </c>
      <c r="C1349" s="31" t="s">
        <v>545</v>
      </c>
      <c r="D1349" s="31" t="s">
        <v>870</v>
      </c>
      <c r="E1349" s="30">
        <v>45854</v>
      </c>
      <c r="F1349" s="30">
        <v>45884</v>
      </c>
      <c r="G1349" s="31" t="s">
        <v>401</v>
      </c>
      <c r="H1349" s="31">
        <v>-36360.620000000003</v>
      </c>
      <c r="I1349" s="31">
        <v>-5817.7</v>
      </c>
      <c r="J1349" s="31">
        <v>-42178.32</v>
      </c>
      <c r="K1349" s="31">
        <v>-2238.8000000000002</v>
      </c>
      <c r="L1349" s="31">
        <v>2238.8000000000002</v>
      </c>
      <c r="M1349" s="31" t="s">
        <v>504</v>
      </c>
      <c r="N1349" s="31" t="s">
        <v>544</v>
      </c>
      <c r="P1349" s="65">
        <f t="shared" si="824"/>
        <v>30</v>
      </c>
      <c r="Q1349" t="str">
        <f t="shared" si="825"/>
        <v>Crédito</v>
      </c>
      <c r="R1349">
        <f t="shared" si="826"/>
        <v>15</v>
      </c>
      <c r="S1349">
        <f t="shared" si="827"/>
        <v>8</v>
      </c>
      <c r="T1349">
        <f t="shared" si="828"/>
        <v>2025</v>
      </c>
      <c r="U1349">
        <f t="shared" si="829"/>
        <v>16</v>
      </c>
      <c r="V1349">
        <f t="shared" si="830"/>
        <v>7</v>
      </c>
      <c r="W1349">
        <f t="shared" si="831"/>
        <v>2025</v>
      </c>
      <c r="X1349" s="59">
        <f t="shared" si="832"/>
        <v>36360.620000000003</v>
      </c>
      <c r="Y1349" s="59">
        <f t="shared" si="833"/>
        <v>42178.32</v>
      </c>
      <c r="Z1349" t="str">
        <f t="shared" ref="Z1349:Z1412" si="836">IF(F1349&gt;AA1349,"Vigente","Vencido")</f>
        <v>Vencido</v>
      </c>
      <c r="AA1349" s="39">
        <v>46081</v>
      </c>
      <c r="AB1349" s="33">
        <f t="shared" si="834"/>
        <v>2</v>
      </c>
      <c r="AC1349" s="33">
        <f t="shared" si="835"/>
        <v>9</v>
      </c>
      <c r="AD1349" s="33">
        <f t="shared" ref="AD1349:AD1412" si="837">IF(Z1349="Vencido",AA1349-F1349+1,0)</f>
        <v>198</v>
      </c>
      <c r="AE1349" s="36">
        <f t="shared" ref="AE1349:AE1412" si="838">IF(AD1349&gt;0,IF(AD1349&lt;31,X1349,0),0)</f>
        <v>0</v>
      </c>
      <c r="AF1349" s="36">
        <f t="shared" ref="AF1349:AF1412" si="839">IF(AD1349&gt;30,IF(AD1349&lt;61,X1349,0),0)</f>
        <v>0</v>
      </c>
      <c r="AG1349" s="36">
        <f t="shared" ref="AG1349:AG1412" si="840">IF(AD1349&gt;60,X1349,0)</f>
        <v>36360.620000000003</v>
      </c>
      <c r="AH1349" s="36">
        <f t="shared" ref="AH1349:AH1412" si="841">IF(Z1349="Vigente",X1349,0)</f>
        <v>0</v>
      </c>
    </row>
    <row r="1350" spans="1:34" x14ac:dyDescent="0.35">
      <c r="A1350" s="31" t="s">
        <v>871</v>
      </c>
      <c r="B1350" s="31" t="s">
        <v>872</v>
      </c>
      <c r="C1350" s="31" t="s">
        <v>545</v>
      </c>
      <c r="D1350" s="31" t="s">
        <v>873</v>
      </c>
      <c r="E1350" s="30">
        <v>45854</v>
      </c>
      <c r="F1350" s="30">
        <v>45884</v>
      </c>
      <c r="G1350" s="31" t="s">
        <v>401</v>
      </c>
      <c r="H1350" s="31">
        <v>-30520.31</v>
      </c>
      <c r="I1350" s="31">
        <v>-4883.25</v>
      </c>
      <c r="J1350" s="31">
        <v>-35403.56</v>
      </c>
      <c r="K1350" s="31">
        <v>-1879.2</v>
      </c>
      <c r="L1350" s="31">
        <v>1879.2</v>
      </c>
      <c r="M1350" s="31" t="s">
        <v>504</v>
      </c>
      <c r="N1350" s="31" t="s">
        <v>544</v>
      </c>
      <c r="P1350" s="65">
        <f t="shared" si="824"/>
        <v>30</v>
      </c>
      <c r="Q1350" t="str">
        <f t="shared" si="825"/>
        <v>Crédito</v>
      </c>
      <c r="R1350">
        <f t="shared" si="826"/>
        <v>15</v>
      </c>
      <c r="S1350">
        <f t="shared" si="827"/>
        <v>8</v>
      </c>
      <c r="T1350">
        <f t="shared" si="828"/>
        <v>2025</v>
      </c>
      <c r="U1350">
        <f t="shared" si="829"/>
        <v>16</v>
      </c>
      <c r="V1350">
        <f t="shared" si="830"/>
        <v>7</v>
      </c>
      <c r="W1350">
        <f t="shared" si="831"/>
        <v>2025</v>
      </c>
      <c r="X1350" s="59">
        <f t="shared" si="832"/>
        <v>30520.31</v>
      </c>
      <c r="Y1350" s="59">
        <f t="shared" si="833"/>
        <v>35403.56</v>
      </c>
      <c r="Z1350" t="str">
        <f t="shared" si="836"/>
        <v>Vencido</v>
      </c>
      <c r="AA1350" s="39">
        <v>46081</v>
      </c>
      <c r="AB1350" s="33">
        <f t="shared" si="834"/>
        <v>2</v>
      </c>
      <c r="AC1350" s="33">
        <f t="shared" si="835"/>
        <v>9</v>
      </c>
      <c r="AD1350" s="33">
        <f t="shared" si="837"/>
        <v>198</v>
      </c>
      <c r="AE1350" s="36">
        <f t="shared" si="838"/>
        <v>0</v>
      </c>
      <c r="AF1350" s="36">
        <f t="shared" si="839"/>
        <v>0</v>
      </c>
      <c r="AG1350" s="36">
        <f t="shared" si="840"/>
        <v>30520.31</v>
      </c>
      <c r="AH1350" s="36">
        <f t="shared" si="841"/>
        <v>0</v>
      </c>
    </row>
    <row r="1351" spans="1:34" x14ac:dyDescent="0.35">
      <c r="A1351" s="31" t="s">
        <v>860</v>
      </c>
      <c r="B1351" s="31" t="s">
        <v>861</v>
      </c>
      <c r="C1351" s="31" t="s">
        <v>798</v>
      </c>
      <c r="D1351" s="31" t="s">
        <v>862</v>
      </c>
      <c r="E1351" s="30">
        <v>45835</v>
      </c>
      <c r="F1351" s="30">
        <v>45865</v>
      </c>
      <c r="G1351" s="31" t="s">
        <v>401</v>
      </c>
      <c r="H1351" s="31">
        <v>-17003.52</v>
      </c>
      <c r="I1351" s="31">
        <v>-2720.56</v>
      </c>
      <c r="J1351" s="31">
        <v>-19724.080000000002</v>
      </c>
      <c r="K1351" s="31">
        <v>-1044</v>
      </c>
      <c r="L1351" s="31">
        <v>1044</v>
      </c>
      <c r="M1351" s="31" t="s">
        <v>504</v>
      </c>
      <c r="N1351" s="31" t="s">
        <v>544</v>
      </c>
      <c r="P1351" s="65">
        <f t="shared" si="824"/>
        <v>30</v>
      </c>
      <c r="Q1351" t="str">
        <f t="shared" si="825"/>
        <v>Crédito</v>
      </c>
      <c r="R1351">
        <f t="shared" si="826"/>
        <v>27</v>
      </c>
      <c r="S1351">
        <f t="shared" si="827"/>
        <v>7</v>
      </c>
      <c r="T1351">
        <f t="shared" si="828"/>
        <v>2025</v>
      </c>
      <c r="U1351">
        <f t="shared" si="829"/>
        <v>27</v>
      </c>
      <c r="V1351">
        <f t="shared" si="830"/>
        <v>6</v>
      </c>
      <c r="W1351">
        <f t="shared" si="831"/>
        <v>2025</v>
      </c>
      <c r="X1351" s="59">
        <f t="shared" si="832"/>
        <v>17003.52</v>
      </c>
      <c r="Y1351" s="59">
        <f t="shared" si="833"/>
        <v>19724.080000000002</v>
      </c>
      <c r="Z1351" t="str">
        <f t="shared" si="836"/>
        <v>Vencido</v>
      </c>
      <c r="AA1351" s="39">
        <v>46081</v>
      </c>
      <c r="AB1351" s="33">
        <f t="shared" si="834"/>
        <v>2</v>
      </c>
      <c r="AC1351" s="33">
        <f t="shared" si="835"/>
        <v>9</v>
      </c>
      <c r="AD1351" s="33">
        <f t="shared" si="837"/>
        <v>217</v>
      </c>
      <c r="AE1351" s="36">
        <f t="shared" si="838"/>
        <v>0</v>
      </c>
      <c r="AF1351" s="36">
        <f t="shared" si="839"/>
        <v>0</v>
      </c>
      <c r="AG1351" s="36">
        <f t="shared" si="840"/>
        <v>17003.52</v>
      </c>
      <c r="AH1351" s="36">
        <f t="shared" si="841"/>
        <v>0</v>
      </c>
    </row>
    <row r="1352" spans="1:34" x14ac:dyDescent="0.35">
      <c r="A1352" s="31" t="s">
        <v>764</v>
      </c>
      <c r="B1352" s="31" t="s">
        <v>765</v>
      </c>
      <c r="C1352" s="31" t="s">
        <v>749</v>
      </c>
      <c r="D1352" s="31" t="s">
        <v>766</v>
      </c>
      <c r="E1352" s="30">
        <v>45635</v>
      </c>
      <c r="F1352" s="30">
        <v>45650</v>
      </c>
      <c r="G1352" s="31" t="s">
        <v>401</v>
      </c>
      <c r="H1352" s="31">
        <v>-48546</v>
      </c>
      <c r="I1352" s="31">
        <v>-7767.36</v>
      </c>
      <c r="J1352" s="31">
        <v>-56313.36</v>
      </c>
      <c r="K1352" s="31">
        <v>-2784</v>
      </c>
      <c r="L1352" s="31">
        <v>2784</v>
      </c>
      <c r="M1352" s="31" t="s">
        <v>504</v>
      </c>
      <c r="N1352" s="31" t="s">
        <v>544</v>
      </c>
      <c r="P1352" s="65">
        <f t="shared" ref="P1352:P1355" si="842">+F1352-E1352</f>
        <v>15</v>
      </c>
      <c r="Q1352" t="str">
        <f t="shared" ref="Q1352:Q1355" si="843">IF(P1352&gt;1,"Crédito","Contado")</f>
        <v>Crédito</v>
      </c>
      <c r="R1352">
        <f t="shared" ref="R1352:R1355" si="844">DAY(F1352)</f>
        <v>24</v>
      </c>
      <c r="S1352">
        <f t="shared" ref="S1352:S1355" si="845">MONTH(F1352)</f>
        <v>12</v>
      </c>
      <c r="T1352">
        <f t="shared" ref="T1352:T1355" si="846">YEAR(F1352)</f>
        <v>2024</v>
      </c>
      <c r="U1352">
        <f t="shared" ref="U1352:U1355" si="847">DAY(E1352)</f>
        <v>9</v>
      </c>
      <c r="V1352">
        <f t="shared" ref="V1352:V1355" si="848">MONTH(E1352)</f>
        <v>12</v>
      </c>
      <c r="W1352">
        <f t="shared" ref="W1352:W1355" si="849">YEAR(E1352)</f>
        <v>2024</v>
      </c>
      <c r="X1352" s="59">
        <f t="shared" ref="X1352:X1355" si="850">+H1352*-1</f>
        <v>48546</v>
      </c>
      <c r="Y1352" s="59">
        <f t="shared" ref="Y1352:Y1355" si="851">+J1352*-1</f>
        <v>56313.36</v>
      </c>
      <c r="Z1352" t="str">
        <f t="shared" si="836"/>
        <v>Vencido</v>
      </c>
      <c r="AA1352" s="39">
        <v>46081</v>
      </c>
      <c r="AB1352" s="33">
        <f t="shared" ref="AB1352:AB1354" si="852">MONTH(AA1352)</f>
        <v>2</v>
      </c>
      <c r="AC1352" s="33">
        <f t="shared" ref="AC1352:AC1354" si="853">WEEKNUM(AA1352)</f>
        <v>9</v>
      </c>
      <c r="AD1352" s="33">
        <f t="shared" si="837"/>
        <v>432</v>
      </c>
      <c r="AE1352" s="36">
        <f t="shared" si="838"/>
        <v>0</v>
      </c>
      <c r="AF1352" s="36">
        <f t="shared" si="839"/>
        <v>0</v>
      </c>
      <c r="AG1352" s="36">
        <f t="shared" si="840"/>
        <v>48546</v>
      </c>
      <c r="AH1352" s="36">
        <f t="shared" si="841"/>
        <v>0</v>
      </c>
    </row>
    <row r="1353" spans="1:34" x14ac:dyDescent="0.35">
      <c r="A1353" s="31" t="s">
        <v>754</v>
      </c>
      <c r="B1353" s="31" t="s">
        <v>755</v>
      </c>
      <c r="C1353" s="31" t="s">
        <v>549</v>
      </c>
      <c r="D1353" s="31" t="s">
        <v>756</v>
      </c>
      <c r="E1353" s="30">
        <v>45597</v>
      </c>
      <c r="F1353" s="30">
        <v>45627</v>
      </c>
      <c r="G1353" s="31" t="s">
        <v>401</v>
      </c>
      <c r="H1353" s="31">
        <v>-64633.93</v>
      </c>
      <c r="I1353" s="31">
        <v>-10341.51</v>
      </c>
      <c r="J1353" s="31">
        <v>-74975.44</v>
      </c>
      <c r="K1353" s="31">
        <v>-3741.7</v>
      </c>
      <c r="L1353" s="31">
        <v>3741.7</v>
      </c>
      <c r="M1353" s="31" t="s">
        <v>504</v>
      </c>
      <c r="N1353" s="31" t="s">
        <v>544</v>
      </c>
      <c r="P1353" s="65">
        <f t="shared" si="842"/>
        <v>30</v>
      </c>
      <c r="Q1353" t="str">
        <f t="shared" si="843"/>
        <v>Crédito</v>
      </c>
      <c r="R1353">
        <f t="shared" si="844"/>
        <v>1</v>
      </c>
      <c r="S1353">
        <f t="shared" si="845"/>
        <v>12</v>
      </c>
      <c r="T1353">
        <f t="shared" si="846"/>
        <v>2024</v>
      </c>
      <c r="U1353">
        <f t="shared" si="847"/>
        <v>1</v>
      </c>
      <c r="V1353">
        <f t="shared" si="848"/>
        <v>11</v>
      </c>
      <c r="W1353">
        <f t="shared" si="849"/>
        <v>2024</v>
      </c>
      <c r="X1353" s="59">
        <f t="shared" si="850"/>
        <v>64633.93</v>
      </c>
      <c r="Y1353" s="59">
        <f t="shared" si="851"/>
        <v>74975.44</v>
      </c>
      <c r="Z1353" t="str">
        <f t="shared" si="836"/>
        <v>Vencido</v>
      </c>
      <c r="AA1353" s="39">
        <v>46081</v>
      </c>
      <c r="AB1353" s="33">
        <f t="shared" si="852"/>
        <v>2</v>
      </c>
      <c r="AC1353" s="33">
        <f t="shared" si="853"/>
        <v>9</v>
      </c>
      <c r="AD1353" s="33">
        <f t="shared" si="837"/>
        <v>455</v>
      </c>
      <c r="AE1353" s="36">
        <f t="shared" si="838"/>
        <v>0</v>
      </c>
      <c r="AF1353" s="36">
        <f t="shared" si="839"/>
        <v>0</v>
      </c>
      <c r="AG1353" s="36">
        <f t="shared" si="840"/>
        <v>64633.93</v>
      </c>
      <c r="AH1353" s="36">
        <f t="shared" si="841"/>
        <v>0</v>
      </c>
    </row>
    <row r="1354" spans="1:34" x14ac:dyDescent="0.35">
      <c r="A1354" s="31" t="s">
        <v>757</v>
      </c>
      <c r="B1354" s="31" t="s">
        <v>758</v>
      </c>
      <c r="C1354" s="31" t="s">
        <v>549</v>
      </c>
      <c r="D1354" s="31" t="s">
        <v>759</v>
      </c>
      <c r="E1354" s="30">
        <v>45597</v>
      </c>
      <c r="F1354" s="30">
        <v>45627</v>
      </c>
      <c r="G1354" s="31" t="s">
        <v>401</v>
      </c>
      <c r="H1354" s="31">
        <v>-41037.410000000003</v>
      </c>
      <c r="I1354" s="31">
        <v>-6565.99</v>
      </c>
      <c r="J1354" s="31">
        <v>-47603.4</v>
      </c>
      <c r="K1354" s="31">
        <v>-2375.6799999999998</v>
      </c>
      <c r="L1354" s="31">
        <v>2375.6799999999998</v>
      </c>
      <c r="M1354" s="31" t="s">
        <v>504</v>
      </c>
      <c r="N1354" s="31" t="s">
        <v>544</v>
      </c>
      <c r="P1354" s="65">
        <f t="shared" si="842"/>
        <v>30</v>
      </c>
      <c r="Q1354" t="str">
        <f t="shared" si="843"/>
        <v>Crédito</v>
      </c>
      <c r="R1354">
        <f t="shared" si="844"/>
        <v>1</v>
      </c>
      <c r="S1354">
        <f t="shared" si="845"/>
        <v>12</v>
      </c>
      <c r="T1354">
        <f t="shared" si="846"/>
        <v>2024</v>
      </c>
      <c r="U1354">
        <f t="shared" si="847"/>
        <v>1</v>
      </c>
      <c r="V1354">
        <f t="shared" si="848"/>
        <v>11</v>
      </c>
      <c r="W1354">
        <f t="shared" si="849"/>
        <v>2024</v>
      </c>
      <c r="X1354" s="59">
        <f t="shared" si="850"/>
        <v>41037.410000000003</v>
      </c>
      <c r="Y1354" s="59">
        <f t="shared" si="851"/>
        <v>47603.4</v>
      </c>
      <c r="Z1354" t="str">
        <f t="shared" si="836"/>
        <v>Vencido</v>
      </c>
      <c r="AA1354" s="39">
        <v>46081</v>
      </c>
      <c r="AB1354" s="33">
        <f t="shared" si="852"/>
        <v>2</v>
      </c>
      <c r="AC1354" s="33">
        <f t="shared" si="853"/>
        <v>9</v>
      </c>
      <c r="AD1354" s="33">
        <f t="shared" si="837"/>
        <v>455</v>
      </c>
      <c r="AE1354" s="36">
        <f t="shared" si="838"/>
        <v>0</v>
      </c>
      <c r="AF1354" s="36">
        <f t="shared" si="839"/>
        <v>0</v>
      </c>
      <c r="AG1354" s="36">
        <f t="shared" si="840"/>
        <v>41037.410000000003</v>
      </c>
      <c r="AH1354" s="36">
        <f t="shared" si="841"/>
        <v>0</v>
      </c>
    </row>
    <row r="1355" spans="1:34" x14ac:dyDescent="0.35">
      <c r="A1355" s="31" t="s">
        <v>751</v>
      </c>
      <c r="B1355" s="31" t="s">
        <v>752</v>
      </c>
      <c r="C1355" s="31" t="s">
        <v>549</v>
      </c>
      <c r="D1355" s="31" t="s">
        <v>753</v>
      </c>
      <c r="E1355" s="30">
        <v>45600</v>
      </c>
      <c r="F1355" s="30">
        <v>45630</v>
      </c>
      <c r="G1355" s="31" t="s">
        <v>395</v>
      </c>
      <c r="H1355" s="31">
        <v>-10340</v>
      </c>
      <c r="I1355" s="31">
        <v>-1654.4</v>
      </c>
      <c r="J1355" s="31">
        <v>-11994.4</v>
      </c>
      <c r="K1355" s="31">
        <v>-11994.4</v>
      </c>
      <c r="L1355" s="31">
        <v>11994.4</v>
      </c>
      <c r="M1355" s="31" t="s">
        <v>504</v>
      </c>
      <c r="N1355" s="31" t="s">
        <v>544</v>
      </c>
      <c r="P1355" s="65">
        <f t="shared" si="842"/>
        <v>30</v>
      </c>
      <c r="Q1355" t="str">
        <f t="shared" si="843"/>
        <v>Crédito</v>
      </c>
      <c r="R1355">
        <f t="shared" si="844"/>
        <v>4</v>
      </c>
      <c r="S1355">
        <f t="shared" si="845"/>
        <v>12</v>
      </c>
      <c r="T1355">
        <f t="shared" si="846"/>
        <v>2024</v>
      </c>
      <c r="U1355">
        <f t="shared" si="847"/>
        <v>4</v>
      </c>
      <c r="V1355">
        <f t="shared" si="848"/>
        <v>11</v>
      </c>
      <c r="W1355">
        <f t="shared" si="849"/>
        <v>2024</v>
      </c>
      <c r="X1355" s="59">
        <f t="shared" si="850"/>
        <v>10340</v>
      </c>
      <c r="Y1355" s="59">
        <f t="shared" si="851"/>
        <v>11994.4</v>
      </c>
      <c r="Z1355" t="str">
        <f t="shared" si="836"/>
        <v>Vencido</v>
      </c>
      <c r="AA1355" s="39">
        <v>46081</v>
      </c>
      <c r="AB1355" s="33">
        <f t="shared" ref="AB1355" si="854">MONTH(AA1355)</f>
        <v>2</v>
      </c>
      <c r="AC1355" s="33">
        <f t="shared" ref="AC1355" si="855">WEEKNUM(AA1355)</f>
        <v>9</v>
      </c>
      <c r="AD1355" s="33">
        <f t="shared" si="837"/>
        <v>452</v>
      </c>
      <c r="AE1355" s="36">
        <f t="shared" si="838"/>
        <v>0</v>
      </c>
      <c r="AF1355" s="36">
        <f t="shared" si="839"/>
        <v>0</v>
      </c>
      <c r="AG1355" s="36">
        <f t="shared" si="840"/>
        <v>10340</v>
      </c>
      <c r="AH1355" s="36">
        <f t="shared" si="841"/>
        <v>0</v>
      </c>
    </row>
    <row r="1356" spans="1:34" x14ac:dyDescent="0.35">
      <c r="A1356" s="31" t="s">
        <v>1441</v>
      </c>
      <c r="B1356" s="31" t="s">
        <v>1442</v>
      </c>
      <c r="C1356" s="31" t="s">
        <v>546</v>
      </c>
      <c r="D1356" s="31" t="s">
        <v>1443</v>
      </c>
      <c r="E1356" s="30">
        <v>46073</v>
      </c>
      <c r="F1356" s="30">
        <v>46103</v>
      </c>
      <c r="G1356" s="31" t="s">
        <v>395</v>
      </c>
      <c r="H1356" s="31">
        <v>-645000</v>
      </c>
      <c r="I1356" s="31"/>
      <c r="J1356" s="31">
        <v>-645000</v>
      </c>
      <c r="K1356" s="31">
        <v>-645000</v>
      </c>
      <c r="L1356" s="31">
        <v>645000</v>
      </c>
      <c r="M1356" s="31" t="s">
        <v>504</v>
      </c>
      <c r="N1356" s="31" t="s">
        <v>544</v>
      </c>
      <c r="O1356" s="83"/>
      <c r="P1356" s="65">
        <f t="shared" ref="P1356" si="856">+F1356-E1356</f>
        <v>30</v>
      </c>
      <c r="Q1356" t="str">
        <f t="shared" ref="Q1356" si="857">IF(P1356&gt;1,"Crédito","Contado")</f>
        <v>Crédito</v>
      </c>
      <c r="R1356">
        <f t="shared" ref="R1356" si="858">DAY(F1356)</f>
        <v>22</v>
      </c>
      <c r="S1356">
        <f t="shared" ref="S1356" si="859">MONTH(F1356)</f>
        <v>3</v>
      </c>
      <c r="T1356">
        <f t="shared" ref="T1356" si="860">YEAR(F1356)</f>
        <v>2026</v>
      </c>
      <c r="U1356">
        <f t="shared" ref="U1356" si="861">DAY(E1356)</f>
        <v>20</v>
      </c>
      <c r="V1356">
        <f t="shared" ref="V1356" si="862">MONTH(E1356)</f>
        <v>2</v>
      </c>
      <c r="W1356">
        <f t="shared" ref="W1356" si="863">YEAR(E1356)</f>
        <v>2026</v>
      </c>
      <c r="X1356" s="59">
        <f t="shared" ref="X1356" si="864">+H1356*-1</f>
        <v>645000</v>
      </c>
      <c r="Y1356" s="59">
        <f t="shared" ref="Y1356" si="865">+J1356*-1</f>
        <v>645000</v>
      </c>
      <c r="Z1356" t="str">
        <f t="shared" si="836"/>
        <v>Vigente</v>
      </c>
      <c r="AA1356" s="39">
        <v>46073</v>
      </c>
      <c r="AB1356" s="33">
        <f t="shared" ref="AB1356" si="866">MONTH(AA1356)</f>
        <v>2</v>
      </c>
      <c r="AC1356" s="33">
        <f t="shared" ref="AC1356" si="867">WEEKNUM(AA1356)</f>
        <v>8</v>
      </c>
      <c r="AD1356" s="33">
        <f t="shared" si="837"/>
        <v>0</v>
      </c>
      <c r="AE1356" s="36">
        <f t="shared" si="838"/>
        <v>0</v>
      </c>
      <c r="AF1356" s="36">
        <f t="shared" si="839"/>
        <v>0</v>
      </c>
      <c r="AG1356" s="36">
        <f t="shared" si="840"/>
        <v>0</v>
      </c>
      <c r="AH1356" s="36">
        <f t="shared" si="841"/>
        <v>645000</v>
      </c>
    </row>
    <row r="1357" spans="1:34" x14ac:dyDescent="0.35">
      <c r="A1357" s="31" t="s">
        <v>1414</v>
      </c>
      <c r="B1357" s="31" t="s">
        <v>1415</v>
      </c>
      <c r="C1357" s="31" t="s">
        <v>880</v>
      </c>
      <c r="D1357" s="31" t="s">
        <v>1416</v>
      </c>
      <c r="E1357" s="30">
        <v>46066</v>
      </c>
      <c r="F1357" s="30">
        <v>46096</v>
      </c>
      <c r="G1357" s="31" t="s">
        <v>401</v>
      </c>
      <c r="H1357" s="31">
        <v>-11799.2</v>
      </c>
      <c r="I1357" s="31">
        <v>-1887.87</v>
      </c>
      <c r="J1357" s="31">
        <v>-13687.07</v>
      </c>
      <c r="K1357" s="31">
        <v>-795.76</v>
      </c>
      <c r="L1357" s="31">
        <v>795.76</v>
      </c>
      <c r="M1357" s="31" t="s">
        <v>504</v>
      </c>
      <c r="N1357" s="31" t="s">
        <v>544</v>
      </c>
      <c r="O1357" s="83"/>
      <c r="P1357" s="65">
        <f t="shared" ref="P1357:P1420" si="868">+F1357-E1357</f>
        <v>30</v>
      </c>
      <c r="Q1357" t="str">
        <f t="shared" ref="Q1357:Q1420" si="869">IF(P1357&gt;1,"Crédito","Contado")</f>
        <v>Crédito</v>
      </c>
      <c r="R1357">
        <f t="shared" ref="R1357:R1420" si="870">DAY(F1357)</f>
        <v>15</v>
      </c>
      <c r="S1357">
        <f t="shared" ref="S1357:S1420" si="871">MONTH(F1357)</f>
        <v>3</v>
      </c>
      <c r="T1357">
        <f t="shared" ref="T1357:T1420" si="872">YEAR(F1357)</f>
        <v>2026</v>
      </c>
      <c r="U1357">
        <f t="shared" ref="U1357:U1420" si="873">DAY(E1357)</f>
        <v>13</v>
      </c>
      <c r="V1357">
        <f t="shared" ref="V1357:V1420" si="874">MONTH(E1357)</f>
        <v>2</v>
      </c>
      <c r="W1357">
        <f t="shared" ref="W1357:W1420" si="875">YEAR(E1357)</f>
        <v>2026</v>
      </c>
      <c r="X1357" s="59">
        <f t="shared" ref="X1357:X1420" si="876">+H1357*-1</f>
        <v>11799.2</v>
      </c>
      <c r="Y1357" s="59">
        <f t="shared" ref="Y1357:Y1420" si="877">+J1357*-1</f>
        <v>13687.07</v>
      </c>
      <c r="Z1357" t="str">
        <f t="shared" si="836"/>
        <v>Vigente</v>
      </c>
      <c r="AA1357" s="39">
        <v>46073</v>
      </c>
      <c r="AB1357" s="33">
        <f t="shared" ref="AB1357:AB1420" si="878">MONTH(AA1357)</f>
        <v>2</v>
      </c>
      <c r="AC1357" s="33">
        <f t="shared" ref="AC1357:AC1420" si="879">WEEKNUM(AA1357)</f>
        <v>8</v>
      </c>
      <c r="AD1357" s="33">
        <f t="shared" si="837"/>
        <v>0</v>
      </c>
      <c r="AE1357" s="36">
        <f t="shared" si="838"/>
        <v>0</v>
      </c>
      <c r="AF1357" s="36">
        <f t="shared" si="839"/>
        <v>0</v>
      </c>
      <c r="AG1357" s="36">
        <f t="shared" si="840"/>
        <v>0</v>
      </c>
      <c r="AH1357" s="36">
        <f t="shared" si="841"/>
        <v>11799.2</v>
      </c>
    </row>
    <row r="1358" spans="1:34" x14ac:dyDescent="0.35">
      <c r="A1358" s="31" t="s">
        <v>1417</v>
      </c>
      <c r="B1358" s="31" t="s">
        <v>1418</v>
      </c>
      <c r="C1358" s="31" t="s">
        <v>880</v>
      </c>
      <c r="D1358" s="31" t="s">
        <v>1419</v>
      </c>
      <c r="E1358" s="30">
        <v>46066</v>
      </c>
      <c r="F1358" s="30">
        <v>46096</v>
      </c>
      <c r="G1358" s="31" t="s">
        <v>401</v>
      </c>
      <c r="H1358" s="31">
        <v>-13472.76</v>
      </c>
      <c r="I1358" s="31">
        <v>-2155.64</v>
      </c>
      <c r="J1358" s="31">
        <v>-15628.4</v>
      </c>
      <c r="K1358" s="31">
        <v>-908.63</v>
      </c>
      <c r="L1358" s="31">
        <v>908.63</v>
      </c>
      <c r="M1358" s="31" t="s">
        <v>504</v>
      </c>
      <c r="N1358" s="31" t="s">
        <v>544</v>
      </c>
      <c r="O1358" s="83"/>
      <c r="P1358" s="65">
        <f t="shared" si="868"/>
        <v>30</v>
      </c>
      <c r="Q1358" t="str">
        <f t="shared" si="869"/>
        <v>Crédito</v>
      </c>
      <c r="R1358">
        <f t="shared" si="870"/>
        <v>15</v>
      </c>
      <c r="S1358">
        <f t="shared" si="871"/>
        <v>3</v>
      </c>
      <c r="T1358">
        <f t="shared" si="872"/>
        <v>2026</v>
      </c>
      <c r="U1358">
        <f t="shared" si="873"/>
        <v>13</v>
      </c>
      <c r="V1358">
        <f t="shared" si="874"/>
        <v>2</v>
      </c>
      <c r="W1358">
        <f t="shared" si="875"/>
        <v>2026</v>
      </c>
      <c r="X1358" s="59">
        <f t="shared" si="876"/>
        <v>13472.76</v>
      </c>
      <c r="Y1358" s="59">
        <f t="shared" si="877"/>
        <v>15628.4</v>
      </c>
      <c r="Z1358" t="str">
        <f t="shared" si="836"/>
        <v>Vigente</v>
      </c>
      <c r="AA1358" s="39">
        <v>46073</v>
      </c>
      <c r="AB1358" s="33">
        <f t="shared" si="878"/>
        <v>2</v>
      </c>
      <c r="AC1358" s="33">
        <f t="shared" si="879"/>
        <v>8</v>
      </c>
      <c r="AD1358" s="33">
        <f t="shared" si="837"/>
        <v>0</v>
      </c>
      <c r="AE1358" s="36">
        <f t="shared" si="838"/>
        <v>0</v>
      </c>
      <c r="AF1358" s="36">
        <f t="shared" si="839"/>
        <v>0</v>
      </c>
      <c r="AG1358" s="36">
        <f t="shared" si="840"/>
        <v>0</v>
      </c>
      <c r="AH1358" s="36">
        <f t="shared" si="841"/>
        <v>13472.76</v>
      </c>
    </row>
    <row r="1359" spans="1:34" x14ac:dyDescent="0.35">
      <c r="A1359" s="31" t="s">
        <v>1420</v>
      </c>
      <c r="B1359" s="31" t="s">
        <v>1421</v>
      </c>
      <c r="C1359" s="31" t="s">
        <v>546</v>
      </c>
      <c r="D1359" s="31" t="s">
        <v>1422</v>
      </c>
      <c r="E1359" s="30">
        <v>46071</v>
      </c>
      <c r="F1359" s="30">
        <v>46101</v>
      </c>
      <c r="G1359" s="31" t="s">
        <v>401</v>
      </c>
      <c r="H1359" s="31">
        <v>-13568.49</v>
      </c>
      <c r="I1359" s="31">
        <v>-2170.96</v>
      </c>
      <c r="J1359" s="31">
        <v>-15739.45</v>
      </c>
      <c r="K1359" s="31">
        <v>-916.4</v>
      </c>
      <c r="L1359" s="31">
        <v>916.4</v>
      </c>
      <c r="M1359" s="31" t="s">
        <v>504</v>
      </c>
      <c r="N1359" s="31" t="s">
        <v>544</v>
      </c>
      <c r="O1359" s="83"/>
      <c r="P1359" s="65">
        <f t="shared" si="868"/>
        <v>30</v>
      </c>
      <c r="Q1359" t="str">
        <f t="shared" si="869"/>
        <v>Crédito</v>
      </c>
      <c r="R1359">
        <f t="shared" si="870"/>
        <v>20</v>
      </c>
      <c r="S1359">
        <f t="shared" si="871"/>
        <v>3</v>
      </c>
      <c r="T1359">
        <f t="shared" si="872"/>
        <v>2026</v>
      </c>
      <c r="U1359">
        <f t="shared" si="873"/>
        <v>18</v>
      </c>
      <c r="V1359">
        <f t="shared" si="874"/>
        <v>2</v>
      </c>
      <c r="W1359">
        <f t="shared" si="875"/>
        <v>2026</v>
      </c>
      <c r="X1359" s="59">
        <f t="shared" si="876"/>
        <v>13568.49</v>
      </c>
      <c r="Y1359" s="59">
        <f t="shared" si="877"/>
        <v>15739.45</v>
      </c>
      <c r="Z1359" t="str">
        <f t="shared" si="836"/>
        <v>Vigente</v>
      </c>
      <c r="AA1359" s="39">
        <v>46073</v>
      </c>
      <c r="AB1359" s="33">
        <f t="shared" si="878"/>
        <v>2</v>
      </c>
      <c r="AC1359" s="33">
        <f t="shared" si="879"/>
        <v>8</v>
      </c>
      <c r="AD1359" s="33">
        <f t="shared" si="837"/>
        <v>0</v>
      </c>
      <c r="AE1359" s="36">
        <f t="shared" si="838"/>
        <v>0</v>
      </c>
      <c r="AF1359" s="36">
        <f t="shared" si="839"/>
        <v>0</v>
      </c>
      <c r="AG1359" s="36">
        <f t="shared" si="840"/>
        <v>0</v>
      </c>
      <c r="AH1359" s="36">
        <f t="shared" si="841"/>
        <v>13568.49</v>
      </c>
    </row>
    <row r="1360" spans="1:34" x14ac:dyDescent="0.35">
      <c r="A1360" s="31" t="s">
        <v>1423</v>
      </c>
      <c r="B1360" s="31" t="s">
        <v>1424</v>
      </c>
      <c r="C1360" s="31" t="s">
        <v>546</v>
      </c>
      <c r="D1360" s="31" t="s">
        <v>1425</v>
      </c>
      <c r="E1360" s="30">
        <v>46071</v>
      </c>
      <c r="F1360" s="30">
        <v>46101</v>
      </c>
      <c r="G1360" s="31" t="s">
        <v>401</v>
      </c>
      <c r="H1360" s="31">
        <v>-6784.24</v>
      </c>
      <c r="I1360" s="31">
        <v>-1085.48</v>
      </c>
      <c r="J1360" s="31">
        <v>-7869.72</v>
      </c>
      <c r="K1360" s="31">
        <v>-458.2</v>
      </c>
      <c r="L1360" s="31">
        <v>458.2</v>
      </c>
      <c r="M1360" s="31" t="s">
        <v>504</v>
      </c>
      <c r="N1360" s="31" t="s">
        <v>544</v>
      </c>
      <c r="O1360" s="83"/>
      <c r="P1360" s="65">
        <f t="shared" si="868"/>
        <v>30</v>
      </c>
      <c r="Q1360" t="str">
        <f t="shared" si="869"/>
        <v>Crédito</v>
      </c>
      <c r="R1360">
        <f t="shared" si="870"/>
        <v>20</v>
      </c>
      <c r="S1360">
        <f t="shared" si="871"/>
        <v>3</v>
      </c>
      <c r="T1360">
        <f t="shared" si="872"/>
        <v>2026</v>
      </c>
      <c r="U1360">
        <f t="shared" si="873"/>
        <v>18</v>
      </c>
      <c r="V1360">
        <f t="shared" si="874"/>
        <v>2</v>
      </c>
      <c r="W1360">
        <f t="shared" si="875"/>
        <v>2026</v>
      </c>
      <c r="X1360" s="59">
        <f t="shared" si="876"/>
        <v>6784.24</v>
      </c>
      <c r="Y1360" s="59">
        <f t="shared" si="877"/>
        <v>7869.72</v>
      </c>
      <c r="Z1360" t="str">
        <f t="shared" si="836"/>
        <v>Vigente</v>
      </c>
      <c r="AA1360" s="39">
        <v>46073</v>
      </c>
      <c r="AB1360" s="33">
        <f t="shared" si="878"/>
        <v>2</v>
      </c>
      <c r="AC1360" s="33">
        <f t="shared" si="879"/>
        <v>8</v>
      </c>
      <c r="AD1360" s="33">
        <f t="shared" si="837"/>
        <v>0</v>
      </c>
      <c r="AE1360" s="36">
        <f t="shared" si="838"/>
        <v>0</v>
      </c>
      <c r="AF1360" s="36">
        <f t="shared" si="839"/>
        <v>0</v>
      </c>
      <c r="AG1360" s="36">
        <f t="shared" si="840"/>
        <v>0</v>
      </c>
      <c r="AH1360" s="36">
        <f t="shared" si="841"/>
        <v>6784.24</v>
      </c>
    </row>
    <row r="1361" spans="1:34" x14ac:dyDescent="0.35">
      <c r="A1361" s="31" t="s">
        <v>1426</v>
      </c>
      <c r="B1361" s="31" t="s">
        <v>1427</v>
      </c>
      <c r="C1361" s="31" t="s">
        <v>546</v>
      </c>
      <c r="D1361" s="31" t="s">
        <v>1428</v>
      </c>
      <c r="E1361" s="30">
        <v>46071</v>
      </c>
      <c r="F1361" s="30">
        <v>46101</v>
      </c>
      <c r="G1361" s="31" t="s">
        <v>401</v>
      </c>
      <c r="H1361" s="31">
        <v>-25144.639999999999</v>
      </c>
      <c r="I1361" s="31">
        <v>-4023.14</v>
      </c>
      <c r="J1361" s="31">
        <v>-29167.78</v>
      </c>
      <c r="K1361" s="31">
        <v>-1698.24</v>
      </c>
      <c r="L1361" s="31">
        <v>1698.24</v>
      </c>
      <c r="M1361" s="31" t="s">
        <v>504</v>
      </c>
      <c r="N1361" s="31" t="s">
        <v>544</v>
      </c>
      <c r="O1361" s="83"/>
      <c r="P1361" s="65">
        <f t="shared" si="868"/>
        <v>30</v>
      </c>
      <c r="Q1361" t="str">
        <f t="shared" si="869"/>
        <v>Crédito</v>
      </c>
      <c r="R1361">
        <f t="shared" si="870"/>
        <v>20</v>
      </c>
      <c r="S1361">
        <f t="shared" si="871"/>
        <v>3</v>
      </c>
      <c r="T1361">
        <f t="shared" si="872"/>
        <v>2026</v>
      </c>
      <c r="U1361">
        <f t="shared" si="873"/>
        <v>18</v>
      </c>
      <c r="V1361">
        <f t="shared" si="874"/>
        <v>2</v>
      </c>
      <c r="W1361">
        <f t="shared" si="875"/>
        <v>2026</v>
      </c>
      <c r="X1361" s="59">
        <f t="shared" si="876"/>
        <v>25144.639999999999</v>
      </c>
      <c r="Y1361" s="59">
        <f t="shared" si="877"/>
        <v>29167.78</v>
      </c>
      <c r="Z1361" t="str">
        <f t="shared" si="836"/>
        <v>Vigente</v>
      </c>
      <c r="AA1361" s="39">
        <v>46073</v>
      </c>
      <c r="AB1361" s="33">
        <f t="shared" si="878"/>
        <v>2</v>
      </c>
      <c r="AC1361" s="33">
        <f t="shared" si="879"/>
        <v>8</v>
      </c>
      <c r="AD1361" s="33">
        <f t="shared" si="837"/>
        <v>0</v>
      </c>
      <c r="AE1361" s="36">
        <f t="shared" si="838"/>
        <v>0</v>
      </c>
      <c r="AF1361" s="36">
        <f t="shared" si="839"/>
        <v>0</v>
      </c>
      <c r="AG1361" s="36">
        <f t="shared" si="840"/>
        <v>0</v>
      </c>
      <c r="AH1361" s="36">
        <f t="shared" si="841"/>
        <v>25144.639999999999</v>
      </c>
    </row>
    <row r="1362" spans="1:34" x14ac:dyDescent="0.35">
      <c r="A1362" s="31" t="s">
        <v>1429</v>
      </c>
      <c r="B1362" s="31" t="s">
        <v>1430</v>
      </c>
      <c r="C1362" s="31" t="s">
        <v>801</v>
      </c>
      <c r="D1362" s="31" t="s">
        <v>1431</v>
      </c>
      <c r="E1362" s="30">
        <v>46069</v>
      </c>
      <c r="F1362" s="30">
        <v>46099</v>
      </c>
      <c r="G1362" s="31" t="s">
        <v>395</v>
      </c>
      <c r="H1362" s="31">
        <v>-9972</v>
      </c>
      <c r="I1362" s="31">
        <v>-1595.52</v>
      </c>
      <c r="J1362" s="31">
        <v>-11567.52</v>
      </c>
      <c r="K1362" s="31">
        <v>-11567.52</v>
      </c>
      <c r="L1362" s="31">
        <v>11567.52</v>
      </c>
      <c r="M1362" s="31" t="s">
        <v>504</v>
      </c>
      <c r="N1362" s="31" t="s">
        <v>544</v>
      </c>
      <c r="O1362" s="83"/>
      <c r="P1362" s="65">
        <f t="shared" si="868"/>
        <v>30</v>
      </c>
      <c r="Q1362" t="str">
        <f t="shared" si="869"/>
        <v>Crédito</v>
      </c>
      <c r="R1362">
        <f t="shared" si="870"/>
        <v>18</v>
      </c>
      <c r="S1362">
        <f t="shared" si="871"/>
        <v>3</v>
      </c>
      <c r="T1362">
        <f t="shared" si="872"/>
        <v>2026</v>
      </c>
      <c r="U1362">
        <f t="shared" si="873"/>
        <v>16</v>
      </c>
      <c r="V1362">
        <f t="shared" si="874"/>
        <v>2</v>
      </c>
      <c r="W1362">
        <f t="shared" si="875"/>
        <v>2026</v>
      </c>
      <c r="X1362" s="59">
        <f t="shared" si="876"/>
        <v>9972</v>
      </c>
      <c r="Y1362" s="59">
        <f t="shared" si="877"/>
        <v>11567.52</v>
      </c>
      <c r="Z1362" t="str">
        <f t="shared" si="836"/>
        <v>Vigente</v>
      </c>
      <c r="AA1362" s="39">
        <v>46073</v>
      </c>
      <c r="AB1362" s="33">
        <f t="shared" si="878"/>
        <v>2</v>
      </c>
      <c r="AC1362" s="33">
        <f t="shared" si="879"/>
        <v>8</v>
      </c>
      <c r="AD1362" s="33">
        <f t="shared" si="837"/>
        <v>0</v>
      </c>
      <c r="AE1362" s="36">
        <f t="shared" si="838"/>
        <v>0</v>
      </c>
      <c r="AF1362" s="36">
        <f t="shared" si="839"/>
        <v>0</v>
      </c>
      <c r="AG1362" s="36">
        <f t="shared" si="840"/>
        <v>0</v>
      </c>
      <c r="AH1362" s="36">
        <f t="shared" si="841"/>
        <v>9972</v>
      </c>
    </row>
    <row r="1363" spans="1:34" x14ac:dyDescent="0.35">
      <c r="A1363" s="31" t="s">
        <v>1432</v>
      </c>
      <c r="B1363" s="31" t="s">
        <v>1433</v>
      </c>
      <c r="C1363" s="31" t="s">
        <v>400</v>
      </c>
      <c r="D1363" s="31" t="s">
        <v>1434</v>
      </c>
      <c r="E1363" s="30">
        <v>46070</v>
      </c>
      <c r="F1363" s="30">
        <v>46100</v>
      </c>
      <c r="G1363" s="31" t="s">
        <v>395</v>
      </c>
      <c r="H1363" s="31">
        <v>-2320</v>
      </c>
      <c r="I1363" s="31">
        <v>-371.2</v>
      </c>
      <c r="J1363" s="31">
        <v>-2691.2</v>
      </c>
      <c r="K1363" s="31">
        <v>-2691.2</v>
      </c>
      <c r="L1363" s="31">
        <v>2691.2</v>
      </c>
      <c r="M1363" s="31" t="s">
        <v>504</v>
      </c>
      <c r="N1363" s="31" t="s">
        <v>544</v>
      </c>
      <c r="O1363" s="83"/>
      <c r="P1363" s="65">
        <f t="shared" si="868"/>
        <v>30</v>
      </c>
      <c r="Q1363" t="str">
        <f t="shared" si="869"/>
        <v>Crédito</v>
      </c>
      <c r="R1363">
        <f t="shared" si="870"/>
        <v>19</v>
      </c>
      <c r="S1363">
        <f t="shared" si="871"/>
        <v>3</v>
      </c>
      <c r="T1363">
        <f t="shared" si="872"/>
        <v>2026</v>
      </c>
      <c r="U1363">
        <f t="shared" si="873"/>
        <v>17</v>
      </c>
      <c r="V1363">
        <f t="shared" si="874"/>
        <v>2</v>
      </c>
      <c r="W1363">
        <f t="shared" si="875"/>
        <v>2026</v>
      </c>
      <c r="X1363" s="59">
        <f t="shared" si="876"/>
        <v>2320</v>
      </c>
      <c r="Y1363" s="59">
        <f t="shared" si="877"/>
        <v>2691.2</v>
      </c>
      <c r="Z1363" t="str">
        <f t="shared" si="836"/>
        <v>Vigente</v>
      </c>
      <c r="AA1363" s="39">
        <v>46073</v>
      </c>
      <c r="AB1363" s="33">
        <f t="shared" si="878"/>
        <v>2</v>
      </c>
      <c r="AC1363" s="33">
        <f t="shared" si="879"/>
        <v>8</v>
      </c>
      <c r="AD1363" s="33">
        <f t="shared" si="837"/>
        <v>0</v>
      </c>
      <c r="AE1363" s="36">
        <f t="shared" si="838"/>
        <v>0</v>
      </c>
      <c r="AF1363" s="36">
        <f t="shared" si="839"/>
        <v>0</v>
      </c>
      <c r="AG1363" s="36">
        <f t="shared" si="840"/>
        <v>0</v>
      </c>
      <c r="AH1363" s="36">
        <f t="shared" si="841"/>
        <v>2320</v>
      </c>
    </row>
    <row r="1364" spans="1:34" x14ac:dyDescent="0.35">
      <c r="A1364" s="31" t="s">
        <v>1435</v>
      </c>
      <c r="B1364" s="31" t="s">
        <v>1436</v>
      </c>
      <c r="C1364" s="31" t="s">
        <v>400</v>
      </c>
      <c r="D1364" s="31" t="s">
        <v>1437</v>
      </c>
      <c r="E1364" s="30">
        <v>46070</v>
      </c>
      <c r="F1364" s="30">
        <v>46100</v>
      </c>
      <c r="G1364" s="31" t="s">
        <v>401</v>
      </c>
      <c r="H1364" s="31">
        <v>-25277.63</v>
      </c>
      <c r="I1364" s="31">
        <v>-4044.42</v>
      </c>
      <c r="J1364" s="31">
        <v>-29322.05</v>
      </c>
      <c r="K1364" s="31">
        <v>-1707.52</v>
      </c>
      <c r="L1364" s="31">
        <v>1707.52</v>
      </c>
      <c r="M1364" s="31" t="s">
        <v>504</v>
      </c>
      <c r="N1364" s="31" t="s">
        <v>544</v>
      </c>
      <c r="O1364" s="83"/>
      <c r="P1364" s="65">
        <f t="shared" si="868"/>
        <v>30</v>
      </c>
      <c r="Q1364" t="str">
        <f t="shared" si="869"/>
        <v>Crédito</v>
      </c>
      <c r="R1364">
        <f t="shared" si="870"/>
        <v>19</v>
      </c>
      <c r="S1364">
        <f t="shared" si="871"/>
        <v>3</v>
      </c>
      <c r="T1364">
        <f t="shared" si="872"/>
        <v>2026</v>
      </c>
      <c r="U1364">
        <f t="shared" si="873"/>
        <v>17</v>
      </c>
      <c r="V1364">
        <f t="shared" si="874"/>
        <v>2</v>
      </c>
      <c r="W1364">
        <f t="shared" si="875"/>
        <v>2026</v>
      </c>
      <c r="X1364" s="59">
        <f t="shared" si="876"/>
        <v>25277.63</v>
      </c>
      <c r="Y1364" s="59">
        <f t="shared" si="877"/>
        <v>29322.05</v>
      </c>
      <c r="Z1364" t="str">
        <f t="shared" si="836"/>
        <v>Vigente</v>
      </c>
      <c r="AA1364" s="39">
        <v>46073</v>
      </c>
      <c r="AB1364" s="33">
        <f t="shared" si="878"/>
        <v>2</v>
      </c>
      <c r="AC1364" s="33">
        <f t="shared" si="879"/>
        <v>8</v>
      </c>
      <c r="AD1364" s="33">
        <f t="shared" si="837"/>
        <v>0</v>
      </c>
      <c r="AE1364" s="36">
        <f t="shared" si="838"/>
        <v>0</v>
      </c>
      <c r="AF1364" s="36">
        <f t="shared" si="839"/>
        <v>0</v>
      </c>
      <c r="AG1364" s="36">
        <f t="shared" si="840"/>
        <v>0</v>
      </c>
      <c r="AH1364" s="36">
        <f t="shared" si="841"/>
        <v>25277.63</v>
      </c>
    </row>
    <row r="1365" spans="1:34" x14ac:dyDescent="0.35">
      <c r="A1365" s="31" t="s">
        <v>1438</v>
      </c>
      <c r="B1365" s="31" t="s">
        <v>1439</v>
      </c>
      <c r="C1365" s="31" t="s">
        <v>547</v>
      </c>
      <c r="D1365" s="31" t="s">
        <v>1440</v>
      </c>
      <c r="E1365" s="30">
        <v>46069</v>
      </c>
      <c r="F1365" s="30">
        <v>46099</v>
      </c>
      <c r="G1365" s="31" t="s">
        <v>401</v>
      </c>
      <c r="H1365" s="31">
        <v>-6094.53</v>
      </c>
      <c r="I1365" s="31">
        <v>-975.12</v>
      </c>
      <c r="J1365" s="31">
        <v>-7069.65</v>
      </c>
      <c r="K1365" s="31">
        <v>-411.51</v>
      </c>
      <c r="L1365" s="31">
        <v>411.51</v>
      </c>
      <c r="M1365" s="31" t="s">
        <v>504</v>
      </c>
      <c r="N1365" s="31" t="s">
        <v>544</v>
      </c>
      <c r="O1365" s="83"/>
      <c r="P1365" s="65">
        <f t="shared" si="868"/>
        <v>30</v>
      </c>
      <c r="Q1365" t="str">
        <f t="shared" si="869"/>
        <v>Crédito</v>
      </c>
      <c r="R1365">
        <f t="shared" si="870"/>
        <v>18</v>
      </c>
      <c r="S1365">
        <f t="shared" si="871"/>
        <v>3</v>
      </c>
      <c r="T1365">
        <f t="shared" si="872"/>
        <v>2026</v>
      </c>
      <c r="U1365">
        <f t="shared" si="873"/>
        <v>16</v>
      </c>
      <c r="V1365">
        <f t="shared" si="874"/>
        <v>2</v>
      </c>
      <c r="W1365">
        <f t="shared" si="875"/>
        <v>2026</v>
      </c>
      <c r="X1365" s="59">
        <f t="shared" si="876"/>
        <v>6094.53</v>
      </c>
      <c r="Y1365" s="59">
        <f t="shared" si="877"/>
        <v>7069.65</v>
      </c>
      <c r="Z1365" t="str">
        <f t="shared" si="836"/>
        <v>Vigente</v>
      </c>
      <c r="AA1365" s="39">
        <v>46073</v>
      </c>
      <c r="AB1365" s="33">
        <f t="shared" si="878"/>
        <v>2</v>
      </c>
      <c r="AC1365" s="33">
        <f t="shared" si="879"/>
        <v>8</v>
      </c>
      <c r="AD1365" s="33">
        <f t="shared" si="837"/>
        <v>0</v>
      </c>
      <c r="AE1365" s="36">
        <f t="shared" si="838"/>
        <v>0</v>
      </c>
      <c r="AF1365" s="36">
        <f t="shared" si="839"/>
        <v>0</v>
      </c>
      <c r="AG1365" s="36">
        <f t="shared" si="840"/>
        <v>0</v>
      </c>
      <c r="AH1365" s="36">
        <f t="shared" si="841"/>
        <v>6094.53</v>
      </c>
    </row>
    <row r="1366" spans="1:34" x14ac:dyDescent="0.35">
      <c r="A1366" s="31" t="s">
        <v>1324</v>
      </c>
      <c r="B1366" s="31" t="s">
        <v>1325</v>
      </c>
      <c r="C1366" s="31" t="s">
        <v>414</v>
      </c>
      <c r="D1366" s="31" t="s">
        <v>1326</v>
      </c>
      <c r="E1366" s="30">
        <v>46064</v>
      </c>
      <c r="F1366" s="30">
        <v>46094</v>
      </c>
      <c r="G1366" s="31" t="s">
        <v>395</v>
      </c>
      <c r="H1366" s="31">
        <v>-58000</v>
      </c>
      <c r="I1366" s="31">
        <v>-9280</v>
      </c>
      <c r="J1366" s="31">
        <v>-67280</v>
      </c>
      <c r="K1366" s="31">
        <v>-67280</v>
      </c>
      <c r="L1366" s="31">
        <v>67280</v>
      </c>
      <c r="M1366" s="31" t="s">
        <v>504</v>
      </c>
      <c r="N1366" s="31" t="s">
        <v>544</v>
      </c>
      <c r="O1366" s="83"/>
      <c r="P1366" s="65">
        <f t="shared" si="868"/>
        <v>30</v>
      </c>
      <c r="Q1366" t="str">
        <f t="shared" si="869"/>
        <v>Crédito</v>
      </c>
      <c r="R1366">
        <f t="shared" si="870"/>
        <v>13</v>
      </c>
      <c r="S1366">
        <f t="shared" si="871"/>
        <v>3</v>
      </c>
      <c r="T1366">
        <f t="shared" si="872"/>
        <v>2026</v>
      </c>
      <c r="U1366">
        <f t="shared" si="873"/>
        <v>11</v>
      </c>
      <c r="V1366">
        <f t="shared" si="874"/>
        <v>2</v>
      </c>
      <c r="W1366">
        <f t="shared" si="875"/>
        <v>2026</v>
      </c>
      <c r="X1366" s="59">
        <f t="shared" si="876"/>
        <v>58000</v>
      </c>
      <c r="Y1366" s="59">
        <f t="shared" si="877"/>
        <v>67280</v>
      </c>
      <c r="Z1366" t="str">
        <f t="shared" si="836"/>
        <v>Vigente</v>
      </c>
      <c r="AA1366" s="39">
        <v>46073</v>
      </c>
      <c r="AB1366" s="33">
        <f t="shared" si="878"/>
        <v>2</v>
      </c>
      <c r="AC1366" s="33">
        <f t="shared" si="879"/>
        <v>8</v>
      </c>
      <c r="AD1366" s="33">
        <f t="shared" si="837"/>
        <v>0</v>
      </c>
      <c r="AE1366" s="36">
        <f t="shared" si="838"/>
        <v>0</v>
      </c>
      <c r="AF1366" s="36">
        <f t="shared" si="839"/>
        <v>0</v>
      </c>
      <c r="AG1366" s="36">
        <f t="shared" si="840"/>
        <v>0</v>
      </c>
      <c r="AH1366" s="36">
        <f t="shared" si="841"/>
        <v>58000</v>
      </c>
    </row>
    <row r="1367" spans="1:34" x14ac:dyDescent="0.35">
      <c r="A1367" s="31" t="s">
        <v>1327</v>
      </c>
      <c r="B1367" s="31" t="s">
        <v>1328</v>
      </c>
      <c r="C1367" s="31" t="s">
        <v>1329</v>
      </c>
      <c r="D1367" s="31" t="s">
        <v>1330</v>
      </c>
      <c r="E1367" s="30">
        <v>46064</v>
      </c>
      <c r="F1367" s="30">
        <v>46094</v>
      </c>
      <c r="G1367" s="31" t="s">
        <v>395</v>
      </c>
      <c r="H1367" s="31">
        <v>-192000</v>
      </c>
      <c r="I1367" s="31"/>
      <c r="J1367" s="31">
        <v>-192000</v>
      </c>
      <c r="K1367" s="31">
        <v>-192000</v>
      </c>
      <c r="L1367" s="31">
        <v>192000</v>
      </c>
      <c r="M1367" s="31" t="s">
        <v>504</v>
      </c>
      <c r="N1367" s="31" t="s">
        <v>544</v>
      </c>
      <c r="O1367" s="83"/>
      <c r="P1367" s="65">
        <f t="shared" si="868"/>
        <v>30</v>
      </c>
      <c r="Q1367" t="str">
        <f t="shared" si="869"/>
        <v>Crédito</v>
      </c>
      <c r="R1367">
        <f t="shared" si="870"/>
        <v>13</v>
      </c>
      <c r="S1367">
        <f t="shared" si="871"/>
        <v>3</v>
      </c>
      <c r="T1367">
        <f t="shared" si="872"/>
        <v>2026</v>
      </c>
      <c r="U1367">
        <f t="shared" si="873"/>
        <v>11</v>
      </c>
      <c r="V1367">
        <f t="shared" si="874"/>
        <v>2</v>
      </c>
      <c r="W1367">
        <f t="shared" si="875"/>
        <v>2026</v>
      </c>
      <c r="X1367" s="59">
        <f t="shared" si="876"/>
        <v>192000</v>
      </c>
      <c r="Y1367" s="59">
        <f t="shared" si="877"/>
        <v>192000</v>
      </c>
      <c r="Z1367" t="str">
        <f t="shared" si="836"/>
        <v>Vigente</v>
      </c>
      <c r="AA1367" s="39">
        <v>46073</v>
      </c>
      <c r="AB1367" s="33">
        <f t="shared" si="878"/>
        <v>2</v>
      </c>
      <c r="AC1367" s="33">
        <f t="shared" si="879"/>
        <v>8</v>
      </c>
      <c r="AD1367" s="33">
        <f t="shared" si="837"/>
        <v>0</v>
      </c>
      <c r="AE1367" s="36">
        <f t="shared" si="838"/>
        <v>0</v>
      </c>
      <c r="AF1367" s="36">
        <f t="shared" si="839"/>
        <v>0</v>
      </c>
      <c r="AG1367" s="36">
        <f t="shared" si="840"/>
        <v>0</v>
      </c>
      <c r="AH1367" s="36">
        <f t="shared" si="841"/>
        <v>192000</v>
      </c>
    </row>
    <row r="1368" spans="1:34" x14ac:dyDescent="0.35">
      <c r="A1368" s="31" t="s">
        <v>1331</v>
      </c>
      <c r="B1368" s="31" t="s">
        <v>1332</v>
      </c>
      <c r="C1368" s="31" t="s">
        <v>801</v>
      </c>
      <c r="D1368" s="31" t="s">
        <v>1333</v>
      </c>
      <c r="E1368" s="30">
        <v>46063</v>
      </c>
      <c r="F1368" s="30">
        <v>46093</v>
      </c>
      <c r="G1368" s="31" t="s">
        <v>395</v>
      </c>
      <c r="H1368" s="31">
        <v>-49860</v>
      </c>
      <c r="I1368" s="31">
        <v>-7977.6</v>
      </c>
      <c r="J1368" s="31">
        <v>-57837.599999999999</v>
      </c>
      <c r="K1368" s="31">
        <v>-57837.599999999999</v>
      </c>
      <c r="L1368" s="31">
        <v>57837.599999999999</v>
      </c>
      <c r="M1368" s="31" t="s">
        <v>504</v>
      </c>
      <c r="N1368" s="31" t="s">
        <v>544</v>
      </c>
      <c r="O1368" s="83"/>
      <c r="P1368" s="65">
        <f t="shared" si="868"/>
        <v>30</v>
      </c>
      <c r="Q1368" t="str">
        <f t="shared" si="869"/>
        <v>Crédito</v>
      </c>
      <c r="R1368">
        <f t="shared" si="870"/>
        <v>12</v>
      </c>
      <c r="S1368">
        <f t="shared" si="871"/>
        <v>3</v>
      </c>
      <c r="T1368">
        <f t="shared" si="872"/>
        <v>2026</v>
      </c>
      <c r="U1368">
        <f t="shared" si="873"/>
        <v>10</v>
      </c>
      <c r="V1368">
        <f t="shared" si="874"/>
        <v>2</v>
      </c>
      <c r="W1368">
        <f t="shared" si="875"/>
        <v>2026</v>
      </c>
      <c r="X1368" s="59">
        <f t="shared" si="876"/>
        <v>49860</v>
      </c>
      <c r="Y1368" s="59">
        <f t="shared" si="877"/>
        <v>57837.599999999999</v>
      </c>
      <c r="Z1368" t="str">
        <f t="shared" si="836"/>
        <v>Vigente</v>
      </c>
      <c r="AA1368" s="39">
        <v>46073</v>
      </c>
      <c r="AB1368" s="33">
        <f t="shared" si="878"/>
        <v>2</v>
      </c>
      <c r="AC1368" s="33">
        <f t="shared" si="879"/>
        <v>8</v>
      </c>
      <c r="AD1368" s="33">
        <f t="shared" si="837"/>
        <v>0</v>
      </c>
      <c r="AE1368" s="36">
        <f t="shared" si="838"/>
        <v>0</v>
      </c>
      <c r="AF1368" s="36">
        <f t="shared" si="839"/>
        <v>0</v>
      </c>
      <c r="AG1368" s="36">
        <f t="shared" si="840"/>
        <v>0</v>
      </c>
      <c r="AH1368" s="36">
        <f t="shared" si="841"/>
        <v>49860</v>
      </c>
    </row>
    <row r="1369" spans="1:34" x14ac:dyDescent="0.35">
      <c r="A1369" s="31" t="s">
        <v>1334</v>
      </c>
      <c r="B1369" s="31" t="s">
        <v>1335</v>
      </c>
      <c r="C1369" s="31" t="s">
        <v>547</v>
      </c>
      <c r="D1369" s="31" t="s">
        <v>1336</v>
      </c>
      <c r="E1369" s="30">
        <v>46063</v>
      </c>
      <c r="F1369" s="30">
        <v>46093</v>
      </c>
      <c r="G1369" s="31" t="s">
        <v>401</v>
      </c>
      <c r="H1369" s="31">
        <v>-22691.72</v>
      </c>
      <c r="I1369" s="31">
        <v>-3630.68</v>
      </c>
      <c r="J1369" s="31">
        <v>-26322.400000000001</v>
      </c>
      <c r="K1369" s="31">
        <v>-1531.2</v>
      </c>
      <c r="L1369" s="31">
        <v>1531.2</v>
      </c>
      <c r="M1369" s="31" t="s">
        <v>504</v>
      </c>
      <c r="N1369" s="31" t="s">
        <v>544</v>
      </c>
      <c r="O1369" s="83"/>
      <c r="P1369" s="65">
        <f t="shared" si="868"/>
        <v>30</v>
      </c>
      <c r="Q1369" t="str">
        <f t="shared" si="869"/>
        <v>Crédito</v>
      </c>
      <c r="R1369">
        <f t="shared" si="870"/>
        <v>12</v>
      </c>
      <c r="S1369">
        <f t="shared" si="871"/>
        <v>3</v>
      </c>
      <c r="T1369">
        <f t="shared" si="872"/>
        <v>2026</v>
      </c>
      <c r="U1369">
        <f t="shared" si="873"/>
        <v>10</v>
      </c>
      <c r="V1369">
        <f t="shared" si="874"/>
        <v>2</v>
      </c>
      <c r="W1369">
        <f t="shared" si="875"/>
        <v>2026</v>
      </c>
      <c r="X1369" s="59">
        <f t="shared" si="876"/>
        <v>22691.72</v>
      </c>
      <c r="Y1369" s="59">
        <f t="shared" si="877"/>
        <v>26322.400000000001</v>
      </c>
      <c r="Z1369" t="str">
        <f t="shared" si="836"/>
        <v>Vigente</v>
      </c>
      <c r="AA1369" s="39">
        <v>46073</v>
      </c>
      <c r="AB1369" s="33">
        <f t="shared" si="878"/>
        <v>2</v>
      </c>
      <c r="AC1369" s="33">
        <f t="shared" si="879"/>
        <v>8</v>
      </c>
      <c r="AD1369" s="33">
        <f t="shared" si="837"/>
        <v>0</v>
      </c>
      <c r="AE1369" s="36">
        <f t="shared" si="838"/>
        <v>0</v>
      </c>
      <c r="AF1369" s="36">
        <f t="shared" si="839"/>
        <v>0</v>
      </c>
      <c r="AG1369" s="36">
        <f t="shared" si="840"/>
        <v>0</v>
      </c>
      <c r="AH1369" s="36">
        <f t="shared" si="841"/>
        <v>22691.72</v>
      </c>
    </row>
    <row r="1370" spans="1:34" x14ac:dyDescent="0.35">
      <c r="A1370" s="31" t="s">
        <v>1337</v>
      </c>
      <c r="B1370" s="31" t="s">
        <v>1338</v>
      </c>
      <c r="C1370" s="31" t="s">
        <v>644</v>
      </c>
      <c r="D1370" s="31" t="s">
        <v>1102</v>
      </c>
      <c r="E1370" s="30">
        <v>46065</v>
      </c>
      <c r="F1370" s="30">
        <v>46125</v>
      </c>
      <c r="G1370" s="31" t="s">
        <v>401</v>
      </c>
      <c r="H1370" s="31">
        <v>-1075280.1299999999</v>
      </c>
      <c r="I1370" s="31">
        <v>-172044.82</v>
      </c>
      <c r="J1370" s="31">
        <v>-1247324.95</v>
      </c>
      <c r="K1370" s="31">
        <v>-72453.600000000006</v>
      </c>
      <c r="L1370" s="31">
        <v>72453.600000000006</v>
      </c>
      <c r="M1370" s="31" t="s">
        <v>504</v>
      </c>
      <c r="N1370" s="31" t="s">
        <v>544</v>
      </c>
      <c r="O1370" s="83"/>
      <c r="P1370" s="65">
        <f t="shared" si="868"/>
        <v>60</v>
      </c>
      <c r="Q1370" t="str">
        <f t="shared" si="869"/>
        <v>Crédito</v>
      </c>
      <c r="R1370">
        <f t="shared" si="870"/>
        <v>13</v>
      </c>
      <c r="S1370">
        <f t="shared" si="871"/>
        <v>4</v>
      </c>
      <c r="T1370">
        <f t="shared" si="872"/>
        <v>2026</v>
      </c>
      <c r="U1370">
        <f t="shared" si="873"/>
        <v>12</v>
      </c>
      <c r="V1370">
        <f t="shared" si="874"/>
        <v>2</v>
      </c>
      <c r="W1370">
        <f t="shared" si="875"/>
        <v>2026</v>
      </c>
      <c r="X1370" s="59">
        <f t="shared" si="876"/>
        <v>1075280.1299999999</v>
      </c>
      <c r="Y1370" s="59">
        <f t="shared" si="877"/>
        <v>1247324.95</v>
      </c>
      <c r="Z1370" t="str">
        <f t="shared" si="836"/>
        <v>Vigente</v>
      </c>
      <c r="AA1370" s="39">
        <v>46073</v>
      </c>
      <c r="AB1370" s="33">
        <f t="shared" si="878"/>
        <v>2</v>
      </c>
      <c r="AC1370" s="33">
        <f t="shared" si="879"/>
        <v>8</v>
      </c>
      <c r="AD1370" s="33">
        <f t="shared" si="837"/>
        <v>0</v>
      </c>
      <c r="AE1370" s="36">
        <f t="shared" si="838"/>
        <v>0</v>
      </c>
      <c r="AF1370" s="36">
        <f t="shared" si="839"/>
        <v>0</v>
      </c>
      <c r="AG1370" s="36">
        <f t="shared" si="840"/>
        <v>0</v>
      </c>
      <c r="AH1370" s="36">
        <f t="shared" si="841"/>
        <v>1075280.1299999999</v>
      </c>
    </row>
    <row r="1371" spans="1:34" x14ac:dyDescent="0.35">
      <c r="A1371" s="31" t="s">
        <v>1339</v>
      </c>
      <c r="B1371" s="31" t="s">
        <v>1340</v>
      </c>
      <c r="C1371" s="31" t="s">
        <v>801</v>
      </c>
      <c r="D1371" s="31" t="s">
        <v>1341</v>
      </c>
      <c r="E1371" s="30">
        <v>46063</v>
      </c>
      <c r="F1371" s="30">
        <v>46093</v>
      </c>
      <c r="G1371" s="31" t="s">
        <v>395</v>
      </c>
      <c r="H1371" s="31">
        <v>-39888</v>
      </c>
      <c r="I1371" s="31">
        <v>-6382.08</v>
      </c>
      <c r="J1371" s="31">
        <v>-46270.080000000002</v>
      </c>
      <c r="K1371" s="31">
        <v>-46270.080000000002</v>
      </c>
      <c r="L1371" s="31">
        <v>46270.080000000002</v>
      </c>
      <c r="M1371" s="31" t="s">
        <v>504</v>
      </c>
      <c r="N1371" s="31" t="s">
        <v>544</v>
      </c>
      <c r="O1371" s="83"/>
      <c r="P1371" s="65">
        <f t="shared" si="868"/>
        <v>30</v>
      </c>
      <c r="Q1371" t="str">
        <f t="shared" si="869"/>
        <v>Crédito</v>
      </c>
      <c r="R1371">
        <f t="shared" si="870"/>
        <v>12</v>
      </c>
      <c r="S1371">
        <f t="shared" si="871"/>
        <v>3</v>
      </c>
      <c r="T1371">
        <f t="shared" si="872"/>
        <v>2026</v>
      </c>
      <c r="U1371">
        <f t="shared" si="873"/>
        <v>10</v>
      </c>
      <c r="V1371">
        <f t="shared" si="874"/>
        <v>2</v>
      </c>
      <c r="W1371">
        <f t="shared" si="875"/>
        <v>2026</v>
      </c>
      <c r="X1371" s="59">
        <f t="shared" si="876"/>
        <v>39888</v>
      </c>
      <c r="Y1371" s="59">
        <f t="shared" si="877"/>
        <v>46270.080000000002</v>
      </c>
      <c r="Z1371" t="str">
        <f t="shared" si="836"/>
        <v>Vigente</v>
      </c>
      <c r="AA1371" s="39">
        <v>46073</v>
      </c>
      <c r="AB1371" s="33">
        <f t="shared" si="878"/>
        <v>2</v>
      </c>
      <c r="AC1371" s="33">
        <f t="shared" si="879"/>
        <v>8</v>
      </c>
      <c r="AD1371" s="33">
        <f t="shared" si="837"/>
        <v>0</v>
      </c>
      <c r="AE1371" s="36">
        <f t="shared" si="838"/>
        <v>0</v>
      </c>
      <c r="AF1371" s="36">
        <f t="shared" si="839"/>
        <v>0</v>
      </c>
      <c r="AG1371" s="36">
        <f t="shared" si="840"/>
        <v>0</v>
      </c>
      <c r="AH1371" s="36">
        <f t="shared" si="841"/>
        <v>39888</v>
      </c>
    </row>
    <row r="1372" spans="1:34" x14ac:dyDescent="0.35">
      <c r="A1372" s="31" t="s">
        <v>1342</v>
      </c>
      <c r="B1372" s="31" t="s">
        <v>1343</v>
      </c>
      <c r="C1372" s="31" t="s">
        <v>414</v>
      </c>
      <c r="D1372" s="31" t="s">
        <v>1344</v>
      </c>
      <c r="E1372" s="30">
        <v>46065</v>
      </c>
      <c r="F1372" s="30">
        <v>46095</v>
      </c>
      <c r="G1372" s="31" t="s">
        <v>395</v>
      </c>
      <c r="H1372" s="31">
        <v>-32000</v>
      </c>
      <c r="I1372" s="31"/>
      <c r="J1372" s="31">
        <v>-32000</v>
      </c>
      <c r="K1372" s="31">
        <v>-32000</v>
      </c>
      <c r="L1372" s="31">
        <v>32000</v>
      </c>
      <c r="M1372" s="31" t="s">
        <v>504</v>
      </c>
      <c r="N1372" s="31" t="s">
        <v>544</v>
      </c>
      <c r="O1372" s="83"/>
      <c r="P1372" s="65">
        <f t="shared" si="868"/>
        <v>30</v>
      </c>
      <c r="Q1372" t="str">
        <f t="shared" si="869"/>
        <v>Crédito</v>
      </c>
      <c r="R1372">
        <f t="shared" si="870"/>
        <v>14</v>
      </c>
      <c r="S1372">
        <f t="shared" si="871"/>
        <v>3</v>
      </c>
      <c r="T1372">
        <f t="shared" si="872"/>
        <v>2026</v>
      </c>
      <c r="U1372">
        <f t="shared" si="873"/>
        <v>12</v>
      </c>
      <c r="V1372">
        <f t="shared" si="874"/>
        <v>2</v>
      </c>
      <c r="W1372">
        <f t="shared" si="875"/>
        <v>2026</v>
      </c>
      <c r="X1372" s="59">
        <f t="shared" si="876"/>
        <v>32000</v>
      </c>
      <c r="Y1372" s="59">
        <f t="shared" si="877"/>
        <v>32000</v>
      </c>
      <c r="Z1372" t="str">
        <f t="shared" si="836"/>
        <v>Vigente</v>
      </c>
      <c r="AA1372" s="39">
        <v>46073</v>
      </c>
      <c r="AB1372" s="33">
        <f t="shared" si="878"/>
        <v>2</v>
      </c>
      <c r="AC1372" s="33">
        <f t="shared" si="879"/>
        <v>8</v>
      </c>
      <c r="AD1372" s="33">
        <f t="shared" si="837"/>
        <v>0</v>
      </c>
      <c r="AE1372" s="36">
        <f t="shared" si="838"/>
        <v>0</v>
      </c>
      <c r="AF1372" s="36">
        <f t="shared" si="839"/>
        <v>0</v>
      </c>
      <c r="AG1372" s="36">
        <f t="shared" si="840"/>
        <v>0</v>
      </c>
      <c r="AH1372" s="36">
        <f t="shared" si="841"/>
        <v>32000</v>
      </c>
    </row>
    <row r="1373" spans="1:34" x14ac:dyDescent="0.35">
      <c r="A1373" s="31" t="s">
        <v>1345</v>
      </c>
      <c r="B1373" s="31" t="s">
        <v>1346</v>
      </c>
      <c r="C1373" s="31" t="s">
        <v>1329</v>
      </c>
      <c r="D1373" s="31" t="s">
        <v>1347</v>
      </c>
      <c r="E1373" s="30">
        <v>46064</v>
      </c>
      <c r="F1373" s="30">
        <v>46094</v>
      </c>
      <c r="G1373" s="31" t="s">
        <v>395</v>
      </c>
      <c r="H1373" s="31">
        <v>-128000</v>
      </c>
      <c r="I1373" s="31"/>
      <c r="J1373" s="31">
        <v>-128000</v>
      </c>
      <c r="K1373" s="31">
        <v>-128000</v>
      </c>
      <c r="L1373" s="31">
        <v>128000</v>
      </c>
      <c r="M1373" s="31" t="s">
        <v>504</v>
      </c>
      <c r="N1373" s="31" t="s">
        <v>544</v>
      </c>
      <c r="O1373" s="83"/>
      <c r="P1373" s="65">
        <f t="shared" si="868"/>
        <v>30</v>
      </c>
      <c r="Q1373" t="str">
        <f t="shared" si="869"/>
        <v>Crédito</v>
      </c>
      <c r="R1373">
        <f t="shared" si="870"/>
        <v>13</v>
      </c>
      <c r="S1373">
        <f t="shared" si="871"/>
        <v>3</v>
      </c>
      <c r="T1373">
        <f t="shared" si="872"/>
        <v>2026</v>
      </c>
      <c r="U1373">
        <f t="shared" si="873"/>
        <v>11</v>
      </c>
      <c r="V1373">
        <f t="shared" si="874"/>
        <v>2</v>
      </c>
      <c r="W1373">
        <f t="shared" si="875"/>
        <v>2026</v>
      </c>
      <c r="X1373" s="59">
        <f t="shared" si="876"/>
        <v>128000</v>
      </c>
      <c r="Y1373" s="59">
        <f t="shared" si="877"/>
        <v>128000</v>
      </c>
      <c r="Z1373" t="str">
        <f t="shared" si="836"/>
        <v>Vigente</v>
      </c>
      <c r="AA1373" s="39">
        <v>46073</v>
      </c>
      <c r="AB1373" s="33">
        <f t="shared" si="878"/>
        <v>2</v>
      </c>
      <c r="AC1373" s="33">
        <f t="shared" si="879"/>
        <v>8</v>
      </c>
      <c r="AD1373" s="33">
        <f t="shared" si="837"/>
        <v>0</v>
      </c>
      <c r="AE1373" s="36">
        <f t="shared" si="838"/>
        <v>0</v>
      </c>
      <c r="AF1373" s="36">
        <f t="shared" si="839"/>
        <v>0</v>
      </c>
      <c r="AG1373" s="36">
        <f t="shared" si="840"/>
        <v>0</v>
      </c>
      <c r="AH1373" s="36">
        <f t="shared" si="841"/>
        <v>128000</v>
      </c>
    </row>
    <row r="1374" spans="1:34" x14ac:dyDescent="0.35">
      <c r="A1374" s="31" t="s">
        <v>1348</v>
      </c>
      <c r="B1374" s="31" t="s">
        <v>1349</v>
      </c>
      <c r="C1374" s="31" t="s">
        <v>546</v>
      </c>
      <c r="D1374" s="31" t="s">
        <v>1350</v>
      </c>
      <c r="E1374" s="30">
        <v>46060</v>
      </c>
      <c r="F1374" s="30">
        <v>46090</v>
      </c>
      <c r="G1374" s="31" t="s">
        <v>401</v>
      </c>
      <c r="H1374" s="31">
        <v>-6875.77</v>
      </c>
      <c r="I1374" s="31">
        <v>-1100.1199999999999</v>
      </c>
      <c r="J1374" s="31">
        <v>-7975.89</v>
      </c>
      <c r="K1374" s="31">
        <v>-458.2</v>
      </c>
      <c r="L1374" s="31">
        <v>458.2</v>
      </c>
      <c r="M1374" s="31" t="s">
        <v>504</v>
      </c>
      <c r="N1374" s="31" t="s">
        <v>544</v>
      </c>
      <c r="O1374" s="83"/>
      <c r="P1374" s="65">
        <f t="shared" si="868"/>
        <v>30</v>
      </c>
      <c r="Q1374" t="str">
        <f t="shared" si="869"/>
        <v>Crédito</v>
      </c>
      <c r="R1374">
        <f t="shared" si="870"/>
        <v>9</v>
      </c>
      <c r="S1374">
        <f t="shared" si="871"/>
        <v>3</v>
      </c>
      <c r="T1374">
        <f t="shared" si="872"/>
        <v>2026</v>
      </c>
      <c r="U1374">
        <f t="shared" si="873"/>
        <v>7</v>
      </c>
      <c r="V1374">
        <f t="shared" si="874"/>
        <v>2</v>
      </c>
      <c r="W1374">
        <f t="shared" si="875"/>
        <v>2026</v>
      </c>
      <c r="X1374" s="59">
        <f t="shared" si="876"/>
        <v>6875.77</v>
      </c>
      <c r="Y1374" s="59">
        <f t="shared" si="877"/>
        <v>7975.89</v>
      </c>
      <c r="Z1374" t="str">
        <f t="shared" si="836"/>
        <v>Vigente</v>
      </c>
      <c r="AA1374" s="39">
        <v>46073</v>
      </c>
      <c r="AB1374" s="33">
        <f t="shared" si="878"/>
        <v>2</v>
      </c>
      <c r="AC1374" s="33">
        <f t="shared" si="879"/>
        <v>8</v>
      </c>
      <c r="AD1374" s="33">
        <f t="shared" si="837"/>
        <v>0</v>
      </c>
      <c r="AE1374" s="36">
        <f t="shared" si="838"/>
        <v>0</v>
      </c>
      <c r="AF1374" s="36">
        <f t="shared" si="839"/>
        <v>0</v>
      </c>
      <c r="AG1374" s="36">
        <f t="shared" si="840"/>
        <v>0</v>
      </c>
      <c r="AH1374" s="36">
        <f t="shared" si="841"/>
        <v>6875.77</v>
      </c>
    </row>
    <row r="1375" spans="1:34" x14ac:dyDescent="0.35">
      <c r="A1375" s="31" t="s">
        <v>1351</v>
      </c>
      <c r="B1375" s="31" t="s">
        <v>1352</v>
      </c>
      <c r="C1375" s="31" t="s">
        <v>546</v>
      </c>
      <c r="D1375" s="31" t="s">
        <v>1353</v>
      </c>
      <c r="E1375" s="30">
        <v>46060</v>
      </c>
      <c r="F1375" s="30">
        <v>46090</v>
      </c>
      <c r="G1375" s="31" t="s">
        <v>401</v>
      </c>
      <c r="H1375" s="31">
        <v>-6875.77</v>
      </c>
      <c r="I1375" s="31">
        <v>-1100.1199999999999</v>
      </c>
      <c r="J1375" s="31">
        <v>-7975.89</v>
      </c>
      <c r="K1375" s="31">
        <v>-458.2</v>
      </c>
      <c r="L1375" s="31">
        <v>458.2</v>
      </c>
      <c r="M1375" s="31" t="s">
        <v>504</v>
      </c>
      <c r="N1375" s="31" t="s">
        <v>544</v>
      </c>
      <c r="O1375" s="83"/>
      <c r="P1375" s="65">
        <f t="shared" si="868"/>
        <v>30</v>
      </c>
      <c r="Q1375" t="str">
        <f t="shared" si="869"/>
        <v>Crédito</v>
      </c>
      <c r="R1375">
        <f t="shared" si="870"/>
        <v>9</v>
      </c>
      <c r="S1375">
        <f t="shared" si="871"/>
        <v>3</v>
      </c>
      <c r="T1375">
        <f t="shared" si="872"/>
        <v>2026</v>
      </c>
      <c r="U1375">
        <f t="shared" si="873"/>
        <v>7</v>
      </c>
      <c r="V1375">
        <f t="shared" si="874"/>
        <v>2</v>
      </c>
      <c r="W1375">
        <f t="shared" si="875"/>
        <v>2026</v>
      </c>
      <c r="X1375" s="59">
        <f t="shared" si="876"/>
        <v>6875.77</v>
      </c>
      <c r="Y1375" s="59">
        <f t="shared" si="877"/>
        <v>7975.89</v>
      </c>
      <c r="Z1375" t="str">
        <f t="shared" si="836"/>
        <v>Vigente</v>
      </c>
      <c r="AA1375" s="39">
        <v>46073</v>
      </c>
      <c r="AB1375" s="33">
        <f t="shared" si="878"/>
        <v>2</v>
      </c>
      <c r="AC1375" s="33">
        <f t="shared" si="879"/>
        <v>8</v>
      </c>
      <c r="AD1375" s="33">
        <f t="shared" si="837"/>
        <v>0</v>
      </c>
      <c r="AE1375" s="36">
        <f t="shared" si="838"/>
        <v>0</v>
      </c>
      <c r="AF1375" s="36">
        <f t="shared" si="839"/>
        <v>0</v>
      </c>
      <c r="AG1375" s="36">
        <f t="shared" si="840"/>
        <v>0</v>
      </c>
      <c r="AH1375" s="36">
        <f t="shared" si="841"/>
        <v>6875.77</v>
      </c>
    </row>
    <row r="1376" spans="1:34" x14ac:dyDescent="0.35">
      <c r="A1376" s="31" t="s">
        <v>1354</v>
      </c>
      <c r="B1376" s="31" t="s">
        <v>1355</v>
      </c>
      <c r="C1376" s="31" t="s">
        <v>801</v>
      </c>
      <c r="D1376" s="31" t="s">
        <v>1356</v>
      </c>
      <c r="E1376" s="30">
        <v>46056</v>
      </c>
      <c r="F1376" s="30">
        <v>46086</v>
      </c>
      <c r="G1376" s="31" t="s">
        <v>395</v>
      </c>
      <c r="H1376" s="31">
        <v>-20160</v>
      </c>
      <c r="I1376" s="31">
        <v>-3225.6</v>
      </c>
      <c r="J1376" s="31">
        <v>-23385.599999999999</v>
      </c>
      <c r="K1376" s="31">
        <v>-23385.599999999999</v>
      </c>
      <c r="L1376" s="31">
        <v>23385.599999999999</v>
      </c>
      <c r="M1376" s="31" t="s">
        <v>504</v>
      </c>
      <c r="N1376" s="31" t="s">
        <v>544</v>
      </c>
      <c r="O1376" s="83"/>
      <c r="P1376" s="65">
        <f t="shared" si="868"/>
        <v>30</v>
      </c>
      <c r="Q1376" t="str">
        <f t="shared" si="869"/>
        <v>Crédito</v>
      </c>
      <c r="R1376">
        <f t="shared" si="870"/>
        <v>5</v>
      </c>
      <c r="S1376">
        <f t="shared" si="871"/>
        <v>3</v>
      </c>
      <c r="T1376">
        <f t="shared" si="872"/>
        <v>2026</v>
      </c>
      <c r="U1376">
        <f t="shared" si="873"/>
        <v>3</v>
      </c>
      <c r="V1376">
        <f t="shared" si="874"/>
        <v>2</v>
      </c>
      <c r="W1376">
        <f t="shared" si="875"/>
        <v>2026</v>
      </c>
      <c r="X1376" s="59">
        <f t="shared" si="876"/>
        <v>20160</v>
      </c>
      <c r="Y1376" s="59">
        <f t="shared" si="877"/>
        <v>23385.599999999999</v>
      </c>
      <c r="Z1376" t="str">
        <f t="shared" si="836"/>
        <v>Vigente</v>
      </c>
      <c r="AA1376" s="39">
        <v>46073</v>
      </c>
      <c r="AB1376" s="33">
        <f t="shared" si="878"/>
        <v>2</v>
      </c>
      <c r="AC1376" s="33">
        <f t="shared" si="879"/>
        <v>8</v>
      </c>
      <c r="AD1376" s="33">
        <f t="shared" si="837"/>
        <v>0</v>
      </c>
      <c r="AE1376" s="36">
        <f t="shared" si="838"/>
        <v>0</v>
      </c>
      <c r="AF1376" s="36">
        <f t="shared" si="839"/>
        <v>0</v>
      </c>
      <c r="AG1376" s="36">
        <f t="shared" si="840"/>
        <v>0</v>
      </c>
      <c r="AH1376" s="36">
        <f t="shared" si="841"/>
        <v>20160</v>
      </c>
    </row>
    <row r="1377" spans="1:34" x14ac:dyDescent="0.35">
      <c r="A1377" s="31" t="s">
        <v>1357</v>
      </c>
      <c r="B1377" s="31" t="s">
        <v>1358</v>
      </c>
      <c r="C1377" s="31" t="s">
        <v>801</v>
      </c>
      <c r="D1377" s="31" t="s">
        <v>1359</v>
      </c>
      <c r="E1377" s="30">
        <v>46058</v>
      </c>
      <c r="F1377" s="30">
        <v>46088</v>
      </c>
      <c r="G1377" s="31" t="s">
        <v>395</v>
      </c>
      <c r="H1377" s="31">
        <v>-20160</v>
      </c>
      <c r="I1377" s="31">
        <v>-3225.6</v>
      </c>
      <c r="J1377" s="31">
        <v>-23385.599999999999</v>
      </c>
      <c r="K1377" s="31">
        <v>-23385.599999999999</v>
      </c>
      <c r="L1377" s="31">
        <v>23385.599999999999</v>
      </c>
      <c r="M1377" s="31" t="s">
        <v>504</v>
      </c>
      <c r="N1377" s="31" t="s">
        <v>544</v>
      </c>
      <c r="O1377" s="83"/>
      <c r="P1377" s="65">
        <f t="shared" si="868"/>
        <v>30</v>
      </c>
      <c r="Q1377" t="str">
        <f t="shared" si="869"/>
        <v>Crédito</v>
      </c>
      <c r="R1377">
        <f t="shared" si="870"/>
        <v>7</v>
      </c>
      <c r="S1377">
        <f t="shared" si="871"/>
        <v>3</v>
      </c>
      <c r="T1377">
        <f t="shared" si="872"/>
        <v>2026</v>
      </c>
      <c r="U1377">
        <f t="shared" si="873"/>
        <v>5</v>
      </c>
      <c r="V1377">
        <f t="shared" si="874"/>
        <v>2</v>
      </c>
      <c r="W1377">
        <f t="shared" si="875"/>
        <v>2026</v>
      </c>
      <c r="X1377" s="59">
        <f t="shared" si="876"/>
        <v>20160</v>
      </c>
      <c r="Y1377" s="59">
        <f t="shared" si="877"/>
        <v>23385.599999999999</v>
      </c>
      <c r="Z1377" t="str">
        <f t="shared" si="836"/>
        <v>Vigente</v>
      </c>
      <c r="AA1377" s="39">
        <v>46073</v>
      </c>
      <c r="AB1377" s="33">
        <f t="shared" si="878"/>
        <v>2</v>
      </c>
      <c r="AC1377" s="33">
        <f t="shared" si="879"/>
        <v>8</v>
      </c>
      <c r="AD1377" s="33">
        <f t="shared" si="837"/>
        <v>0</v>
      </c>
      <c r="AE1377" s="36">
        <f t="shared" si="838"/>
        <v>0</v>
      </c>
      <c r="AF1377" s="36">
        <f t="shared" si="839"/>
        <v>0</v>
      </c>
      <c r="AG1377" s="36">
        <f t="shared" si="840"/>
        <v>0</v>
      </c>
      <c r="AH1377" s="36">
        <f t="shared" si="841"/>
        <v>20160</v>
      </c>
    </row>
    <row r="1378" spans="1:34" x14ac:dyDescent="0.35">
      <c r="A1378" s="31" t="s">
        <v>1360</v>
      </c>
      <c r="B1378" s="31" t="s">
        <v>1361</v>
      </c>
      <c r="C1378" s="31" t="s">
        <v>801</v>
      </c>
      <c r="D1378" s="31" t="s">
        <v>1362</v>
      </c>
      <c r="E1378" s="30">
        <v>46058</v>
      </c>
      <c r="F1378" s="30">
        <v>46088</v>
      </c>
      <c r="G1378" s="31" t="s">
        <v>395</v>
      </c>
      <c r="H1378" s="31">
        <v>-50400</v>
      </c>
      <c r="I1378" s="31">
        <v>-8064</v>
      </c>
      <c r="J1378" s="31">
        <v>-58464</v>
      </c>
      <c r="K1378" s="31">
        <v>-58464</v>
      </c>
      <c r="L1378" s="31">
        <v>58464</v>
      </c>
      <c r="M1378" s="31" t="s">
        <v>504</v>
      </c>
      <c r="N1378" s="31" t="s">
        <v>544</v>
      </c>
      <c r="O1378" s="83"/>
      <c r="P1378" s="65">
        <f t="shared" si="868"/>
        <v>30</v>
      </c>
      <c r="Q1378" t="str">
        <f t="shared" si="869"/>
        <v>Crédito</v>
      </c>
      <c r="R1378">
        <f t="shared" si="870"/>
        <v>7</v>
      </c>
      <c r="S1378">
        <f t="shared" si="871"/>
        <v>3</v>
      </c>
      <c r="T1378">
        <f t="shared" si="872"/>
        <v>2026</v>
      </c>
      <c r="U1378">
        <f t="shared" si="873"/>
        <v>5</v>
      </c>
      <c r="V1378">
        <f t="shared" si="874"/>
        <v>2</v>
      </c>
      <c r="W1378">
        <f t="shared" si="875"/>
        <v>2026</v>
      </c>
      <c r="X1378" s="59">
        <f t="shared" si="876"/>
        <v>50400</v>
      </c>
      <c r="Y1378" s="59">
        <f t="shared" si="877"/>
        <v>58464</v>
      </c>
      <c r="Z1378" t="str">
        <f t="shared" si="836"/>
        <v>Vigente</v>
      </c>
      <c r="AA1378" s="39">
        <v>46073</v>
      </c>
      <c r="AB1378" s="33">
        <f t="shared" si="878"/>
        <v>2</v>
      </c>
      <c r="AC1378" s="33">
        <f t="shared" si="879"/>
        <v>8</v>
      </c>
      <c r="AD1378" s="33">
        <f t="shared" si="837"/>
        <v>0</v>
      </c>
      <c r="AE1378" s="36">
        <f t="shared" si="838"/>
        <v>0</v>
      </c>
      <c r="AF1378" s="36">
        <f t="shared" si="839"/>
        <v>0</v>
      </c>
      <c r="AG1378" s="36">
        <f t="shared" si="840"/>
        <v>0</v>
      </c>
      <c r="AH1378" s="36">
        <f t="shared" si="841"/>
        <v>50400</v>
      </c>
    </row>
    <row r="1379" spans="1:34" x14ac:dyDescent="0.35">
      <c r="A1379" s="31" t="s">
        <v>1363</v>
      </c>
      <c r="B1379" s="31" t="s">
        <v>1364</v>
      </c>
      <c r="C1379" s="31" t="s">
        <v>830</v>
      </c>
      <c r="D1379" s="31" t="s">
        <v>1365</v>
      </c>
      <c r="E1379" s="30">
        <v>46058</v>
      </c>
      <c r="F1379" s="30">
        <v>46088</v>
      </c>
      <c r="G1379" s="31" t="s">
        <v>401</v>
      </c>
      <c r="H1379" s="31">
        <v>-29397.25</v>
      </c>
      <c r="I1379" s="31">
        <v>-4703.5600000000004</v>
      </c>
      <c r="J1379" s="31">
        <v>-34100.81</v>
      </c>
      <c r="K1379" s="31">
        <v>-1972</v>
      </c>
      <c r="L1379" s="31">
        <v>1972</v>
      </c>
      <c r="M1379" s="31" t="s">
        <v>504</v>
      </c>
      <c r="N1379" s="31" t="s">
        <v>544</v>
      </c>
      <c r="O1379" s="83"/>
      <c r="P1379" s="65">
        <f t="shared" si="868"/>
        <v>30</v>
      </c>
      <c r="Q1379" t="str">
        <f t="shared" si="869"/>
        <v>Crédito</v>
      </c>
      <c r="R1379">
        <f t="shared" si="870"/>
        <v>7</v>
      </c>
      <c r="S1379">
        <f t="shared" si="871"/>
        <v>3</v>
      </c>
      <c r="T1379">
        <f t="shared" si="872"/>
        <v>2026</v>
      </c>
      <c r="U1379">
        <f t="shared" si="873"/>
        <v>5</v>
      </c>
      <c r="V1379">
        <f t="shared" si="874"/>
        <v>2</v>
      </c>
      <c r="W1379">
        <f t="shared" si="875"/>
        <v>2026</v>
      </c>
      <c r="X1379" s="59">
        <f t="shared" si="876"/>
        <v>29397.25</v>
      </c>
      <c r="Y1379" s="59">
        <f t="shared" si="877"/>
        <v>34100.81</v>
      </c>
      <c r="Z1379" t="str">
        <f t="shared" si="836"/>
        <v>Vigente</v>
      </c>
      <c r="AA1379" s="39">
        <v>46073</v>
      </c>
      <c r="AB1379" s="33">
        <f t="shared" si="878"/>
        <v>2</v>
      </c>
      <c r="AC1379" s="33">
        <f t="shared" si="879"/>
        <v>8</v>
      </c>
      <c r="AD1379" s="33">
        <f t="shared" si="837"/>
        <v>0</v>
      </c>
      <c r="AE1379" s="36">
        <f t="shared" si="838"/>
        <v>0</v>
      </c>
      <c r="AF1379" s="36">
        <f t="shared" si="839"/>
        <v>0</v>
      </c>
      <c r="AG1379" s="36">
        <f t="shared" si="840"/>
        <v>0</v>
      </c>
      <c r="AH1379" s="36">
        <f t="shared" si="841"/>
        <v>29397.25</v>
      </c>
    </row>
    <row r="1380" spans="1:34" x14ac:dyDescent="0.35">
      <c r="A1380" s="31" t="s">
        <v>1366</v>
      </c>
      <c r="B1380" s="31" t="s">
        <v>1367</v>
      </c>
      <c r="C1380" s="31" t="s">
        <v>834</v>
      </c>
      <c r="D1380" s="31" t="s">
        <v>1368</v>
      </c>
      <c r="E1380" s="30">
        <v>46057</v>
      </c>
      <c r="F1380" s="30">
        <v>46087</v>
      </c>
      <c r="G1380" s="31" t="s">
        <v>401</v>
      </c>
      <c r="H1380" s="31">
        <v>-31023</v>
      </c>
      <c r="I1380" s="31">
        <v>-4963.68</v>
      </c>
      <c r="J1380" s="31">
        <v>-35986.68</v>
      </c>
      <c r="K1380" s="31">
        <v>-2088</v>
      </c>
      <c r="L1380" s="31">
        <v>2088</v>
      </c>
      <c r="M1380" s="31" t="s">
        <v>504</v>
      </c>
      <c r="N1380" s="31" t="s">
        <v>544</v>
      </c>
      <c r="O1380" s="83"/>
      <c r="P1380" s="65">
        <f t="shared" si="868"/>
        <v>30</v>
      </c>
      <c r="Q1380" t="str">
        <f t="shared" si="869"/>
        <v>Crédito</v>
      </c>
      <c r="R1380">
        <f t="shared" si="870"/>
        <v>6</v>
      </c>
      <c r="S1380">
        <f t="shared" si="871"/>
        <v>3</v>
      </c>
      <c r="T1380">
        <f t="shared" si="872"/>
        <v>2026</v>
      </c>
      <c r="U1380">
        <f t="shared" si="873"/>
        <v>4</v>
      </c>
      <c r="V1380">
        <f t="shared" si="874"/>
        <v>2</v>
      </c>
      <c r="W1380">
        <f t="shared" si="875"/>
        <v>2026</v>
      </c>
      <c r="X1380" s="59">
        <f t="shared" si="876"/>
        <v>31023</v>
      </c>
      <c r="Y1380" s="59">
        <f t="shared" si="877"/>
        <v>35986.68</v>
      </c>
      <c r="Z1380" t="str">
        <f t="shared" si="836"/>
        <v>Vigente</v>
      </c>
      <c r="AA1380" s="39">
        <v>46073</v>
      </c>
      <c r="AB1380" s="33">
        <f t="shared" si="878"/>
        <v>2</v>
      </c>
      <c r="AC1380" s="33">
        <f t="shared" si="879"/>
        <v>8</v>
      </c>
      <c r="AD1380" s="33">
        <f t="shared" si="837"/>
        <v>0</v>
      </c>
      <c r="AE1380" s="36">
        <f t="shared" si="838"/>
        <v>0</v>
      </c>
      <c r="AF1380" s="36">
        <f t="shared" si="839"/>
        <v>0</v>
      </c>
      <c r="AG1380" s="36">
        <f t="shared" si="840"/>
        <v>0</v>
      </c>
      <c r="AH1380" s="36">
        <f t="shared" si="841"/>
        <v>31023</v>
      </c>
    </row>
    <row r="1381" spans="1:34" x14ac:dyDescent="0.35">
      <c r="A1381" s="31" t="s">
        <v>1369</v>
      </c>
      <c r="B1381" s="31" t="s">
        <v>1370</v>
      </c>
      <c r="C1381" s="31" t="s">
        <v>1030</v>
      </c>
      <c r="D1381" s="31" t="s">
        <v>1371</v>
      </c>
      <c r="E1381" s="30">
        <v>46056</v>
      </c>
      <c r="F1381" s="30">
        <v>46086</v>
      </c>
      <c r="G1381" s="31" t="s">
        <v>401</v>
      </c>
      <c r="H1381" s="31">
        <v>-30502.560000000001</v>
      </c>
      <c r="I1381" s="31">
        <v>-4880.41</v>
      </c>
      <c r="J1381" s="31">
        <v>-35382.97</v>
      </c>
      <c r="K1381" s="31">
        <v>-2041.6</v>
      </c>
      <c r="L1381" s="31">
        <v>2041.6</v>
      </c>
      <c r="M1381" s="31" t="s">
        <v>504</v>
      </c>
      <c r="N1381" s="31" t="s">
        <v>544</v>
      </c>
      <c r="O1381" s="83"/>
      <c r="P1381" s="65">
        <f t="shared" si="868"/>
        <v>30</v>
      </c>
      <c r="Q1381" t="str">
        <f t="shared" si="869"/>
        <v>Crédito</v>
      </c>
      <c r="R1381">
        <f t="shared" si="870"/>
        <v>5</v>
      </c>
      <c r="S1381">
        <f t="shared" si="871"/>
        <v>3</v>
      </c>
      <c r="T1381">
        <f t="shared" si="872"/>
        <v>2026</v>
      </c>
      <c r="U1381">
        <f t="shared" si="873"/>
        <v>3</v>
      </c>
      <c r="V1381">
        <f t="shared" si="874"/>
        <v>2</v>
      </c>
      <c r="W1381">
        <f t="shared" si="875"/>
        <v>2026</v>
      </c>
      <c r="X1381" s="59">
        <f t="shared" si="876"/>
        <v>30502.560000000001</v>
      </c>
      <c r="Y1381" s="59">
        <f t="shared" si="877"/>
        <v>35382.97</v>
      </c>
      <c r="Z1381" t="str">
        <f t="shared" si="836"/>
        <v>Vigente</v>
      </c>
      <c r="AA1381" s="39">
        <v>46073</v>
      </c>
      <c r="AB1381" s="33">
        <f t="shared" si="878"/>
        <v>2</v>
      </c>
      <c r="AC1381" s="33">
        <f t="shared" si="879"/>
        <v>8</v>
      </c>
      <c r="AD1381" s="33">
        <f t="shared" si="837"/>
        <v>0</v>
      </c>
      <c r="AE1381" s="36">
        <f t="shared" si="838"/>
        <v>0</v>
      </c>
      <c r="AF1381" s="36">
        <f t="shared" si="839"/>
        <v>0</v>
      </c>
      <c r="AG1381" s="36">
        <f t="shared" si="840"/>
        <v>0</v>
      </c>
      <c r="AH1381" s="36">
        <f t="shared" si="841"/>
        <v>30502.560000000001</v>
      </c>
    </row>
    <row r="1382" spans="1:34" x14ac:dyDescent="0.35">
      <c r="A1382" s="31" t="s">
        <v>1372</v>
      </c>
      <c r="B1382" s="31" t="s">
        <v>1373</v>
      </c>
      <c r="C1382" s="31" t="s">
        <v>400</v>
      </c>
      <c r="D1382" s="31" t="s">
        <v>1374</v>
      </c>
      <c r="E1382" s="30">
        <v>46052</v>
      </c>
      <c r="F1382" s="30">
        <v>46082</v>
      </c>
      <c r="G1382" s="31" t="s">
        <v>401</v>
      </c>
      <c r="H1382" s="31">
        <v>-11939.21</v>
      </c>
      <c r="I1382" s="31">
        <v>-1910.27</v>
      </c>
      <c r="J1382" s="31">
        <v>-13849.48</v>
      </c>
      <c r="K1382" s="31">
        <v>-802.72</v>
      </c>
      <c r="L1382" s="31">
        <v>802.72</v>
      </c>
      <c r="M1382" s="31" t="s">
        <v>504</v>
      </c>
      <c r="N1382" s="31" t="s">
        <v>544</v>
      </c>
      <c r="O1382" s="83"/>
      <c r="P1382" s="65">
        <f t="shared" si="868"/>
        <v>30</v>
      </c>
      <c r="Q1382" t="str">
        <f t="shared" si="869"/>
        <v>Crédito</v>
      </c>
      <c r="R1382">
        <f t="shared" si="870"/>
        <v>1</v>
      </c>
      <c r="S1382">
        <f t="shared" si="871"/>
        <v>3</v>
      </c>
      <c r="T1382">
        <f t="shared" si="872"/>
        <v>2026</v>
      </c>
      <c r="U1382">
        <f t="shared" si="873"/>
        <v>30</v>
      </c>
      <c r="V1382">
        <f t="shared" si="874"/>
        <v>1</v>
      </c>
      <c r="W1382">
        <f t="shared" si="875"/>
        <v>2026</v>
      </c>
      <c r="X1382" s="59">
        <f t="shared" si="876"/>
        <v>11939.21</v>
      </c>
      <c r="Y1382" s="59">
        <f t="shared" si="877"/>
        <v>13849.48</v>
      </c>
      <c r="Z1382" t="str">
        <f t="shared" si="836"/>
        <v>Vigente</v>
      </c>
      <c r="AA1382" s="39">
        <v>46073</v>
      </c>
      <c r="AB1382" s="33">
        <f t="shared" si="878"/>
        <v>2</v>
      </c>
      <c r="AC1382" s="33">
        <f t="shared" si="879"/>
        <v>8</v>
      </c>
      <c r="AD1382" s="33">
        <f t="shared" si="837"/>
        <v>0</v>
      </c>
      <c r="AE1382" s="36">
        <f t="shared" si="838"/>
        <v>0</v>
      </c>
      <c r="AF1382" s="36">
        <f t="shared" si="839"/>
        <v>0</v>
      </c>
      <c r="AG1382" s="36">
        <f t="shared" si="840"/>
        <v>0</v>
      </c>
      <c r="AH1382" s="36">
        <f t="shared" si="841"/>
        <v>11939.21</v>
      </c>
    </row>
    <row r="1383" spans="1:34" x14ac:dyDescent="0.35">
      <c r="A1383" s="31" t="s">
        <v>1375</v>
      </c>
      <c r="B1383" s="31" t="s">
        <v>1376</v>
      </c>
      <c r="C1383" s="31" t="s">
        <v>400</v>
      </c>
      <c r="D1383" s="31" t="s">
        <v>1377</v>
      </c>
      <c r="E1383" s="30">
        <v>46052</v>
      </c>
      <c r="F1383" s="30">
        <v>46082</v>
      </c>
      <c r="G1383" s="31" t="s">
        <v>395</v>
      </c>
      <c r="H1383" s="31">
        <v>-1200</v>
      </c>
      <c r="I1383" s="31">
        <v>-192</v>
      </c>
      <c r="J1383" s="31">
        <v>-1392</v>
      </c>
      <c r="K1383" s="31">
        <v>-1392</v>
      </c>
      <c r="L1383" s="31">
        <v>1392</v>
      </c>
      <c r="M1383" s="31" t="s">
        <v>504</v>
      </c>
      <c r="N1383" s="31" t="s">
        <v>544</v>
      </c>
      <c r="O1383" s="83"/>
      <c r="P1383" s="65">
        <f t="shared" si="868"/>
        <v>30</v>
      </c>
      <c r="Q1383" t="str">
        <f t="shared" si="869"/>
        <v>Crédito</v>
      </c>
      <c r="R1383">
        <f t="shared" si="870"/>
        <v>1</v>
      </c>
      <c r="S1383">
        <f t="shared" si="871"/>
        <v>3</v>
      </c>
      <c r="T1383">
        <f t="shared" si="872"/>
        <v>2026</v>
      </c>
      <c r="U1383">
        <f t="shared" si="873"/>
        <v>30</v>
      </c>
      <c r="V1383">
        <f t="shared" si="874"/>
        <v>1</v>
      </c>
      <c r="W1383">
        <f t="shared" si="875"/>
        <v>2026</v>
      </c>
      <c r="X1383" s="59">
        <f t="shared" si="876"/>
        <v>1200</v>
      </c>
      <c r="Y1383" s="59">
        <f t="shared" si="877"/>
        <v>1392</v>
      </c>
      <c r="Z1383" t="str">
        <f t="shared" si="836"/>
        <v>Vigente</v>
      </c>
      <c r="AA1383" s="39">
        <v>46073</v>
      </c>
      <c r="AB1383" s="33">
        <f t="shared" si="878"/>
        <v>2</v>
      </c>
      <c r="AC1383" s="33">
        <f t="shared" si="879"/>
        <v>8</v>
      </c>
      <c r="AD1383" s="33">
        <f t="shared" si="837"/>
        <v>0</v>
      </c>
      <c r="AE1383" s="36">
        <f t="shared" si="838"/>
        <v>0</v>
      </c>
      <c r="AF1383" s="36">
        <f t="shared" si="839"/>
        <v>0</v>
      </c>
      <c r="AG1383" s="36">
        <f t="shared" si="840"/>
        <v>0</v>
      </c>
      <c r="AH1383" s="36">
        <f t="shared" si="841"/>
        <v>1200</v>
      </c>
    </row>
    <row r="1384" spans="1:34" x14ac:dyDescent="0.35">
      <c r="A1384" s="31" t="s">
        <v>1378</v>
      </c>
      <c r="B1384" s="31" t="s">
        <v>1379</v>
      </c>
      <c r="C1384" s="31" t="s">
        <v>400</v>
      </c>
      <c r="D1384" s="31" t="s">
        <v>1380</v>
      </c>
      <c r="E1384" s="30">
        <v>46051</v>
      </c>
      <c r="F1384" s="30">
        <v>46081</v>
      </c>
      <c r="G1384" s="31" t="s">
        <v>401</v>
      </c>
      <c r="H1384" s="31">
        <v>-1637.06</v>
      </c>
      <c r="I1384" s="31">
        <v>-261.93</v>
      </c>
      <c r="J1384" s="31">
        <v>-1898.99</v>
      </c>
      <c r="K1384" s="31">
        <v>-110.2</v>
      </c>
      <c r="L1384" s="31">
        <v>110.2</v>
      </c>
      <c r="M1384" s="31" t="s">
        <v>504</v>
      </c>
      <c r="N1384" s="31" t="s">
        <v>544</v>
      </c>
      <c r="O1384" s="83"/>
      <c r="P1384" s="65">
        <f t="shared" si="868"/>
        <v>30</v>
      </c>
      <c r="Q1384" t="str">
        <f t="shared" si="869"/>
        <v>Crédito</v>
      </c>
      <c r="R1384">
        <f t="shared" si="870"/>
        <v>28</v>
      </c>
      <c r="S1384">
        <f t="shared" si="871"/>
        <v>2</v>
      </c>
      <c r="T1384">
        <f t="shared" si="872"/>
        <v>2026</v>
      </c>
      <c r="U1384">
        <f t="shared" si="873"/>
        <v>29</v>
      </c>
      <c r="V1384">
        <f t="shared" si="874"/>
        <v>1</v>
      </c>
      <c r="W1384">
        <f t="shared" si="875"/>
        <v>2026</v>
      </c>
      <c r="X1384" s="59">
        <f t="shared" si="876"/>
        <v>1637.06</v>
      </c>
      <c r="Y1384" s="59">
        <f t="shared" si="877"/>
        <v>1898.99</v>
      </c>
      <c r="Z1384" t="str">
        <f t="shared" si="836"/>
        <v>Vigente</v>
      </c>
      <c r="AA1384" s="39">
        <v>46073</v>
      </c>
      <c r="AB1384" s="33">
        <f t="shared" si="878"/>
        <v>2</v>
      </c>
      <c r="AC1384" s="33">
        <f t="shared" si="879"/>
        <v>8</v>
      </c>
      <c r="AD1384" s="33">
        <f t="shared" si="837"/>
        <v>0</v>
      </c>
      <c r="AE1384" s="36">
        <f t="shared" si="838"/>
        <v>0</v>
      </c>
      <c r="AF1384" s="36">
        <f t="shared" si="839"/>
        <v>0</v>
      </c>
      <c r="AG1384" s="36">
        <f t="shared" si="840"/>
        <v>0</v>
      </c>
      <c r="AH1384" s="36">
        <f t="shared" si="841"/>
        <v>1637.06</v>
      </c>
    </row>
    <row r="1385" spans="1:34" x14ac:dyDescent="0.35">
      <c r="A1385" s="31" t="s">
        <v>1303</v>
      </c>
      <c r="B1385" s="31" t="s">
        <v>1304</v>
      </c>
      <c r="C1385" s="31" t="s">
        <v>546</v>
      </c>
      <c r="D1385" s="31" t="s">
        <v>1305</v>
      </c>
      <c r="E1385" s="30">
        <v>46051</v>
      </c>
      <c r="F1385" s="30">
        <v>46081</v>
      </c>
      <c r="G1385" s="31" t="s">
        <v>401</v>
      </c>
      <c r="H1385" s="31">
        <v>-5105.04</v>
      </c>
      <c r="I1385" s="31">
        <v>-816.81</v>
      </c>
      <c r="J1385" s="31">
        <v>-5921.85</v>
      </c>
      <c r="K1385" s="31">
        <v>-343.65</v>
      </c>
      <c r="L1385" s="31">
        <v>343.65</v>
      </c>
      <c r="M1385" s="31" t="s">
        <v>504</v>
      </c>
      <c r="N1385" s="31" t="s">
        <v>544</v>
      </c>
      <c r="P1385" s="65">
        <f t="shared" si="868"/>
        <v>30</v>
      </c>
      <c r="Q1385" t="str">
        <f t="shared" si="869"/>
        <v>Crédito</v>
      </c>
      <c r="R1385">
        <f t="shared" si="870"/>
        <v>28</v>
      </c>
      <c r="S1385">
        <f t="shared" si="871"/>
        <v>2</v>
      </c>
      <c r="T1385">
        <f t="shared" si="872"/>
        <v>2026</v>
      </c>
      <c r="U1385">
        <f t="shared" si="873"/>
        <v>29</v>
      </c>
      <c r="V1385">
        <f t="shared" si="874"/>
        <v>1</v>
      </c>
      <c r="W1385">
        <f t="shared" si="875"/>
        <v>2026</v>
      </c>
      <c r="X1385" s="59">
        <f t="shared" si="876"/>
        <v>5105.04</v>
      </c>
      <c r="Y1385" s="59">
        <f t="shared" si="877"/>
        <v>5921.85</v>
      </c>
      <c r="Z1385" t="str">
        <f t="shared" si="836"/>
        <v>Vigente</v>
      </c>
      <c r="AA1385" s="39">
        <v>46073</v>
      </c>
      <c r="AB1385" s="33">
        <f t="shared" si="878"/>
        <v>2</v>
      </c>
      <c r="AC1385" s="33">
        <f t="shared" si="879"/>
        <v>8</v>
      </c>
      <c r="AD1385" s="33">
        <f t="shared" si="837"/>
        <v>0</v>
      </c>
      <c r="AE1385" s="36">
        <f t="shared" si="838"/>
        <v>0</v>
      </c>
      <c r="AF1385" s="36">
        <f t="shared" si="839"/>
        <v>0</v>
      </c>
      <c r="AG1385" s="36">
        <f t="shared" si="840"/>
        <v>0</v>
      </c>
      <c r="AH1385" s="36">
        <f t="shared" si="841"/>
        <v>5105.04</v>
      </c>
    </row>
    <row r="1386" spans="1:34" x14ac:dyDescent="0.35">
      <c r="A1386" s="31" t="s">
        <v>1306</v>
      </c>
      <c r="B1386" s="31" t="s">
        <v>1307</v>
      </c>
      <c r="C1386" s="31" t="s">
        <v>801</v>
      </c>
      <c r="D1386" s="31" t="s">
        <v>1308</v>
      </c>
      <c r="E1386" s="30">
        <v>46050</v>
      </c>
      <c r="F1386" s="30">
        <v>46080</v>
      </c>
      <c r="G1386" s="31" t="s">
        <v>395</v>
      </c>
      <c r="H1386" s="31">
        <v>-50400</v>
      </c>
      <c r="I1386" s="31">
        <v>-8064</v>
      </c>
      <c r="J1386" s="31">
        <v>-58464</v>
      </c>
      <c r="K1386" s="31">
        <v>-58464</v>
      </c>
      <c r="L1386" s="31">
        <v>58464</v>
      </c>
      <c r="M1386" s="31" t="s">
        <v>504</v>
      </c>
      <c r="N1386" s="31" t="s">
        <v>544</v>
      </c>
      <c r="P1386" s="65">
        <f t="shared" si="868"/>
        <v>30</v>
      </c>
      <c r="Q1386" t="str">
        <f t="shared" si="869"/>
        <v>Crédito</v>
      </c>
      <c r="R1386">
        <f t="shared" si="870"/>
        <v>27</v>
      </c>
      <c r="S1386">
        <f t="shared" si="871"/>
        <v>2</v>
      </c>
      <c r="T1386">
        <f t="shared" si="872"/>
        <v>2026</v>
      </c>
      <c r="U1386">
        <f t="shared" si="873"/>
        <v>28</v>
      </c>
      <c r="V1386">
        <f t="shared" si="874"/>
        <v>1</v>
      </c>
      <c r="W1386">
        <f t="shared" si="875"/>
        <v>2026</v>
      </c>
      <c r="X1386" s="59">
        <f t="shared" si="876"/>
        <v>50400</v>
      </c>
      <c r="Y1386" s="59">
        <f t="shared" si="877"/>
        <v>58464</v>
      </c>
      <c r="Z1386" t="str">
        <f t="shared" si="836"/>
        <v>Vigente</v>
      </c>
      <c r="AA1386" s="39">
        <v>46073</v>
      </c>
      <c r="AB1386" s="33">
        <f t="shared" si="878"/>
        <v>2</v>
      </c>
      <c r="AC1386" s="33">
        <f t="shared" si="879"/>
        <v>8</v>
      </c>
      <c r="AD1386" s="33">
        <f t="shared" si="837"/>
        <v>0</v>
      </c>
      <c r="AE1386" s="36">
        <f t="shared" si="838"/>
        <v>0</v>
      </c>
      <c r="AF1386" s="36">
        <f t="shared" si="839"/>
        <v>0</v>
      </c>
      <c r="AG1386" s="36">
        <f t="shared" si="840"/>
        <v>0</v>
      </c>
      <c r="AH1386" s="36">
        <f t="shared" si="841"/>
        <v>50400</v>
      </c>
    </row>
    <row r="1387" spans="1:34" x14ac:dyDescent="0.35">
      <c r="A1387" s="31" t="s">
        <v>1282</v>
      </c>
      <c r="B1387" s="31" t="s">
        <v>1283</v>
      </c>
      <c r="C1387" s="31" t="s">
        <v>880</v>
      </c>
      <c r="D1387" s="31" t="s">
        <v>1284</v>
      </c>
      <c r="E1387" s="30">
        <v>46049</v>
      </c>
      <c r="F1387" s="30">
        <v>46079</v>
      </c>
      <c r="G1387" s="31" t="s">
        <v>401</v>
      </c>
      <c r="H1387" s="31">
        <v>-55996.92</v>
      </c>
      <c r="I1387" s="31">
        <v>-8959.51</v>
      </c>
      <c r="J1387" s="31">
        <v>-64956.43</v>
      </c>
      <c r="K1387" s="31">
        <v>-3758.4</v>
      </c>
      <c r="L1387" s="31">
        <v>3758.4</v>
      </c>
      <c r="M1387" s="31" t="s">
        <v>504</v>
      </c>
      <c r="N1387" s="31" t="s">
        <v>544</v>
      </c>
      <c r="P1387" s="65">
        <f t="shared" si="868"/>
        <v>30</v>
      </c>
      <c r="Q1387" t="str">
        <f t="shared" si="869"/>
        <v>Crédito</v>
      </c>
      <c r="R1387">
        <f t="shared" si="870"/>
        <v>26</v>
      </c>
      <c r="S1387">
        <f t="shared" si="871"/>
        <v>2</v>
      </c>
      <c r="T1387">
        <f t="shared" si="872"/>
        <v>2026</v>
      </c>
      <c r="U1387">
        <f t="shared" si="873"/>
        <v>27</v>
      </c>
      <c r="V1387">
        <f t="shared" si="874"/>
        <v>1</v>
      </c>
      <c r="W1387">
        <f t="shared" si="875"/>
        <v>2026</v>
      </c>
      <c r="X1387" s="59">
        <f t="shared" si="876"/>
        <v>55996.92</v>
      </c>
      <c r="Y1387" s="59">
        <f t="shared" si="877"/>
        <v>64956.43</v>
      </c>
      <c r="Z1387" t="str">
        <f t="shared" si="836"/>
        <v>Vigente</v>
      </c>
      <c r="AA1387" s="39">
        <v>46073</v>
      </c>
      <c r="AB1387" s="33">
        <f t="shared" si="878"/>
        <v>2</v>
      </c>
      <c r="AC1387" s="33">
        <f t="shared" si="879"/>
        <v>8</v>
      </c>
      <c r="AD1387" s="33">
        <f t="shared" si="837"/>
        <v>0</v>
      </c>
      <c r="AE1387" s="36">
        <f t="shared" si="838"/>
        <v>0</v>
      </c>
      <c r="AF1387" s="36">
        <f t="shared" si="839"/>
        <v>0</v>
      </c>
      <c r="AG1387" s="36">
        <f t="shared" si="840"/>
        <v>0</v>
      </c>
      <c r="AH1387" s="36">
        <f t="shared" si="841"/>
        <v>55996.92</v>
      </c>
    </row>
    <row r="1388" spans="1:34" x14ac:dyDescent="0.35">
      <c r="A1388" s="31" t="s">
        <v>1285</v>
      </c>
      <c r="B1388" s="31" t="s">
        <v>1286</v>
      </c>
      <c r="C1388" s="31" t="s">
        <v>880</v>
      </c>
      <c r="D1388" s="31" t="s">
        <v>1287</v>
      </c>
      <c r="E1388" s="30">
        <v>46049</v>
      </c>
      <c r="F1388" s="30">
        <v>46079</v>
      </c>
      <c r="G1388" s="31" t="s">
        <v>401</v>
      </c>
      <c r="H1388" s="31">
        <v>-78395.69</v>
      </c>
      <c r="I1388" s="31">
        <v>-12543.31</v>
      </c>
      <c r="J1388" s="31">
        <v>-90939</v>
      </c>
      <c r="K1388" s="31">
        <v>-5261.76</v>
      </c>
      <c r="L1388" s="31">
        <v>5261.76</v>
      </c>
      <c r="M1388" s="31" t="s">
        <v>504</v>
      </c>
      <c r="N1388" s="31" t="s">
        <v>544</v>
      </c>
      <c r="P1388" s="65">
        <f t="shared" si="868"/>
        <v>30</v>
      </c>
      <c r="Q1388" t="str">
        <f t="shared" si="869"/>
        <v>Crédito</v>
      </c>
      <c r="R1388">
        <f t="shared" si="870"/>
        <v>26</v>
      </c>
      <c r="S1388">
        <f t="shared" si="871"/>
        <v>2</v>
      </c>
      <c r="T1388">
        <f t="shared" si="872"/>
        <v>2026</v>
      </c>
      <c r="U1388">
        <f t="shared" si="873"/>
        <v>27</v>
      </c>
      <c r="V1388">
        <f t="shared" si="874"/>
        <v>1</v>
      </c>
      <c r="W1388">
        <f t="shared" si="875"/>
        <v>2026</v>
      </c>
      <c r="X1388" s="59">
        <f t="shared" si="876"/>
        <v>78395.69</v>
      </c>
      <c r="Y1388" s="59">
        <f t="shared" si="877"/>
        <v>90939</v>
      </c>
      <c r="Z1388" t="str">
        <f t="shared" si="836"/>
        <v>Vigente</v>
      </c>
      <c r="AA1388" s="39">
        <v>46073</v>
      </c>
      <c r="AB1388" s="33">
        <f t="shared" si="878"/>
        <v>2</v>
      </c>
      <c r="AC1388" s="33">
        <f t="shared" si="879"/>
        <v>8</v>
      </c>
      <c r="AD1388" s="33">
        <f t="shared" si="837"/>
        <v>0</v>
      </c>
      <c r="AE1388" s="36">
        <f t="shared" si="838"/>
        <v>0</v>
      </c>
      <c r="AF1388" s="36">
        <f t="shared" si="839"/>
        <v>0</v>
      </c>
      <c r="AG1388" s="36">
        <f t="shared" si="840"/>
        <v>0</v>
      </c>
      <c r="AH1388" s="36">
        <f t="shared" si="841"/>
        <v>78395.69</v>
      </c>
    </row>
    <row r="1389" spans="1:34" x14ac:dyDescent="0.35">
      <c r="A1389" s="31" t="s">
        <v>1288</v>
      </c>
      <c r="B1389" s="31" t="s">
        <v>1289</v>
      </c>
      <c r="C1389" s="31" t="s">
        <v>801</v>
      </c>
      <c r="D1389" s="31" t="s">
        <v>1290</v>
      </c>
      <c r="E1389" s="30">
        <v>46050</v>
      </c>
      <c r="F1389" s="30">
        <v>46080</v>
      </c>
      <c r="G1389" s="31" t="s">
        <v>395</v>
      </c>
      <c r="H1389" s="31">
        <v>-50400</v>
      </c>
      <c r="I1389" s="31">
        <v>-8064</v>
      </c>
      <c r="J1389" s="31">
        <v>-58464</v>
      </c>
      <c r="K1389" s="31">
        <v>-58464</v>
      </c>
      <c r="L1389" s="31">
        <v>58464</v>
      </c>
      <c r="M1389" s="31" t="s">
        <v>504</v>
      </c>
      <c r="N1389" s="31" t="s">
        <v>544</v>
      </c>
      <c r="P1389" s="65">
        <f t="shared" si="868"/>
        <v>30</v>
      </c>
      <c r="Q1389" t="str">
        <f t="shared" si="869"/>
        <v>Crédito</v>
      </c>
      <c r="R1389">
        <f t="shared" si="870"/>
        <v>27</v>
      </c>
      <c r="S1389">
        <f t="shared" si="871"/>
        <v>2</v>
      </c>
      <c r="T1389">
        <f t="shared" si="872"/>
        <v>2026</v>
      </c>
      <c r="U1389">
        <f t="shared" si="873"/>
        <v>28</v>
      </c>
      <c r="V1389">
        <f t="shared" si="874"/>
        <v>1</v>
      </c>
      <c r="W1389">
        <f t="shared" si="875"/>
        <v>2026</v>
      </c>
      <c r="X1389" s="59">
        <f t="shared" si="876"/>
        <v>50400</v>
      </c>
      <c r="Y1389" s="59">
        <f t="shared" si="877"/>
        <v>58464</v>
      </c>
      <c r="Z1389" t="str">
        <f t="shared" si="836"/>
        <v>Vigente</v>
      </c>
      <c r="AA1389" s="39">
        <v>46073</v>
      </c>
      <c r="AB1389" s="33">
        <f t="shared" si="878"/>
        <v>2</v>
      </c>
      <c r="AC1389" s="33">
        <f t="shared" si="879"/>
        <v>8</v>
      </c>
      <c r="AD1389" s="33">
        <f t="shared" si="837"/>
        <v>0</v>
      </c>
      <c r="AE1389" s="36">
        <f t="shared" si="838"/>
        <v>0</v>
      </c>
      <c r="AF1389" s="36">
        <f t="shared" si="839"/>
        <v>0</v>
      </c>
      <c r="AG1389" s="36">
        <f t="shared" si="840"/>
        <v>0</v>
      </c>
      <c r="AH1389" s="36">
        <f t="shared" si="841"/>
        <v>50400</v>
      </c>
    </row>
    <row r="1390" spans="1:34" x14ac:dyDescent="0.35">
      <c r="A1390" s="31" t="s">
        <v>1291</v>
      </c>
      <c r="B1390" s="31" t="s">
        <v>1292</v>
      </c>
      <c r="C1390" s="31" t="s">
        <v>546</v>
      </c>
      <c r="D1390" s="31" t="s">
        <v>1293</v>
      </c>
      <c r="E1390" s="30">
        <v>46051</v>
      </c>
      <c r="F1390" s="30">
        <v>46081</v>
      </c>
      <c r="G1390" s="31" t="s">
        <v>401</v>
      </c>
      <c r="H1390" s="31">
        <v>-8185.3</v>
      </c>
      <c r="I1390" s="31">
        <v>-1309.6500000000001</v>
      </c>
      <c r="J1390" s="31">
        <v>-9494.9500000000007</v>
      </c>
      <c r="K1390" s="31">
        <v>-551</v>
      </c>
      <c r="L1390" s="31">
        <v>551</v>
      </c>
      <c r="M1390" s="31" t="s">
        <v>504</v>
      </c>
      <c r="N1390" s="31" t="s">
        <v>544</v>
      </c>
      <c r="P1390" s="65">
        <f t="shared" si="868"/>
        <v>30</v>
      </c>
      <c r="Q1390" t="str">
        <f t="shared" si="869"/>
        <v>Crédito</v>
      </c>
      <c r="R1390">
        <f t="shared" si="870"/>
        <v>28</v>
      </c>
      <c r="S1390">
        <f t="shared" si="871"/>
        <v>2</v>
      </c>
      <c r="T1390">
        <f t="shared" si="872"/>
        <v>2026</v>
      </c>
      <c r="U1390">
        <f t="shared" si="873"/>
        <v>29</v>
      </c>
      <c r="V1390">
        <f t="shared" si="874"/>
        <v>1</v>
      </c>
      <c r="W1390">
        <f t="shared" si="875"/>
        <v>2026</v>
      </c>
      <c r="X1390" s="59">
        <f t="shared" si="876"/>
        <v>8185.3</v>
      </c>
      <c r="Y1390" s="59">
        <f t="shared" si="877"/>
        <v>9494.9500000000007</v>
      </c>
      <c r="Z1390" t="str">
        <f t="shared" si="836"/>
        <v>Vigente</v>
      </c>
      <c r="AA1390" s="39">
        <v>46073</v>
      </c>
      <c r="AB1390" s="33">
        <f t="shared" si="878"/>
        <v>2</v>
      </c>
      <c r="AC1390" s="33">
        <f t="shared" si="879"/>
        <v>8</v>
      </c>
      <c r="AD1390" s="33">
        <f t="shared" si="837"/>
        <v>0</v>
      </c>
      <c r="AE1390" s="36">
        <f t="shared" si="838"/>
        <v>0</v>
      </c>
      <c r="AF1390" s="36">
        <f t="shared" si="839"/>
        <v>0</v>
      </c>
      <c r="AG1390" s="36">
        <f t="shared" si="840"/>
        <v>0</v>
      </c>
      <c r="AH1390" s="36">
        <f t="shared" si="841"/>
        <v>8185.3</v>
      </c>
    </row>
    <row r="1391" spans="1:34" x14ac:dyDescent="0.35">
      <c r="A1391" s="31" t="s">
        <v>1294</v>
      </c>
      <c r="B1391" s="31" t="s">
        <v>1295</v>
      </c>
      <c r="C1391" s="31" t="s">
        <v>1296</v>
      </c>
      <c r="D1391" s="31" t="s">
        <v>1297</v>
      </c>
      <c r="E1391" s="30">
        <v>46045</v>
      </c>
      <c r="F1391" s="30">
        <v>46075</v>
      </c>
      <c r="G1391" s="31" t="s">
        <v>401</v>
      </c>
      <c r="H1391" s="31">
        <v>-34406.15</v>
      </c>
      <c r="I1391" s="31">
        <v>-5504.98</v>
      </c>
      <c r="J1391" s="31">
        <v>-39911.129999999997</v>
      </c>
      <c r="K1391" s="31">
        <v>-2282.88</v>
      </c>
      <c r="L1391" s="31">
        <v>2282.88</v>
      </c>
      <c r="M1391" s="31" t="s">
        <v>504</v>
      </c>
      <c r="N1391" s="31" t="s">
        <v>544</v>
      </c>
      <c r="P1391" s="65">
        <f t="shared" si="868"/>
        <v>30</v>
      </c>
      <c r="Q1391" t="str">
        <f t="shared" si="869"/>
        <v>Crédito</v>
      </c>
      <c r="R1391">
        <f t="shared" si="870"/>
        <v>22</v>
      </c>
      <c r="S1391">
        <f t="shared" si="871"/>
        <v>2</v>
      </c>
      <c r="T1391">
        <f t="shared" si="872"/>
        <v>2026</v>
      </c>
      <c r="U1391">
        <f t="shared" si="873"/>
        <v>23</v>
      </c>
      <c r="V1391">
        <f t="shared" si="874"/>
        <v>1</v>
      </c>
      <c r="W1391">
        <f t="shared" si="875"/>
        <v>2026</v>
      </c>
      <c r="X1391" s="59">
        <f t="shared" si="876"/>
        <v>34406.15</v>
      </c>
      <c r="Y1391" s="59">
        <f t="shared" si="877"/>
        <v>39911.129999999997</v>
      </c>
      <c r="Z1391" t="str">
        <f t="shared" si="836"/>
        <v>Vigente</v>
      </c>
      <c r="AA1391" s="39">
        <v>46073</v>
      </c>
      <c r="AB1391" s="33">
        <f t="shared" si="878"/>
        <v>2</v>
      </c>
      <c r="AC1391" s="33">
        <f t="shared" si="879"/>
        <v>8</v>
      </c>
      <c r="AD1391" s="33">
        <f t="shared" si="837"/>
        <v>0</v>
      </c>
      <c r="AE1391" s="36">
        <f t="shared" si="838"/>
        <v>0</v>
      </c>
      <c r="AF1391" s="36">
        <f t="shared" si="839"/>
        <v>0</v>
      </c>
      <c r="AG1391" s="36">
        <f t="shared" si="840"/>
        <v>0</v>
      </c>
      <c r="AH1391" s="36">
        <f t="shared" si="841"/>
        <v>34406.15</v>
      </c>
    </row>
    <row r="1392" spans="1:34" x14ac:dyDescent="0.35">
      <c r="A1392" s="31" t="s">
        <v>1213</v>
      </c>
      <c r="B1392" s="31" t="s">
        <v>1214</v>
      </c>
      <c r="C1392" s="31" t="s">
        <v>546</v>
      </c>
      <c r="D1392" s="31" t="s">
        <v>1215</v>
      </c>
      <c r="E1392" s="30">
        <v>46045</v>
      </c>
      <c r="F1392" s="30">
        <v>46075</v>
      </c>
      <c r="G1392" s="31" t="s">
        <v>401</v>
      </c>
      <c r="H1392" s="31">
        <v>-117484.42</v>
      </c>
      <c r="I1392" s="31"/>
      <c r="J1392" s="31">
        <v>-117484.42</v>
      </c>
      <c r="K1392" s="31">
        <v>-6720</v>
      </c>
      <c r="L1392" s="31">
        <v>6720</v>
      </c>
      <c r="M1392" s="31" t="s">
        <v>504</v>
      </c>
      <c r="N1392" s="31" t="s">
        <v>544</v>
      </c>
      <c r="P1392" s="65">
        <f t="shared" si="868"/>
        <v>30</v>
      </c>
      <c r="Q1392" t="str">
        <f t="shared" si="869"/>
        <v>Crédito</v>
      </c>
      <c r="R1392">
        <f t="shared" si="870"/>
        <v>22</v>
      </c>
      <c r="S1392">
        <f t="shared" si="871"/>
        <v>2</v>
      </c>
      <c r="T1392">
        <f t="shared" si="872"/>
        <v>2026</v>
      </c>
      <c r="U1392">
        <f t="shared" si="873"/>
        <v>23</v>
      </c>
      <c r="V1392">
        <f t="shared" si="874"/>
        <v>1</v>
      </c>
      <c r="W1392">
        <f t="shared" si="875"/>
        <v>2026</v>
      </c>
      <c r="X1392" s="59">
        <f t="shared" si="876"/>
        <v>117484.42</v>
      </c>
      <c r="Y1392" s="59">
        <f t="shared" si="877"/>
        <v>117484.42</v>
      </c>
      <c r="Z1392" t="str">
        <f t="shared" si="836"/>
        <v>Vigente</v>
      </c>
      <c r="AA1392" s="39">
        <v>46073</v>
      </c>
      <c r="AB1392" s="33">
        <f t="shared" si="878"/>
        <v>2</v>
      </c>
      <c r="AC1392" s="33">
        <f t="shared" si="879"/>
        <v>8</v>
      </c>
      <c r="AD1392" s="33">
        <f t="shared" si="837"/>
        <v>0</v>
      </c>
      <c r="AE1392" s="36">
        <f t="shared" si="838"/>
        <v>0</v>
      </c>
      <c r="AF1392" s="36">
        <f t="shared" si="839"/>
        <v>0</v>
      </c>
      <c r="AG1392" s="36">
        <f t="shared" si="840"/>
        <v>0</v>
      </c>
      <c r="AH1392" s="36">
        <f t="shared" si="841"/>
        <v>117484.42</v>
      </c>
    </row>
    <row r="1393" spans="1:34" x14ac:dyDescent="0.35">
      <c r="A1393" s="31" t="s">
        <v>1216</v>
      </c>
      <c r="B1393" s="31" t="s">
        <v>1217</v>
      </c>
      <c r="C1393" s="31" t="s">
        <v>546</v>
      </c>
      <c r="D1393" s="31" t="s">
        <v>1218</v>
      </c>
      <c r="E1393" s="30">
        <v>46045</v>
      </c>
      <c r="F1393" s="30">
        <v>46075</v>
      </c>
      <c r="G1393" s="31" t="s">
        <v>401</v>
      </c>
      <c r="H1393" s="31">
        <v>-201926.34</v>
      </c>
      <c r="I1393" s="31"/>
      <c r="J1393" s="31">
        <v>-201926.34</v>
      </c>
      <c r="K1393" s="31">
        <v>-11550</v>
      </c>
      <c r="L1393" s="31">
        <v>11550</v>
      </c>
      <c r="M1393" s="31" t="s">
        <v>504</v>
      </c>
      <c r="N1393" s="31" t="s">
        <v>544</v>
      </c>
      <c r="P1393" s="65">
        <f t="shared" si="868"/>
        <v>30</v>
      </c>
      <c r="Q1393" t="str">
        <f t="shared" si="869"/>
        <v>Crédito</v>
      </c>
      <c r="R1393">
        <f t="shared" si="870"/>
        <v>22</v>
      </c>
      <c r="S1393">
        <f t="shared" si="871"/>
        <v>2</v>
      </c>
      <c r="T1393">
        <f t="shared" si="872"/>
        <v>2026</v>
      </c>
      <c r="U1393">
        <f t="shared" si="873"/>
        <v>23</v>
      </c>
      <c r="V1393">
        <f t="shared" si="874"/>
        <v>1</v>
      </c>
      <c r="W1393">
        <f t="shared" si="875"/>
        <v>2026</v>
      </c>
      <c r="X1393" s="59">
        <f t="shared" si="876"/>
        <v>201926.34</v>
      </c>
      <c r="Y1393" s="59">
        <f t="shared" si="877"/>
        <v>201926.34</v>
      </c>
      <c r="Z1393" t="str">
        <f t="shared" si="836"/>
        <v>Vigente</v>
      </c>
      <c r="AA1393" s="39">
        <v>46073</v>
      </c>
      <c r="AB1393" s="33">
        <f t="shared" si="878"/>
        <v>2</v>
      </c>
      <c r="AC1393" s="33">
        <f t="shared" si="879"/>
        <v>8</v>
      </c>
      <c r="AD1393" s="33">
        <f t="shared" si="837"/>
        <v>0</v>
      </c>
      <c r="AE1393" s="36">
        <f t="shared" si="838"/>
        <v>0</v>
      </c>
      <c r="AF1393" s="36">
        <f t="shared" si="839"/>
        <v>0</v>
      </c>
      <c r="AG1393" s="36">
        <f t="shared" si="840"/>
        <v>0</v>
      </c>
      <c r="AH1393" s="36">
        <f t="shared" si="841"/>
        <v>201926.34</v>
      </c>
    </row>
    <row r="1394" spans="1:34" x14ac:dyDescent="0.35">
      <c r="A1394" s="31" t="s">
        <v>1219</v>
      </c>
      <c r="B1394" s="31" t="s">
        <v>1220</v>
      </c>
      <c r="C1394" s="31" t="s">
        <v>830</v>
      </c>
      <c r="D1394" s="31" t="s">
        <v>1221</v>
      </c>
      <c r="E1394" s="30">
        <v>46037</v>
      </c>
      <c r="F1394" s="30">
        <v>46067</v>
      </c>
      <c r="G1394" s="31" t="s">
        <v>401</v>
      </c>
      <c r="H1394" s="31">
        <v>-30733.81</v>
      </c>
      <c r="I1394" s="31">
        <v>-4917.41</v>
      </c>
      <c r="J1394" s="31">
        <v>-35651.22</v>
      </c>
      <c r="K1394" s="31">
        <v>-2001</v>
      </c>
      <c r="L1394" s="31">
        <v>2001</v>
      </c>
      <c r="M1394" s="31" t="s">
        <v>504</v>
      </c>
      <c r="N1394" s="31" t="s">
        <v>544</v>
      </c>
      <c r="P1394" s="65">
        <f t="shared" si="868"/>
        <v>30</v>
      </c>
      <c r="Q1394" t="str">
        <f t="shared" si="869"/>
        <v>Crédito</v>
      </c>
      <c r="R1394">
        <f t="shared" si="870"/>
        <v>14</v>
      </c>
      <c r="S1394">
        <f t="shared" si="871"/>
        <v>2</v>
      </c>
      <c r="T1394">
        <f t="shared" si="872"/>
        <v>2026</v>
      </c>
      <c r="U1394">
        <f t="shared" si="873"/>
        <v>15</v>
      </c>
      <c r="V1394">
        <f t="shared" si="874"/>
        <v>1</v>
      </c>
      <c r="W1394">
        <f t="shared" si="875"/>
        <v>2026</v>
      </c>
      <c r="X1394" s="59">
        <f t="shared" si="876"/>
        <v>30733.81</v>
      </c>
      <c r="Y1394" s="59">
        <f t="shared" si="877"/>
        <v>35651.22</v>
      </c>
      <c r="Z1394" t="str">
        <f t="shared" si="836"/>
        <v>Vencido</v>
      </c>
      <c r="AA1394" s="39">
        <v>46073</v>
      </c>
      <c r="AB1394" s="33">
        <f t="shared" si="878"/>
        <v>2</v>
      </c>
      <c r="AC1394" s="33">
        <f t="shared" si="879"/>
        <v>8</v>
      </c>
      <c r="AD1394" s="33">
        <f t="shared" si="837"/>
        <v>7</v>
      </c>
      <c r="AE1394" s="36">
        <f t="shared" si="838"/>
        <v>30733.81</v>
      </c>
      <c r="AF1394" s="36">
        <f t="shared" si="839"/>
        <v>0</v>
      </c>
      <c r="AG1394" s="36">
        <f t="shared" si="840"/>
        <v>0</v>
      </c>
      <c r="AH1394" s="36">
        <f t="shared" si="841"/>
        <v>0</v>
      </c>
    </row>
    <row r="1395" spans="1:34" x14ac:dyDescent="0.35">
      <c r="A1395" s="31" t="s">
        <v>1225</v>
      </c>
      <c r="B1395" s="31" t="s">
        <v>1226</v>
      </c>
      <c r="C1395" s="31" t="s">
        <v>548</v>
      </c>
      <c r="D1395" s="31" t="s">
        <v>1227</v>
      </c>
      <c r="E1395" s="30">
        <v>46034</v>
      </c>
      <c r="F1395" s="30">
        <v>46054</v>
      </c>
      <c r="G1395" s="31" t="s">
        <v>395</v>
      </c>
      <c r="H1395" s="31">
        <v>-63000</v>
      </c>
      <c r="I1395" s="31">
        <v>-10080</v>
      </c>
      <c r="J1395" s="31">
        <v>-73080</v>
      </c>
      <c r="K1395" s="31">
        <v>-73080</v>
      </c>
      <c r="L1395" s="31">
        <v>73080</v>
      </c>
      <c r="M1395" s="31" t="s">
        <v>504</v>
      </c>
      <c r="N1395" s="31" t="s">
        <v>544</v>
      </c>
      <c r="P1395" s="65">
        <f t="shared" si="868"/>
        <v>20</v>
      </c>
      <c r="Q1395" t="str">
        <f t="shared" si="869"/>
        <v>Crédito</v>
      </c>
      <c r="R1395">
        <f t="shared" si="870"/>
        <v>1</v>
      </c>
      <c r="S1395">
        <f t="shared" si="871"/>
        <v>2</v>
      </c>
      <c r="T1395">
        <f t="shared" si="872"/>
        <v>2026</v>
      </c>
      <c r="U1395">
        <f t="shared" si="873"/>
        <v>12</v>
      </c>
      <c r="V1395">
        <f t="shared" si="874"/>
        <v>1</v>
      </c>
      <c r="W1395">
        <f t="shared" si="875"/>
        <v>2026</v>
      </c>
      <c r="X1395" s="59">
        <f t="shared" si="876"/>
        <v>63000</v>
      </c>
      <c r="Y1395" s="59">
        <f t="shared" si="877"/>
        <v>73080</v>
      </c>
      <c r="Z1395" t="str">
        <f t="shared" si="836"/>
        <v>Vencido</v>
      </c>
      <c r="AA1395" s="39">
        <v>46073</v>
      </c>
      <c r="AB1395" s="33">
        <f t="shared" si="878"/>
        <v>2</v>
      </c>
      <c r="AC1395" s="33">
        <f t="shared" si="879"/>
        <v>8</v>
      </c>
      <c r="AD1395" s="33">
        <f t="shared" si="837"/>
        <v>20</v>
      </c>
      <c r="AE1395" s="36">
        <f t="shared" si="838"/>
        <v>63000</v>
      </c>
      <c r="AF1395" s="36">
        <f t="shared" si="839"/>
        <v>0</v>
      </c>
      <c r="AG1395" s="36">
        <f t="shared" si="840"/>
        <v>0</v>
      </c>
      <c r="AH1395" s="36">
        <f t="shared" si="841"/>
        <v>0</v>
      </c>
    </row>
    <row r="1396" spans="1:34" x14ac:dyDescent="0.35">
      <c r="A1396" s="31" t="s">
        <v>1228</v>
      </c>
      <c r="B1396" s="31" t="s">
        <v>1229</v>
      </c>
      <c r="C1396" s="31" t="s">
        <v>547</v>
      </c>
      <c r="D1396" s="31" t="s">
        <v>1230</v>
      </c>
      <c r="E1396" s="30">
        <v>46041</v>
      </c>
      <c r="F1396" s="30">
        <v>46071</v>
      </c>
      <c r="G1396" s="31" t="s">
        <v>401</v>
      </c>
      <c r="H1396" s="31">
        <v>-2334.64</v>
      </c>
      <c r="I1396" s="31">
        <v>-373.54</v>
      </c>
      <c r="J1396" s="31">
        <v>-2708.18</v>
      </c>
      <c r="K1396" s="31">
        <v>-153.12</v>
      </c>
      <c r="L1396" s="31">
        <v>153.12</v>
      </c>
      <c r="M1396" s="31" t="s">
        <v>504</v>
      </c>
      <c r="N1396" s="31" t="s">
        <v>544</v>
      </c>
      <c r="P1396" s="65">
        <f t="shared" si="868"/>
        <v>30</v>
      </c>
      <c r="Q1396" t="str">
        <f t="shared" si="869"/>
        <v>Crédito</v>
      </c>
      <c r="R1396">
        <f t="shared" si="870"/>
        <v>18</v>
      </c>
      <c r="S1396">
        <f t="shared" si="871"/>
        <v>2</v>
      </c>
      <c r="T1396">
        <f t="shared" si="872"/>
        <v>2026</v>
      </c>
      <c r="U1396">
        <f t="shared" si="873"/>
        <v>19</v>
      </c>
      <c r="V1396">
        <f t="shared" si="874"/>
        <v>1</v>
      </c>
      <c r="W1396">
        <f t="shared" si="875"/>
        <v>2026</v>
      </c>
      <c r="X1396" s="59">
        <f t="shared" si="876"/>
        <v>2334.64</v>
      </c>
      <c r="Y1396" s="59">
        <f t="shared" si="877"/>
        <v>2708.18</v>
      </c>
      <c r="Z1396" t="str">
        <f t="shared" si="836"/>
        <v>Vencido</v>
      </c>
      <c r="AA1396" s="39">
        <v>46073</v>
      </c>
      <c r="AB1396" s="33">
        <f t="shared" si="878"/>
        <v>2</v>
      </c>
      <c r="AC1396" s="33">
        <f t="shared" si="879"/>
        <v>8</v>
      </c>
      <c r="AD1396" s="33">
        <f t="shared" si="837"/>
        <v>3</v>
      </c>
      <c r="AE1396" s="36">
        <f t="shared" si="838"/>
        <v>2334.64</v>
      </c>
      <c r="AF1396" s="36">
        <f t="shared" si="839"/>
        <v>0</v>
      </c>
      <c r="AG1396" s="36">
        <f t="shared" si="840"/>
        <v>0</v>
      </c>
      <c r="AH1396" s="36">
        <f t="shared" si="841"/>
        <v>0</v>
      </c>
    </row>
    <row r="1397" spans="1:34" x14ac:dyDescent="0.35">
      <c r="A1397" s="31" t="s">
        <v>1231</v>
      </c>
      <c r="B1397" s="31" t="s">
        <v>1232</v>
      </c>
      <c r="C1397" s="31" t="s">
        <v>547</v>
      </c>
      <c r="D1397" s="31" t="s">
        <v>1233</v>
      </c>
      <c r="E1397" s="30">
        <v>46041</v>
      </c>
      <c r="F1397" s="30">
        <v>46071</v>
      </c>
      <c r="G1397" s="31" t="s">
        <v>401</v>
      </c>
      <c r="H1397" s="31">
        <v>-7782.15</v>
      </c>
      <c r="I1397" s="31">
        <v>-1245.1400000000001</v>
      </c>
      <c r="J1397" s="31">
        <v>-9027.2900000000009</v>
      </c>
      <c r="K1397" s="31">
        <v>-510.4</v>
      </c>
      <c r="L1397" s="31">
        <v>510.4</v>
      </c>
      <c r="M1397" s="31" t="s">
        <v>504</v>
      </c>
      <c r="N1397" s="31" t="s">
        <v>544</v>
      </c>
      <c r="P1397" s="65">
        <f t="shared" si="868"/>
        <v>30</v>
      </c>
      <c r="Q1397" t="str">
        <f t="shared" si="869"/>
        <v>Crédito</v>
      </c>
      <c r="R1397">
        <f t="shared" si="870"/>
        <v>18</v>
      </c>
      <c r="S1397">
        <f t="shared" si="871"/>
        <v>2</v>
      </c>
      <c r="T1397">
        <f t="shared" si="872"/>
        <v>2026</v>
      </c>
      <c r="U1397">
        <f t="shared" si="873"/>
        <v>19</v>
      </c>
      <c r="V1397">
        <f t="shared" si="874"/>
        <v>1</v>
      </c>
      <c r="W1397">
        <f t="shared" si="875"/>
        <v>2026</v>
      </c>
      <c r="X1397" s="59">
        <f t="shared" si="876"/>
        <v>7782.15</v>
      </c>
      <c r="Y1397" s="59">
        <f t="shared" si="877"/>
        <v>9027.2900000000009</v>
      </c>
      <c r="Z1397" t="str">
        <f t="shared" si="836"/>
        <v>Vencido</v>
      </c>
      <c r="AA1397" s="39">
        <v>46073</v>
      </c>
      <c r="AB1397" s="33">
        <f t="shared" si="878"/>
        <v>2</v>
      </c>
      <c r="AC1397" s="33">
        <f t="shared" si="879"/>
        <v>8</v>
      </c>
      <c r="AD1397" s="33">
        <f t="shared" si="837"/>
        <v>3</v>
      </c>
      <c r="AE1397" s="36">
        <f t="shared" si="838"/>
        <v>7782.15</v>
      </c>
      <c r="AF1397" s="36">
        <f t="shared" si="839"/>
        <v>0</v>
      </c>
      <c r="AG1397" s="36">
        <f t="shared" si="840"/>
        <v>0</v>
      </c>
      <c r="AH1397" s="36">
        <f t="shared" si="841"/>
        <v>0</v>
      </c>
    </row>
    <row r="1398" spans="1:34" x14ac:dyDescent="0.35">
      <c r="A1398" s="31" t="s">
        <v>1234</v>
      </c>
      <c r="B1398" s="31" t="s">
        <v>1235</v>
      </c>
      <c r="C1398" s="31" t="s">
        <v>834</v>
      </c>
      <c r="D1398" s="31" t="s">
        <v>1236</v>
      </c>
      <c r="E1398" s="30">
        <v>46035</v>
      </c>
      <c r="F1398" s="30">
        <v>46065</v>
      </c>
      <c r="G1398" s="31" t="s">
        <v>401</v>
      </c>
      <c r="H1398" s="31">
        <v>-32233.5</v>
      </c>
      <c r="I1398" s="31">
        <v>-5157.3599999999997</v>
      </c>
      <c r="J1398" s="31">
        <v>-37390.86</v>
      </c>
      <c r="K1398" s="31">
        <v>-2088</v>
      </c>
      <c r="L1398" s="31">
        <v>2088</v>
      </c>
      <c r="M1398" s="31" t="s">
        <v>504</v>
      </c>
      <c r="N1398" s="31" t="s">
        <v>544</v>
      </c>
      <c r="P1398" s="65">
        <f t="shared" si="868"/>
        <v>30</v>
      </c>
      <c r="Q1398" t="str">
        <f t="shared" si="869"/>
        <v>Crédito</v>
      </c>
      <c r="R1398">
        <f t="shared" si="870"/>
        <v>12</v>
      </c>
      <c r="S1398">
        <f t="shared" si="871"/>
        <v>2</v>
      </c>
      <c r="T1398">
        <f t="shared" si="872"/>
        <v>2026</v>
      </c>
      <c r="U1398">
        <f t="shared" si="873"/>
        <v>13</v>
      </c>
      <c r="V1398">
        <f t="shared" si="874"/>
        <v>1</v>
      </c>
      <c r="W1398">
        <f t="shared" si="875"/>
        <v>2026</v>
      </c>
      <c r="X1398" s="59">
        <f t="shared" si="876"/>
        <v>32233.5</v>
      </c>
      <c r="Y1398" s="59">
        <f t="shared" si="877"/>
        <v>37390.86</v>
      </c>
      <c r="Z1398" t="str">
        <f t="shared" si="836"/>
        <v>Vencido</v>
      </c>
      <c r="AA1398" s="39">
        <v>46073</v>
      </c>
      <c r="AB1398" s="33">
        <f t="shared" si="878"/>
        <v>2</v>
      </c>
      <c r="AC1398" s="33">
        <f t="shared" si="879"/>
        <v>8</v>
      </c>
      <c r="AD1398" s="33">
        <f t="shared" si="837"/>
        <v>9</v>
      </c>
      <c r="AE1398" s="36">
        <f t="shared" si="838"/>
        <v>32233.5</v>
      </c>
      <c r="AF1398" s="36">
        <f t="shared" si="839"/>
        <v>0</v>
      </c>
      <c r="AG1398" s="36">
        <f t="shared" si="840"/>
        <v>0</v>
      </c>
      <c r="AH1398" s="36">
        <f t="shared" si="841"/>
        <v>0</v>
      </c>
    </row>
    <row r="1399" spans="1:34" x14ac:dyDescent="0.35">
      <c r="A1399" s="31" t="s">
        <v>1237</v>
      </c>
      <c r="B1399" s="31" t="s">
        <v>1238</v>
      </c>
      <c r="C1399" s="31" t="s">
        <v>830</v>
      </c>
      <c r="D1399" s="31" t="s">
        <v>1239</v>
      </c>
      <c r="E1399" s="30">
        <v>46036</v>
      </c>
      <c r="F1399" s="30">
        <v>46066</v>
      </c>
      <c r="G1399" s="31" t="s">
        <v>401</v>
      </c>
      <c r="H1399" s="31">
        <v>-30798.15</v>
      </c>
      <c r="I1399" s="31">
        <v>-4927.7</v>
      </c>
      <c r="J1399" s="31">
        <v>-35725.85</v>
      </c>
      <c r="K1399" s="31">
        <v>-2001</v>
      </c>
      <c r="L1399" s="31">
        <v>2001</v>
      </c>
      <c r="M1399" s="31" t="s">
        <v>504</v>
      </c>
      <c r="N1399" s="31" t="s">
        <v>544</v>
      </c>
      <c r="P1399" s="65">
        <f t="shared" si="868"/>
        <v>30</v>
      </c>
      <c r="Q1399" t="str">
        <f t="shared" si="869"/>
        <v>Crédito</v>
      </c>
      <c r="R1399">
        <f t="shared" si="870"/>
        <v>13</v>
      </c>
      <c r="S1399">
        <f t="shared" si="871"/>
        <v>2</v>
      </c>
      <c r="T1399">
        <f t="shared" si="872"/>
        <v>2026</v>
      </c>
      <c r="U1399">
        <f t="shared" si="873"/>
        <v>14</v>
      </c>
      <c r="V1399">
        <f t="shared" si="874"/>
        <v>1</v>
      </c>
      <c r="W1399">
        <f t="shared" si="875"/>
        <v>2026</v>
      </c>
      <c r="X1399" s="59">
        <f t="shared" si="876"/>
        <v>30798.15</v>
      </c>
      <c r="Y1399" s="59">
        <f t="shared" si="877"/>
        <v>35725.85</v>
      </c>
      <c r="Z1399" t="str">
        <f t="shared" si="836"/>
        <v>Vencido</v>
      </c>
      <c r="AA1399" s="39">
        <v>46073</v>
      </c>
      <c r="AB1399" s="33">
        <f t="shared" si="878"/>
        <v>2</v>
      </c>
      <c r="AC1399" s="33">
        <f t="shared" si="879"/>
        <v>8</v>
      </c>
      <c r="AD1399" s="33">
        <f t="shared" si="837"/>
        <v>8</v>
      </c>
      <c r="AE1399" s="36">
        <f t="shared" si="838"/>
        <v>30798.15</v>
      </c>
      <c r="AF1399" s="36">
        <f t="shared" si="839"/>
        <v>0</v>
      </c>
      <c r="AG1399" s="36">
        <f t="shared" si="840"/>
        <v>0</v>
      </c>
      <c r="AH1399" s="36">
        <f t="shared" si="841"/>
        <v>0</v>
      </c>
    </row>
    <row r="1400" spans="1:34" x14ac:dyDescent="0.35">
      <c r="A1400" s="31" t="s">
        <v>1252</v>
      </c>
      <c r="B1400" s="31" t="s">
        <v>1253</v>
      </c>
      <c r="C1400" s="31" t="s">
        <v>834</v>
      </c>
      <c r="D1400" s="31" t="s">
        <v>1254</v>
      </c>
      <c r="E1400" s="30">
        <v>46035</v>
      </c>
      <c r="F1400" s="30">
        <v>46065</v>
      </c>
      <c r="G1400" s="31" t="s">
        <v>401</v>
      </c>
      <c r="H1400" s="31">
        <v>-32233.5</v>
      </c>
      <c r="I1400" s="31">
        <v>-5157.3599999999997</v>
      </c>
      <c r="J1400" s="31">
        <v>-37390.86</v>
      </c>
      <c r="K1400" s="31">
        <v>-2088</v>
      </c>
      <c r="L1400" s="31">
        <v>2088</v>
      </c>
      <c r="M1400" s="31" t="s">
        <v>504</v>
      </c>
      <c r="N1400" s="31" t="s">
        <v>544</v>
      </c>
      <c r="P1400" s="65">
        <f t="shared" si="868"/>
        <v>30</v>
      </c>
      <c r="Q1400" t="str">
        <f t="shared" si="869"/>
        <v>Crédito</v>
      </c>
      <c r="R1400">
        <f t="shared" si="870"/>
        <v>12</v>
      </c>
      <c r="S1400">
        <f t="shared" si="871"/>
        <v>2</v>
      </c>
      <c r="T1400">
        <f t="shared" si="872"/>
        <v>2026</v>
      </c>
      <c r="U1400">
        <f t="shared" si="873"/>
        <v>13</v>
      </c>
      <c r="V1400">
        <f t="shared" si="874"/>
        <v>1</v>
      </c>
      <c r="W1400">
        <f t="shared" si="875"/>
        <v>2026</v>
      </c>
      <c r="X1400" s="59">
        <f t="shared" si="876"/>
        <v>32233.5</v>
      </c>
      <c r="Y1400" s="59">
        <f t="shared" si="877"/>
        <v>37390.86</v>
      </c>
      <c r="Z1400" t="str">
        <f t="shared" si="836"/>
        <v>Vencido</v>
      </c>
      <c r="AA1400" s="39">
        <v>46073</v>
      </c>
      <c r="AB1400" s="33">
        <f t="shared" si="878"/>
        <v>2</v>
      </c>
      <c r="AC1400" s="33">
        <f t="shared" si="879"/>
        <v>8</v>
      </c>
      <c r="AD1400" s="33">
        <f t="shared" si="837"/>
        <v>9</v>
      </c>
      <c r="AE1400" s="36">
        <f t="shared" si="838"/>
        <v>32233.5</v>
      </c>
      <c r="AF1400" s="36">
        <f t="shared" si="839"/>
        <v>0</v>
      </c>
      <c r="AG1400" s="36">
        <f t="shared" si="840"/>
        <v>0</v>
      </c>
      <c r="AH1400" s="36">
        <f t="shared" si="841"/>
        <v>0</v>
      </c>
    </row>
    <row r="1401" spans="1:34" x14ac:dyDescent="0.35">
      <c r="A1401" s="31" t="s">
        <v>1178</v>
      </c>
      <c r="B1401" s="31" t="s">
        <v>1179</v>
      </c>
      <c r="C1401" s="31" t="s">
        <v>834</v>
      </c>
      <c r="D1401" s="31" t="s">
        <v>1180</v>
      </c>
      <c r="E1401" s="30">
        <v>46036</v>
      </c>
      <c r="F1401" s="30">
        <v>46066</v>
      </c>
      <c r="G1401" s="31" t="s">
        <v>401</v>
      </c>
      <c r="H1401" s="31">
        <v>-64274.400000000001</v>
      </c>
      <c r="I1401" s="31">
        <v>-10283.9</v>
      </c>
      <c r="J1401" s="31">
        <v>-74558.3</v>
      </c>
      <c r="K1401" s="31">
        <v>-4176</v>
      </c>
      <c r="L1401" s="31">
        <v>4176</v>
      </c>
      <c r="M1401" s="31" t="s">
        <v>504</v>
      </c>
      <c r="N1401" s="31" t="s">
        <v>544</v>
      </c>
      <c r="P1401" s="65">
        <f t="shared" si="868"/>
        <v>30</v>
      </c>
      <c r="Q1401" t="str">
        <f t="shared" si="869"/>
        <v>Crédito</v>
      </c>
      <c r="R1401">
        <f t="shared" si="870"/>
        <v>13</v>
      </c>
      <c r="S1401">
        <f t="shared" si="871"/>
        <v>2</v>
      </c>
      <c r="T1401">
        <f t="shared" si="872"/>
        <v>2026</v>
      </c>
      <c r="U1401">
        <f t="shared" si="873"/>
        <v>14</v>
      </c>
      <c r="V1401">
        <f t="shared" si="874"/>
        <v>1</v>
      </c>
      <c r="W1401">
        <f t="shared" si="875"/>
        <v>2026</v>
      </c>
      <c r="X1401" s="59">
        <f t="shared" si="876"/>
        <v>64274.400000000001</v>
      </c>
      <c r="Y1401" s="59">
        <f t="shared" si="877"/>
        <v>74558.3</v>
      </c>
      <c r="Z1401" t="str">
        <f t="shared" si="836"/>
        <v>Vencido</v>
      </c>
      <c r="AA1401" s="39">
        <v>46073</v>
      </c>
      <c r="AB1401" s="33">
        <f t="shared" si="878"/>
        <v>2</v>
      </c>
      <c r="AC1401" s="33">
        <f t="shared" si="879"/>
        <v>8</v>
      </c>
      <c r="AD1401" s="33">
        <f t="shared" si="837"/>
        <v>8</v>
      </c>
      <c r="AE1401" s="36">
        <f t="shared" si="838"/>
        <v>64274.400000000001</v>
      </c>
      <c r="AF1401" s="36">
        <f t="shared" si="839"/>
        <v>0</v>
      </c>
      <c r="AG1401" s="36">
        <f t="shared" si="840"/>
        <v>0</v>
      </c>
      <c r="AH1401" s="36">
        <f t="shared" si="841"/>
        <v>0</v>
      </c>
    </row>
    <row r="1402" spans="1:34" x14ac:dyDescent="0.35">
      <c r="A1402" s="31" t="s">
        <v>1020</v>
      </c>
      <c r="B1402" s="31" t="s">
        <v>1021</v>
      </c>
      <c r="C1402" s="31" t="s">
        <v>644</v>
      </c>
      <c r="D1402" s="31" t="s">
        <v>784</v>
      </c>
      <c r="E1402" s="30">
        <v>46009</v>
      </c>
      <c r="F1402" s="30">
        <v>46069</v>
      </c>
      <c r="G1402" s="31" t="s">
        <v>401</v>
      </c>
      <c r="H1402" s="31">
        <v>-765293.70900010155</v>
      </c>
      <c r="I1402" s="31">
        <v>-122446.99344001625</v>
      </c>
      <c r="J1402" s="31">
        <v>-887740.70244011772</v>
      </c>
      <c r="K1402" s="31">
        <v>-72453.600000000006</v>
      </c>
      <c r="L1402" s="31">
        <v>72453.600000000006</v>
      </c>
      <c r="M1402" s="31" t="s">
        <v>504</v>
      </c>
      <c r="N1402" s="31" t="s">
        <v>544</v>
      </c>
      <c r="O1402" s="83"/>
      <c r="P1402" s="65">
        <f t="shared" si="868"/>
        <v>60</v>
      </c>
      <c r="Q1402" t="str">
        <f t="shared" si="869"/>
        <v>Crédito</v>
      </c>
      <c r="R1402">
        <f t="shared" si="870"/>
        <v>16</v>
      </c>
      <c r="S1402">
        <f t="shared" si="871"/>
        <v>2</v>
      </c>
      <c r="T1402">
        <f t="shared" si="872"/>
        <v>2026</v>
      </c>
      <c r="U1402">
        <f t="shared" si="873"/>
        <v>18</v>
      </c>
      <c r="V1402">
        <f t="shared" si="874"/>
        <v>12</v>
      </c>
      <c r="W1402">
        <f t="shared" si="875"/>
        <v>2025</v>
      </c>
      <c r="X1402" s="59">
        <f t="shared" si="876"/>
        <v>765293.70900010155</v>
      </c>
      <c r="Y1402" s="59">
        <f t="shared" si="877"/>
        <v>887740.70244011772</v>
      </c>
      <c r="Z1402" t="str">
        <f t="shared" si="836"/>
        <v>Vencido</v>
      </c>
      <c r="AA1402" s="39">
        <v>46073</v>
      </c>
      <c r="AB1402" s="33">
        <f t="shared" si="878"/>
        <v>2</v>
      </c>
      <c r="AC1402" s="33">
        <f t="shared" si="879"/>
        <v>8</v>
      </c>
      <c r="AD1402" s="33">
        <f t="shared" si="837"/>
        <v>5</v>
      </c>
      <c r="AE1402" s="36">
        <f t="shared" si="838"/>
        <v>765293.70900010155</v>
      </c>
      <c r="AF1402" s="36">
        <f t="shared" si="839"/>
        <v>0</v>
      </c>
      <c r="AG1402" s="36">
        <f t="shared" si="840"/>
        <v>0</v>
      </c>
      <c r="AH1402" s="36">
        <f t="shared" si="841"/>
        <v>0</v>
      </c>
    </row>
    <row r="1403" spans="1:34" x14ac:dyDescent="0.35">
      <c r="A1403" s="31" t="s">
        <v>955</v>
      </c>
      <c r="B1403" s="31" t="s">
        <v>956</v>
      </c>
      <c r="C1403" s="31" t="s">
        <v>545</v>
      </c>
      <c r="D1403" s="31" t="s">
        <v>957</v>
      </c>
      <c r="E1403" s="30">
        <v>45932</v>
      </c>
      <c r="F1403" s="30">
        <v>45962</v>
      </c>
      <c r="G1403" s="31" t="s">
        <v>395</v>
      </c>
      <c r="H1403" s="31">
        <v>-14985</v>
      </c>
      <c r="I1403" s="31">
        <v>-2397.6</v>
      </c>
      <c r="J1403" s="31">
        <v>-17382.599999999999</v>
      </c>
      <c r="K1403" s="31">
        <v>-17382.599999999999</v>
      </c>
      <c r="L1403" s="31">
        <v>17382.599999999999</v>
      </c>
      <c r="M1403" s="31" t="s">
        <v>504</v>
      </c>
      <c r="N1403" s="31" t="s">
        <v>544</v>
      </c>
      <c r="P1403" s="65">
        <f t="shared" si="868"/>
        <v>30</v>
      </c>
      <c r="Q1403" t="str">
        <f t="shared" si="869"/>
        <v>Crédito</v>
      </c>
      <c r="R1403">
        <f t="shared" si="870"/>
        <v>1</v>
      </c>
      <c r="S1403">
        <f t="shared" si="871"/>
        <v>11</v>
      </c>
      <c r="T1403">
        <f t="shared" si="872"/>
        <v>2025</v>
      </c>
      <c r="U1403">
        <f t="shared" si="873"/>
        <v>2</v>
      </c>
      <c r="V1403">
        <f t="shared" si="874"/>
        <v>10</v>
      </c>
      <c r="W1403">
        <f t="shared" si="875"/>
        <v>2025</v>
      </c>
      <c r="X1403" s="59">
        <f t="shared" si="876"/>
        <v>14985</v>
      </c>
      <c r="Y1403" s="59">
        <f t="shared" si="877"/>
        <v>17382.599999999999</v>
      </c>
      <c r="Z1403" t="str">
        <f t="shared" si="836"/>
        <v>Vencido</v>
      </c>
      <c r="AA1403" s="39">
        <v>46073</v>
      </c>
      <c r="AB1403" s="33">
        <f t="shared" si="878"/>
        <v>2</v>
      </c>
      <c r="AC1403" s="33">
        <f t="shared" si="879"/>
        <v>8</v>
      </c>
      <c r="AD1403" s="33">
        <f t="shared" si="837"/>
        <v>112</v>
      </c>
      <c r="AE1403" s="36">
        <f t="shared" si="838"/>
        <v>0</v>
      </c>
      <c r="AF1403" s="36">
        <f t="shared" si="839"/>
        <v>0</v>
      </c>
      <c r="AG1403" s="36">
        <f t="shared" si="840"/>
        <v>14985</v>
      </c>
      <c r="AH1403" s="36">
        <f t="shared" si="841"/>
        <v>0</v>
      </c>
    </row>
    <row r="1404" spans="1:34" x14ac:dyDescent="0.35">
      <c r="A1404" s="31" t="s">
        <v>947</v>
      </c>
      <c r="B1404" s="31" t="s">
        <v>948</v>
      </c>
      <c r="C1404" s="31" t="s">
        <v>545</v>
      </c>
      <c r="D1404" s="31" t="s">
        <v>949</v>
      </c>
      <c r="E1404" s="30">
        <v>45927</v>
      </c>
      <c r="F1404" s="30">
        <v>45957</v>
      </c>
      <c r="G1404" s="31" t="s">
        <v>395</v>
      </c>
      <c r="H1404" s="31">
        <v>-7600</v>
      </c>
      <c r="I1404" s="31">
        <v>-1216</v>
      </c>
      <c r="J1404" s="31">
        <v>-8816</v>
      </c>
      <c r="K1404" s="31">
        <v>-8816</v>
      </c>
      <c r="L1404" s="31">
        <v>8816</v>
      </c>
      <c r="M1404" s="31" t="s">
        <v>504</v>
      </c>
      <c r="N1404" s="31" t="s">
        <v>544</v>
      </c>
      <c r="P1404" s="65">
        <f t="shared" si="868"/>
        <v>30</v>
      </c>
      <c r="Q1404" t="str">
        <f t="shared" si="869"/>
        <v>Crédito</v>
      </c>
      <c r="R1404">
        <f t="shared" si="870"/>
        <v>27</v>
      </c>
      <c r="S1404">
        <f t="shared" si="871"/>
        <v>10</v>
      </c>
      <c r="T1404">
        <f t="shared" si="872"/>
        <v>2025</v>
      </c>
      <c r="U1404">
        <f t="shared" si="873"/>
        <v>27</v>
      </c>
      <c r="V1404">
        <f t="shared" si="874"/>
        <v>9</v>
      </c>
      <c r="W1404">
        <f t="shared" si="875"/>
        <v>2025</v>
      </c>
      <c r="X1404" s="59">
        <f t="shared" si="876"/>
        <v>7600</v>
      </c>
      <c r="Y1404" s="59">
        <f t="shared" si="877"/>
        <v>8816</v>
      </c>
      <c r="Z1404" t="str">
        <f t="shared" si="836"/>
        <v>Vencido</v>
      </c>
      <c r="AA1404" s="39">
        <v>46073</v>
      </c>
      <c r="AB1404" s="33">
        <f t="shared" si="878"/>
        <v>2</v>
      </c>
      <c r="AC1404" s="33">
        <f t="shared" si="879"/>
        <v>8</v>
      </c>
      <c r="AD1404" s="33">
        <f t="shared" si="837"/>
        <v>117</v>
      </c>
      <c r="AE1404" s="36">
        <f t="shared" si="838"/>
        <v>0</v>
      </c>
      <c r="AF1404" s="36">
        <f t="shared" si="839"/>
        <v>0</v>
      </c>
      <c r="AG1404" s="36">
        <f t="shared" si="840"/>
        <v>7600</v>
      </c>
      <c r="AH1404" s="36">
        <f t="shared" si="841"/>
        <v>0</v>
      </c>
    </row>
    <row r="1405" spans="1:34" x14ac:dyDescent="0.35">
      <c r="A1405" s="31" t="s">
        <v>950</v>
      </c>
      <c r="B1405" s="31" t="s">
        <v>951</v>
      </c>
      <c r="C1405" s="31" t="s">
        <v>920</v>
      </c>
      <c r="D1405" s="31" t="s">
        <v>952</v>
      </c>
      <c r="E1405" s="30">
        <v>45924</v>
      </c>
      <c r="F1405" s="30">
        <v>45954</v>
      </c>
      <c r="G1405" s="31" t="s">
        <v>395</v>
      </c>
      <c r="H1405" s="31">
        <v>-2499.98</v>
      </c>
      <c r="I1405" s="31"/>
      <c r="J1405" s="31">
        <v>-2499.98</v>
      </c>
      <c r="K1405" s="31">
        <v>-2499.98</v>
      </c>
      <c r="L1405" s="31">
        <v>2499.98</v>
      </c>
      <c r="M1405" s="31" t="s">
        <v>504</v>
      </c>
      <c r="N1405" s="31" t="s">
        <v>544</v>
      </c>
      <c r="P1405" s="65">
        <f t="shared" si="868"/>
        <v>30</v>
      </c>
      <c r="Q1405" t="str">
        <f t="shared" si="869"/>
        <v>Crédito</v>
      </c>
      <c r="R1405">
        <f t="shared" si="870"/>
        <v>24</v>
      </c>
      <c r="S1405">
        <f t="shared" si="871"/>
        <v>10</v>
      </c>
      <c r="T1405">
        <f t="shared" si="872"/>
        <v>2025</v>
      </c>
      <c r="U1405">
        <f t="shared" si="873"/>
        <v>24</v>
      </c>
      <c r="V1405">
        <f t="shared" si="874"/>
        <v>9</v>
      </c>
      <c r="W1405">
        <f t="shared" si="875"/>
        <v>2025</v>
      </c>
      <c r="X1405" s="59">
        <f t="shared" si="876"/>
        <v>2499.98</v>
      </c>
      <c r="Y1405" s="59">
        <f t="shared" si="877"/>
        <v>2499.98</v>
      </c>
      <c r="Z1405" t="str">
        <f t="shared" si="836"/>
        <v>Vencido</v>
      </c>
      <c r="AA1405" s="39">
        <v>46073</v>
      </c>
      <c r="AB1405" s="33">
        <f t="shared" si="878"/>
        <v>2</v>
      </c>
      <c r="AC1405" s="33">
        <f t="shared" si="879"/>
        <v>8</v>
      </c>
      <c r="AD1405" s="33">
        <f t="shared" si="837"/>
        <v>120</v>
      </c>
      <c r="AE1405" s="36">
        <f t="shared" si="838"/>
        <v>0</v>
      </c>
      <c r="AF1405" s="36">
        <f t="shared" si="839"/>
        <v>0</v>
      </c>
      <c r="AG1405" s="36">
        <f t="shared" si="840"/>
        <v>2499.98</v>
      </c>
      <c r="AH1405" s="36">
        <f t="shared" si="841"/>
        <v>0</v>
      </c>
    </row>
    <row r="1406" spans="1:34" x14ac:dyDescent="0.35">
      <c r="A1406" s="31" t="s">
        <v>938</v>
      </c>
      <c r="B1406" s="31" t="s">
        <v>939</v>
      </c>
      <c r="C1406" s="31" t="s">
        <v>545</v>
      </c>
      <c r="D1406" s="31" t="s">
        <v>940</v>
      </c>
      <c r="E1406" s="30">
        <v>45923</v>
      </c>
      <c r="F1406" s="30">
        <v>45953</v>
      </c>
      <c r="G1406" s="31" t="s">
        <v>401</v>
      </c>
      <c r="H1406" s="31">
        <v>-23857.03</v>
      </c>
      <c r="I1406" s="31">
        <v>-3817.12</v>
      </c>
      <c r="J1406" s="31">
        <v>-27674.15</v>
      </c>
      <c r="K1406" s="31">
        <v>-1503.36</v>
      </c>
      <c r="L1406" s="31">
        <v>1503.36</v>
      </c>
      <c r="M1406" s="31" t="s">
        <v>504</v>
      </c>
      <c r="N1406" s="31" t="s">
        <v>544</v>
      </c>
      <c r="P1406" s="65">
        <f t="shared" si="868"/>
        <v>30</v>
      </c>
      <c r="Q1406" t="str">
        <f t="shared" si="869"/>
        <v>Crédito</v>
      </c>
      <c r="R1406">
        <f t="shared" si="870"/>
        <v>23</v>
      </c>
      <c r="S1406">
        <f t="shared" si="871"/>
        <v>10</v>
      </c>
      <c r="T1406">
        <f t="shared" si="872"/>
        <v>2025</v>
      </c>
      <c r="U1406">
        <f t="shared" si="873"/>
        <v>23</v>
      </c>
      <c r="V1406">
        <f t="shared" si="874"/>
        <v>9</v>
      </c>
      <c r="W1406">
        <f t="shared" si="875"/>
        <v>2025</v>
      </c>
      <c r="X1406" s="59">
        <f t="shared" si="876"/>
        <v>23857.03</v>
      </c>
      <c r="Y1406" s="59">
        <f t="shared" si="877"/>
        <v>27674.15</v>
      </c>
      <c r="Z1406" t="str">
        <f t="shared" si="836"/>
        <v>Vencido</v>
      </c>
      <c r="AA1406" s="39">
        <v>46073</v>
      </c>
      <c r="AB1406" s="33">
        <f t="shared" si="878"/>
        <v>2</v>
      </c>
      <c r="AC1406" s="33">
        <f t="shared" si="879"/>
        <v>8</v>
      </c>
      <c r="AD1406" s="33">
        <f t="shared" si="837"/>
        <v>121</v>
      </c>
      <c r="AE1406" s="36">
        <f t="shared" si="838"/>
        <v>0</v>
      </c>
      <c r="AF1406" s="36">
        <f t="shared" si="839"/>
        <v>0</v>
      </c>
      <c r="AG1406" s="36">
        <f t="shared" si="840"/>
        <v>23857.03</v>
      </c>
      <c r="AH1406" s="36">
        <f t="shared" si="841"/>
        <v>0</v>
      </c>
    </row>
    <row r="1407" spans="1:34" x14ac:dyDescent="0.35">
      <c r="A1407" s="31" t="s">
        <v>927</v>
      </c>
      <c r="B1407" s="31" t="s">
        <v>928</v>
      </c>
      <c r="C1407" s="31" t="s">
        <v>545</v>
      </c>
      <c r="D1407" s="31" t="s">
        <v>929</v>
      </c>
      <c r="E1407" s="30">
        <v>45905</v>
      </c>
      <c r="F1407" s="30">
        <v>45935</v>
      </c>
      <c r="G1407" s="31" t="s">
        <v>401</v>
      </c>
      <c r="H1407" s="31">
        <v>-7240.47</v>
      </c>
      <c r="I1407" s="31">
        <v>-1158.48</v>
      </c>
      <c r="J1407" s="31">
        <v>-8398.9500000000007</v>
      </c>
      <c r="K1407" s="31">
        <v>-447.76</v>
      </c>
      <c r="L1407" s="31">
        <v>447.76</v>
      </c>
      <c r="M1407" s="31" t="s">
        <v>504</v>
      </c>
      <c r="N1407" s="31" t="s">
        <v>544</v>
      </c>
      <c r="P1407" s="65">
        <f t="shared" si="868"/>
        <v>30</v>
      </c>
      <c r="Q1407" t="str">
        <f t="shared" si="869"/>
        <v>Crédito</v>
      </c>
      <c r="R1407">
        <f t="shared" si="870"/>
        <v>5</v>
      </c>
      <c r="S1407">
        <f t="shared" si="871"/>
        <v>10</v>
      </c>
      <c r="T1407">
        <f t="shared" si="872"/>
        <v>2025</v>
      </c>
      <c r="U1407">
        <f t="shared" si="873"/>
        <v>5</v>
      </c>
      <c r="V1407">
        <f t="shared" si="874"/>
        <v>9</v>
      </c>
      <c r="W1407">
        <f t="shared" si="875"/>
        <v>2025</v>
      </c>
      <c r="X1407" s="59">
        <f t="shared" si="876"/>
        <v>7240.47</v>
      </c>
      <c r="Y1407" s="59">
        <f t="shared" si="877"/>
        <v>8398.9500000000007</v>
      </c>
      <c r="Z1407" t="str">
        <f t="shared" si="836"/>
        <v>Vencido</v>
      </c>
      <c r="AA1407" s="39">
        <v>46073</v>
      </c>
      <c r="AB1407" s="33">
        <f t="shared" si="878"/>
        <v>2</v>
      </c>
      <c r="AC1407" s="33">
        <f t="shared" si="879"/>
        <v>8</v>
      </c>
      <c r="AD1407" s="33">
        <f t="shared" si="837"/>
        <v>139</v>
      </c>
      <c r="AE1407" s="36">
        <f t="shared" si="838"/>
        <v>0</v>
      </c>
      <c r="AF1407" s="36">
        <f t="shared" si="839"/>
        <v>0</v>
      </c>
      <c r="AG1407" s="36">
        <f t="shared" si="840"/>
        <v>7240.47</v>
      </c>
      <c r="AH1407" s="36">
        <f t="shared" si="841"/>
        <v>0</v>
      </c>
    </row>
    <row r="1408" spans="1:34" x14ac:dyDescent="0.35">
      <c r="A1408" s="31" t="s">
        <v>930</v>
      </c>
      <c r="B1408" s="31" t="s">
        <v>928</v>
      </c>
      <c r="C1408" s="31" t="s">
        <v>545</v>
      </c>
      <c r="D1408" s="31" t="s">
        <v>931</v>
      </c>
      <c r="E1408" s="30">
        <v>45904</v>
      </c>
      <c r="F1408" s="30">
        <v>45934</v>
      </c>
      <c r="G1408" s="31" t="s">
        <v>401</v>
      </c>
      <c r="H1408" s="31">
        <v>-21639.89</v>
      </c>
      <c r="I1408" s="31">
        <v>-3462.38</v>
      </c>
      <c r="J1408" s="31">
        <v>-25102.27</v>
      </c>
      <c r="K1408" s="31">
        <v>-1343.28</v>
      </c>
      <c r="L1408" s="31">
        <v>1343.28</v>
      </c>
      <c r="M1408" s="31" t="s">
        <v>504</v>
      </c>
      <c r="N1408" s="31" t="s">
        <v>544</v>
      </c>
      <c r="P1408" s="65">
        <f t="shared" si="868"/>
        <v>30</v>
      </c>
      <c r="Q1408" t="str">
        <f t="shared" si="869"/>
        <v>Crédito</v>
      </c>
      <c r="R1408">
        <f t="shared" si="870"/>
        <v>4</v>
      </c>
      <c r="S1408">
        <f t="shared" si="871"/>
        <v>10</v>
      </c>
      <c r="T1408">
        <f t="shared" si="872"/>
        <v>2025</v>
      </c>
      <c r="U1408">
        <f t="shared" si="873"/>
        <v>4</v>
      </c>
      <c r="V1408">
        <f t="shared" si="874"/>
        <v>9</v>
      </c>
      <c r="W1408">
        <f t="shared" si="875"/>
        <v>2025</v>
      </c>
      <c r="X1408" s="59">
        <f t="shared" si="876"/>
        <v>21639.89</v>
      </c>
      <c r="Y1408" s="59">
        <f t="shared" si="877"/>
        <v>25102.27</v>
      </c>
      <c r="Z1408" t="str">
        <f t="shared" si="836"/>
        <v>Vencido</v>
      </c>
      <c r="AA1408" s="39">
        <v>46073</v>
      </c>
      <c r="AB1408" s="33">
        <f t="shared" si="878"/>
        <v>2</v>
      </c>
      <c r="AC1408" s="33">
        <f t="shared" si="879"/>
        <v>8</v>
      </c>
      <c r="AD1408" s="33">
        <f t="shared" si="837"/>
        <v>140</v>
      </c>
      <c r="AE1408" s="36">
        <f t="shared" si="838"/>
        <v>0</v>
      </c>
      <c r="AF1408" s="36">
        <f t="shared" si="839"/>
        <v>0</v>
      </c>
      <c r="AG1408" s="36">
        <f t="shared" si="840"/>
        <v>21639.89</v>
      </c>
      <c r="AH1408" s="36">
        <f t="shared" si="841"/>
        <v>0</v>
      </c>
    </row>
    <row r="1409" spans="1:34" x14ac:dyDescent="0.35">
      <c r="A1409" s="31" t="s">
        <v>932</v>
      </c>
      <c r="B1409" s="31" t="s">
        <v>933</v>
      </c>
      <c r="C1409" s="31" t="s">
        <v>920</v>
      </c>
      <c r="D1409" s="31" t="s">
        <v>934</v>
      </c>
      <c r="E1409" s="30">
        <v>45909</v>
      </c>
      <c r="F1409" s="30">
        <v>45939</v>
      </c>
      <c r="G1409" s="31" t="s">
        <v>395</v>
      </c>
      <c r="H1409" s="31">
        <v>-5000</v>
      </c>
      <c r="I1409" s="31"/>
      <c r="J1409" s="31">
        <v>-5000</v>
      </c>
      <c r="K1409" s="31">
        <v>-5000</v>
      </c>
      <c r="L1409" s="31">
        <v>5000</v>
      </c>
      <c r="M1409" s="31" t="s">
        <v>504</v>
      </c>
      <c r="N1409" s="31" t="s">
        <v>544</v>
      </c>
      <c r="P1409" s="65">
        <f t="shared" si="868"/>
        <v>30</v>
      </c>
      <c r="Q1409" t="str">
        <f t="shared" si="869"/>
        <v>Crédito</v>
      </c>
      <c r="R1409">
        <f t="shared" si="870"/>
        <v>9</v>
      </c>
      <c r="S1409">
        <f t="shared" si="871"/>
        <v>10</v>
      </c>
      <c r="T1409">
        <f t="shared" si="872"/>
        <v>2025</v>
      </c>
      <c r="U1409">
        <f t="shared" si="873"/>
        <v>9</v>
      </c>
      <c r="V1409">
        <f t="shared" si="874"/>
        <v>9</v>
      </c>
      <c r="W1409">
        <f t="shared" si="875"/>
        <v>2025</v>
      </c>
      <c r="X1409" s="59">
        <f t="shared" si="876"/>
        <v>5000</v>
      </c>
      <c r="Y1409" s="59">
        <f t="shared" si="877"/>
        <v>5000</v>
      </c>
      <c r="Z1409" t="str">
        <f t="shared" si="836"/>
        <v>Vencido</v>
      </c>
      <c r="AA1409" s="39">
        <v>46073</v>
      </c>
      <c r="AB1409" s="33">
        <f t="shared" si="878"/>
        <v>2</v>
      </c>
      <c r="AC1409" s="33">
        <f t="shared" si="879"/>
        <v>8</v>
      </c>
      <c r="AD1409" s="33">
        <f t="shared" si="837"/>
        <v>135</v>
      </c>
      <c r="AE1409" s="36">
        <f t="shared" si="838"/>
        <v>0</v>
      </c>
      <c r="AF1409" s="36">
        <f t="shared" si="839"/>
        <v>0</v>
      </c>
      <c r="AG1409" s="36">
        <f t="shared" si="840"/>
        <v>5000</v>
      </c>
      <c r="AH1409" s="36">
        <f t="shared" si="841"/>
        <v>0</v>
      </c>
    </row>
    <row r="1410" spans="1:34" x14ac:dyDescent="0.35">
      <c r="A1410" s="13" t="s">
        <v>923</v>
      </c>
      <c r="B1410" s="13" t="s">
        <v>924</v>
      </c>
      <c r="C1410" s="13" t="s">
        <v>545</v>
      </c>
      <c r="D1410" s="13" t="s">
        <v>925</v>
      </c>
      <c r="E1410" s="70">
        <v>45903</v>
      </c>
      <c r="F1410" s="70">
        <v>45933</v>
      </c>
      <c r="G1410" s="13" t="s">
        <v>401</v>
      </c>
      <c r="H1410" s="13">
        <v>-24244.53</v>
      </c>
      <c r="I1410" s="13">
        <v>-3879.12</v>
      </c>
      <c r="J1410" s="13">
        <v>-28123.65</v>
      </c>
      <c r="K1410" s="13">
        <v>-1503.36</v>
      </c>
      <c r="L1410" s="13">
        <v>1503.36</v>
      </c>
      <c r="M1410" s="13" t="s">
        <v>504</v>
      </c>
      <c r="N1410" s="31" t="s">
        <v>544</v>
      </c>
      <c r="P1410" s="65">
        <f t="shared" si="868"/>
        <v>30</v>
      </c>
      <c r="Q1410" t="str">
        <f t="shared" si="869"/>
        <v>Crédito</v>
      </c>
      <c r="R1410">
        <f t="shared" si="870"/>
        <v>3</v>
      </c>
      <c r="S1410">
        <f t="shared" si="871"/>
        <v>10</v>
      </c>
      <c r="T1410">
        <f t="shared" si="872"/>
        <v>2025</v>
      </c>
      <c r="U1410">
        <f t="shared" si="873"/>
        <v>3</v>
      </c>
      <c r="V1410">
        <f t="shared" si="874"/>
        <v>9</v>
      </c>
      <c r="W1410">
        <f t="shared" si="875"/>
        <v>2025</v>
      </c>
      <c r="X1410" s="59">
        <f t="shared" si="876"/>
        <v>24244.53</v>
      </c>
      <c r="Y1410" s="59">
        <f t="shared" si="877"/>
        <v>28123.65</v>
      </c>
      <c r="Z1410" t="str">
        <f t="shared" si="836"/>
        <v>Vencido</v>
      </c>
      <c r="AA1410" s="39">
        <v>46073</v>
      </c>
      <c r="AB1410" s="33">
        <f t="shared" si="878"/>
        <v>2</v>
      </c>
      <c r="AC1410" s="33">
        <f t="shared" si="879"/>
        <v>8</v>
      </c>
      <c r="AD1410" s="33">
        <f t="shared" si="837"/>
        <v>141</v>
      </c>
      <c r="AE1410" s="36">
        <f t="shared" si="838"/>
        <v>0</v>
      </c>
      <c r="AF1410" s="36">
        <f t="shared" si="839"/>
        <v>0</v>
      </c>
      <c r="AG1410" s="36">
        <f t="shared" si="840"/>
        <v>24244.53</v>
      </c>
      <c r="AH1410" s="36">
        <f t="shared" si="841"/>
        <v>0</v>
      </c>
    </row>
    <row r="1411" spans="1:34" x14ac:dyDescent="0.35">
      <c r="A1411" s="13" t="s">
        <v>905</v>
      </c>
      <c r="B1411" s="13" t="s">
        <v>906</v>
      </c>
      <c r="C1411" s="13" t="s">
        <v>545</v>
      </c>
      <c r="D1411" s="13" t="s">
        <v>907</v>
      </c>
      <c r="E1411" s="70">
        <v>45888</v>
      </c>
      <c r="F1411" s="70">
        <v>45918</v>
      </c>
      <c r="G1411" s="13" t="s">
        <v>395</v>
      </c>
      <c r="H1411" s="13">
        <v>-12600</v>
      </c>
      <c r="I1411" s="13">
        <v>-2016</v>
      </c>
      <c r="J1411" s="13">
        <v>-14616</v>
      </c>
      <c r="K1411" s="13">
        <v>-14616</v>
      </c>
      <c r="L1411" s="13">
        <v>14616</v>
      </c>
      <c r="M1411" s="13" t="s">
        <v>504</v>
      </c>
      <c r="N1411" s="31" t="s">
        <v>544</v>
      </c>
      <c r="P1411" s="65">
        <f t="shared" si="868"/>
        <v>30</v>
      </c>
      <c r="Q1411" t="str">
        <f t="shared" si="869"/>
        <v>Crédito</v>
      </c>
      <c r="R1411">
        <f t="shared" si="870"/>
        <v>18</v>
      </c>
      <c r="S1411">
        <f t="shared" si="871"/>
        <v>9</v>
      </c>
      <c r="T1411">
        <f t="shared" si="872"/>
        <v>2025</v>
      </c>
      <c r="U1411">
        <f t="shared" si="873"/>
        <v>19</v>
      </c>
      <c r="V1411">
        <f t="shared" si="874"/>
        <v>8</v>
      </c>
      <c r="W1411">
        <f t="shared" si="875"/>
        <v>2025</v>
      </c>
      <c r="X1411" s="59">
        <f t="shared" si="876"/>
        <v>12600</v>
      </c>
      <c r="Y1411" s="59">
        <f t="shared" si="877"/>
        <v>14616</v>
      </c>
      <c r="Z1411" t="str">
        <f t="shared" si="836"/>
        <v>Vencido</v>
      </c>
      <c r="AA1411" s="39">
        <v>46073</v>
      </c>
      <c r="AB1411" s="33">
        <f t="shared" si="878"/>
        <v>2</v>
      </c>
      <c r="AC1411" s="33">
        <f t="shared" si="879"/>
        <v>8</v>
      </c>
      <c r="AD1411" s="33">
        <f t="shared" si="837"/>
        <v>156</v>
      </c>
      <c r="AE1411" s="36">
        <f t="shared" si="838"/>
        <v>0</v>
      </c>
      <c r="AF1411" s="36">
        <f t="shared" si="839"/>
        <v>0</v>
      </c>
      <c r="AG1411" s="36">
        <f t="shared" si="840"/>
        <v>12600</v>
      </c>
      <c r="AH1411" s="36">
        <f t="shared" si="841"/>
        <v>0</v>
      </c>
    </row>
    <row r="1412" spans="1:34" x14ac:dyDescent="0.35">
      <c r="A1412" s="13" t="s">
        <v>908</v>
      </c>
      <c r="B1412" s="13" t="s">
        <v>909</v>
      </c>
      <c r="C1412" s="13" t="s">
        <v>545</v>
      </c>
      <c r="D1412" s="13" t="s">
        <v>910</v>
      </c>
      <c r="E1412" s="70">
        <v>45888</v>
      </c>
      <c r="F1412" s="70">
        <v>45918</v>
      </c>
      <c r="G1412" s="13" t="s">
        <v>395</v>
      </c>
      <c r="H1412" s="13">
        <v>-21000</v>
      </c>
      <c r="I1412" s="13">
        <v>-3360</v>
      </c>
      <c r="J1412" s="13">
        <v>-24360</v>
      </c>
      <c r="K1412" s="13">
        <v>-24360</v>
      </c>
      <c r="L1412" s="13">
        <v>24360</v>
      </c>
      <c r="M1412" s="13" t="s">
        <v>504</v>
      </c>
      <c r="N1412" s="31" t="s">
        <v>544</v>
      </c>
      <c r="P1412" s="65">
        <f t="shared" si="868"/>
        <v>30</v>
      </c>
      <c r="Q1412" t="str">
        <f t="shared" si="869"/>
        <v>Crédito</v>
      </c>
      <c r="R1412">
        <f t="shared" si="870"/>
        <v>18</v>
      </c>
      <c r="S1412">
        <f t="shared" si="871"/>
        <v>9</v>
      </c>
      <c r="T1412">
        <f t="shared" si="872"/>
        <v>2025</v>
      </c>
      <c r="U1412">
        <f t="shared" si="873"/>
        <v>19</v>
      </c>
      <c r="V1412">
        <f t="shared" si="874"/>
        <v>8</v>
      </c>
      <c r="W1412">
        <f t="shared" si="875"/>
        <v>2025</v>
      </c>
      <c r="X1412" s="59">
        <f t="shared" si="876"/>
        <v>21000</v>
      </c>
      <c r="Y1412" s="59">
        <f t="shared" si="877"/>
        <v>24360</v>
      </c>
      <c r="Z1412" t="str">
        <f t="shared" si="836"/>
        <v>Vencido</v>
      </c>
      <c r="AA1412" s="39">
        <v>46073</v>
      </c>
      <c r="AB1412" s="33">
        <f t="shared" si="878"/>
        <v>2</v>
      </c>
      <c r="AC1412" s="33">
        <f t="shared" si="879"/>
        <v>8</v>
      </c>
      <c r="AD1412" s="33">
        <f t="shared" si="837"/>
        <v>156</v>
      </c>
      <c r="AE1412" s="36">
        <f t="shared" si="838"/>
        <v>0</v>
      </c>
      <c r="AF1412" s="36">
        <f t="shared" si="839"/>
        <v>0</v>
      </c>
      <c r="AG1412" s="36">
        <f t="shared" si="840"/>
        <v>21000</v>
      </c>
      <c r="AH1412" s="36">
        <f t="shared" si="841"/>
        <v>0</v>
      </c>
    </row>
    <row r="1413" spans="1:34" x14ac:dyDescent="0.35">
      <c r="A1413" s="13" t="s">
        <v>911</v>
      </c>
      <c r="B1413" s="13" t="s">
        <v>912</v>
      </c>
      <c r="C1413" s="13" t="s">
        <v>545</v>
      </c>
      <c r="D1413" s="13" t="s">
        <v>913</v>
      </c>
      <c r="E1413" s="70">
        <v>45881</v>
      </c>
      <c r="F1413" s="70">
        <v>45911</v>
      </c>
      <c r="G1413" s="13" t="s">
        <v>395</v>
      </c>
      <c r="H1413" s="13">
        <v>-7600</v>
      </c>
      <c r="I1413" s="13">
        <v>-1216</v>
      </c>
      <c r="J1413" s="13">
        <v>-8816</v>
      </c>
      <c r="K1413" s="13">
        <v>-8816</v>
      </c>
      <c r="L1413" s="13">
        <v>8816</v>
      </c>
      <c r="M1413" s="13" t="s">
        <v>504</v>
      </c>
      <c r="N1413" s="31" t="s">
        <v>544</v>
      </c>
      <c r="P1413" s="65">
        <f t="shared" si="868"/>
        <v>30</v>
      </c>
      <c r="Q1413" t="str">
        <f t="shared" si="869"/>
        <v>Crédito</v>
      </c>
      <c r="R1413">
        <f t="shared" si="870"/>
        <v>11</v>
      </c>
      <c r="S1413">
        <f t="shared" si="871"/>
        <v>9</v>
      </c>
      <c r="T1413">
        <f t="shared" si="872"/>
        <v>2025</v>
      </c>
      <c r="U1413">
        <f t="shared" si="873"/>
        <v>12</v>
      </c>
      <c r="V1413">
        <f t="shared" si="874"/>
        <v>8</v>
      </c>
      <c r="W1413">
        <f t="shared" si="875"/>
        <v>2025</v>
      </c>
      <c r="X1413" s="59">
        <f t="shared" si="876"/>
        <v>7600</v>
      </c>
      <c r="Y1413" s="59">
        <f t="shared" si="877"/>
        <v>8816</v>
      </c>
      <c r="Z1413" t="str">
        <f t="shared" ref="Z1413:Z1476" si="880">IF(F1413&gt;AA1413,"Vigente","Vencido")</f>
        <v>Vencido</v>
      </c>
      <c r="AA1413" s="39">
        <v>46073</v>
      </c>
      <c r="AB1413" s="33">
        <f t="shared" si="878"/>
        <v>2</v>
      </c>
      <c r="AC1413" s="33">
        <f t="shared" si="879"/>
        <v>8</v>
      </c>
      <c r="AD1413" s="33">
        <f t="shared" ref="AD1413:AD1476" si="881">IF(Z1413="Vencido",AA1413-F1413+1,0)</f>
        <v>163</v>
      </c>
      <c r="AE1413" s="36">
        <f t="shared" ref="AE1413:AE1476" si="882">IF(AD1413&gt;0,IF(AD1413&lt;31,X1413,0),0)</f>
        <v>0</v>
      </c>
      <c r="AF1413" s="36">
        <f t="shared" ref="AF1413:AF1476" si="883">IF(AD1413&gt;30,IF(AD1413&lt;61,X1413,0),0)</f>
        <v>0</v>
      </c>
      <c r="AG1413" s="36">
        <f t="shared" ref="AG1413:AG1476" si="884">IF(AD1413&gt;60,X1413,0)</f>
        <v>7600</v>
      </c>
      <c r="AH1413" s="36">
        <f t="shared" ref="AH1413:AH1476" si="885">IF(Z1413="Vigente",X1413,0)</f>
        <v>0</v>
      </c>
    </row>
    <row r="1414" spans="1:34" x14ac:dyDescent="0.35">
      <c r="A1414" s="13" t="s">
        <v>914</v>
      </c>
      <c r="B1414" s="13" t="s">
        <v>915</v>
      </c>
      <c r="C1414" s="13" t="s">
        <v>545</v>
      </c>
      <c r="D1414" s="13" t="s">
        <v>916</v>
      </c>
      <c r="E1414" s="70">
        <v>45883</v>
      </c>
      <c r="F1414" s="70">
        <v>45913</v>
      </c>
      <c r="G1414" s="13" t="s">
        <v>401</v>
      </c>
      <c r="H1414" s="13">
        <v>-7416.85</v>
      </c>
      <c r="I1414" s="13">
        <v>-1186.7</v>
      </c>
      <c r="J1414" s="13">
        <v>-8603.5499999999993</v>
      </c>
      <c r="K1414" s="13">
        <v>-461.68</v>
      </c>
      <c r="L1414" s="13">
        <v>461.68</v>
      </c>
      <c r="M1414" s="13" t="s">
        <v>504</v>
      </c>
      <c r="N1414" s="31" t="s">
        <v>544</v>
      </c>
      <c r="P1414" s="65">
        <f t="shared" si="868"/>
        <v>30</v>
      </c>
      <c r="Q1414" t="str">
        <f t="shared" si="869"/>
        <v>Crédito</v>
      </c>
      <c r="R1414">
        <f t="shared" si="870"/>
        <v>13</v>
      </c>
      <c r="S1414">
        <f t="shared" si="871"/>
        <v>9</v>
      </c>
      <c r="T1414">
        <f t="shared" si="872"/>
        <v>2025</v>
      </c>
      <c r="U1414">
        <f t="shared" si="873"/>
        <v>14</v>
      </c>
      <c r="V1414">
        <f t="shared" si="874"/>
        <v>8</v>
      </c>
      <c r="W1414">
        <f t="shared" si="875"/>
        <v>2025</v>
      </c>
      <c r="X1414" s="59">
        <f t="shared" si="876"/>
        <v>7416.85</v>
      </c>
      <c r="Y1414" s="59">
        <f t="shared" si="877"/>
        <v>8603.5499999999993</v>
      </c>
      <c r="Z1414" t="str">
        <f t="shared" si="880"/>
        <v>Vencido</v>
      </c>
      <c r="AA1414" s="39">
        <v>46073</v>
      </c>
      <c r="AB1414" s="33">
        <f t="shared" si="878"/>
        <v>2</v>
      </c>
      <c r="AC1414" s="33">
        <f t="shared" si="879"/>
        <v>8</v>
      </c>
      <c r="AD1414" s="33">
        <f t="shared" si="881"/>
        <v>161</v>
      </c>
      <c r="AE1414" s="36">
        <f t="shared" si="882"/>
        <v>0</v>
      </c>
      <c r="AF1414" s="36">
        <f t="shared" si="883"/>
        <v>0</v>
      </c>
      <c r="AG1414" s="36">
        <f t="shared" si="884"/>
        <v>7416.85</v>
      </c>
      <c r="AH1414" s="36">
        <f t="shared" si="885"/>
        <v>0</v>
      </c>
    </row>
    <row r="1415" spans="1:34" x14ac:dyDescent="0.35">
      <c r="A1415" s="13" t="s">
        <v>917</v>
      </c>
      <c r="B1415" s="13" t="s">
        <v>918</v>
      </c>
      <c r="C1415" s="13" t="s">
        <v>545</v>
      </c>
      <c r="D1415" s="13" t="s">
        <v>919</v>
      </c>
      <c r="E1415" s="70">
        <v>45883</v>
      </c>
      <c r="F1415" s="70">
        <v>45913</v>
      </c>
      <c r="G1415" s="13" t="s">
        <v>395</v>
      </c>
      <c r="H1415" s="13">
        <v>-11220</v>
      </c>
      <c r="I1415" s="13">
        <v>-1795.2</v>
      </c>
      <c r="J1415" s="13">
        <v>-13015.2</v>
      </c>
      <c r="K1415" s="13">
        <v>-13015.2</v>
      </c>
      <c r="L1415" s="13">
        <v>13015.2</v>
      </c>
      <c r="M1415" s="13" t="s">
        <v>504</v>
      </c>
      <c r="N1415" s="31" t="s">
        <v>544</v>
      </c>
      <c r="P1415" s="65">
        <f t="shared" si="868"/>
        <v>30</v>
      </c>
      <c r="Q1415" t="str">
        <f t="shared" si="869"/>
        <v>Crédito</v>
      </c>
      <c r="R1415">
        <f t="shared" si="870"/>
        <v>13</v>
      </c>
      <c r="S1415">
        <f t="shared" si="871"/>
        <v>9</v>
      </c>
      <c r="T1415">
        <f t="shared" si="872"/>
        <v>2025</v>
      </c>
      <c r="U1415">
        <f t="shared" si="873"/>
        <v>14</v>
      </c>
      <c r="V1415">
        <f t="shared" si="874"/>
        <v>8</v>
      </c>
      <c r="W1415">
        <f t="shared" si="875"/>
        <v>2025</v>
      </c>
      <c r="X1415" s="59">
        <f t="shared" si="876"/>
        <v>11220</v>
      </c>
      <c r="Y1415" s="59">
        <f t="shared" si="877"/>
        <v>13015.2</v>
      </c>
      <c r="Z1415" t="str">
        <f t="shared" si="880"/>
        <v>Vencido</v>
      </c>
      <c r="AA1415" s="39">
        <v>46073</v>
      </c>
      <c r="AB1415" s="33">
        <f t="shared" si="878"/>
        <v>2</v>
      </c>
      <c r="AC1415" s="33">
        <f t="shared" si="879"/>
        <v>8</v>
      </c>
      <c r="AD1415" s="33">
        <f t="shared" si="881"/>
        <v>161</v>
      </c>
      <c r="AE1415" s="36">
        <f t="shared" si="882"/>
        <v>0</v>
      </c>
      <c r="AF1415" s="36">
        <f t="shared" si="883"/>
        <v>0</v>
      </c>
      <c r="AG1415" s="36">
        <f t="shared" si="884"/>
        <v>11220</v>
      </c>
      <c r="AH1415" s="36">
        <f t="shared" si="885"/>
        <v>0</v>
      </c>
    </row>
    <row r="1416" spans="1:34" x14ac:dyDescent="0.35">
      <c r="A1416" s="31" t="s">
        <v>891</v>
      </c>
      <c r="B1416" s="31" t="s">
        <v>892</v>
      </c>
      <c r="C1416" s="31" t="s">
        <v>406</v>
      </c>
      <c r="D1416" s="31" t="s">
        <v>893</v>
      </c>
      <c r="E1416" s="30">
        <v>45882</v>
      </c>
      <c r="F1416" s="30">
        <v>45912</v>
      </c>
      <c r="G1416" s="31" t="s">
        <v>395</v>
      </c>
      <c r="H1416" s="31">
        <v>-12540</v>
      </c>
      <c r="I1416" s="31">
        <v>-1849.65</v>
      </c>
      <c r="J1416" s="31">
        <v>-14389.65</v>
      </c>
      <c r="K1416" s="31">
        <v>-14389.65</v>
      </c>
      <c r="L1416" s="31">
        <v>14389.65</v>
      </c>
      <c r="M1416" s="31" t="s">
        <v>504</v>
      </c>
      <c r="N1416" s="31" t="s">
        <v>544</v>
      </c>
      <c r="P1416" s="65">
        <f t="shared" si="868"/>
        <v>30</v>
      </c>
      <c r="Q1416" t="str">
        <f t="shared" si="869"/>
        <v>Crédito</v>
      </c>
      <c r="R1416">
        <f t="shared" si="870"/>
        <v>12</v>
      </c>
      <c r="S1416">
        <f t="shared" si="871"/>
        <v>9</v>
      </c>
      <c r="T1416">
        <f t="shared" si="872"/>
        <v>2025</v>
      </c>
      <c r="U1416">
        <f t="shared" si="873"/>
        <v>13</v>
      </c>
      <c r="V1416">
        <f t="shared" si="874"/>
        <v>8</v>
      </c>
      <c r="W1416">
        <f t="shared" si="875"/>
        <v>2025</v>
      </c>
      <c r="X1416" s="59">
        <f t="shared" si="876"/>
        <v>12540</v>
      </c>
      <c r="Y1416" s="59">
        <f t="shared" si="877"/>
        <v>14389.65</v>
      </c>
      <c r="Z1416" t="str">
        <f t="shared" si="880"/>
        <v>Vencido</v>
      </c>
      <c r="AA1416" s="39">
        <v>46073</v>
      </c>
      <c r="AB1416" s="33">
        <f t="shared" si="878"/>
        <v>2</v>
      </c>
      <c r="AC1416" s="33">
        <f t="shared" si="879"/>
        <v>8</v>
      </c>
      <c r="AD1416" s="33">
        <f t="shared" si="881"/>
        <v>162</v>
      </c>
      <c r="AE1416" s="36">
        <f t="shared" si="882"/>
        <v>0</v>
      </c>
      <c r="AF1416" s="36">
        <f t="shared" si="883"/>
        <v>0</v>
      </c>
      <c r="AG1416" s="36">
        <f t="shared" si="884"/>
        <v>12540</v>
      </c>
      <c r="AH1416" s="36">
        <f t="shared" si="885"/>
        <v>0</v>
      </c>
    </row>
    <row r="1417" spans="1:34" x14ac:dyDescent="0.35">
      <c r="A1417" s="31" t="s">
        <v>894</v>
      </c>
      <c r="B1417" s="31" t="s">
        <v>895</v>
      </c>
      <c r="C1417" s="31" t="s">
        <v>545</v>
      </c>
      <c r="D1417" s="31" t="s">
        <v>896</v>
      </c>
      <c r="E1417" s="30">
        <v>45875</v>
      </c>
      <c r="F1417" s="30">
        <v>45905</v>
      </c>
      <c r="G1417" s="31" t="s">
        <v>395</v>
      </c>
      <c r="H1417" s="31">
        <v>-14985</v>
      </c>
      <c r="I1417" s="31">
        <v>-2397.6</v>
      </c>
      <c r="J1417" s="31">
        <v>-17382.599999999999</v>
      </c>
      <c r="K1417" s="31">
        <v>-17382.599999999999</v>
      </c>
      <c r="L1417" s="31">
        <v>17382.599999999999</v>
      </c>
      <c r="M1417" s="31" t="s">
        <v>504</v>
      </c>
      <c r="N1417" s="31" t="s">
        <v>544</v>
      </c>
      <c r="P1417" s="65">
        <f t="shared" si="868"/>
        <v>30</v>
      </c>
      <c r="Q1417" t="str">
        <f t="shared" si="869"/>
        <v>Crédito</v>
      </c>
      <c r="R1417">
        <f t="shared" si="870"/>
        <v>5</v>
      </c>
      <c r="S1417">
        <f t="shared" si="871"/>
        <v>9</v>
      </c>
      <c r="T1417">
        <f t="shared" si="872"/>
        <v>2025</v>
      </c>
      <c r="U1417">
        <f t="shared" si="873"/>
        <v>6</v>
      </c>
      <c r="V1417">
        <f t="shared" si="874"/>
        <v>8</v>
      </c>
      <c r="W1417">
        <f t="shared" si="875"/>
        <v>2025</v>
      </c>
      <c r="X1417" s="59">
        <f t="shared" si="876"/>
        <v>14985</v>
      </c>
      <c r="Y1417" s="59">
        <f t="shared" si="877"/>
        <v>17382.599999999999</v>
      </c>
      <c r="Z1417" t="str">
        <f t="shared" si="880"/>
        <v>Vencido</v>
      </c>
      <c r="AA1417" s="39">
        <v>46073</v>
      </c>
      <c r="AB1417" s="33">
        <f t="shared" si="878"/>
        <v>2</v>
      </c>
      <c r="AC1417" s="33">
        <f t="shared" si="879"/>
        <v>8</v>
      </c>
      <c r="AD1417" s="33">
        <f t="shared" si="881"/>
        <v>169</v>
      </c>
      <c r="AE1417" s="36">
        <f t="shared" si="882"/>
        <v>0</v>
      </c>
      <c r="AF1417" s="36">
        <f t="shared" si="883"/>
        <v>0</v>
      </c>
      <c r="AG1417" s="36">
        <f t="shared" si="884"/>
        <v>14985</v>
      </c>
      <c r="AH1417" s="36">
        <f t="shared" si="885"/>
        <v>0</v>
      </c>
    </row>
    <row r="1418" spans="1:34" x14ac:dyDescent="0.35">
      <c r="A1418" s="31" t="s">
        <v>897</v>
      </c>
      <c r="B1418" s="31" t="s">
        <v>898</v>
      </c>
      <c r="C1418" s="31" t="s">
        <v>545</v>
      </c>
      <c r="D1418" s="31" t="s">
        <v>899</v>
      </c>
      <c r="E1418" s="30">
        <v>45876</v>
      </c>
      <c r="F1418" s="30">
        <v>45906</v>
      </c>
      <c r="G1418" s="31" t="s">
        <v>395</v>
      </c>
      <c r="H1418" s="31">
        <v>-26500</v>
      </c>
      <c r="I1418" s="31">
        <v>-4240</v>
      </c>
      <c r="J1418" s="31">
        <v>-30740</v>
      </c>
      <c r="K1418" s="31">
        <v>-30740</v>
      </c>
      <c r="L1418" s="31">
        <v>30740</v>
      </c>
      <c r="M1418" s="31" t="s">
        <v>504</v>
      </c>
      <c r="N1418" s="31" t="s">
        <v>544</v>
      </c>
      <c r="P1418" s="65">
        <f t="shared" si="868"/>
        <v>30</v>
      </c>
      <c r="Q1418" t="str">
        <f t="shared" si="869"/>
        <v>Crédito</v>
      </c>
      <c r="R1418">
        <f t="shared" si="870"/>
        <v>6</v>
      </c>
      <c r="S1418">
        <f t="shared" si="871"/>
        <v>9</v>
      </c>
      <c r="T1418">
        <f t="shared" si="872"/>
        <v>2025</v>
      </c>
      <c r="U1418">
        <f t="shared" si="873"/>
        <v>7</v>
      </c>
      <c r="V1418">
        <f t="shared" si="874"/>
        <v>8</v>
      </c>
      <c r="W1418">
        <f t="shared" si="875"/>
        <v>2025</v>
      </c>
      <c r="X1418" s="59">
        <f t="shared" si="876"/>
        <v>26500</v>
      </c>
      <c r="Y1418" s="59">
        <f t="shared" si="877"/>
        <v>30740</v>
      </c>
      <c r="Z1418" t="str">
        <f t="shared" si="880"/>
        <v>Vencido</v>
      </c>
      <c r="AA1418" s="39">
        <v>46073</v>
      </c>
      <c r="AB1418" s="33">
        <f t="shared" si="878"/>
        <v>2</v>
      </c>
      <c r="AC1418" s="33">
        <f t="shared" si="879"/>
        <v>8</v>
      </c>
      <c r="AD1418" s="33">
        <f t="shared" si="881"/>
        <v>168</v>
      </c>
      <c r="AE1418" s="36">
        <f t="shared" si="882"/>
        <v>0</v>
      </c>
      <c r="AF1418" s="36">
        <f t="shared" si="883"/>
        <v>0</v>
      </c>
      <c r="AG1418" s="36">
        <f t="shared" si="884"/>
        <v>26500</v>
      </c>
      <c r="AH1418" s="36">
        <f t="shared" si="885"/>
        <v>0</v>
      </c>
    </row>
    <row r="1419" spans="1:34" x14ac:dyDescent="0.35">
      <c r="A1419" s="31" t="s">
        <v>900</v>
      </c>
      <c r="B1419" s="31" t="s">
        <v>901</v>
      </c>
      <c r="C1419" s="31" t="s">
        <v>545</v>
      </c>
      <c r="D1419" s="31" t="s">
        <v>902</v>
      </c>
      <c r="E1419" s="30">
        <v>45876</v>
      </c>
      <c r="F1419" s="30">
        <v>45906</v>
      </c>
      <c r="G1419" s="31" t="s">
        <v>401</v>
      </c>
      <c r="H1419" s="31">
        <v>-17751.36</v>
      </c>
      <c r="I1419" s="31">
        <v>-2840.22</v>
      </c>
      <c r="J1419" s="31">
        <v>-20591.580000000002</v>
      </c>
      <c r="K1419" s="31">
        <v>-1105.93</v>
      </c>
      <c r="L1419" s="31">
        <v>1105.93</v>
      </c>
      <c r="M1419" s="31" t="s">
        <v>504</v>
      </c>
      <c r="N1419" s="31" t="s">
        <v>544</v>
      </c>
      <c r="P1419" s="65">
        <f t="shared" si="868"/>
        <v>30</v>
      </c>
      <c r="Q1419" t="str">
        <f t="shared" si="869"/>
        <v>Crédito</v>
      </c>
      <c r="R1419">
        <f t="shared" si="870"/>
        <v>6</v>
      </c>
      <c r="S1419">
        <f t="shared" si="871"/>
        <v>9</v>
      </c>
      <c r="T1419">
        <f t="shared" si="872"/>
        <v>2025</v>
      </c>
      <c r="U1419">
        <f t="shared" si="873"/>
        <v>7</v>
      </c>
      <c r="V1419">
        <f t="shared" si="874"/>
        <v>8</v>
      </c>
      <c r="W1419">
        <f t="shared" si="875"/>
        <v>2025</v>
      </c>
      <c r="X1419" s="59">
        <f t="shared" si="876"/>
        <v>17751.36</v>
      </c>
      <c r="Y1419" s="59">
        <f t="shared" si="877"/>
        <v>20591.580000000002</v>
      </c>
      <c r="Z1419" t="str">
        <f t="shared" si="880"/>
        <v>Vencido</v>
      </c>
      <c r="AA1419" s="39">
        <v>46073</v>
      </c>
      <c r="AB1419" s="33">
        <f t="shared" si="878"/>
        <v>2</v>
      </c>
      <c r="AC1419" s="33">
        <f t="shared" si="879"/>
        <v>8</v>
      </c>
      <c r="AD1419" s="33">
        <f t="shared" si="881"/>
        <v>168</v>
      </c>
      <c r="AE1419" s="36">
        <f t="shared" si="882"/>
        <v>0</v>
      </c>
      <c r="AF1419" s="36">
        <f t="shared" si="883"/>
        <v>0</v>
      </c>
      <c r="AG1419" s="36">
        <f t="shared" si="884"/>
        <v>17751.36</v>
      </c>
      <c r="AH1419" s="36">
        <f t="shared" si="885"/>
        <v>0</v>
      </c>
    </row>
    <row r="1420" spans="1:34" x14ac:dyDescent="0.35">
      <c r="A1420" s="13" t="s">
        <v>887</v>
      </c>
      <c r="B1420" s="13" t="s">
        <v>888</v>
      </c>
      <c r="C1420" s="13" t="s">
        <v>545</v>
      </c>
      <c r="D1420" s="13" t="s">
        <v>889</v>
      </c>
      <c r="E1420" s="70">
        <v>45868</v>
      </c>
      <c r="F1420" s="70">
        <v>45898</v>
      </c>
      <c r="G1420" s="13" t="s">
        <v>395</v>
      </c>
      <c r="H1420" s="13">
        <v>-42400</v>
      </c>
      <c r="I1420" s="13">
        <v>-6784</v>
      </c>
      <c r="J1420" s="13">
        <v>-49184</v>
      </c>
      <c r="K1420" s="13">
        <v>-49184</v>
      </c>
      <c r="L1420" s="13">
        <v>49184</v>
      </c>
      <c r="M1420" s="13" t="s">
        <v>504</v>
      </c>
      <c r="N1420" s="31" t="s">
        <v>544</v>
      </c>
      <c r="P1420" s="65">
        <f t="shared" si="868"/>
        <v>30</v>
      </c>
      <c r="Q1420" t="str">
        <f t="shared" si="869"/>
        <v>Crédito</v>
      </c>
      <c r="R1420">
        <f t="shared" si="870"/>
        <v>29</v>
      </c>
      <c r="S1420">
        <f t="shared" si="871"/>
        <v>8</v>
      </c>
      <c r="T1420">
        <f t="shared" si="872"/>
        <v>2025</v>
      </c>
      <c r="U1420">
        <f t="shared" si="873"/>
        <v>30</v>
      </c>
      <c r="V1420">
        <f t="shared" si="874"/>
        <v>7</v>
      </c>
      <c r="W1420">
        <f t="shared" si="875"/>
        <v>2025</v>
      </c>
      <c r="X1420" s="59">
        <f t="shared" si="876"/>
        <v>42400</v>
      </c>
      <c r="Y1420" s="59">
        <f t="shared" si="877"/>
        <v>49184</v>
      </c>
      <c r="Z1420" t="str">
        <f t="shared" si="880"/>
        <v>Vencido</v>
      </c>
      <c r="AA1420" s="39">
        <v>46073</v>
      </c>
      <c r="AB1420" s="33">
        <f t="shared" si="878"/>
        <v>2</v>
      </c>
      <c r="AC1420" s="33">
        <f t="shared" si="879"/>
        <v>8</v>
      </c>
      <c r="AD1420" s="33">
        <f t="shared" si="881"/>
        <v>176</v>
      </c>
      <c r="AE1420" s="36">
        <f t="shared" si="882"/>
        <v>0</v>
      </c>
      <c r="AF1420" s="36">
        <f t="shared" si="883"/>
        <v>0</v>
      </c>
      <c r="AG1420" s="36">
        <f t="shared" si="884"/>
        <v>42400</v>
      </c>
      <c r="AH1420" s="36">
        <f t="shared" si="885"/>
        <v>0</v>
      </c>
    </row>
    <row r="1421" spans="1:34" x14ac:dyDescent="0.35">
      <c r="A1421" s="31" t="s">
        <v>881</v>
      </c>
      <c r="B1421" s="31" t="s">
        <v>882</v>
      </c>
      <c r="C1421" s="31" t="s">
        <v>805</v>
      </c>
      <c r="D1421" s="31" t="s">
        <v>883</v>
      </c>
      <c r="E1421" s="30">
        <v>45862</v>
      </c>
      <c r="F1421" s="30">
        <v>45922</v>
      </c>
      <c r="G1421" s="31" t="s">
        <v>401</v>
      </c>
      <c r="H1421" s="31">
        <v>-1103265.8999999999</v>
      </c>
      <c r="I1421" s="31">
        <v>-176522.54</v>
      </c>
      <c r="J1421" s="31">
        <v>-1279788.44</v>
      </c>
      <c r="K1421" s="31">
        <v>-68904</v>
      </c>
      <c r="L1421" s="31">
        <v>68904</v>
      </c>
      <c r="M1421" s="31" t="s">
        <v>504</v>
      </c>
      <c r="N1421" s="31" t="s">
        <v>544</v>
      </c>
      <c r="P1421" s="65">
        <f t="shared" ref="P1421:P1430" si="886">+F1421-E1421</f>
        <v>60</v>
      </c>
      <c r="Q1421" t="str">
        <f t="shared" ref="Q1421:Q1430" si="887">IF(P1421&gt;1,"Crédito","Contado")</f>
        <v>Crédito</v>
      </c>
      <c r="R1421">
        <f t="shared" ref="R1421:R1430" si="888">DAY(F1421)</f>
        <v>22</v>
      </c>
      <c r="S1421">
        <f t="shared" ref="S1421:S1430" si="889">MONTH(F1421)</f>
        <v>9</v>
      </c>
      <c r="T1421">
        <f t="shared" ref="T1421:T1430" si="890">YEAR(F1421)</f>
        <v>2025</v>
      </c>
      <c r="U1421">
        <f t="shared" ref="U1421:U1430" si="891">DAY(E1421)</f>
        <v>24</v>
      </c>
      <c r="V1421">
        <f t="shared" ref="V1421:V1430" si="892">MONTH(E1421)</f>
        <v>7</v>
      </c>
      <c r="W1421">
        <f t="shared" ref="W1421:W1430" si="893">YEAR(E1421)</f>
        <v>2025</v>
      </c>
      <c r="X1421" s="59">
        <f t="shared" ref="X1421:X1430" si="894">+H1421*-1</f>
        <v>1103265.8999999999</v>
      </c>
      <c r="Y1421" s="59">
        <f t="shared" ref="Y1421:Y1430" si="895">+J1421*-1</f>
        <v>1279788.44</v>
      </c>
      <c r="Z1421" t="str">
        <f t="shared" si="880"/>
        <v>Vencido</v>
      </c>
      <c r="AA1421" s="39">
        <v>46073</v>
      </c>
      <c r="AB1421" s="33">
        <f t="shared" ref="AB1421:AB1429" si="896">MONTH(AA1421)</f>
        <v>2</v>
      </c>
      <c r="AC1421" s="33">
        <f t="shared" ref="AC1421:AC1429" si="897">WEEKNUM(AA1421)</f>
        <v>8</v>
      </c>
      <c r="AD1421" s="33">
        <f t="shared" si="881"/>
        <v>152</v>
      </c>
      <c r="AE1421" s="36">
        <f t="shared" si="882"/>
        <v>0</v>
      </c>
      <c r="AF1421" s="36">
        <f t="shared" si="883"/>
        <v>0</v>
      </c>
      <c r="AG1421" s="36">
        <f t="shared" si="884"/>
        <v>1103265.8999999999</v>
      </c>
      <c r="AH1421" s="36">
        <f t="shared" si="885"/>
        <v>0</v>
      </c>
    </row>
    <row r="1422" spans="1:34" x14ac:dyDescent="0.35">
      <c r="A1422" s="31" t="s">
        <v>874</v>
      </c>
      <c r="B1422" s="31" t="s">
        <v>875</v>
      </c>
      <c r="C1422" s="31" t="s">
        <v>545</v>
      </c>
      <c r="D1422" s="31" t="s">
        <v>876</v>
      </c>
      <c r="E1422" s="30">
        <v>45855</v>
      </c>
      <c r="F1422" s="30">
        <v>45885</v>
      </c>
      <c r="G1422" s="31" t="s">
        <v>395</v>
      </c>
      <c r="H1422" s="31">
        <v>-7600</v>
      </c>
      <c r="I1422" s="31">
        <v>-1216</v>
      </c>
      <c r="J1422" s="31">
        <v>-8816</v>
      </c>
      <c r="K1422" s="31">
        <v>-8816</v>
      </c>
      <c r="L1422" s="31">
        <v>8816</v>
      </c>
      <c r="M1422" s="31" t="s">
        <v>504</v>
      </c>
      <c r="N1422" s="31" t="s">
        <v>544</v>
      </c>
      <c r="P1422" s="65">
        <f t="shared" si="886"/>
        <v>30</v>
      </c>
      <c r="Q1422" t="str">
        <f t="shared" si="887"/>
        <v>Crédito</v>
      </c>
      <c r="R1422">
        <f t="shared" si="888"/>
        <v>16</v>
      </c>
      <c r="S1422">
        <f t="shared" si="889"/>
        <v>8</v>
      </c>
      <c r="T1422">
        <f t="shared" si="890"/>
        <v>2025</v>
      </c>
      <c r="U1422">
        <f t="shared" si="891"/>
        <v>17</v>
      </c>
      <c r="V1422">
        <f t="shared" si="892"/>
        <v>7</v>
      </c>
      <c r="W1422">
        <f t="shared" si="893"/>
        <v>2025</v>
      </c>
      <c r="X1422" s="59">
        <f t="shared" si="894"/>
        <v>7600</v>
      </c>
      <c r="Y1422" s="59">
        <f t="shared" si="895"/>
        <v>8816</v>
      </c>
      <c r="Z1422" t="str">
        <f t="shared" si="880"/>
        <v>Vencido</v>
      </c>
      <c r="AA1422" s="39">
        <v>46073</v>
      </c>
      <c r="AB1422" s="33">
        <f t="shared" si="896"/>
        <v>2</v>
      </c>
      <c r="AC1422" s="33">
        <f t="shared" si="897"/>
        <v>8</v>
      </c>
      <c r="AD1422" s="33">
        <f t="shared" si="881"/>
        <v>189</v>
      </c>
      <c r="AE1422" s="36">
        <f t="shared" si="882"/>
        <v>0</v>
      </c>
      <c r="AF1422" s="36">
        <f t="shared" si="883"/>
        <v>0</v>
      </c>
      <c r="AG1422" s="36">
        <f t="shared" si="884"/>
        <v>7600</v>
      </c>
      <c r="AH1422" s="36">
        <f t="shared" si="885"/>
        <v>0</v>
      </c>
    </row>
    <row r="1423" spans="1:34" x14ac:dyDescent="0.35">
      <c r="A1423" s="31" t="s">
        <v>877</v>
      </c>
      <c r="B1423" s="31" t="s">
        <v>878</v>
      </c>
      <c r="C1423" s="31" t="s">
        <v>798</v>
      </c>
      <c r="D1423" s="31" t="s">
        <v>879</v>
      </c>
      <c r="E1423" s="30">
        <v>45853</v>
      </c>
      <c r="F1423" s="30">
        <v>45883</v>
      </c>
      <c r="G1423" s="31" t="s">
        <v>395</v>
      </c>
      <c r="H1423" s="31">
        <v>-12151.9</v>
      </c>
      <c r="I1423" s="31">
        <v>151.9</v>
      </c>
      <c r="J1423" s="31">
        <v>-12000</v>
      </c>
      <c r="K1423" s="31">
        <v>-12000</v>
      </c>
      <c r="L1423" s="31">
        <v>12000</v>
      </c>
      <c r="M1423" s="31" t="s">
        <v>504</v>
      </c>
      <c r="N1423" s="31" t="s">
        <v>544</v>
      </c>
      <c r="P1423" s="65">
        <f t="shared" si="886"/>
        <v>30</v>
      </c>
      <c r="Q1423" t="str">
        <f t="shared" si="887"/>
        <v>Crédito</v>
      </c>
      <c r="R1423">
        <f t="shared" si="888"/>
        <v>14</v>
      </c>
      <c r="S1423">
        <f t="shared" si="889"/>
        <v>8</v>
      </c>
      <c r="T1423">
        <f t="shared" si="890"/>
        <v>2025</v>
      </c>
      <c r="U1423">
        <f t="shared" si="891"/>
        <v>15</v>
      </c>
      <c r="V1423">
        <f t="shared" si="892"/>
        <v>7</v>
      </c>
      <c r="W1423">
        <f t="shared" si="893"/>
        <v>2025</v>
      </c>
      <c r="X1423" s="59">
        <f t="shared" si="894"/>
        <v>12151.9</v>
      </c>
      <c r="Y1423" s="59">
        <f t="shared" si="895"/>
        <v>12000</v>
      </c>
      <c r="Z1423" t="str">
        <f t="shared" si="880"/>
        <v>Vencido</v>
      </c>
      <c r="AA1423" s="39">
        <v>46073</v>
      </c>
      <c r="AB1423" s="33">
        <f t="shared" si="896"/>
        <v>2</v>
      </c>
      <c r="AC1423" s="33">
        <f t="shared" si="897"/>
        <v>8</v>
      </c>
      <c r="AD1423" s="33">
        <f t="shared" si="881"/>
        <v>191</v>
      </c>
      <c r="AE1423" s="36">
        <f t="shared" si="882"/>
        <v>0</v>
      </c>
      <c r="AF1423" s="36">
        <f t="shared" si="883"/>
        <v>0</v>
      </c>
      <c r="AG1423" s="36">
        <f t="shared" si="884"/>
        <v>12151.9</v>
      </c>
      <c r="AH1423" s="36">
        <f t="shared" si="885"/>
        <v>0</v>
      </c>
    </row>
    <row r="1424" spans="1:34" x14ac:dyDescent="0.35">
      <c r="A1424" s="31" t="s">
        <v>868</v>
      </c>
      <c r="B1424" s="31" t="s">
        <v>869</v>
      </c>
      <c r="C1424" s="31" t="s">
        <v>545</v>
      </c>
      <c r="D1424" s="31" t="s">
        <v>870</v>
      </c>
      <c r="E1424" s="30">
        <v>45854</v>
      </c>
      <c r="F1424" s="30">
        <v>45884</v>
      </c>
      <c r="G1424" s="31" t="s">
        <v>401</v>
      </c>
      <c r="H1424" s="31">
        <v>-36360.620000000003</v>
      </c>
      <c r="I1424" s="31">
        <v>-5817.7</v>
      </c>
      <c r="J1424" s="31">
        <v>-42178.32</v>
      </c>
      <c r="K1424" s="31">
        <v>-2238.8000000000002</v>
      </c>
      <c r="L1424" s="31">
        <v>2238.8000000000002</v>
      </c>
      <c r="M1424" s="31" t="s">
        <v>504</v>
      </c>
      <c r="N1424" s="31" t="s">
        <v>544</v>
      </c>
      <c r="P1424" s="65">
        <f t="shared" si="886"/>
        <v>30</v>
      </c>
      <c r="Q1424" t="str">
        <f t="shared" si="887"/>
        <v>Crédito</v>
      </c>
      <c r="R1424">
        <f t="shared" si="888"/>
        <v>15</v>
      </c>
      <c r="S1424">
        <f t="shared" si="889"/>
        <v>8</v>
      </c>
      <c r="T1424">
        <f t="shared" si="890"/>
        <v>2025</v>
      </c>
      <c r="U1424">
        <f t="shared" si="891"/>
        <v>16</v>
      </c>
      <c r="V1424">
        <f t="shared" si="892"/>
        <v>7</v>
      </c>
      <c r="W1424">
        <f t="shared" si="893"/>
        <v>2025</v>
      </c>
      <c r="X1424" s="59">
        <f t="shared" si="894"/>
        <v>36360.620000000003</v>
      </c>
      <c r="Y1424" s="59">
        <f t="shared" si="895"/>
        <v>42178.32</v>
      </c>
      <c r="Z1424" t="str">
        <f t="shared" si="880"/>
        <v>Vencido</v>
      </c>
      <c r="AA1424" s="39">
        <v>46073</v>
      </c>
      <c r="AB1424" s="33">
        <f t="shared" si="896"/>
        <v>2</v>
      </c>
      <c r="AC1424" s="33">
        <f t="shared" si="897"/>
        <v>8</v>
      </c>
      <c r="AD1424" s="33">
        <f t="shared" si="881"/>
        <v>190</v>
      </c>
      <c r="AE1424" s="36">
        <f t="shared" si="882"/>
        <v>0</v>
      </c>
      <c r="AF1424" s="36">
        <f t="shared" si="883"/>
        <v>0</v>
      </c>
      <c r="AG1424" s="36">
        <f t="shared" si="884"/>
        <v>36360.620000000003</v>
      </c>
      <c r="AH1424" s="36">
        <f t="shared" si="885"/>
        <v>0</v>
      </c>
    </row>
    <row r="1425" spans="1:34" x14ac:dyDescent="0.35">
      <c r="A1425" s="31" t="s">
        <v>871</v>
      </c>
      <c r="B1425" s="31" t="s">
        <v>872</v>
      </c>
      <c r="C1425" s="31" t="s">
        <v>545</v>
      </c>
      <c r="D1425" s="31" t="s">
        <v>873</v>
      </c>
      <c r="E1425" s="30">
        <v>45854</v>
      </c>
      <c r="F1425" s="30">
        <v>45884</v>
      </c>
      <c r="G1425" s="31" t="s">
        <v>401</v>
      </c>
      <c r="H1425" s="31">
        <v>-30520.31</v>
      </c>
      <c r="I1425" s="31">
        <v>-4883.25</v>
      </c>
      <c r="J1425" s="31">
        <v>-35403.56</v>
      </c>
      <c r="K1425" s="31">
        <v>-1879.2</v>
      </c>
      <c r="L1425" s="31">
        <v>1879.2</v>
      </c>
      <c r="M1425" s="31" t="s">
        <v>504</v>
      </c>
      <c r="N1425" s="31" t="s">
        <v>544</v>
      </c>
      <c r="P1425" s="65">
        <f t="shared" si="886"/>
        <v>30</v>
      </c>
      <c r="Q1425" t="str">
        <f t="shared" si="887"/>
        <v>Crédito</v>
      </c>
      <c r="R1425">
        <f t="shared" si="888"/>
        <v>15</v>
      </c>
      <c r="S1425">
        <f t="shared" si="889"/>
        <v>8</v>
      </c>
      <c r="T1425">
        <f t="shared" si="890"/>
        <v>2025</v>
      </c>
      <c r="U1425">
        <f t="shared" si="891"/>
        <v>16</v>
      </c>
      <c r="V1425">
        <f t="shared" si="892"/>
        <v>7</v>
      </c>
      <c r="W1425">
        <f t="shared" si="893"/>
        <v>2025</v>
      </c>
      <c r="X1425" s="59">
        <f t="shared" si="894"/>
        <v>30520.31</v>
      </c>
      <c r="Y1425" s="59">
        <f t="shared" si="895"/>
        <v>35403.56</v>
      </c>
      <c r="Z1425" t="str">
        <f t="shared" si="880"/>
        <v>Vencido</v>
      </c>
      <c r="AA1425" s="39">
        <v>46073</v>
      </c>
      <c r="AB1425" s="33">
        <f t="shared" si="896"/>
        <v>2</v>
      </c>
      <c r="AC1425" s="33">
        <f t="shared" si="897"/>
        <v>8</v>
      </c>
      <c r="AD1425" s="33">
        <f t="shared" si="881"/>
        <v>190</v>
      </c>
      <c r="AE1425" s="36">
        <f t="shared" si="882"/>
        <v>0</v>
      </c>
      <c r="AF1425" s="36">
        <f t="shared" si="883"/>
        <v>0</v>
      </c>
      <c r="AG1425" s="36">
        <f t="shared" si="884"/>
        <v>30520.31</v>
      </c>
      <c r="AH1425" s="36">
        <f t="shared" si="885"/>
        <v>0</v>
      </c>
    </row>
    <row r="1426" spans="1:34" x14ac:dyDescent="0.35">
      <c r="A1426" s="31" t="s">
        <v>860</v>
      </c>
      <c r="B1426" s="31" t="s">
        <v>861</v>
      </c>
      <c r="C1426" s="31" t="s">
        <v>798</v>
      </c>
      <c r="D1426" s="31" t="s">
        <v>862</v>
      </c>
      <c r="E1426" s="30">
        <v>45835</v>
      </c>
      <c r="F1426" s="30">
        <v>45865</v>
      </c>
      <c r="G1426" s="31" t="s">
        <v>401</v>
      </c>
      <c r="H1426" s="31">
        <v>-17003.52</v>
      </c>
      <c r="I1426" s="31">
        <v>-2720.56</v>
      </c>
      <c r="J1426" s="31">
        <v>-19724.080000000002</v>
      </c>
      <c r="K1426" s="31">
        <v>-1044</v>
      </c>
      <c r="L1426" s="31">
        <v>1044</v>
      </c>
      <c r="M1426" s="31" t="s">
        <v>504</v>
      </c>
      <c r="N1426" s="31" t="s">
        <v>544</v>
      </c>
      <c r="P1426" s="65">
        <f t="shared" si="886"/>
        <v>30</v>
      </c>
      <c r="Q1426" t="str">
        <f t="shared" si="887"/>
        <v>Crédito</v>
      </c>
      <c r="R1426">
        <f t="shared" si="888"/>
        <v>27</v>
      </c>
      <c r="S1426">
        <f t="shared" si="889"/>
        <v>7</v>
      </c>
      <c r="T1426">
        <f t="shared" si="890"/>
        <v>2025</v>
      </c>
      <c r="U1426">
        <f t="shared" si="891"/>
        <v>27</v>
      </c>
      <c r="V1426">
        <f t="shared" si="892"/>
        <v>6</v>
      </c>
      <c r="W1426">
        <f t="shared" si="893"/>
        <v>2025</v>
      </c>
      <c r="X1426" s="59">
        <f t="shared" si="894"/>
        <v>17003.52</v>
      </c>
      <c r="Y1426" s="59">
        <f t="shared" si="895"/>
        <v>19724.080000000002</v>
      </c>
      <c r="Z1426" t="str">
        <f t="shared" si="880"/>
        <v>Vencido</v>
      </c>
      <c r="AA1426" s="39">
        <v>46073</v>
      </c>
      <c r="AB1426" s="33">
        <f t="shared" si="896"/>
        <v>2</v>
      </c>
      <c r="AC1426" s="33">
        <f t="shared" si="897"/>
        <v>8</v>
      </c>
      <c r="AD1426" s="33">
        <f t="shared" si="881"/>
        <v>209</v>
      </c>
      <c r="AE1426" s="36">
        <f t="shared" si="882"/>
        <v>0</v>
      </c>
      <c r="AF1426" s="36">
        <f t="shared" si="883"/>
        <v>0</v>
      </c>
      <c r="AG1426" s="36">
        <f t="shared" si="884"/>
        <v>17003.52</v>
      </c>
      <c r="AH1426" s="36">
        <f t="shared" si="885"/>
        <v>0</v>
      </c>
    </row>
    <row r="1427" spans="1:34" x14ac:dyDescent="0.35">
      <c r="A1427" s="31" t="s">
        <v>764</v>
      </c>
      <c r="B1427" s="31" t="s">
        <v>765</v>
      </c>
      <c r="C1427" s="31" t="s">
        <v>749</v>
      </c>
      <c r="D1427" s="31" t="s">
        <v>766</v>
      </c>
      <c r="E1427" s="30">
        <v>45635</v>
      </c>
      <c r="F1427" s="30">
        <v>45650</v>
      </c>
      <c r="G1427" s="31" t="s">
        <v>401</v>
      </c>
      <c r="H1427" s="31">
        <v>-48546</v>
      </c>
      <c r="I1427" s="31">
        <v>-7767.36</v>
      </c>
      <c r="J1427" s="31">
        <v>-56313.36</v>
      </c>
      <c r="K1427" s="31">
        <v>-2784</v>
      </c>
      <c r="L1427" s="31">
        <v>2784</v>
      </c>
      <c r="M1427" s="31" t="s">
        <v>504</v>
      </c>
      <c r="N1427" s="31" t="s">
        <v>544</v>
      </c>
      <c r="P1427" s="65">
        <f t="shared" si="886"/>
        <v>15</v>
      </c>
      <c r="Q1427" t="str">
        <f t="shared" si="887"/>
        <v>Crédito</v>
      </c>
      <c r="R1427">
        <f t="shared" si="888"/>
        <v>24</v>
      </c>
      <c r="S1427">
        <f t="shared" si="889"/>
        <v>12</v>
      </c>
      <c r="T1427">
        <f t="shared" si="890"/>
        <v>2024</v>
      </c>
      <c r="U1427">
        <f t="shared" si="891"/>
        <v>9</v>
      </c>
      <c r="V1427">
        <f t="shared" si="892"/>
        <v>12</v>
      </c>
      <c r="W1427">
        <f t="shared" si="893"/>
        <v>2024</v>
      </c>
      <c r="X1427" s="59">
        <f t="shared" si="894"/>
        <v>48546</v>
      </c>
      <c r="Y1427" s="59">
        <f t="shared" si="895"/>
        <v>56313.36</v>
      </c>
      <c r="Z1427" t="str">
        <f t="shared" si="880"/>
        <v>Vencido</v>
      </c>
      <c r="AA1427" s="39">
        <v>46073</v>
      </c>
      <c r="AB1427" s="33">
        <f t="shared" si="896"/>
        <v>2</v>
      </c>
      <c r="AC1427" s="33">
        <f t="shared" si="897"/>
        <v>8</v>
      </c>
      <c r="AD1427" s="33">
        <f t="shared" si="881"/>
        <v>424</v>
      </c>
      <c r="AE1427" s="36">
        <f t="shared" si="882"/>
        <v>0</v>
      </c>
      <c r="AF1427" s="36">
        <f t="shared" si="883"/>
        <v>0</v>
      </c>
      <c r="AG1427" s="36">
        <f t="shared" si="884"/>
        <v>48546</v>
      </c>
      <c r="AH1427" s="36">
        <f t="shared" si="885"/>
        <v>0</v>
      </c>
    </row>
    <row r="1428" spans="1:34" x14ac:dyDescent="0.35">
      <c r="A1428" s="31" t="s">
        <v>754</v>
      </c>
      <c r="B1428" s="31" t="s">
        <v>755</v>
      </c>
      <c r="C1428" s="31" t="s">
        <v>549</v>
      </c>
      <c r="D1428" s="31" t="s">
        <v>756</v>
      </c>
      <c r="E1428" s="30">
        <v>45597</v>
      </c>
      <c r="F1428" s="30">
        <v>45627</v>
      </c>
      <c r="G1428" s="31" t="s">
        <v>401</v>
      </c>
      <c r="H1428" s="31">
        <v>-64633.93</v>
      </c>
      <c r="I1428" s="31">
        <v>-10341.51</v>
      </c>
      <c r="J1428" s="31">
        <v>-74975.44</v>
      </c>
      <c r="K1428" s="31">
        <v>-3741.7</v>
      </c>
      <c r="L1428" s="31">
        <v>3741.7</v>
      </c>
      <c r="M1428" s="31" t="s">
        <v>504</v>
      </c>
      <c r="N1428" s="31" t="s">
        <v>544</v>
      </c>
      <c r="P1428" s="65">
        <f t="shared" si="886"/>
        <v>30</v>
      </c>
      <c r="Q1428" t="str">
        <f t="shared" si="887"/>
        <v>Crédito</v>
      </c>
      <c r="R1428">
        <f t="shared" si="888"/>
        <v>1</v>
      </c>
      <c r="S1428">
        <f t="shared" si="889"/>
        <v>12</v>
      </c>
      <c r="T1428">
        <f t="shared" si="890"/>
        <v>2024</v>
      </c>
      <c r="U1428">
        <f t="shared" si="891"/>
        <v>1</v>
      </c>
      <c r="V1428">
        <f t="shared" si="892"/>
        <v>11</v>
      </c>
      <c r="W1428">
        <f t="shared" si="893"/>
        <v>2024</v>
      </c>
      <c r="X1428" s="59">
        <f t="shared" si="894"/>
        <v>64633.93</v>
      </c>
      <c r="Y1428" s="59">
        <f t="shared" si="895"/>
        <v>74975.44</v>
      </c>
      <c r="Z1428" t="str">
        <f t="shared" si="880"/>
        <v>Vencido</v>
      </c>
      <c r="AA1428" s="39">
        <v>46073</v>
      </c>
      <c r="AB1428" s="33">
        <f t="shared" si="896"/>
        <v>2</v>
      </c>
      <c r="AC1428" s="33">
        <f t="shared" si="897"/>
        <v>8</v>
      </c>
      <c r="AD1428" s="33">
        <f t="shared" si="881"/>
        <v>447</v>
      </c>
      <c r="AE1428" s="36">
        <f t="shared" si="882"/>
        <v>0</v>
      </c>
      <c r="AF1428" s="36">
        <f t="shared" si="883"/>
        <v>0</v>
      </c>
      <c r="AG1428" s="36">
        <f t="shared" si="884"/>
        <v>64633.93</v>
      </c>
      <c r="AH1428" s="36">
        <f t="shared" si="885"/>
        <v>0</v>
      </c>
    </row>
    <row r="1429" spans="1:34" x14ac:dyDescent="0.35">
      <c r="A1429" s="31" t="s">
        <v>757</v>
      </c>
      <c r="B1429" s="31" t="s">
        <v>758</v>
      </c>
      <c r="C1429" s="31" t="s">
        <v>549</v>
      </c>
      <c r="D1429" s="31" t="s">
        <v>759</v>
      </c>
      <c r="E1429" s="30">
        <v>45597</v>
      </c>
      <c r="F1429" s="30">
        <v>45627</v>
      </c>
      <c r="G1429" s="31" t="s">
        <v>401</v>
      </c>
      <c r="H1429" s="31">
        <v>-41037.410000000003</v>
      </c>
      <c r="I1429" s="31">
        <v>-6565.99</v>
      </c>
      <c r="J1429" s="31">
        <v>-47603.4</v>
      </c>
      <c r="K1429" s="31">
        <v>-2375.6799999999998</v>
      </c>
      <c r="L1429" s="31">
        <v>2375.6799999999998</v>
      </c>
      <c r="M1429" s="31" t="s">
        <v>504</v>
      </c>
      <c r="N1429" s="31" t="s">
        <v>544</v>
      </c>
      <c r="P1429" s="65">
        <f t="shared" si="886"/>
        <v>30</v>
      </c>
      <c r="Q1429" t="str">
        <f t="shared" si="887"/>
        <v>Crédito</v>
      </c>
      <c r="R1429">
        <f t="shared" si="888"/>
        <v>1</v>
      </c>
      <c r="S1429">
        <f t="shared" si="889"/>
        <v>12</v>
      </c>
      <c r="T1429">
        <f t="shared" si="890"/>
        <v>2024</v>
      </c>
      <c r="U1429">
        <f t="shared" si="891"/>
        <v>1</v>
      </c>
      <c r="V1429">
        <f t="shared" si="892"/>
        <v>11</v>
      </c>
      <c r="W1429">
        <f t="shared" si="893"/>
        <v>2024</v>
      </c>
      <c r="X1429" s="59">
        <f t="shared" si="894"/>
        <v>41037.410000000003</v>
      </c>
      <c r="Y1429" s="59">
        <f t="shared" si="895"/>
        <v>47603.4</v>
      </c>
      <c r="Z1429" t="str">
        <f t="shared" si="880"/>
        <v>Vencido</v>
      </c>
      <c r="AA1429" s="39">
        <v>46073</v>
      </c>
      <c r="AB1429" s="33">
        <f t="shared" si="896"/>
        <v>2</v>
      </c>
      <c r="AC1429" s="33">
        <f t="shared" si="897"/>
        <v>8</v>
      </c>
      <c r="AD1429" s="33">
        <f t="shared" si="881"/>
        <v>447</v>
      </c>
      <c r="AE1429" s="36">
        <f t="shared" si="882"/>
        <v>0</v>
      </c>
      <c r="AF1429" s="36">
        <f t="shared" si="883"/>
        <v>0</v>
      </c>
      <c r="AG1429" s="36">
        <f t="shared" si="884"/>
        <v>41037.410000000003</v>
      </c>
      <c r="AH1429" s="36">
        <f t="shared" si="885"/>
        <v>0</v>
      </c>
    </row>
    <row r="1430" spans="1:34" x14ac:dyDescent="0.35">
      <c r="A1430" s="31" t="s">
        <v>751</v>
      </c>
      <c r="B1430" s="31" t="s">
        <v>752</v>
      </c>
      <c r="C1430" s="31" t="s">
        <v>549</v>
      </c>
      <c r="D1430" s="31" t="s">
        <v>753</v>
      </c>
      <c r="E1430" s="30">
        <v>45600</v>
      </c>
      <c r="F1430" s="30">
        <v>45630</v>
      </c>
      <c r="G1430" s="31" t="s">
        <v>395</v>
      </c>
      <c r="H1430" s="31">
        <v>-10340</v>
      </c>
      <c r="I1430" s="31">
        <v>-1654.4</v>
      </c>
      <c r="J1430" s="31">
        <v>-11994.4</v>
      </c>
      <c r="K1430" s="31">
        <v>-11994.4</v>
      </c>
      <c r="L1430" s="31">
        <v>11994.4</v>
      </c>
      <c r="M1430" s="31" t="s">
        <v>504</v>
      </c>
      <c r="N1430" s="31" t="s">
        <v>544</v>
      </c>
      <c r="P1430" s="65">
        <f t="shared" si="886"/>
        <v>30</v>
      </c>
      <c r="Q1430" t="str">
        <f t="shared" si="887"/>
        <v>Crédito</v>
      </c>
      <c r="R1430">
        <f t="shared" si="888"/>
        <v>4</v>
      </c>
      <c r="S1430">
        <f t="shared" si="889"/>
        <v>12</v>
      </c>
      <c r="T1430">
        <f t="shared" si="890"/>
        <v>2024</v>
      </c>
      <c r="U1430">
        <f t="shared" si="891"/>
        <v>4</v>
      </c>
      <c r="V1430">
        <f t="shared" si="892"/>
        <v>11</v>
      </c>
      <c r="W1430">
        <f t="shared" si="893"/>
        <v>2024</v>
      </c>
      <c r="X1430" s="59">
        <f t="shared" si="894"/>
        <v>10340</v>
      </c>
      <c r="Y1430" s="59">
        <f t="shared" si="895"/>
        <v>11994.4</v>
      </c>
      <c r="Z1430" t="str">
        <f t="shared" si="880"/>
        <v>Vencido</v>
      </c>
      <c r="AA1430" s="39">
        <v>46073</v>
      </c>
      <c r="AB1430" s="33">
        <f t="shared" ref="AB1430" si="898">MONTH(AA1430)</f>
        <v>2</v>
      </c>
      <c r="AC1430" s="33">
        <f t="shared" ref="AC1430" si="899">WEEKNUM(AA1430)</f>
        <v>8</v>
      </c>
      <c r="AD1430" s="33">
        <f t="shared" si="881"/>
        <v>444</v>
      </c>
      <c r="AE1430" s="36">
        <f t="shared" si="882"/>
        <v>0</v>
      </c>
      <c r="AF1430" s="36">
        <f t="shared" si="883"/>
        <v>0</v>
      </c>
      <c r="AG1430" s="36">
        <f t="shared" si="884"/>
        <v>10340</v>
      </c>
      <c r="AH1430" s="36">
        <f t="shared" si="885"/>
        <v>0</v>
      </c>
    </row>
    <row r="1431" spans="1:34" x14ac:dyDescent="0.35">
      <c r="A1431" s="31" t="s">
        <v>1324</v>
      </c>
      <c r="B1431" s="31" t="s">
        <v>1325</v>
      </c>
      <c r="C1431" s="31" t="s">
        <v>414</v>
      </c>
      <c r="D1431" s="31" t="s">
        <v>1326</v>
      </c>
      <c r="E1431" s="30">
        <v>46064</v>
      </c>
      <c r="F1431" s="30">
        <v>46094</v>
      </c>
      <c r="G1431" s="31" t="s">
        <v>395</v>
      </c>
      <c r="H1431" s="31">
        <v>-58000</v>
      </c>
      <c r="I1431" s="31">
        <v>-9280</v>
      </c>
      <c r="J1431" s="31">
        <v>-67280</v>
      </c>
      <c r="K1431" s="31">
        <v>-67280</v>
      </c>
      <c r="L1431" s="31">
        <v>67280</v>
      </c>
      <c r="M1431" s="31" t="s">
        <v>504</v>
      </c>
      <c r="N1431" s="31" t="s">
        <v>544</v>
      </c>
      <c r="O1431" s="83"/>
      <c r="P1431" s="65">
        <f t="shared" ref="P1431:P1494" si="900">+F1431-E1431</f>
        <v>30</v>
      </c>
      <c r="Q1431" t="str">
        <f t="shared" ref="Q1431:Q1494" si="901">IF(P1431&gt;1,"Crédito","Contado")</f>
        <v>Crédito</v>
      </c>
      <c r="R1431">
        <f t="shared" ref="R1431:R1494" si="902">DAY(F1431)</f>
        <v>13</v>
      </c>
      <c r="S1431">
        <f t="shared" ref="S1431:S1494" si="903">MONTH(F1431)</f>
        <v>3</v>
      </c>
      <c r="T1431">
        <f t="shared" ref="T1431:T1494" si="904">YEAR(F1431)</f>
        <v>2026</v>
      </c>
      <c r="U1431">
        <f t="shared" ref="U1431:U1494" si="905">DAY(E1431)</f>
        <v>11</v>
      </c>
      <c r="V1431">
        <f t="shared" ref="V1431:V1494" si="906">MONTH(E1431)</f>
        <v>2</v>
      </c>
      <c r="W1431">
        <f t="shared" ref="W1431:W1494" si="907">YEAR(E1431)</f>
        <v>2026</v>
      </c>
      <c r="X1431" s="59">
        <f t="shared" ref="X1431:X1494" si="908">+H1431*-1</f>
        <v>58000</v>
      </c>
      <c r="Y1431" s="59">
        <f t="shared" ref="Y1431:Y1494" si="909">+J1431*-1</f>
        <v>67280</v>
      </c>
      <c r="Z1431" t="str">
        <f t="shared" si="880"/>
        <v>Vigente</v>
      </c>
      <c r="AA1431" s="39">
        <v>46066</v>
      </c>
      <c r="AB1431" s="33">
        <f t="shared" ref="AB1431:AB1494" si="910">MONTH(AA1431)</f>
        <v>2</v>
      </c>
      <c r="AC1431" s="33">
        <f t="shared" ref="AC1431:AC1494" si="911">WEEKNUM(AA1431)</f>
        <v>7</v>
      </c>
      <c r="AD1431" s="33">
        <f t="shared" si="881"/>
        <v>0</v>
      </c>
      <c r="AE1431" s="36">
        <f t="shared" si="882"/>
        <v>0</v>
      </c>
      <c r="AF1431" s="36">
        <f t="shared" si="883"/>
        <v>0</v>
      </c>
      <c r="AG1431" s="36">
        <f t="shared" si="884"/>
        <v>0</v>
      </c>
      <c r="AH1431" s="36">
        <f t="shared" si="885"/>
        <v>58000</v>
      </c>
    </row>
    <row r="1432" spans="1:34" x14ac:dyDescent="0.35">
      <c r="A1432" s="31" t="s">
        <v>1327</v>
      </c>
      <c r="B1432" s="31" t="s">
        <v>1328</v>
      </c>
      <c r="C1432" s="31" t="s">
        <v>1329</v>
      </c>
      <c r="D1432" s="31" t="s">
        <v>1330</v>
      </c>
      <c r="E1432" s="30">
        <v>46064</v>
      </c>
      <c r="F1432" s="30">
        <v>46094</v>
      </c>
      <c r="G1432" s="31" t="s">
        <v>395</v>
      </c>
      <c r="H1432" s="31">
        <v>-192000</v>
      </c>
      <c r="I1432" s="31"/>
      <c r="J1432" s="31">
        <v>-192000</v>
      </c>
      <c r="K1432" s="31">
        <v>-192000</v>
      </c>
      <c r="L1432" s="31">
        <v>192000</v>
      </c>
      <c r="M1432" s="31" t="s">
        <v>504</v>
      </c>
      <c r="N1432" s="31" t="s">
        <v>544</v>
      </c>
      <c r="O1432" s="83"/>
      <c r="P1432" s="65">
        <f t="shared" si="900"/>
        <v>30</v>
      </c>
      <c r="Q1432" t="str">
        <f t="shared" si="901"/>
        <v>Crédito</v>
      </c>
      <c r="R1432">
        <f t="shared" si="902"/>
        <v>13</v>
      </c>
      <c r="S1432">
        <f t="shared" si="903"/>
        <v>3</v>
      </c>
      <c r="T1432">
        <f t="shared" si="904"/>
        <v>2026</v>
      </c>
      <c r="U1432">
        <f t="shared" si="905"/>
        <v>11</v>
      </c>
      <c r="V1432">
        <f t="shared" si="906"/>
        <v>2</v>
      </c>
      <c r="W1432">
        <f t="shared" si="907"/>
        <v>2026</v>
      </c>
      <c r="X1432" s="59">
        <f t="shared" si="908"/>
        <v>192000</v>
      </c>
      <c r="Y1432" s="59">
        <f t="shared" si="909"/>
        <v>192000</v>
      </c>
      <c r="Z1432" t="str">
        <f t="shared" si="880"/>
        <v>Vigente</v>
      </c>
      <c r="AA1432" s="39">
        <v>46066</v>
      </c>
      <c r="AB1432" s="33">
        <f t="shared" si="910"/>
        <v>2</v>
      </c>
      <c r="AC1432" s="33">
        <f t="shared" si="911"/>
        <v>7</v>
      </c>
      <c r="AD1432" s="33">
        <f t="shared" si="881"/>
        <v>0</v>
      </c>
      <c r="AE1432" s="36">
        <f t="shared" si="882"/>
        <v>0</v>
      </c>
      <c r="AF1432" s="36">
        <f t="shared" si="883"/>
        <v>0</v>
      </c>
      <c r="AG1432" s="36">
        <f t="shared" si="884"/>
        <v>0</v>
      </c>
      <c r="AH1432" s="36">
        <f t="shared" si="885"/>
        <v>192000</v>
      </c>
    </row>
    <row r="1433" spans="1:34" x14ac:dyDescent="0.35">
      <c r="A1433" s="31" t="s">
        <v>1331</v>
      </c>
      <c r="B1433" s="31" t="s">
        <v>1332</v>
      </c>
      <c r="C1433" s="31" t="s">
        <v>801</v>
      </c>
      <c r="D1433" s="31" t="s">
        <v>1333</v>
      </c>
      <c r="E1433" s="30">
        <v>46063</v>
      </c>
      <c r="F1433" s="30">
        <v>46093</v>
      </c>
      <c r="G1433" s="31" t="s">
        <v>395</v>
      </c>
      <c r="H1433" s="31">
        <v>-49860</v>
      </c>
      <c r="I1433" s="31">
        <v>-7977.6</v>
      </c>
      <c r="J1433" s="31">
        <v>-57837.599999999999</v>
      </c>
      <c r="K1433" s="31">
        <v>-57837.599999999999</v>
      </c>
      <c r="L1433" s="31">
        <v>57837.599999999999</v>
      </c>
      <c r="M1433" s="31" t="s">
        <v>504</v>
      </c>
      <c r="N1433" s="31" t="s">
        <v>544</v>
      </c>
      <c r="O1433" s="83"/>
      <c r="P1433" s="65">
        <f t="shared" si="900"/>
        <v>30</v>
      </c>
      <c r="Q1433" t="str">
        <f t="shared" si="901"/>
        <v>Crédito</v>
      </c>
      <c r="R1433">
        <f t="shared" si="902"/>
        <v>12</v>
      </c>
      <c r="S1433">
        <f t="shared" si="903"/>
        <v>3</v>
      </c>
      <c r="T1433">
        <f t="shared" si="904"/>
        <v>2026</v>
      </c>
      <c r="U1433">
        <f t="shared" si="905"/>
        <v>10</v>
      </c>
      <c r="V1433">
        <f t="shared" si="906"/>
        <v>2</v>
      </c>
      <c r="W1433">
        <f t="shared" si="907"/>
        <v>2026</v>
      </c>
      <c r="X1433" s="59">
        <f t="shared" si="908"/>
        <v>49860</v>
      </c>
      <c r="Y1433" s="59">
        <f t="shared" si="909"/>
        <v>57837.599999999999</v>
      </c>
      <c r="Z1433" t="str">
        <f t="shared" si="880"/>
        <v>Vigente</v>
      </c>
      <c r="AA1433" s="39">
        <v>46066</v>
      </c>
      <c r="AB1433" s="33">
        <f t="shared" si="910"/>
        <v>2</v>
      </c>
      <c r="AC1433" s="33">
        <f t="shared" si="911"/>
        <v>7</v>
      </c>
      <c r="AD1433" s="33">
        <f t="shared" si="881"/>
        <v>0</v>
      </c>
      <c r="AE1433" s="36">
        <f t="shared" si="882"/>
        <v>0</v>
      </c>
      <c r="AF1433" s="36">
        <f t="shared" si="883"/>
        <v>0</v>
      </c>
      <c r="AG1433" s="36">
        <f t="shared" si="884"/>
        <v>0</v>
      </c>
      <c r="AH1433" s="36">
        <f t="shared" si="885"/>
        <v>49860</v>
      </c>
    </row>
    <row r="1434" spans="1:34" x14ac:dyDescent="0.35">
      <c r="A1434" s="31" t="s">
        <v>1334</v>
      </c>
      <c r="B1434" s="31" t="s">
        <v>1335</v>
      </c>
      <c r="C1434" s="31" t="s">
        <v>547</v>
      </c>
      <c r="D1434" s="31" t="s">
        <v>1336</v>
      </c>
      <c r="E1434" s="30">
        <v>46063</v>
      </c>
      <c r="F1434" s="30">
        <v>46093</v>
      </c>
      <c r="G1434" s="31" t="s">
        <v>401</v>
      </c>
      <c r="H1434" s="31">
        <v>-22691.72</v>
      </c>
      <c r="I1434" s="31">
        <v>-3630.68</v>
      </c>
      <c r="J1434" s="31">
        <v>-26322.400000000001</v>
      </c>
      <c r="K1434" s="31">
        <v>-1531.2</v>
      </c>
      <c r="L1434" s="31">
        <v>1531.2</v>
      </c>
      <c r="M1434" s="31" t="s">
        <v>504</v>
      </c>
      <c r="N1434" s="31" t="s">
        <v>544</v>
      </c>
      <c r="O1434" s="83"/>
      <c r="P1434" s="65">
        <f t="shared" si="900"/>
        <v>30</v>
      </c>
      <c r="Q1434" t="str">
        <f t="shared" si="901"/>
        <v>Crédito</v>
      </c>
      <c r="R1434">
        <f t="shared" si="902"/>
        <v>12</v>
      </c>
      <c r="S1434">
        <f t="shared" si="903"/>
        <v>3</v>
      </c>
      <c r="T1434">
        <f t="shared" si="904"/>
        <v>2026</v>
      </c>
      <c r="U1434">
        <f t="shared" si="905"/>
        <v>10</v>
      </c>
      <c r="V1434">
        <f t="shared" si="906"/>
        <v>2</v>
      </c>
      <c r="W1434">
        <f t="shared" si="907"/>
        <v>2026</v>
      </c>
      <c r="X1434" s="59">
        <f t="shared" si="908"/>
        <v>22691.72</v>
      </c>
      <c r="Y1434" s="59">
        <f t="shared" si="909"/>
        <v>26322.400000000001</v>
      </c>
      <c r="Z1434" t="str">
        <f t="shared" si="880"/>
        <v>Vigente</v>
      </c>
      <c r="AA1434" s="39">
        <v>46066</v>
      </c>
      <c r="AB1434" s="33">
        <f t="shared" si="910"/>
        <v>2</v>
      </c>
      <c r="AC1434" s="33">
        <f t="shared" si="911"/>
        <v>7</v>
      </c>
      <c r="AD1434" s="33">
        <f t="shared" si="881"/>
        <v>0</v>
      </c>
      <c r="AE1434" s="36">
        <f t="shared" si="882"/>
        <v>0</v>
      </c>
      <c r="AF1434" s="36">
        <f t="shared" si="883"/>
        <v>0</v>
      </c>
      <c r="AG1434" s="36">
        <f t="shared" si="884"/>
        <v>0</v>
      </c>
      <c r="AH1434" s="36">
        <f t="shared" si="885"/>
        <v>22691.72</v>
      </c>
    </row>
    <row r="1435" spans="1:34" x14ac:dyDescent="0.35">
      <c r="A1435" s="31" t="s">
        <v>1337</v>
      </c>
      <c r="B1435" s="31" t="s">
        <v>1338</v>
      </c>
      <c r="C1435" s="31" t="s">
        <v>644</v>
      </c>
      <c r="D1435" s="31" t="s">
        <v>1102</v>
      </c>
      <c r="E1435" s="30">
        <v>46065</v>
      </c>
      <c r="F1435" s="30">
        <v>46125</v>
      </c>
      <c r="G1435" s="31" t="s">
        <v>401</v>
      </c>
      <c r="H1435" s="31">
        <v>-1075280.1299999999</v>
      </c>
      <c r="I1435" s="31">
        <v>-172044.82</v>
      </c>
      <c r="J1435" s="31">
        <v>-1247324.95</v>
      </c>
      <c r="K1435" s="31">
        <v>-72453.600000000006</v>
      </c>
      <c r="L1435" s="31">
        <v>72453.600000000006</v>
      </c>
      <c r="M1435" s="31" t="s">
        <v>504</v>
      </c>
      <c r="N1435" s="31" t="s">
        <v>544</v>
      </c>
      <c r="O1435" s="83"/>
      <c r="P1435" s="65">
        <f t="shared" si="900"/>
        <v>60</v>
      </c>
      <c r="Q1435" t="str">
        <f t="shared" si="901"/>
        <v>Crédito</v>
      </c>
      <c r="R1435">
        <f t="shared" si="902"/>
        <v>13</v>
      </c>
      <c r="S1435">
        <f t="shared" si="903"/>
        <v>4</v>
      </c>
      <c r="T1435">
        <f t="shared" si="904"/>
        <v>2026</v>
      </c>
      <c r="U1435">
        <f t="shared" si="905"/>
        <v>12</v>
      </c>
      <c r="V1435">
        <f t="shared" si="906"/>
        <v>2</v>
      </c>
      <c r="W1435">
        <f t="shared" si="907"/>
        <v>2026</v>
      </c>
      <c r="X1435" s="59">
        <f t="shared" si="908"/>
        <v>1075280.1299999999</v>
      </c>
      <c r="Y1435" s="59">
        <f t="shared" si="909"/>
        <v>1247324.95</v>
      </c>
      <c r="Z1435" t="str">
        <f t="shared" si="880"/>
        <v>Vigente</v>
      </c>
      <c r="AA1435" s="39">
        <v>46066</v>
      </c>
      <c r="AB1435" s="33">
        <f t="shared" si="910"/>
        <v>2</v>
      </c>
      <c r="AC1435" s="33">
        <f t="shared" si="911"/>
        <v>7</v>
      </c>
      <c r="AD1435" s="33">
        <f t="shared" si="881"/>
        <v>0</v>
      </c>
      <c r="AE1435" s="36">
        <f t="shared" si="882"/>
        <v>0</v>
      </c>
      <c r="AF1435" s="36">
        <f t="shared" si="883"/>
        <v>0</v>
      </c>
      <c r="AG1435" s="36">
        <f t="shared" si="884"/>
        <v>0</v>
      </c>
      <c r="AH1435" s="36">
        <f t="shared" si="885"/>
        <v>1075280.1299999999</v>
      </c>
    </row>
    <row r="1436" spans="1:34" x14ac:dyDescent="0.35">
      <c r="A1436" s="31" t="s">
        <v>1339</v>
      </c>
      <c r="B1436" s="31" t="s">
        <v>1340</v>
      </c>
      <c r="C1436" s="31" t="s">
        <v>801</v>
      </c>
      <c r="D1436" s="31" t="s">
        <v>1341</v>
      </c>
      <c r="E1436" s="30">
        <v>46063</v>
      </c>
      <c r="F1436" s="30">
        <v>46093</v>
      </c>
      <c r="G1436" s="31" t="s">
        <v>395</v>
      </c>
      <c r="H1436" s="31">
        <v>-39888</v>
      </c>
      <c r="I1436" s="31">
        <v>-6382.08</v>
      </c>
      <c r="J1436" s="31">
        <v>-46270.080000000002</v>
      </c>
      <c r="K1436" s="31">
        <v>-46270.080000000002</v>
      </c>
      <c r="L1436" s="31">
        <v>46270.080000000002</v>
      </c>
      <c r="M1436" s="31" t="s">
        <v>504</v>
      </c>
      <c r="N1436" s="31" t="s">
        <v>544</v>
      </c>
      <c r="O1436" s="83"/>
      <c r="P1436" s="65">
        <f t="shared" si="900"/>
        <v>30</v>
      </c>
      <c r="Q1436" t="str">
        <f t="shared" si="901"/>
        <v>Crédito</v>
      </c>
      <c r="R1436">
        <f t="shared" si="902"/>
        <v>12</v>
      </c>
      <c r="S1436">
        <f t="shared" si="903"/>
        <v>3</v>
      </c>
      <c r="T1436">
        <f t="shared" si="904"/>
        <v>2026</v>
      </c>
      <c r="U1436">
        <f t="shared" si="905"/>
        <v>10</v>
      </c>
      <c r="V1436">
        <f t="shared" si="906"/>
        <v>2</v>
      </c>
      <c r="W1436">
        <f t="shared" si="907"/>
        <v>2026</v>
      </c>
      <c r="X1436" s="59">
        <f t="shared" si="908"/>
        <v>39888</v>
      </c>
      <c r="Y1436" s="59">
        <f t="shared" si="909"/>
        <v>46270.080000000002</v>
      </c>
      <c r="Z1436" t="str">
        <f t="shared" si="880"/>
        <v>Vigente</v>
      </c>
      <c r="AA1436" s="39">
        <v>46066</v>
      </c>
      <c r="AB1436" s="33">
        <f t="shared" si="910"/>
        <v>2</v>
      </c>
      <c r="AC1436" s="33">
        <f t="shared" si="911"/>
        <v>7</v>
      </c>
      <c r="AD1436" s="33">
        <f t="shared" si="881"/>
        <v>0</v>
      </c>
      <c r="AE1436" s="36">
        <f t="shared" si="882"/>
        <v>0</v>
      </c>
      <c r="AF1436" s="36">
        <f t="shared" si="883"/>
        <v>0</v>
      </c>
      <c r="AG1436" s="36">
        <f t="shared" si="884"/>
        <v>0</v>
      </c>
      <c r="AH1436" s="36">
        <f t="shared" si="885"/>
        <v>39888</v>
      </c>
    </row>
    <row r="1437" spans="1:34" x14ac:dyDescent="0.35">
      <c r="A1437" s="31" t="s">
        <v>1342</v>
      </c>
      <c r="B1437" s="31" t="s">
        <v>1343</v>
      </c>
      <c r="C1437" s="31" t="s">
        <v>414</v>
      </c>
      <c r="D1437" s="31" t="s">
        <v>1344</v>
      </c>
      <c r="E1437" s="30">
        <v>46065</v>
      </c>
      <c r="F1437" s="30">
        <v>46095</v>
      </c>
      <c r="G1437" s="31" t="s">
        <v>395</v>
      </c>
      <c r="H1437" s="31">
        <v>-32000</v>
      </c>
      <c r="I1437" s="31"/>
      <c r="J1437" s="31">
        <v>-32000</v>
      </c>
      <c r="K1437" s="31">
        <v>-32000</v>
      </c>
      <c r="L1437" s="31">
        <v>32000</v>
      </c>
      <c r="M1437" s="31" t="s">
        <v>504</v>
      </c>
      <c r="N1437" s="31" t="s">
        <v>544</v>
      </c>
      <c r="O1437" s="83"/>
      <c r="P1437" s="65">
        <f t="shared" si="900"/>
        <v>30</v>
      </c>
      <c r="Q1437" t="str">
        <f t="shared" si="901"/>
        <v>Crédito</v>
      </c>
      <c r="R1437">
        <f t="shared" si="902"/>
        <v>14</v>
      </c>
      <c r="S1437">
        <f t="shared" si="903"/>
        <v>3</v>
      </c>
      <c r="T1437">
        <f t="shared" si="904"/>
        <v>2026</v>
      </c>
      <c r="U1437">
        <f t="shared" si="905"/>
        <v>12</v>
      </c>
      <c r="V1437">
        <f t="shared" si="906"/>
        <v>2</v>
      </c>
      <c r="W1437">
        <f t="shared" si="907"/>
        <v>2026</v>
      </c>
      <c r="X1437" s="59">
        <f t="shared" si="908"/>
        <v>32000</v>
      </c>
      <c r="Y1437" s="59">
        <f t="shared" si="909"/>
        <v>32000</v>
      </c>
      <c r="Z1437" t="str">
        <f t="shared" si="880"/>
        <v>Vigente</v>
      </c>
      <c r="AA1437" s="39">
        <v>46066</v>
      </c>
      <c r="AB1437" s="33">
        <f t="shared" si="910"/>
        <v>2</v>
      </c>
      <c r="AC1437" s="33">
        <f t="shared" si="911"/>
        <v>7</v>
      </c>
      <c r="AD1437" s="33">
        <f t="shared" si="881"/>
        <v>0</v>
      </c>
      <c r="AE1437" s="36">
        <f t="shared" si="882"/>
        <v>0</v>
      </c>
      <c r="AF1437" s="36">
        <f t="shared" si="883"/>
        <v>0</v>
      </c>
      <c r="AG1437" s="36">
        <f t="shared" si="884"/>
        <v>0</v>
      </c>
      <c r="AH1437" s="36">
        <f t="shared" si="885"/>
        <v>32000</v>
      </c>
    </row>
    <row r="1438" spans="1:34" x14ac:dyDescent="0.35">
      <c r="A1438" s="31" t="s">
        <v>1345</v>
      </c>
      <c r="B1438" s="31" t="s">
        <v>1346</v>
      </c>
      <c r="C1438" s="31" t="s">
        <v>1329</v>
      </c>
      <c r="D1438" s="31" t="s">
        <v>1347</v>
      </c>
      <c r="E1438" s="30">
        <v>46064</v>
      </c>
      <c r="F1438" s="30">
        <v>46094</v>
      </c>
      <c r="G1438" s="31" t="s">
        <v>395</v>
      </c>
      <c r="H1438" s="31">
        <v>-128000</v>
      </c>
      <c r="I1438" s="31"/>
      <c r="J1438" s="31">
        <v>-128000</v>
      </c>
      <c r="K1438" s="31">
        <v>-128000</v>
      </c>
      <c r="L1438" s="31">
        <v>128000</v>
      </c>
      <c r="M1438" s="31" t="s">
        <v>504</v>
      </c>
      <c r="N1438" s="31" t="s">
        <v>544</v>
      </c>
      <c r="O1438" s="83"/>
      <c r="P1438" s="65">
        <f t="shared" si="900"/>
        <v>30</v>
      </c>
      <c r="Q1438" t="str">
        <f t="shared" si="901"/>
        <v>Crédito</v>
      </c>
      <c r="R1438">
        <f t="shared" si="902"/>
        <v>13</v>
      </c>
      <c r="S1438">
        <f t="shared" si="903"/>
        <v>3</v>
      </c>
      <c r="T1438">
        <f t="shared" si="904"/>
        <v>2026</v>
      </c>
      <c r="U1438">
        <f t="shared" si="905"/>
        <v>11</v>
      </c>
      <c r="V1438">
        <f t="shared" si="906"/>
        <v>2</v>
      </c>
      <c r="W1438">
        <f t="shared" si="907"/>
        <v>2026</v>
      </c>
      <c r="X1438" s="59">
        <f t="shared" si="908"/>
        <v>128000</v>
      </c>
      <c r="Y1438" s="59">
        <f t="shared" si="909"/>
        <v>128000</v>
      </c>
      <c r="Z1438" t="str">
        <f t="shared" si="880"/>
        <v>Vigente</v>
      </c>
      <c r="AA1438" s="39">
        <v>46066</v>
      </c>
      <c r="AB1438" s="33">
        <f t="shared" si="910"/>
        <v>2</v>
      </c>
      <c r="AC1438" s="33">
        <f t="shared" si="911"/>
        <v>7</v>
      </c>
      <c r="AD1438" s="33">
        <f t="shared" si="881"/>
        <v>0</v>
      </c>
      <c r="AE1438" s="36">
        <f t="shared" si="882"/>
        <v>0</v>
      </c>
      <c r="AF1438" s="36">
        <f t="shared" si="883"/>
        <v>0</v>
      </c>
      <c r="AG1438" s="36">
        <f t="shared" si="884"/>
        <v>0</v>
      </c>
      <c r="AH1438" s="36">
        <f t="shared" si="885"/>
        <v>128000</v>
      </c>
    </row>
    <row r="1439" spans="1:34" x14ac:dyDescent="0.35">
      <c r="A1439" s="31" t="s">
        <v>1348</v>
      </c>
      <c r="B1439" s="31" t="s">
        <v>1349</v>
      </c>
      <c r="C1439" s="31" t="s">
        <v>546</v>
      </c>
      <c r="D1439" s="31" t="s">
        <v>1350</v>
      </c>
      <c r="E1439" s="30">
        <v>46060</v>
      </c>
      <c r="F1439" s="30">
        <v>46090</v>
      </c>
      <c r="G1439" s="31" t="s">
        <v>401</v>
      </c>
      <c r="H1439" s="31">
        <v>-6875.77</v>
      </c>
      <c r="I1439" s="31">
        <v>-1100.1199999999999</v>
      </c>
      <c r="J1439" s="31">
        <v>-7975.89</v>
      </c>
      <c r="K1439" s="31">
        <v>-458.2</v>
      </c>
      <c r="L1439" s="31">
        <v>458.2</v>
      </c>
      <c r="M1439" s="31" t="s">
        <v>504</v>
      </c>
      <c r="N1439" s="31" t="s">
        <v>544</v>
      </c>
      <c r="O1439" s="83"/>
      <c r="P1439" s="65">
        <f t="shared" si="900"/>
        <v>30</v>
      </c>
      <c r="Q1439" t="str">
        <f t="shared" si="901"/>
        <v>Crédito</v>
      </c>
      <c r="R1439">
        <f t="shared" si="902"/>
        <v>9</v>
      </c>
      <c r="S1439">
        <f t="shared" si="903"/>
        <v>3</v>
      </c>
      <c r="T1439">
        <f t="shared" si="904"/>
        <v>2026</v>
      </c>
      <c r="U1439">
        <f t="shared" si="905"/>
        <v>7</v>
      </c>
      <c r="V1439">
        <f t="shared" si="906"/>
        <v>2</v>
      </c>
      <c r="W1439">
        <f t="shared" si="907"/>
        <v>2026</v>
      </c>
      <c r="X1439" s="59">
        <f t="shared" si="908"/>
        <v>6875.77</v>
      </c>
      <c r="Y1439" s="59">
        <f t="shared" si="909"/>
        <v>7975.89</v>
      </c>
      <c r="Z1439" t="str">
        <f t="shared" si="880"/>
        <v>Vigente</v>
      </c>
      <c r="AA1439" s="39">
        <v>46066</v>
      </c>
      <c r="AB1439" s="33">
        <f t="shared" si="910"/>
        <v>2</v>
      </c>
      <c r="AC1439" s="33">
        <f t="shared" si="911"/>
        <v>7</v>
      </c>
      <c r="AD1439" s="33">
        <f t="shared" si="881"/>
        <v>0</v>
      </c>
      <c r="AE1439" s="36">
        <f t="shared" si="882"/>
        <v>0</v>
      </c>
      <c r="AF1439" s="36">
        <f t="shared" si="883"/>
        <v>0</v>
      </c>
      <c r="AG1439" s="36">
        <f t="shared" si="884"/>
        <v>0</v>
      </c>
      <c r="AH1439" s="36">
        <f t="shared" si="885"/>
        <v>6875.77</v>
      </c>
    </row>
    <row r="1440" spans="1:34" x14ac:dyDescent="0.35">
      <c r="A1440" s="31" t="s">
        <v>1351</v>
      </c>
      <c r="B1440" s="31" t="s">
        <v>1352</v>
      </c>
      <c r="C1440" s="31" t="s">
        <v>546</v>
      </c>
      <c r="D1440" s="31" t="s">
        <v>1353</v>
      </c>
      <c r="E1440" s="30">
        <v>46060</v>
      </c>
      <c r="F1440" s="30">
        <v>46090</v>
      </c>
      <c r="G1440" s="31" t="s">
        <v>401</v>
      </c>
      <c r="H1440" s="31">
        <v>-6875.77</v>
      </c>
      <c r="I1440" s="31">
        <v>-1100.1199999999999</v>
      </c>
      <c r="J1440" s="31">
        <v>-7975.89</v>
      </c>
      <c r="K1440" s="31">
        <v>-458.2</v>
      </c>
      <c r="L1440" s="31">
        <v>458.2</v>
      </c>
      <c r="M1440" s="31" t="s">
        <v>504</v>
      </c>
      <c r="N1440" s="31" t="s">
        <v>544</v>
      </c>
      <c r="O1440" s="83"/>
      <c r="P1440" s="65">
        <f t="shared" si="900"/>
        <v>30</v>
      </c>
      <c r="Q1440" t="str">
        <f t="shared" si="901"/>
        <v>Crédito</v>
      </c>
      <c r="R1440">
        <f t="shared" si="902"/>
        <v>9</v>
      </c>
      <c r="S1440">
        <f t="shared" si="903"/>
        <v>3</v>
      </c>
      <c r="T1440">
        <f t="shared" si="904"/>
        <v>2026</v>
      </c>
      <c r="U1440">
        <f t="shared" si="905"/>
        <v>7</v>
      </c>
      <c r="V1440">
        <f t="shared" si="906"/>
        <v>2</v>
      </c>
      <c r="W1440">
        <f t="shared" si="907"/>
        <v>2026</v>
      </c>
      <c r="X1440" s="59">
        <f t="shared" si="908"/>
        <v>6875.77</v>
      </c>
      <c r="Y1440" s="59">
        <f t="shared" si="909"/>
        <v>7975.89</v>
      </c>
      <c r="Z1440" t="str">
        <f t="shared" si="880"/>
        <v>Vigente</v>
      </c>
      <c r="AA1440" s="39">
        <v>46066</v>
      </c>
      <c r="AB1440" s="33">
        <f t="shared" si="910"/>
        <v>2</v>
      </c>
      <c r="AC1440" s="33">
        <f t="shared" si="911"/>
        <v>7</v>
      </c>
      <c r="AD1440" s="33">
        <f t="shared" si="881"/>
        <v>0</v>
      </c>
      <c r="AE1440" s="36">
        <f t="shared" si="882"/>
        <v>0</v>
      </c>
      <c r="AF1440" s="36">
        <f t="shared" si="883"/>
        <v>0</v>
      </c>
      <c r="AG1440" s="36">
        <f t="shared" si="884"/>
        <v>0</v>
      </c>
      <c r="AH1440" s="36">
        <f t="shared" si="885"/>
        <v>6875.77</v>
      </c>
    </row>
    <row r="1441" spans="1:34" x14ac:dyDescent="0.35">
      <c r="A1441" s="31" t="s">
        <v>1354</v>
      </c>
      <c r="B1441" s="31" t="s">
        <v>1355</v>
      </c>
      <c r="C1441" s="31" t="s">
        <v>801</v>
      </c>
      <c r="D1441" s="31" t="s">
        <v>1356</v>
      </c>
      <c r="E1441" s="30">
        <v>46056</v>
      </c>
      <c r="F1441" s="30">
        <v>46086</v>
      </c>
      <c r="G1441" s="31" t="s">
        <v>395</v>
      </c>
      <c r="H1441" s="31">
        <v>-20160</v>
      </c>
      <c r="I1441" s="31">
        <v>-3225.6</v>
      </c>
      <c r="J1441" s="31">
        <v>-23385.599999999999</v>
      </c>
      <c r="K1441" s="31">
        <v>-23385.599999999999</v>
      </c>
      <c r="L1441" s="31">
        <v>23385.599999999999</v>
      </c>
      <c r="M1441" s="31" t="s">
        <v>504</v>
      </c>
      <c r="N1441" s="31" t="s">
        <v>544</v>
      </c>
      <c r="O1441" s="83"/>
      <c r="P1441" s="65">
        <f t="shared" si="900"/>
        <v>30</v>
      </c>
      <c r="Q1441" t="str">
        <f t="shared" si="901"/>
        <v>Crédito</v>
      </c>
      <c r="R1441">
        <f t="shared" si="902"/>
        <v>5</v>
      </c>
      <c r="S1441">
        <f t="shared" si="903"/>
        <v>3</v>
      </c>
      <c r="T1441">
        <f t="shared" si="904"/>
        <v>2026</v>
      </c>
      <c r="U1441">
        <f t="shared" si="905"/>
        <v>3</v>
      </c>
      <c r="V1441">
        <f t="shared" si="906"/>
        <v>2</v>
      </c>
      <c r="W1441">
        <f t="shared" si="907"/>
        <v>2026</v>
      </c>
      <c r="X1441" s="59">
        <f t="shared" si="908"/>
        <v>20160</v>
      </c>
      <c r="Y1441" s="59">
        <f t="shared" si="909"/>
        <v>23385.599999999999</v>
      </c>
      <c r="Z1441" t="str">
        <f t="shared" si="880"/>
        <v>Vigente</v>
      </c>
      <c r="AA1441" s="39">
        <v>46066</v>
      </c>
      <c r="AB1441" s="33">
        <f t="shared" si="910"/>
        <v>2</v>
      </c>
      <c r="AC1441" s="33">
        <f t="shared" si="911"/>
        <v>7</v>
      </c>
      <c r="AD1441" s="33">
        <f t="shared" si="881"/>
        <v>0</v>
      </c>
      <c r="AE1441" s="36">
        <f t="shared" si="882"/>
        <v>0</v>
      </c>
      <c r="AF1441" s="36">
        <f t="shared" si="883"/>
        <v>0</v>
      </c>
      <c r="AG1441" s="36">
        <f t="shared" si="884"/>
        <v>0</v>
      </c>
      <c r="AH1441" s="36">
        <f t="shared" si="885"/>
        <v>20160</v>
      </c>
    </row>
    <row r="1442" spans="1:34" x14ac:dyDescent="0.35">
      <c r="A1442" s="31" t="s">
        <v>1357</v>
      </c>
      <c r="B1442" s="31" t="s">
        <v>1358</v>
      </c>
      <c r="C1442" s="31" t="s">
        <v>801</v>
      </c>
      <c r="D1442" s="31" t="s">
        <v>1359</v>
      </c>
      <c r="E1442" s="30">
        <v>46058</v>
      </c>
      <c r="F1442" s="30">
        <v>46088</v>
      </c>
      <c r="G1442" s="31" t="s">
        <v>395</v>
      </c>
      <c r="H1442" s="31">
        <v>-20160</v>
      </c>
      <c r="I1442" s="31">
        <v>-3225.6</v>
      </c>
      <c r="J1442" s="31">
        <v>-23385.599999999999</v>
      </c>
      <c r="K1442" s="31">
        <v>-23385.599999999999</v>
      </c>
      <c r="L1442" s="31">
        <v>23385.599999999999</v>
      </c>
      <c r="M1442" s="31" t="s">
        <v>504</v>
      </c>
      <c r="N1442" s="31" t="s">
        <v>544</v>
      </c>
      <c r="O1442" s="83"/>
      <c r="P1442" s="65">
        <f t="shared" si="900"/>
        <v>30</v>
      </c>
      <c r="Q1442" t="str">
        <f t="shared" si="901"/>
        <v>Crédito</v>
      </c>
      <c r="R1442">
        <f t="shared" si="902"/>
        <v>7</v>
      </c>
      <c r="S1442">
        <f t="shared" si="903"/>
        <v>3</v>
      </c>
      <c r="T1442">
        <f t="shared" si="904"/>
        <v>2026</v>
      </c>
      <c r="U1442">
        <f t="shared" si="905"/>
        <v>5</v>
      </c>
      <c r="V1442">
        <f t="shared" si="906"/>
        <v>2</v>
      </c>
      <c r="W1442">
        <f t="shared" si="907"/>
        <v>2026</v>
      </c>
      <c r="X1442" s="59">
        <f t="shared" si="908"/>
        <v>20160</v>
      </c>
      <c r="Y1442" s="59">
        <f t="shared" si="909"/>
        <v>23385.599999999999</v>
      </c>
      <c r="Z1442" t="str">
        <f t="shared" si="880"/>
        <v>Vigente</v>
      </c>
      <c r="AA1442" s="39">
        <v>46066</v>
      </c>
      <c r="AB1442" s="33">
        <f t="shared" si="910"/>
        <v>2</v>
      </c>
      <c r="AC1442" s="33">
        <f t="shared" si="911"/>
        <v>7</v>
      </c>
      <c r="AD1442" s="33">
        <f t="shared" si="881"/>
        <v>0</v>
      </c>
      <c r="AE1442" s="36">
        <f t="shared" si="882"/>
        <v>0</v>
      </c>
      <c r="AF1442" s="36">
        <f t="shared" si="883"/>
        <v>0</v>
      </c>
      <c r="AG1442" s="36">
        <f t="shared" si="884"/>
        <v>0</v>
      </c>
      <c r="AH1442" s="36">
        <f t="shared" si="885"/>
        <v>20160</v>
      </c>
    </row>
    <row r="1443" spans="1:34" x14ac:dyDescent="0.35">
      <c r="A1443" s="31" t="s">
        <v>1360</v>
      </c>
      <c r="B1443" s="31" t="s">
        <v>1361</v>
      </c>
      <c r="C1443" s="31" t="s">
        <v>801</v>
      </c>
      <c r="D1443" s="31" t="s">
        <v>1362</v>
      </c>
      <c r="E1443" s="30">
        <v>46058</v>
      </c>
      <c r="F1443" s="30">
        <v>46088</v>
      </c>
      <c r="G1443" s="31" t="s">
        <v>395</v>
      </c>
      <c r="H1443" s="31">
        <v>-50400</v>
      </c>
      <c r="I1443" s="31">
        <v>-8064</v>
      </c>
      <c r="J1443" s="31">
        <v>-58464</v>
      </c>
      <c r="K1443" s="31">
        <v>-58464</v>
      </c>
      <c r="L1443" s="31">
        <v>58464</v>
      </c>
      <c r="M1443" s="31" t="s">
        <v>504</v>
      </c>
      <c r="N1443" s="31" t="s">
        <v>544</v>
      </c>
      <c r="O1443" s="83"/>
      <c r="P1443" s="65">
        <f t="shared" si="900"/>
        <v>30</v>
      </c>
      <c r="Q1443" t="str">
        <f t="shared" si="901"/>
        <v>Crédito</v>
      </c>
      <c r="R1443">
        <f t="shared" si="902"/>
        <v>7</v>
      </c>
      <c r="S1443">
        <f t="shared" si="903"/>
        <v>3</v>
      </c>
      <c r="T1443">
        <f t="shared" si="904"/>
        <v>2026</v>
      </c>
      <c r="U1443">
        <f t="shared" si="905"/>
        <v>5</v>
      </c>
      <c r="V1443">
        <f t="shared" si="906"/>
        <v>2</v>
      </c>
      <c r="W1443">
        <f t="shared" si="907"/>
        <v>2026</v>
      </c>
      <c r="X1443" s="59">
        <f t="shared" si="908"/>
        <v>50400</v>
      </c>
      <c r="Y1443" s="59">
        <f t="shared" si="909"/>
        <v>58464</v>
      </c>
      <c r="Z1443" t="str">
        <f t="shared" si="880"/>
        <v>Vigente</v>
      </c>
      <c r="AA1443" s="39">
        <v>46066</v>
      </c>
      <c r="AB1443" s="33">
        <f t="shared" si="910"/>
        <v>2</v>
      </c>
      <c r="AC1443" s="33">
        <f t="shared" si="911"/>
        <v>7</v>
      </c>
      <c r="AD1443" s="33">
        <f t="shared" si="881"/>
        <v>0</v>
      </c>
      <c r="AE1443" s="36">
        <f t="shared" si="882"/>
        <v>0</v>
      </c>
      <c r="AF1443" s="36">
        <f t="shared" si="883"/>
        <v>0</v>
      </c>
      <c r="AG1443" s="36">
        <f t="shared" si="884"/>
        <v>0</v>
      </c>
      <c r="AH1443" s="36">
        <f t="shared" si="885"/>
        <v>50400</v>
      </c>
    </row>
    <row r="1444" spans="1:34" x14ac:dyDescent="0.35">
      <c r="A1444" s="31" t="s">
        <v>1363</v>
      </c>
      <c r="B1444" s="31" t="s">
        <v>1364</v>
      </c>
      <c r="C1444" s="31" t="s">
        <v>830</v>
      </c>
      <c r="D1444" s="31" t="s">
        <v>1365</v>
      </c>
      <c r="E1444" s="30">
        <v>46058</v>
      </c>
      <c r="F1444" s="30">
        <v>46088</v>
      </c>
      <c r="G1444" s="31" t="s">
        <v>401</v>
      </c>
      <c r="H1444" s="31">
        <v>-29397.25</v>
      </c>
      <c r="I1444" s="31">
        <v>-4703.5600000000004</v>
      </c>
      <c r="J1444" s="31">
        <v>-34100.81</v>
      </c>
      <c r="K1444" s="31">
        <v>-1972</v>
      </c>
      <c r="L1444" s="31">
        <v>1972</v>
      </c>
      <c r="M1444" s="31" t="s">
        <v>504</v>
      </c>
      <c r="N1444" s="31" t="s">
        <v>544</v>
      </c>
      <c r="O1444" s="83"/>
      <c r="P1444" s="65">
        <f t="shared" si="900"/>
        <v>30</v>
      </c>
      <c r="Q1444" t="str">
        <f t="shared" si="901"/>
        <v>Crédito</v>
      </c>
      <c r="R1444">
        <f t="shared" si="902"/>
        <v>7</v>
      </c>
      <c r="S1444">
        <f t="shared" si="903"/>
        <v>3</v>
      </c>
      <c r="T1444">
        <f t="shared" si="904"/>
        <v>2026</v>
      </c>
      <c r="U1444">
        <f t="shared" si="905"/>
        <v>5</v>
      </c>
      <c r="V1444">
        <f t="shared" si="906"/>
        <v>2</v>
      </c>
      <c r="W1444">
        <f t="shared" si="907"/>
        <v>2026</v>
      </c>
      <c r="X1444" s="59">
        <f t="shared" si="908"/>
        <v>29397.25</v>
      </c>
      <c r="Y1444" s="59">
        <f t="shared" si="909"/>
        <v>34100.81</v>
      </c>
      <c r="Z1444" t="str">
        <f t="shared" si="880"/>
        <v>Vigente</v>
      </c>
      <c r="AA1444" s="39">
        <v>46066</v>
      </c>
      <c r="AB1444" s="33">
        <f t="shared" si="910"/>
        <v>2</v>
      </c>
      <c r="AC1444" s="33">
        <f t="shared" si="911"/>
        <v>7</v>
      </c>
      <c r="AD1444" s="33">
        <f t="shared" si="881"/>
        <v>0</v>
      </c>
      <c r="AE1444" s="36">
        <f t="shared" si="882"/>
        <v>0</v>
      </c>
      <c r="AF1444" s="36">
        <f t="shared" si="883"/>
        <v>0</v>
      </c>
      <c r="AG1444" s="36">
        <f t="shared" si="884"/>
        <v>0</v>
      </c>
      <c r="AH1444" s="36">
        <f t="shared" si="885"/>
        <v>29397.25</v>
      </c>
    </row>
    <row r="1445" spans="1:34" x14ac:dyDescent="0.35">
      <c r="A1445" s="31" t="s">
        <v>1366</v>
      </c>
      <c r="B1445" s="31" t="s">
        <v>1367</v>
      </c>
      <c r="C1445" s="31" t="s">
        <v>834</v>
      </c>
      <c r="D1445" s="31" t="s">
        <v>1368</v>
      </c>
      <c r="E1445" s="30">
        <v>46057</v>
      </c>
      <c r="F1445" s="30">
        <v>46087</v>
      </c>
      <c r="G1445" s="31" t="s">
        <v>401</v>
      </c>
      <c r="H1445" s="31">
        <v>-31023</v>
      </c>
      <c r="I1445" s="31">
        <v>-4963.68</v>
      </c>
      <c r="J1445" s="31">
        <v>-35986.68</v>
      </c>
      <c r="K1445" s="31">
        <v>-2088</v>
      </c>
      <c r="L1445" s="31">
        <v>2088</v>
      </c>
      <c r="M1445" s="31" t="s">
        <v>504</v>
      </c>
      <c r="N1445" s="31" t="s">
        <v>544</v>
      </c>
      <c r="O1445" s="83"/>
      <c r="P1445" s="65">
        <f t="shared" si="900"/>
        <v>30</v>
      </c>
      <c r="Q1445" t="str">
        <f t="shared" si="901"/>
        <v>Crédito</v>
      </c>
      <c r="R1445">
        <f t="shared" si="902"/>
        <v>6</v>
      </c>
      <c r="S1445">
        <f t="shared" si="903"/>
        <v>3</v>
      </c>
      <c r="T1445">
        <f t="shared" si="904"/>
        <v>2026</v>
      </c>
      <c r="U1445">
        <f t="shared" si="905"/>
        <v>4</v>
      </c>
      <c r="V1445">
        <f t="shared" si="906"/>
        <v>2</v>
      </c>
      <c r="W1445">
        <f t="shared" si="907"/>
        <v>2026</v>
      </c>
      <c r="X1445" s="59">
        <f t="shared" si="908"/>
        <v>31023</v>
      </c>
      <c r="Y1445" s="59">
        <f t="shared" si="909"/>
        <v>35986.68</v>
      </c>
      <c r="Z1445" t="str">
        <f t="shared" si="880"/>
        <v>Vigente</v>
      </c>
      <c r="AA1445" s="39">
        <v>46066</v>
      </c>
      <c r="AB1445" s="33">
        <f t="shared" si="910"/>
        <v>2</v>
      </c>
      <c r="AC1445" s="33">
        <f t="shared" si="911"/>
        <v>7</v>
      </c>
      <c r="AD1445" s="33">
        <f t="shared" si="881"/>
        <v>0</v>
      </c>
      <c r="AE1445" s="36">
        <f t="shared" si="882"/>
        <v>0</v>
      </c>
      <c r="AF1445" s="36">
        <f t="shared" si="883"/>
        <v>0</v>
      </c>
      <c r="AG1445" s="36">
        <f t="shared" si="884"/>
        <v>0</v>
      </c>
      <c r="AH1445" s="36">
        <f t="shared" si="885"/>
        <v>31023</v>
      </c>
    </row>
    <row r="1446" spans="1:34" x14ac:dyDescent="0.35">
      <c r="A1446" s="31" t="s">
        <v>1369</v>
      </c>
      <c r="B1446" s="31" t="s">
        <v>1370</v>
      </c>
      <c r="C1446" s="31" t="s">
        <v>1030</v>
      </c>
      <c r="D1446" s="31" t="s">
        <v>1371</v>
      </c>
      <c r="E1446" s="30">
        <v>46056</v>
      </c>
      <c r="F1446" s="30">
        <v>46086</v>
      </c>
      <c r="G1446" s="31" t="s">
        <v>401</v>
      </c>
      <c r="H1446" s="31">
        <v>-30502.560000000001</v>
      </c>
      <c r="I1446" s="31">
        <v>-4880.41</v>
      </c>
      <c r="J1446" s="31">
        <v>-35382.97</v>
      </c>
      <c r="K1446" s="31">
        <v>-2041.6</v>
      </c>
      <c r="L1446" s="31">
        <v>2041.6</v>
      </c>
      <c r="M1446" s="31" t="s">
        <v>504</v>
      </c>
      <c r="N1446" s="31" t="s">
        <v>544</v>
      </c>
      <c r="O1446" s="83"/>
      <c r="P1446" s="65">
        <f t="shared" si="900"/>
        <v>30</v>
      </c>
      <c r="Q1446" t="str">
        <f t="shared" si="901"/>
        <v>Crédito</v>
      </c>
      <c r="R1446">
        <f t="shared" si="902"/>
        <v>5</v>
      </c>
      <c r="S1446">
        <f t="shared" si="903"/>
        <v>3</v>
      </c>
      <c r="T1446">
        <f t="shared" si="904"/>
        <v>2026</v>
      </c>
      <c r="U1446">
        <f t="shared" si="905"/>
        <v>3</v>
      </c>
      <c r="V1446">
        <f t="shared" si="906"/>
        <v>2</v>
      </c>
      <c r="W1446">
        <f t="shared" si="907"/>
        <v>2026</v>
      </c>
      <c r="X1446" s="59">
        <f t="shared" si="908"/>
        <v>30502.560000000001</v>
      </c>
      <c r="Y1446" s="59">
        <f t="shared" si="909"/>
        <v>35382.97</v>
      </c>
      <c r="Z1446" t="str">
        <f t="shared" si="880"/>
        <v>Vigente</v>
      </c>
      <c r="AA1446" s="39">
        <v>46066</v>
      </c>
      <c r="AB1446" s="33">
        <f t="shared" si="910"/>
        <v>2</v>
      </c>
      <c r="AC1446" s="33">
        <f t="shared" si="911"/>
        <v>7</v>
      </c>
      <c r="AD1446" s="33">
        <f t="shared" si="881"/>
        <v>0</v>
      </c>
      <c r="AE1446" s="36">
        <f t="shared" si="882"/>
        <v>0</v>
      </c>
      <c r="AF1446" s="36">
        <f t="shared" si="883"/>
        <v>0</v>
      </c>
      <c r="AG1446" s="36">
        <f t="shared" si="884"/>
        <v>0</v>
      </c>
      <c r="AH1446" s="36">
        <f t="shared" si="885"/>
        <v>30502.560000000001</v>
      </c>
    </row>
    <row r="1447" spans="1:34" x14ac:dyDescent="0.35">
      <c r="A1447" s="31" t="s">
        <v>1372</v>
      </c>
      <c r="B1447" s="31" t="s">
        <v>1373</v>
      </c>
      <c r="C1447" s="31" t="s">
        <v>400</v>
      </c>
      <c r="D1447" s="31" t="s">
        <v>1374</v>
      </c>
      <c r="E1447" s="30">
        <v>46052</v>
      </c>
      <c r="F1447" s="30">
        <v>46082</v>
      </c>
      <c r="G1447" s="31" t="s">
        <v>401</v>
      </c>
      <c r="H1447" s="31">
        <v>-11939.21</v>
      </c>
      <c r="I1447" s="31">
        <v>-1910.27</v>
      </c>
      <c r="J1447" s="31">
        <v>-13849.48</v>
      </c>
      <c r="K1447" s="31">
        <v>-802.72</v>
      </c>
      <c r="L1447" s="31">
        <v>802.72</v>
      </c>
      <c r="M1447" s="31" t="s">
        <v>504</v>
      </c>
      <c r="N1447" s="31" t="s">
        <v>544</v>
      </c>
      <c r="O1447" s="83"/>
      <c r="P1447" s="65">
        <f t="shared" si="900"/>
        <v>30</v>
      </c>
      <c r="Q1447" t="str">
        <f t="shared" si="901"/>
        <v>Crédito</v>
      </c>
      <c r="R1447">
        <f t="shared" si="902"/>
        <v>1</v>
      </c>
      <c r="S1447">
        <f t="shared" si="903"/>
        <v>3</v>
      </c>
      <c r="T1447">
        <f t="shared" si="904"/>
        <v>2026</v>
      </c>
      <c r="U1447">
        <f t="shared" si="905"/>
        <v>30</v>
      </c>
      <c r="V1447">
        <f t="shared" si="906"/>
        <v>1</v>
      </c>
      <c r="W1447">
        <f t="shared" si="907"/>
        <v>2026</v>
      </c>
      <c r="X1447" s="59">
        <f t="shared" si="908"/>
        <v>11939.21</v>
      </c>
      <c r="Y1447" s="59">
        <f t="shared" si="909"/>
        <v>13849.48</v>
      </c>
      <c r="Z1447" t="str">
        <f t="shared" si="880"/>
        <v>Vigente</v>
      </c>
      <c r="AA1447" s="39">
        <v>46066</v>
      </c>
      <c r="AB1447" s="33">
        <f t="shared" si="910"/>
        <v>2</v>
      </c>
      <c r="AC1447" s="33">
        <f t="shared" si="911"/>
        <v>7</v>
      </c>
      <c r="AD1447" s="33">
        <f t="shared" si="881"/>
        <v>0</v>
      </c>
      <c r="AE1447" s="36">
        <f t="shared" si="882"/>
        <v>0</v>
      </c>
      <c r="AF1447" s="36">
        <f t="shared" si="883"/>
        <v>0</v>
      </c>
      <c r="AG1447" s="36">
        <f t="shared" si="884"/>
        <v>0</v>
      </c>
      <c r="AH1447" s="36">
        <f t="shared" si="885"/>
        <v>11939.21</v>
      </c>
    </row>
    <row r="1448" spans="1:34" x14ac:dyDescent="0.35">
      <c r="A1448" s="31" t="s">
        <v>1375</v>
      </c>
      <c r="B1448" s="31" t="s">
        <v>1376</v>
      </c>
      <c r="C1448" s="31" t="s">
        <v>400</v>
      </c>
      <c r="D1448" s="31" t="s">
        <v>1377</v>
      </c>
      <c r="E1448" s="30">
        <v>46052</v>
      </c>
      <c r="F1448" s="30">
        <v>46082</v>
      </c>
      <c r="G1448" s="31" t="s">
        <v>395</v>
      </c>
      <c r="H1448" s="31">
        <v>-1200</v>
      </c>
      <c r="I1448" s="31">
        <v>-192</v>
      </c>
      <c r="J1448" s="31">
        <v>-1392</v>
      </c>
      <c r="K1448" s="31">
        <v>-1392</v>
      </c>
      <c r="L1448" s="31">
        <v>1392</v>
      </c>
      <c r="M1448" s="31" t="s">
        <v>504</v>
      </c>
      <c r="N1448" s="31" t="s">
        <v>544</v>
      </c>
      <c r="O1448" s="83"/>
      <c r="P1448" s="65">
        <f t="shared" si="900"/>
        <v>30</v>
      </c>
      <c r="Q1448" t="str">
        <f t="shared" si="901"/>
        <v>Crédito</v>
      </c>
      <c r="R1448">
        <f t="shared" si="902"/>
        <v>1</v>
      </c>
      <c r="S1448">
        <f t="shared" si="903"/>
        <v>3</v>
      </c>
      <c r="T1448">
        <f t="shared" si="904"/>
        <v>2026</v>
      </c>
      <c r="U1448">
        <f t="shared" si="905"/>
        <v>30</v>
      </c>
      <c r="V1448">
        <f t="shared" si="906"/>
        <v>1</v>
      </c>
      <c r="W1448">
        <f t="shared" si="907"/>
        <v>2026</v>
      </c>
      <c r="X1448" s="59">
        <f t="shared" si="908"/>
        <v>1200</v>
      </c>
      <c r="Y1448" s="59">
        <f t="shared" si="909"/>
        <v>1392</v>
      </c>
      <c r="Z1448" t="str">
        <f t="shared" si="880"/>
        <v>Vigente</v>
      </c>
      <c r="AA1448" s="39">
        <v>46066</v>
      </c>
      <c r="AB1448" s="33">
        <f t="shared" si="910"/>
        <v>2</v>
      </c>
      <c r="AC1448" s="33">
        <f t="shared" si="911"/>
        <v>7</v>
      </c>
      <c r="AD1448" s="33">
        <f t="shared" si="881"/>
        <v>0</v>
      </c>
      <c r="AE1448" s="36">
        <f t="shared" si="882"/>
        <v>0</v>
      </c>
      <c r="AF1448" s="36">
        <f t="shared" si="883"/>
        <v>0</v>
      </c>
      <c r="AG1448" s="36">
        <f t="shared" si="884"/>
        <v>0</v>
      </c>
      <c r="AH1448" s="36">
        <f t="shared" si="885"/>
        <v>1200</v>
      </c>
    </row>
    <row r="1449" spans="1:34" x14ac:dyDescent="0.35">
      <c r="A1449" s="31" t="s">
        <v>1378</v>
      </c>
      <c r="B1449" s="31" t="s">
        <v>1379</v>
      </c>
      <c r="C1449" s="31" t="s">
        <v>400</v>
      </c>
      <c r="D1449" s="31" t="s">
        <v>1380</v>
      </c>
      <c r="E1449" s="30">
        <v>46051</v>
      </c>
      <c r="F1449" s="30">
        <v>46081</v>
      </c>
      <c r="G1449" s="31" t="s">
        <v>401</v>
      </c>
      <c r="H1449" s="31">
        <v>-1637.06</v>
      </c>
      <c r="I1449" s="31">
        <v>-261.93</v>
      </c>
      <c r="J1449" s="31">
        <v>-1898.99</v>
      </c>
      <c r="K1449" s="31">
        <v>-110.2</v>
      </c>
      <c r="L1449" s="31">
        <v>110.2</v>
      </c>
      <c r="M1449" s="31" t="s">
        <v>504</v>
      </c>
      <c r="N1449" s="31" t="s">
        <v>544</v>
      </c>
      <c r="O1449" s="83"/>
      <c r="P1449" s="65">
        <f t="shared" si="900"/>
        <v>30</v>
      </c>
      <c r="Q1449" t="str">
        <f t="shared" si="901"/>
        <v>Crédito</v>
      </c>
      <c r="R1449">
        <f t="shared" si="902"/>
        <v>28</v>
      </c>
      <c r="S1449">
        <f t="shared" si="903"/>
        <v>2</v>
      </c>
      <c r="T1449">
        <f t="shared" si="904"/>
        <v>2026</v>
      </c>
      <c r="U1449">
        <f t="shared" si="905"/>
        <v>29</v>
      </c>
      <c r="V1449">
        <f t="shared" si="906"/>
        <v>1</v>
      </c>
      <c r="W1449">
        <f t="shared" si="907"/>
        <v>2026</v>
      </c>
      <c r="X1449" s="59">
        <f t="shared" si="908"/>
        <v>1637.06</v>
      </c>
      <c r="Y1449" s="59">
        <f t="shared" si="909"/>
        <v>1898.99</v>
      </c>
      <c r="Z1449" t="str">
        <f t="shared" si="880"/>
        <v>Vigente</v>
      </c>
      <c r="AA1449" s="39">
        <v>46066</v>
      </c>
      <c r="AB1449" s="33">
        <f t="shared" si="910"/>
        <v>2</v>
      </c>
      <c r="AC1449" s="33">
        <f t="shared" si="911"/>
        <v>7</v>
      </c>
      <c r="AD1449" s="33">
        <f t="shared" si="881"/>
        <v>0</v>
      </c>
      <c r="AE1449" s="36">
        <f t="shared" si="882"/>
        <v>0</v>
      </c>
      <c r="AF1449" s="36">
        <f t="shared" si="883"/>
        <v>0</v>
      </c>
      <c r="AG1449" s="36">
        <f t="shared" si="884"/>
        <v>0</v>
      </c>
      <c r="AH1449" s="36">
        <f t="shared" si="885"/>
        <v>1637.06</v>
      </c>
    </row>
    <row r="1450" spans="1:34" x14ac:dyDescent="0.35">
      <c r="A1450" s="31" t="s">
        <v>1303</v>
      </c>
      <c r="B1450" s="31" t="s">
        <v>1304</v>
      </c>
      <c r="C1450" s="31" t="s">
        <v>546</v>
      </c>
      <c r="D1450" s="31" t="s">
        <v>1305</v>
      </c>
      <c r="E1450" s="30">
        <v>46051</v>
      </c>
      <c r="F1450" s="30">
        <v>46081</v>
      </c>
      <c r="G1450" s="31" t="s">
        <v>401</v>
      </c>
      <c r="H1450" s="31">
        <v>-5105.04</v>
      </c>
      <c r="I1450" s="31">
        <v>-816.81</v>
      </c>
      <c r="J1450" s="31">
        <v>-5921.85</v>
      </c>
      <c r="K1450" s="31">
        <v>-343.65</v>
      </c>
      <c r="L1450" s="31">
        <v>343.65</v>
      </c>
      <c r="M1450" s="31" t="s">
        <v>504</v>
      </c>
      <c r="N1450" s="31" t="s">
        <v>544</v>
      </c>
      <c r="P1450" s="65">
        <f t="shared" si="900"/>
        <v>30</v>
      </c>
      <c r="Q1450" t="str">
        <f t="shared" si="901"/>
        <v>Crédito</v>
      </c>
      <c r="R1450">
        <f t="shared" si="902"/>
        <v>28</v>
      </c>
      <c r="S1450">
        <f t="shared" si="903"/>
        <v>2</v>
      </c>
      <c r="T1450">
        <f t="shared" si="904"/>
        <v>2026</v>
      </c>
      <c r="U1450">
        <f t="shared" si="905"/>
        <v>29</v>
      </c>
      <c r="V1450">
        <f t="shared" si="906"/>
        <v>1</v>
      </c>
      <c r="W1450">
        <f t="shared" si="907"/>
        <v>2026</v>
      </c>
      <c r="X1450" s="59">
        <f t="shared" si="908"/>
        <v>5105.04</v>
      </c>
      <c r="Y1450" s="59">
        <f t="shared" si="909"/>
        <v>5921.85</v>
      </c>
      <c r="Z1450" t="str">
        <f t="shared" si="880"/>
        <v>Vigente</v>
      </c>
      <c r="AA1450" s="39">
        <v>46066</v>
      </c>
      <c r="AB1450" s="33">
        <f t="shared" si="910"/>
        <v>2</v>
      </c>
      <c r="AC1450" s="33">
        <f t="shared" si="911"/>
        <v>7</v>
      </c>
      <c r="AD1450" s="33">
        <f t="shared" si="881"/>
        <v>0</v>
      </c>
      <c r="AE1450" s="36">
        <f t="shared" si="882"/>
        <v>0</v>
      </c>
      <c r="AF1450" s="36">
        <f t="shared" si="883"/>
        <v>0</v>
      </c>
      <c r="AG1450" s="36">
        <f t="shared" si="884"/>
        <v>0</v>
      </c>
      <c r="AH1450" s="36">
        <f t="shared" si="885"/>
        <v>5105.04</v>
      </c>
    </row>
    <row r="1451" spans="1:34" x14ac:dyDescent="0.35">
      <c r="A1451" s="31" t="s">
        <v>1306</v>
      </c>
      <c r="B1451" s="31" t="s">
        <v>1307</v>
      </c>
      <c r="C1451" s="31" t="s">
        <v>801</v>
      </c>
      <c r="D1451" s="31" t="s">
        <v>1308</v>
      </c>
      <c r="E1451" s="30">
        <v>46050</v>
      </c>
      <c r="F1451" s="30">
        <v>46080</v>
      </c>
      <c r="G1451" s="31" t="s">
        <v>395</v>
      </c>
      <c r="H1451" s="31">
        <v>-50400</v>
      </c>
      <c r="I1451" s="31">
        <v>-8064</v>
      </c>
      <c r="J1451" s="31">
        <v>-58464</v>
      </c>
      <c r="K1451" s="31">
        <v>-58464</v>
      </c>
      <c r="L1451" s="31">
        <v>58464</v>
      </c>
      <c r="M1451" s="31" t="s">
        <v>504</v>
      </c>
      <c r="N1451" s="31" t="s">
        <v>544</v>
      </c>
      <c r="P1451" s="65">
        <f t="shared" si="900"/>
        <v>30</v>
      </c>
      <c r="Q1451" t="str">
        <f t="shared" si="901"/>
        <v>Crédito</v>
      </c>
      <c r="R1451">
        <f t="shared" si="902"/>
        <v>27</v>
      </c>
      <c r="S1451">
        <f t="shared" si="903"/>
        <v>2</v>
      </c>
      <c r="T1451">
        <f t="shared" si="904"/>
        <v>2026</v>
      </c>
      <c r="U1451">
        <f t="shared" si="905"/>
        <v>28</v>
      </c>
      <c r="V1451">
        <f t="shared" si="906"/>
        <v>1</v>
      </c>
      <c r="W1451">
        <f t="shared" si="907"/>
        <v>2026</v>
      </c>
      <c r="X1451" s="59">
        <f t="shared" si="908"/>
        <v>50400</v>
      </c>
      <c r="Y1451" s="59">
        <f t="shared" si="909"/>
        <v>58464</v>
      </c>
      <c r="Z1451" t="str">
        <f t="shared" si="880"/>
        <v>Vigente</v>
      </c>
      <c r="AA1451" s="39">
        <v>46066</v>
      </c>
      <c r="AB1451" s="33">
        <f t="shared" si="910"/>
        <v>2</v>
      </c>
      <c r="AC1451" s="33">
        <f t="shared" si="911"/>
        <v>7</v>
      </c>
      <c r="AD1451" s="33">
        <f t="shared" si="881"/>
        <v>0</v>
      </c>
      <c r="AE1451" s="36">
        <f t="shared" si="882"/>
        <v>0</v>
      </c>
      <c r="AF1451" s="36">
        <f t="shared" si="883"/>
        <v>0</v>
      </c>
      <c r="AG1451" s="36">
        <f t="shared" si="884"/>
        <v>0</v>
      </c>
      <c r="AH1451" s="36">
        <f t="shared" si="885"/>
        <v>50400</v>
      </c>
    </row>
    <row r="1452" spans="1:34" x14ac:dyDescent="0.35">
      <c r="A1452" s="31" t="s">
        <v>1282</v>
      </c>
      <c r="B1452" s="31" t="s">
        <v>1283</v>
      </c>
      <c r="C1452" s="31" t="s">
        <v>880</v>
      </c>
      <c r="D1452" s="31" t="s">
        <v>1284</v>
      </c>
      <c r="E1452" s="30">
        <v>46049</v>
      </c>
      <c r="F1452" s="30">
        <v>46079</v>
      </c>
      <c r="G1452" s="31" t="s">
        <v>401</v>
      </c>
      <c r="H1452" s="31">
        <v>-55996.92</v>
      </c>
      <c r="I1452" s="31">
        <v>-8959.51</v>
      </c>
      <c r="J1452" s="31">
        <v>-64956.43</v>
      </c>
      <c r="K1452" s="31">
        <v>-3758.4</v>
      </c>
      <c r="L1452" s="31">
        <v>3758.4</v>
      </c>
      <c r="M1452" s="31" t="s">
        <v>504</v>
      </c>
      <c r="N1452" s="31" t="s">
        <v>544</v>
      </c>
      <c r="P1452" s="65">
        <f t="shared" si="900"/>
        <v>30</v>
      </c>
      <c r="Q1452" t="str">
        <f t="shared" si="901"/>
        <v>Crédito</v>
      </c>
      <c r="R1452">
        <f t="shared" si="902"/>
        <v>26</v>
      </c>
      <c r="S1452">
        <f t="shared" si="903"/>
        <v>2</v>
      </c>
      <c r="T1452">
        <f t="shared" si="904"/>
        <v>2026</v>
      </c>
      <c r="U1452">
        <f t="shared" si="905"/>
        <v>27</v>
      </c>
      <c r="V1452">
        <f t="shared" si="906"/>
        <v>1</v>
      </c>
      <c r="W1452">
        <f t="shared" si="907"/>
        <v>2026</v>
      </c>
      <c r="X1452" s="59">
        <f t="shared" si="908"/>
        <v>55996.92</v>
      </c>
      <c r="Y1452" s="59">
        <f t="shared" si="909"/>
        <v>64956.43</v>
      </c>
      <c r="Z1452" t="str">
        <f t="shared" si="880"/>
        <v>Vigente</v>
      </c>
      <c r="AA1452" s="39">
        <v>46066</v>
      </c>
      <c r="AB1452" s="33">
        <f t="shared" si="910"/>
        <v>2</v>
      </c>
      <c r="AC1452" s="33">
        <f t="shared" si="911"/>
        <v>7</v>
      </c>
      <c r="AD1452" s="33">
        <f t="shared" si="881"/>
        <v>0</v>
      </c>
      <c r="AE1452" s="36">
        <f t="shared" si="882"/>
        <v>0</v>
      </c>
      <c r="AF1452" s="36">
        <f t="shared" si="883"/>
        <v>0</v>
      </c>
      <c r="AG1452" s="36">
        <f t="shared" si="884"/>
        <v>0</v>
      </c>
      <c r="AH1452" s="36">
        <f t="shared" si="885"/>
        <v>55996.92</v>
      </c>
    </row>
    <row r="1453" spans="1:34" x14ac:dyDescent="0.35">
      <c r="A1453" s="31" t="s">
        <v>1285</v>
      </c>
      <c r="B1453" s="31" t="s">
        <v>1286</v>
      </c>
      <c r="C1453" s="31" t="s">
        <v>880</v>
      </c>
      <c r="D1453" s="31" t="s">
        <v>1287</v>
      </c>
      <c r="E1453" s="30">
        <v>46049</v>
      </c>
      <c r="F1453" s="30">
        <v>46079</v>
      </c>
      <c r="G1453" s="31" t="s">
        <v>401</v>
      </c>
      <c r="H1453" s="31">
        <v>-78395.69</v>
      </c>
      <c r="I1453" s="31">
        <v>-12543.31</v>
      </c>
      <c r="J1453" s="31">
        <v>-90939</v>
      </c>
      <c r="K1453" s="31">
        <v>-5261.76</v>
      </c>
      <c r="L1453" s="31">
        <v>5261.76</v>
      </c>
      <c r="M1453" s="31" t="s">
        <v>504</v>
      </c>
      <c r="N1453" s="31" t="s">
        <v>544</v>
      </c>
      <c r="P1453" s="65">
        <f t="shared" si="900"/>
        <v>30</v>
      </c>
      <c r="Q1453" t="str">
        <f t="shared" si="901"/>
        <v>Crédito</v>
      </c>
      <c r="R1453">
        <f t="shared" si="902"/>
        <v>26</v>
      </c>
      <c r="S1453">
        <f t="shared" si="903"/>
        <v>2</v>
      </c>
      <c r="T1453">
        <f t="shared" si="904"/>
        <v>2026</v>
      </c>
      <c r="U1453">
        <f t="shared" si="905"/>
        <v>27</v>
      </c>
      <c r="V1453">
        <f t="shared" si="906"/>
        <v>1</v>
      </c>
      <c r="W1453">
        <f t="shared" si="907"/>
        <v>2026</v>
      </c>
      <c r="X1453" s="59">
        <f t="shared" si="908"/>
        <v>78395.69</v>
      </c>
      <c r="Y1453" s="59">
        <f t="shared" si="909"/>
        <v>90939</v>
      </c>
      <c r="Z1453" t="str">
        <f t="shared" si="880"/>
        <v>Vigente</v>
      </c>
      <c r="AA1453" s="39">
        <v>46066</v>
      </c>
      <c r="AB1453" s="33">
        <f t="shared" si="910"/>
        <v>2</v>
      </c>
      <c r="AC1453" s="33">
        <f t="shared" si="911"/>
        <v>7</v>
      </c>
      <c r="AD1453" s="33">
        <f t="shared" si="881"/>
        <v>0</v>
      </c>
      <c r="AE1453" s="36">
        <f t="shared" si="882"/>
        <v>0</v>
      </c>
      <c r="AF1453" s="36">
        <f t="shared" si="883"/>
        <v>0</v>
      </c>
      <c r="AG1453" s="36">
        <f t="shared" si="884"/>
        <v>0</v>
      </c>
      <c r="AH1453" s="36">
        <f t="shared" si="885"/>
        <v>78395.69</v>
      </c>
    </row>
    <row r="1454" spans="1:34" x14ac:dyDescent="0.35">
      <c r="A1454" s="31" t="s">
        <v>1288</v>
      </c>
      <c r="B1454" s="31" t="s">
        <v>1289</v>
      </c>
      <c r="C1454" s="31" t="s">
        <v>801</v>
      </c>
      <c r="D1454" s="31" t="s">
        <v>1290</v>
      </c>
      <c r="E1454" s="30">
        <v>46050</v>
      </c>
      <c r="F1454" s="30">
        <v>46080</v>
      </c>
      <c r="G1454" s="31" t="s">
        <v>395</v>
      </c>
      <c r="H1454" s="31">
        <v>-50400</v>
      </c>
      <c r="I1454" s="31">
        <v>-8064</v>
      </c>
      <c r="J1454" s="31">
        <v>-58464</v>
      </c>
      <c r="K1454" s="31">
        <v>-58464</v>
      </c>
      <c r="L1454" s="31">
        <v>58464</v>
      </c>
      <c r="M1454" s="31" t="s">
        <v>504</v>
      </c>
      <c r="N1454" s="31" t="s">
        <v>544</v>
      </c>
      <c r="P1454" s="65">
        <f t="shared" si="900"/>
        <v>30</v>
      </c>
      <c r="Q1454" t="str">
        <f t="shared" si="901"/>
        <v>Crédito</v>
      </c>
      <c r="R1454">
        <f t="shared" si="902"/>
        <v>27</v>
      </c>
      <c r="S1454">
        <f t="shared" si="903"/>
        <v>2</v>
      </c>
      <c r="T1454">
        <f t="shared" si="904"/>
        <v>2026</v>
      </c>
      <c r="U1454">
        <f t="shared" si="905"/>
        <v>28</v>
      </c>
      <c r="V1454">
        <f t="shared" si="906"/>
        <v>1</v>
      </c>
      <c r="W1454">
        <f t="shared" si="907"/>
        <v>2026</v>
      </c>
      <c r="X1454" s="59">
        <f t="shared" si="908"/>
        <v>50400</v>
      </c>
      <c r="Y1454" s="59">
        <f t="shared" si="909"/>
        <v>58464</v>
      </c>
      <c r="Z1454" t="str">
        <f t="shared" si="880"/>
        <v>Vigente</v>
      </c>
      <c r="AA1454" s="39">
        <v>46066</v>
      </c>
      <c r="AB1454" s="33">
        <f t="shared" si="910"/>
        <v>2</v>
      </c>
      <c r="AC1454" s="33">
        <f t="shared" si="911"/>
        <v>7</v>
      </c>
      <c r="AD1454" s="33">
        <f t="shared" si="881"/>
        <v>0</v>
      </c>
      <c r="AE1454" s="36">
        <f t="shared" si="882"/>
        <v>0</v>
      </c>
      <c r="AF1454" s="36">
        <f t="shared" si="883"/>
        <v>0</v>
      </c>
      <c r="AG1454" s="36">
        <f t="shared" si="884"/>
        <v>0</v>
      </c>
      <c r="AH1454" s="36">
        <f t="shared" si="885"/>
        <v>50400</v>
      </c>
    </row>
    <row r="1455" spans="1:34" x14ac:dyDescent="0.35">
      <c r="A1455" s="31" t="s">
        <v>1291</v>
      </c>
      <c r="B1455" s="31" t="s">
        <v>1292</v>
      </c>
      <c r="C1455" s="31" t="s">
        <v>546</v>
      </c>
      <c r="D1455" s="31" t="s">
        <v>1293</v>
      </c>
      <c r="E1455" s="30">
        <v>46051</v>
      </c>
      <c r="F1455" s="30">
        <v>46081</v>
      </c>
      <c r="G1455" s="31" t="s">
        <v>401</v>
      </c>
      <c r="H1455" s="31">
        <v>-8185.3</v>
      </c>
      <c r="I1455" s="31">
        <v>-1309.6500000000001</v>
      </c>
      <c r="J1455" s="31">
        <v>-9494.9500000000007</v>
      </c>
      <c r="K1455" s="31">
        <v>-551</v>
      </c>
      <c r="L1455" s="31">
        <v>551</v>
      </c>
      <c r="M1455" s="31" t="s">
        <v>504</v>
      </c>
      <c r="N1455" s="31" t="s">
        <v>544</v>
      </c>
      <c r="P1455" s="65">
        <f t="shared" si="900"/>
        <v>30</v>
      </c>
      <c r="Q1455" t="str">
        <f t="shared" si="901"/>
        <v>Crédito</v>
      </c>
      <c r="R1455">
        <f t="shared" si="902"/>
        <v>28</v>
      </c>
      <c r="S1455">
        <f t="shared" si="903"/>
        <v>2</v>
      </c>
      <c r="T1455">
        <f t="shared" si="904"/>
        <v>2026</v>
      </c>
      <c r="U1455">
        <f t="shared" si="905"/>
        <v>29</v>
      </c>
      <c r="V1455">
        <f t="shared" si="906"/>
        <v>1</v>
      </c>
      <c r="W1455">
        <f t="shared" si="907"/>
        <v>2026</v>
      </c>
      <c r="X1455" s="59">
        <f t="shared" si="908"/>
        <v>8185.3</v>
      </c>
      <c r="Y1455" s="59">
        <f t="shared" si="909"/>
        <v>9494.9500000000007</v>
      </c>
      <c r="Z1455" t="str">
        <f t="shared" si="880"/>
        <v>Vigente</v>
      </c>
      <c r="AA1455" s="39">
        <v>46066</v>
      </c>
      <c r="AB1455" s="33">
        <f t="shared" si="910"/>
        <v>2</v>
      </c>
      <c r="AC1455" s="33">
        <f t="shared" si="911"/>
        <v>7</v>
      </c>
      <c r="AD1455" s="33">
        <f t="shared" si="881"/>
        <v>0</v>
      </c>
      <c r="AE1455" s="36">
        <f t="shared" si="882"/>
        <v>0</v>
      </c>
      <c r="AF1455" s="36">
        <f t="shared" si="883"/>
        <v>0</v>
      </c>
      <c r="AG1455" s="36">
        <f t="shared" si="884"/>
        <v>0</v>
      </c>
      <c r="AH1455" s="36">
        <f t="shared" si="885"/>
        <v>8185.3</v>
      </c>
    </row>
    <row r="1456" spans="1:34" x14ac:dyDescent="0.35">
      <c r="A1456" s="31" t="s">
        <v>1294</v>
      </c>
      <c r="B1456" s="31" t="s">
        <v>1295</v>
      </c>
      <c r="C1456" s="31" t="s">
        <v>1296</v>
      </c>
      <c r="D1456" s="31" t="s">
        <v>1297</v>
      </c>
      <c r="E1456" s="30">
        <v>46045</v>
      </c>
      <c r="F1456" s="30">
        <v>46075</v>
      </c>
      <c r="G1456" s="31" t="s">
        <v>401</v>
      </c>
      <c r="H1456" s="31">
        <v>-34406.15</v>
      </c>
      <c r="I1456" s="31">
        <v>-5504.98</v>
      </c>
      <c r="J1456" s="31">
        <v>-39911.129999999997</v>
      </c>
      <c r="K1456" s="31">
        <v>-2282.88</v>
      </c>
      <c r="L1456" s="31">
        <v>2282.88</v>
      </c>
      <c r="M1456" s="31" t="s">
        <v>504</v>
      </c>
      <c r="N1456" s="31" t="s">
        <v>544</v>
      </c>
      <c r="P1456" s="65">
        <f t="shared" si="900"/>
        <v>30</v>
      </c>
      <c r="Q1456" t="str">
        <f t="shared" si="901"/>
        <v>Crédito</v>
      </c>
      <c r="R1456">
        <f t="shared" si="902"/>
        <v>22</v>
      </c>
      <c r="S1456">
        <f t="shared" si="903"/>
        <v>2</v>
      </c>
      <c r="T1456">
        <f t="shared" si="904"/>
        <v>2026</v>
      </c>
      <c r="U1456">
        <f t="shared" si="905"/>
        <v>23</v>
      </c>
      <c r="V1456">
        <f t="shared" si="906"/>
        <v>1</v>
      </c>
      <c r="W1456">
        <f t="shared" si="907"/>
        <v>2026</v>
      </c>
      <c r="X1456" s="59">
        <f t="shared" si="908"/>
        <v>34406.15</v>
      </c>
      <c r="Y1456" s="59">
        <f t="shared" si="909"/>
        <v>39911.129999999997</v>
      </c>
      <c r="Z1456" t="str">
        <f t="shared" si="880"/>
        <v>Vigente</v>
      </c>
      <c r="AA1456" s="39">
        <v>46066</v>
      </c>
      <c r="AB1456" s="33">
        <f t="shared" si="910"/>
        <v>2</v>
      </c>
      <c r="AC1456" s="33">
        <f t="shared" si="911"/>
        <v>7</v>
      </c>
      <c r="AD1456" s="33">
        <f t="shared" si="881"/>
        <v>0</v>
      </c>
      <c r="AE1456" s="36">
        <f t="shared" si="882"/>
        <v>0</v>
      </c>
      <c r="AF1456" s="36">
        <f t="shared" si="883"/>
        <v>0</v>
      </c>
      <c r="AG1456" s="36">
        <f t="shared" si="884"/>
        <v>0</v>
      </c>
      <c r="AH1456" s="36">
        <f t="shared" si="885"/>
        <v>34406.15</v>
      </c>
    </row>
    <row r="1457" spans="1:34" x14ac:dyDescent="0.35">
      <c r="A1457" s="31" t="s">
        <v>1213</v>
      </c>
      <c r="B1457" s="31" t="s">
        <v>1214</v>
      </c>
      <c r="C1457" s="31" t="s">
        <v>546</v>
      </c>
      <c r="D1457" s="31" t="s">
        <v>1215</v>
      </c>
      <c r="E1457" s="30">
        <v>46045</v>
      </c>
      <c r="F1457" s="30">
        <v>46075</v>
      </c>
      <c r="G1457" s="31" t="s">
        <v>401</v>
      </c>
      <c r="H1457" s="31">
        <v>-117484.42</v>
      </c>
      <c r="I1457" s="31"/>
      <c r="J1457" s="31">
        <v>-117484.42</v>
      </c>
      <c r="K1457" s="31">
        <v>-6720</v>
      </c>
      <c r="L1457" s="31">
        <v>6720</v>
      </c>
      <c r="M1457" s="31" t="s">
        <v>504</v>
      </c>
      <c r="N1457" s="31" t="s">
        <v>544</v>
      </c>
      <c r="P1457" s="65">
        <f t="shared" si="900"/>
        <v>30</v>
      </c>
      <c r="Q1457" t="str">
        <f t="shared" si="901"/>
        <v>Crédito</v>
      </c>
      <c r="R1457">
        <f t="shared" si="902"/>
        <v>22</v>
      </c>
      <c r="S1457">
        <f t="shared" si="903"/>
        <v>2</v>
      </c>
      <c r="T1457">
        <f t="shared" si="904"/>
        <v>2026</v>
      </c>
      <c r="U1457">
        <f t="shared" si="905"/>
        <v>23</v>
      </c>
      <c r="V1457">
        <f t="shared" si="906"/>
        <v>1</v>
      </c>
      <c r="W1457">
        <f t="shared" si="907"/>
        <v>2026</v>
      </c>
      <c r="X1457" s="59">
        <f t="shared" si="908"/>
        <v>117484.42</v>
      </c>
      <c r="Y1457" s="59">
        <f t="shared" si="909"/>
        <v>117484.42</v>
      </c>
      <c r="Z1457" t="str">
        <f t="shared" si="880"/>
        <v>Vigente</v>
      </c>
      <c r="AA1457" s="39">
        <v>46066</v>
      </c>
      <c r="AB1457" s="33">
        <f t="shared" si="910"/>
        <v>2</v>
      </c>
      <c r="AC1457" s="33">
        <f t="shared" si="911"/>
        <v>7</v>
      </c>
      <c r="AD1457" s="33">
        <f t="shared" si="881"/>
        <v>0</v>
      </c>
      <c r="AE1457" s="36">
        <f t="shared" si="882"/>
        <v>0</v>
      </c>
      <c r="AF1457" s="36">
        <f t="shared" si="883"/>
        <v>0</v>
      </c>
      <c r="AG1457" s="36">
        <f t="shared" si="884"/>
        <v>0</v>
      </c>
      <c r="AH1457" s="36">
        <f t="shared" si="885"/>
        <v>117484.42</v>
      </c>
    </row>
    <row r="1458" spans="1:34" x14ac:dyDescent="0.35">
      <c r="A1458" s="31" t="s">
        <v>1216</v>
      </c>
      <c r="B1458" s="31" t="s">
        <v>1217</v>
      </c>
      <c r="C1458" s="31" t="s">
        <v>546</v>
      </c>
      <c r="D1458" s="31" t="s">
        <v>1218</v>
      </c>
      <c r="E1458" s="30">
        <v>46045</v>
      </c>
      <c r="F1458" s="30">
        <v>46075</v>
      </c>
      <c r="G1458" s="31" t="s">
        <v>401</v>
      </c>
      <c r="H1458" s="31">
        <v>-201926.34</v>
      </c>
      <c r="I1458" s="31"/>
      <c r="J1458" s="31">
        <v>-201926.34</v>
      </c>
      <c r="K1458" s="31">
        <v>-11550</v>
      </c>
      <c r="L1458" s="31">
        <v>11550</v>
      </c>
      <c r="M1458" s="31" t="s">
        <v>504</v>
      </c>
      <c r="N1458" s="31" t="s">
        <v>544</v>
      </c>
      <c r="P1458" s="65">
        <f t="shared" si="900"/>
        <v>30</v>
      </c>
      <c r="Q1458" t="str">
        <f t="shared" si="901"/>
        <v>Crédito</v>
      </c>
      <c r="R1458">
        <f t="shared" si="902"/>
        <v>22</v>
      </c>
      <c r="S1458">
        <f t="shared" si="903"/>
        <v>2</v>
      </c>
      <c r="T1458">
        <f t="shared" si="904"/>
        <v>2026</v>
      </c>
      <c r="U1458">
        <f t="shared" si="905"/>
        <v>23</v>
      </c>
      <c r="V1458">
        <f t="shared" si="906"/>
        <v>1</v>
      </c>
      <c r="W1458">
        <f t="shared" si="907"/>
        <v>2026</v>
      </c>
      <c r="X1458" s="59">
        <f t="shared" si="908"/>
        <v>201926.34</v>
      </c>
      <c r="Y1458" s="59">
        <f t="shared" si="909"/>
        <v>201926.34</v>
      </c>
      <c r="Z1458" t="str">
        <f t="shared" si="880"/>
        <v>Vigente</v>
      </c>
      <c r="AA1458" s="39">
        <v>46066</v>
      </c>
      <c r="AB1458" s="33">
        <f t="shared" si="910"/>
        <v>2</v>
      </c>
      <c r="AC1458" s="33">
        <f t="shared" si="911"/>
        <v>7</v>
      </c>
      <c r="AD1458" s="33">
        <f t="shared" si="881"/>
        <v>0</v>
      </c>
      <c r="AE1458" s="36">
        <f t="shared" si="882"/>
        <v>0</v>
      </c>
      <c r="AF1458" s="36">
        <f t="shared" si="883"/>
        <v>0</v>
      </c>
      <c r="AG1458" s="36">
        <f t="shared" si="884"/>
        <v>0</v>
      </c>
      <c r="AH1458" s="36">
        <f t="shared" si="885"/>
        <v>201926.34</v>
      </c>
    </row>
    <row r="1459" spans="1:34" x14ac:dyDescent="0.35">
      <c r="A1459" s="31" t="s">
        <v>1219</v>
      </c>
      <c r="B1459" s="31" t="s">
        <v>1220</v>
      </c>
      <c r="C1459" s="31" t="s">
        <v>830</v>
      </c>
      <c r="D1459" s="31" t="s">
        <v>1221</v>
      </c>
      <c r="E1459" s="30">
        <v>46037</v>
      </c>
      <c r="F1459" s="30">
        <v>46067</v>
      </c>
      <c r="G1459" s="31" t="s">
        <v>401</v>
      </c>
      <c r="H1459" s="31">
        <v>-30733.81</v>
      </c>
      <c r="I1459" s="31">
        <v>-4917.41</v>
      </c>
      <c r="J1459" s="31">
        <v>-35651.22</v>
      </c>
      <c r="K1459" s="31">
        <v>-2001</v>
      </c>
      <c r="L1459" s="31">
        <v>2001</v>
      </c>
      <c r="M1459" s="31" t="s">
        <v>504</v>
      </c>
      <c r="N1459" s="31" t="s">
        <v>544</v>
      </c>
      <c r="P1459" s="65">
        <f t="shared" si="900"/>
        <v>30</v>
      </c>
      <c r="Q1459" t="str">
        <f t="shared" si="901"/>
        <v>Crédito</v>
      </c>
      <c r="R1459">
        <f t="shared" si="902"/>
        <v>14</v>
      </c>
      <c r="S1459">
        <f t="shared" si="903"/>
        <v>2</v>
      </c>
      <c r="T1459">
        <f t="shared" si="904"/>
        <v>2026</v>
      </c>
      <c r="U1459">
        <f t="shared" si="905"/>
        <v>15</v>
      </c>
      <c r="V1459">
        <f t="shared" si="906"/>
        <v>1</v>
      </c>
      <c r="W1459">
        <f t="shared" si="907"/>
        <v>2026</v>
      </c>
      <c r="X1459" s="59">
        <f t="shared" si="908"/>
        <v>30733.81</v>
      </c>
      <c r="Y1459" s="59">
        <f t="shared" si="909"/>
        <v>35651.22</v>
      </c>
      <c r="Z1459" t="str">
        <f t="shared" si="880"/>
        <v>Vigente</v>
      </c>
      <c r="AA1459" s="39">
        <v>46066</v>
      </c>
      <c r="AB1459" s="33">
        <f t="shared" si="910"/>
        <v>2</v>
      </c>
      <c r="AC1459" s="33">
        <f t="shared" si="911"/>
        <v>7</v>
      </c>
      <c r="AD1459" s="33">
        <f t="shared" si="881"/>
        <v>0</v>
      </c>
      <c r="AE1459" s="36">
        <f t="shared" si="882"/>
        <v>0</v>
      </c>
      <c r="AF1459" s="36">
        <f t="shared" si="883"/>
        <v>0</v>
      </c>
      <c r="AG1459" s="36">
        <f t="shared" si="884"/>
        <v>0</v>
      </c>
      <c r="AH1459" s="36">
        <f t="shared" si="885"/>
        <v>30733.81</v>
      </c>
    </row>
    <row r="1460" spans="1:34" x14ac:dyDescent="0.35">
      <c r="A1460" s="31" t="s">
        <v>1225</v>
      </c>
      <c r="B1460" s="31" t="s">
        <v>1226</v>
      </c>
      <c r="C1460" s="31" t="s">
        <v>548</v>
      </c>
      <c r="D1460" s="31" t="s">
        <v>1227</v>
      </c>
      <c r="E1460" s="30">
        <v>46034</v>
      </c>
      <c r="F1460" s="30">
        <v>46054</v>
      </c>
      <c r="G1460" s="31" t="s">
        <v>395</v>
      </c>
      <c r="H1460" s="31">
        <v>-63000</v>
      </c>
      <c r="I1460" s="31">
        <v>-10080</v>
      </c>
      <c r="J1460" s="31">
        <v>-73080</v>
      </c>
      <c r="K1460" s="31">
        <v>-73080</v>
      </c>
      <c r="L1460" s="31">
        <v>73080</v>
      </c>
      <c r="M1460" s="31" t="s">
        <v>504</v>
      </c>
      <c r="N1460" s="31" t="s">
        <v>544</v>
      </c>
      <c r="P1460" s="65">
        <f t="shared" si="900"/>
        <v>20</v>
      </c>
      <c r="Q1460" t="str">
        <f t="shared" si="901"/>
        <v>Crédito</v>
      </c>
      <c r="R1460">
        <f t="shared" si="902"/>
        <v>1</v>
      </c>
      <c r="S1460">
        <f t="shared" si="903"/>
        <v>2</v>
      </c>
      <c r="T1460">
        <f t="shared" si="904"/>
        <v>2026</v>
      </c>
      <c r="U1460">
        <f t="shared" si="905"/>
        <v>12</v>
      </c>
      <c r="V1460">
        <f t="shared" si="906"/>
        <v>1</v>
      </c>
      <c r="W1460">
        <f t="shared" si="907"/>
        <v>2026</v>
      </c>
      <c r="X1460" s="59">
        <f t="shared" si="908"/>
        <v>63000</v>
      </c>
      <c r="Y1460" s="59">
        <f t="shared" si="909"/>
        <v>73080</v>
      </c>
      <c r="Z1460" t="str">
        <f t="shared" si="880"/>
        <v>Vencido</v>
      </c>
      <c r="AA1460" s="39">
        <v>46066</v>
      </c>
      <c r="AB1460" s="33">
        <f t="shared" si="910"/>
        <v>2</v>
      </c>
      <c r="AC1460" s="33">
        <f t="shared" si="911"/>
        <v>7</v>
      </c>
      <c r="AD1460" s="33">
        <f t="shared" si="881"/>
        <v>13</v>
      </c>
      <c r="AE1460" s="36">
        <f t="shared" si="882"/>
        <v>63000</v>
      </c>
      <c r="AF1460" s="36">
        <f t="shared" si="883"/>
        <v>0</v>
      </c>
      <c r="AG1460" s="36">
        <f t="shared" si="884"/>
        <v>0</v>
      </c>
      <c r="AH1460" s="36">
        <f t="shared" si="885"/>
        <v>0</v>
      </c>
    </row>
    <row r="1461" spans="1:34" x14ac:dyDescent="0.35">
      <c r="A1461" s="31" t="s">
        <v>1228</v>
      </c>
      <c r="B1461" s="31" t="s">
        <v>1229</v>
      </c>
      <c r="C1461" s="31" t="s">
        <v>547</v>
      </c>
      <c r="D1461" s="31" t="s">
        <v>1230</v>
      </c>
      <c r="E1461" s="30">
        <v>46041</v>
      </c>
      <c r="F1461" s="30">
        <v>46071</v>
      </c>
      <c r="G1461" s="31" t="s">
        <v>401</v>
      </c>
      <c r="H1461" s="31">
        <v>-2334.64</v>
      </c>
      <c r="I1461" s="31">
        <v>-373.54</v>
      </c>
      <c r="J1461" s="31">
        <v>-2708.18</v>
      </c>
      <c r="K1461" s="31">
        <v>-153.12</v>
      </c>
      <c r="L1461" s="31">
        <v>153.12</v>
      </c>
      <c r="M1461" s="31" t="s">
        <v>504</v>
      </c>
      <c r="N1461" s="31" t="s">
        <v>544</v>
      </c>
      <c r="P1461" s="65">
        <f t="shared" si="900"/>
        <v>30</v>
      </c>
      <c r="Q1461" t="str">
        <f t="shared" si="901"/>
        <v>Crédito</v>
      </c>
      <c r="R1461">
        <f t="shared" si="902"/>
        <v>18</v>
      </c>
      <c r="S1461">
        <f t="shared" si="903"/>
        <v>2</v>
      </c>
      <c r="T1461">
        <f t="shared" si="904"/>
        <v>2026</v>
      </c>
      <c r="U1461">
        <f t="shared" si="905"/>
        <v>19</v>
      </c>
      <c r="V1461">
        <f t="shared" si="906"/>
        <v>1</v>
      </c>
      <c r="W1461">
        <f t="shared" si="907"/>
        <v>2026</v>
      </c>
      <c r="X1461" s="59">
        <f t="shared" si="908"/>
        <v>2334.64</v>
      </c>
      <c r="Y1461" s="59">
        <f t="shared" si="909"/>
        <v>2708.18</v>
      </c>
      <c r="Z1461" t="str">
        <f t="shared" si="880"/>
        <v>Vigente</v>
      </c>
      <c r="AA1461" s="39">
        <v>46066</v>
      </c>
      <c r="AB1461" s="33">
        <f t="shared" si="910"/>
        <v>2</v>
      </c>
      <c r="AC1461" s="33">
        <f t="shared" si="911"/>
        <v>7</v>
      </c>
      <c r="AD1461" s="33">
        <f t="shared" si="881"/>
        <v>0</v>
      </c>
      <c r="AE1461" s="36">
        <f t="shared" si="882"/>
        <v>0</v>
      </c>
      <c r="AF1461" s="36">
        <f t="shared" si="883"/>
        <v>0</v>
      </c>
      <c r="AG1461" s="36">
        <f t="shared" si="884"/>
        <v>0</v>
      </c>
      <c r="AH1461" s="36">
        <f t="shared" si="885"/>
        <v>2334.64</v>
      </c>
    </row>
    <row r="1462" spans="1:34" x14ac:dyDescent="0.35">
      <c r="A1462" s="31" t="s">
        <v>1231</v>
      </c>
      <c r="B1462" s="31" t="s">
        <v>1232</v>
      </c>
      <c r="C1462" s="31" t="s">
        <v>547</v>
      </c>
      <c r="D1462" s="31" t="s">
        <v>1233</v>
      </c>
      <c r="E1462" s="30">
        <v>46041</v>
      </c>
      <c r="F1462" s="30">
        <v>46071</v>
      </c>
      <c r="G1462" s="31" t="s">
        <v>401</v>
      </c>
      <c r="H1462" s="31">
        <v>-7782.15</v>
      </c>
      <c r="I1462" s="31">
        <v>-1245.1400000000001</v>
      </c>
      <c r="J1462" s="31">
        <v>-9027.2900000000009</v>
      </c>
      <c r="K1462" s="31">
        <v>-510.4</v>
      </c>
      <c r="L1462" s="31">
        <v>510.4</v>
      </c>
      <c r="M1462" s="31" t="s">
        <v>504</v>
      </c>
      <c r="N1462" s="31" t="s">
        <v>544</v>
      </c>
      <c r="P1462" s="65">
        <f t="shared" si="900"/>
        <v>30</v>
      </c>
      <c r="Q1462" t="str">
        <f t="shared" si="901"/>
        <v>Crédito</v>
      </c>
      <c r="R1462">
        <f t="shared" si="902"/>
        <v>18</v>
      </c>
      <c r="S1462">
        <f t="shared" si="903"/>
        <v>2</v>
      </c>
      <c r="T1462">
        <f t="shared" si="904"/>
        <v>2026</v>
      </c>
      <c r="U1462">
        <f t="shared" si="905"/>
        <v>19</v>
      </c>
      <c r="V1462">
        <f t="shared" si="906"/>
        <v>1</v>
      </c>
      <c r="W1462">
        <f t="shared" si="907"/>
        <v>2026</v>
      </c>
      <c r="X1462" s="59">
        <f t="shared" si="908"/>
        <v>7782.15</v>
      </c>
      <c r="Y1462" s="59">
        <f t="shared" si="909"/>
        <v>9027.2900000000009</v>
      </c>
      <c r="Z1462" t="str">
        <f t="shared" si="880"/>
        <v>Vigente</v>
      </c>
      <c r="AA1462" s="39">
        <v>46066</v>
      </c>
      <c r="AB1462" s="33">
        <f t="shared" si="910"/>
        <v>2</v>
      </c>
      <c r="AC1462" s="33">
        <f t="shared" si="911"/>
        <v>7</v>
      </c>
      <c r="AD1462" s="33">
        <f t="shared" si="881"/>
        <v>0</v>
      </c>
      <c r="AE1462" s="36">
        <f t="shared" si="882"/>
        <v>0</v>
      </c>
      <c r="AF1462" s="36">
        <f t="shared" si="883"/>
        <v>0</v>
      </c>
      <c r="AG1462" s="36">
        <f t="shared" si="884"/>
        <v>0</v>
      </c>
      <c r="AH1462" s="36">
        <f t="shared" si="885"/>
        <v>7782.15</v>
      </c>
    </row>
    <row r="1463" spans="1:34" x14ac:dyDescent="0.35">
      <c r="A1463" s="31" t="s">
        <v>1234</v>
      </c>
      <c r="B1463" s="31" t="s">
        <v>1235</v>
      </c>
      <c r="C1463" s="31" t="s">
        <v>834</v>
      </c>
      <c r="D1463" s="31" t="s">
        <v>1236</v>
      </c>
      <c r="E1463" s="30">
        <v>46035</v>
      </c>
      <c r="F1463" s="30">
        <v>46065</v>
      </c>
      <c r="G1463" s="31" t="s">
        <v>401</v>
      </c>
      <c r="H1463" s="31">
        <v>-32233.5</v>
      </c>
      <c r="I1463" s="31">
        <v>-5157.3599999999997</v>
      </c>
      <c r="J1463" s="31">
        <v>-37390.86</v>
      </c>
      <c r="K1463" s="31">
        <v>-2088</v>
      </c>
      <c r="L1463" s="31">
        <v>2088</v>
      </c>
      <c r="M1463" s="31" t="s">
        <v>504</v>
      </c>
      <c r="N1463" s="31" t="s">
        <v>544</v>
      </c>
      <c r="P1463" s="65">
        <f t="shared" si="900"/>
        <v>30</v>
      </c>
      <c r="Q1463" t="str">
        <f t="shared" si="901"/>
        <v>Crédito</v>
      </c>
      <c r="R1463">
        <f t="shared" si="902"/>
        <v>12</v>
      </c>
      <c r="S1463">
        <f t="shared" si="903"/>
        <v>2</v>
      </c>
      <c r="T1463">
        <f t="shared" si="904"/>
        <v>2026</v>
      </c>
      <c r="U1463">
        <f t="shared" si="905"/>
        <v>13</v>
      </c>
      <c r="V1463">
        <f t="shared" si="906"/>
        <v>1</v>
      </c>
      <c r="W1463">
        <f t="shared" si="907"/>
        <v>2026</v>
      </c>
      <c r="X1463" s="59">
        <f t="shared" si="908"/>
        <v>32233.5</v>
      </c>
      <c r="Y1463" s="59">
        <f t="shared" si="909"/>
        <v>37390.86</v>
      </c>
      <c r="Z1463" t="str">
        <f t="shared" si="880"/>
        <v>Vencido</v>
      </c>
      <c r="AA1463" s="39">
        <v>46066</v>
      </c>
      <c r="AB1463" s="33">
        <f t="shared" si="910"/>
        <v>2</v>
      </c>
      <c r="AC1463" s="33">
        <f t="shared" si="911"/>
        <v>7</v>
      </c>
      <c r="AD1463" s="33">
        <f t="shared" si="881"/>
        <v>2</v>
      </c>
      <c r="AE1463" s="36">
        <f t="shared" si="882"/>
        <v>32233.5</v>
      </c>
      <c r="AF1463" s="36">
        <f t="shared" si="883"/>
        <v>0</v>
      </c>
      <c r="AG1463" s="36">
        <f t="shared" si="884"/>
        <v>0</v>
      </c>
      <c r="AH1463" s="36">
        <f t="shared" si="885"/>
        <v>0</v>
      </c>
    </row>
    <row r="1464" spans="1:34" x14ac:dyDescent="0.35">
      <c r="A1464" s="31" t="s">
        <v>1237</v>
      </c>
      <c r="B1464" s="31" t="s">
        <v>1238</v>
      </c>
      <c r="C1464" s="31" t="s">
        <v>830</v>
      </c>
      <c r="D1464" s="31" t="s">
        <v>1239</v>
      </c>
      <c r="E1464" s="30">
        <v>46036</v>
      </c>
      <c r="F1464" s="30">
        <v>46066</v>
      </c>
      <c r="G1464" s="31" t="s">
        <v>401</v>
      </c>
      <c r="H1464" s="31">
        <v>-30798.15</v>
      </c>
      <c r="I1464" s="31">
        <v>-4927.7</v>
      </c>
      <c r="J1464" s="31">
        <v>-35725.85</v>
      </c>
      <c r="K1464" s="31">
        <v>-2001</v>
      </c>
      <c r="L1464" s="31">
        <v>2001</v>
      </c>
      <c r="M1464" s="31" t="s">
        <v>504</v>
      </c>
      <c r="N1464" s="31" t="s">
        <v>544</v>
      </c>
      <c r="P1464" s="65">
        <f t="shared" si="900"/>
        <v>30</v>
      </c>
      <c r="Q1464" t="str">
        <f t="shared" si="901"/>
        <v>Crédito</v>
      </c>
      <c r="R1464">
        <f t="shared" si="902"/>
        <v>13</v>
      </c>
      <c r="S1464">
        <f t="shared" si="903"/>
        <v>2</v>
      </c>
      <c r="T1464">
        <f t="shared" si="904"/>
        <v>2026</v>
      </c>
      <c r="U1464">
        <f t="shared" si="905"/>
        <v>14</v>
      </c>
      <c r="V1464">
        <f t="shared" si="906"/>
        <v>1</v>
      </c>
      <c r="W1464">
        <f t="shared" si="907"/>
        <v>2026</v>
      </c>
      <c r="X1464" s="59">
        <f t="shared" si="908"/>
        <v>30798.15</v>
      </c>
      <c r="Y1464" s="59">
        <f t="shared" si="909"/>
        <v>35725.85</v>
      </c>
      <c r="Z1464" t="str">
        <f t="shared" si="880"/>
        <v>Vencido</v>
      </c>
      <c r="AA1464" s="39">
        <v>46066</v>
      </c>
      <c r="AB1464" s="33">
        <f t="shared" si="910"/>
        <v>2</v>
      </c>
      <c r="AC1464" s="33">
        <f t="shared" si="911"/>
        <v>7</v>
      </c>
      <c r="AD1464" s="33">
        <f t="shared" si="881"/>
        <v>1</v>
      </c>
      <c r="AE1464" s="36">
        <f t="shared" si="882"/>
        <v>30798.15</v>
      </c>
      <c r="AF1464" s="36">
        <f t="shared" si="883"/>
        <v>0</v>
      </c>
      <c r="AG1464" s="36">
        <f t="shared" si="884"/>
        <v>0</v>
      </c>
      <c r="AH1464" s="36">
        <f t="shared" si="885"/>
        <v>0</v>
      </c>
    </row>
    <row r="1465" spans="1:34" x14ac:dyDescent="0.35">
      <c r="A1465" s="31" t="s">
        <v>1252</v>
      </c>
      <c r="B1465" s="31" t="s">
        <v>1253</v>
      </c>
      <c r="C1465" s="31" t="s">
        <v>834</v>
      </c>
      <c r="D1465" s="31" t="s">
        <v>1254</v>
      </c>
      <c r="E1465" s="30">
        <v>46035</v>
      </c>
      <c r="F1465" s="30">
        <v>46065</v>
      </c>
      <c r="G1465" s="31" t="s">
        <v>401</v>
      </c>
      <c r="H1465" s="31">
        <v>-32233.5</v>
      </c>
      <c r="I1465" s="31">
        <v>-5157.3599999999997</v>
      </c>
      <c r="J1465" s="31">
        <v>-37390.86</v>
      </c>
      <c r="K1465" s="31">
        <v>-2088</v>
      </c>
      <c r="L1465" s="31">
        <v>2088</v>
      </c>
      <c r="M1465" s="31" t="s">
        <v>504</v>
      </c>
      <c r="N1465" s="31" t="s">
        <v>544</v>
      </c>
      <c r="P1465" s="65">
        <f t="shared" si="900"/>
        <v>30</v>
      </c>
      <c r="Q1465" t="str">
        <f t="shared" si="901"/>
        <v>Crédito</v>
      </c>
      <c r="R1465">
        <f t="shared" si="902"/>
        <v>12</v>
      </c>
      <c r="S1465">
        <f t="shared" si="903"/>
        <v>2</v>
      </c>
      <c r="T1465">
        <f t="shared" si="904"/>
        <v>2026</v>
      </c>
      <c r="U1465">
        <f t="shared" si="905"/>
        <v>13</v>
      </c>
      <c r="V1465">
        <f t="shared" si="906"/>
        <v>1</v>
      </c>
      <c r="W1465">
        <f t="shared" si="907"/>
        <v>2026</v>
      </c>
      <c r="X1465" s="59">
        <f t="shared" si="908"/>
        <v>32233.5</v>
      </c>
      <c r="Y1465" s="59">
        <f t="shared" si="909"/>
        <v>37390.86</v>
      </c>
      <c r="Z1465" t="str">
        <f t="shared" si="880"/>
        <v>Vencido</v>
      </c>
      <c r="AA1465" s="39">
        <v>46066</v>
      </c>
      <c r="AB1465" s="33">
        <f t="shared" si="910"/>
        <v>2</v>
      </c>
      <c r="AC1465" s="33">
        <f t="shared" si="911"/>
        <v>7</v>
      </c>
      <c r="AD1465" s="33">
        <f t="shared" si="881"/>
        <v>2</v>
      </c>
      <c r="AE1465" s="36">
        <f t="shared" si="882"/>
        <v>32233.5</v>
      </c>
      <c r="AF1465" s="36">
        <f t="shared" si="883"/>
        <v>0</v>
      </c>
      <c r="AG1465" s="36">
        <f t="shared" si="884"/>
        <v>0</v>
      </c>
      <c r="AH1465" s="36">
        <f t="shared" si="885"/>
        <v>0</v>
      </c>
    </row>
    <row r="1466" spans="1:34" x14ac:dyDescent="0.35">
      <c r="A1466" s="31" t="s">
        <v>1175</v>
      </c>
      <c r="B1466" s="31" t="s">
        <v>1176</v>
      </c>
      <c r="C1466" s="31" t="s">
        <v>562</v>
      </c>
      <c r="D1466" s="31" t="s">
        <v>1177</v>
      </c>
      <c r="E1466" s="30">
        <v>46028</v>
      </c>
      <c r="F1466" s="30">
        <v>46058</v>
      </c>
      <c r="G1466" s="31" t="s">
        <v>401</v>
      </c>
      <c r="H1466" s="31">
        <v>-339919.5</v>
      </c>
      <c r="I1466" s="31">
        <v>-54387.12</v>
      </c>
      <c r="J1466" s="31">
        <v>-394306.62</v>
      </c>
      <c r="K1466" s="31">
        <v>-22040</v>
      </c>
      <c r="L1466" s="31">
        <v>22040</v>
      </c>
      <c r="M1466" s="31" t="s">
        <v>504</v>
      </c>
      <c r="N1466" s="31" t="s">
        <v>544</v>
      </c>
      <c r="P1466" s="65">
        <f t="shared" si="900"/>
        <v>30</v>
      </c>
      <c r="Q1466" t="str">
        <f t="shared" si="901"/>
        <v>Crédito</v>
      </c>
      <c r="R1466">
        <f t="shared" si="902"/>
        <v>5</v>
      </c>
      <c r="S1466">
        <f t="shared" si="903"/>
        <v>2</v>
      </c>
      <c r="T1466">
        <f t="shared" si="904"/>
        <v>2026</v>
      </c>
      <c r="U1466">
        <f t="shared" si="905"/>
        <v>6</v>
      </c>
      <c r="V1466">
        <f t="shared" si="906"/>
        <v>1</v>
      </c>
      <c r="W1466">
        <f t="shared" si="907"/>
        <v>2026</v>
      </c>
      <c r="X1466" s="59">
        <f t="shared" si="908"/>
        <v>339919.5</v>
      </c>
      <c r="Y1466" s="59">
        <f t="shared" si="909"/>
        <v>394306.62</v>
      </c>
      <c r="Z1466" t="str">
        <f t="shared" si="880"/>
        <v>Vencido</v>
      </c>
      <c r="AA1466" s="39">
        <v>46066</v>
      </c>
      <c r="AB1466" s="33">
        <f t="shared" si="910"/>
        <v>2</v>
      </c>
      <c r="AC1466" s="33">
        <f t="shared" si="911"/>
        <v>7</v>
      </c>
      <c r="AD1466" s="33">
        <f t="shared" si="881"/>
        <v>9</v>
      </c>
      <c r="AE1466" s="36">
        <f t="shared" si="882"/>
        <v>339919.5</v>
      </c>
      <c r="AF1466" s="36">
        <f t="shared" si="883"/>
        <v>0</v>
      </c>
      <c r="AG1466" s="36">
        <f t="shared" si="884"/>
        <v>0</v>
      </c>
      <c r="AH1466" s="36">
        <f t="shared" si="885"/>
        <v>0</v>
      </c>
    </row>
    <row r="1467" spans="1:34" x14ac:dyDescent="0.35">
      <c r="A1467" s="31" t="s">
        <v>1178</v>
      </c>
      <c r="B1467" s="31" t="s">
        <v>1179</v>
      </c>
      <c r="C1467" s="31" t="s">
        <v>834</v>
      </c>
      <c r="D1467" s="31" t="s">
        <v>1180</v>
      </c>
      <c r="E1467" s="30">
        <v>46036</v>
      </c>
      <c r="F1467" s="30">
        <v>46066</v>
      </c>
      <c r="G1467" s="31" t="s">
        <v>401</v>
      </c>
      <c r="H1467" s="31">
        <v>-64274.400000000001</v>
      </c>
      <c r="I1467" s="31">
        <v>-10283.9</v>
      </c>
      <c r="J1467" s="31">
        <v>-74558.3</v>
      </c>
      <c r="K1467" s="31">
        <v>-4176</v>
      </c>
      <c r="L1467" s="31">
        <v>4176</v>
      </c>
      <c r="M1467" s="31" t="s">
        <v>504</v>
      </c>
      <c r="N1467" s="31" t="s">
        <v>544</v>
      </c>
      <c r="P1467" s="65">
        <f t="shared" si="900"/>
        <v>30</v>
      </c>
      <c r="Q1467" t="str">
        <f t="shared" si="901"/>
        <v>Crédito</v>
      </c>
      <c r="R1467">
        <f t="shared" si="902"/>
        <v>13</v>
      </c>
      <c r="S1467">
        <f t="shared" si="903"/>
        <v>2</v>
      </c>
      <c r="T1467">
        <f t="shared" si="904"/>
        <v>2026</v>
      </c>
      <c r="U1467">
        <f t="shared" si="905"/>
        <v>14</v>
      </c>
      <c r="V1467">
        <f t="shared" si="906"/>
        <v>1</v>
      </c>
      <c r="W1467">
        <f t="shared" si="907"/>
        <v>2026</v>
      </c>
      <c r="X1467" s="59">
        <f t="shared" si="908"/>
        <v>64274.400000000001</v>
      </c>
      <c r="Y1467" s="59">
        <f t="shared" si="909"/>
        <v>74558.3</v>
      </c>
      <c r="Z1467" t="str">
        <f t="shared" si="880"/>
        <v>Vencido</v>
      </c>
      <c r="AA1467" s="39">
        <v>46066</v>
      </c>
      <c r="AB1467" s="33">
        <f t="shared" si="910"/>
        <v>2</v>
      </c>
      <c r="AC1467" s="33">
        <f t="shared" si="911"/>
        <v>7</v>
      </c>
      <c r="AD1467" s="33">
        <f t="shared" si="881"/>
        <v>1</v>
      </c>
      <c r="AE1467" s="36">
        <f t="shared" si="882"/>
        <v>64274.400000000001</v>
      </c>
      <c r="AF1467" s="36">
        <f t="shared" si="883"/>
        <v>0</v>
      </c>
      <c r="AG1467" s="36">
        <f t="shared" si="884"/>
        <v>0</v>
      </c>
      <c r="AH1467" s="36">
        <f t="shared" si="885"/>
        <v>0</v>
      </c>
    </row>
    <row r="1468" spans="1:34" x14ac:dyDescent="0.35">
      <c r="A1468" s="31" t="s">
        <v>1020</v>
      </c>
      <c r="B1468" s="31" t="s">
        <v>1021</v>
      </c>
      <c r="C1468" s="31" t="s">
        <v>644</v>
      </c>
      <c r="D1468" s="31" t="s">
        <v>784</v>
      </c>
      <c r="E1468" s="30">
        <v>46009</v>
      </c>
      <c r="F1468" s="30">
        <v>46069</v>
      </c>
      <c r="G1468" s="31" t="s">
        <v>401</v>
      </c>
      <c r="H1468" s="31">
        <v>-765293.70900010155</v>
      </c>
      <c r="I1468" s="31">
        <v>-122446.99344001625</v>
      </c>
      <c r="J1468" s="31">
        <v>-887740.70244011772</v>
      </c>
      <c r="K1468" s="31">
        <v>-72453.600000000006</v>
      </c>
      <c r="L1468" s="31">
        <v>72453.600000000006</v>
      </c>
      <c r="M1468" s="31" t="s">
        <v>504</v>
      </c>
      <c r="N1468" s="31" t="s">
        <v>544</v>
      </c>
      <c r="O1468" s="83"/>
      <c r="P1468" s="65">
        <f t="shared" si="900"/>
        <v>60</v>
      </c>
      <c r="Q1468" t="str">
        <f t="shared" si="901"/>
        <v>Crédito</v>
      </c>
      <c r="R1468">
        <f t="shared" si="902"/>
        <v>16</v>
      </c>
      <c r="S1468">
        <f t="shared" si="903"/>
        <v>2</v>
      </c>
      <c r="T1468">
        <f t="shared" si="904"/>
        <v>2026</v>
      </c>
      <c r="U1468">
        <f t="shared" si="905"/>
        <v>18</v>
      </c>
      <c r="V1468">
        <f t="shared" si="906"/>
        <v>12</v>
      </c>
      <c r="W1468">
        <f t="shared" si="907"/>
        <v>2025</v>
      </c>
      <c r="X1468" s="59">
        <f t="shared" si="908"/>
        <v>765293.70900010155</v>
      </c>
      <c r="Y1468" s="59">
        <f t="shared" si="909"/>
        <v>887740.70244011772</v>
      </c>
      <c r="Z1468" t="str">
        <f t="shared" si="880"/>
        <v>Vigente</v>
      </c>
      <c r="AA1468" s="39">
        <v>46066</v>
      </c>
      <c r="AB1468" s="33">
        <f t="shared" si="910"/>
        <v>2</v>
      </c>
      <c r="AC1468" s="33">
        <f t="shared" si="911"/>
        <v>7</v>
      </c>
      <c r="AD1468" s="33">
        <f t="shared" si="881"/>
        <v>0</v>
      </c>
      <c r="AE1468" s="36">
        <f t="shared" si="882"/>
        <v>0</v>
      </c>
      <c r="AF1468" s="36">
        <f t="shared" si="883"/>
        <v>0</v>
      </c>
      <c r="AG1468" s="36">
        <f t="shared" si="884"/>
        <v>0</v>
      </c>
      <c r="AH1468" s="36">
        <f t="shared" si="885"/>
        <v>765293.70900010155</v>
      </c>
    </row>
    <row r="1469" spans="1:34" x14ac:dyDescent="0.35">
      <c r="A1469" s="31" t="s">
        <v>955</v>
      </c>
      <c r="B1469" s="31" t="s">
        <v>956</v>
      </c>
      <c r="C1469" s="31" t="s">
        <v>545</v>
      </c>
      <c r="D1469" s="31" t="s">
        <v>957</v>
      </c>
      <c r="E1469" s="30">
        <v>45932</v>
      </c>
      <c r="F1469" s="30">
        <v>45962</v>
      </c>
      <c r="G1469" s="31" t="s">
        <v>395</v>
      </c>
      <c r="H1469" s="31">
        <v>-14985</v>
      </c>
      <c r="I1469" s="31">
        <v>-2397.6</v>
      </c>
      <c r="J1469" s="31">
        <v>-17382.599999999999</v>
      </c>
      <c r="K1469" s="31">
        <v>-17382.599999999999</v>
      </c>
      <c r="L1469" s="31">
        <v>17382.599999999999</v>
      </c>
      <c r="M1469" s="31" t="s">
        <v>504</v>
      </c>
      <c r="N1469" s="31" t="s">
        <v>544</v>
      </c>
      <c r="P1469" s="65">
        <f t="shared" si="900"/>
        <v>30</v>
      </c>
      <c r="Q1469" t="str">
        <f t="shared" si="901"/>
        <v>Crédito</v>
      </c>
      <c r="R1469">
        <f t="shared" si="902"/>
        <v>1</v>
      </c>
      <c r="S1469">
        <f t="shared" si="903"/>
        <v>11</v>
      </c>
      <c r="T1469">
        <f t="shared" si="904"/>
        <v>2025</v>
      </c>
      <c r="U1469">
        <f t="shared" si="905"/>
        <v>2</v>
      </c>
      <c r="V1469">
        <f t="shared" si="906"/>
        <v>10</v>
      </c>
      <c r="W1469">
        <f t="shared" si="907"/>
        <v>2025</v>
      </c>
      <c r="X1469" s="59">
        <f t="shared" si="908"/>
        <v>14985</v>
      </c>
      <c r="Y1469" s="59">
        <f t="shared" si="909"/>
        <v>17382.599999999999</v>
      </c>
      <c r="Z1469" t="str">
        <f t="shared" si="880"/>
        <v>Vencido</v>
      </c>
      <c r="AA1469" s="39">
        <v>46066</v>
      </c>
      <c r="AB1469" s="33">
        <f t="shared" si="910"/>
        <v>2</v>
      </c>
      <c r="AC1469" s="33">
        <f t="shared" si="911"/>
        <v>7</v>
      </c>
      <c r="AD1469" s="33">
        <f t="shared" si="881"/>
        <v>105</v>
      </c>
      <c r="AE1469" s="36">
        <f t="shared" si="882"/>
        <v>0</v>
      </c>
      <c r="AF1469" s="36">
        <f t="shared" si="883"/>
        <v>0</v>
      </c>
      <c r="AG1469" s="36">
        <f t="shared" si="884"/>
        <v>14985</v>
      </c>
      <c r="AH1469" s="36">
        <f t="shared" si="885"/>
        <v>0</v>
      </c>
    </row>
    <row r="1470" spans="1:34" x14ac:dyDescent="0.35">
      <c r="A1470" s="31" t="s">
        <v>947</v>
      </c>
      <c r="B1470" s="31" t="s">
        <v>948</v>
      </c>
      <c r="C1470" s="31" t="s">
        <v>545</v>
      </c>
      <c r="D1470" s="31" t="s">
        <v>949</v>
      </c>
      <c r="E1470" s="30">
        <v>45927</v>
      </c>
      <c r="F1470" s="30">
        <v>45957</v>
      </c>
      <c r="G1470" s="31" t="s">
        <v>395</v>
      </c>
      <c r="H1470" s="31">
        <v>-7600</v>
      </c>
      <c r="I1470" s="31">
        <v>-1216</v>
      </c>
      <c r="J1470" s="31">
        <v>-8816</v>
      </c>
      <c r="K1470" s="31">
        <v>-8816</v>
      </c>
      <c r="L1470" s="31">
        <v>8816</v>
      </c>
      <c r="M1470" s="31" t="s">
        <v>504</v>
      </c>
      <c r="N1470" s="31" t="s">
        <v>544</v>
      </c>
      <c r="P1470" s="65">
        <f t="shared" si="900"/>
        <v>30</v>
      </c>
      <c r="Q1470" t="str">
        <f t="shared" si="901"/>
        <v>Crédito</v>
      </c>
      <c r="R1470">
        <f t="shared" si="902"/>
        <v>27</v>
      </c>
      <c r="S1470">
        <f t="shared" si="903"/>
        <v>10</v>
      </c>
      <c r="T1470">
        <f t="shared" si="904"/>
        <v>2025</v>
      </c>
      <c r="U1470">
        <f t="shared" si="905"/>
        <v>27</v>
      </c>
      <c r="V1470">
        <f t="shared" si="906"/>
        <v>9</v>
      </c>
      <c r="W1470">
        <f t="shared" si="907"/>
        <v>2025</v>
      </c>
      <c r="X1470" s="59">
        <f t="shared" si="908"/>
        <v>7600</v>
      </c>
      <c r="Y1470" s="59">
        <f t="shared" si="909"/>
        <v>8816</v>
      </c>
      <c r="Z1470" t="str">
        <f t="shared" si="880"/>
        <v>Vencido</v>
      </c>
      <c r="AA1470" s="39">
        <v>46066</v>
      </c>
      <c r="AB1470" s="33">
        <f t="shared" si="910"/>
        <v>2</v>
      </c>
      <c r="AC1470" s="33">
        <f t="shared" si="911"/>
        <v>7</v>
      </c>
      <c r="AD1470" s="33">
        <f t="shared" si="881"/>
        <v>110</v>
      </c>
      <c r="AE1470" s="36">
        <f t="shared" si="882"/>
        <v>0</v>
      </c>
      <c r="AF1470" s="36">
        <f t="shared" si="883"/>
        <v>0</v>
      </c>
      <c r="AG1470" s="36">
        <f t="shared" si="884"/>
        <v>7600</v>
      </c>
      <c r="AH1470" s="36">
        <f t="shared" si="885"/>
        <v>0</v>
      </c>
    </row>
    <row r="1471" spans="1:34" x14ac:dyDescent="0.35">
      <c r="A1471" s="31" t="s">
        <v>950</v>
      </c>
      <c r="B1471" s="31" t="s">
        <v>951</v>
      </c>
      <c r="C1471" s="31" t="s">
        <v>920</v>
      </c>
      <c r="D1471" s="31" t="s">
        <v>952</v>
      </c>
      <c r="E1471" s="30">
        <v>45924</v>
      </c>
      <c r="F1471" s="30">
        <v>45954</v>
      </c>
      <c r="G1471" s="31" t="s">
        <v>395</v>
      </c>
      <c r="H1471" s="31">
        <v>-2499.98</v>
      </c>
      <c r="I1471" s="31"/>
      <c r="J1471" s="31">
        <v>-2499.98</v>
      </c>
      <c r="K1471" s="31">
        <v>-2499.98</v>
      </c>
      <c r="L1471" s="31">
        <v>2499.98</v>
      </c>
      <c r="M1471" s="31" t="s">
        <v>504</v>
      </c>
      <c r="N1471" s="31" t="s">
        <v>544</v>
      </c>
      <c r="P1471" s="65">
        <f t="shared" si="900"/>
        <v>30</v>
      </c>
      <c r="Q1471" t="str">
        <f t="shared" si="901"/>
        <v>Crédito</v>
      </c>
      <c r="R1471">
        <f t="shared" si="902"/>
        <v>24</v>
      </c>
      <c r="S1471">
        <f t="shared" si="903"/>
        <v>10</v>
      </c>
      <c r="T1471">
        <f t="shared" si="904"/>
        <v>2025</v>
      </c>
      <c r="U1471">
        <f t="shared" si="905"/>
        <v>24</v>
      </c>
      <c r="V1471">
        <f t="shared" si="906"/>
        <v>9</v>
      </c>
      <c r="W1471">
        <f t="shared" si="907"/>
        <v>2025</v>
      </c>
      <c r="X1471" s="59">
        <f t="shared" si="908"/>
        <v>2499.98</v>
      </c>
      <c r="Y1471" s="59">
        <f t="shared" si="909"/>
        <v>2499.98</v>
      </c>
      <c r="Z1471" t="str">
        <f t="shared" si="880"/>
        <v>Vencido</v>
      </c>
      <c r="AA1471" s="39">
        <v>46066</v>
      </c>
      <c r="AB1471" s="33">
        <f t="shared" si="910"/>
        <v>2</v>
      </c>
      <c r="AC1471" s="33">
        <f t="shared" si="911"/>
        <v>7</v>
      </c>
      <c r="AD1471" s="33">
        <f t="shared" si="881"/>
        <v>113</v>
      </c>
      <c r="AE1471" s="36">
        <f t="shared" si="882"/>
        <v>0</v>
      </c>
      <c r="AF1471" s="36">
        <f t="shared" si="883"/>
        <v>0</v>
      </c>
      <c r="AG1471" s="36">
        <f t="shared" si="884"/>
        <v>2499.98</v>
      </c>
      <c r="AH1471" s="36">
        <f t="shared" si="885"/>
        <v>0</v>
      </c>
    </row>
    <row r="1472" spans="1:34" x14ac:dyDescent="0.35">
      <c r="A1472" s="31" t="s">
        <v>938</v>
      </c>
      <c r="B1472" s="31" t="s">
        <v>939</v>
      </c>
      <c r="C1472" s="31" t="s">
        <v>545</v>
      </c>
      <c r="D1472" s="31" t="s">
        <v>940</v>
      </c>
      <c r="E1472" s="30">
        <v>45923</v>
      </c>
      <c r="F1472" s="30">
        <v>45953</v>
      </c>
      <c r="G1472" s="31" t="s">
        <v>401</v>
      </c>
      <c r="H1472" s="31">
        <v>-23857.03</v>
      </c>
      <c r="I1472" s="31">
        <v>-3817.12</v>
      </c>
      <c r="J1472" s="31">
        <v>-27674.15</v>
      </c>
      <c r="K1472" s="31">
        <v>-1503.36</v>
      </c>
      <c r="L1472" s="31">
        <v>1503.36</v>
      </c>
      <c r="M1472" s="31" t="s">
        <v>504</v>
      </c>
      <c r="N1472" s="31" t="s">
        <v>544</v>
      </c>
      <c r="P1472" s="65">
        <f t="shared" si="900"/>
        <v>30</v>
      </c>
      <c r="Q1472" t="str">
        <f t="shared" si="901"/>
        <v>Crédito</v>
      </c>
      <c r="R1472">
        <f t="shared" si="902"/>
        <v>23</v>
      </c>
      <c r="S1472">
        <f t="shared" si="903"/>
        <v>10</v>
      </c>
      <c r="T1472">
        <f t="shared" si="904"/>
        <v>2025</v>
      </c>
      <c r="U1472">
        <f t="shared" si="905"/>
        <v>23</v>
      </c>
      <c r="V1472">
        <f t="shared" si="906"/>
        <v>9</v>
      </c>
      <c r="W1472">
        <f t="shared" si="907"/>
        <v>2025</v>
      </c>
      <c r="X1472" s="59">
        <f t="shared" si="908"/>
        <v>23857.03</v>
      </c>
      <c r="Y1472" s="59">
        <f t="shared" si="909"/>
        <v>27674.15</v>
      </c>
      <c r="Z1472" t="str">
        <f t="shared" si="880"/>
        <v>Vencido</v>
      </c>
      <c r="AA1472" s="39">
        <v>46066</v>
      </c>
      <c r="AB1472" s="33">
        <f t="shared" si="910"/>
        <v>2</v>
      </c>
      <c r="AC1472" s="33">
        <f t="shared" si="911"/>
        <v>7</v>
      </c>
      <c r="AD1472" s="33">
        <f t="shared" si="881"/>
        <v>114</v>
      </c>
      <c r="AE1472" s="36">
        <f t="shared" si="882"/>
        <v>0</v>
      </c>
      <c r="AF1472" s="36">
        <f t="shared" si="883"/>
        <v>0</v>
      </c>
      <c r="AG1472" s="36">
        <f t="shared" si="884"/>
        <v>23857.03</v>
      </c>
      <c r="AH1472" s="36">
        <f t="shared" si="885"/>
        <v>0</v>
      </c>
    </row>
    <row r="1473" spans="1:34" x14ac:dyDescent="0.35">
      <c r="A1473" s="31" t="s">
        <v>927</v>
      </c>
      <c r="B1473" s="31" t="s">
        <v>928</v>
      </c>
      <c r="C1473" s="31" t="s">
        <v>545</v>
      </c>
      <c r="D1473" s="31" t="s">
        <v>929</v>
      </c>
      <c r="E1473" s="30">
        <v>45905</v>
      </c>
      <c r="F1473" s="30">
        <v>45935</v>
      </c>
      <c r="G1473" s="31" t="s">
        <v>401</v>
      </c>
      <c r="H1473" s="31">
        <v>-7240.47</v>
      </c>
      <c r="I1473" s="31">
        <v>-1158.48</v>
      </c>
      <c r="J1473" s="31">
        <v>-8398.9500000000007</v>
      </c>
      <c r="K1473" s="31">
        <v>-447.76</v>
      </c>
      <c r="L1473" s="31">
        <v>447.76</v>
      </c>
      <c r="M1473" s="31" t="s">
        <v>504</v>
      </c>
      <c r="N1473" s="31" t="s">
        <v>544</v>
      </c>
      <c r="P1473" s="65">
        <f t="shared" si="900"/>
        <v>30</v>
      </c>
      <c r="Q1473" t="str">
        <f t="shared" si="901"/>
        <v>Crédito</v>
      </c>
      <c r="R1473">
        <f t="shared" si="902"/>
        <v>5</v>
      </c>
      <c r="S1473">
        <f t="shared" si="903"/>
        <v>10</v>
      </c>
      <c r="T1473">
        <f t="shared" si="904"/>
        <v>2025</v>
      </c>
      <c r="U1473">
        <f t="shared" si="905"/>
        <v>5</v>
      </c>
      <c r="V1473">
        <f t="shared" si="906"/>
        <v>9</v>
      </c>
      <c r="W1473">
        <f t="shared" si="907"/>
        <v>2025</v>
      </c>
      <c r="X1473" s="59">
        <f t="shared" si="908"/>
        <v>7240.47</v>
      </c>
      <c r="Y1473" s="59">
        <f t="shared" si="909"/>
        <v>8398.9500000000007</v>
      </c>
      <c r="Z1473" t="str">
        <f t="shared" si="880"/>
        <v>Vencido</v>
      </c>
      <c r="AA1473" s="39">
        <v>46066</v>
      </c>
      <c r="AB1473" s="33">
        <f t="shared" si="910"/>
        <v>2</v>
      </c>
      <c r="AC1473" s="33">
        <f t="shared" si="911"/>
        <v>7</v>
      </c>
      <c r="AD1473" s="33">
        <f t="shared" si="881"/>
        <v>132</v>
      </c>
      <c r="AE1473" s="36">
        <f t="shared" si="882"/>
        <v>0</v>
      </c>
      <c r="AF1473" s="36">
        <f t="shared" si="883"/>
        <v>0</v>
      </c>
      <c r="AG1473" s="36">
        <f t="shared" si="884"/>
        <v>7240.47</v>
      </c>
      <c r="AH1473" s="36">
        <f t="shared" si="885"/>
        <v>0</v>
      </c>
    </row>
    <row r="1474" spans="1:34" x14ac:dyDescent="0.35">
      <c r="A1474" s="31" t="s">
        <v>930</v>
      </c>
      <c r="B1474" s="31" t="s">
        <v>928</v>
      </c>
      <c r="C1474" s="31" t="s">
        <v>545</v>
      </c>
      <c r="D1474" s="31" t="s">
        <v>931</v>
      </c>
      <c r="E1474" s="30">
        <v>45904</v>
      </c>
      <c r="F1474" s="30">
        <v>45934</v>
      </c>
      <c r="G1474" s="31" t="s">
        <v>401</v>
      </c>
      <c r="H1474" s="31">
        <v>-21639.89</v>
      </c>
      <c r="I1474" s="31">
        <v>-3462.38</v>
      </c>
      <c r="J1474" s="31">
        <v>-25102.27</v>
      </c>
      <c r="K1474" s="31">
        <v>-1343.28</v>
      </c>
      <c r="L1474" s="31">
        <v>1343.28</v>
      </c>
      <c r="M1474" s="31" t="s">
        <v>504</v>
      </c>
      <c r="N1474" s="31" t="s">
        <v>544</v>
      </c>
      <c r="P1474" s="65">
        <f t="shared" si="900"/>
        <v>30</v>
      </c>
      <c r="Q1474" t="str">
        <f t="shared" si="901"/>
        <v>Crédito</v>
      </c>
      <c r="R1474">
        <f t="shared" si="902"/>
        <v>4</v>
      </c>
      <c r="S1474">
        <f t="shared" si="903"/>
        <v>10</v>
      </c>
      <c r="T1474">
        <f t="shared" si="904"/>
        <v>2025</v>
      </c>
      <c r="U1474">
        <f t="shared" si="905"/>
        <v>4</v>
      </c>
      <c r="V1474">
        <f t="shared" si="906"/>
        <v>9</v>
      </c>
      <c r="W1474">
        <f t="shared" si="907"/>
        <v>2025</v>
      </c>
      <c r="X1474" s="59">
        <f t="shared" si="908"/>
        <v>21639.89</v>
      </c>
      <c r="Y1474" s="59">
        <f t="shared" si="909"/>
        <v>25102.27</v>
      </c>
      <c r="Z1474" t="str">
        <f t="shared" si="880"/>
        <v>Vencido</v>
      </c>
      <c r="AA1474" s="39">
        <v>46066</v>
      </c>
      <c r="AB1474" s="33">
        <f t="shared" si="910"/>
        <v>2</v>
      </c>
      <c r="AC1474" s="33">
        <f t="shared" si="911"/>
        <v>7</v>
      </c>
      <c r="AD1474" s="33">
        <f t="shared" si="881"/>
        <v>133</v>
      </c>
      <c r="AE1474" s="36">
        <f t="shared" si="882"/>
        <v>0</v>
      </c>
      <c r="AF1474" s="36">
        <f t="shared" si="883"/>
        <v>0</v>
      </c>
      <c r="AG1474" s="36">
        <f t="shared" si="884"/>
        <v>21639.89</v>
      </c>
      <c r="AH1474" s="36">
        <f t="shared" si="885"/>
        <v>0</v>
      </c>
    </row>
    <row r="1475" spans="1:34" x14ac:dyDescent="0.35">
      <c r="A1475" s="31" t="s">
        <v>932</v>
      </c>
      <c r="B1475" s="31" t="s">
        <v>933</v>
      </c>
      <c r="C1475" s="31" t="s">
        <v>920</v>
      </c>
      <c r="D1475" s="31" t="s">
        <v>934</v>
      </c>
      <c r="E1475" s="30">
        <v>45909</v>
      </c>
      <c r="F1475" s="30">
        <v>45939</v>
      </c>
      <c r="G1475" s="31" t="s">
        <v>395</v>
      </c>
      <c r="H1475" s="31">
        <v>-5000</v>
      </c>
      <c r="I1475" s="31"/>
      <c r="J1475" s="31">
        <v>-5000</v>
      </c>
      <c r="K1475" s="31">
        <v>-5000</v>
      </c>
      <c r="L1475" s="31">
        <v>5000</v>
      </c>
      <c r="M1475" s="31" t="s">
        <v>504</v>
      </c>
      <c r="N1475" s="31" t="s">
        <v>544</v>
      </c>
      <c r="P1475" s="65">
        <f t="shared" si="900"/>
        <v>30</v>
      </c>
      <c r="Q1475" t="str">
        <f t="shared" si="901"/>
        <v>Crédito</v>
      </c>
      <c r="R1475">
        <f t="shared" si="902"/>
        <v>9</v>
      </c>
      <c r="S1475">
        <f t="shared" si="903"/>
        <v>10</v>
      </c>
      <c r="T1475">
        <f t="shared" si="904"/>
        <v>2025</v>
      </c>
      <c r="U1475">
        <f t="shared" si="905"/>
        <v>9</v>
      </c>
      <c r="V1475">
        <f t="shared" si="906"/>
        <v>9</v>
      </c>
      <c r="W1475">
        <f t="shared" si="907"/>
        <v>2025</v>
      </c>
      <c r="X1475" s="59">
        <f t="shared" si="908"/>
        <v>5000</v>
      </c>
      <c r="Y1475" s="59">
        <f t="shared" si="909"/>
        <v>5000</v>
      </c>
      <c r="Z1475" t="str">
        <f t="shared" si="880"/>
        <v>Vencido</v>
      </c>
      <c r="AA1475" s="39">
        <v>46066</v>
      </c>
      <c r="AB1475" s="33">
        <f t="shared" si="910"/>
        <v>2</v>
      </c>
      <c r="AC1475" s="33">
        <f t="shared" si="911"/>
        <v>7</v>
      </c>
      <c r="AD1475" s="33">
        <f t="shared" si="881"/>
        <v>128</v>
      </c>
      <c r="AE1475" s="36">
        <f t="shared" si="882"/>
        <v>0</v>
      </c>
      <c r="AF1475" s="36">
        <f t="shared" si="883"/>
        <v>0</v>
      </c>
      <c r="AG1475" s="36">
        <f t="shared" si="884"/>
        <v>5000</v>
      </c>
      <c r="AH1475" s="36">
        <f t="shared" si="885"/>
        <v>0</v>
      </c>
    </row>
    <row r="1476" spans="1:34" x14ac:dyDescent="0.35">
      <c r="A1476" s="13" t="s">
        <v>923</v>
      </c>
      <c r="B1476" s="13" t="s">
        <v>924</v>
      </c>
      <c r="C1476" s="13" t="s">
        <v>545</v>
      </c>
      <c r="D1476" s="13" t="s">
        <v>925</v>
      </c>
      <c r="E1476" s="70">
        <v>45903</v>
      </c>
      <c r="F1476" s="70">
        <v>45933</v>
      </c>
      <c r="G1476" s="13" t="s">
        <v>401</v>
      </c>
      <c r="H1476" s="13">
        <v>-24244.53</v>
      </c>
      <c r="I1476" s="13">
        <v>-3879.12</v>
      </c>
      <c r="J1476" s="13">
        <v>-28123.65</v>
      </c>
      <c r="K1476" s="13">
        <v>-1503.36</v>
      </c>
      <c r="L1476" s="13">
        <v>1503.36</v>
      </c>
      <c r="M1476" s="13" t="s">
        <v>504</v>
      </c>
      <c r="N1476" s="31" t="s">
        <v>544</v>
      </c>
      <c r="P1476" s="65">
        <f t="shared" si="900"/>
        <v>30</v>
      </c>
      <c r="Q1476" t="str">
        <f t="shared" si="901"/>
        <v>Crédito</v>
      </c>
      <c r="R1476">
        <f t="shared" si="902"/>
        <v>3</v>
      </c>
      <c r="S1476">
        <f t="shared" si="903"/>
        <v>10</v>
      </c>
      <c r="T1476">
        <f t="shared" si="904"/>
        <v>2025</v>
      </c>
      <c r="U1476">
        <f t="shared" si="905"/>
        <v>3</v>
      </c>
      <c r="V1476">
        <f t="shared" si="906"/>
        <v>9</v>
      </c>
      <c r="W1476">
        <f t="shared" si="907"/>
        <v>2025</v>
      </c>
      <c r="X1476" s="59">
        <f t="shared" si="908"/>
        <v>24244.53</v>
      </c>
      <c r="Y1476" s="59">
        <f t="shared" si="909"/>
        <v>28123.65</v>
      </c>
      <c r="Z1476" t="str">
        <f t="shared" si="880"/>
        <v>Vencido</v>
      </c>
      <c r="AA1476" s="39">
        <v>46066</v>
      </c>
      <c r="AB1476" s="33">
        <f t="shared" si="910"/>
        <v>2</v>
      </c>
      <c r="AC1476" s="33">
        <f t="shared" si="911"/>
        <v>7</v>
      </c>
      <c r="AD1476" s="33">
        <f t="shared" si="881"/>
        <v>134</v>
      </c>
      <c r="AE1476" s="36">
        <f t="shared" si="882"/>
        <v>0</v>
      </c>
      <c r="AF1476" s="36">
        <f t="shared" si="883"/>
        <v>0</v>
      </c>
      <c r="AG1476" s="36">
        <f t="shared" si="884"/>
        <v>24244.53</v>
      </c>
      <c r="AH1476" s="36">
        <f t="shared" si="885"/>
        <v>0</v>
      </c>
    </row>
    <row r="1477" spans="1:34" x14ac:dyDescent="0.35">
      <c r="A1477" s="13" t="s">
        <v>905</v>
      </c>
      <c r="B1477" s="13" t="s">
        <v>906</v>
      </c>
      <c r="C1477" s="13" t="s">
        <v>545</v>
      </c>
      <c r="D1477" s="13" t="s">
        <v>907</v>
      </c>
      <c r="E1477" s="70">
        <v>45888</v>
      </c>
      <c r="F1477" s="70">
        <v>45918</v>
      </c>
      <c r="G1477" s="13" t="s">
        <v>395</v>
      </c>
      <c r="H1477" s="13">
        <v>-12600</v>
      </c>
      <c r="I1477" s="13">
        <v>-2016</v>
      </c>
      <c r="J1477" s="13">
        <v>-14616</v>
      </c>
      <c r="K1477" s="13">
        <v>-14616</v>
      </c>
      <c r="L1477" s="13">
        <v>14616</v>
      </c>
      <c r="M1477" s="13" t="s">
        <v>504</v>
      </c>
      <c r="N1477" s="31" t="s">
        <v>544</v>
      </c>
      <c r="P1477" s="65">
        <f t="shared" si="900"/>
        <v>30</v>
      </c>
      <c r="Q1477" t="str">
        <f t="shared" si="901"/>
        <v>Crédito</v>
      </c>
      <c r="R1477">
        <f t="shared" si="902"/>
        <v>18</v>
      </c>
      <c r="S1477">
        <f t="shared" si="903"/>
        <v>9</v>
      </c>
      <c r="T1477">
        <f t="shared" si="904"/>
        <v>2025</v>
      </c>
      <c r="U1477">
        <f t="shared" si="905"/>
        <v>19</v>
      </c>
      <c r="V1477">
        <f t="shared" si="906"/>
        <v>8</v>
      </c>
      <c r="W1477">
        <f t="shared" si="907"/>
        <v>2025</v>
      </c>
      <c r="X1477" s="59">
        <f t="shared" si="908"/>
        <v>12600</v>
      </c>
      <c r="Y1477" s="59">
        <f t="shared" si="909"/>
        <v>14616</v>
      </c>
      <c r="Z1477" t="str">
        <f t="shared" ref="Z1477:Z1540" si="912">IF(F1477&gt;AA1477,"Vigente","Vencido")</f>
        <v>Vencido</v>
      </c>
      <c r="AA1477" s="39">
        <v>46066</v>
      </c>
      <c r="AB1477" s="33">
        <f t="shared" si="910"/>
        <v>2</v>
      </c>
      <c r="AC1477" s="33">
        <f t="shared" si="911"/>
        <v>7</v>
      </c>
      <c r="AD1477" s="33">
        <f t="shared" ref="AD1477:AD1540" si="913">IF(Z1477="Vencido",AA1477-F1477+1,0)</f>
        <v>149</v>
      </c>
      <c r="AE1477" s="36">
        <f t="shared" ref="AE1477:AE1540" si="914">IF(AD1477&gt;0,IF(AD1477&lt;31,X1477,0),0)</f>
        <v>0</v>
      </c>
      <c r="AF1477" s="36">
        <f t="shared" ref="AF1477:AF1540" si="915">IF(AD1477&gt;30,IF(AD1477&lt;61,X1477,0),0)</f>
        <v>0</v>
      </c>
      <c r="AG1477" s="36">
        <f t="shared" ref="AG1477:AG1540" si="916">IF(AD1477&gt;60,X1477,0)</f>
        <v>12600</v>
      </c>
      <c r="AH1477" s="36">
        <f t="shared" ref="AH1477:AH1540" si="917">IF(Z1477="Vigente",X1477,0)</f>
        <v>0</v>
      </c>
    </row>
    <row r="1478" spans="1:34" x14ac:dyDescent="0.35">
      <c r="A1478" s="13" t="s">
        <v>908</v>
      </c>
      <c r="B1478" s="13" t="s">
        <v>909</v>
      </c>
      <c r="C1478" s="13" t="s">
        <v>545</v>
      </c>
      <c r="D1478" s="13" t="s">
        <v>910</v>
      </c>
      <c r="E1478" s="70">
        <v>45888</v>
      </c>
      <c r="F1478" s="70">
        <v>45918</v>
      </c>
      <c r="G1478" s="13" t="s">
        <v>395</v>
      </c>
      <c r="H1478" s="13">
        <v>-21000</v>
      </c>
      <c r="I1478" s="13">
        <v>-3360</v>
      </c>
      <c r="J1478" s="13">
        <v>-24360</v>
      </c>
      <c r="K1478" s="13">
        <v>-24360</v>
      </c>
      <c r="L1478" s="13">
        <v>24360</v>
      </c>
      <c r="M1478" s="13" t="s">
        <v>504</v>
      </c>
      <c r="N1478" s="31" t="s">
        <v>544</v>
      </c>
      <c r="P1478" s="65">
        <f t="shared" si="900"/>
        <v>30</v>
      </c>
      <c r="Q1478" t="str">
        <f t="shared" si="901"/>
        <v>Crédito</v>
      </c>
      <c r="R1478">
        <f t="shared" si="902"/>
        <v>18</v>
      </c>
      <c r="S1478">
        <f t="shared" si="903"/>
        <v>9</v>
      </c>
      <c r="T1478">
        <f t="shared" si="904"/>
        <v>2025</v>
      </c>
      <c r="U1478">
        <f t="shared" si="905"/>
        <v>19</v>
      </c>
      <c r="V1478">
        <f t="shared" si="906"/>
        <v>8</v>
      </c>
      <c r="W1478">
        <f t="shared" si="907"/>
        <v>2025</v>
      </c>
      <c r="X1478" s="59">
        <f t="shared" si="908"/>
        <v>21000</v>
      </c>
      <c r="Y1478" s="59">
        <f t="shared" si="909"/>
        <v>24360</v>
      </c>
      <c r="Z1478" t="str">
        <f t="shared" si="912"/>
        <v>Vencido</v>
      </c>
      <c r="AA1478" s="39">
        <v>46066</v>
      </c>
      <c r="AB1478" s="33">
        <f t="shared" si="910"/>
        <v>2</v>
      </c>
      <c r="AC1478" s="33">
        <f t="shared" si="911"/>
        <v>7</v>
      </c>
      <c r="AD1478" s="33">
        <f t="shared" si="913"/>
        <v>149</v>
      </c>
      <c r="AE1478" s="36">
        <f t="shared" si="914"/>
        <v>0</v>
      </c>
      <c r="AF1478" s="36">
        <f t="shared" si="915"/>
        <v>0</v>
      </c>
      <c r="AG1478" s="36">
        <f t="shared" si="916"/>
        <v>21000</v>
      </c>
      <c r="AH1478" s="36">
        <f t="shared" si="917"/>
        <v>0</v>
      </c>
    </row>
    <row r="1479" spans="1:34" x14ac:dyDescent="0.35">
      <c r="A1479" s="13" t="s">
        <v>911</v>
      </c>
      <c r="B1479" s="13" t="s">
        <v>912</v>
      </c>
      <c r="C1479" s="13" t="s">
        <v>545</v>
      </c>
      <c r="D1479" s="13" t="s">
        <v>913</v>
      </c>
      <c r="E1479" s="70">
        <v>45881</v>
      </c>
      <c r="F1479" s="70">
        <v>45911</v>
      </c>
      <c r="G1479" s="13" t="s">
        <v>395</v>
      </c>
      <c r="H1479" s="13">
        <v>-7600</v>
      </c>
      <c r="I1479" s="13">
        <v>-1216</v>
      </c>
      <c r="J1479" s="13">
        <v>-8816</v>
      </c>
      <c r="K1479" s="13">
        <v>-8816</v>
      </c>
      <c r="L1479" s="13">
        <v>8816</v>
      </c>
      <c r="M1479" s="13" t="s">
        <v>504</v>
      </c>
      <c r="N1479" s="31" t="s">
        <v>544</v>
      </c>
      <c r="P1479" s="65">
        <f t="shared" si="900"/>
        <v>30</v>
      </c>
      <c r="Q1479" t="str">
        <f t="shared" si="901"/>
        <v>Crédito</v>
      </c>
      <c r="R1479">
        <f t="shared" si="902"/>
        <v>11</v>
      </c>
      <c r="S1479">
        <f t="shared" si="903"/>
        <v>9</v>
      </c>
      <c r="T1479">
        <f t="shared" si="904"/>
        <v>2025</v>
      </c>
      <c r="U1479">
        <f t="shared" si="905"/>
        <v>12</v>
      </c>
      <c r="V1479">
        <f t="shared" si="906"/>
        <v>8</v>
      </c>
      <c r="W1479">
        <f t="shared" si="907"/>
        <v>2025</v>
      </c>
      <c r="X1479" s="59">
        <f t="shared" si="908"/>
        <v>7600</v>
      </c>
      <c r="Y1479" s="59">
        <f t="shared" si="909"/>
        <v>8816</v>
      </c>
      <c r="Z1479" t="str">
        <f t="shared" si="912"/>
        <v>Vencido</v>
      </c>
      <c r="AA1479" s="39">
        <v>46066</v>
      </c>
      <c r="AB1479" s="33">
        <f t="shared" si="910"/>
        <v>2</v>
      </c>
      <c r="AC1479" s="33">
        <f t="shared" si="911"/>
        <v>7</v>
      </c>
      <c r="AD1479" s="33">
        <f t="shared" si="913"/>
        <v>156</v>
      </c>
      <c r="AE1479" s="36">
        <f t="shared" si="914"/>
        <v>0</v>
      </c>
      <c r="AF1479" s="36">
        <f t="shared" si="915"/>
        <v>0</v>
      </c>
      <c r="AG1479" s="36">
        <f t="shared" si="916"/>
        <v>7600</v>
      </c>
      <c r="AH1479" s="36">
        <f t="shared" si="917"/>
        <v>0</v>
      </c>
    </row>
    <row r="1480" spans="1:34" x14ac:dyDescent="0.35">
      <c r="A1480" s="13" t="s">
        <v>914</v>
      </c>
      <c r="B1480" s="13" t="s">
        <v>915</v>
      </c>
      <c r="C1480" s="13" t="s">
        <v>545</v>
      </c>
      <c r="D1480" s="13" t="s">
        <v>916</v>
      </c>
      <c r="E1480" s="70">
        <v>45883</v>
      </c>
      <c r="F1480" s="70">
        <v>45913</v>
      </c>
      <c r="G1480" s="13" t="s">
        <v>401</v>
      </c>
      <c r="H1480" s="13">
        <v>-7416.85</v>
      </c>
      <c r="I1480" s="13">
        <v>-1186.7</v>
      </c>
      <c r="J1480" s="13">
        <v>-8603.5499999999993</v>
      </c>
      <c r="K1480" s="13">
        <v>-461.68</v>
      </c>
      <c r="L1480" s="13">
        <v>461.68</v>
      </c>
      <c r="M1480" s="13" t="s">
        <v>504</v>
      </c>
      <c r="N1480" s="31" t="s">
        <v>544</v>
      </c>
      <c r="P1480" s="65">
        <f t="shared" si="900"/>
        <v>30</v>
      </c>
      <c r="Q1480" t="str">
        <f t="shared" si="901"/>
        <v>Crédito</v>
      </c>
      <c r="R1480">
        <f t="shared" si="902"/>
        <v>13</v>
      </c>
      <c r="S1480">
        <f t="shared" si="903"/>
        <v>9</v>
      </c>
      <c r="T1480">
        <f t="shared" si="904"/>
        <v>2025</v>
      </c>
      <c r="U1480">
        <f t="shared" si="905"/>
        <v>14</v>
      </c>
      <c r="V1480">
        <f t="shared" si="906"/>
        <v>8</v>
      </c>
      <c r="W1480">
        <f t="shared" si="907"/>
        <v>2025</v>
      </c>
      <c r="X1480" s="59">
        <f t="shared" si="908"/>
        <v>7416.85</v>
      </c>
      <c r="Y1480" s="59">
        <f t="shared" si="909"/>
        <v>8603.5499999999993</v>
      </c>
      <c r="Z1480" t="str">
        <f t="shared" si="912"/>
        <v>Vencido</v>
      </c>
      <c r="AA1480" s="39">
        <v>46066</v>
      </c>
      <c r="AB1480" s="33">
        <f t="shared" si="910"/>
        <v>2</v>
      </c>
      <c r="AC1480" s="33">
        <f t="shared" si="911"/>
        <v>7</v>
      </c>
      <c r="AD1480" s="33">
        <f t="shared" si="913"/>
        <v>154</v>
      </c>
      <c r="AE1480" s="36">
        <f t="shared" si="914"/>
        <v>0</v>
      </c>
      <c r="AF1480" s="36">
        <f t="shared" si="915"/>
        <v>0</v>
      </c>
      <c r="AG1480" s="36">
        <f t="shared" si="916"/>
        <v>7416.85</v>
      </c>
      <c r="AH1480" s="36">
        <f t="shared" si="917"/>
        <v>0</v>
      </c>
    </row>
    <row r="1481" spans="1:34" x14ac:dyDescent="0.35">
      <c r="A1481" s="13" t="s">
        <v>917</v>
      </c>
      <c r="B1481" s="13" t="s">
        <v>918</v>
      </c>
      <c r="C1481" s="13" t="s">
        <v>545</v>
      </c>
      <c r="D1481" s="13" t="s">
        <v>919</v>
      </c>
      <c r="E1481" s="70">
        <v>45883</v>
      </c>
      <c r="F1481" s="70">
        <v>45913</v>
      </c>
      <c r="G1481" s="13" t="s">
        <v>395</v>
      </c>
      <c r="H1481" s="13">
        <v>-11220</v>
      </c>
      <c r="I1481" s="13">
        <v>-1795.2</v>
      </c>
      <c r="J1481" s="13">
        <v>-13015.2</v>
      </c>
      <c r="K1481" s="13">
        <v>-13015.2</v>
      </c>
      <c r="L1481" s="13">
        <v>13015.2</v>
      </c>
      <c r="M1481" s="13" t="s">
        <v>504</v>
      </c>
      <c r="N1481" s="31" t="s">
        <v>544</v>
      </c>
      <c r="P1481" s="65">
        <f t="shared" si="900"/>
        <v>30</v>
      </c>
      <c r="Q1481" t="str">
        <f t="shared" si="901"/>
        <v>Crédito</v>
      </c>
      <c r="R1481">
        <f t="shared" si="902"/>
        <v>13</v>
      </c>
      <c r="S1481">
        <f t="shared" si="903"/>
        <v>9</v>
      </c>
      <c r="T1481">
        <f t="shared" si="904"/>
        <v>2025</v>
      </c>
      <c r="U1481">
        <f t="shared" si="905"/>
        <v>14</v>
      </c>
      <c r="V1481">
        <f t="shared" si="906"/>
        <v>8</v>
      </c>
      <c r="W1481">
        <f t="shared" si="907"/>
        <v>2025</v>
      </c>
      <c r="X1481" s="59">
        <f t="shared" si="908"/>
        <v>11220</v>
      </c>
      <c r="Y1481" s="59">
        <f t="shared" si="909"/>
        <v>13015.2</v>
      </c>
      <c r="Z1481" t="str">
        <f t="shared" si="912"/>
        <v>Vencido</v>
      </c>
      <c r="AA1481" s="39">
        <v>46066</v>
      </c>
      <c r="AB1481" s="33">
        <f t="shared" si="910"/>
        <v>2</v>
      </c>
      <c r="AC1481" s="33">
        <f t="shared" si="911"/>
        <v>7</v>
      </c>
      <c r="AD1481" s="33">
        <f t="shared" si="913"/>
        <v>154</v>
      </c>
      <c r="AE1481" s="36">
        <f t="shared" si="914"/>
        <v>0</v>
      </c>
      <c r="AF1481" s="36">
        <f t="shared" si="915"/>
        <v>0</v>
      </c>
      <c r="AG1481" s="36">
        <f t="shared" si="916"/>
        <v>11220</v>
      </c>
      <c r="AH1481" s="36">
        <f t="shared" si="917"/>
        <v>0</v>
      </c>
    </row>
    <row r="1482" spans="1:34" x14ac:dyDescent="0.35">
      <c r="A1482" s="31" t="s">
        <v>891</v>
      </c>
      <c r="B1482" s="31" t="s">
        <v>892</v>
      </c>
      <c r="C1482" s="31" t="s">
        <v>406</v>
      </c>
      <c r="D1482" s="31" t="s">
        <v>893</v>
      </c>
      <c r="E1482" s="30">
        <v>45882</v>
      </c>
      <c r="F1482" s="30">
        <v>45912</v>
      </c>
      <c r="G1482" s="31" t="s">
        <v>395</v>
      </c>
      <c r="H1482" s="31">
        <v>-12540</v>
      </c>
      <c r="I1482" s="31">
        <v>-1849.65</v>
      </c>
      <c r="J1482" s="31">
        <v>-14389.65</v>
      </c>
      <c r="K1482" s="31">
        <v>-14389.65</v>
      </c>
      <c r="L1482" s="31">
        <v>14389.65</v>
      </c>
      <c r="M1482" s="31" t="s">
        <v>504</v>
      </c>
      <c r="N1482" s="31" t="s">
        <v>544</v>
      </c>
      <c r="P1482" s="65">
        <f t="shared" si="900"/>
        <v>30</v>
      </c>
      <c r="Q1482" t="str">
        <f t="shared" si="901"/>
        <v>Crédito</v>
      </c>
      <c r="R1482">
        <f t="shared" si="902"/>
        <v>12</v>
      </c>
      <c r="S1482">
        <f t="shared" si="903"/>
        <v>9</v>
      </c>
      <c r="T1482">
        <f t="shared" si="904"/>
        <v>2025</v>
      </c>
      <c r="U1482">
        <f t="shared" si="905"/>
        <v>13</v>
      </c>
      <c r="V1482">
        <f t="shared" si="906"/>
        <v>8</v>
      </c>
      <c r="W1482">
        <f t="shared" si="907"/>
        <v>2025</v>
      </c>
      <c r="X1482" s="59">
        <f t="shared" si="908"/>
        <v>12540</v>
      </c>
      <c r="Y1482" s="59">
        <f t="shared" si="909"/>
        <v>14389.65</v>
      </c>
      <c r="Z1482" t="str">
        <f t="shared" si="912"/>
        <v>Vencido</v>
      </c>
      <c r="AA1482" s="39">
        <v>46066</v>
      </c>
      <c r="AB1482" s="33">
        <f t="shared" si="910"/>
        <v>2</v>
      </c>
      <c r="AC1482" s="33">
        <f t="shared" si="911"/>
        <v>7</v>
      </c>
      <c r="AD1482" s="33">
        <f t="shared" si="913"/>
        <v>155</v>
      </c>
      <c r="AE1482" s="36">
        <f t="shared" si="914"/>
        <v>0</v>
      </c>
      <c r="AF1482" s="36">
        <f t="shared" si="915"/>
        <v>0</v>
      </c>
      <c r="AG1482" s="36">
        <f t="shared" si="916"/>
        <v>12540</v>
      </c>
      <c r="AH1482" s="36">
        <f t="shared" si="917"/>
        <v>0</v>
      </c>
    </row>
    <row r="1483" spans="1:34" x14ac:dyDescent="0.35">
      <c r="A1483" s="31" t="s">
        <v>894</v>
      </c>
      <c r="B1483" s="31" t="s">
        <v>895</v>
      </c>
      <c r="C1483" s="31" t="s">
        <v>545</v>
      </c>
      <c r="D1483" s="31" t="s">
        <v>896</v>
      </c>
      <c r="E1483" s="30">
        <v>45875</v>
      </c>
      <c r="F1483" s="30">
        <v>45905</v>
      </c>
      <c r="G1483" s="31" t="s">
        <v>395</v>
      </c>
      <c r="H1483" s="31">
        <v>-14985</v>
      </c>
      <c r="I1483" s="31">
        <v>-2397.6</v>
      </c>
      <c r="J1483" s="31">
        <v>-17382.599999999999</v>
      </c>
      <c r="K1483" s="31">
        <v>-17382.599999999999</v>
      </c>
      <c r="L1483" s="31">
        <v>17382.599999999999</v>
      </c>
      <c r="M1483" s="31" t="s">
        <v>504</v>
      </c>
      <c r="N1483" s="31" t="s">
        <v>544</v>
      </c>
      <c r="P1483" s="65">
        <f t="shared" si="900"/>
        <v>30</v>
      </c>
      <c r="Q1483" t="str">
        <f t="shared" si="901"/>
        <v>Crédito</v>
      </c>
      <c r="R1483">
        <f t="shared" si="902"/>
        <v>5</v>
      </c>
      <c r="S1483">
        <f t="shared" si="903"/>
        <v>9</v>
      </c>
      <c r="T1483">
        <f t="shared" si="904"/>
        <v>2025</v>
      </c>
      <c r="U1483">
        <f t="shared" si="905"/>
        <v>6</v>
      </c>
      <c r="V1483">
        <f t="shared" si="906"/>
        <v>8</v>
      </c>
      <c r="W1483">
        <f t="shared" si="907"/>
        <v>2025</v>
      </c>
      <c r="X1483" s="59">
        <f t="shared" si="908"/>
        <v>14985</v>
      </c>
      <c r="Y1483" s="59">
        <f t="shared" si="909"/>
        <v>17382.599999999999</v>
      </c>
      <c r="Z1483" t="str">
        <f t="shared" si="912"/>
        <v>Vencido</v>
      </c>
      <c r="AA1483" s="39">
        <v>46066</v>
      </c>
      <c r="AB1483" s="33">
        <f t="shared" si="910"/>
        <v>2</v>
      </c>
      <c r="AC1483" s="33">
        <f t="shared" si="911"/>
        <v>7</v>
      </c>
      <c r="AD1483" s="33">
        <f t="shared" si="913"/>
        <v>162</v>
      </c>
      <c r="AE1483" s="36">
        <f t="shared" si="914"/>
        <v>0</v>
      </c>
      <c r="AF1483" s="36">
        <f t="shared" si="915"/>
        <v>0</v>
      </c>
      <c r="AG1483" s="36">
        <f t="shared" si="916"/>
        <v>14985</v>
      </c>
      <c r="AH1483" s="36">
        <f t="shared" si="917"/>
        <v>0</v>
      </c>
    </row>
    <row r="1484" spans="1:34" x14ac:dyDescent="0.35">
      <c r="A1484" s="31" t="s">
        <v>897</v>
      </c>
      <c r="B1484" s="31" t="s">
        <v>898</v>
      </c>
      <c r="C1484" s="31" t="s">
        <v>545</v>
      </c>
      <c r="D1484" s="31" t="s">
        <v>899</v>
      </c>
      <c r="E1484" s="30">
        <v>45876</v>
      </c>
      <c r="F1484" s="30">
        <v>45906</v>
      </c>
      <c r="G1484" s="31" t="s">
        <v>395</v>
      </c>
      <c r="H1484" s="31">
        <v>-26500</v>
      </c>
      <c r="I1484" s="31">
        <v>-4240</v>
      </c>
      <c r="J1484" s="31">
        <v>-30740</v>
      </c>
      <c r="K1484" s="31">
        <v>-30740</v>
      </c>
      <c r="L1484" s="31">
        <v>30740</v>
      </c>
      <c r="M1484" s="31" t="s">
        <v>504</v>
      </c>
      <c r="N1484" s="31" t="s">
        <v>544</v>
      </c>
      <c r="P1484" s="65">
        <f t="shared" si="900"/>
        <v>30</v>
      </c>
      <c r="Q1484" t="str">
        <f t="shared" si="901"/>
        <v>Crédito</v>
      </c>
      <c r="R1484">
        <f t="shared" si="902"/>
        <v>6</v>
      </c>
      <c r="S1484">
        <f t="shared" si="903"/>
        <v>9</v>
      </c>
      <c r="T1484">
        <f t="shared" si="904"/>
        <v>2025</v>
      </c>
      <c r="U1484">
        <f t="shared" si="905"/>
        <v>7</v>
      </c>
      <c r="V1484">
        <f t="shared" si="906"/>
        <v>8</v>
      </c>
      <c r="W1484">
        <f t="shared" si="907"/>
        <v>2025</v>
      </c>
      <c r="X1484" s="59">
        <f t="shared" si="908"/>
        <v>26500</v>
      </c>
      <c r="Y1484" s="59">
        <f t="shared" si="909"/>
        <v>30740</v>
      </c>
      <c r="Z1484" t="str">
        <f t="shared" si="912"/>
        <v>Vencido</v>
      </c>
      <c r="AA1484" s="39">
        <v>46066</v>
      </c>
      <c r="AB1484" s="33">
        <f t="shared" si="910"/>
        <v>2</v>
      </c>
      <c r="AC1484" s="33">
        <f t="shared" si="911"/>
        <v>7</v>
      </c>
      <c r="AD1484" s="33">
        <f t="shared" si="913"/>
        <v>161</v>
      </c>
      <c r="AE1484" s="36">
        <f t="shared" si="914"/>
        <v>0</v>
      </c>
      <c r="AF1484" s="36">
        <f t="shared" si="915"/>
        <v>0</v>
      </c>
      <c r="AG1484" s="36">
        <f t="shared" si="916"/>
        <v>26500</v>
      </c>
      <c r="AH1484" s="36">
        <f t="shared" si="917"/>
        <v>0</v>
      </c>
    </row>
    <row r="1485" spans="1:34" x14ac:dyDescent="0.35">
      <c r="A1485" s="31" t="s">
        <v>900</v>
      </c>
      <c r="B1485" s="31" t="s">
        <v>901</v>
      </c>
      <c r="C1485" s="31" t="s">
        <v>545</v>
      </c>
      <c r="D1485" s="31" t="s">
        <v>902</v>
      </c>
      <c r="E1485" s="30">
        <v>45876</v>
      </c>
      <c r="F1485" s="30">
        <v>45906</v>
      </c>
      <c r="G1485" s="31" t="s">
        <v>401</v>
      </c>
      <c r="H1485" s="31">
        <v>-17751.36</v>
      </c>
      <c r="I1485" s="31">
        <v>-2840.22</v>
      </c>
      <c r="J1485" s="31">
        <v>-20591.580000000002</v>
      </c>
      <c r="K1485" s="31">
        <v>-1105.93</v>
      </c>
      <c r="L1485" s="31">
        <v>1105.93</v>
      </c>
      <c r="M1485" s="31" t="s">
        <v>504</v>
      </c>
      <c r="N1485" s="31" t="s">
        <v>544</v>
      </c>
      <c r="P1485" s="65">
        <f t="shared" si="900"/>
        <v>30</v>
      </c>
      <c r="Q1485" t="str">
        <f t="shared" si="901"/>
        <v>Crédito</v>
      </c>
      <c r="R1485">
        <f t="shared" si="902"/>
        <v>6</v>
      </c>
      <c r="S1485">
        <f t="shared" si="903"/>
        <v>9</v>
      </c>
      <c r="T1485">
        <f t="shared" si="904"/>
        <v>2025</v>
      </c>
      <c r="U1485">
        <f t="shared" si="905"/>
        <v>7</v>
      </c>
      <c r="V1485">
        <f t="shared" si="906"/>
        <v>8</v>
      </c>
      <c r="W1485">
        <f t="shared" si="907"/>
        <v>2025</v>
      </c>
      <c r="X1485" s="59">
        <f t="shared" si="908"/>
        <v>17751.36</v>
      </c>
      <c r="Y1485" s="59">
        <f t="shared" si="909"/>
        <v>20591.580000000002</v>
      </c>
      <c r="Z1485" t="str">
        <f t="shared" si="912"/>
        <v>Vencido</v>
      </c>
      <c r="AA1485" s="39">
        <v>46066</v>
      </c>
      <c r="AB1485" s="33">
        <f t="shared" si="910"/>
        <v>2</v>
      </c>
      <c r="AC1485" s="33">
        <f t="shared" si="911"/>
        <v>7</v>
      </c>
      <c r="AD1485" s="33">
        <f t="shared" si="913"/>
        <v>161</v>
      </c>
      <c r="AE1485" s="36">
        <f t="shared" si="914"/>
        <v>0</v>
      </c>
      <c r="AF1485" s="36">
        <f t="shared" si="915"/>
        <v>0</v>
      </c>
      <c r="AG1485" s="36">
        <f t="shared" si="916"/>
        <v>17751.36</v>
      </c>
      <c r="AH1485" s="36">
        <f t="shared" si="917"/>
        <v>0</v>
      </c>
    </row>
    <row r="1486" spans="1:34" x14ac:dyDescent="0.35">
      <c r="A1486" s="13" t="s">
        <v>887</v>
      </c>
      <c r="B1486" s="13" t="s">
        <v>888</v>
      </c>
      <c r="C1486" s="13" t="s">
        <v>545</v>
      </c>
      <c r="D1486" s="13" t="s">
        <v>889</v>
      </c>
      <c r="E1486" s="70">
        <v>45868</v>
      </c>
      <c r="F1486" s="70">
        <v>45898</v>
      </c>
      <c r="G1486" s="13" t="s">
        <v>395</v>
      </c>
      <c r="H1486" s="13">
        <v>-42400</v>
      </c>
      <c r="I1486" s="13">
        <v>-6784</v>
      </c>
      <c r="J1486" s="13">
        <v>-49184</v>
      </c>
      <c r="K1486" s="13">
        <v>-49184</v>
      </c>
      <c r="L1486" s="13">
        <v>49184</v>
      </c>
      <c r="M1486" s="13" t="s">
        <v>504</v>
      </c>
      <c r="N1486" s="31" t="s">
        <v>544</v>
      </c>
      <c r="P1486" s="65">
        <f t="shared" si="900"/>
        <v>30</v>
      </c>
      <c r="Q1486" t="str">
        <f t="shared" si="901"/>
        <v>Crédito</v>
      </c>
      <c r="R1486">
        <f t="shared" si="902"/>
        <v>29</v>
      </c>
      <c r="S1486">
        <f t="shared" si="903"/>
        <v>8</v>
      </c>
      <c r="T1486">
        <f t="shared" si="904"/>
        <v>2025</v>
      </c>
      <c r="U1486">
        <f t="shared" si="905"/>
        <v>30</v>
      </c>
      <c r="V1486">
        <f t="shared" si="906"/>
        <v>7</v>
      </c>
      <c r="W1486">
        <f t="shared" si="907"/>
        <v>2025</v>
      </c>
      <c r="X1486" s="59">
        <f t="shared" si="908"/>
        <v>42400</v>
      </c>
      <c r="Y1486" s="59">
        <f t="shared" si="909"/>
        <v>49184</v>
      </c>
      <c r="Z1486" t="str">
        <f t="shared" si="912"/>
        <v>Vencido</v>
      </c>
      <c r="AA1486" s="39">
        <v>46066</v>
      </c>
      <c r="AB1486" s="33">
        <f t="shared" si="910"/>
        <v>2</v>
      </c>
      <c r="AC1486" s="33">
        <f t="shared" si="911"/>
        <v>7</v>
      </c>
      <c r="AD1486" s="33">
        <f t="shared" si="913"/>
        <v>169</v>
      </c>
      <c r="AE1486" s="36">
        <f t="shared" si="914"/>
        <v>0</v>
      </c>
      <c r="AF1486" s="36">
        <f t="shared" si="915"/>
        <v>0</v>
      </c>
      <c r="AG1486" s="36">
        <f t="shared" si="916"/>
        <v>42400</v>
      </c>
      <c r="AH1486" s="36">
        <f t="shared" si="917"/>
        <v>0</v>
      </c>
    </row>
    <row r="1487" spans="1:34" x14ac:dyDescent="0.35">
      <c r="A1487" s="31" t="s">
        <v>881</v>
      </c>
      <c r="B1487" s="31" t="s">
        <v>882</v>
      </c>
      <c r="C1487" s="31" t="s">
        <v>805</v>
      </c>
      <c r="D1487" s="31" t="s">
        <v>883</v>
      </c>
      <c r="E1487" s="30">
        <v>45862</v>
      </c>
      <c r="F1487" s="30">
        <v>45922</v>
      </c>
      <c r="G1487" s="31" t="s">
        <v>401</v>
      </c>
      <c r="H1487" s="31">
        <v>-1103265.8999999999</v>
      </c>
      <c r="I1487" s="31">
        <v>-176522.54</v>
      </c>
      <c r="J1487" s="31">
        <v>-1279788.44</v>
      </c>
      <c r="K1487" s="31">
        <v>-68904</v>
      </c>
      <c r="L1487" s="31">
        <v>68904</v>
      </c>
      <c r="M1487" s="31" t="s">
        <v>504</v>
      </c>
      <c r="N1487" s="31" t="s">
        <v>544</v>
      </c>
      <c r="P1487" s="65">
        <f t="shared" si="900"/>
        <v>60</v>
      </c>
      <c r="Q1487" t="str">
        <f t="shared" si="901"/>
        <v>Crédito</v>
      </c>
      <c r="R1487">
        <f t="shared" si="902"/>
        <v>22</v>
      </c>
      <c r="S1487">
        <f t="shared" si="903"/>
        <v>9</v>
      </c>
      <c r="T1487">
        <f t="shared" si="904"/>
        <v>2025</v>
      </c>
      <c r="U1487">
        <f t="shared" si="905"/>
        <v>24</v>
      </c>
      <c r="V1487">
        <f t="shared" si="906"/>
        <v>7</v>
      </c>
      <c r="W1487">
        <f t="shared" si="907"/>
        <v>2025</v>
      </c>
      <c r="X1487" s="59">
        <f t="shared" si="908"/>
        <v>1103265.8999999999</v>
      </c>
      <c r="Y1487" s="59">
        <f t="shared" si="909"/>
        <v>1279788.44</v>
      </c>
      <c r="Z1487" t="str">
        <f t="shared" si="912"/>
        <v>Vencido</v>
      </c>
      <c r="AA1487" s="39">
        <v>46066</v>
      </c>
      <c r="AB1487" s="33">
        <f t="shared" si="910"/>
        <v>2</v>
      </c>
      <c r="AC1487" s="33">
        <f t="shared" si="911"/>
        <v>7</v>
      </c>
      <c r="AD1487" s="33">
        <f t="shared" si="913"/>
        <v>145</v>
      </c>
      <c r="AE1487" s="36">
        <f t="shared" si="914"/>
        <v>0</v>
      </c>
      <c r="AF1487" s="36">
        <f t="shared" si="915"/>
        <v>0</v>
      </c>
      <c r="AG1487" s="36">
        <f t="shared" si="916"/>
        <v>1103265.8999999999</v>
      </c>
      <c r="AH1487" s="36">
        <f t="shared" si="917"/>
        <v>0</v>
      </c>
    </row>
    <row r="1488" spans="1:34" x14ac:dyDescent="0.35">
      <c r="A1488" s="31" t="s">
        <v>874</v>
      </c>
      <c r="B1488" s="31" t="s">
        <v>875</v>
      </c>
      <c r="C1488" s="31" t="s">
        <v>545</v>
      </c>
      <c r="D1488" s="31" t="s">
        <v>876</v>
      </c>
      <c r="E1488" s="30">
        <v>45855</v>
      </c>
      <c r="F1488" s="30">
        <v>45885</v>
      </c>
      <c r="G1488" s="31" t="s">
        <v>395</v>
      </c>
      <c r="H1488" s="31">
        <v>-7600</v>
      </c>
      <c r="I1488" s="31">
        <v>-1216</v>
      </c>
      <c r="J1488" s="31">
        <v>-8816</v>
      </c>
      <c r="K1488" s="31">
        <v>-8816</v>
      </c>
      <c r="L1488" s="31">
        <v>8816</v>
      </c>
      <c r="M1488" s="31" t="s">
        <v>504</v>
      </c>
      <c r="N1488" s="31" t="s">
        <v>544</v>
      </c>
      <c r="P1488" s="65">
        <f t="shared" si="900"/>
        <v>30</v>
      </c>
      <c r="Q1488" t="str">
        <f t="shared" si="901"/>
        <v>Crédito</v>
      </c>
      <c r="R1488">
        <f t="shared" si="902"/>
        <v>16</v>
      </c>
      <c r="S1488">
        <f t="shared" si="903"/>
        <v>8</v>
      </c>
      <c r="T1488">
        <f t="shared" si="904"/>
        <v>2025</v>
      </c>
      <c r="U1488">
        <f t="shared" si="905"/>
        <v>17</v>
      </c>
      <c r="V1488">
        <f t="shared" si="906"/>
        <v>7</v>
      </c>
      <c r="W1488">
        <f t="shared" si="907"/>
        <v>2025</v>
      </c>
      <c r="X1488" s="59">
        <f t="shared" si="908"/>
        <v>7600</v>
      </c>
      <c r="Y1488" s="59">
        <f t="shared" si="909"/>
        <v>8816</v>
      </c>
      <c r="Z1488" t="str">
        <f t="shared" si="912"/>
        <v>Vencido</v>
      </c>
      <c r="AA1488" s="39">
        <v>46066</v>
      </c>
      <c r="AB1488" s="33">
        <f t="shared" si="910"/>
        <v>2</v>
      </c>
      <c r="AC1488" s="33">
        <f t="shared" si="911"/>
        <v>7</v>
      </c>
      <c r="AD1488" s="33">
        <f t="shared" si="913"/>
        <v>182</v>
      </c>
      <c r="AE1488" s="36">
        <f t="shared" si="914"/>
        <v>0</v>
      </c>
      <c r="AF1488" s="36">
        <f t="shared" si="915"/>
        <v>0</v>
      </c>
      <c r="AG1488" s="36">
        <f t="shared" si="916"/>
        <v>7600</v>
      </c>
      <c r="AH1488" s="36">
        <f t="shared" si="917"/>
        <v>0</v>
      </c>
    </row>
    <row r="1489" spans="1:34" x14ac:dyDescent="0.35">
      <c r="A1489" s="31" t="s">
        <v>877</v>
      </c>
      <c r="B1489" s="31" t="s">
        <v>878</v>
      </c>
      <c r="C1489" s="31" t="s">
        <v>798</v>
      </c>
      <c r="D1489" s="31" t="s">
        <v>879</v>
      </c>
      <c r="E1489" s="30">
        <v>45853</v>
      </c>
      <c r="F1489" s="30">
        <v>45883</v>
      </c>
      <c r="G1489" s="31" t="s">
        <v>395</v>
      </c>
      <c r="H1489" s="31">
        <v>-12151.9</v>
      </c>
      <c r="I1489" s="31">
        <v>151.9</v>
      </c>
      <c r="J1489" s="31">
        <v>-12000</v>
      </c>
      <c r="K1489" s="31">
        <v>-12000</v>
      </c>
      <c r="L1489" s="31">
        <v>12000</v>
      </c>
      <c r="M1489" s="31" t="s">
        <v>504</v>
      </c>
      <c r="N1489" s="31" t="s">
        <v>544</v>
      </c>
      <c r="P1489" s="65">
        <f t="shared" si="900"/>
        <v>30</v>
      </c>
      <c r="Q1489" t="str">
        <f t="shared" si="901"/>
        <v>Crédito</v>
      </c>
      <c r="R1489">
        <f t="shared" si="902"/>
        <v>14</v>
      </c>
      <c r="S1489">
        <f t="shared" si="903"/>
        <v>8</v>
      </c>
      <c r="T1489">
        <f t="shared" si="904"/>
        <v>2025</v>
      </c>
      <c r="U1489">
        <f t="shared" si="905"/>
        <v>15</v>
      </c>
      <c r="V1489">
        <f t="shared" si="906"/>
        <v>7</v>
      </c>
      <c r="W1489">
        <f t="shared" si="907"/>
        <v>2025</v>
      </c>
      <c r="X1489" s="59">
        <f t="shared" si="908"/>
        <v>12151.9</v>
      </c>
      <c r="Y1489" s="59">
        <f t="shared" si="909"/>
        <v>12000</v>
      </c>
      <c r="Z1489" t="str">
        <f t="shared" si="912"/>
        <v>Vencido</v>
      </c>
      <c r="AA1489" s="39">
        <v>46066</v>
      </c>
      <c r="AB1489" s="33">
        <f t="shared" si="910"/>
        <v>2</v>
      </c>
      <c r="AC1489" s="33">
        <f t="shared" si="911"/>
        <v>7</v>
      </c>
      <c r="AD1489" s="33">
        <f t="shared" si="913"/>
        <v>184</v>
      </c>
      <c r="AE1489" s="36">
        <f t="shared" si="914"/>
        <v>0</v>
      </c>
      <c r="AF1489" s="36">
        <f t="shared" si="915"/>
        <v>0</v>
      </c>
      <c r="AG1489" s="36">
        <f t="shared" si="916"/>
        <v>12151.9</v>
      </c>
      <c r="AH1489" s="36">
        <f t="shared" si="917"/>
        <v>0</v>
      </c>
    </row>
    <row r="1490" spans="1:34" x14ac:dyDescent="0.35">
      <c r="A1490" s="31" t="s">
        <v>868</v>
      </c>
      <c r="B1490" s="31" t="s">
        <v>869</v>
      </c>
      <c r="C1490" s="31" t="s">
        <v>545</v>
      </c>
      <c r="D1490" s="31" t="s">
        <v>870</v>
      </c>
      <c r="E1490" s="30">
        <v>45854</v>
      </c>
      <c r="F1490" s="30">
        <v>45884</v>
      </c>
      <c r="G1490" s="31" t="s">
        <v>401</v>
      </c>
      <c r="H1490" s="31">
        <v>-36360.620000000003</v>
      </c>
      <c r="I1490" s="31">
        <v>-5817.7</v>
      </c>
      <c r="J1490" s="31">
        <v>-42178.32</v>
      </c>
      <c r="K1490" s="31">
        <v>-2238.8000000000002</v>
      </c>
      <c r="L1490" s="31">
        <v>2238.8000000000002</v>
      </c>
      <c r="M1490" s="31" t="s">
        <v>504</v>
      </c>
      <c r="N1490" s="31" t="s">
        <v>544</v>
      </c>
      <c r="P1490" s="65">
        <f t="shared" si="900"/>
        <v>30</v>
      </c>
      <c r="Q1490" t="str">
        <f t="shared" si="901"/>
        <v>Crédito</v>
      </c>
      <c r="R1490">
        <f t="shared" si="902"/>
        <v>15</v>
      </c>
      <c r="S1490">
        <f t="shared" si="903"/>
        <v>8</v>
      </c>
      <c r="T1490">
        <f t="shared" si="904"/>
        <v>2025</v>
      </c>
      <c r="U1490">
        <f t="shared" si="905"/>
        <v>16</v>
      </c>
      <c r="V1490">
        <f t="shared" si="906"/>
        <v>7</v>
      </c>
      <c r="W1490">
        <f t="shared" si="907"/>
        <v>2025</v>
      </c>
      <c r="X1490" s="59">
        <f t="shared" si="908"/>
        <v>36360.620000000003</v>
      </c>
      <c r="Y1490" s="59">
        <f t="shared" si="909"/>
        <v>42178.32</v>
      </c>
      <c r="Z1490" t="str">
        <f t="shared" si="912"/>
        <v>Vencido</v>
      </c>
      <c r="AA1490" s="39">
        <v>46066</v>
      </c>
      <c r="AB1490" s="33">
        <f t="shared" si="910"/>
        <v>2</v>
      </c>
      <c r="AC1490" s="33">
        <f t="shared" si="911"/>
        <v>7</v>
      </c>
      <c r="AD1490" s="33">
        <f t="shared" si="913"/>
        <v>183</v>
      </c>
      <c r="AE1490" s="36">
        <f t="shared" si="914"/>
        <v>0</v>
      </c>
      <c r="AF1490" s="36">
        <f t="shared" si="915"/>
        <v>0</v>
      </c>
      <c r="AG1490" s="36">
        <f t="shared" si="916"/>
        <v>36360.620000000003</v>
      </c>
      <c r="AH1490" s="36">
        <f t="shared" si="917"/>
        <v>0</v>
      </c>
    </row>
    <row r="1491" spans="1:34" x14ac:dyDescent="0.35">
      <c r="A1491" s="31" t="s">
        <v>871</v>
      </c>
      <c r="B1491" s="31" t="s">
        <v>872</v>
      </c>
      <c r="C1491" s="31" t="s">
        <v>545</v>
      </c>
      <c r="D1491" s="31" t="s">
        <v>873</v>
      </c>
      <c r="E1491" s="30">
        <v>45854</v>
      </c>
      <c r="F1491" s="30">
        <v>45884</v>
      </c>
      <c r="G1491" s="31" t="s">
        <v>401</v>
      </c>
      <c r="H1491" s="31">
        <v>-30520.31</v>
      </c>
      <c r="I1491" s="31">
        <v>-4883.25</v>
      </c>
      <c r="J1491" s="31">
        <v>-35403.56</v>
      </c>
      <c r="K1491" s="31">
        <v>-1879.2</v>
      </c>
      <c r="L1491" s="31">
        <v>1879.2</v>
      </c>
      <c r="M1491" s="31" t="s">
        <v>504</v>
      </c>
      <c r="N1491" s="31" t="s">
        <v>544</v>
      </c>
      <c r="P1491" s="65">
        <f t="shared" si="900"/>
        <v>30</v>
      </c>
      <c r="Q1491" t="str">
        <f t="shared" si="901"/>
        <v>Crédito</v>
      </c>
      <c r="R1491">
        <f t="shared" si="902"/>
        <v>15</v>
      </c>
      <c r="S1491">
        <f t="shared" si="903"/>
        <v>8</v>
      </c>
      <c r="T1491">
        <f t="shared" si="904"/>
        <v>2025</v>
      </c>
      <c r="U1491">
        <f t="shared" si="905"/>
        <v>16</v>
      </c>
      <c r="V1491">
        <f t="shared" si="906"/>
        <v>7</v>
      </c>
      <c r="W1491">
        <f t="shared" si="907"/>
        <v>2025</v>
      </c>
      <c r="X1491" s="59">
        <f t="shared" si="908"/>
        <v>30520.31</v>
      </c>
      <c r="Y1491" s="59">
        <f t="shared" si="909"/>
        <v>35403.56</v>
      </c>
      <c r="Z1491" t="str">
        <f t="shared" si="912"/>
        <v>Vencido</v>
      </c>
      <c r="AA1491" s="39">
        <v>46066</v>
      </c>
      <c r="AB1491" s="33">
        <f t="shared" si="910"/>
        <v>2</v>
      </c>
      <c r="AC1491" s="33">
        <f t="shared" si="911"/>
        <v>7</v>
      </c>
      <c r="AD1491" s="33">
        <f t="shared" si="913"/>
        <v>183</v>
      </c>
      <c r="AE1491" s="36">
        <f t="shared" si="914"/>
        <v>0</v>
      </c>
      <c r="AF1491" s="36">
        <f t="shared" si="915"/>
        <v>0</v>
      </c>
      <c r="AG1491" s="36">
        <f t="shared" si="916"/>
        <v>30520.31</v>
      </c>
      <c r="AH1491" s="36">
        <f t="shared" si="917"/>
        <v>0</v>
      </c>
    </row>
    <row r="1492" spans="1:34" x14ac:dyDescent="0.35">
      <c r="A1492" s="31" t="s">
        <v>860</v>
      </c>
      <c r="B1492" s="31" t="s">
        <v>861</v>
      </c>
      <c r="C1492" s="31" t="s">
        <v>798</v>
      </c>
      <c r="D1492" s="31" t="s">
        <v>862</v>
      </c>
      <c r="E1492" s="30">
        <v>45835</v>
      </c>
      <c r="F1492" s="30">
        <v>45865</v>
      </c>
      <c r="G1492" s="31" t="s">
        <v>401</v>
      </c>
      <c r="H1492" s="31">
        <v>-17003.52</v>
      </c>
      <c r="I1492" s="31">
        <v>-2720.56</v>
      </c>
      <c r="J1492" s="31">
        <v>-19724.080000000002</v>
      </c>
      <c r="K1492" s="31">
        <v>-1044</v>
      </c>
      <c r="L1492" s="31">
        <v>1044</v>
      </c>
      <c r="M1492" s="31" t="s">
        <v>504</v>
      </c>
      <c r="N1492" s="31" t="s">
        <v>544</v>
      </c>
      <c r="P1492" s="65">
        <f t="shared" si="900"/>
        <v>30</v>
      </c>
      <c r="Q1492" t="str">
        <f t="shared" si="901"/>
        <v>Crédito</v>
      </c>
      <c r="R1492">
        <f t="shared" si="902"/>
        <v>27</v>
      </c>
      <c r="S1492">
        <f t="shared" si="903"/>
        <v>7</v>
      </c>
      <c r="T1492">
        <f t="shared" si="904"/>
        <v>2025</v>
      </c>
      <c r="U1492">
        <f t="shared" si="905"/>
        <v>27</v>
      </c>
      <c r="V1492">
        <f t="shared" si="906"/>
        <v>6</v>
      </c>
      <c r="W1492">
        <f t="shared" si="907"/>
        <v>2025</v>
      </c>
      <c r="X1492" s="59">
        <f t="shared" si="908"/>
        <v>17003.52</v>
      </c>
      <c r="Y1492" s="59">
        <f t="shared" si="909"/>
        <v>19724.080000000002</v>
      </c>
      <c r="Z1492" t="str">
        <f t="shared" si="912"/>
        <v>Vencido</v>
      </c>
      <c r="AA1492" s="39">
        <v>46066</v>
      </c>
      <c r="AB1492" s="33">
        <f t="shared" si="910"/>
        <v>2</v>
      </c>
      <c r="AC1492" s="33">
        <f t="shared" si="911"/>
        <v>7</v>
      </c>
      <c r="AD1492" s="33">
        <f t="shared" si="913"/>
        <v>202</v>
      </c>
      <c r="AE1492" s="36">
        <f t="shared" si="914"/>
        <v>0</v>
      </c>
      <c r="AF1492" s="36">
        <f t="shared" si="915"/>
        <v>0</v>
      </c>
      <c r="AG1492" s="36">
        <f t="shared" si="916"/>
        <v>17003.52</v>
      </c>
      <c r="AH1492" s="36">
        <f t="shared" si="917"/>
        <v>0</v>
      </c>
    </row>
    <row r="1493" spans="1:34" x14ac:dyDescent="0.35">
      <c r="A1493" s="31" t="s">
        <v>855</v>
      </c>
      <c r="B1493" s="31" t="s">
        <v>856</v>
      </c>
      <c r="C1493" s="31" t="s">
        <v>805</v>
      </c>
      <c r="D1493" s="31" t="s">
        <v>857</v>
      </c>
      <c r="E1493" s="30">
        <v>45817</v>
      </c>
      <c r="F1493" s="30">
        <v>45877</v>
      </c>
      <c r="G1493" s="31" t="s">
        <v>401</v>
      </c>
      <c r="H1493" s="31">
        <v>-278795.04964228091</v>
      </c>
      <c r="I1493" s="31">
        <v>-44607.207942764944</v>
      </c>
      <c r="J1493" s="31">
        <v>-323402.25758504582</v>
      </c>
      <c r="K1493" s="31">
        <v>-68904</v>
      </c>
      <c r="L1493" s="31">
        <v>68904</v>
      </c>
      <c r="M1493" s="31" t="s">
        <v>504</v>
      </c>
      <c r="N1493" s="31" t="s">
        <v>544</v>
      </c>
      <c r="P1493" s="65">
        <f t="shared" si="900"/>
        <v>60</v>
      </c>
      <c r="Q1493" t="str">
        <f t="shared" si="901"/>
        <v>Crédito</v>
      </c>
      <c r="R1493">
        <f t="shared" si="902"/>
        <v>8</v>
      </c>
      <c r="S1493">
        <f t="shared" si="903"/>
        <v>8</v>
      </c>
      <c r="T1493">
        <f t="shared" si="904"/>
        <v>2025</v>
      </c>
      <c r="U1493">
        <f t="shared" si="905"/>
        <v>9</v>
      </c>
      <c r="V1493">
        <f t="shared" si="906"/>
        <v>6</v>
      </c>
      <c r="W1493">
        <f t="shared" si="907"/>
        <v>2025</v>
      </c>
      <c r="X1493" s="59">
        <f t="shared" si="908"/>
        <v>278795.04964228091</v>
      </c>
      <c r="Y1493" s="59">
        <f t="shared" si="909"/>
        <v>323402.25758504582</v>
      </c>
      <c r="Z1493" t="str">
        <f t="shared" si="912"/>
        <v>Vencido</v>
      </c>
      <c r="AA1493" s="39">
        <v>46066</v>
      </c>
      <c r="AB1493" s="33">
        <f t="shared" si="910"/>
        <v>2</v>
      </c>
      <c r="AC1493" s="33">
        <f t="shared" si="911"/>
        <v>7</v>
      </c>
      <c r="AD1493" s="33">
        <f t="shared" si="913"/>
        <v>190</v>
      </c>
      <c r="AE1493" s="36">
        <f t="shared" si="914"/>
        <v>0</v>
      </c>
      <c r="AF1493" s="36">
        <f t="shared" si="915"/>
        <v>0</v>
      </c>
      <c r="AG1493" s="36">
        <f t="shared" si="916"/>
        <v>278795.04964228091</v>
      </c>
      <c r="AH1493" s="36">
        <f t="shared" si="917"/>
        <v>0</v>
      </c>
    </row>
    <row r="1494" spans="1:34" x14ac:dyDescent="0.35">
      <c r="A1494" s="31" t="s">
        <v>764</v>
      </c>
      <c r="B1494" s="31" t="s">
        <v>765</v>
      </c>
      <c r="C1494" s="31" t="s">
        <v>749</v>
      </c>
      <c r="D1494" s="31" t="s">
        <v>766</v>
      </c>
      <c r="E1494" s="30">
        <v>45635</v>
      </c>
      <c r="F1494" s="30">
        <v>45650</v>
      </c>
      <c r="G1494" s="31" t="s">
        <v>401</v>
      </c>
      <c r="H1494" s="31">
        <v>-48546</v>
      </c>
      <c r="I1494" s="31">
        <v>-7767.36</v>
      </c>
      <c r="J1494" s="31">
        <v>-56313.36</v>
      </c>
      <c r="K1494" s="31">
        <v>-2784</v>
      </c>
      <c r="L1494" s="31">
        <v>2784</v>
      </c>
      <c r="M1494" s="31" t="s">
        <v>504</v>
      </c>
      <c r="N1494" s="31" t="s">
        <v>544</v>
      </c>
      <c r="P1494" s="65">
        <f t="shared" si="900"/>
        <v>15</v>
      </c>
      <c r="Q1494" t="str">
        <f t="shared" si="901"/>
        <v>Crédito</v>
      </c>
      <c r="R1494">
        <f t="shared" si="902"/>
        <v>24</v>
      </c>
      <c r="S1494">
        <f t="shared" si="903"/>
        <v>12</v>
      </c>
      <c r="T1494">
        <f t="shared" si="904"/>
        <v>2024</v>
      </c>
      <c r="U1494">
        <f t="shared" si="905"/>
        <v>9</v>
      </c>
      <c r="V1494">
        <f t="shared" si="906"/>
        <v>12</v>
      </c>
      <c r="W1494">
        <f t="shared" si="907"/>
        <v>2024</v>
      </c>
      <c r="X1494" s="59">
        <f t="shared" si="908"/>
        <v>48546</v>
      </c>
      <c r="Y1494" s="59">
        <f t="shared" si="909"/>
        <v>56313.36</v>
      </c>
      <c r="Z1494" t="str">
        <f t="shared" si="912"/>
        <v>Vencido</v>
      </c>
      <c r="AA1494" s="39">
        <v>46066</v>
      </c>
      <c r="AB1494" s="33">
        <f t="shared" si="910"/>
        <v>2</v>
      </c>
      <c r="AC1494" s="33">
        <f t="shared" si="911"/>
        <v>7</v>
      </c>
      <c r="AD1494" s="33">
        <f t="shared" si="913"/>
        <v>417</v>
      </c>
      <c r="AE1494" s="36">
        <f t="shared" si="914"/>
        <v>0</v>
      </c>
      <c r="AF1494" s="36">
        <f t="shared" si="915"/>
        <v>0</v>
      </c>
      <c r="AG1494" s="36">
        <f t="shared" si="916"/>
        <v>48546</v>
      </c>
      <c r="AH1494" s="36">
        <f t="shared" si="917"/>
        <v>0</v>
      </c>
    </row>
    <row r="1495" spans="1:34" x14ac:dyDescent="0.35">
      <c r="A1495" s="31" t="s">
        <v>754</v>
      </c>
      <c r="B1495" s="31" t="s">
        <v>755</v>
      </c>
      <c r="C1495" s="31" t="s">
        <v>549</v>
      </c>
      <c r="D1495" s="31" t="s">
        <v>756</v>
      </c>
      <c r="E1495" s="30">
        <v>45597</v>
      </c>
      <c r="F1495" s="30">
        <v>45627</v>
      </c>
      <c r="G1495" s="31" t="s">
        <v>401</v>
      </c>
      <c r="H1495" s="31">
        <v>-64633.93</v>
      </c>
      <c r="I1495" s="31">
        <v>-10341.51</v>
      </c>
      <c r="J1495" s="31">
        <v>-74975.44</v>
      </c>
      <c r="K1495" s="31">
        <v>-3741.7</v>
      </c>
      <c r="L1495" s="31">
        <v>3741.7</v>
      </c>
      <c r="M1495" s="31" t="s">
        <v>504</v>
      </c>
      <c r="N1495" s="31" t="s">
        <v>544</v>
      </c>
      <c r="P1495" s="65">
        <f t="shared" ref="P1495:P1497" si="918">+F1495-E1495</f>
        <v>30</v>
      </c>
      <c r="Q1495" t="str">
        <f t="shared" ref="Q1495:Q1497" si="919">IF(P1495&gt;1,"Crédito","Contado")</f>
        <v>Crédito</v>
      </c>
      <c r="R1495">
        <f t="shared" ref="R1495:R1497" si="920">DAY(F1495)</f>
        <v>1</v>
      </c>
      <c r="S1495">
        <f t="shared" ref="S1495:S1497" si="921">MONTH(F1495)</f>
        <v>12</v>
      </c>
      <c r="T1495">
        <f t="shared" ref="T1495:T1497" si="922">YEAR(F1495)</f>
        <v>2024</v>
      </c>
      <c r="U1495">
        <f t="shared" ref="U1495:U1497" si="923">DAY(E1495)</f>
        <v>1</v>
      </c>
      <c r="V1495">
        <f t="shared" ref="V1495:V1497" si="924">MONTH(E1495)</f>
        <v>11</v>
      </c>
      <c r="W1495">
        <f t="shared" ref="W1495:W1497" si="925">YEAR(E1495)</f>
        <v>2024</v>
      </c>
      <c r="X1495" s="59">
        <f t="shared" ref="X1495:X1497" si="926">+H1495*-1</f>
        <v>64633.93</v>
      </c>
      <c r="Y1495" s="59">
        <f t="shared" ref="Y1495:Y1497" si="927">+J1495*-1</f>
        <v>74975.44</v>
      </c>
      <c r="Z1495" t="str">
        <f t="shared" si="912"/>
        <v>Vencido</v>
      </c>
      <c r="AA1495" s="39">
        <v>46066</v>
      </c>
      <c r="AB1495" s="33">
        <f t="shared" ref="AB1495:AB1496" si="928">MONTH(AA1495)</f>
        <v>2</v>
      </c>
      <c r="AC1495" s="33">
        <f t="shared" ref="AC1495:AC1496" si="929">WEEKNUM(AA1495)</f>
        <v>7</v>
      </c>
      <c r="AD1495" s="33">
        <f t="shared" si="913"/>
        <v>440</v>
      </c>
      <c r="AE1495" s="36">
        <f t="shared" si="914"/>
        <v>0</v>
      </c>
      <c r="AF1495" s="36">
        <f t="shared" si="915"/>
        <v>0</v>
      </c>
      <c r="AG1495" s="36">
        <f t="shared" si="916"/>
        <v>64633.93</v>
      </c>
      <c r="AH1495" s="36">
        <f t="shared" si="917"/>
        <v>0</v>
      </c>
    </row>
    <row r="1496" spans="1:34" x14ac:dyDescent="0.35">
      <c r="A1496" s="31" t="s">
        <v>757</v>
      </c>
      <c r="B1496" s="31" t="s">
        <v>758</v>
      </c>
      <c r="C1496" s="31" t="s">
        <v>549</v>
      </c>
      <c r="D1496" s="31" t="s">
        <v>759</v>
      </c>
      <c r="E1496" s="30">
        <v>45597</v>
      </c>
      <c r="F1496" s="30">
        <v>45627</v>
      </c>
      <c r="G1496" s="31" t="s">
        <v>401</v>
      </c>
      <c r="H1496" s="31">
        <v>-41037.410000000003</v>
      </c>
      <c r="I1496" s="31">
        <v>-6565.99</v>
      </c>
      <c r="J1496" s="31">
        <v>-47603.4</v>
      </c>
      <c r="K1496" s="31">
        <v>-2375.6799999999998</v>
      </c>
      <c r="L1496" s="31">
        <v>2375.6799999999998</v>
      </c>
      <c r="M1496" s="31" t="s">
        <v>504</v>
      </c>
      <c r="N1496" s="31" t="s">
        <v>544</v>
      </c>
      <c r="P1496" s="65">
        <f t="shared" si="918"/>
        <v>30</v>
      </c>
      <c r="Q1496" t="str">
        <f t="shared" si="919"/>
        <v>Crédito</v>
      </c>
      <c r="R1496">
        <f t="shared" si="920"/>
        <v>1</v>
      </c>
      <c r="S1496">
        <f t="shared" si="921"/>
        <v>12</v>
      </c>
      <c r="T1496">
        <f t="shared" si="922"/>
        <v>2024</v>
      </c>
      <c r="U1496">
        <f t="shared" si="923"/>
        <v>1</v>
      </c>
      <c r="V1496">
        <f t="shared" si="924"/>
        <v>11</v>
      </c>
      <c r="W1496">
        <f t="shared" si="925"/>
        <v>2024</v>
      </c>
      <c r="X1496" s="59">
        <f t="shared" si="926"/>
        <v>41037.410000000003</v>
      </c>
      <c r="Y1496" s="59">
        <f t="shared" si="927"/>
        <v>47603.4</v>
      </c>
      <c r="Z1496" t="str">
        <f t="shared" si="912"/>
        <v>Vencido</v>
      </c>
      <c r="AA1496" s="39">
        <v>46066</v>
      </c>
      <c r="AB1496" s="33">
        <f t="shared" si="928"/>
        <v>2</v>
      </c>
      <c r="AC1496" s="33">
        <f t="shared" si="929"/>
        <v>7</v>
      </c>
      <c r="AD1496" s="33">
        <f t="shared" si="913"/>
        <v>440</v>
      </c>
      <c r="AE1496" s="36">
        <f t="shared" si="914"/>
        <v>0</v>
      </c>
      <c r="AF1496" s="36">
        <f t="shared" si="915"/>
        <v>0</v>
      </c>
      <c r="AG1496" s="36">
        <f t="shared" si="916"/>
        <v>41037.410000000003</v>
      </c>
      <c r="AH1496" s="36">
        <f t="shared" si="917"/>
        <v>0</v>
      </c>
    </row>
    <row r="1497" spans="1:34" x14ac:dyDescent="0.35">
      <c r="A1497" s="31" t="s">
        <v>751</v>
      </c>
      <c r="B1497" s="31" t="s">
        <v>752</v>
      </c>
      <c r="C1497" s="31" t="s">
        <v>549</v>
      </c>
      <c r="D1497" s="31" t="s">
        <v>753</v>
      </c>
      <c r="E1497" s="30">
        <v>45600</v>
      </c>
      <c r="F1497" s="30">
        <v>45630</v>
      </c>
      <c r="G1497" s="31" t="s">
        <v>395</v>
      </c>
      <c r="H1497" s="31">
        <v>-10340</v>
      </c>
      <c r="I1497" s="31">
        <v>-1654.4</v>
      </c>
      <c r="J1497" s="31">
        <v>-11994.4</v>
      </c>
      <c r="K1497" s="31">
        <v>-11994.4</v>
      </c>
      <c r="L1497" s="31">
        <v>11994.4</v>
      </c>
      <c r="M1497" s="31" t="s">
        <v>504</v>
      </c>
      <c r="N1497" s="31" t="s">
        <v>544</v>
      </c>
      <c r="P1497" s="65">
        <f t="shared" si="918"/>
        <v>30</v>
      </c>
      <c r="Q1497" t="str">
        <f t="shared" si="919"/>
        <v>Crédito</v>
      </c>
      <c r="R1497">
        <f t="shared" si="920"/>
        <v>4</v>
      </c>
      <c r="S1497">
        <f t="shared" si="921"/>
        <v>12</v>
      </c>
      <c r="T1497">
        <f t="shared" si="922"/>
        <v>2024</v>
      </c>
      <c r="U1497">
        <f t="shared" si="923"/>
        <v>4</v>
      </c>
      <c r="V1497">
        <f t="shared" si="924"/>
        <v>11</v>
      </c>
      <c r="W1497">
        <f t="shared" si="925"/>
        <v>2024</v>
      </c>
      <c r="X1497" s="59">
        <f t="shared" si="926"/>
        <v>10340</v>
      </c>
      <c r="Y1497" s="59">
        <f t="shared" si="927"/>
        <v>11994.4</v>
      </c>
      <c r="Z1497" t="str">
        <f t="shared" si="912"/>
        <v>Vencido</v>
      </c>
      <c r="AA1497" s="39">
        <v>46066</v>
      </c>
      <c r="AB1497" s="33">
        <f t="shared" ref="AB1497" si="930">MONTH(AA1497)</f>
        <v>2</v>
      </c>
      <c r="AC1497" s="33">
        <f t="shared" ref="AC1497" si="931">WEEKNUM(AA1497)</f>
        <v>7</v>
      </c>
      <c r="AD1497" s="33">
        <f t="shared" si="913"/>
        <v>437</v>
      </c>
      <c r="AE1497" s="36">
        <f t="shared" si="914"/>
        <v>0</v>
      </c>
      <c r="AF1497" s="36">
        <f t="shared" si="915"/>
        <v>0</v>
      </c>
      <c r="AG1497" s="36">
        <f t="shared" si="916"/>
        <v>10340</v>
      </c>
      <c r="AH1497" s="36">
        <f t="shared" si="917"/>
        <v>0</v>
      </c>
    </row>
    <row r="1498" spans="1:34" x14ac:dyDescent="0.35">
      <c r="A1498" s="31" t="s">
        <v>1303</v>
      </c>
      <c r="B1498" s="31" t="s">
        <v>1304</v>
      </c>
      <c r="C1498" s="31" t="s">
        <v>546</v>
      </c>
      <c r="D1498" s="31" t="s">
        <v>1305</v>
      </c>
      <c r="E1498" s="30">
        <v>46051</v>
      </c>
      <c r="F1498" s="30">
        <v>46081</v>
      </c>
      <c r="G1498" s="31" t="s">
        <v>401</v>
      </c>
      <c r="H1498" s="31">
        <v>-5105.04</v>
      </c>
      <c r="I1498" s="31">
        <v>-816.81</v>
      </c>
      <c r="J1498" s="31">
        <v>-5921.85</v>
      </c>
      <c r="K1498" s="31">
        <v>-343.65</v>
      </c>
      <c r="L1498" s="31">
        <v>343.65</v>
      </c>
      <c r="M1498" s="31" t="s">
        <v>504</v>
      </c>
      <c r="N1498" s="31" t="s">
        <v>544</v>
      </c>
      <c r="P1498" s="65">
        <f t="shared" ref="P1498:P1555" si="932">+F1498-E1498</f>
        <v>30</v>
      </c>
      <c r="Q1498" t="str">
        <f t="shared" ref="Q1498:Q1555" si="933">IF(P1498&gt;1,"Crédito","Contado")</f>
        <v>Crédito</v>
      </c>
      <c r="R1498">
        <f t="shared" ref="R1498:R1555" si="934">DAY(F1498)</f>
        <v>28</v>
      </c>
      <c r="S1498">
        <f t="shared" ref="S1498:S1555" si="935">MONTH(F1498)</f>
        <v>2</v>
      </c>
      <c r="T1498">
        <f t="shared" ref="T1498:T1555" si="936">YEAR(F1498)</f>
        <v>2026</v>
      </c>
      <c r="U1498">
        <f t="shared" ref="U1498:U1555" si="937">DAY(E1498)</f>
        <v>29</v>
      </c>
      <c r="V1498">
        <f t="shared" ref="V1498:V1555" si="938">MONTH(E1498)</f>
        <v>1</v>
      </c>
      <c r="W1498">
        <f t="shared" ref="W1498:W1555" si="939">YEAR(E1498)</f>
        <v>2026</v>
      </c>
      <c r="X1498" s="59">
        <f t="shared" ref="X1498:X1555" si="940">+H1498*-1</f>
        <v>5105.04</v>
      </c>
      <c r="Y1498" s="59">
        <f t="shared" ref="Y1498:Y1555" si="941">+J1498*-1</f>
        <v>5921.85</v>
      </c>
      <c r="Z1498" t="str">
        <f t="shared" si="912"/>
        <v>Vigente</v>
      </c>
      <c r="AA1498" s="39">
        <v>46059</v>
      </c>
      <c r="AB1498" s="33">
        <f t="shared" ref="AB1498:AB1554" si="942">MONTH(AA1498)</f>
        <v>2</v>
      </c>
      <c r="AC1498" s="33">
        <f t="shared" ref="AC1498:AC1554" si="943">WEEKNUM(AA1498)</f>
        <v>6</v>
      </c>
      <c r="AD1498" s="33">
        <f t="shared" si="913"/>
        <v>0</v>
      </c>
      <c r="AE1498" s="36">
        <f t="shared" si="914"/>
        <v>0</v>
      </c>
      <c r="AF1498" s="36">
        <f t="shared" si="915"/>
        <v>0</v>
      </c>
      <c r="AG1498" s="36">
        <f t="shared" si="916"/>
        <v>0</v>
      </c>
      <c r="AH1498" s="36">
        <f t="shared" si="917"/>
        <v>5105.04</v>
      </c>
    </row>
    <row r="1499" spans="1:34" x14ac:dyDescent="0.35">
      <c r="A1499" s="31" t="s">
        <v>1306</v>
      </c>
      <c r="B1499" s="31" t="s">
        <v>1307</v>
      </c>
      <c r="C1499" s="31" t="s">
        <v>801</v>
      </c>
      <c r="D1499" s="31" t="s">
        <v>1308</v>
      </c>
      <c r="E1499" s="30">
        <v>46050</v>
      </c>
      <c r="F1499" s="30">
        <v>46080</v>
      </c>
      <c r="G1499" s="31" t="s">
        <v>395</v>
      </c>
      <c r="H1499" s="31">
        <v>-50400</v>
      </c>
      <c r="I1499" s="31">
        <v>-8064</v>
      </c>
      <c r="J1499" s="31">
        <v>-58464</v>
      </c>
      <c r="K1499" s="31">
        <v>-58464</v>
      </c>
      <c r="L1499" s="31">
        <v>58464</v>
      </c>
      <c r="M1499" s="31" t="s">
        <v>504</v>
      </c>
      <c r="N1499" s="31" t="s">
        <v>544</v>
      </c>
      <c r="P1499" s="65">
        <f t="shared" si="932"/>
        <v>30</v>
      </c>
      <c r="Q1499" t="str">
        <f t="shared" si="933"/>
        <v>Crédito</v>
      </c>
      <c r="R1499">
        <f t="shared" si="934"/>
        <v>27</v>
      </c>
      <c r="S1499">
        <f t="shared" si="935"/>
        <v>2</v>
      </c>
      <c r="T1499">
        <f t="shared" si="936"/>
        <v>2026</v>
      </c>
      <c r="U1499">
        <f t="shared" si="937"/>
        <v>28</v>
      </c>
      <c r="V1499">
        <f t="shared" si="938"/>
        <v>1</v>
      </c>
      <c r="W1499">
        <f t="shared" si="939"/>
        <v>2026</v>
      </c>
      <c r="X1499" s="59">
        <f t="shared" si="940"/>
        <v>50400</v>
      </c>
      <c r="Y1499" s="59">
        <f t="shared" si="941"/>
        <v>58464</v>
      </c>
      <c r="Z1499" t="str">
        <f t="shared" si="912"/>
        <v>Vigente</v>
      </c>
      <c r="AA1499" s="39">
        <v>46059</v>
      </c>
      <c r="AB1499" s="33">
        <f t="shared" si="942"/>
        <v>2</v>
      </c>
      <c r="AC1499" s="33">
        <f t="shared" si="943"/>
        <v>6</v>
      </c>
      <c r="AD1499" s="33">
        <f t="shared" si="913"/>
        <v>0</v>
      </c>
      <c r="AE1499" s="36">
        <f t="shared" si="914"/>
        <v>0</v>
      </c>
      <c r="AF1499" s="36">
        <f t="shared" si="915"/>
        <v>0</v>
      </c>
      <c r="AG1499" s="36">
        <f t="shared" si="916"/>
        <v>0</v>
      </c>
      <c r="AH1499" s="36">
        <f t="shared" si="917"/>
        <v>50400</v>
      </c>
    </row>
    <row r="1500" spans="1:34" x14ac:dyDescent="0.35">
      <c r="A1500" s="31" t="s">
        <v>1282</v>
      </c>
      <c r="B1500" s="31" t="s">
        <v>1283</v>
      </c>
      <c r="C1500" s="31" t="s">
        <v>880</v>
      </c>
      <c r="D1500" s="31" t="s">
        <v>1284</v>
      </c>
      <c r="E1500" s="30">
        <v>46049</v>
      </c>
      <c r="F1500" s="30">
        <v>46079</v>
      </c>
      <c r="G1500" s="31" t="s">
        <v>401</v>
      </c>
      <c r="H1500" s="31">
        <v>-55996.92</v>
      </c>
      <c r="I1500" s="31">
        <v>-8959.51</v>
      </c>
      <c r="J1500" s="31">
        <v>-64956.43</v>
      </c>
      <c r="K1500" s="31">
        <v>-3758.4</v>
      </c>
      <c r="L1500" s="31">
        <v>3758.4</v>
      </c>
      <c r="M1500" s="31" t="s">
        <v>504</v>
      </c>
      <c r="N1500" s="31" t="s">
        <v>544</v>
      </c>
      <c r="P1500" s="65">
        <f t="shared" si="932"/>
        <v>30</v>
      </c>
      <c r="Q1500" t="str">
        <f t="shared" si="933"/>
        <v>Crédito</v>
      </c>
      <c r="R1500">
        <f t="shared" si="934"/>
        <v>26</v>
      </c>
      <c r="S1500">
        <f t="shared" si="935"/>
        <v>2</v>
      </c>
      <c r="T1500">
        <f t="shared" si="936"/>
        <v>2026</v>
      </c>
      <c r="U1500">
        <f t="shared" si="937"/>
        <v>27</v>
      </c>
      <c r="V1500">
        <f t="shared" si="938"/>
        <v>1</v>
      </c>
      <c r="W1500">
        <f t="shared" si="939"/>
        <v>2026</v>
      </c>
      <c r="X1500" s="59">
        <f t="shared" si="940"/>
        <v>55996.92</v>
      </c>
      <c r="Y1500" s="59">
        <f t="shared" si="941"/>
        <v>64956.43</v>
      </c>
      <c r="Z1500" t="str">
        <f t="shared" si="912"/>
        <v>Vigente</v>
      </c>
      <c r="AA1500" s="39">
        <v>46059</v>
      </c>
      <c r="AB1500" s="33">
        <f t="shared" si="942"/>
        <v>2</v>
      </c>
      <c r="AC1500" s="33">
        <f t="shared" si="943"/>
        <v>6</v>
      </c>
      <c r="AD1500" s="33">
        <f t="shared" si="913"/>
        <v>0</v>
      </c>
      <c r="AE1500" s="36">
        <f t="shared" si="914"/>
        <v>0</v>
      </c>
      <c r="AF1500" s="36">
        <f t="shared" si="915"/>
        <v>0</v>
      </c>
      <c r="AG1500" s="36">
        <f t="shared" si="916"/>
        <v>0</v>
      </c>
      <c r="AH1500" s="36">
        <f t="shared" si="917"/>
        <v>55996.92</v>
      </c>
    </row>
    <row r="1501" spans="1:34" x14ac:dyDescent="0.35">
      <c r="A1501" s="31" t="s">
        <v>1285</v>
      </c>
      <c r="B1501" s="31" t="s">
        <v>1286</v>
      </c>
      <c r="C1501" s="31" t="s">
        <v>880</v>
      </c>
      <c r="D1501" s="31" t="s">
        <v>1287</v>
      </c>
      <c r="E1501" s="30">
        <v>46049</v>
      </c>
      <c r="F1501" s="30">
        <v>46079</v>
      </c>
      <c r="G1501" s="31" t="s">
        <v>401</v>
      </c>
      <c r="H1501" s="31">
        <v>-78395.69</v>
      </c>
      <c r="I1501" s="31">
        <v>-12543.31</v>
      </c>
      <c r="J1501" s="31">
        <v>-90939</v>
      </c>
      <c r="K1501" s="31">
        <v>-5261.76</v>
      </c>
      <c r="L1501" s="31">
        <v>5261.76</v>
      </c>
      <c r="M1501" s="31" t="s">
        <v>504</v>
      </c>
      <c r="N1501" s="31" t="s">
        <v>544</v>
      </c>
      <c r="P1501" s="65">
        <f t="shared" si="932"/>
        <v>30</v>
      </c>
      <c r="Q1501" t="str">
        <f t="shared" si="933"/>
        <v>Crédito</v>
      </c>
      <c r="R1501">
        <f t="shared" si="934"/>
        <v>26</v>
      </c>
      <c r="S1501">
        <f t="shared" si="935"/>
        <v>2</v>
      </c>
      <c r="T1501">
        <f t="shared" si="936"/>
        <v>2026</v>
      </c>
      <c r="U1501">
        <f t="shared" si="937"/>
        <v>27</v>
      </c>
      <c r="V1501">
        <f t="shared" si="938"/>
        <v>1</v>
      </c>
      <c r="W1501">
        <f t="shared" si="939"/>
        <v>2026</v>
      </c>
      <c r="X1501" s="59">
        <f t="shared" si="940"/>
        <v>78395.69</v>
      </c>
      <c r="Y1501" s="59">
        <f t="shared" si="941"/>
        <v>90939</v>
      </c>
      <c r="Z1501" t="str">
        <f t="shared" si="912"/>
        <v>Vigente</v>
      </c>
      <c r="AA1501" s="39">
        <v>46059</v>
      </c>
      <c r="AB1501" s="33">
        <f t="shared" si="942"/>
        <v>2</v>
      </c>
      <c r="AC1501" s="33">
        <f t="shared" si="943"/>
        <v>6</v>
      </c>
      <c r="AD1501" s="33">
        <f t="shared" si="913"/>
        <v>0</v>
      </c>
      <c r="AE1501" s="36">
        <f t="shared" si="914"/>
        <v>0</v>
      </c>
      <c r="AF1501" s="36">
        <f t="shared" si="915"/>
        <v>0</v>
      </c>
      <c r="AG1501" s="36">
        <f t="shared" si="916"/>
        <v>0</v>
      </c>
      <c r="AH1501" s="36">
        <f t="shared" si="917"/>
        <v>78395.69</v>
      </c>
    </row>
    <row r="1502" spans="1:34" x14ac:dyDescent="0.35">
      <c r="A1502" s="31" t="s">
        <v>1288</v>
      </c>
      <c r="B1502" s="31" t="s">
        <v>1289</v>
      </c>
      <c r="C1502" s="31" t="s">
        <v>801</v>
      </c>
      <c r="D1502" s="31" t="s">
        <v>1290</v>
      </c>
      <c r="E1502" s="30">
        <v>46050</v>
      </c>
      <c r="F1502" s="30">
        <v>46080</v>
      </c>
      <c r="G1502" s="31" t="s">
        <v>395</v>
      </c>
      <c r="H1502" s="31">
        <v>-50400</v>
      </c>
      <c r="I1502" s="31">
        <v>-8064</v>
      </c>
      <c r="J1502" s="31">
        <v>-58464</v>
      </c>
      <c r="K1502" s="31">
        <v>-58464</v>
      </c>
      <c r="L1502" s="31">
        <v>58464</v>
      </c>
      <c r="M1502" s="31" t="s">
        <v>504</v>
      </c>
      <c r="N1502" s="31" t="s">
        <v>544</v>
      </c>
      <c r="P1502" s="65">
        <f t="shared" si="932"/>
        <v>30</v>
      </c>
      <c r="Q1502" t="str">
        <f t="shared" si="933"/>
        <v>Crédito</v>
      </c>
      <c r="R1502">
        <f t="shared" si="934"/>
        <v>27</v>
      </c>
      <c r="S1502">
        <f t="shared" si="935"/>
        <v>2</v>
      </c>
      <c r="T1502">
        <f t="shared" si="936"/>
        <v>2026</v>
      </c>
      <c r="U1502">
        <f t="shared" si="937"/>
        <v>28</v>
      </c>
      <c r="V1502">
        <f t="shared" si="938"/>
        <v>1</v>
      </c>
      <c r="W1502">
        <f t="shared" si="939"/>
        <v>2026</v>
      </c>
      <c r="X1502" s="59">
        <f t="shared" si="940"/>
        <v>50400</v>
      </c>
      <c r="Y1502" s="59">
        <f t="shared" si="941"/>
        <v>58464</v>
      </c>
      <c r="Z1502" t="str">
        <f t="shared" si="912"/>
        <v>Vigente</v>
      </c>
      <c r="AA1502" s="39">
        <v>46059</v>
      </c>
      <c r="AB1502" s="33">
        <f t="shared" si="942"/>
        <v>2</v>
      </c>
      <c r="AC1502" s="33">
        <f t="shared" si="943"/>
        <v>6</v>
      </c>
      <c r="AD1502" s="33">
        <f t="shared" si="913"/>
        <v>0</v>
      </c>
      <c r="AE1502" s="36">
        <f t="shared" si="914"/>
        <v>0</v>
      </c>
      <c r="AF1502" s="36">
        <f t="shared" si="915"/>
        <v>0</v>
      </c>
      <c r="AG1502" s="36">
        <f t="shared" si="916"/>
        <v>0</v>
      </c>
      <c r="AH1502" s="36">
        <f t="shared" si="917"/>
        <v>50400</v>
      </c>
    </row>
    <row r="1503" spans="1:34" x14ac:dyDescent="0.35">
      <c r="A1503" s="31" t="s">
        <v>1291</v>
      </c>
      <c r="B1503" s="31" t="s">
        <v>1292</v>
      </c>
      <c r="C1503" s="31" t="s">
        <v>546</v>
      </c>
      <c r="D1503" s="31" t="s">
        <v>1293</v>
      </c>
      <c r="E1503" s="30">
        <v>46051</v>
      </c>
      <c r="F1503" s="30">
        <v>46081</v>
      </c>
      <c r="G1503" s="31" t="s">
        <v>401</v>
      </c>
      <c r="H1503" s="31">
        <v>-8185.3</v>
      </c>
      <c r="I1503" s="31">
        <v>-1309.6500000000001</v>
      </c>
      <c r="J1503" s="31">
        <v>-9494.9500000000007</v>
      </c>
      <c r="K1503" s="31">
        <v>-551</v>
      </c>
      <c r="L1503" s="31">
        <v>551</v>
      </c>
      <c r="M1503" s="31" t="s">
        <v>504</v>
      </c>
      <c r="N1503" s="31" t="s">
        <v>544</v>
      </c>
      <c r="P1503" s="65">
        <f t="shared" si="932"/>
        <v>30</v>
      </c>
      <c r="Q1503" t="str">
        <f t="shared" si="933"/>
        <v>Crédito</v>
      </c>
      <c r="R1503">
        <f t="shared" si="934"/>
        <v>28</v>
      </c>
      <c r="S1503">
        <f t="shared" si="935"/>
        <v>2</v>
      </c>
      <c r="T1503">
        <f t="shared" si="936"/>
        <v>2026</v>
      </c>
      <c r="U1503">
        <f t="shared" si="937"/>
        <v>29</v>
      </c>
      <c r="V1503">
        <f t="shared" si="938"/>
        <v>1</v>
      </c>
      <c r="W1503">
        <f t="shared" si="939"/>
        <v>2026</v>
      </c>
      <c r="X1503" s="59">
        <f t="shared" si="940"/>
        <v>8185.3</v>
      </c>
      <c r="Y1503" s="59">
        <f t="shared" si="941"/>
        <v>9494.9500000000007</v>
      </c>
      <c r="Z1503" t="str">
        <f t="shared" si="912"/>
        <v>Vigente</v>
      </c>
      <c r="AA1503" s="39">
        <v>46059</v>
      </c>
      <c r="AB1503" s="33">
        <f t="shared" si="942"/>
        <v>2</v>
      </c>
      <c r="AC1503" s="33">
        <f t="shared" si="943"/>
        <v>6</v>
      </c>
      <c r="AD1503" s="33">
        <f t="shared" si="913"/>
        <v>0</v>
      </c>
      <c r="AE1503" s="36">
        <f t="shared" si="914"/>
        <v>0</v>
      </c>
      <c r="AF1503" s="36">
        <f t="shared" si="915"/>
        <v>0</v>
      </c>
      <c r="AG1503" s="36">
        <f t="shared" si="916"/>
        <v>0</v>
      </c>
      <c r="AH1503" s="36">
        <f t="shared" si="917"/>
        <v>8185.3</v>
      </c>
    </row>
    <row r="1504" spans="1:34" x14ac:dyDescent="0.35">
      <c r="A1504" s="31" t="s">
        <v>1294</v>
      </c>
      <c r="B1504" s="31" t="s">
        <v>1295</v>
      </c>
      <c r="C1504" s="31" t="s">
        <v>1296</v>
      </c>
      <c r="D1504" s="31" t="s">
        <v>1297</v>
      </c>
      <c r="E1504" s="30">
        <v>46045</v>
      </c>
      <c r="F1504" s="30">
        <v>46075</v>
      </c>
      <c r="G1504" s="31" t="s">
        <v>401</v>
      </c>
      <c r="H1504" s="31">
        <v>-34406.15</v>
      </c>
      <c r="I1504" s="31">
        <v>-5504.98</v>
      </c>
      <c r="J1504" s="31">
        <v>-39911.129999999997</v>
      </c>
      <c r="K1504" s="31">
        <v>-2282.88</v>
      </c>
      <c r="L1504" s="31">
        <v>2282.88</v>
      </c>
      <c r="M1504" s="31" t="s">
        <v>504</v>
      </c>
      <c r="N1504" s="31" t="s">
        <v>544</v>
      </c>
      <c r="P1504" s="65">
        <f t="shared" si="932"/>
        <v>30</v>
      </c>
      <c r="Q1504" t="str">
        <f t="shared" si="933"/>
        <v>Crédito</v>
      </c>
      <c r="R1504">
        <f t="shared" si="934"/>
        <v>22</v>
      </c>
      <c r="S1504">
        <f t="shared" si="935"/>
        <v>2</v>
      </c>
      <c r="T1504">
        <f t="shared" si="936"/>
        <v>2026</v>
      </c>
      <c r="U1504">
        <f t="shared" si="937"/>
        <v>23</v>
      </c>
      <c r="V1504">
        <f t="shared" si="938"/>
        <v>1</v>
      </c>
      <c r="W1504">
        <f t="shared" si="939"/>
        <v>2026</v>
      </c>
      <c r="X1504" s="59">
        <f t="shared" si="940"/>
        <v>34406.15</v>
      </c>
      <c r="Y1504" s="59">
        <f t="shared" si="941"/>
        <v>39911.129999999997</v>
      </c>
      <c r="Z1504" t="str">
        <f t="shared" si="912"/>
        <v>Vigente</v>
      </c>
      <c r="AA1504" s="39">
        <v>46059</v>
      </c>
      <c r="AB1504" s="33">
        <f t="shared" si="942"/>
        <v>2</v>
      </c>
      <c r="AC1504" s="33">
        <f t="shared" si="943"/>
        <v>6</v>
      </c>
      <c r="AD1504" s="33">
        <f t="shared" si="913"/>
        <v>0</v>
      </c>
      <c r="AE1504" s="36">
        <f t="shared" si="914"/>
        <v>0</v>
      </c>
      <c r="AF1504" s="36">
        <f t="shared" si="915"/>
        <v>0</v>
      </c>
      <c r="AG1504" s="36">
        <f t="shared" si="916"/>
        <v>0</v>
      </c>
      <c r="AH1504" s="36">
        <f t="shared" si="917"/>
        <v>34406.15</v>
      </c>
    </row>
    <row r="1505" spans="1:34" x14ac:dyDescent="0.35">
      <c r="A1505" s="31" t="s">
        <v>1298</v>
      </c>
      <c r="B1505" s="31" t="s">
        <v>1299</v>
      </c>
      <c r="C1505" s="31" t="s">
        <v>546</v>
      </c>
      <c r="D1505" s="31" t="s">
        <v>1300</v>
      </c>
      <c r="E1505" s="30">
        <v>46043</v>
      </c>
      <c r="F1505" s="30">
        <v>46073</v>
      </c>
      <c r="G1505" s="31" t="s">
        <v>401</v>
      </c>
      <c r="H1505" s="31">
        <v>-25345.15</v>
      </c>
      <c r="I1505" s="31">
        <v>-4055.22</v>
      </c>
      <c r="J1505" s="31">
        <v>-29400.37</v>
      </c>
      <c r="K1505" s="31">
        <v>-1670.4</v>
      </c>
      <c r="L1505" s="31">
        <v>1670.4</v>
      </c>
      <c r="M1505" s="31" t="s">
        <v>504</v>
      </c>
      <c r="N1505" s="31" t="s">
        <v>544</v>
      </c>
      <c r="P1505" s="65">
        <f t="shared" si="932"/>
        <v>30</v>
      </c>
      <c r="Q1505" t="str">
        <f t="shared" si="933"/>
        <v>Crédito</v>
      </c>
      <c r="R1505">
        <f t="shared" si="934"/>
        <v>20</v>
      </c>
      <c r="S1505">
        <f t="shared" si="935"/>
        <v>2</v>
      </c>
      <c r="T1505">
        <f t="shared" si="936"/>
        <v>2026</v>
      </c>
      <c r="U1505">
        <f t="shared" si="937"/>
        <v>21</v>
      </c>
      <c r="V1505">
        <f t="shared" si="938"/>
        <v>1</v>
      </c>
      <c r="W1505">
        <f t="shared" si="939"/>
        <v>2026</v>
      </c>
      <c r="X1505" s="59">
        <f t="shared" si="940"/>
        <v>25345.15</v>
      </c>
      <c r="Y1505" s="59">
        <f t="shared" si="941"/>
        <v>29400.37</v>
      </c>
      <c r="Z1505" t="str">
        <f t="shared" si="912"/>
        <v>Vigente</v>
      </c>
      <c r="AA1505" s="39">
        <v>46059</v>
      </c>
      <c r="AB1505" s="33">
        <f t="shared" si="942"/>
        <v>2</v>
      </c>
      <c r="AC1505" s="33">
        <f t="shared" si="943"/>
        <v>6</v>
      </c>
      <c r="AD1505" s="33">
        <f t="shared" si="913"/>
        <v>0</v>
      </c>
      <c r="AE1505" s="36">
        <f t="shared" si="914"/>
        <v>0</v>
      </c>
      <c r="AF1505" s="36">
        <f t="shared" si="915"/>
        <v>0</v>
      </c>
      <c r="AG1505" s="36">
        <f t="shared" si="916"/>
        <v>0</v>
      </c>
      <c r="AH1505" s="36">
        <f t="shared" si="917"/>
        <v>25345.15</v>
      </c>
    </row>
    <row r="1506" spans="1:34" x14ac:dyDescent="0.35">
      <c r="A1506" s="31" t="s">
        <v>1210</v>
      </c>
      <c r="B1506" s="31" t="s">
        <v>1211</v>
      </c>
      <c r="C1506" s="31" t="s">
        <v>546</v>
      </c>
      <c r="D1506" s="31" t="s">
        <v>1212</v>
      </c>
      <c r="E1506" s="30">
        <v>46045</v>
      </c>
      <c r="F1506" s="30">
        <v>46075</v>
      </c>
      <c r="G1506" s="31" t="s">
        <v>395</v>
      </c>
      <c r="H1506" s="31">
        <v>-18120</v>
      </c>
      <c r="I1506" s="31">
        <v>-2899.2</v>
      </c>
      <c r="J1506" s="31">
        <v>-21019.200000000001</v>
      </c>
      <c r="K1506" s="31">
        <v>-21019.200000000001</v>
      </c>
      <c r="L1506" s="31">
        <v>21019.200000000001</v>
      </c>
      <c r="M1506" s="31" t="s">
        <v>504</v>
      </c>
      <c r="N1506" s="31" t="s">
        <v>544</v>
      </c>
      <c r="P1506" s="65">
        <f t="shared" si="932"/>
        <v>30</v>
      </c>
      <c r="Q1506" t="str">
        <f t="shared" si="933"/>
        <v>Crédito</v>
      </c>
      <c r="R1506">
        <f t="shared" si="934"/>
        <v>22</v>
      </c>
      <c r="S1506">
        <f t="shared" si="935"/>
        <v>2</v>
      </c>
      <c r="T1506">
        <f t="shared" si="936"/>
        <v>2026</v>
      </c>
      <c r="U1506">
        <f t="shared" si="937"/>
        <v>23</v>
      </c>
      <c r="V1506">
        <f t="shared" si="938"/>
        <v>1</v>
      </c>
      <c r="W1506">
        <f t="shared" si="939"/>
        <v>2026</v>
      </c>
      <c r="X1506" s="59">
        <f t="shared" si="940"/>
        <v>18120</v>
      </c>
      <c r="Y1506" s="59">
        <f t="shared" si="941"/>
        <v>21019.200000000001</v>
      </c>
      <c r="Z1506" t="str">
        <f t="shared" si="912"/>
        <v>Vigente</v>
      </c>
      <c r="AA1506" s="39">
        <v>46059</v>
      </c>
      <c r="AB1506" s="33">
        <f t="shared" si="942"/>
        <v>2</v>
      </c>
      <c r="AC1506" s="33">
        <f t="shared" si="943"/>
        <v>6</v>
      </c>
      <c r="AD1506" s="33">
        <f t="shared" si="913"/>
        <v>0</v>
      </c>
      <c r="AE1506" s="36">
        <f t="shared" si="914"/>
        <v>0</v>
      </c>
      <c r="AF1506" s="36">
        <f t="shared" si="915"/>
        <v>0</v>
      </c>
      <c r="AG1506" s="36">
        <f t="shared" si="916"/>
        <v>0</v>
      </c>
      <c r="AH1506" s="36">
        <f t="shared" si="917"/>
        <v>18120</v>
      </c>
    </row>
    <row r="1507" spans="1:34" x14ac:dyDescent="0.35">
      <c r="A1507" s="31" t="s">
        <v>1213</v>
      </c>
      <c r="B1507" s="31" t="s">
        <v>1214</v>
      </c>
      <c r="C1507" s="31" t="s">
        <v>546</v>
      </c>
      <c r="D1507" s="31" t="s">
        <v>1215</v>
      </c>
      <c r="E1507" s="30">
        <v>46045</v>
      </c>
      <c r="F1507" s="30">
        <v>46075</v>
      </c>
      <c r="G1507" s="31" t="s">
        <v>401</v>
      </c>
      <c r="H1507" s="31">
        <v>-117484.42</v>
      </c>
      <c r="I1507" s="31"/>
      <c r="J1507" s="31">
        <v>-117484.42</v>
      </c>
      <c r="K1507" s="31">
        <v>-6720</v>
      </c>
      <c r="L1507" s="31">
        <v>6720</v>
      </c>
      <c r="M1507" s="31" t="s">
        <v>504</v>
      </c>
      <c r="N1507" s="31" t="s">
        <v>544</v>
      </c>
      <c r="P1507" s="65">
        <f t="shared" si="932"/>
        <v>30</v>
      </c>
      <c r="Q1507" t="str">
        <f t="shared" si="933"/>
        <v>Crédito</v>
      </c>
      <c r="R1507">
        <f t="shared" si="934"/>
        <v>22</v>
      </c>
      <c r="S1507">
        <f t="shared" si="935"/>
        <v>2</v>
      </c>
      <c r="T1507">
        <f t="shared" si="936"/>
        <v>2026</v>
      </c>
      <c r="U1507">
        <f t="shared" si="937"/>
        <v>23</v>
      </c>
      <c r="V1507">
        <f t="shared" si="938"/>
        <v>1</v>
      </c>
      <c r="W1507">
        <f t="shared" si="939"/>
        <v>2026</v>
      </c>
      <c r="X1507" s="59">
        <f t="shared" si="940"/>
        <v>117484.42</v>
      </c>
      <c r="Y1507" s="59">
        <f t="shared" si="941"/>
        <v>117484.42</v>
      </c>
      <c r="Z1507" t="str">
        <f t="shared" si="912"/>
        <v>Vigente</v>
      </c>
      <c r="AA1507" s="39">
        <v>46059</v>
      </c>
      <c r="AB1507" s="33">
        <f t="shared" si="942"/>
        <v>2</v>
      </c>
      <c r="AC1507" s="33">
        <f t="shared" si="943"/>
        <v>6</v>
      </c>
      <c r="AD1507" s="33">
        <f t="shared" si="913"/>
        <v>0</v>
      </c>
      <c r="AE1507" s="36">
        <f t="shared" si="914"/>
        <v>0</v>
      </c>
      <c r="AF1507" s="36">
        <f t="shared" si="915"/>
        <v>0</v>
      </c>
      <c r="AG1507" s="36">
        <f t="shared" si="916"/>
        <v>0</v>
      </c>
      <c r="AH1507" s="36">
        <f t="shared" si="917"/>
        <v>117484.42</v>
      </c>
    </row>
    <row r="1508" spans="1:34" x14ac:dyDescent="0.35">
      <c r="A1508" s="31" t="s">
        <v>1216</v>
      </c>
      <c r="B1508" s="31" t="s">
        <v>1217</v>
      </c>
      <c r="C1508" s="31" t="s">
        <v>546</v>
      </c>
      <c r="D1508" s="31" t="s">
        <v>1218</v>
      </c>
      <c r="E1508" s="30">
        <v>46045</v>
      </c>
      <c r="F1508" s="30">
        <v>46075</v>
      </c>
      <c r="G1508" s="31" t="s">
        <v>401</v>
      </c>
      <c r="H1508" s="31">
        <v>-201926.34</v>
      </c>
      <c r="I1508" s="31"/>
      <c r="J1508" s="31">
        <v>-201926.34</v>
      </c>
      <c r="K1508" s="31">
        <v>-11550</v>
      </c>
      <c r="L1508" s="31">
        <v>11550</v>
      </c>
      <c r="M1508" s="31" t="s">
        <v>504</v>
      </c>
      <c r="N1508" s="31" t="s">
        <v>544</v>
      </c>
      <c r="P1508" s="65">
        <f t="shared" si="932"/>
        <v>30</v>
      </c>
      <c r="Q1508" t="str">
        <f t="shared" si="933"/>
        <v>Crédito</v>
      </c>
      <c r="R1508">
        <f t="shared" si="934"/>
        <v>22</v>
      </c>
      <c r="S1508">
        <f t="shared" si="935"/>
        <v>2</v>
      </c>
      <c r="T1508">
        <f t="shared" si="936"/>
        <v>2026</v>
      </c>
      <c r="U1508">
        <f t="shared" si="937"/>
        <v>23</v>
      </c>
      <c r="V1508">
        <f t="shared" si="938"/>
        <v>1</v>
      </c>
      <c r="W1508">
        <f t="shared" si="939"/>
        <v>2026</v>
      </c>
      <c r="X1508" s="59">
        <f t="shared" si="940"/>
        <v>201926.34</v>
      </c>
      <c r="Y1508" s="59">
        <f t="shared" si="941"/>
        <v>201926.34</v>
      </c>
      <c r="Z1508" t="str">
        <f t="shared" si="912"/>
        <v>Vigente</v>
      </c>
      <c r="AA1508" s="39">
        <v>46059</v>
      </c>
      <c r="AB1508" s="33">
        <f t="shared" si="942"/>
        <v>2</v>
      </c>
      <c r="AC1508" s="33">
        <f t="shared" si="943"/>
        <v>6</v>
      </c>
      <c r="AD1508" s="33">
        <f t="shared" si="913"/>
        <v>0</v>
      </c>
      <c r="AE1508" s="36">
        <f t="shared" si="914"/>
        <v>0</v>
      </c>
      <c r="AF1508" s="36">
        <f t="shared" si="915"/>
        <v>0</v>
      </c>
      <c r="AG1508" s="36">
        <f t="shared" si="916"/>
        <v>0</v>
      </c>
      <c r="AH1508" s="36">
        <f t="shared" si="917"/>
        <v>201926.34</v>
      </c>
    </row>
    <row r="1509" spans="1:34" x14ac:dyDescent="0.35">
      <c r="A1509" s="31" t="s">
        <v>1219</v>
      </c>
      <c r="B1509" s="31" t="s">
        <v>1220</v>
      </c>
      <c r="C1509" s="31" t="s">
        <v>830</v>
      </c>
      <c r="D1509" s="31" t="s">
        <v>1221</v>
      </c>
      <c r="E1509" s="30">
        <v>46037</v>
      </c>
      <c r="F1509" s="30">
        <v>46067</v>
      </c>
      <c r="G1509" s="31" t="s">
        <v>401</v>
      </c>
      <c r="H1509" s="31">
        <v>-30733.81</v>
      </c>
      <c r="I1509" s="31">
        <v>-4917.41</v>
      </c>
      <c r="J1509" s="31">
        <v>-35651.22</v>
      </c>
      <c r="K1509" s="31">
        <v>-2001</v>
      </c>
      <c r="L1509" s="31">
        <v>2001</v>
      </c>
      <c r="M1509" s="31" t="s">
        <v>504</v>
      </c>
      <c r="N1509" s="31" t="s">
        <v>544</v>
      </c>
      <c r="P1509" s="65">
        <f t="shared" si="932"/>
        <v>30</v>
      </c>
      <c r="Q1509" t="str">
        <f t="shared" si="933"/>
        <v>Crédito</v>
      </c>
      <c r="R1509">
        <f t="shared" si="934"/>
        <v>14</v>
      </c>
      <c r="S1509">
        <f t="shared" si="935"/>
        <v>2</v>
      </c>
      <c r="T1509">
        <f t="shared" si="936"/>
        <v>2026</v>
      </c>
      <c r="U1509">
        <f t="shared" si="937"/>
        <v>15</v>
      </c>
      <c r="V1509">
        <f t="shared" si="938"/>
        <v>1</v>
      </c>
      <c r="W1509">
        <f t="shared" si="939"/>
        <v>2026</v>
      </c>
      <c r="X1509" s="59">
        <f t="shared" si="940"/>
        <v>30733.81</v>
      </c>
      <c r="Y1509" s="59">
        <f t="shared" si="941"/>
        <v>35651.22</v>
      </c>
      <c r="Z1509" t="str">
        <f t="shared" si="912"/>
        <v>Vigente</v>
      </c>
      <c r="AA1509" s="39">
        <v>46059</v>
      </c>
      <c r="AB1509" s="33">
        <f t="shared" si="942"/>
        <v>2</v>
      </c>
      <c r="AC1509" s="33">
        <f t="shared" si="943"/>
        <v>6</v>
      </c>
      <c r="AD1509" s="33">
        <f t="shared" si="913"/>
        <v>0</v>
      </c>
      <c r="AE1509" s="36">
        <f t="shared" si="914"/>
        <v>0</v>
      </c>
      <c r="AF1509" s="36">
        <f t="shared" si="915"/>
        <v>0</v>
      </c>
      <c r="AG1509" s="36">
        <f t="shared" si="916"/>
        <v>0</v>
      </c>
      <c r="AH1509" s="36">
        <f t="shared" si="917"/>
        <v>30733.81</v>
      </c>
    </row>
    <row r="1510" spans="1:34" x14ac:dyDescent="0.35">
      <c r="A1510" s="31" t="s">
        <v>1222</v>
      </c>
      <c r="B1510" s="31" t="s">
        <v>1223</v>
      </c>
      <c r="C1510" s="31" t="s">
        <v>546</v>
      </c>
      <c r="D1510" s="31" t="s">
        <v>1224</v>
      </c>
      <c r="E1510" s="30">
        <v>46037</v>
      </c>
      <c r="F1510" s="30">
        <v>46067</v>
      </c>
      <c r="G1510" s="31" t="s">
        <v>401</v>
      </c>
      <c r="H1510" s="31">
        <v>-27081.38</v>
      </c>
      <c r="I1510" s="31">
        <v>-4333.0200000000004</v>
      </c>
      <c r="J1510" s="31">
        <v>-31414.400000000001</v>
      </c>
      <c r="K1510" s="31">
        <v>-1763.2</v>
      </c>
      <c r="L1510" s="31">
        <v>1763.2</v>
      </c>
      <c r="M1510" s="31" t="s">
        <v>504</v>
      </c>
      <c r="N1510" s="31" t="s">
        <v>544</v>
      </c>
      <c r="P1510" s="65">
        <f t="shared" si="932"/>
        <v>30</v>
      </c>
      <c r="Q1510" t="str">
        <f t="shared" si="933"/>
        <v>Crédito</v>
      </c>
      <c r="R1510">
        <f t="shared" si="934"/>
        <v>14</v>
      </c>
      <c r="S1510">
        <f t="shared" si="935"/>
        <v>2</v>
      </c>
      <c r="T1510">
        <f t="shared" si="936"/>
        <v>2026</v>
      </c>
      <c r="U1510">
        <f t="shared" si="937"/>
        <v>15</v>
      </c>
      <c r="V1510">
        <f t="shared" si="938"/>
        <v>1</v>
      </c>
      <c r="W1510">
        <f t="shared" si="939"/>
        <v>2026</v>
      </c>
      <c r="X1510" s="59">
        <f t="shared" si="940"/>
        <v>27081.38</v>
      </c>
      <c r="Y1510" s="59">
        <f t="shared" si="941"/>
        <v>31414.400000000001</v>
      </c>
      <c r="Z1510" t="str">
        <f t="shared" si="912"/>
        <v>Vigente</v>
      </c>
      <c r="AA1510" s="39">
        <v>46059</v>
      </c>
      <c r="AB1510" s="33">
        <f t="shared" si="942"/>
        <v>2</v>
      </c>
      <c r="AC1510" s="33">
        <f t="shared" si="943"/>
        <v>6</v>
      </c>
      <c r="AD1510" s="33">
        <f t="shared" si="913"/>
        <v>0</v>
      </c>
      <c r="AE1510" s="36">
        <f t="shared" si="914"/>
        <v>0</v>
      </c>
      <c r="AF1510" s="36">
        <f t="shared" si="915"/>
        <v>0</v>
      </c>
      <c r="AG1510" s="36">
        <f t="shared" si="916"/>
        <v>0</v>
      </c>
      <c r="AH1510" s="36">
        <f t="shared" si="917"/>
        <v>27081.38</v>
      </c>
    </row>
    <row r="1511" spans="1:34" x14ac:dyDescent="0.35">
      <c r="A1511" s="31" t="s">
        <v>1225</v>
      </c>
      <c r="B1511" s="31" t="s">
        <v>1226</v>
      </c>
      <c r="C1511" s="31" t="s">
        <v>548</v>
      </c>
      <c r="D1511" s="31" t="s">
        <v>1227</v>
      </c>
      <c r="E1511" s="30">
        <v>46034</v>
      </c>
      <c r="F1511" s="30">
        <v>46054</v>
      </c>
      <c r="G1511" s="31" t="s">
        <v>395</v>
      </c>
      <c r="H1511" s="31">
        <v>-63000</v>
      </c>
      <c r="I1511" s="31">
        <v>-10080</v>
      </c>
      <c r="J1511" s="31">
        <v>-73080</v>
      </c>
      <c r="K1511" s="31">
        <v>-73080</v>
      </c>
      <c r="L1511" s="31">
        <v>73080</v>
      </c>
      <c r="M1511" s="31" t="s">
        <v>504</v>
      </c>
      <c r="N1511" s="31" t="s">
        <v>544</v>
      </c>
      <c r="P1511" s="65">
        <f t="shared" si="932"/>
        <v>20</v>
      </c>
      <c r="Q1511" t="str">
        <f t="shared" si="933"/>
        <v>Crédito</v>
      </c>
      <c r="R1511">
        <f t="shared" si="934"/>
        <v>1</v>
      </c>
      <c r="S1511">
        <f t="shared" si="935"/>
        <v>2</v>
      </c>
      <c r="T1511">
        <f t="shared" si="936"/>
        <v>2026</v>
      </c>
      <c r="U1511">
        <f t="shared" si="937"/>
        <v>12</v>
      </c>
      <c r="V1511">
        <f t="shared" si="938"/>
        <v>1</v>
      </c>
      <c r="W1511">
        <f t="shared" si="939"/>
        <v>2026</v>
      </c>
      <c r="X1511" s="59">
        <f t="shared" si="940"/>
        <v>63000</v>
      </c>
      <c r="Y1511" s="59">
        <f t="shared" si="941"/>
        <v>73080</v>
      </c>
      <c r="Z1511" t="str">
        <f t="shared" si="912"/>
        <v>Vencido</v>
      </c>
      <c r="AA1511" s="39">
        <v>46059</v>
      </c>
      <c r="AB1511" s="33">
        <f t="shared" si="942"/>
        <v>2</v>
      </c>
      <c r="AC1511" s="33">
        <f t="shared" si="943"/>
        <v>6</v>
      </c>
      <c r="AD1511" s="33">
        <f t="shared" si="913"/>
        <v>6</v>
      </c>
      <c r="AE1511" s="36">
        <f t="shared" si="914"/>
        <v>63000</v>
      </c>
      <c r="AF1511" s="36">
        <f t="shared" si="915"/>
        <v>0</v>
      </c>
      <c r="AG1511" s="36">
        <f t="shared" si="916"/>
        <v>0</v>
      </c>
      <c r="AH1511" s="36">
        <f t="shared" si="917"/>
        <v>0</v>
      </c>
    </row>
    <row r="1512" spans="1:34" x14ac:dyDescent="0.35">
      <c r="A1512" s="31" t="s">
        <v>1228</v>
      </c>
      <c r="B1512" s="31" t="s">
        <v>1229</v>
      </c>
      <c r="C1512" s="31" t="s">
        <v>547</v>
      </c>
      <c r="D1512" s="31" t="s">
        <v>1230</v>
      </c>
      <c r="E1512" s="30">
        <v>46041</v>
      </c>
      <c r="F1512" s="30">
        <v>46071</v>
      </c>
      <c r="G1512" s="31" t="s">
        <v>401</v>
      </c>
      <c r="H1512" s="31">
        <v>-2334.64</v>
      </c>
      <c r="I1512" s="31">
        <v>-373.54</v>
      </c>
      <c r="J1512" s="31">
        <v>-2708.18</v>
      </c>
      <c r="K1512" s="31">
        <v>-153.12</v>
      </c>
      <c r="L1512" s="31">
        <v>153.12</v>
      </c>
      <c r="M1512" s="31" t="s">
        <v>504</v>
      </c>
      <c r="N1512" s="31" t="s">
        <v>544</v>
      </c>
      <c r="P1512" s="65">
        <f t="shared" si="932"/>
        <v>30</v>
      </c>
      <c r="Q1512" t="str">
        <f t="shared" si="933"/>
        <v>Crédito</v>
      </c>
      <c r="R1512">
        <f t="shared" si="934"/>
        <v>18</v>
      </c>
      <c r="S1512">
        <f t="shared" si="935"/>
        <v>2</v>
      </c>
      <c r="T1512">
        <f t="shared" si="936"/>
        <v>2026</v>
      </c>
      <c r="U1512">
        <f t="shared" si="937"/>
        <v>19</v>
      </c>
      <c r="V1512">
        <f t="shared" si="938"/>
        <v>1</v>
      </c>
      <c r="W1512">
        <f t="shared" si="939"/>
        <v>2026</v>
      </c>
      <c r="X1512" s="59">
        <f t="shared" si="940"/>
        <v>2334.64</v>
      </c>
      <c r="Y1512" s="59">
        <f t="shared" si="941"/>
        <v>2708.18</v>
      </c>
      <c r="Z1512" t="str">
        <f t="shared" si="912"/>
        <v>Vigente</v>
      </c>
      <c r="AA1512" s="39">
        <v>46059</v>
      </c>
      <c r="AB1512" s="33">
        <f t="shared" si="942"/>
        <v>2</v>
      </c>
      <c r="AC1512" s="33">
        <f t="shared" si="943"/>
        <v>6</v>
      </c>
      <c r="AD1512" s="33">
        <f t="shared" si="913"/>
        <v>0</v>
      </c>
      <c r="AE1512" s="36">
        <f t="shared" si="914"/>
        <v>0</v>
      </c>
      <c r="AF1512" s="36">
        <f t="shared" si="915"/>
        <v>0</v>
      </c>
      <c r="AG1512" s="36">
        <f t="shared" si="916"/>
        <v>0</v>
      </c>
      <c r="AH1512" s="36">
        <f t="shared" si="917"/>
        <v>2334.64</v>
      </c>
    </row>
    <row r="1513" spans="1:34" x14ac:dyDescent="0.35">
      <c r="A1513" s="31" t="s">
        <v>1231</v>
      </c>
      <c r="B1513" s="31" t="s">
        <v>1232</v>
      </c>
      <c r="C1513" s="31" t="s">
        <v>547</v>
      </c>
      <c r="D1513" s="31" t="s">
        <v>1233</v>
      </c>
      <c r="E1513" s="30">
        <v>46041</v>
      </c>
      <c r="F1513" s="30">
        <v>46071</v>
      </c>
      <c r="G1513" s="31" t="s">
        <v>401</v>
      </c>
      <c r="H1513" s="31">
        <v>-7782.15</v>
      </c>
      <c r="I1513" s="31">
        <v>-1245.1400000000001</v>
      </c>
      <c r="J1513" s="31">
        <v>-9027.2900000000009</v>
      </c>
      <c r="K1513" s="31">
        <v>-510.4</v>
      </c>
      <c r="L1513" s="31">
        <v>510.4</v>
      </c>
      <c r="M1513" s="31" t="s">
        <v>504</v>
      </c>
      <c r="N1513" s="31" t="s">
        <v>544</v>
      </c>
      <c r="P1513" s="65">
        <f t="shared" si="932"/>
        <v>30</v>
      </c>
      <c r="Q1513" t="str">
        <f t="shared" si="933"/>
        <v>Crédito</v>
      </c>
      <c r="R1513">
        <f t="shared" si="934"/>
        <v>18</v>
      </c>
      <c r="S1513">
        <f t="shared" si="935"/>
        <v>2</v>
      </c>
      <c r="T1513">
        <f t="shared" si="936"/>
        <v>2026</v>
      </c>
      <c r="U1513">
        <f t="shared" si="937"/>
        <v>19</v>
      </c>
      <c r="V1513">
        <f t="shared" si="938"/>
        <v>1</v>
      </c>
      <c r="W1513">
        <f t="shared" si="939"/>
        <v>2026</v>
      </c>
      <c r="X1513" s="59">
        <f t="shared" si="940"/>
        <v>7782.15</v>
      </c>
      <c r="Y1513" s="59">
        <f t="shared" si="941"/>
        <v>9027.2900000000009</v>
      </c>
      <c r="Z1513" t="str">
        <f t="shared" si="912"/>
        <v>Vigente</v>
      </c>
      <c r="AA1513" s="39">
        <v>46059</v>
      </c>
      <c r="AB1513" s="33">
        <f t="shared" si="942"/>
        <v>2</v>
      </c>
      <c r="AC1513" s="33">
        <f t="shared" si="943"/>
        <v>6</v>
      </c>
      <c r="AD1513" s="33">
        <f t="shared" si="913"/>
        <v>0</v>
      </c>
      <c r="AE1513" s="36">
        <f t="shared" si="914"/>
        <v>0</v>
      </c>
      <c r="AF1513" s="36">
        <f t="shared" si="915"/>
        <v>0</v>
      </c>
      <c r="AG1513" s="36">
        <f t="shared" si="916"/>
        <v>0</v>
      </c>
      <c r="AH1513" s="36">
        <f t="shared" si="917"/>
        <v>7782.15</v>
      </c>
    </row>
    <row r="1514" spans="1:34" x14ac:dyDescent="0.35">
      <c r="A1514" s="31" t="s">
        <v>1234</v>
      </c>
      <c r="B1514" s="31" t="s">
        <v>1235</v>
      </c>
      <c r="C1514" s="31" t="s">
        <v>834</v>
      </c>
      <c r="D1514" s="31" t="s">
        <v>1236</v>
      </c>
      <c r="E1514" s="30">
        <v>46035</v>
      </c>
      <c r="F1514" s="30">
        <v>46065</v>
      </c>
      <c r="G1514" s="31" t="s">
        <v>401</v>
      </c>
      <c r="H1514" s="31">
        <v>-32233.5</v>
      </c>
      <c r="I1514" s="31">
        <v>-5157.3599999999997</v>
      </c>
      <c r="J1514" s="31">
        <v>-37390.86</v>
      </c>
      <c r="K1514" s="31">
        <v>-2088</v>
      </c>
      <c r="L1514" s="31">
        <v>2088</v>
      </c>
      <c r="M1514" s="31" t="s">
        <v>504</v>
      </c>
      <c r="N1514" s="31" t="s">
        <v>544</v>
      </c>
      <c r="P1514" s="65">
        <f t="shared" si="932"/>
        <v>30</v>
      </c>
      <c r="Q1514" t="str">
        <f t="shared" si="933"/>
        <v>Crédito</v>
      </c>
      <c r="R1514">
        <f t="shared" si="934"/>
        <v>12</v>
      </c>
      <c r="S1514">
        <f t="shared" si="935"/>
        <v>2</v>
      </c>
      <c r="T1514">
        <f t="shared" si="936"/>
        <v>2026</v>
      </c>
      <c r="U1514">
        <f t="shared" si="937"/>
        <v>13</v>
      </c>
      <c r="V1514">
        <f t="shared" si="938"/>
        <v>1</v>
      </c>
      <c r="W1514">
        <f t="shared" si="939"/>
        <v>2026</v>
      </c>
      <c r="X1514" s="59">
        <f t="shared" si="940"/>
        <v>32233.5</v>
      </c>
      <c r="Y1514" s="59">
        <f t="shared" si="941"/>
        <v>37390.86</v>
      </c>
      <c r="Z1514" t="str">
        <f t="shared" si="912"/>
        <v>Vigente</v>
      </c>
      <c r="AA1514" s="39">
        <v>46059</v>
      </c>
      <c r="AB1514" s="33">
        <f t="shared" si="942"/>
        <v>2</v>
      </c>
      <c r="AC1514" s="33">
        <f t="shared" si="943"/>
        <v>6</v>
      </c>
      <c r="AD1514" s="33">
        <f t="shared" si="913"/>
        <v>0</v>
      </c>
      <c r="AE1514" s="36">
        <f t="shared" si="914"/>
        <v>0</v>
      </c>
      <c r="AF1514" s="36">
        <f t="shared" si="915"/>
        <v>0</v>
      </c>
      <c r="AG1514" s="36">
        <f t="shared" si="916"/>
        <v>0</v>
      </c>
      <c r="AH1514" s="36">
        <f t="shared" si="917"/>
        <v>32233.5</v>
      </c>
    </row>
    <row r="1515" spans="1:34" x14ac:dyDescent="0.35">
      <c r="A1515" s="31" t="s">
        <v>1237</v>
      </c>
      <c r="B1515" s="31" t="s">
        <v>1238</v>
      </c>
      <c r="C1515" s="31" t="s">
        <v>830</v>
      </c>
      <c r="D1515" s="31" t="s">
        <v>1239</v>
      </c>
      <c r="E1515" s="30">
        <v>46036</v>
      </c>
      <c r="F1515" s="30">
        <v>46066</v>
      </c>
      <c r="G1515" s="31" t="s">
        <v>401</v>
      </c>
      <c r="H1515" s="31">
        <v>-30798.15</v>
      </c>
      <c r="I1515" s="31">
        <v>-4927.7</v>
      </c>
      <c r="J1515" s="31">
        <v>-35725.85</v>
      </c>
      <c r="K1515" s="31">
        <v>-2001</v>
      </c>
      <c r="L1515" s="31">
        <v>2001</v>
      </c>
      <c r="M1515" s="31" t="s">
        <v>504</v>
      </c>
      <c r="N1515" s="31" t="s">
        <v>544</v>
      </c>
      <c r="P1515" s="65">
        <f t="shared" si="932"/>
        <v>30</v>
      </c>
      <c r="Q1515" t="str">
        <f t="shared" si="933"/>
        <v>Crédito</v>
      </c>
      <c r="R1515">
        <f t="shared" si="934"/>
        <v>13</v>
      </c>
      <c r="S1515">
        <f t="shared" si="935"/>
        <v>2</v>
      </c>
      <c r="T1515">
        <f t="shared" si="936"/>
        <v>2026</v>
      </c>
      <c r="U1515">
        <f t="shared" si="937"/>
        <v>14</v>
      </c>
      <c r="V1515">
        <f t="shared" si="938"/>
        <v>1</v>
      </c>
      <c r="W1515">
        <f t="shared" si="939"/>
        <v>2026</v>
      </c>
      <c r="X1515" s="59">
        <f t="shared" si="940"/>
        <v>30798.15</v>
      </c>
      <c r="Y1515" s="59">
        <f t="shared" si="941"/>
        <v>35725.85</v>
      </c>
      <c r="Z1515" t="str">
        <f t="shared" si="912"/>
        <v>Vigente</v>
      </c>
      <c r="AA1515" s="39">
        <v>46059</v>
      </c>
      <c r="AB1515" s="33">
        <f t="shared" si="942"/>
        <v>2</v>
      </c>
      <c r="AC1515" s="33">
        <f t="shared" si="943"/>
        <v>6</v>
      </c>
      <c r="AD1515" s="33">
        <f t="shared" si="913"/>
        <v>0</v>
      </c>
      <c r="AE1515" s="36">
        <f t="shared" si="914"/>
        <v>0</v>
      </c>
      <c r="AF1515" s="36">
        <f t="shared" si="915"/>
        <v>0</v>
      </c>
      <c r="AG1515" s="36">
        <f t="shared" si="916"/>
        <v>0</v>
      </c>
      <c r="AH1515" s="36">
        <f t="shared" si="917"/>
        <v>30798.15</v>
      </c>
    </row>
    <row r="1516" spans="1:34" x14ac:dyDescent="0.35">
      <c r="A1516" s="31" t="s">
        <v>1240</v>
      </c>
      <c r="B1516" s="31" t="s">
        <v>1241</v>
      </c>
      <c r="C1516" s="31" t="s">
        <v>546</v>
      </c>
      <c r="D1516" s="31" t="s">
        <v>1242</v>
      </c>
      <c r="E1516" s="30">
        <v>46037</v>
      </c>
      <c r="F1516" s="30">
        <v>46067</v>
      </c>
      <c r="G1516" s="31" t="s">
        <v>395</v>
      </c>
      <c r="H1516" s="31">
        <v>-33200</v>
      </c>
      <c r="I1516" s="31">
        <v>-5312</v>
      </c>
      <c r="J1516" s="31">
        <v>-38512</v>
      </c>
      <c r="K1516" s="31">
        <v>-38512</v>
      </c>
      <c r="L1516" s="31">
        <v>38512</v>
      </c>
      <c r="M1516" s="31" t="s">
        <v>504</v>
      </c>
      <c r="N1516" s="31" t="s">
        <v>544</v>
      </c>
      <c r="P1516" s="65">
        <f t="shared" si="932"/>
        <v>30</v>
      </c>
      <c r="Q1516" t="str">
        <f t="shared" si="933"/>
        <v>Crédito</v>
      </c>
      <c r="R1516">
        <f t="shared" si="934"/>
        <v>14</v>
      </c>
      <c r="S1516">
        <f t="shared" si="935"/>
        <v>2</v>
      </c>
      <c r="T1516">
        <f t="shared" si="936"/>
        <v>2026</v>
      </c>
      <c r="U1516">
        <f t="shared" si="937"/>
        <v>15</v>
      </c>
      <c r="V1516">
        <f t="shared" si="938"/>
        <v>1</v>
      </c>
      <c r="W1516">
        <f t="shared" si="939"/>
        <v>2026</v>
      </c>
      <c r="X1516" s="59">
        <f t="shared" si="940"/>
        <v>33200</v>
      </c>
      <c r="Y1516" s="59">
        <f t="shared" si="941"/>
        <v>38512</v>
      </c>
      <c r="Z1516" t="str">
        <f t="shared" si="912"/>
        <v>Vigente</v>
      </c>
      <c r="AA1516" s="39">
        <v>46059</v>
      </c>
      <c r="AB1516" s="33">
        <f t="shared" si="942"/>
        <v>2</v>
      </c>
      <c r="AC1516" s="33">
        <f t="shared" si="943"/>
        <v>6</v>
      </c>
      <c r="AD1516" s="33">
        <f t="shared" si="913"/>
        <v>0</v>
      </c>
      <c r="AE1516" s="36">
        <f t="shared" si="914"/>
        <v>0</v>
      </c>
      <c r="AF1516" s="36">
        <f t="shared" si="915"/>
        <v>0</v>
      </c>
      <c r="AG1516" s="36">
        <f t="shared" si="916"/>
        <v>0</v>
      </c>
      <c r="AH1516" s="36">
        <f t="shared" si="917"/>
        <v>33200</v>
      </c>
    </row>
    <row r="1517" spans="1:34" x14ac:dyDescent="0.35">
      <c r="A1517" s="31" t="s">
        <v>1243</v>
      </c>
      <c r="B1517" s="31" t="s">
        <v>1244</v>
      </c>
      <c r="C1517" s="31" t="s">
        <v>546</v>
      </c>
      <c r="D1517" s="31" t="s">
        <v>1245</v>
      </c>
      <c r="E1517" s="30">
        <v>46037</v>
      </c>
      <c r="F1517" s="30">
        <v>46067</v>
      </c>
      <c r="G1517" s="31" t="s">
        <v>401</v>
      </c>
      <c r="H1517" s="31">
        <v>-108432.44</v>
      </c>
      <c r="I1517" s="31">
        <v>-17349.189999999999</v>
      </c>
      <c r="J1517" s="31">
        <v>-125781.63</v>
      </c>
      <c r="K1517" s="31">
        <v>-7059.76</v>
      </c>
      <c r="L1517" s="31">
        <v>7059.76</v>
      </c>
      <c r="M1517" s="31" t="s">
        <v>504</v>
      </c>
      <c r="N1517" s="31" t="s">
        <v>544</v>
      </c>
      <c r="P1517" s="65">
        <f t="shared" si="932"/>
        <v>30</v>
      </c>
      <c r="Q1517" t="str">
        <f t="shared" si="933"/>
        <v>Crédito</v>
      </c>
      <c r="R1517">
        <f t="shared" si="934"/>
        <v>14</v>
      </c>
      <c r="S1517">
        <f t="shared" si="935"/>
        <v>2</v>
      </c>
      <c r="T1517">
        <f t="shared" si="936"/>
        <v>2026</v>
      </c>
      <c r="U1517">
        <f t="shared" si="937"/>
        <v>15</v>
      </c>
      <c r="V1517">
        <f t="shared" si="938"/>
        <v>1</v>
      </c>
      <c r="W1517">
        <f t="shared" si="939"/>
        <v>2026</v>
      </c>
      <c r="X1517" s="59">
        <f t="shared" si="940"/>
        <v>108432.44</v>
      </c>
      <c r="Y1517" s="59">
        <f t="shared" si="941"/>
        <v>125781.63</v>
      </c>
      <c r="Z1517" t="str">
        <f t="shared" si="912"/>
        <v>Vigente</v>
      </c>
      <c r="AA1517" s="39">
        <v>46059</v>
      </c>
      <c r="AB1517" s="33">
        <f t="shared" si="942"/>
        <v>2</v>
      </c>
      <c r="AC1517" s="33">
        <f t="shared" si="943"/>
        <v>6</v>
      </c>
      <c r="AD1517" s="33">
        <f t="shared" si="913"/>
        <v>0</v>
      </c>
      <c r="AE1517" s="36">
        <f t="shared" si="914"/>
        <v>0</v>
      </c>
      <c r="AF1517" s="36">
        <f t="shared" si="915"/>
        <v>0</v>
      </c>
      <c r="AG1517" s="36">
        <f t="shared" si="916"/>
        <v>0</v>
      </c>
      <c r="AH1517" s="36">
        <f t="shared" si="917"/>
        <v>108432.44</v>
      </c>
    </row>
    <row r="1518" spans="1:34" x14ac:dyDescent="0.35">
      <c r="A1518" s="31" t="s">
        <v>1246</v>
      </c>
      <c r="B1518" s="31" t="s">
        <v>1247</v>
      </c>
      <c r="C1518" s="31" t="s">
        <v>400</v>
      </c>
      <c r="D1518" s="31" t="s">
        <v>1248</v>
      </c>
      <c r="E1518" s="30">
        <v>46037</v>
      </c>
      <c r="F1518" s="30">
        <v>46067</v>
      </c>
      <c r="G1518" s="31" t="s">
        <v>401</v>
      </c>
      <c r="H1518" s="31">
        <v>-855.2</v>
      </c>
      <c r="I1518" s="31">
        <v>-136.83000000000001</v>
      </c>
      <c r="J1518" s="31">
        <v>-992.03</v>
      </c>
      <c r="K1518" s="31">
        <v>-55.68</v>
      </c>
      <c r="L1518" s="31">
        <v>55.68</v>
      </c>
      <c r="M1518" s="31" t="s">
        <v>504</v>
      </c>
      <c r="N1518" s="31" t="s">
        <v>544</v>
      </c>
      <c r="P1518" s="65">
        <f t="shared" si="932"/>
        <v>30</v>
      </c>
      <c r="Q1518" t="str">
        <f t="shared" si="933"/>
        <v>Crédito</v>
      </c>
      <c r="R1518">
        <f t="shared" si="934"/>
        <v>14</v>
      </c>
      <c r="S1518">
        <f t="shared" si="935"/>
        <v>2</v>
      </c>
      <c r="T1518">
        <f t="shared" si="936"/>
        <v>2026</v>
      </c>
      <c r="U1518">
        <f t="shared" si="937"/>
        <v>15</v>
      </c>
      <c r="V1518">
        <f t="shared" si="938"/>
        <v>1</v>
      </c>
      <c r="W1518">
        <f t="shared" si="939"/>
        <v>2026</v>
      </c>
      <c r="X1518" s="59">
        <f t="shared" si="940"/>
        <v>855.2</v>
      </c>
      <c r="Y1518" s="59">
        <f t="shared" si="941"/>
        <v>992.03</v>
      </c>
      <c r="Z1518" t="str">
        <f t="shared" si="912"/>
        <v>Vigente</v>
      </c>
      <c r="AA1518" s="39">
        <v>46059</v>
      </c>
      <c r="AB1518" s="33">
        <f t="shared" si="942"/>
        <v>2</v>
      </c>
      <c r="AC1518" s="33">
        <f t="shared" si="943"/>
        <v>6</v>
      </c>
      <c r="AD1518" s="33">
        <f t="shared" si="913"/>
        <v>0</v>
      </c>
      <c r="AE1518" s="36">
        <f t="shared" si="914"/>
        <v>0</v>
      </c>
      <c r="AF1518" s="36">
        <f t="shared" si="915"/>
        <v>0</v>
      </c>
      <c r="AG1518" s="36">
        <f t="shared" si="916"/>
        <v>0</v>
      </c>
      <c r="AH1518" s="36">
        <f t="shared" si="917"/>
        <v>855.2</v>
      </c>
    </row>
    <row r="1519" spans="1:34" x14ac:dyDescent="0.35">
      <c r="A1519" s="31" t="s">
        <v>1252</v>
      </c>
      <c r="B1519" s="31" t="s">
        <v>1253</v>
      </c>
      <c r="C1519" s="31" t="s">
        <v>834</v>
      </c>
      <c r="D1519" s="31" t="s">
        <v>1254</v>
      </c>
      <c r="E1519" s="30">
        <v>46035</v>
      </c>
      <c r="F1519" s="30">
        <v>46065</v>
      </c>
      <c r="G1519" s="31" t="s">
        <v>401</v>
      </c>
      <c r="H1519" s="31">
        <v>-32233.5</v>
      </c>
      <c r="I1519" s="31">
        <v>-5157.3599999999997</v>
      </c>
      <c r="J1519" s="31">
        <v>-37390.86</v>
      </c>
      <c r="K1519" s="31">
        <v>-2088</v>
      </c>
      <c r="L1519" s="31">
        <v>2088</v>
      </c>
      <c r="M1519" s="31" t="s">
        <v>504</v>
      </c>
      <c r="N1519" s="31" t="s">
        <v>544</v>
      </c>
      <c r="P1519" s="65">
        <f t="shared" si="932"/>
        <v>30</v>
      </c>
      <c r="Q1519" t="str">
        <f t="shared" si="933"/>
        <v>Crédito</v>
      </c>
      <c r="R1519">
        <f t="shared" si="934"/>
        <v>12</v>
      </c>
      <c r="S1519">
        <f t="shared" si="935"/>
        <v>2</v>
      </c>
      <c r="T1519">
        <f t="shared" si="936"/>
        <v>2026</v>
      </c>
      <c r="U1519">
        <f t="shared" si="937"/>
        <v>13</v>
      </c>
      <c r="V1519">
        <f t="shared" si="938"/>
        <v>1</v>
      </c>
      <c r="W1519">
        <f t="shared" si="939"/>
        <v>2026</v>
      </c>
      <c r="X1519" s="59">
        <f t="shared" si="940"/>
        <v>32233.5</v>
      </c>
      <c r="Y1519" s="59">
        <f t="shared" si="941"/>
        <v>37390.86</v>
      </c>
      <c r="Z1519" t="str">
        <f t="shared" si="912"/>
        <v>Vigente</v>
      </c>
      <c r="AA1519" s="39">
        <v>46059</v>
      </c>
      <c r="AB1519" s="33">
        <f t="shared" si="942"/>
        <v>2</v>
      </c>
      <c r="AC1519" s="33">
        <f t="shared" si="943"/>
        <v>6</v>
      </c>
      <c r="AD1519" s="33">
        <f t="shared" si="913"/>
        <v>0</v>
      </c>
      <c r="AE1519" s="36">
        <f t="shared" si="914"/>
        <v>0</v>
      </c>
      <c r="AF1519" s="36">
        <f t="shared" si="915"/>
        <v>0</v>
      </c>
      <c r="AG1519" s="36">
        <f t="shared" si="916"/>
        <v>0</v>
      </c>
      <c r="AH1519" s="36">
        <f t="shared" si="917"/>
        <v>32233.5</v>
      </c>
    </row>
    <row r="1520" spans="1:34" x14ac:dyDescent="0.35">
      <c r="A1520" s="31" t="s">
        <v>1255</v>
      </c>
      <c r="B1520" s="31" t="s">
        <v>1256</v>
      </c>
      <c r="C1520" s="31" t="s">
        <v>548</v>
      </c>
      <c r="D1520" s="31" t="s">
        <v>1257</v>
      </c>
      <c r="E1520" s="30">
        <v>46034</v>
      </c>
      <c r="F1520" s="30">
        <v>46054</v>
      </c>
      <c r="G1520" s="31" t="s">
        <v>395</v>
      </c>
      <c r="H1520" s="31">
        <v>-31500</v>
      </c>
      <c r="I1520" s="31">
        <v>-5040</v>
      </c>
      <c r="J1520" s="31">
        <v>-36540</v>
      </c>
      <c r="K1520" s="31">
        <v>-36540</v>
      </c>
      <c r="L1520" s="31">
        <v>36540</v>
      </c>
      <c r="M1520" s="31" t="s">
        <v>504</v>
      </c>
      <c r="N1520" s="31" t="s">
        <v>544</v>
      </c>
      <c r="P1520" s="65">
        <f t="shared" si="932"/>
        <v>20</v>
      </c>
      <c r="Q1520" t="str">
        <f t="shared" si="933"/>
        <v>Crédito</v>
      </c>
      <c r="R1520">
        <f t="shared" si="934"/>
        <v>1</v>
      </c>
      <c r="S1520">
        <f t="shared" si="935"/>
        <v>2</v>
      </c>
      <c r="T1520">
        <f t="shared" si="936"/>
        <v>2026</v>
      </c>
      <c r="U1520">
        <f t="shared" si="937"/>
        <v>12</v>
      </c>
      <c r="V1520">
        <f t="shared" si="938"/>
        <v>1</v>
      </c>
      <c r="W1520">
        <f t="shared" si="939"/>
        <v>2026</v>
      </c>
      <c r="X1520" s="59">
        <f t="shared" si="940"/>
        <v>31500</v>
      </c>
      <c r="Y1520" s="59">
        <f t="shared" si="941"/>
        <v>36540</v>
      </c>
      <c r="Z1520" t="str">
        <f t="shared" si="912"/>
        <v>Vencido</v>
      </c>
      <c r="AA1520" s="39">
        <v>46059</v>
      </c>
      <c r="AB1520" s="33">
        <f t="shared" si="942"/>
        <v>2</v>
      </c>
      <c r="AC1520" s="33">
        <f t="shared" si="943"/>
        <v>6</v>
      </c>
      <c r="AD1520" s="33">
        <f t="shared" si="913"/>
        <v>6</v>
      </c>
      <c r="AE1520" s="36">
        <f t="shared" si="914"/>
        <v>31500</v>
      </c>
      <c r="AF1520" s="36">
        <f t="shared" si="915"/>
        <v>0</v>
      </c>
      <c r="AG1520" s="36">
        <f t="shared" si="916"/>
        <v>0</v>
      </c>
      <c r="AH1520" s="36">
        <f t="shared" si="917"/>
        <v>0</v>
      </c>
    </row>
    <row r="1521" spans="1:34" x14ac:dyDescent="0.35">
      <c r="A1521" s="31" t="s">
        <v>1167</v>
      </c>
      <c r="B1521" s="31" t="s">
        <v>1168</v>
      </c>
      <c r="C1521" s="31" t="s">
        <v>548</v>
      </c>
      <c r="D1521" s="31" t="s">
        <v>1169</v>
      </c>
      <c r="E1521" s="30">
        <v>46034</v>
      </c>
      <c r="F1521" s="30">
        <v>46054</v>
      </c>
      <c r="G1521" s="31" t="s">
        <v>395</v>
      </c>
      <c r="H1521" s="31">
        <v>-31500</v>
      </c>
      <c r="I1521" s="31">
        <v>-5040</v>
      </c>
      <c r="J1521" s="31">
        <v>-36540</v>
      </c>
      <c r="K1521" s="31">
        <v>-36540</v>
      </c>
      <c r="L1521" s="31">
        <v>36540</v>
      </c>
      <c r="M1521" s="31" t="s">
        <v>504</v>
      </c>
      <c r="N1521" s="31" t="s">
        <v>544</v>
      </c>
      <c r="P1521" s="65">
        <f t="shared" si="932"/>
        <v>20</v>
      </c>
      <c r="Q1521" t="str">
        <f t="shared" si="933"/>
        <v>Crédito</v>
      </c>
      <c r="R1521">
        <f t="shared" si="934"/>
        <v>1</v>
      </c>
      <c r="S1521">
        <f t="shared" si="935"/>
        <v>2</v>
      </c>
      <c r="T1521">
        <f t="shared" si="936"/>
        <v>2026</v>
      </c>
      <c r="U1521">
        <f t="shared" si="937"/>
        <v>12</v>
      </c>
      <c r="V1521">
        <f t="shared" si="938"/>
        <v>1</v>
      </c>
      <c r="W1521">
        <f t="shared" si="939"/>
        <v>2026</v>
      </c>
      <c r="X1521" s="59">
        <f t="shared" si="940"/>
        <v>31500</v>
      </c>
      <c r="Y1521" s="59">
        <f t="shared" si="941"/>
        <v>36540</v>
      </c>
      <c r="Z1521" t="str">
        <f t="shared" si="912"/>
        <v>Vencido</v>
      </c>
      <c r="AA1521" s="39">
        <v>46059</v>
      </c>
      <c r="AB1521" s="33">
        <f t="shared" si="942"/>
        <v>2</v>
      </c>
      <c r="AC1521" s="33">
        <f t="shared" si="943"/>
        <v>6</v>
      </c>
      <c r="AD1521" s="33">
        <f t="shared" si="913"/>
        <v>6</v>
      </c>
      <c r="AE1521" s="36">
        <f t="shared" si="914"/>
        <v>31500</v>
      </c>
      <c r="AF1521" s="36">
        <f t="shared" si="915"/>
        <v>0</v>
      </c>
      <c r="AG1521" s="36">
        <f t="shared" si="916"/>
        <v>0</v>
      </c>
      <c r="AH1521" s="36">
        <f t="shared" si="917"/>
        <v>0</v>
      </c>
    </row>
    <row r="1522" spans="1:34" x14ac:dyDescent="0.35">
      <c r="A1522" s="31" t="s">
        <v>1175</v>
      </c>
      <c r="B1522" s="31" t="s">
        <v>1176</v>
      </c>
      <c r="C1522" s="31" t="s">
        <v>562</v>
      </c>
      <c r="D1522" s="31" t="s">
        <v>1177</v>
      </c>
      <c r="E1522" s="30">
        <v>46028</v>
      </c>
      <c r="F1522" s="30">
        <v>46058</v>
      </c>
      <c r="G1522" s="31" t="s">
        <v>401</v>
      </c>
      <c r="H1522" s="31">
        <v>-339919.5</v>
      </c>
      <c r="I1522" s="31">
        <v>-54387.12</v>
      </c>
      <c r="J1522" s="31">
        <v>-394306.62</v>
      </c>
      <c r="K1522" s="31">
        <v>-22040</v>
      </c>
      <c r="L1522" s="31">
        <v>22040</v>
      </c>
      <c r="M1522" s="31" t="s">
        <v>504</v>
      </c>
      <c r="N1522" s="31" t="s">
        <v>544</v>
      </c>
      <c r="P1522" s="65">
        <f t="shared" si="932"/>
        <v>30</v>
      </c>
      <c r="Q1522" t="str">
        <f t="shared" si="933"/>
        <v>Crédito</v>
      </c>
      <c r="R1522">
        <f t="shared" si="934"/>
        <v>5</v>
      </c>
      <c r="S1522">
        <f t="shared" si="935"/>
        <v>2</v>
      </c>
      <c r="T1522">
        <f t="shared" si="936"/>
        <v>2026</v>
      </c>
      <c r="U1522">
        <f t="shared" si="937"/>
        <v>6</v>
      </c>
      <c r="V1522">
        <f t="shared" si="938"/>
        <v>1</v>
      </c>
      <c r="W1522">
        <f t="shared" si="939"/>
        <v>2026</v>
      </c>
      <c r="X1522" s="59">
        <f t="shared" si="940"/>
        <v>339919.5</v>
      </c>
      <c r="Y1522" s="59">
        <f t="shared" si="941"/>
        <v>394306.62</v>
      </c>
      <c r="Z1522" t="str">
        <f t="shared" si="912"/>
        <v>Vencido</v>
      </c>
      <c r="AA1522" s="39">
        <v>46059</v>
      </c>
      <c r="AB1522" s="33">
        <f t="shared" si="942"/>
        <v>2</v>
      </c>
      <c r="AC1522" s="33">
        <f t="shared" si="943"/>
        <v>6</v>
      </c>
      <c r="AD1522" s="33">
        <f t="shared" si="913"/>
        <v>2</v>
      </c>
      <c r="AE1522" s="36">
        <f t="shared" si="914"/>
        <v>339919.5</v>
      </c>
      <c r="AF1522" s="36">
        <f t="shared" si="915"/>
        <v>0</v>
      </c>
      <c r="AG1522" s="36">
        <f t="shared" si="916"/>
        <v>0</v>
      </c>
      <c r="AH1522" s="36">
        <f t="shared" si="917"/>
        <v>0</v>
      </c>
    </row>
    <row r="1523" spans="1:34" x14ac:dyDescent="0.35">
      <c r="A1523" s="31" t="s">
        <v>1178</v>
      </c>
      <c r="B1523" s="31" t="s">
        <v>1179</v>
      </c>
      <c r="C1523" s="31" t="s">
        <v>834</v>
      </c>
      <c r="D1523" s="31" t="s">
        <v>1180</v>
      </c>
      <c r="E1523" s="30">
        <v>46036</v>
      </c>
      <c r="F1523" s="30">
        <v>46066</v>
      </c>
      <c r="G1523" s="31" t="s">
        <v>401</v>
      </c>
      <c r="H1523" s="31">
        <v>-64274.400000000001</v>
      </c>
      <c r="I1523" s="31">
        <v>-10283.9</v>
      </c>
      <c r="J1523" s="31">
        <v>-74558.3</v>
      </c>
      <c r="K1523" s="31">
        <v>-4176</v>
      </c>
      <c r="L1523" s="31">
        <v>4176</v>
      </c>
      <c r="M1523" s="31" t="s">
        <v>504</v>
      </c>
      <c r="N1523" s="31" t="s">
        <v>544</v>
      </c>
      <c r="P1523" s="65">
        <f t="shared" si="932"/>
        <v>30</v>
      </c>
      <c r="Q1523" t="str">
        <f t="shared" si="933"/>
        <v>Crédito</v>
      </c>
      <c r="R1523">
        <f t="shared" si="934"/>
        <v>13</v>
      </c>
      <c r="S1523">
        <f t="shared" si="935"/>
        <v>2</v>
      </c>
      <c r="T1523">
        <f t="shared" si="936"/>
        <v>2026</v>
      </c>
      <c r="U1523">
        <f t="shared" si="937"/>
        <v>14</v>
      </c>
      <c r="V1523">
        <f t="shared" si="938"/>
        <v>1</v>
      </c>
      <c r="W1523">
        <f t="shared" si="939"/>
        <v>2026</v>
      </c>
      <c r="X1523" s="59">
        <f t="shared" si="940"/>
        <v>64274.400000000001</v>
      </c>
      <c r="Y1523" s="59">
        <f t="shared" si="941"/>
        <v>74558.3</v>
      </c>
      <c r="Z1523" t="str">
        <f t="shared" si="912"/>
        <v>Vigente</v>
      </c>
      <c r="AA1523" s="39">
        <v>46059</v>
      </c>
      <c r="AB1523" s="33">
        <f t="shared" si="942"/>
        <v>2</v>
      </c>
      <c r="AC1523" s="33">
        <f t="shared" si="943"/>
        <v>6</v>
      </c>
      <c r="AD1523" s="33">
        <f t="shared" si="913"/>
        <v>0</v>
      </c>
      <c r="AE1523" s="36">
        <f t="shared" si="914"/>
        <v>0</v>
      </c>
      <c r="AF1523" s="36">
        <f t="shared" si="915"/>
        <v>0</v>
      </c>
      <c r="AG1523" s="36">
        <f t="shared" si="916"/>
        <v>0</v>
      </c>
      <c r="AH1523" s="36">
        <f t="shared" si="917"/>
        <v>64274.400000000001</v>
      </c>
    </row>
    <row r="1524" spans="1:34" x14ac:dyDescent="0.35">
      <c r="A1524" s="31" t="s">
        <v>1181</v>
      </c>
      <c r="B1524" s="31" t="s">
        <v>1182</v>
      </c>
      <c r="C1524" s="31" t="s">
        <v>1183</v>
      </c>
      <c r="D1524" s="31" t="s">
        <v>1184</v>
      </c>
      <c r="E1524" s="30">
        <v>46034</v>
      </c>
      <c r="F1524" s="30">
        <v>46064</v>
      </c>
      <c r="G1524" s="31" t="s">
        <v>401</v>
      </c>
      <c r="H1524" s="31">
        <v>-39565.24</v>
      </c>
      <c r="I1524" s="31">
        <v>-6330.44</v>
      </c>
      <c r="J1524" s="31">
        <v>-45895.68</v>
      </c>
      <c r="K1524" s="31">
        <v>-2552</v>
      </c>
      <c r="L1524" s="31">
        <v>2552</v>
      </c>
      <c r="M1524" s="31" t="s">
        <v>504</v>
      </c>
      <c r="N1524" s="31" t="s">
        <v>544</v>
      </c>
      <c r="P1524" s="65">
        <f t="shared" si="932"/>
        <v>30</v>
      </c>
      <c r="Q1524" t="str">
        <f t="shared" si="933"/>
        <v>Crédito</v>
      </c>
      <c r="R1524">
        <f t="shared" si="934"/>
        <v>11</v>
      </c>
      <c r="S1524">
        <f t="shared" si="935"/>
        <v>2</v>
      </c>
      <c r="T1524">
        <f t="shared" si="936"/>
        <v>2026</v>
      </c>
      <c r="U1524">
        <f t="shared" si="937"/>
        <v>12</v>
      </c>
      <c r="V1524">
        <f t="shared" si="938"/>
        <v>1</v>
      </c>
      <c r="W1524">
        <f t="shared" si="939"/>
        <v>2026</v>
      </c>
      <c r="X1524" s="59">
        <f t="shared" si="940"/>
        <v>39565.24</v>
      </c>
      <c r="Y1524" s="59">
        <f t="shared" si="941"/>
        <v>45895.68</v>
      </c>
      <c r="Z1524" t="str">
        <f t="shared" si="912"/>
        <v>Vigente</v>
      </c>
      <c r="AA1524" s="39">
        <v>46059</v>
      </c>
      <c r="AB1524" s="33">
        <f t="shared" si="942"/>
        <v>2</v>
      </c>
      <c r="AC1524" s="33">
        <f t="shared" si="943"/>
        <v>6</v>
      </c>
      <c r="AD1524" s="33">
        <f t="shared" si="913"/>
        <v>0</v>
      </c>
      <c r="AE1524" s="36">
        <f t="shared" si="914"/>
        <v>0</v>
      </c>
      <c r="AF1524" s="36">
        <f t="shared" si="915"/>
        <v>0</v>
      </c>
      <c r="AG1524" s="36">
        <f t="shared" si="916"/>
        <v>0</v>
      </c>
      <c r="AH1524" s="36">
        <f t="shared" si="917"/>
        <v>39565.24</v>
      </c>
    </row>
    <row r="1525" spans="1:34" x14ac:dyDescent="0.35">
      <c r="A1525" s="31" t="s">
        <v>1126</v>
      </c>
      <c r="B1525" s="31" t="s">
        <v>1127</v>
      </c>
      <c r="C1525" s="31" t="s">
        <v>400</v>
      </c>
      <c r="D1525" s="31" t="s">
        <v>1128</v>
      </c>
      <c r="E1525" s="30">
        <v>46024</v>
      </c>
      <c r="F1525" s="30">
        <v>46054</v>
      </c>
      <c r="G1525" s="31" t="s">
        <v>401</v>
      </c>
      <c r="H1525" s="31">
        <v>-19738.32</v>
      </c>
      <c r="I1525" s="31">
        <v>-3158.13</v>
      </c>
      <c r="J1525" s="31">
        <v>-22896.45</v>
      </c>
      <c r="K1525" s="31">
        <v>-1271.94</v>
      </c>
      <c r="L1525" s="31">
        <v>1271.94</v>
      </c>
      <c r="M1525" s="31" t="s">
        <v>504</v>
      </c>
      <c r="N1525" s="31" t="s">
        <v>544</v>
      </c>
      <c r="P1525" s="65">
        <f t="shared" si="932"/>
        <v>30</v>
      </c>
      <c r="Q1525" t="str">
        <f t="shared" si="933"/>
        <v>Crédito</v>
      </c>
      <c r="R1525">
        <f t="shared" si="934"/>
        <v>1</v>
      </c>
      <c r="S1525">
        <f t="shared" si="935"/>
        <v>2</v>
      </c>
      <c r="T1525">
        <f t="shared" si="936"/>
        <v>2026</v>
      </c>
      <c r="U1525">
        <f t="shared" si="937"/>
        <v>2</v>
      </c>
      <c r="V1525">
        <f t="shared" si="938"/>
        <v>1</v>
      </c>
      <c r="W1525">
        <f t="shared" si="939"/>
        <v>2026</v>
      </c>
      <c r="X1525" s="59">
        <f t="shared" si="940"/>
        <v>19738.32</v>
      </c>
      <c r="Y1525" s="59">
        <f t="shared" si="941"/>
        <v>22896.45</v>
      </c>
      <c r="Z1525" t="str">
        <f t="shared" si="912"/>
        <v>Vencido</v>
      </c>
      <c r="AA1525" s="39">
        <v>46059</v>
      </c>
      <c r="AB1525" s="33">
        <f t="shared" si="942"/>
        <v>2</v>
      </c>
      <c r="AC1525" s="33">
        <f t="shared" si="943"/>
        <v>6</v>
      </c>
      <c r="AD1525" s="33">
        <f t="shared" si="913"/>
        <v>6</v>
      </c>
      <c r="AE1525" s="36">
        <f t="shared" si="914"/>
        <v>19738.32</v>
      </c>
      <c r="AF1525" s="36">
        <f t="shared" si="915"/>
        <v>0</v>
      </c>
      <c r="AG1525" s="36">
        <f t="shared" si="916"/>
        <v>0</v>
      </c>
      <c r="AH1525" s="36">
        <f t="shared" si="917"/>
        <v>0</v>
      </c>
    </row>
    <row r="1526" spans="1:34" x14ac:dyDescent="0.35">
      <c r="A1526" s="31" t="s">
        <v>1020</v>
      </c>
      <c r="B1526" s="31" t="s">
        <v>1021</v>
      </c>
      <c r="C1526" s="31" t="s">
        <v>644</v>
      </c>
      <c r="D1526" s="31" t="s">
        <v>784</v>
      </c>
      <c r="E1526" s="30">
        <v>46009</v>
      </c>
      <c r="F1526" s="30">
        <v>46069</v>
      </c>
      <c r="G1526" s="31" t="s">
        <v>401</v>
      </c>
      <c r="H1526" s="31">
        <v>-1125529.2</v>
      </c>
      <c r="I1526" s="31">
        <v>-180084.67</v>
      </c>
      <c r="J1526" s="31">
        <v>-1305613.8700000001</v>
      </c>
      <c r="K1526" s="31">
        <v>-72453.600000000006</v>
      </c>
      <c r="L1526" s="31">
        <v>72453.600000000006</v>
      </c>
      <c r="M1526" s="31" t="s">
        <v>504</v>
      </c>
      <c r="N1526" s="31" t="s">
        <v>544</v>
      </c>
      <c r="O1526" s="83"/>
      <c r="P1526" s="65">
        <f t="shared" si="932"/>
        <v>60</v>
      </c>
      <c r="Q1526" t="str">
        <f t="shared" si="933"/>
        <v>Crédito</v>
      </c>
      <c r="R1526">
        <f t="shared" si="934"/>
        <v>16</v>
      </c>
      <c r="S1526">
        <f t="shared" si="935"/>
        <v>2</v>
      </c>
      <c r="T1526">
        <f t="shared" si="936"/>
        <v>2026</v>
      </c>
      <c r="U1526">
        <f t="shared" si="937"/>
        <v>18</v>
      </c>
      <c r="V1526">
        <f t="shared" si="938"/>
        <v>12</v>
      </c>
      <c r="W1526">
        <f t="shared" si="939"/>
        <v>2025</v>
      </c>
      <c r="X1526" s="59">
        <f t="shared" si="940"/>
        <v>1125529.2</v>
      </c>
      <c r="Y1526" s="59">
        <f t="shared" si="941"/>
        <v>1305613.8700000001</v>
      </c>
      <c r="Z1526" t="str">
        <f t="shared" si="912"/>
        <v>Vigente</v>
      </c>
      <c r="AA1526" s="39">
        <v>46059</v>
      </c>
      <c r="AB1526" s="33">
        <f t="shared" si="942"/>
        <v>2</v>
      </c>
      <c r="AC1526" s="33">
        <f t="shared" si="943"/>
        <v>6</v>
      </c>
      <c r="AD1526" s="33">
        <f t="shared" si="913"/>
        <v>0</v>
      </c>
      <c r="AE1526" s="36">
        <f t="shared" si="914"/>
        <v>0</v>
      </c>
      <c r="AF1526" s="36">
        <f t="shared" si="915"/>
        <v>0</v>
      </c>
      <c r="AG1526" s="36">
        <f t="shared" si="916"/>
        <v>0</v>
      </c>
      <c r="AH1526" s="36">
        <f t="shared" si="917"/>
        <v>1125529.2</v>
      </c>
    </row>
    <row r="1527" spans="1:34" x14ac:dyDescent="0.35">
      <c r="A1527" s="31" t="s">
        <v>955</v>
      </c>
      <c r="B1527" s="31" t="s">
        <v>956</v>
      </c>
      <c r="C1527" s="31" t="s">
        <v>545</v>
      </c>
      <c r="D1527" s="31" t="s">
        <v>957</v>
      </c>
      <c r="E1527" s="30">
        <v>45932</v>
      </c>
      <c r="F1527" s="30">
        <v>45962</v>
      </c>
      <c r="G1527" s="31" t="s">
        <v>395</v>
      </c>
      <c r="H1527" s="31">
        <v>-14985</v>
      </c>
      <c r="I1527" s="31">
        <v>-2397.6</v>
      </c>
      <c r="J1527" s="31">
        <v>-17382.599999999999</v>
      </c>
      <c r="K1527" s="31">
        <v>-17382.599999999999</v>
      </c>
      <c r="L1527" s="31">
        <v>17382.599999999999</v>
      </c>
      <c r="M1527" s="31" t="s">
        <v>504</v>
      </c>
      <c r="N1527" s="31" t="s">
        <v>544</v>
      </c>
      <c r="P1527" s="65">
        <f t="shared" si="932"/>
        <v>30</v>
      </c>
      <c r="Q1527" t="str">
        <f t="shared" si="933"/>
        <v>Crédito</v>
      </c>
      <c r="R1527">
        <f t="shared" si="934"/>
        <v>1</v>
      </c>
      <c r="S1527">
        <f t="shared" si="935"/>
        <v>11</v>
      </c>
      <c r="T1527">
        <f t="shared" si="936"/>
        <v>2025</v>
      </c>
      <c r="U1527">
        <f t="shared" si="937"/>
        <v>2</v>
      </c>
      <c r="V1527">
        <f t="shared" si="938"/>
        <v>10</v>
      </c>
      <c r="W1527">
        <f t="shared" si="939"/>
        <v>2025</v>
      </c>
      <c r="X1527" s="59">
        <f t="shared" si="940"/>
        <v>14985</v>
      </c>
      <c r="Y1527" s="59">
        <f t="shared" si="941"/>
        <v>17382.599999999999</v>
      </c>
      <c r="Z1527" t="str">
        <f t="shared" si="912"/>
        <v>Vencido</v>
      </c>
      <c r="AA1527" s="39">
        <v>46059</v>
      </c>
      <c r="AB1527" s="33">
        <f t="shared" si="942"/>
        <v>2</v>
      </c>
      <c r="AC1527" s="33">
        <f t="shared" si="943"/>
        <v>6</v>
      </c>
      <c r="AD1527" s="33">
        <f t="shared" si="913"/>
        <v>98</v>
      </c>
      <c r="AE1527" s="36">
        <f t="shared" si="914"/>
        <v>0</v>
      </c>
      <c r="AF1527" s="36">
        <f t="shared" si="915"/>
        <v>0</v>
      </c>
      <c r="AG1527" s="36">
        <f t="shared" si="916"/>
        <v>14985</v>
      </c>
      <c r="AH1527" s="36">
        <f t="shared" si="917"/>
        <v>0</v>
      </c>
    </row>
    <row r="1528" spans="1:34" x14ac:dyDescent="0.35">
      <c r="A1528" s="31" t="s">
        <v>947</v>
      </c>
      <c r="B1528" s="31" t="s">
        <v>948</v>
      </c>
      <c r="C1528" s="31" t="s">
        <v>545</v>
      </c>
      <c r="D1528" s="31" t="s">
        <v>949</v>
      </c>
      <c r="E1528" s="30">
        <v>45927</v>
      </c>
      <c r="F1528" s="30">
        <v>45957</v>
      </c>
      <c r="G1528" s="31" t="s">
        <v>395</v>
      </c>
      <c r="H1528" s="31">
        <v>-7600</v>
      </c>
      <c r="I1528" s="31">
        <v>-1216</v>
      </c>
      <c r="J1528" s="31">
        <v>-8816</v>
      </c>
      <c r="K1528" s="31">
        <v>-8816</v>
      </c>
      <c r="L1528" s="31">
        <v>8816</v>
      </c>
      <c r="M1528" s="31" t="s">
        <v>504</v>
      </c>
      <c r="N1528" s="31" t="s">
        <v>544</v>
      </c>
      <c r="P1528" s="65">
        <f t="shared" si="932"/>
        <v>30</v>
      </c>
      <c r="Q1528" t="str">
        <f t="shared" si="933"/>
        <v>Crédito</v>
      </c>
      <c r="R1528">
        <f t="shared" si="934"/>
        <v>27</v>
      </c>
      <c r="S1528">
        <f t="shared" si="935"/>
        <v>10</v>
      </c>
      <c r="T1528">
        <f t="shared" si="936"/>
        <v>2025</v>
      </c>
      <c r="U1528">
        <f t="shared" si="937"/>
        <v>27</v>
      </c>
      <c r="V1528">
        <f t="shared" si="938"/>
        <v>9</v>
      </c>
      <c r="W1528">
        <f t="shared" si="939"/>
        <v>2025</v>
      </c>
      <c r="X1528" s="59">
        <f t="shared" si="940"/>
        <v>7600</v>
      </c>
      <c r="Y1528" s="59">
        <f t="shared" si="941"/>
        <v>8816</v>
      </c>
      <c r="Z1528" t="str">
        <f t="shared" si="912"/>
        <v>Vencido</v>
      </c>
      <c r="AA1528" s="39">
        <v>46059</v>
      </c>
      <c r="AB1528" s="33">
        <f t="shared" si="942"/>
        <v>2</v>
      </c>
      <c r="AC1528" s="33">
        <f t="shared" si="943"/>
        <v>6</v>
      </c>
      <c r="AD1528" s="33">
        <f t="shared" si="913"/>
        <v>103</v>
      </c>
      <c r="AE1528" s="36">
        <f t="shared" si="914"/>
        <v>0</v>
      </c>
      <c r="AF1528" s="36">
        <f t="shared" si="915"/>
        <v>0</v>
      </c>
      <c r="AG1528" s="36">
        <f t="shared" si="916"/>
        <v>7600</v>
      </c>
      <c r="AH1528" s="36">
        <f t="shared" si="917"/>
        <v>0</v>
      </c>
    </row>
    <row r="1529" spans="1:34" x14ac:dyDescent="0.35">
      <c r="A1529" s="31" t="s">
        <v>950</v>
      </c>
      <c r="B1529" s="31" t="s">
        <v>951</v>
      </c>
      <c r="C1529" s="31" t="s">
        <v>920</v>
      </c>
      <c r="D1529" s="31" t="s">
        <v>952</v>
      </c>
      <c r="E1529" s="30">
        <v>45924</v>
      </c>
      <c r="F1529" s="30">
        <v>45954</v>
      </c>
      <c r="G1529" s="31" t="s">
        <v>395</v>
      </c>
      <c r="H1529" s="31">
        <v>-2499.98</v>
      </c>
      <c r="I1529" s="31"/>
      <c r="J1529" s="31">
        <v>-2499.98</v>
      </c>
      <c r="K1529" s="31">
        <v>-2499.98</v>
      </c>
      <c r="L1529" s="31">
        <v>2499.98</v>
      </c>
      <c r="M1529" s="31" t="s">
        <v>504</v>
      </c>
      <c r="N1529" s="31" t="s">
        <v>544</v>
      </c>
      <c r="P1529" s="65">
        <f t="shared" si="932"/>
        <v>30</v>
      </c>
      <c r="Q1529" t="str">
        <f t="shared" si="933"/>
        <v>Crédito</v>
      </c>
      <c r="R1529">
        <f t="shared" si="934"/>
        <v>24</v>
      </c>
      <c r="S1529">
        <f t="shared" si="935"/>
        <v>10</v>
      </c>
      <c r="T1529">
        <f t="shared" si="936"/>
        <v>2025</v>
      </c>
      <c r="U1529">
        <f t="shared" si="937"/>
        <v>24</v>
      </c>
      <c r="V1529">
        <f t="shared" si="938"/>
        <v>9</v>
      </c>
      <c r="W1529">
        <f t="shared" si="939"/>
        <v>2025</v>
      </c>
      <c r="X1529" s="59">
        <f t="shared" si="940"/>
        <v>2499.98</v>
      </c>
      <c r="Y1529" s="59">
        <f t="shared" si="941"/>
        <v>2499.98</v>
      </c>
      <c r="Z1529" t="str">
        <f t="shared" si="912"/>
        <v>Vencido</v>
      </c>
      <c r="AA1529" s="39">
        <v>46059</v>
      </c>
      <c r="AB1529" s="33">
        <f t="shared" si="942"/>
        <v>2</v>
      </c>
      <c r="AC1529" s="33">
        <f t="shared" si="943"/>
        <v>6</v>
      </c>
      <c r="AD1529" s="33">
        <f t="shared" si="913"/>
        <v>106</v>
      </c>
      <c r="AE1529" s="36">
        <f t="shared" si="914"/>
        <v>0</v>
      </c>
      <c r="AF1529" s="36">
        <f t="shared" si="915"/>
        <v>0</v>
      </c>
      <c r="AG1529" s="36">
        <f t="shared" si="916"/>
        <v>2499.98</v>
      </c>
      <c r="AH1529" s="36">
        <f t="shared" si="917"/>
        <v>0</v>
      </c>
    </row>
    <row r="1530" spans="1:34" x14ac:dyDescent="0.35">
      <c r="A1530" s="31" t="s">
        <v>938</v>
      </c>
      <c r="B1530" s="31" t="s">
        <v>939</v>
      </c>
      <c r="C1530" s="31" t="s">
        <v>545</v>
      </c>
      <c r="D1530" s="31" t="s">
        <v>940</v>
      </c>
      <c r="E1530" s="30">
        <v>45923</v>
      </c>
      <c r="F1530" s="30">
        <v>45953</v>
      </c>
      <c r="G1530" s="31" t="s">
        <v>401</v>
      </c>
      <c r="H1530" s="31">
        <v>-23857.03</v>
      </c>
      <c r="I1530" s="31">
        <v>-3817.12</v>
      </c>
      <c r="J1530" s="31">
        <v>-27674.15</v>
      </c>
      <c r="K1530" s="31">
        <v>-1503.36</v>
      </c>
      <c r="L1530" s="31">
        <v>1503.36</v>
      </c>
      <c r="M1530" s="31" t="s">
        <v>504</v>
      </c>
      <c r="N1530" s="31" t="s">
        <v>544</v>
      </c>
      <c r="P1530" s="65">
        <f t="shared" si="932"/>
        <v>30</v>
      </c>
      <c r="Q1530" t="str">
        <f t="shared" si="933"/>
        <v>Crédito</v>
      </c>
      <c r="R1530">
        <f t="shared" si="934"/>
        <v>23</v>
      </c>
      <c r="S1530">
        <f t="shared" si="935"/>
        <v>10</v>
      </c>
      <c r="T1530">
        <f t="shared" si="936"/>
        <v>2025</v>
      </c>
      <c r="U1530">
        <f t="shared" si="937"/>
        <v>23</v>
      </c>
      <c r="V1530">
        <f t="shared" si="938"/>
        <v>9</v>
      </c>
      <c r="W1530">
        <f t="shared" si="939"/>
        <v>2025</v>
      </c>
      <c r="X1530" s="59">
        <f t="shared" si="940"/>
        <v>23857.03</v>
      </c>
      <c r="Y1530" s="59">
        <f t="shared" si="941"/>
        <v>27674.15</v>
      </c>
      <c r="Z1530" t="str">
        <f t="shared" si="912"/>
        <v>Vencido</v>
      </c>
      <c r="AA1530" s="39">
        <v>46059</v>
      </c>
      <c r="AB1530" s="33">
        <f t="shared" si="942"/>
        <v>2</v>
      </c>
      <c r="AC1530" s="33">
        <f t="shared" si="943"/>
        <v>6</v>
      </c>
      <c r="AD1530" s="33">
        <f t="shared" si="913"/>
        <v>107</v>
      </c>
      <c r="AE1530" s="36">
        <f t="shared" si="914"/>
        <v>0</v>
      </c>
      <c r="AF1530" s="36">
        <f t="shared" si="915"/>
        <v>0</v>
      </c>
      <c r="AG1530" s="36">
        <f t="shared" si="916"/>
        <v>23857.03</v>
      </c>
      <c r="AH1530" s="36">
        <f t="shared" si="917"/>
        <v>0</v>
      </c>
    </row>
    <row r="1531" spans="1:34" x14ac:dyDescent="0.35">
      <c r="A1531" s="31" t="s">
        <v>927</v>
      </c>
      <c r="B1531" s="31" t="s">
        <v>928</v>
      </c>
      <c r="C1531" s="31" t="s">
        <v>545</v>
      </c>
      <c r="D1531" s="31" t="s">
        <v>929</v>
      </c>
      <c r="E1531" s="30">
        <v>45905</v>
      </c>
      <c r="F1531" s="30">
        <v>45935</v>
      </c>
      <c r="G1531" s="31" t="s">
        <v>401</v>
      </c>
      <c r="H1531" s="31">
        <v>-7240.47</v>
      </c>
      <c r="I1531" s="31">
        <v>-1158.48</v>
      </c>
      <c r="J1531" s="31">
        <v>-8398.9500000000007</v>
      </c>
      <c r="K1531" s="31">
        <v>-447.76</v>
      </c>
      <c r="L1531" s="31">
        <v>447.76</v>
      </c>
      <c r="M1531" s="31" t="s">
        <v>504</v>
      </c>
      <c r="N1531" s="31" t="s">
        <v>544</v>
      </c>
      <c r="P1531" s="65">
        <f t="shared" si="932"/>
        <v>30</v>
      </c>
      <c r="Q1531" t="str">
        <f t="shared" si="933"/>
        <v>Crédito</v>
      </c>
      <c r="R1531">
        <f t="shared" si="934"/>
        <v>5</v>
      </c>
      <c r="S1531">
        <f t="shared" si="935"/>
        <v>10</v>
      </c>
      <c r="T1531">
        <f t="shared" si="936"/>
        <v>2025</v>
      </c>
      <c r="U1531">
        <f t="shared" si="937"/>
        <v>5</v>
      </c>
      <c r="V1531">
        <f t="shared" si="938"/>
        <v>9</v>
      </c>
      <c r="W1531">
        <f t="shared" si="939"/>
        <v>2025</v>
      </c>
      <c r="X1531" s="59">
        <f t="shared" si="940"/>
        <v>7240.47</v>
      </c>
      <c r="Y1531" s="59">
        <f t="shared" si="941"/>
        <v>8398.9500000000007</v>
      </c>
      <c r="Z1531" t="str">
        <f t="shared" si="912"/>
        <v>Vencido</v>
      </c>
      <c r="AA1531" s="39">
        <v>46059</v>
      </c>
      <c r="AB1531" s="33">
        <f t="shared" si="942"/>
        <v>2</v>
      </c>
      <c r="AC1531" s="33">
        <f t="shared" si="943"/>
        <v>6</v>
      </c>
      <c r="AD1531" s="33">
        <f t="shared" si="913"/>
        <v>125</v>
      </c>
      <c r="AE1531" s="36">
        <f t="shared" si="914"/>
        <v>0</v>
      </c>
      <c r="AF1531" s="36">
        <f t="shared" si="915"/>
        <v>0</v>
      </c>
      <c r="AG1531" s="36">
        <f t="shared" si="916"/>
        <v>7240.47</v>
      </c>
      <c r="AH1531" s="36">
        <f t="shared" si="917"/>
        <v>0</v>
      </c>
    </row>
    <row r="1532" spans="1:34" x14ac:dyDescent="0.35">
      <c r="A1532" s="31" t="s">
        <v>930</v>
      </c>
      <c r="B1532" s="31" t="s">
        <v>928</v>
      </c>
      <c r="C1532" s="31" t="s">
        <v>545</v>
      </c>
      <c r="D1532" s="31" t="s">
        <v>931</v>
      </c>
      <c r="E1532" s="30">
        <v>45904</v>
      </c>
      <c r="F1532" s="30">
        <v>45934</v>
      </c>
      <c r="G1532" s="31" t="s">
        <v>401</v>
      </c>
      <c r="H1532" s="31">
        <v>-21639.89</v>
      </c>
      <c r="I1532" s="31">
        <v>-3462.38</v>
      </c>
      <c r="J1532" s="31">
        <v>-25102.27</v>
      </c>
      <c r="K1532" s="31">
        <v>-1343.28</v>
      </c>
      <c r="L1532" s="31">
        <v>1343.28</v>
      </c>
      <c r="M1532" s="31" t="s">
        <v>504</v>
      </c>
      <c r="N1532" s="31" t="s">
        <v>544</v>
      </c>
      <c r="P1532" s="65">
        <f t="shared" si="932"/>
        <v>30</v>
      </c>
      <c r="Q1532" t="str">
        <f t="shared" si="933"/>
        <v>Crédito</v>
      </c>
      <c r="R1532">
        <f t="shared" si="934"/>
        <v>4</v>
      </c>
      <c r="S1532">
        <f t="shared" si="935"/>
        <v>10</v>
      </c>
      <c r="T1532">
        <f t="shared" si="936"/>
        <v>2025</v>
      </c>
      <c r="U1532">
        <f t="shared" si="937"/>
        <v>4</v>
      </c>
      <c r="V1532">
        <f t="shared" si="938"/>
        <v>9</v>
      </c>
      <c r="W1532">
        <f t="shared" si="939"/>
        <v>2025</v>
      </c>
      <c r="X1532" s="59">
        <f t="shared" si="940"/>
        <v>21639.89</v>
      </c>
      <c r="Y1532" s="59">
        <f t="shared" si="941"/>
        <v>25102.27</v>
      </c>
      <c r="Z1532" t="str">
        <f t="shared" si="912"/>
        <v>Vencido</v>
      </c>
      <c r="AA1532" s="39">
        <v>46059</v>
      </c>
      <c r="AB1532" s="33">
        <f t="shared" si="942"/>
        <v>2</v>
      </c>
      <c r="AC1532" s="33">
        <f t="shared" si="943"/>
        <v>6</v>
      </c>
      <c r="AD1532" s="33">
        <f t="shared" si="913"/>
        <v>126</v>
      </c>
      <c r="AE1532" s="36">
        <f t="shared" si="914"/>
        <v>0</v>
      </c>
      <c r="AF1532" s="36">
        <f t="shared" si="915"/>
        <v>0</v>
      </c>
      <c r="AG1532" s="36">
        <f t="shared" si="916"/>
        <v>21639.89</v>
      </c>
      <c r="AH1532" s="36">
        <f t="shared" si="917"/>
        <v>0</v>
      </c>
    </row>
    <row r="1533" spans="1:34" x14ac:dyDescent="0.35">
      <c r="A1533" s="31" t="s">
        <v>932</v>
      </c>
      <c r="B1533" s="31" t="s">
        <v>933</v>
      </c>
      <c r="C1533" s="31" t="s">
        <v>920</v>
      </c>
      <c r="D1533" s="31" t="s">
        <v>934</v>
      </c>
      <c r="E1533" s="30">
        <v>45909</v>
      </c>
      <c r="F1533" s="30">
        <v>45939</v>
      </c>
      <c r="G1533" s="31" t="s">
        <v>395</v>
      </c>
      <c r="H1533" s="31">
        <v>-5000</v>
      </c>
      <c r="I1533" s="31"/>
      <c r="J1533" s="31">
        <v>-5000</v>
      </c>
      <c r="K1533" s="31">
        <v>-5000</v>
      </c>
      <c r="L1533" s="31">
        <v>5000</v>
      </c>
      <c r="M1533" s="31" t="s">
        <v>504</v>
      </c>
      <c r="N1533" s="31" t="s">
        <v>544</v>
      </c>
      <c r="P1533" s="65">
        <f t="shared" si="932"/>
        <v>30</v>
      </c>
      <c r="Q1533" t="str">
        <f t="shared" si="933"/>
        <v>Crédito</v>
      </c>
      <c r="R1533">
        <f t="shared" si="934"/>
        <v>9</v>
      </c>
      <c r="S1533">
        <f t="shared" si="935"/>
        <v>10</v>
      </c>
      <c r="T1533">
        <f t="shared" si="936"/>
        <v>2025</v>
      </c>
      <c r="U1533">
        <f t="shared" si="937"/>
        <v>9</v>
      </c>
      <c r="V1533">
        <f t="shared" si="938"/>
        <v>9</v>
      </c>
      <c r="W1533">
        <f t="shared" si="939"/>
        <v>2025</v>
      </c>
      <c r="X1533" s="59">
        <f t="shared" si="940"/>
        <v>5000</v>
      </c>
      <c r="Y1533" s="59">
        <f t="shared" si="941"/>
        <v>5000</v>
      </c>
      <c r="Z1533" t="str">
        <f t="shared" si="912"/>
        <v>Vencido</v>
      </c>
      <c r="AA1533" s="39">
        <v>46059</v>
      </c>
      <c r="AB1533" s="33">
        <f t="shared" si="942"/>
        <v>2</v>
      </c>
      <c r="AC1533" s="33">
        <f t="shared" si="943"/>
        <v>6</v>
      </c>
      <c r="AD1533" s="33">
        <f t="shared" si="913"/>
        <v>121</v>
      </c>
      <c r="AE1533" s="36">
        <f t="shared" si="914"/>
        <v>0</v>
      </c>
      <c r="AF1533" s="36">
        <f t="shared" si="915"/>
        <v>0</v>
      </c>
      <c r="AG1533" s="36">
        <f t="shared" si="916"/>
        <v>5000</v>
      </c>
      <c r="AH1533" s="36">
        <f t="shared" si="917"/>
        <v>0</v>
      </c>
    </row>
    <row r="1534" spans="1:34" x14ac:dyDescent="0.35">
      <c r="A1534" s="13" t="s">
        <v>923</v>
      </c>
      <c r="B1534" s="13" t="s">
        <v>924</v>
      </c>
      <c r="C1534" s="13" t="s">
        <v>545</v>
      </c>
      <c r="D1534" s="13" t="s">
        <v>925</v>
      </c>
      <c r="E1534" s="70">
        <v>45903</v>
      </c>
      <c r="F1534" s="70">
        <v>45933</v>
      </c>
      <c r="G1534" s="13" t="s">
        <v>401</v>
      </c>
      <c r="H1534" s="13">
        <v>-24244.53</v>
      </c>
      <c r="I1534" s="13">
        <v>-3879.12</v>
      </c>
      <c r="J1534" s="13">
        <v>-28123.65</v>
      </c>
      <c r="K1534" s="13">
        <v>-1503.36</v>
      </c>
      <c r="L1534" s="13">
        <v>1503.36</v>
      </c>
      <c r="M1534" s="13" t="s">
        <v>504</v>
      </c>
      <c r="N1534" s="31" t="s">
        <v>544</v>
      </c>
      <c r="P1534" s="65">
        <f t="shared" si="932"/>
        <v>30</v>
      </c>
      <c r="Q1534" t="str">
        <f t="shared" si="933"/>
        <v>Crédito</v>
      </c>
      <c r="R1534">
        <f t="shared" si="934"/>
        <v>3</v>
      </c>
      <c r="S1534">
        <f t="shared" si="935"/>
        <v>10</v>
      </c>
      <c r="T1534">
        <f t="shared" si="936"/>
        <v>2025</v>
      </c>
      <c r="U1534">
        <f t="shared" si="937"/>
        <v>3</v>
      </c>
      <c r="V1534">
        <f t="shared" si="938"/>
        <v>9</v>
      </c>
      <c r="W1534">
        <f t="shared" si="939"/>
        <v>2025</v>
      </c>
      <c r="X1534" s="59">
        <f t="shared" si="940"/>
        <v>24244.53</v>
      </c>
      <c r="Y1534" s="59">
        <f t="shared" si="941"/>
        <v>28123.65</v>
      </c>
      <c r="Z1534" t="str">
        <f t="shared" si="912"/>
        <v>Vencido</v>
      </c>
      <c r="AA1534" s="39">
        <v>46059</v>
      </c>
      <c r="AB1534" s="33">
        <f t="shared" si="942"/>
        <v>2</v>
      </c>
      <c r="AC1534" s="33">
        <f t="shared" si="943"/>
        <v>6</v>
      </c>
      <c r="AD1534" s="33">
        <f t="shared" si="913"/>
        <v>127</v>
      </c>
      <c r="AE1534" s="36">
        <f t="shared" si="914"/>
        <v>0</v>
      </c>
      <c r="AF1534" s="36">
        <f t="shared" si="915"/>
        <v>0</v>
      </c>
      <c r="AG1534" s="36">
        <f t="shared" si="916"/>
        <v>24244.53</v>
      </c>
      <c r="AH1534" s="36">
        <f t="shared" si="917"/>
        <v>0</v>
      </c>
    </row>
    <row r="1535" spans="1:34" x14ac:dyDescent="0.35">
      <c r="A1535" s="13" t="s">
        <v>905</v>
      </c>
      <c r="B1535" s="13" t="s">
        <v>906</v>
      </c>
      <c r="C1535" s="13" t="s">
        <v>545</v>
      </c>
      <c r="D1535" s="13" t="s">
        <v>907</v>
      </c>
      <c r="E1535" s="70">
        <v>45888</v>
      </c>
      <c r="F1535" s="70">
        <v>45918</v>
      </c>
      <c r="G1535" s="13" t="s">
        <v>395</v>
      </c>
      <c r="H1535" s="13">
        <v>-12600</v>
      </c>
      <c r="I1535" s="13">
        <v>-2016</v>
      </c>
      <c r="J1535" s="13">
        <v>-14616</v>
      </c>
      <c r="K1535" s="13">
        <v>-14616</v>
      </c>
      <c r="L1535" s="13">
        <v>14616</v>
      </c>
      <c r="M1535" s="13" t="s">
        <v>504</v>
      </c>
      <c r="N1535" s="31" t="s">
        <v>544</v>
      </c>
      <c r="P1535" s="65">
        <f t="shared" si="932"/>
        <v>30</v>
      </c>
      <c r="Q1535" t="str">
        <f t="shared" si="933"/>
        <v>Crédito</v>
      </c>
      <c r="R1535">
        <f t="shared" si="934"/>
        <v>18</v>
      </c>
      <c r="S1535">
        <f t="shared" si="935"/>
        <v>9</v>
      </c>
      <c r="T1535">
        <f t="shared" si="936"/>
        <v>2025</v>
      </c>
      <c r="U1535">
        <f t="shared" si="937"/>
        <v>19</v>
      </c>
      <c r="V1535">
        <f t="shared" si="938"/>
        <v>8</v>
      </c>
      <c r="W1535">
        <f t="shared" si="939"/>
        <v>2025</v>
      </c>
      <c r="X1535" s="59">
        <f t="shared" si="940"/>
        <v>12600</v>
      </c>
      <c r="Y1535" s="59">
        <f t="shared" si="941"/>
        <v>14616</v>
      </c>
      <c r="Z1535" t="str">
        <f t="shared" si="912"/>
        <v>Vencido</v>
      </c>
      <c r="AA1535" s="39">
        <v>46059</v>
      </c>
      <c r="AB1535" s="33">
        <f t="shared" si="942"/>
        <v>2</v>
      </c>
      <c r="AC1535" s="33">
        <f t="shared" si="943"/>
        <v>6</v>
      </c>
      <c r="AD1535" s="33">
        <f t="shared" si="913"/>
        <v>142</v>
      </c>
      <c r="AE1535" s="36">
        <f t="shared" si="914"/>
        <v>0</v>
      </c>
      <c r="AF1535" s="36">
        <f t="shared" si="915"/>
        <v>0</v>
      </c>
      <c r="AG1535" s="36">
        <f t="shared" si="916"/>
        <v>12600</v>
      </c>
      <c r="AH1535" s="36">
        <f t="shared" si="917"/>
        <v>0</v>
      </c>
    </row>
    <row r="1536" spans="1:34" x14ac:dyDescent="0.35">
      <c r="A1536" s="13" t="s">
        <v>908</v>
      </c>
      <c r="B1536" s="13" t="s">
        <v>909</v>
      </c>
      <c r="C1536" s="13" t="s">
        <v>545</v>
      </c>
      <c r="D1536" s="13" t="s">
        <v>910</v>
      </c>
      <c r="E1536" s="70">
        <v>45888</v>
      </c>
      <c r="F1536" s="70">
        <v>45918</v>
      </c>
      <c r="G1536" s="13" t="s">
        <v>395</v>
      </c>
      <c r="H1536" s="13">
        <v>-21000</v>
      </c>
      <c r="I1536" s="13">
        <v>-3360</v>
      </c>
      <c r="J1536" s="13">
        <v>-24360</v>
      </c>
      <c r="K1536" s="13">
        <v>-24360</v>
      </c>
      <c r="L1536" s="13">
        <v>24360</v>
      </c>
      <c r="M1536" s="13" t="s">
        <v>504</v>
      </c>
      <c r="N1536" s="31" t="s">
        <v>544</v>
      </c>
      <c r="P1536" s="65">
        <f t="shared" si="932"/>
        <v>30</v>
      </c>
      <c r="Q1536" t="str">
        <f t="shared" si="933"/>
        <v>Crédito</v>
      </c>
      <c r="R1536">
        <f t="shared" si="934"/>
        <v>18</v>
      </c>
      <c r="S1536">
        <f t="shared" si="935"/>
        <v>9</v>
      </c>
      <c r="T1536">
        <f t="shared" si="936"/>
        <v>2025</v>
      </c>
      <c r="U1536">
        <f t="shared" si="937"/>
        <v>19</v>
      </c>
      <c r="V1536">
        <f t="shared" si="938"/>
        <v>8</v>
      </c>
      <c r="W1536">
        <f t="shared" si="939"/>
        <v>2025</v>
      </c>
      <c r="X1536" s="59">
        <f t="shared" si="940"/>
        <v>21000</v>
      </c>
      <c r="Y1536" s="59">
        <f t="shared" si="941"/>
        <v>24360</v>
      </c>
      <c r="Z1536" t="str">
        <f t="shared" si="912"/>
        <v>Vencido</v>
      </c>
      <c r="AA1536" s="39">
        <v>46059</v>
      </c>
      <c r="AB1536" s="33">
        <f t="shared" si="942"/>
        <v>2</v>
      </c>
      <c r="AC1536" s="33">
        <f t="shared" si="943"/>
        <v>6</v>
      </c>
      <c r="AD1536" s="33">
        <f t="shared" si="913"/>
        <v>142</v>
      </c>
      <c r="AE1536" s="36">
        <f t="shared" si="914"/>
        <v>0</v>
      </c>
      <c r="AF1536" s="36">
        <f t="shared" si="915"/>
        <v>0</v>
      </c>
      <c r="AG1536" s="36">
        <f t="shared" si="916"/>
        <v>21000</v>
      </c>
      <c r="AH1536" s="36">
        <f t="shared" si="917"/>
        <v>0</v>
      </c>
    </row>
    <row r="1537" spans="1:34" x14ac:dyDescent="0.35">
      <c r="A1537" s="13" t="s">
        <v>911</v>
      </c>
      <c r="B1537" s="13" t="s">
        <v>912</v>
      </c>
      <c r="C1537" s="13" t="s">
        <v>545</v>
      </c>
      <c r="D1537" s="13" t="s">
        <v>913</v>
      </c>
      <c r="E1537" s="70">
        <v>45881</v>
      </c>
      <c r="F1537" s="70">
        <v>45911</v>
      </c>
      <c r="G1537" s="13" t="s">
        <v>395</v>
      </c>
      <c r="H1537" s="13">
        <v>-7600</v>
      </c>
      <c r="I1537" s="13">
        <v>-1216</v>
      </c>
      <c r="J1537" s="13">
        <v>-8816</v>
      </c>
      <c r="K1537" s="13">
        <v>-8816</v>
      </c>
      <c r="L1537" s="13">
        <v>8816</v>
      </c>
      <c r="M1537" s="13" t="s">
        <v>504</v>
      </c>
      <c r="N1537" s="31" t="s">
        <v>544</v>
      </c>
      <c r="P1537" s="65">
        <f t="shared" si="932"/>
        <v>30</v>
      </c>
      <c r="Q1537" t="str">
        <f t="shared" si="933"/>
        <v>Crédito</v>
      </c>
      <c r="R1537">
        <f t="shared" si="934"/>
        <v>11</v>
      </c>
      <c r="S1537">
        <f t="shared" si="935"/>
        <v>9</v>
      </c>
      <c r="T1537">
        <f t="shared" si="936"/>
        <v>2025</v>
      </c>
      <c r="U1537">
        <f t="shared" si="937"/>
        <v>12</v>
      </c>
      <c r="V1537">
        <f t="shared" si="938"/>
        <v>8</v>
      </c>
      <c r="W1537">
        <f t="shared" si="939"/>
        <v>2025</v>
      </c>
      <c r="X1537" s="59">
        <f t="shared" si="940"/>
        <v>7600</v>
      </c>
      <c r="Y1537" s="59">
        <f t="shared" si="941"/>
        <v>8816</v>
      </c>
      <c r="Z1537" t="str">
        <f t="shared" si="912"/>
        <v>Vencido</v>
      </c>
      <c r="AA1537" s="39">
        <v>46059</v>
      </c>
      <c r="AB1537" s="33">
        <f t="shared" si="942"/>
        <v>2</v>
      </c>
      <c r="AC1537" s="33">
        <f t="shared" si="943"/>
        <v>6</v>
      </c>
      <c r="AD1537" s="33">
        <f t="shared" si="913"/>
        <v>149</v>
      </c>
      <c r="AE1537" s="36">
        <f t="shared" si="914"/>
        <v>0</v>
      </c>
      <c r="AF1537" s="36">
        <f t="shared" si="915"/>
        <v>0</v>
      </c>
      <c r="AG1537" s="36">
        <f t="shared" si="916"/>
        <v>7600</v>
      </c>
      <c r="AH1537" s="36">
        <f t="shared" si="917"/>
        <v>0</v>
      </c>
    </row>
    <row r="1538" spans="1:34" x14ac:dyDescent="0.35">
      <c r="A1538" s="13" t="s">
        <v>914</v>
      </c>
      <c r="B1538" s="13" t="s">
        <v>915</v>
      </c>
      <c r="C1538" s="13" t="s">
        <v>545</v>
      </c>
      <c r="D1538" s="13" t="s">
        <v>916</v>
      </c>
      <c r="E1538" s="70">
        <v>45883</v>
      </c>
      <c r="F1538" s="70">
        <v>45913</v>
      </c>
      <c r="G1538" s="13" t="s">
        <v>401</v>
      </c>
      <c r="H1538" s="13">
        <v>-7416.85</v>
      </c>
      <c r="I1538" s="13">
        <v>-1186.7</v>
      </c>
      <c r="J1538" s="13">
        <v>-8603.5499999999993</v>
      </c>
      <c r="K1538" s="13">
        <v>-461.68</v>
      </c>
      <c r="L1538" s="13">
        <v>461.68</v>
      </c>
      <c r="M1538" s="13" t="s">
        <v>504</v>
      </c>
      <c r="N1538" s="31" t="s">
        <v>544</v>
      </c>
      <c r="P1538" s="65">
        <f t="shared" si="932"/>
        <v>30</v>
      </c>
      <c r="Q1538" t="str">
        <f t="shared" si="933"/>
        <v>Crédito</v>
      </c>
      <c r="R1538">
        <f t="shared" si="934"/>
        <v>13</v>
      </c>
      <c r="S1538">
        <f t="shared" si="935"/>
        <v>9</v>
      </c>
      <c r="T1538">
        <f t="shared" si="936"/>
        <v>2025</v>
      </c>
      <c r="U1538">
        <f t="shared" si="937"/>
        <v>14</v>
      </c>
      <c r="V1538">
        <f t="shared" si="938"/>
        <v>8</v>
      </c>
      <c r="W1538">
        <f t="shared" si="939"/>
        <v>2025</v>
      </c>
      <c r="X1538" s="59">
        <f t="shared" si="940"/>
        <v>7416.85</v>
      </c>
      <c r="Y1538" s="59">
        <f t="shared" si="941"/>
        <v>8603.5499999999993</v>
      </c>
      <c r="Z1538" t="str">
        <f t="shared" si="912"/>
        <v>Vencido</v>
      </c>
      <c r="AA1538" s="39">
        <v>46059</v>
      </c>
      <c r="AB1538" s="33">
        <f t="shared" si="942"/>
        <v>2</v>
      </c>
      <c r="AC1538" s="33">
        <f t="shared" si="943"/>
        <v>6</v>
      </c>
      <c r="AD1538" s="33">
        <f t="shared" si="913"/>
        <v>147</v>
      </c>
      <c r="AE1538" s="36">
        <f t="shared" si="914"/>
        <v>0</v>
      </c>
      <c r="AF1538" s="36">
        <f t="shared" si="915"/>
        <v>0</v>
      </c>
      <c r="AG1538" s="36">
        <f t="shared" si="916"/>
        <v>7416.85</v>
      </c>
      <c r="AH1538" s="36">
        <f t="shared" si="917"/>
        <v>0</v>
      </c>
    </row>
    <row r="1539" spans="1:34" x14ac:dyDescent="0.35">
      <c r="A1539" s="13" t="s">
        <v>917</v>
      </c>
      <c r="B1539" s="13" t="s">
        <v>918</v>
      </c>
      <c r="C1539" s="13" t="s">
        <v>545</v>
      </c>
      <c r="D1539" s="13" t="s">
        <v>919</v>
      </c>
      <c r="E1539" s="70">
        <v>45883</v>
      </c>
      <c r="F1539" s="70">
        <v>45913</v>
      </c>
      <c r="G1539" s="13" t="s">
        <v>395</v>
      </c>
      <c r="H1539" s="13">
        <v>-11220</v>
      </c>
      <c r="I1539" s="13">
        <v>-1795.2</v>
      </c>
      <c r="J1539" s="13">
        <v>-13015.2</v>
      </c>
      <c r="K1539" s="13">
        <v>-13015.2</v>
      </c>
      <c r="L1539" s="13">
        <v>13015.2</v>
      </c>
      <c r="M1539" s="13" t="s">
        <v>504</v>
      </c>
      <c r="N1539" s="31" t="s">
        <v>544</v>
      </c>
      <c r="P1539" s="65">
        <f t="shared" si="932"/>
        <v>30</v>
      </c>
      <c r="Q1539" t="str">
        <f t="shared" si="933"/>
        <v>Crédito</v>
      </c>
      <c r="R1539">
        <f t="shared" si="934"/>
        <v>13</v>
      </c>
      <c r="S1539">
        <f t="shared" si="935"/>
        <v>9</v>
      </c>
      <c r="T1539">
        <f t="shared" si="936"/>
        <v>2025</v>
      </c>
      <c r="U1539">
        <f t="shared" si="937"/>
        <v>14</v>
      </c>
      <c r="V1539">
        <f t="shared" si="938"/>
        <v>8</v>
      </c>
      <c r="W1539">
        <f t="shared" si="939"/>
        <v>2025</v>
      </c>
      <c r="X1539" s="59">
        <f t="shared" si="940"/>
        <v>11220</v>
      </c>
      <c r="Y1539" s="59">
        <f t="shared" si="941"/>
        <v>13015.2</v>
      </c>
      <c r="Z1539" t="str">
        <f t="shared" si="912"/>
        <v>Vencido</v>
      </c>
      <c r="AA1539" s="39">
        <v>46059</v>
      </c>
      <c r="AB1539" s="33">
        <f t="shared" si="942"/>
        <v>2</v>
      </c>
      <c r="AC1539" s="33">
        <f t="shared" si="943"/>
        <v>6</v>
      </c>
      <c r="AD1539" s="33">
        <f t="shared" si="913"/>
        <v>147</v>
      </c>
      <c r="AE1539" s="36">
        <f t="shared" si="914"/>
        <v>0</v>
      </c>
      <c r="AF1539" s="36">
        <f t="shared" si="915"/>
        <v>0</v>
      </c>
      <c r="AG1539" s="36">
        <f t="shared" si="916"/>
        <v>11220</v>
      </c>
      <c r="AH1539" s="36">
        <f t="shared" si="917"/>
        <v>0</v>
      </c>
    </row>
    <row r="1540" spans="1:34" x14ac:dyDescent="0.35">
      <c r="A1540" s="31" t="s">
        <v>891</v>
      </c>
      <c r="B1540" s="31" t="s">
        <v>892</v>
      </c>
      <c r="C1540" s="31" t="s">
        <v>406</v>
      </c>
      <c r="D1540" s="31" t="s">
        <v>893</v>
      </c>
      <c r="E1540" s="30">
        <v>45882</v>
      </c>
      <c r="F1540" s="30">
        <v>45912</v>
      </c>
      <c r="G1540" s="31" t="s">
        <v>395</v>
      </c>
      <c r="H1540" s="31">
        <v>-12540</v>
      </c>
      <c r="I1540" s="31">
        <v>-1849.65</v>
      </c>
      <c r="J1540" s="31">
        <v>-14389.65</v>
      </c>
      <c r="K1540" s="31">
        <v>-14389.65</v>
      </c>
      <c r="L1540" s="31">
        <v>14389.65</v>
      </c>
      <c r="M1540" s="31" t="s">
        <v>504</v>
      </c>
      <c r="N1540" s="31" t="s">
        <v>544</v>
      </c>
      <c r="P1540" s="65">
        <f t="shared" si="932"/>
        <v>30</v>
      </c>
      <c r="Q1540" t="str">
        <f t="shared" si="933"/>
        <v>Crédito</v>
      </c>
      <c r="R1540">
        <f t="shared" si="934"/>
        <v>12</v>
      </c>
      <c r="S1540">
        <f t="shared" si="935"/>
        <v>9</v>
      </c>
      <c r="T1540">
        <f t="shared" si="936"/>
        <v>2025</v>
      </c>
      <c r="U1540">
        <f t="shared" si="937"/>
        <v>13</v>
      </c>
      <c r="V1540">
        <f t="shared" si="938"/>
        <v>8</v>
      </c>
      <c r="W1540">
        <f t="shared" si="939"/>
        <v>2025</v>
      </c>
      <c r="X1540" s="59">
        <f t="shared" si="940"/>
        <v>12540</v>
      </c>
      <c r="Y1540" s="59">
        <f t="shared" si="941"/>
        <v>14389.65</v>
      </c>
      <c r="Z1540" t="str">
        <f t="shared" si="912"/>
        <v>Vencido</v>
      </c>
      <c r="AA1540" s="39">
        <v>46059</v>
      </c>
      <c r="AB1540" s="33">
        <f t="shared" si="942"/>
        <v>2</v>
      </c>
      <c r="AC1540" s="33">
        <f t="shared" si="943"/>
        <v>6</v>
      </c>
      <c r="AD1540" s="33">
        <f t="shared" si="913"/>
        <v>148</v>
      </c>
      <c r="AE1540" s="36">
        <f t="shared" si="914"/>
        <v>0</v>
      </c>
      <c r="AF1540" s="36">
        <f t="shared" si="915"/>
        <v>0</v>
      </c>
      <c r="AG1540" s="36">
        <f t="shared" si="916"/>
        <v>12540</v>
      </c>
      <c r="AH1540" s="36">
        <f t="shared" si="917"/>
        <v>0</v>
      </c>
    </row>
    <row r="1541" spans="1:34" x14ac:dyDescent="0.35">
      <c r="A1541" s="31" t="s">
        <v>894</v>
      </c>
      <c r="B1541" s="31" t="s">
        <v>895</v>
      </c>
      <c r="C1541" s="31" t="s">
        <v>545</v>
      </c>
      <c r="D1541" s="31" t="s">
        <v>896</v>
      </c>
      <c r="E1541" s="30">
        <v>45875</v>
      </c>
      <c r="F1541" s="30">
        <v>45905</v>
      </c>
      <c r="G1541" s="31" t="s">
        <v>395</v>
      </c>
      <c r="H1541" s="31">
        <v>-14985</v>
      </c>
      <c r="I1541" s="31">
        <v>-2397.6</v>
      </c>
      <c r="J1541" s="31">
        <v>-17382.599999999999</v>
      </c>
      <c r="K1541" s="31">
        <v>-17382.599999999999</v>
      </c>
      <c r="L1541" s="31">
        <v>17382.599999999999</v>
      </c>
      <c r="M1541" s="31" t="s">
        <v>504</v>
      </c>
      <c r="N1541" s="31" t="s">
        <v>544</v>
      </c>
      <c r="P1541" s="65">
        <f t="shared" si="932"/>
        <v>30</v>
      </c>
      <c r="Q1541" t="str">
        <f t="shared" si="933"/>
        <v>Crédito</v>
      </c>
      <c r="R1541">
        <f t="shared" si="934"/>
        <v>5</v>
      </c>
      <c r="S1541">
        <f t="shared" si="935"/>
        <v>9</v>
      </c>
      <c r="T1541">
        <f t="shared" si="936"/>
        <v>2025</v>
      </c>
      <c r="U1541">
        <f t="shared" si="937"/>
        <v>6</v>
      </c>
      <c r="V1541">
        <f t="shared" si="938"/>
        <v>8</v>
      </c>
      <c r="W1541">
        <f t="shared" si="939"/>
        <v>2025</v>
      </c>
      <c r="X1541" s="59">
        <f t="shared" si="940"/>
        <v>14985</v>
      </c>
      <c r="Y1541" s="59">
        <f t="shared" si="941"/>
        <v>17382.599999999999</v>
      </c>
      <c r="Z1541" t="str">
        <f t="shared" ref="Z1541:Z1604" si="944">IF(F1541&gt;AA1541,"Vigente","Vencido")</f>
        <v>Vencido</v>
      </c>
      <c r="AA1541" s="39">
        <v>46059</v>
      </c>
      <c r="AB1541" s="33">
        <f t="shared" si="942"/>
        <v>2</v>
      </c>
      <c r="AC1541" s="33">
        <f t="shared" si="943"/>
        <v>6</v>
      </c>
      <c r="AD1541" s="33">
        <f t="shared" ref="AD1541:AD1604" si="945">IF(Z1541="Vencido",AA1541-F1541+1,0)</f>
        <v>155</v>
      </c>
      <c r="AE1541" s="36">
        <f t="shared" ref="AE1541:AE1604" si="946">IF(AD1541&gt;0,IF(AD1541&lt;31,X1541,0),0)</f>
        <v>0</v>
      </c>
      <c r="AF1541" s="36">
        <f t="shared" ref="AF1541:AF1604" si="947">IF(AD1541&gt;30,IF(AD1541&lt;61,X1541,0),0)</f>
        <v>0</v>
      </c>
      <c r="AG1541" s="36">
        <f t="shared" ref="AG1541:AG1604" si="948">IF(AD1541&gt;60,X1541,0)</f>
        <v>14985</v>
      </c>
      <c r="AH1541" s="36">
        <f t="shared" ref="AH1541:AH1604" si="949">IF(Z1541="Vigente",X1541,0)</f>
        <v>0</v>
      </c>
    </row>
    <row r="1542" spans="1:34" x14ac:dyDescent="0.35">
      <c r="A1542" s="31" t="s">
        <v>897</v>
      </c>
      <c r="B1542" s="31" t="s">
        <v>898</v>
      </c>
      <c r="C1542" s="31" t="s">
        <v>545</v>
      </c>
      <c r="D1542" s="31" t="s">
        <v>899</v>
      </c>
      <c r="E1542" s="30">
        <v>45876</v>
      </c>
      <c r="F1542" s="30">
        <v>45906</v>
      </c>
      <c r="G1542" s="31" t="s">
        <v>395</v>
      </c>
      <c r="H1542" s="31">
        <v>-26500</v>
      </c>
      <c r="I1542" s="31">
        <v>-4240</v>
      </c>
      <c r="J1542" s="31">
        <v>-30740</v>
      </c>
      <c r="K1542" s="31">
        <v>-30740</v>
      </c>
      <c r="L1542" s="31">
        <v>30740</v>
      </c>
      <c r="M1542" s="31" t="s">
        <v>504</v>
      </c>
      <c r="N1542" s="31" t="s">
        <v>544</v>
      </c>
      <c r="P1542" s="65">
        <f t="shared" si="932"/>
        <v>30</v>
      </c>
      <c r="Q1542" t="str">
        <f t="shared" si="933"/>
        <v>Crédito</v>
      </c>
      <c r="R1542">
        <f t="shared" si="934"/>
        <v>6</v>
      </c>
      <c r="S1542">
        <f t="shared" si="935"/>
        <v>9</v>
      </c>
      <c r="T1542">
        <f t="shared" si="936"/>
        <v>2025</v>
      </c>
      <c r="U1542">
        <f t="shared" si="937"/>
        <v>7</v>
      </c>
      <c r="V1542">
        <f t="shared" si="938"/>
        <v>8</v>
      </c>
      <c r="W1542">
        <f t="shared" si="939"/>
        <v>2025</v>
      </c>
      <c r="X1542" s="59">
        <f t="shared" si="940"/>
        <v>26500</v>
      </c>
      <c r="Y1542" s="59">
        <f t="shared" si="941"/>
        <v>30740</v>
      </c>
      <c r="Z1542" t="str">
        <f t="shared" si="944"/>
        <v>Vencido</v>
      </c>
      <c r="AA1542" s="39">
        <v>46059</v>
      </c>
      <c r="AB1542" s="33">
        <f t="shared" si="942"/>
        <v>2</v>
      </c>
      <c r="AC1542" s="33">
        <f t="shared" si="943"/>
        <v>6</v>
      </c>
      <c r="AD1542" s="33">
        <f t="shared" si="945"/>
        <v>154</v>
      </c>
      <c r="AE1542" s="36">
        <f t="shared" si="946"/>
        <v>0</v>
      </c>
      <c r="AF1542" s="36">
        <f t="shared" si="947"/>
        <v>0</v>
      </c>
      <c r="AG1542" s="36">
        <f t="shared" si="948"/>
        <v>26500</v>
      </c>
      <c r="AH1542" s="36">
        <f t="shared" si="949"/>
        <v>0</v>
      </c>
    </row>
    <row r="1543" spans="1:34" x14ac:dyDescent="0.35">
      <c r="A1543" s="31" t="s">
        <v>900</v>
      </c>
      <c r="B1543" s="31" t="s">
        <v>901</v>
      </c>
      <c r="C1543" s="31" t="s">
        <v>545</v>
      </c>
      <c r="D1543" s="31" t="s">
        <v>902</v>
      </c>
      <c r="E1543" s="30">
        <v>45876</v>
      </c>
      <c r="F1543" s="30">
        <v>45906</v>
      </c>
      <c r="G1543" s="31" t="s">
        <v>401</v>
      </c>
      <c r="H1543" s="31">
        <v>-17751.36</v>
      </c>
      <c r="I1543" s="31">
        <v>-2840.22</v>
      </c>
      <c r="J1543" s="31">
        <v>-20591.580000000002</v>
      </c>
      <c r="K1543" s="31">
        <v>-1105.93</v>
      </c>
      <c r="L1543" s="31">
        <v>1105.93</v>
      </c>
      <c r="M1543" s="31" t="s">
        <v>504</v>
      </c>
      <c r="N1543" s="31" t="s">
        <v>544</v>
      </c>
      <c r="P1543" s="65">
        <f t="shared" si="932"/>
        <v>30</v>
      </c>
      <c r="Q1543" t="str">
        <f t="shared" si="933"/>
        <v>Crédito</v>
      </c>
      <c r="R1543">
        <f t="shared" si="934"/>
        <v>6</v>
      </c>
      <c r="S1543">
        <f t="shared" si="935"/>
        <v>9</v>
      </c>
      <c r="T1543">
        <f t="shared" si="936"/>
        <v>2025</v>
      </c>
      <c r="U1543">
        <f t="shared" si="937"/>
        <v>7</v>
      </c>
      <c r="V1543">
        <f t="shared" si="938"/>
        <v>8</v>
      </c>
      <c r="W1543">
        <f t="shared" si="939"/>
        <v>2025</v>
      </c>
      <c r="X1543" s="59">
        <f t="shared" si="940"/>
        <v>17751.36</v>
      </c>
      <c r="Y1543" s="59">
        <f t="shared" si="941"/>
        <v>20591.580000000002</v>
      </c>
      <c r="Z1543" t="str">
        <f t="shared" si="944"/>
        <v>Vencido</v>
      </c>
      <c r="AA1543" s="39">
        <v>46059</v>
      </c>
      <c r="AB1543" s="33">
        <f t="shared" si="942"/>
        <v>2</v>
      </c>
      <c r="AC1543" s="33">
        <f t="shared" si="943"/>
        <v>6</v>
      </c>
      <c r="AD1543" s="33">
        <f t="shared" si="945"/>
        <v>154</v>
      </c>
      <c r="AE1543" s="36">
        <f t="shared" si="946"/>
        <v>0</v>
      </c>
      <c r="AF1543" s="36">
        <f t="shared" si="947"/>
        <v>0</v>
      </c>
      <c r="AG1543" s="36">
        <f t="shared" si="948"/>
        <v>17751.36</v>
      </c>
      <c r="AH1543" s="36">
        <f t="shared" si="949"/>
        <v>0</v>
      </c>
    </row>
    <row r="1544" spans="1:34" x14ac:dyDescent="0.35">
      <c r="A1544" s="13" t="s">
        <v>887</v>
      </c>
      <c r="B1544" s="13" t="s">
        <v>888</v>
      </c>
      <c r="C1544" s="13" t="s">
        <v>545</v>
      </c>
      <c r="D1544" s="13" t="s">
        <v>889</v>
      </c>
      <c r="E1544" s="70">
        <v>45868</v>
      </c>
      <c r="F1544" s="70">
        <v>45898</v>
      </c>
      <c r="G1544" s="13" t="s">
        <v>395</v>
      </c>
      <c r="H1544" s="13">
        <v>-42400</v>
      </c>
      <c r="I1544" s="13">
        <v>-6784</v>
      </c>
      <c r="J1544" s="13">
        <v>-49184</v>
      </c>
      <c r="K1544" s="13">
        <v>-49184</v>
      </c>
      <c r="L1544" s="13">
        <v>49184</v>
      </c>
      <c r="M1544" s="13" t="s">
        <v>504</v>
      </c>
      <c r="N1544" s="31" t="s">
        <v>544</v>
      </c>
      <c r="P1544" s="65">
        <f t="shared" si="932"/>
        <v>30</v>
      </c>
      <c r="Q1544" t="str">
        <f t="shared" si="933"/>
        <v>Crédito</v>
      </c>
      <c r="R1544">
        <f t="shared" si="934"/>
        <v>29</v>
      </c>
      <c r="S1544">
        <f t="shared" si="935"/>
        <v>8</v>
      </c>
      <c r="T1544">
        <f t="shared" si="936"/>
        <v>2025</v>
      </c>
      <c r="U1544">
        <f t="shared" si="937"/>
        <v>30</v>
      </c>
      <c r="V1544">
        <f t="shared" si="938"/>
        <v>7</v>
      </c>
      <c r="W1544">
        <f t="shared" si="939"/>
        <v>2025</v>
      </c>
      <c r="X1544" s="59">
        <f t="shared" si="940"/>
        <v>42400</v>
      </c>
      <c r="Y1544" s="59">
        <f t="shared" si="941"/>
        <v>49184</v>
      </c>
      <c r="Z1544" t="str">
        <f t="shared" si="944"/>
        <v>Vencido</v>
      </c>
      <c r="AA1544" s="39">
        <v>46059</v>
      </c>
      <c r="AB1544" s="33">
        <f t="shared" si="942"/>
        <v>2</v>
      </c>
      <c r="AC1544" s="33">
        <f t="shared" si="943"/>
        <v>6</v>
      </c>
      <c r="AD1544" s="33">
        <f t="shared" si="945"/>
        <v>162</v>
      </c>
      <c r="AE1544" s="36">
        <f t="shared" si="946"/>
        <v>0</v>
      </c>
      <c r="AF1544" s="36">
        <f t="shared" si="947"/>
        <v>0</v>
      </c>
      <c r="AG1544" s="36">
        <f t="shared" si="948"/>
        <v>42400</v>
      </c>
      <c r="AH1544" s="36">
        <f t="shared" si="949"/>
        <v>0</v>
      </c>
    </row>
    <row r="1545" spans="1:34" x14ac:dyDescent="0.35">
      <c r="A1545" s="31" t="s">
        <v>881</v>
      </c>
      <c r="B1545" s="31" t="s">
        <v>882</v>
      </c>
      <c r="C1545" s="31" t="s">
        <v>805</v>
      </c>
      <c r="D1545" s="31" t="s">
        <v>883</v>
      </c>
      <c r="E1545" s="30">
        <v>45862</v>
      </c>
      <c r="F1545" s="30">
        <v>45922</v>
      </c>
      <c r="G1545" s="31" t="s">
        <v>401</v>
      </c>
      <c r="H1545" s="31">
        <v>-1103265.8999999999</v>
      </c>
      <c r="I1545" s="31">
        <v>-176522.54</v>
      </c>
      <c r="J1545" s="31">
        <v>-1279788.44</v>
      </c>
      <c r="K1545" s="31">
        <v>-68904</v>
      </c>
      <c r="L1545" s="31">
        <v>68904</v>
      </c>
      <c r="M1545" s="31" t="s">
        <v>504</v>
      </c>
      <c r="N1545" s="31" t="s">
        <v>544</v>
      </c>
      <c r="P1545" s="65">
        <f t="shared" si="932"/>
        <v>60</v>
      </c>
      <c r="Q1545" t="str">
        <f t="shared" si="933"/>
        <v>Crédito</v>
      </c>
      <c r="R1545">
        <f t="shared" si="934"/>
        <v>22</v>
      </c>
      <c r="S1545">
        <f t="shared" si="935"/>
        <v>9</v>
      </c>
      <c r="T1545">
        <f t="shared" si="936"/>
        <v>2025</v>
      </c>
      <c r="U1545">
        <f t="shared" si="937"/>
        <v>24</v>
      </c>
      <c r="V1545">
        <f t="shared" si="938"/>
        <v>7</v>
      </c>
      <c r="W1545">
        <f t="shared" si="939"/>
        <v>2025</v>
      </c>
      <c r="X1545" s="59">
        <f t="shared" si="940"/>
        <v>1103265.8999999999</v>
      </c>
      <c r="Y1545" s="59">
        <f t="shared" si="941"/>
        <v>1279788.44</v>
      </c>
      <c r="Z1545" t="str">
        <f t="shared" si="944"/>
        <v>Vencido</v>
      </c>
      <c r="AA1545" s="39">
        <v>46059</v>
      </c>
      <c r="AB1545" s="33">
        <f t="shared" si="942"/>
        <v>2</v>
      </c>
      <c r="AC1545" s="33">
        <f t="shared" si="943"/>
        <v>6</v>
      </c>
      <c r="AD1545" s="33">
        <f t="shared" si="945"/>
        <v>138</v>
      </c>
      <c r="AE1545" s="36">
        <f t="shared" si="946"/>
        <v>0</v>
      </c>
      <c r="AF1545" s="36">
        <f t="shared" si="947"/>
        <v>0</v>
      </c>
      <c r="AG1545" s="36">
        <f t="shared" si="948"/>
        <v>1103265.8999999999</v>
      </c>
      <c r="AH1545" s="36">
        <f t="shared" si="949"/>
        <v>0</v>
      </c>
    </row>
    <row r="1546" spans="1:34" x14ac:dyDescent="0.35">
      <c r="A1546" s="31" t="s">
        <v>874</v>
      </c>
      <c r="B1546" s="31" t="s">
        <v>875</v>
      </c>
      <c r="C1546" s="31" t="s">
        <v>545</v>
      </c>
      <c r="D1546" s="31" t="s">
        <v>876</v>
      </c>
      <c r="E1546" s="30">
        <v>45855</v>
      </c>
      <c r="F1546" s="30">
        <v>45885</v>
      </c>
      <c r="G1546" s="31" t="s">
        <v>395</v>
      </c>
      <c r="H1546" s="31">
        <v>-7600</v>
      </c>
      <c r="I1546" s="31">
        <v>-1216</v>
      </c>
      <c r="J1546" s="31">
        <v>-8816</v>
      </c>
      <c r="K1546" s="31">
        <v>-8816</v>
      </c>
      <c r="L1546" s="31">
        <v>8816</v>
      </c>
      <c r="M1546" s="31" t="s">
        <v>504</v>
      </c>
      <c r="N1546" s="31" t="s">
        <v>544</v>
      </c>
      <c r="P1546" s="65">
        <f t="shared" si="932"/>
        <v>30</v>
      </c>
      <c r="Q1546" t="str">
        <f t="shared" si="933"/>
        <v>Crédito</v>
      </c>
      <c r="R1546">
        <f t="shared" si="934"/>
        <v>16</v>
      </c>
      <c r="S1546">
        <f t="shared" si="935"/>
        <v>8</v>
      </c>
      <c r="T1546">
        <f t="shared" si="936"/>
        <v>2025</v>
      </c>
      <c r="U1546">
        <f t="shared" si="937"/>
        <v>17</v>
      </c>
      <c r="V1546">
        <f t="shared" si="938"/>
        <v>7</v>
      </c>
      <c r="W1546">
        <f t="shared" si="939"/>
        <v>2025</v>
      </c>
      <c r="X1546" s="59">
        <f t="shared" si="940"/>
        <v>7600</v>
      </c>
      <c r="Y1546" s="59">
        <f t="shared" si="941"/>
        <v>8816</v>
      </c>
      <c r="Z1546" t="str">
        <f t="shared" si="944"/>
        <v>Vencido</v>
      </c>
      <c r="AA1546" s="39">
        <v>46059</v>
      </c>
      <c r="AB1546" s="33">
        <f t="shared" si="942"/>
        <v>2</v>
      </c>
      <c r="AC1546" s="33">
        <f t="shared" si="943"/>
        <v>6</v>
      </c>
      <c r="AD1546" s="33">
        <f t="shared" si="945"/>
        <v>175</v>
      </c>
      <c r="AE1546" s="36">
        <f t="shared" si="946"/>
        <v>0</v>
      </c>
      <c r="AF1546" s="36">
        <f t="shared" si="947"/>
        <v>0</v>
      </c>
      <c r="AG1546" s="36">
        <f t="shared" si="948"/>
        <v>7600</v>
      </c>
      <c r="AH1546" s="36">
        <f t="shared" si="949"/>
        <v>0</v>
      </c>
    </row>
    <row r="1547" spans="1:34" x14ac:dyDescent="0.35">
      <c r="A1547" s="31" t="s">
        <v>877</v>
      </c>
      <c r="B1547" s="31" t="s">
        <v>878</v>
      </c>
      <c r="C1547" s="31" t="s">
        <v>798</v>
      </c>
      <c r="D1547" s="31" t="s">
        <v>879</v>
      </c>
      <c r="E1547" s="30">
        <v>45853</v>
      </c>
      <c r="F1547" s="30">
        <v>45883</v>
      </c>
      <c r="G1547" s="31" t="s">
        <v>395</v>
      </c>
      <c r="H1547" s="31">
        <v>-12151.9</v>
      </c>
      <c r="I1547" s="31">
        <v>151.9</v>
      </c>
      <c r="J1547" s="31">
        <v>-12000</v>
      </c>
      <c r="K1547" s="31">
        <v>-12000</v>
      </c>
      <c r="L1547" s="31">
        <v>12000</v>
      </c>
      <c r="M1547" s="31" t="s">
        <v>504</v>
      </c>
      <c r="N1547" s="31" t="s">
        <v>544</v>
      </c>
      <c r="P1547" s="65">
        <f t="shared" si="932"/>
        <v>30</v>
      </c>
      <c r="Q1547" t="str">
        <f t="shared" si="933"/>
        <v>Crédito</v>
      </c>
      <c r="R1547">
        <f t="shared" si="934"/>
        <v>14</v>
      </c>
      <c r="S1547">
        <f t="shared" si="935"/>
        <v>8</v>
      </c>
      <c r="T1547">
        <f t="shared" si="936"/>
        <v>2025</v>
      </c>
      <c r="U1547">
        <f t="shared" si="937"/>
        <v>15</v>
      </c>
      <c r="V1547">
        <f t="shared" si="938"/>
        <v>7</v>
      </c>
      <c r="W1547">
        <f t="shared" si="939"/>
        <v>2025</v>
      </c>
      <c r="X1547" s="59">
        <f t="shared" si="940"/>
        <v>12151.9</v>
      </c>
      <c r="Y1547" s="59">
        <f t="shared" si="941"/>
        <v>12000</v>
      </c>
      <c r="Z1547" t="str">
        <f t="shared" si="944"/>
        <v>Vencido</v>
      </c>
      <c r="AA1547" s="39">
        <v>46059</v>
      </c>
      <c r="AB1547" s="33">
        <f t="shared" si="942"/>
        <v>2</v>
      </c>
      <c r="AC1547" s="33">
        <f t="shared" si="943"/>
        <v>6</v>
      </c>
      <c r="AD1547" s="33">
        <f t="shared" si="945"/>
        <v>177</v>
      </c>
      <c r="AE1547" s="36">
        <f t="shared" si="946"/>
        <v>0</v>
      </c>
      <c r="AF1547" s="36">
        <f t="shared" si="947"/>
        <v>0</v>
      </c>
      <c r="AG1547" s="36">
        <f t="shared" si="948"/>
        <v>12151.9</v>
      </c>
      <c r="AH1547" s="36">
        <f t="shared" si="949"/>
        <v>0</v>
      </c>
    </row>
    <row r="1548" spans="1:34" x14ac:dyDescent="0.35">
      <c r="A1548" s="31" t="s">
        <v>868</v>
      </c>
      <c r="B1548" s="31" t="s">
        <v>869</v>
      </c>
      <c r="C1548" s="31" t="s">
        <v>545</v>
      </c>
      <c r="D1548" s="31" t="s">
        <v>870</v>
      </c>
      <c r="E1548" s="30">
        <v>45854</v>
      </c>
      <c r="F1548" s="30">
        <v>45884</v>
      </c>
      <c r="G1548" s="31" t="s">
        <v>401</v>
      </c>
      <c r="H1548" s="31">
        <v>-36360.620000000003</v>
      </c>
      <c r="I1548" s="31">
        <v>-5817.7</v>
      </c>
      <c r="J1548" s="31">
        <v>-42178.32</v>
      </c>
      <c r="K1548" s="31">
        <v>-2238.8000000000002</v>
      </c>
      <c r="L1548" s="31">
        <v>2238.8000000000002</v>
      </c>
      <c r="M1548" s="31" t="s">
        <v>504</v>
      </c>
      <c r="N1548" s="31" t="s">
        <v>544</v>
      </c>
      <c r="P1548" s="65">
        <f t="shared" si="932"/>
        <v>30</v>
      </c>
      <c r="Q1548" t="str">
        <f t="shared" si="933"/>
        <v>Crédito</v>
      </c>
      <c r="R1548">
        <f t="shared" si="934"/>
        <v>15</v>
      </c>
      <c r="S1548">
        <f t="shared" si="935"/>
        <v>8</v>
      </c>
      <c r="T1548">
        <f t="shared" si="936"/>
        <v>2025</v>
      </c>
      <c r="U1548">
        <f t="shared" si="937"/>
        <v>16</v>
      </c>
      <c r="V1548">
        <f t="shared" si="938"/>
        <v>7</v>
      </c>
      <c r="W1548">
        <f t="shared" si="939"/>
        <v>2025</v>
      </c>
      <c r="X1548" s="59">
        <f t="shared" si="940"/>
        <v>36360.620000000003</v>
      </c>
      <c r="Y1548" s="59">
        <f t="shared" si="941"/>
        <v>42178.32</v>
      </c>
      <c r="Z1548" t="str">
        <f t="shared" si="944"/>
        <v>Vencido</v>
      </c>
      <c r="AA1548" s="39">
        <v>46059</v>
      </c>
      <c r="AB1548" s="33">
        <f t="shared" si="942"/>
        <v>2</v>
      </c>
      <c r="AC1548" s="33">
        <f t="shared" si="943"/>
        <v>6</v>
      </c>
      <c r="AD1548" s="33">
        <f t="shared" si="945"/>
        <v>176</v>
      </c>
      <c r="AE1548" s="36">
        <f t="shared" si="946"/>
        <v>0</v>
      </c>
      <c r="AF1548" s="36">
        <f t="shared" si="947"/>
        <v>0</v>
      </c>
      <c r="AG1548" s="36">
        <f t="shared" si="948"/>
        <v>36360.620000000003</v>
      </c>
      <c r="AH1548" s="36">
        <f t="shared" si="949"/>
        <v>0</v>
      </c>
    </row>
    <row r="1549" spans="1:34" x14ac:dyDescent="0.35">
      <c r="A1549" s="31" t="s">
        <v>871</v>
      </c>
      <c r="B1549" s="31" t="s">
        <v>872</v>
      </c>
      <c r="C1549" s="31" t="s">
        <v>545</v>
      </c>
      <c r="D1549" s="31" t="s">
        <v>873</v>
      </c>
      <c r="E1549" s="30">
        <v>45854</v>
      </c>
      <c r="F1549" s="30">
        <v>45884</v>
      </c>
      <c r="G1549" s="31" t="s">
        <v>401</v>
      </c>
      <c r="H1549" s="31">
        <v>-30520.31</v>
      </c>
      <c r="I1549" s="31">
        <v>-4883.25</v>
      </c>
      <c r="J1549" s="31">
        <v>-35403.56</v>
      </c>
      <c r="K1549" s="31">
        <v>-1879.2</v>
      </c>
      <c r="L1549" s="31">
        <v>1879.2</v>
      </c>
      <c r="M1549" s="31" t="s">
        <v>504</v>
      </c>
      <c r="N1549" s="31" t="s">
        <v>544</v>
      </c>
      <c r="P1549" s="65">
        <f t="shared" si="932"/>
        <v>30</v>
      </c>
      <c r="Q1549" t="str">
        <f t="shared" si="933"/>
        <v>Crédito</v>
      </c>
      <c r="R1549">
        <f t="shared" si="934"/>
        <v>15</v>
      </c>
      <c r="S1549">
        <f t="shared" si="935"/>
        <v>8</v>
      </c>
      <c r="T1549">
        <f t="shared" si="936"/>
        <v>2025</v>
      </c>
      <c r="U1549">
        <f t="shared" si="937"/>
        <v>16</v>
      </c>
      <c r="V1549">
        <f t="shared" si="938"/>
        <v>7</v>
      </c>
      <c r="W1549">
        <f t="shared" si="939"/>
        <v>2025</v>
      </c>
      <c r="X1549" s="59">
        <f t="shared" si="940"/>
        <v>30520.31</v>
      </c>
      <c r="Y1549" s="59">
        <f t="shared" si="941"/>
        <v>35403.56</v>
      </c>
      <c r="Z1549" t="str">
        <f t="shared" si="944"/>
        <v>Vencido</v>
      </c>
      <c r="AA1549" s="39">
        <v>46059</v>
      </c>
      <c r="AB1549" s="33">
        <f t="shared" si="942"/>
        <v>2</v>
      </c>
      <c r="AC1549" s="33">
        <f t="shared" si="943"/>
        <v>6</v>
      </c>
      <c r="AD1549" s="33">
        <f t="shared" si="945"/>
        <v>176</v>
      </c>
      <c r="AE1549" s="36">
        <f t="shared" si="946"/>
        <v>0</v>
      </c>
      <c r="AF1549" s="36">
        <f t="shared" si="947"/>
        <v>0</v>
      </c>
      <c r="AG1549" s="36">
        <f t="shared" si="948"/>
        <v>30520.31</v>
      </c>
      <c r="AH1549" s="36">
        <f t="shared" si="949"/>
        <v>0</v>
      </c>
    </row>
    <row r="1550" spans="1:34" x14ac:dyDescent="0.35">
      <c r="A1550" s="31" t="s">
        <v>860</v>
      </c>
      <c r="B1550" s="31" t="s">
        <v>861</v>
      </c>
      <c r="C1550" s="31" t="s">
        <v>798</v>
      </c>
      <c r="D1550" s="31" t="s">
        <v>862</v>
      </c>
      <c r="E1550" s="30">
        <v>45835</v>
      </c>
      <c r="F1550" s="30">
        <v>45865</v>
      </c>
      <c r="G1550" s="31" t="s">
        <v>401</v>
      </c>
      <c r="H1550" s="31">
        <v>-17003.52</v>
      </c>
      <c r="I1550" s="31">
        <v>-2720.56</v>
      </c>
      <c r="J1550" s="31">
        <v>-19724.080000000002</v>
      </c>
      <c r="K1550" s="31">
        <v>-1044</v>
      </c>
      <c r="L1550" s="31">
        <v>1044</v>
      </c>
      <c r="M1550" s="31" t="s">
        <v>504</v>
      </c>
      <c r="N1550" s="31" t="s">
        <v>544</v>
      </c>
      <c r="P1550" s="65">
        <f t="shared" si="932"/>
        <v>30</v>
      </c>
      <c r="Q1550" t="str">
        <f t="shared" si="933"/>
        <v>Crédito</v>
      </c>
      <c r="R1550">
        <f t="shared" si="934"/>
        <v>27</v>
      </c>
      <c r="S1550">
        <f t="shared" si="935"/>
        <v>7</v>
      </c>
      <c r="T1550">
        <f t="shared" si="936"/>
        <v>2025</v>
      </c>
      <c r="U1550">
        <f t="shared" si="937"/>
        <v>27</v>
      </c>
      <c r="V1550">
        <f t="shared" si="938"/>
        <v>6</v>
      </c>
      <c r="W1550">
        <f t="shared" si="939"/>
        <v>2025</v>
      </c>
      <c r="X1550" s="59">
        <f t="shared" si="940"/>
        <v>17003.52</v>
      </c>
      <c r="Y1550" s="59">
        <f t="shared" si="941"/>
        <v>19724.080000000002</v>
      </c>
      <c r="Z1550" t="str">
        <f t="shared" si="944"/>
        <v>Vencido</v>
      </c>
      <c r="AA1550" s="39">
        <v>46059</v>
      </c>
      <c r="AB1550" s="33">
        <f t="shared" si="942"/>
        <v>2</v>
      </c>
      <c r="AC1550" s="33">
        <f t="shared" si="943"/>
        <v>6</v>
      </c>
      <c r="AD1550" s="33">
        <f t="shared" si="945"/>
        <v>195</v>
      </c>
      <c r="AE1550" s="36">
        <f t="shared" si="946"/>
        <v>0</v>
      </c>
      <c r="AF1550" s="36">
        <f t="shared" si="947"/>
        <v>0</v>
      </c>
      <c r="AG1550" s="36">
        <f t="shared" si="948"/>
        <v>17003.52</v>
      </c>
      <c r="AH1550" s="36">
        <f t="shared" si="949"/>
        <v>0</v>
      </c>
    </row>
    <row r="1551" spans="1:34" x14ac:dyDescent="0.35">
      <c r="A1551" s="31" t="s">
        <v>855</v>
      </c>
      <c r="B1551" s="31" t="s">
        <v>856</v>
      </c>
      <c r="C1551" s="31" t="s">
        <v>805</v>
      </c>
      <c r="D1551" s="31" t="s">
        <v>857</v>
      </c>
      <c r="E1551" s="30">
        <v>45817</v>
      </c>
      <c r="F1551" s="30">
        <v>45877</v>
      </c>
      <c r="G1551" s="31" t="s">
        <v>401</v>
      </c>
      <c r="H1551" s="31">
        <v>-278795.04964228091</v>
      </c>
      <c r="I1551" s="31">
        <v>-44607.207942764944</v>
      </c>
      <c r="J1551" s="31">
        <v>-323402.25758504582</v>
      </c>
      <c r="K1551" s="31">
        <v>-68904</v>
      </c>
      <c r="L1551" s="31">
        <v>68904</v>
      </c>
      <c r="M1551" s="31" t="s">
        <v>504</v>
      </c>
      <c r="N1551" s="31" t="s">
        <v>544</v>
      </c>
      <c r="P1551" s="65">
        <f t="shared" si="932"/>
        <v>60</v>
      </c>
      <c r="Q1551" t="str">
        <f t="shared" si="933"/>
        <v>Crédito</v>
      </c>
      <c r="R1551">
        <f t="shared" si="934"/>
        <v>8</v>
      </c>
      <c r="S1551">
        <f t="shared" si="935"/>
        <v>8</v>
      </c>
      <c r="T1551">
        <f t="shared" si="936"/>
        <v>2025</v>
      </c>
      <c r="U1551">
        <f t="shared" si="937"/>
        <v>9</v>
      </c>
      <c r="V1551">
        <f t="shared" si="938"/>
        <v>6</v>
      </c>
      <c r="W1551">
        <f t="shared" si="939"/>
        <v>2025</v>
      </c>
      <c r="X1551" s="59">
        <f t="shared" si="940"/>
        <v>278795.04964228091</v>
      </c>
      <c r="Y1551" s="59">
        <f t="shared" si="941"/>
        <v>323402.25758504582</v>
      </c>
      <c r="Z1551" t="str">
        <f t="shared" si="944"/>
        <v>Vencido</v>
      </c>
      <c r="AA1551" s="39">
        <v>46059</v>
      </c>
      <c r="AB1551" s="33">
        <f t="shared" si="942"/>
        <v>2</v>
      </c>
      <c r="AC1551" s="33">
        <f t="shared" si="943"/>
        <v>6</v>
      </c>
      <c r="AD1551" s="33">
        <f t="shared" si="945"/>
        <v>183</v>
      </c>
      <c r="AE1551" s="36">
        <f t="shared" si="946"/>
        <v>0</v>
      </c>
      <c r="AF1551" s="36">
        <f t="shared" si="947"/>
        <v>0</v>
      </c>
      <c r="AG1551" s="36">
        <f t="shared" si="948"/>
        <v>278795.04964228091</v>
      </c>
      <c r="AH1551" s="36">
        <f t="shared" si="949"/>
        <v>0</v>
      </c>
    </row>
    <row r="1552" spans="1:34" x14ac:dyDescent="0.35">
      <c r="A1552" s="31" t="s">
        <v>764</v>
      </c>
      <c r="B1552" s="31" t="s">
        <v>765</v>
      </c>
      <c r="C1552" s="31" t="s">
        <v>749</v>
      </c>
      <c r="D1552" s="31" t="s">
        <v>766</v>
      </c>
      <c r="E1552" s="30">
        <v>45635</v>
      </c>
      <c r="F1552" s="30">
        <v>45650</v>
      </c>
      <c r="G1552" s="31" t="s">
        <v>401</v>
      </c>
      <c r="H1552" s="31">
        <v>-48546</v>
      </c>
      <c r="I1552" s="31">
        <v>-7767.36</v>
      </c>
      <c r="J1552" s="31">
        <v>-56313.36</v>
      </c>
      <c r="K1552" s="31">
        <v>-2784</v>
      </c>
      <c r="L1552" s="31">
        <v>2784</v>
      </c>
      <c r="M1552" s="31" t="s">
        <v>504</v>
      </c>
      <c r="N1552" s="31" t="s">
        <v>544</v>
      </c>
      <c r="P1552" s="65">
        <f t="shared" si="932"/>
        <v>15</v>
      </c>
      <c r="Q1552" t="str">
        <f t="shared" si="933"/>
        <v>Crédito</v>
      </c>
      <c r="R1552">
        <f t="shared" si="934"/>
        <v>24</v>
      </c>
      <c r="S1552">
        <f t="shared" si="935"/>
        <v>12</v>
      </c>
      <c r="T1552">
        <f t="shared" si="936"/>
        <v>2024</v>
      </c>
      <c r="U1552">
        <f t="shared" si="937"/>
        <v>9</v>
      </c>
      <c r="V1552">
        <f t="shared" si="938"/>
        <v>12</v>
      </c>
      <c r="W1552">
        <f t="shared" si="939"/>
        <v>2024</v>
      </c>
      <c r="X1552" s="59">
        <f t="shared" si="940"/>
        <v>48546</v>
      </c>
      <c r="Y1552" s="59">
        <f t="shared" si="941"/>
        <v>56313.36</v>
      </c>
      <c r="Z1552" t="str">
        <f t="shared" si="944"/>
        <v>Vencido</v>
      </c>
      <c r="AA1552" s="39">
        <v>46059</v>
      </c>
      <c r="AB1552" s="33">
        <f t="shared" si="942"/>
        <v>2</v>
      </c>
      <c r="AC1552" s="33">
        <f t="shared" si="943"/>
        <v>6</v>
      </c>
      <c r="AD1552" s="33">
        <f t="shared" si="945"/>
        <v>410</v>
      </c>
      <c r="AE1552" s="36">
        <f t="shared" si="946"/>
        <v>0</v>
      </c>
      <c r="AF1552" s="36">
        <f t="shared" si="947"/>
        <v>0</v>
      </c>
      <c r="AG1552" s="36">
        <f t="shared" si="948"/>
        <v>48546</v>
      </c>
      <c r="AH1552" s="36">
        <f t="shared" si="949"/>
        <v>0</v>
      </c>
    </row>
    <row r="1553" spans="1:34" x14ac:dyDescent="0.35">
      <c r="A1553" s="31" t="s">
        <v>754</v>
      </c>
      <c r="B1553" s="31" t="s">
        <v>755</v>
      </c>
      <c r="C1553" s="31" t="s">
        <v>549</v>
      </c>
      <c r="D1553" s="31" t="s">
        <v>756</v>
      </c>
      <c r="E1553" s="30">
        <v>45597</v>
      </c>
      <c r="F1553" s="30">
        <v>45627</v>
      </c>
      <c r="G1553" s="31" t="s">
        <v>401</v>
      </c>
      <c r="H1553" s="31">
        <v>-64633.93</v>
      </c>
      <c r="I1553" s="31">
        <v>-10341.51</v>
      </c>
      <c r="J1553" s="31">
        <v>-74975.44</v>
      </c>
      <c r="K1553" s="31">
        <v>-3741.7</v>
      </c>
      <c r="L1553" s="31">
        <v>3741.7</v>
      </c>
      <c r="M1553" s="31" t="s">
        <v>504</v>
      </c>
      <c r="N1553" s="31" t="s">
        <v>544</v>
      </c>
      <c r="P1553" s="65">
        <f t="shared" si="932"/>
        <v>30</v>
      </c>
      <c r="Q1553" t="str">
        <f t="shared" si="933"/>
        <v>Crédito</v>
      </c>
      <c r="R1553">
        <f t="shared" si="934"/>
        <v>1</v>
      </c>
      <c r="S1553">
        <f t="shared" si="935"/>
        <v>12</v>
      </c>
      <c r="T1553">
        <f t="shared" si="936"/>
        <v>2024</v>
      </c>
      <c r="U1553">
        <f t="shared" si="937"/>
        <v>1</v>
      </c>
      <c r="V1553">
        <f t="shared" si="938"/>
        <v>11</v>
      </c>
      <c r="W1553">
        <f t="shared" si="939"/>
        <v>2024</v>
      </c>
      <c r="X1553" s="59">
        <f t="shared" si="940"/>
        <v>64633.93</v>
      </c>
      <c r="Y1553" s="59">
        <f t="shared" si="941"/>
        <v>74975.44</v>
      </c>
      <c r="Z1553" t="str">
        <f t="shared" si="944"/>
        <v>Vencido</v>
      </c>
      <c r="AA1553" s="39">
        <v>46059</v>
      </c>
      <c r="AB1553" s="33">
        <f t="shared" si="942"/>
        <v>2</v>
      </c>
      <c r="AC1553" s="33">
        <f t="shared" si="943"/>
        <v>6</v>
      </c>
      <c r="AD1553" s="33">
        <f t="shared" si="945"/>
        <v>433</v>
      </c>
      <c r="AE1553" s="36">
        <f t="shared" si="946"/>
        <v>0</v>
      </c>
      <c r="AF1553" s="36">
        <f t="shared" si="947"/>
        <v>0</v>
      </c>
      <c r="AG1553" s="36">
        <f t="shared" si="948"/>
        <v>64633.93</v>
      </c>
      <c r="AH1553" s="36">
        <f t="shared" si="949"/>
        <v>0</v>
      </c>
    </row>
    <row r="1554" spans="1:34" x14ac:dyDescent="0.35">
      <c r="A1554" s="31" t="s">
        <v>757</v>
      </c>
      <c r="B1554" s="31" t="s">
        <v>758</v>
      </c>
      <c r="C1554" s="31" t="s">
        <v>549</v>
      </c>
      <c r="D1554" s="31" t="s">
        <v>759</v>
      </c>
      <c r="E1554" s="30">
        <v>45597</v>
      </c>
      <c r="F1554" s="30">
        <v>45627</v>
      </c>
      <c r="G1554" s="31" t="s">
        <v>401</v>
      </c>
      <c r="H1554" s="31">
        <v>-41037.410000000003</v>
      </c>
      <c r="I1554" s="31">
        <v>-6565.99</v>
      </c>
      <c r="J1554" s="31">
        <v>-47603.4</v>
      </c>
      <c r="K1554" s="31">
        <v>-2375.6799999999998</v>
      </c>
      <c r="L1554" s="31">
        <v>2375.6799999999998</v>
      </c>
      <c r="M1554" s="31" t="s">
        <v>504</v>
      </c>
      <c r="N1554" s="31" t="s">
        <v>544</v>
      </c>
      <c r="P1554" s="65">
        <f t="shared" si="932"/>
        <v>30</v>
      </c>
      <c r="Q1554" t="str">
        <f t="shared" si="933"/>
        <v>Crédito</v>
      </c>
      <c r="R1554">
        <f t="shared" si="934"/>
        <v>1</v>
      </c>
      <c r="S1554">
        <f t="shared" si="935"/>
        <v>12</v>
      </c>
      <c r="T1554">
        <f t="shared" si="936"/>
        <v>2024</v>
      </c>
      <c r="U1554">
        <f t="shared" si="937"/>
        <v>1</v>
      </c>
      <c r="V1554">
        <f t="shared" si="938"/>
        <v>11</v>
      </c>
      <c r="W1554">
        <f t="shared" si="939"/>
        <v>2024</v>
      </c>
      <c r="X1554" s="59">
        <f t="shared" si="940"/>
        <v>41037.410000000003</v>
      </c>
      <c r="Y1554" s="59">
        <f t="shared" si="941"/>
        <v>47603.4</v>
      </c>
      <c r="Z1554" t="str">
        <f t="shared" si="944"/>
        <v>Vencido</v>
      </c>
      <c r="AA1554" s="39">
        <v>46059</v>
      </c>
      <c r="AB1554" s="33">
        <f t="shared" si="942"/>
        <v>2</v>
      </c>
      <c r="AC1554" s="33">
        <f t="shared" si="943"/>
        <v>6</v>
      </c>
      <c r="AD1554" s="33">
        <f t="shared" si="945"/>
        <v>433</v>
      </c>
      <c r="AE1554" s="36">
        <f t="shared" si="946"/>
        <v>0</v>
      </c>
      <c r="AF1554" s="36">
        <f t="shared" si="947"/>
        <v>0</v>
      </c>
      <c r="AG1554" s="36">
        <f t="shared" si="948"/>
        <v>41037.410000000003</v>
      </c>
      <c r="AH1554" s="36">
        <f t="shared" si="949"/>
        <v>0</v>
      </c>
    </row>
    <row r="1555" spans="1:34" x14ac:dyDescent="0.35">
      <c r="A1555" s="31" t="s">
        <v>751</v>
      </c>
      <c r="B1555" s="31" t="s">
        <v>752</v>
      </c>
      <c r="C1555" s="31" t="s">
        <v>549</v>
      </c>
      <c r="D1555" s="31" t="s">
        <v>753</v>
      </c>
      <c r="E1555" s="30">
        <v>45600</v>
      </c>
      <c r="F1555" s="30">
        <v>45630</v>
      </c>
      <c r="G1555" s="31" t="s">
        <v>395</v>
      </c>
      <c r="H1555" s="31">
        <v>-10340</v>
      </c>
      <c r="I1555" s="31">
        <v>-1654.4</v>
      </c>
      <c r="J1555" s="31">
        <v>-11994.4</v>
      </c>
      <c r="K1555" s="31">
        <v>-11994.4</v>
      </c>
      <c r="L1555" s="31">
        <v>11994.4</v>
      </c>
      <c r="M1555" s="31" t="s">
        <v>504</v>
      </c>
      <c r="N1555" s="31" t="s">
        <v>544</v>
      </c>
      <c r="P1555" s="65">
        <f t="shared" si="932"/>
        <v>30</v>
      </c>
      <c r="Q1555" t="str">
        <f t="shared" si="933"/>
        <v>Crédito</v>
      </c>
      <c r="R1555">
        <f t="shared" si="934"/>
        <v>4</v>
      </c>
      <c r="S1555">
        <f t="shared" si="935"/>
        <v>12</v>
      </c>
      <c r="T1555">
        <f t="shared" si="936"/>
        <v>2024</v>
      </c>
      <c r="U1555">
        <f t="shared" si="937"/>
        <v>4</v>
      </c>
      <c r="V1555">
        <f t="shared" si="938"/>
        <v>11</v>
      </c>
      <c r="W1555">
        <f t="shared" si="939"/>
        <v>2024</v>
      </c>
      <c r="X1555" s="59">
        <f t="shared" si="940"/>
        <v>10340</v>
      </c>
      <c r="Y1555" s="59">
        <f t="shared" si="941"/>
        <v>11994.4</v>
      </c>
      <c r="Z1555" t="str">
        <f t="shared" si="944"/>
        <v>Vencido</v>
      </c>
      <c r="AA1555" s="39">
        <v>46059</v>
      </c>
      <c r="AB1555" s="33">
        <f t="shared" ref="AB1555" si="950">MONTH(AA1555)</f>
        <v>2</v>
      </c>
      <c r="AC1555" s="33">
        <f t="shared" ref="AC1555" si="951">WEEKNUM(AA1555)</f>
        <v>6</v>
      </c>
      <c r="AD1555" s="33">
        <f t="shared" si="945"/>
        <v>430</v>
      </c>
      <c r="AE1555" s="36">
        <f t="shared" si="946"/>
        <v>0</v>
      </c>
      <c r="AF1555" s="36">
        <f t="shared" si="947"/>
        <v>0</v>
      </c>
      <c r="AG1555" s="36">
        <f t="shared" si="948"/>
        <v>10340</v>
      </c>
      <c r="AH1555" s="36">
        <f t="shared" si="949"/>
        <v>0</v>
      </c>
    </row>
    <row r="1556" spans="1:34" x14ac:dyDescent="0.35">
      <c r="A1556" s="31" t="s">
        <v>1303</v>
      </c>
      <c r="B1556" s="31" t="s">
        <v>1304</v>
      </c>
      <c r="C1556" s="31" t="s">
        <v>546</v>
      </c>
      <c r="D1556" s="31" t="s">
        <v>1305</v>
      </c>
      <c r="E1556" s="30">
        <v>46051</v>
      </c>
      <c r="F1556" s="30">
        <v>46081</v>
      </c>
      <c r="G1556" s="31" t="s">
        <v>401</v>
      </c>
      <c r="H1556" s="31">
        <v>-5105.04</v>
      </c>
      <c r="I1556" s="31">
        <v>-816.81</v>
      </c>
      <c r="J1556" s="31">
        <v>-5921.85</v>
      </c>
      <c r="K1556" s="31">
        <v>-343.65</v>
      </c>
      <c r="L1556" s="31">
        <v>343.65</v>
      </c>
      <c r="M1556" s="31" t="s">
        <v>504</v>
      </c>
      <c r="N1556" s="31" t="s">
        <v>544</v>
      </c>
      <c r="P1556" s="65">
        <f t="shared" ref="P1556:P1557" si="952">+F1556-E1556</f>
        <v>30</v>
      </c>
      <c r="Q1556" t="str">
        <f t="shared" ref="Q1556:Q1557" si="953">IF(P1556&gt;1,"Crédito","Contado")</f>
        <v>Crédito</v>
      </c>
      <c r="R1556">
        <f t="shared" ref="R1556:R1557" si="954">DAY(F1556)</f>
        <v>28</v>
      </c>
      <c r="S1556">
        <f t="shared" ref="S1556:S1557" si="955">MONTH(F1556)</f>
        <v>2</v>
      </c>
      <c r="T1556">
        <f t="shared" ref="T1556:T1557" si="956">YEAR(F1556)</f>
        <v>2026</v>
      </c>
      <c r="U1556">
        <f t="shared" ref="U1556:U1557" si="957">DAY(E1556)</f>
        <v>29</v>
      </c>
      <c r="V1556">
        <f t="shared" ref="V1556:V1557" si="958">MONTH(E1556)</f>
        <v>1</v>
      </c>
      <c r="W1556">
        <f t="shared" ref="W1556:W1557" si="959">YEAR(E1556)</f>
        <v>2026</v>
      </c>
      <c r="X1556" s="59">
        <f t="shared" ref="X1556:X1557" si="960">+H1556*-1</f>
        <v>5105.04</v>
      </c>
      <c r="Y1556" s="59">
        <f t="shared" ref="Y1556:Y1557" si="961">+J1556*-1</f>
        <v>5921.85</v>
      </c>
      <c r="Z1556" t="str">
        <f t="shared" si="944"/>
        <v>Vigente</v>
      </c>
      <c r="AA1556" s="39">
        <v>46053</v>
      </c>
      <c r="AB1556" s="33">
        <f t="shared" ref="AB1556:AB1557" si="962">MONTH(AA1556)</f>
        <v>1</v>
      </c>
      <c r="AC1556" s="33">
        <f t="shared" ref="AC1556:AC1557" si="963">WEEKNUM(AA1556)</f>
        <v>5</v>
      </c>
      <c r="AD1556" s="33">
        <f t="shared" si="945"/>
        <v>0</v>
      </c>
      <c r="AE1556" s="36">
        <f t="shared" si="946"/>
        <v>0</v>
      </c>
      <c r="AF1556" s="36">
        <f t="shared" si="947"/>
        <v>0</v>
      </c>
      <c r="AG1556" s="36">
        <f t="shared" si="948"/>
        <v>0</v>
      </c>
      <c r="AH1556" s="36">
        <f t="shared" si="949"/>
        <v>5105.04</v>
      </c>
    </row>
    <row r="1557" spans="1:34" x14ac:dyDescent="0.35">
      <c r="A1557" s="31" t="s">
        <v>1306</v>
      </c>
      <c r="B1557" s="31" t="s">
        <v>1307</v>
      </c>
      <c r="C1557" s="31" t="s">
        <v>801</v>
      </c>
      <c r="D1557" s="31" t="s">
        <v>1308</v>
      </c>
      <c r="E1557" s="30">
        <v>46050</v>
      </c>
      <c r="F1557" s="30">
        <v>46080</v>
      </c>
      <c r="G1557" s="31" t="s">
        <v>395</v>
      </c>
      <c r="H1557" s="31">
        <v>-50400</v>
      </c>
      <c r="I1557" s="31">
        <v>-8064</v>
      </c>
      <c r="J1557" s="31">
        <v>-58464</v>
      </c>
      <c r="K1557" s="31">
        <v>-58464</v>
      </c>
      <c r="L1557" s="31">
        <v>58464</v>
      </c>
      <c r="M1557" s="31" t="s">
        <v>504</v>
      </c>
      <c r="N1557" s="31" t="s">
        <v>544</v>
      </c>
      <c r="P1557" s="65">
        <f t="shared" si="952"/>
        <v>30</v>
      </c>
      <c r="Q1557" t="str">
        <f t="shared" si="953"/>
        <v>Crédito</v>
      </c>
      <c r="R1557">
        <f t="shared" si="954"/>
        <v>27</v>
      </c>
      <c r="S1557">
        <f t="shared" si="955"/>
        <v>2</v>
      </c>
      <c r="T1557">
        <f t="shared" si="956"/>
        <v>2026</v>
      </c>
      <c r="U1557">
        <f t="shared" si="957"/>
        <v>28</v>
      </c>
      <c r="V1557">
        <f t="shared" si="958"/>
        <v>1</v>
      </c>
      <c r="W1557">
        <f t="shared" si="959"/>
        <v>2026</v>
      </c>
      <c r="X1557" s="59">
        <f t="shared" si="960"/>
        <v>50400</v>
      </c>
      <c r="Y1557" s="59">
        <f t="shared" si="961"/>
        <v>58464</v>
      </c>
      <c r="Z1557" t="str">
        <f t="shared" si="944"/>
        <v>Vigente</v>
      </c>
      <c r="AA1557" s="39">
        <v>46053</v>
      </c>
      <c r="AB1557" s="33">
        <f t="shared" si="962"/>
        <v>1</v>
      </c>
      <c r="AC1557" s="33">
        <f t="shared" si="963"/>
        <v>5</v>
      </c>
      <c r="AD1557" s="33">
        <f t="shared" si="945"/>
        <v>0</v>
      </c>
      <c r="AE1557" s="36">
        <f t="shared" si="946"/>
        <v>0</v>
      </c>
      <c r="AF1557" s="36">
        <f t="shared" si="947"/>
        <v>0</v>
      </c>
      <c r="AG1557" s="36">
        <f t="shared" si="948"/>
        <v>0</v>
      </c>
      <c r="AH1557" s="36">
        <f t="shared" si="949"/>
        <v>50400</v>
      </c>
    </row>
    <row r="1558" spans="1:34" x14ac:dyDescent="0.35">
      <c r="A1558" s="31" t="s">
        <v>1282</v>
      </c>
      <c r="B1558" s="31" t="s">
        <v>1283</v>
      </c>
      <c r="C1558" s="31" t="s">
        <v>880</v>
      </c>
      <c r="D1558" s="31" t="s">
        <v>1284</v>
      </c>
      <c r="E1558" s="30">
        <v>46049</v>
      </c>
      <c r="F1558" s="30">
        <v>46079</v>
      </c>
      <c r="G1558" s="31" t="s">
        <v>401</v>
      </c>
      <c r="H1558" s="31">
        <v>-55996.92</v>
      </c>
      <c r="I1558" s="31">
        <v>-8959.51</v>
      </c>
      <c r="J1558" s="31">
        <v>-64956.43</v>
      </c>
      <c r="K1558" s="31">
        <v>-3758.4</v>
      </c>
      <c r="L1558" s="31">
        <v>3758.4</v>
      </c>
      <c r="M1558" s="31" t="s">
        <v>504</v>
      </c>
      <c r="N1558" s="31" t="s">
        <v>544</v>
      </c>
      <c r="P1558" s="65">
        <f t="shared" ref="P1558:P1616" si="964">+F1558-E1558</f>
        <v>30</v>
      </c>
      <c r="Q1558" t="str">
        <f t="shared" ref="Q1558:Q1616" si="965">IF(P1558&gt;1,"Crédito","Contado")</f>
        <v>Crédito</v>
      </c>
      <c r="R1558">
        <f t="shared" ref="R1558:R1616" si="966">DAY(F1558)</f>
        <v>26</v>
      </c>
      <c r="S1558">
        <f t="shared" ref="S1558:S1616" si="967">MONTH(F1558)</f>
        <v>2</v>
      </c>
      <c r="T1558">
        <f t="shared" ref="T1558:T1616" si="968">YEAR(F1558)</f>
        <v>2026</v>
      </c>
      <c r="U1558">
        <f t="shared" ref="U1558:U1616" si="969">DAY(E1558)</f>
        <v>27</v>
      </c>
      <c r="V1558">
        <f t="shared" ref="V1558:V1616" si="970">MONTH(E1558)</f>
        <v>1</v>
      </c>
      <c r="W1558">
        <f t="shared" ref="W1558:W1616" si="971">YEAR(E1558)</f>
        <v>2026</v>
      </c>
      <c r="X1558" s="59">
        <f t="shared" ref="X1558:X1616" si="972">+H1558*-1</f>
        <v>55996.92</v>
      </c>
      <c r="Y1558" s="59">
        <f t="shared" ref="Y1558:Y1616" si="973">+J1558*-1</f>
        <v>64956.43</v>
      </c>
      <c r="Z1558" t="str">
        <f t="shared" si="944"/>
        <v>Vigente</v>
      </c>
      <c r="AA1558" s="39">
        <v>46053</v>
      </c>
      <c r="AB1558" s="33">
        <f t="shared" ref="AB1558:AB1615" si="974">MONTH(AA1558)</f>
        <v>1</v>
      </c>
      <c r="AC1558" s="33">
        <f t="shared" ref="AC1558:AC1615" si="975">WEEKNUM(AA1558)</f>
        <v>5</v>
      </c>
      <c r="AD1558" s="33">
        <f t="shared" si="945"/>
        <v>0</v>
      </c>
      <c r="AE1558" s="36">
        <f t="shared" si="946"/>
        <v>0</v>
      </c>
      <c r="AF1558" s="36">
        <f t="shared" si="947"/>
        <v>0</v>
      </c>
      <c r="AG1558" s="36">
        <f t="shared" si="948"/>
        <v>0</v>
      </c>
      <c r="AH1558" s="36">
        <f t="shared" si="949"/>
        <v>55996.92</v>
      </c>
    </row>
    <row r="1559" spans="1:34" x14ac:dyDescent="0.35">
      <c r="A1559" s="31" t="s">
        <v>1285</v>
      </c>
      <c r="B1559" s="31" t="s">
        <v>1286</v>
      </c>
      <c r="C1559" s="31" t="s">
        <v>880</v>
      </c>
      <c r="D1559" s="31" t="s">
        <v>1287</v>
      </c>
      <c r="E1559" s="30">
        <v>46049</v>
      </c>
      <c r="F1559" s="30">
        <v>46079</v>
      </c>
      <c r="G1559" s="31" t="s">
        <v>401</v>
      </c>
      <c r="H1559" s="31">
        <v>-78395.69</v>
      </c>
      <c r="I1559" s="31">
        <v>-12543.31</v>
      </c>
      <c r="J1559" s="31">
        <v>-90939</v>
      </c>
      <c r="K1559" s="31">
        <v>-5261.76</v>
      </c>
      <c r="L1559" s="31">
        <v>5261.76</v>
      </c>
      <c r="M1559" s="31" t="s">
        <v>504</v>
      </c>
      <c r="N1559" s="31" t="s">
        <v>544</v>
      </c>
      <c r="P1559" s="65">
        <f t="shared" si="964"/>
        <v>30</v>
      </c>
      <c r="Q1559" t="str">
        <f t="shared" si="965"/>
        <v>Crédito</v>
      </c>
      <c r="R1559">
        <f t="shared" si="966"/>
        <v>26</v>
      </c>
      <c r="S1559">
        <f t="shared" si="967"/>
        <v>2</v>
      </c>
      <c r="T1559">
        <f t="shared" si="968"/>
        <v>2026</v>
      </c>
      <c r="U1559">
        <f t="shared" si="969"/>
        <v>27</v>
      </c>
      <c r="V1559">
        <f t="shared" si="970"/>
        <v>1</v>
      </c>
      <c r="W1559">
        <f t="shared" si="971"/>
        <v>2026</v>
      </c>
      <c r="X1559" s="59">
        <f t="shared" si="972"/>
        <v>78395.69</v>
      </c>
      <c r="Y1559" s="59">
        <f t="shared" si="973"/>
        <v>90939</v>
      </c>
      <c r="Z1559" t="str">
        <f t="shared" si="944"/>
        <v>Vigente</v>
      </c>
      <c r="AA1559" s="39">
        <v>46053</v>
      </c>
      <c r="AB1559" s="33">
        <f t="shared" si="974"/>
        <v>1</v>
      </c>
      <c r="AC1559" s="33">
        <f t="shared" si="975"/>
        <v>5</v>
      </c>
      <c r="AD1559" s="33">
        <f t="shared" si="945"/>
        <v>0</v>
      </c>
      <c r="AE1559" s="36">
        <f t="shared" si="946"/>
        <v>0</v>
      </c>
      <c r="AF1559" s="36">
        <f t="shared" si="947"/>
        <v>0</v>
      </c>
      <c r="AG1559" s="36">
        <f t="shared" si="948"/>
        <v>0</v>
      </c>
      <c r="AH1559" s="36">
        <f t="shared" si="949"/>
        <v>78395.69</v>
      </c>
    </row>
    <row r="1560" spans="1:34" x14ac:dyDescent="0.35">
      <c r="A1560" s="31" t="s">
        <v>1288</v>
      </c>
      <c r="B1560" s="31" t="s">
        <v>1289</v>
      </c>
      <c r="C1560" s="31" t="s">
        <v>801</v>
      </c>
      <c r="D1560" s="31" t="s">
        <v>1290</v>
      </c>
      <c r="E1560" s="30">
        <v>46050</v>
      </c>
      <c r="F1560" s="30">
        <v>46080</v>
      </c>
      <c r="G1560" s="31" t="s">
        <v>395</v>
      </c>
      <c r="H1560" s="31">
        <v>-50400</v>
      </c>
      <c r="I1560" s="31">
        <v>-8064</v>
      </c>
      <c r="J1560" s="31">
        <v>-58464</v>
      </c>
      <c r="K1560" s="31">
        <v>-58464</v>
      </c>
      <c r="L1560" s="31">
        <v>58464</v>
      </c>
      <c r="M1560" s="31" t="s">
        <v>504</v>
      </c>
      <c r="N1560" s="31" t="s">
        <v>544</v>
      </c>
      <c r="P1560" s="65">
        <f t="shared" si="964"/>
        <v>30</v>
      </c>
      <c r="Q1560" t="str">
        <f t="shared" si="965"/>
        <v>Crédito</v>
      </c>
      <c r="R1560">
        <f t="shared" si="966"/>
        <v>27</v>
      </c>
      <c r="S1560">
        <f t="shared" si="967"/>
        <v>2</v>
      </c>
      <c r="T1560">
        <f t="shared" si="968"/>
        <v>2026</v>
      </c>
      <c r="U1560">
        <f t="shared" si="969"/>
        <v>28</v>
      </c>
      <c r="V1560">
        <f t="shared" si="970"/>
        <v>1</v>
      </c>
      <c r="W1560">
        <f t="shared" si="971"/>
        <v>2026</v>
      </c>
      <c r="X1560" s="59">
        <f t="shared" si="972"/>
        <v>50400</v>
      </c>
      <c r="Y1560" s="59">
        <f t="shared" si="973"/>
        <v>58464</v>
      </c>
      <c r="Z1560" t="str">
        <f t="shared" si="944"/>
        <v>Vigente</v>
      </c>
      <c r="AA1560" s="39">
        <v>46053</v>
      </c>
      <c r="AB1560" s="33">
        <f t="shared" si="974"/>
        <v>1</v>
      </c>
      <c r="AC1560" s="33">
        <f t="shared" si="975"/>
        <v>5</v>
      </c>
      <c r="AD1560" s="33">
        <f t="shared" si="945"/>
        <v>0</v>
      </c>
      <c r="AE1560" s="36">
        <f t="shared" si="946"/>
        <v>0</v>
      </c>
      <c r="AF1560" s="36">
        <f t="shared" si="947"/>
        <v>0</v>
      </c>
      <c r="AG1560" s="36">
        <f t="shared" si="948"/>
        <v>0</v>
      </c>
      <c r="AH1560" s="36">
        <f t="shared" si="949"/>
        <v>50400</v>
      </c>
    </row>
    <row r="1561" spans="1:34" x14ac:dyDescent="0.35">
      <c r="A1561" s="31" t="s">
        <v>1291</v>
      </c>
      <c r="B1561" s="31" t="s">
        <v>1292</v>
      </c>
      <c r="C1561" s="31" t="s">
        <v>546</v>
      </c>
      <c r="D1561" s="31" t="s">
        <v>1293</v>
      </c>
      <c r="E1561" s="30">
        <v>46051</v>
      </c>
      <c r="F1561" s="30">
        <v>46081</v>
      </c>
      <c r="G1561" s="31" t="s">
        <v>401</v>
      </c>
      <c r="H1561" s="31">
        <v>-8185.3</v>
      </c>
      <c r="I1561" s="31">
        <v>-1309.6500000000001</v>
      </c>
      <c r="J1561" s="31">
        <v>-9494.9500000000007</v>
      </c>
      <c r="K1561" s="31">
        <v>-551</v>
      </c>
      <c r="L1561" s="31">
        <v>551</v>
      </c>
      <c r="M1561" s="31" t="s">
        <v>504</v>
      </c>
      <c r="N1561" s="31" t="s">
        <v>544</v>
      </c>
      <c r="P1561" s="65">
        <f t="shared" si="964"/>
        <v>30</v>
      </c>
      <c r="Q1561" t="str">
        <f t="shared" si="965"/>
        <v>Crédito</v>
      </c>
      <c r="R1561">
        <f t="shared" si="966"/>
        <v>28</v>
      </c>
      <c r="S1561">
        <f t="shared" si="967"/>
        <v>2</v>
      </c>
      <c r="T1561">
        <f t="shared" si="968"/>
        <v>2026</v>
      </c>
      <c r="U1561">
        <f t="shared" si="969"/>
        <v>29</v>
      </c>
      <c r="V1561">
        <f t="shared" si="970"/>
        <v>1</v>
      </c>
      <c r="W1561">
        <f t="shared" si="971"/>
        <v>2026</v>
      </c>
      <c r="X1561" s="59">
        <f t="shared" si="972"/>
        <v>8185.3</v>
      </c>
      <c r="Y1561" s="59">
        <f t="shared" si="973"/>
        <v>9494.9500000000007</v>
      </c>
      <c r="Z1561" t="str">
        <f t="shared" si="944"/>
        <v>Vigente</v>
      </c>
      <c r="AA1561" s="39">
        <v>46053</v>
      </c>
      <c r="AB1561" s="33">
        <f t="shared" si="974"/>
        <v>1</v>
      </c>
      <c r="AC1561" s="33">
        <f t="shared" si="975"/>
        <v>5</v>
      </c>
      <c r="AD1561" s="33">
        <f t="shared" si="945"/>
        <v>0</v>
      </c>
      <c r="AE1561" s="36">
        <f t="shared" si="946"/>
        <v>0</v>
      </c>
      <c r="AF1561" s="36">
        <f t="shared" si="947"/>
        <v>0</v>
      </c>
      <c r="AG1561" s="36">
        <f t="shared" si="948"/>
        <v>0</v>
      </c>
      <c r="AH1561" s="36">
        <f t="shared" si="949"/>
        <v>8185.3</v>
      </c>
    </row>
    <row r="1562" spans="1:34" x14ac:dyDescent="0.35">
      <c r="A1562" s="31" t="s">
        <v>1294</v>
      </c>
      <c r="B1562" s="31" t="s">
        <v>1295</v>
      </c>
      <c r="C1562" s="31" t="s">
        <v>1296</v>
      </c>
      <c r="D1562" s="31" t="s">
        <v>1297</v>
      </c>
      <c r="E1562" s="30">
        <v>46045</v>
      </c>
      <c r="F1562" s="30">
        <v>46075</v>
      </c>
      <c r="G1562" s="31" t="s">
        <v>401</v>
      </c>
      <c r="H1562" s="31">
        <v>-34406.15</v>
      </c>
      <c r="I1562" s="31">
        <v>-5504.98</v>
      </c>
      <c r="J1562" s="31">
        <v>-39911.129999999997</v>
      </c>
      <c r="K1562" s="31">
        <v>-2282.88</v>
      </c>
      <c r="L1562" s="31">
        <v>2282.88</v>
      </c>
      <c r="M1562" s="31" t="s">
        <v>504</v>
      </c>
      <c r="N1562" s="31" t="s">
        <v>544</v>
      </c>
      <c r="P1562" s="65">
        <f t="shared" si="964"/>
        <v>30</v>
      </c>
      <c r="Q1562" t="str">
        <f t="shared" si="965"/>
        <v>Crédito</v>
      </c>
      <c r="R1562">
        <f t="shared" si="966"/>
        <v>22</v>
      </c>
      <c r="S1562">
        <f t="shared" si="967"/>
        <v>2</v>
      </c>
      <c r="T1562">
        <f t="shared" si="968"/>
        <v>2026</v>
      </c>
      <c r="U1562">
        <f t="shared" si="969"/>
        <v>23</v>
      </c>
      <c r="V1562">
        <f t="shared" si="970"/>
        <v>1</v>
      </c>
      <c r="W1562">
        <f t="shared" si="971"/>
        <v>2026</v>
      </c>
      <c r="X1562" s="59">
        <f t="shared" si="972"/>
        <v>34406.15</v>
      </c>
      <c r="Y1562" s="59">
        <f t="shared" si="973"/>
        <v>39911.129999999997</v>
      </c>
      <c r="Z1562" t="str">
        <f t="shared" si="944"/>
        <v>Vigente</v>
      </c>
      <c r="AA1562" s="39">
        <v>46053</v>
      </c>
      <c r="AB1562" s="33">
        <f t="shared" si="974"/>
        <v>1</v>
      </c>
      <c r="AC1562" s="33">
        <f t="shared" si="975"/>
        <v>5</v>
      </c>
      <c r="AD1562" s="33">
        <f t="shared" si="945"/>
        <v>0</v>
      </c>
      <c r="AE1562" s="36">
        <f t="shared" si="946"/>
        <v>0</v>
      </c>
      <c r="AF1562" s="36">
        <f t="shared" si="947"/>
        <v>0</v>
      </c>
      <c r="AG1562" s="36">
        <f t="shared" si="948"/>
        <v>0</v>
      </c>
      <c r="AH1562" s="36">
        <f t="shared" si="949"/>
        <v>34406.15</v>
      </c>
    </row>
    <row r="1563" spans="1:34" x14ac:dyDescent="0.35">
      <c r="A1563" s="31" t="s">
        <v>1298</v>
      </c>
      <c r="B1563" s="31" t="s">
        <v>1299</v>
      </c>
      <c r="C1563" s="31" t="s">
        <v>546</v>
      </c>
      <c r="D1563" s="31" t="s">
        <v>1300</v>
      </c>
      <c r="E1563" s="30">
        <v>46043</v>
      </c>
      <c r="F1563" s="30">
        <v>46073</v>
      </c>
      <c r="G1563" s="31" t="s">
        <v>401</v>
      </c>
      <c r="H1563" s="31">
        <v>-25345.15</v>
      </c>
      <c r="I1563" s="31">
        <v>-4055.22</v>
      </c>
      <c r="J1563" s="31">
        <v>-29400.37</v>
      </c>
      <c r="K1563" s="31">
        <v>-1670.4</v>
      </c>
      <c r="L1563" s="31">
        <v>1670.4</v>
      </c>
      <c r="M1563" s="31" t="s">
        <v>504</v>
      </c>
      <c r="N1563" s="31" t="s">
        <v>544</v>
      </c>
      <c r="P1563" s="65">
        <f t="shared" si="964"/>
        <v>30</v>
      </c>
      <c r="Q1563" t="str">
        <f t="shared" si="965"/>
        <v>Crédito</v>
      </c>
      <c r="R1563">
        <f t="shared" si="966"/>
        <v>20</v>
      </c>
      <c r="S1563">
        <f t="shared" si="967"/>
        <v>2</v>
      </c>
      <c r="T1563">
        <f t="shared" si="968"/>
        <v>2026</v>
      </c>
      <c r="U1563">
        <f t="shared" si="969"/>
        <v>21</v>
      </c>
      <c r="V1563">
        <f t="shared" si="970"/>
        <v>1</v>
      </c>
      <c r="W1563">
        <f t="shared" si="971"/>
        <v>2026</v>
      </c>
      <c r="X1563" s="59">
        <f t="shared" si="972"/>
        <v>25345.15</v>
      </c>
      <c r="Y1563" s="59">
        <f t="shared" si="973"/>
        <v>29400.37</v>
      </c>
      <c r="Z1563" t="str">
        <f t="shared" si="944"/>
        <v>Vigente</v>
      </c>
      <c r="AA1563" s="39">
        <v>46053</v>
      </c>
      <c r="AB1563" s="33">
        <f t="shared" si="974"/>
        <v>1</v>
      </c>
      <c r="AC1563" s="33">
        <f t="shared" si="975"/>
        <v>5</v>
      </c>
      <c r="AD1563" s="33">
        <f t="shared" si="945"/>
        <v>0</v>
      </c>
      <c r="AE1563" s="36">
        <f t="shared" si="946"/>
        <v>0</v>
      </c>
      <c r="AF1563" s="36">
        <f t="shared" si="947"/>
        <v>0</v>
      </c>
      <c r="AG1563" s="36">
        <f t="shared" si="948"/>
        <v>0</v>
      </c>
      <c r="AH1563" s="36">
        <f t="shared" si="949"/>
        <v>25345.15</v>
      </c>
    </row>
    <row r="1564" spans="1:34" x14ac:dyDescent="0.35">
      <c r="A1564" s="31" t="s">
        <v>1210</v>
      </c>
      <c r="B1564" s="31" t="s">
        <v>1211</v>
      </c>
      <c r="C1564" s="31" t="s">
        <v>546</v>
      </c>
      <c r="D1564" s="31" t="s">
        <v>1212</v>
      </c>
      <c r="E1564" s="30">
        <v>46045</v>
      </c>
      <c r="F1564" s="30">
        <v>46075</v>
      </c>
      <c r="G1564" s="31" t="s">
        <v>395</v>
      </c>
      <c r="H1564" s="31">
        <v>-18120</v>
      </c>
      <c r="I1564" s="31">
        <v>-2899.2</v>
      </c>
      <c r="J1564" s="31">
        <v>-21019.200000000001</v>
      </c>
      <c r="K1564" s="31">
        <v>-21019.200000000001</v>
      </c>
      <c r="L1564" s="31">
        <v>21019.200000000001</v>
      </c>
      <c r="M1564" s="31" t="s">
        <v>504</v>
      </c>
      <c r="N1564" s="31" t="s">
        <v>544</v>
      </c>
      <c r="P1564" s="65">
        <f t="shared" si="964"/>
        <v>30</v>
      </c>
      <c r="Q1564" t="str">
        <f t="shared" si="965"/>
        <v>Crédito</v>
      </c>
      <c r="R1564">
        <f t="shared" si="966"/>
        <v>22</v>
      </c>
      <c r="S1564">
        <f t="shared" si="967"/>
        <v>2</v>
      </c>
      <c r="T1564">
        <f t="shared" si="968"/>
        <v>2026</v>
      </c>
      <c r="U1564">
        <f t="shared" si="969"/>
        <v>23</v>
      </c>
      <c r="V1564">
        <f t="shared" si="970"/>
        <v>1</v>
      </c>
      <c r="W1564">
        <f t="shared" si="971"/>
        <v>2026</v>
      </c>
      <c r="X1564" s="59">
        <f t="shared" si="972"/>
        <v>18120</v>
      </c>
      <c r="Y1564" s="59">
        <f t="shared" si="973"/>
        <v>21019.200000000001</v>
      </c>
      <c r="Z1564" t="str">
        <f t="shared" si="944"/>
        <v>Vigente</v>
      </c>
      <c r="AA1564" s="39">
        <v>46053</v>
      </c>
      <c r="AB1564" s="33">
        <f t="shared" si="974"/>
        <v>1</v>
      </c>
      <c r="AC1564" s="33">
        <f t="shared" si="975"/>
        <v>5</v>
      </c>
      <c r="AD1564" s="33">
        <f t="shared" si="945"/>
        <v>0</v>
      </c>
      <c r="AE1564" s="36">
        <f t="shared" si="946"/>
        <v>0</v>
      </c>
      <c r="AF1564" s="36">
        <f t="shared" si="947"/>
        <v>0</v>
      </c>
      <c r="AG1564" s="36">
        <f t="shared" si="948"/>
        <v>0</v>
      </c>
      <c r="AH1564" s="36">
        <f t="shared" si="949"/>
        <v>18120</v>
      </c>
    </row>
    <row r="1565" spans="1:34" x14ac:dyDescent="0.35">
      <c r="A1565" s="31" t="s">
        <v>1213</v>
      </c>
      <c r="B1565" s="31" t="s">
        <v>1214</v>
      </c>
      <c r="C1565" s="31" t="s">
        <v>546</v>
      </c>
      <c r="D1565" s="31" t="s">
        <v>1215</v>
      </c>
      <c r="E1565" s="30">
        <v>46045</v>
      </c>
      <c r="F1565" s="30">
        <v>46075</v>
      </c>
      <c r="G1565" s="31" t="s">
        <v>401</v>
      </c>
      <c r="H1565" s="31">
        <v>-117484.42</v>
      </c>
      <c r="I1565" s="31"/>
      <c r="J1565" s="31">
        <v>-117484.42</v>
      </c>
      <c r="K1565" s="31">
        <v>-6720</v>
      </c>
      <c r="L1565" s="31">
        <v>6720</v>
      </c>
      <c r="M1565" s="31" t="s">
        <v>504</v>
      </c>
      <c r="N1565" s="31" t="s">
        <v>544</v>
      </c>
      <c r="P1565" s="65">
        <f t="shared" si="964"/>
        <v>30</v>
      </c>
      <c r="Q1565" t="str">
        <f t="shared" si="965"/>
        <v>Crédito</v>
      </c>
      <c r="R1565">
        <f t="shared" si="966"/>
        <v>22</v>
      </c>
      <c r="S1565">
        <f t="shared" si="967"/>
        <v>2</v>
      </c>
      <c r="T1565">
        <f t="shared" si="968"/>
        <v>2026</v>
      </c>
      <c r="U1565">
        <f t="shared" si="969"/>
        <v>23</v>
      </c>
      <c r="V1565">
        <f t="shared" si="970"/>
        <v>1</v>
      </c>
      <c r="W1565">
        <f t="shared" si="971"/>
        <v>2026</v>
      </c>
      <c r="X1565" s="59">
        <f t="shared" si="972"/>
        <v>117484.42</v>
      </c>
      <c r="Y1565" s="59">
        <f t="shared" si="973"/>
        <v>117484.42</v>
      </c>
      <c r="Z1565" t="str">
        <f t="shared" si="944"/>
        <v>Vigente</v>
      </c>
      <c r="AA1565" s="39">
        <v>46053</v>
      </c>
      <c r="AB1565" s="33">
        <f t="shared" si="974"/>
        <v>1</v>
      </c>
      <c r="AC1565" s="33">
        <f t="shared" si="975"/>
        <v>5</v>
      </c>
      <c r="AD1565" s="33">
        <f t="shared" si="945"/>
        <v>0</v>
      </c>
      <c r="AE1565" s="36">
        <f t="shared" si="946"/>
        <v>0</v>
      </c>
      <c r="AF1565" s="36">
        <f t="shared" si="947"/>
        <v>0</v>
      </c>
      <c r="AG1565" s="36">
        <f t="shared" si="948"/>
        <v>0</v>
      </c>
      <c r="AH1565" s="36">
        <f t="shared" si="949"/>
        <v>117484.42</v>
      </c>
    </row>
    <row r="1566" spans="1:34" x14ac:dyDescent="0.35">
      <c r="A1566" s="31" t="s">
        <v>1216</v>
      </c>
      <c r="B1566" s="31" t="s">
        <v>1217</v>
      </c>
      <c r="C1566" s="31" t="s">
        <v>546</v>
      </c>
      <c r="D1566" s="31" t="s">
        <v>1218</v>
      </c>
      <c r="E1566" s="30">
        <v>46045</v>
      </c>
      <c r="F1566" s="30">
        <v>46075</v>
      </c>
      <c r="G1566" s="31" t="s">
        <v>401</v>
      </c>
      <c r="H1566" s="31">
        <v>-201926.34</v>
      </c>
      <c r="I1566" s="31"/>
      <c r="J1566" s="31">
        <v>-201926.34</v>
      </c>
      <c r="K1566" s="31">
        <v>-11550</v>
      </c>
      <c r="L1566" s="31">
        <v>11550</v>
      </c>
      <c r="M1566" s="31" t="s">
        <v>504</v>
      </c>
      <c r="N1566" s="31" t="s">
        <v>544</v>
      </c>
      <c r="P1566" s="65">
        <f t="shared" si="964"/>
        <v>30</v>
      </c>
      <c r="Q1566" t="str">
        <f t="shared" si="965"/>
        <v>Crédito</v>
      </c>
      <c r="R1566">
        <f t="shared" si="966"/>
        <v>22</v>
      </c>
      <c r="S1566">
        <f t="shared" si="967"/>
        <v>2</v>
      </c>
      <c r="T1566">
        <f t="shared" si="968"/>
        <v>2026</v>
      </c>
      <c r="U1566">
        <f t="shared" si="969"/>
        <v>23</v>
      </c>
      <c r="V1566">
        <f t="shared" si="970"/>
        <v>1</v>
      </c>
      <c r="W1566">
        <f t="shared" si="971"/>
        <v>2026</v>
      </c>
      <c r="X1566" s="59">
        <f t="shared" si="972"/>
        <v>201926.34</v>
      </c>
      <c r="Y1566" s="59">
        <f t="shared" si="973"/>
        <v>201926.34</v>
      </c>
      <c r="Z1566" t="str">
        <f t="shared" si="944"/>
        <v>Vigente</v>
      </c>
      <c r="AA1566" s="39">
        <v>46053</v>
      </c>
      <c r="AB1566" s="33">
        <f t="shared" si="974"/>
        <v>1</v>
      </c>
      <c r="AC1566" s="33">
        <f t="shared" si="975"/>
        <v>5</v>
      </c>
      <c r="AD1566" s="33">
        <f t="shared" si="945"/>
        <v>0</v>
      </c>
      <c r="AE1566" s="36">
        <f t="shared" si="946"/>
        <v>0</v>
      </c>
      <c r="AF1566" s="36">
        <f t="shared" si="947"/>
        <v>0</v>
      </c>
      <c r="AG1566" s="36">
        <f t="shared" si="948"/>
        <v>0</v>
      </c>
      <c r="AH1566" s="36">
        <f t="shared" si="949"/>
        <v>201926.34</v>
      </c>
    </row>
    <row r="1567" spans="1:34" x14ac:dyDescent="0.35">
      <c r="A1567" s="31" t="s">
        <v>1219</v>
      </c>
      <c r="B1567" s="31" t="s">
        <v>1220</v>
      </c>
      <c r="C1567" s="31" t="s">
        <v>830</v>
      </c>
      <c r="D1567" s="31" t="s">
        <v>1221</v>
      </c>
      <c r="E1567" s="30">
        <v>46037</v>
      </c>
      <c r="F1567" s="30">
        <v>46067</v>
      </c>
      <c r="G1567" s="31" t="s">
        <v>401</v>
      </c>
      <c r="H1567" s="31">
        <v>-30733.81</v>
      </c>
      <c r="I1567" s="31">
        <v>-4917.41</v>
      </c>
      <c r="J1567" s="31">
        <v>-35651.22</v>
      </c>
      <c r="K1567" s="31">
        <v>-2001</v>
      </c>
      <c r="L1567" s="31">
        <v>2001</v>
      </c>
      <c r="M1567" s="31" t="s">
        <v>504</v>
      </c>
      <c r="N1567" s="31" t="s">
        <v>544</v>
      </c>
      <c r="P1567" s="65">
        <f t="shared" si="964"/>
        <v>30</v>
      </c>
      <c r="Q1567" t="str">
        <f t="shared" si="965"/>
        <v>Crédito</v>
      </c>
      <c r="R1567">
        <f t="shared" si="966"/>
        <v>14</v>
      </c>
      <c r="S1567">
        <f t="shared" si="967"/>
        <v>2</v>
      </c>
      <c r="T1567">
        <f t="shared" si="968"/>
        <v>2026</v>
      </c>
      <c r="U1567">
        <f t="shared" si="969"/>
        <v>15</v>
      </c>
      <c r="V1567">
        <f t="shared" si="970"/>
        <v>1</v>
      </c>
      <c r="W1567">
        <f t="shared" si="971"/>
        <v>2026</v>
      </c>
      <c r="X1567" s="59">
        <f t="shared" si="972"/>
        <v>30733.81</v>
      </c>
      <c r="Y1567" s="59">
        <f t="shared" si="973"/>
        <v>35651.22</v>
      </c>
      <c r="Z1567" t="str">
        <f t="shared" si="944"/>
        <v>Vigente</v>
      </c>
      <c r="AA1567" s="39">
        <v>46053</v>
      </c>
      <c r="AB1567" s="33">
        <f t="shared" si="974"/>
        <v>1</v>
      </c>
      <c r="AC1567" s="33">
        <f t="shared" si="975"/>
        <v>5</v>
      </c>
      <c r="AD1567" s="33">
        <f t="shared" si="945"/>
        <v>0</v>
      </c>
      <c r="AE1567" s="36">
        <f t="shared" si="946"/>
        <v>0</v>
      </c>
      <c r="AF1567" s="36">
        <f t="shared" si="947"/>
        <v>0</v>
      </c>
      <c r="AG1567" s="36">
        <f t="shared" si="948"/>
        <v>0</v>
      </c>
      <c r="AH1567" s="36">
        <f t="shared" si="949"/>
        <v>30733.81</v>
      </c>
    </row>
    <row r="1568" spans="1:34" x14ac:dyDescent="0.35">
      <c r="A1568" s="31" t="s">
        <v>1222</v>
      </c>
      <c r="B1568" s="31" t="s">
        <v>1223</v>
      </c>
      <c r="C1568" s="31" t="s">
        <v>546</v>
      </c>
      <c r="D1568" s="31" t="s">
        <v>1224</v>
      </c>
      <c r="E1568" s="30">
        <v>46037</v>
      </c>
      <c r="F1568" s="30">
        <v>46067</v>
      </c>
      <c r="G1568" s="31" t="s">
        <v>401</v>
      </c>
      <c r="H1568" s="31">
        <v>-27081.38</v>
      </c>
      <c r="I1568" s="31">
        <v>-4333.0200000000004</v>
      </c>
      <c r="J1568" s="31">
        <v>-31414.400000000001</v>
      </c>
      <c r="K1568" s="31">
        <v>-1763.2</v>
      </c>
      <c r="L1568" s="31">
        <v>1763.2</v>
      </c>
      <c r="M1568" s="31" t="s">
        <v>504</v>
      </c>
      <c r="N1568" s="31" t="s">
        <v>544</v>
      </c>
      <c r="P1568" s="65">
        <f t="shared" si="964"/>
        <v>30</v>
      </c>
      <c r="Q1568" t="str">
        <f t="shared" si="965"/>
        <v>Crédito</v>
      </c>
      <c r="R1568">
        <f t="shared" si="966"/>
        <v>14</v>
      </c>
      <c r="S1568">
        <f t="shared" si="967"/>
        <v>2</v>
      </c>
      <c r="T1568">
        <f t="shared" si="968"/>
        <v>2026</v>
      </c>
      <c r="U1568">
        <f t="shared" si="969"/>
        <v>15</v>
      </c>
      <c r="V1568">
        <f t="shared" si="970"/>
        <v>1</v>
      </c>
      <c r="W1568">
        <f t="shared" si="971"/>
        <v>2026</v>
      </c>
      <c r="X1568" s="59">
        <f t="shared" si="972"/>
        <v>27081.38</v>
      </c>
      <c r="Y1568" s="59">
        <f t="shared" si="973"/>
        <v>31414.400000000001</v>
      </c>
      <c r="Z1568" t="str">
        <f t="shared" si="944"/>
        <v>Vigente</v>
      </c>
      <c r="AA1568" s="39">
        <v>46053</v>
      </c>
      <c r="AB1568" s="33">
        <f t="shared" si="974"/>
        <v>1</v>
      </c>
      <c r="AC1568" s="33">
        <f t="shared" si="975"/>
        <v>5</v>
      </c>
      <c r="AD1568" s="33">
        <f t="shared" si="945"/>
        <v>0</v>
      </c>
      <c r="AE1568" s="36">
        <f t="shared" si="946"/>
        <v>0</v>
      </c>
      <c r="AF1568" s="36">
        <f t="shared" si="947"/>
        <v>0</v>
      </c>
      <c r="AG1568" s="36">
        <f t="shared" si="948"/>
        <v>0</v>
      </c>
      <c r="AH1568" s="36">
        <f t="shared" si="949"/>
        <v>27081.38</v>
      </c>
    </row>
    <row r="1569" spans="1:34" x14ac:dyDescent="0.35">
      <c r="A1569" s="31" t="s">
        <v>1225</v>
      </c>
      <c r="B1569" s="31" t="s">
        <v>1226</v>
      </c>
      <c r="C1569" s="31" t="s">
        <v>548</v>
      </c>
      <c r="D1569" s="31" t="s">
        <v>1227</v>
      </c>
      <c r="E1569" s="30">
        <v>46034</v>
      </c>
      <c r="F1569" s="30">
        <v>46054</v>
      </c>
      <c r="G1569" s="31" t="s">
        <v>395</v>
      </c>
      <c r="H1569" s="31">
        <v>-63000</v>
      </c>
      <c r="I1569" s="31">
        <v>-10080</v>
      </c>
      <c r="J1569" s="31">
        <v>-73080</v>
      </c>
      <c r="K1569" s="31">
        <v>-73080</v>
      </c>
      <c r="L1569" s="31">
        <v>73080</v>
      </c>
      <c r="M1569" s="31" t="s">
        <v>504</v>
      </c>
      <c r="N1569" s="31" t="s">
        <v>544</v>
      </c>
      <c r="P1569" s="65">
        <f t="shared" si="964"/>
        <v>20</v>
      </c>
      <c r="Q1569" t="str">
        <f t="shared" si="965"/>
        <v>Crédito</v>
      </c>
      <c r="R1569">
        <f t="shared" si="966"/>
        <v>1</v>
      </c>
      <c r="S1569">
        <f t="shared" si="967"/>
        <v>2</v>
      </c>
      <c r="T1569">
        <f t="shared" si="968"/>
        <v>2026</v>
      </c>
      <c r="U1569">
        <f t="shared" si="969"/>
        <v>12</v>
      </c>
      <c r="V1569">
        <f t="shared" si="970"/>
        <v>1</v>
      </c>
      <c r="W1569">
        <f t="shared" si="971"/>
        <v>2026</v>
      </c>
      <c r="X1569" s="59">
        <f t="shared" si="972"/>
        <v>63000</v>
      </c>
      <c r="Y1569" s="59">
        <f t="shared" si="973"/>
        <v>73080</v>
      </c>
      <c r="Z1569" t="str">
        <f t="shared" si="944"/>
        <v>Vigente</v>
      </c>
      <c r="AA1569" s="39">
        <v>46053</v>
      </c>
      <c r="AB1569" s="33">
        <f t="shared" si="974"/>
        <v>1</v>
      </c>
      <c r="AC1569" s="33">
        <f t="shared" si="975"/>
        <v>5</v>
      </c>
      <c r="AD1569" s="33">
        <f t="shared" si="945"/>
        <v>0</v>
      </c>
      <c r="AE1569" s="36">
        <f t="shared" si="946"/>
        <v>0</v>
      </c>
      <c r="AF1569" s="36">
        <f t="shared" si="947"/>
        <v>0</v>
      </c>
      <c r="AG1569" s="36">
        <f t="shared" si="948"/>
        <v>0</v>
      </c>
      <c r="AH1569" s="36">
        <f t="shared" si="949"/>
        <v>63000</v>
      </c>
    </row>
    <row r="1570" spans="1:34" x14ac:dyDescent="0.35">
      <c r="A1570" s="31" t="s">
        <v>1228</v>
      </c>
      <c r="B1570" s="31" t="s">
        <v>1229</v>
      </c>
      <c r="C1570" s="31" t="s">
        <v>547</v>
      </c>
      <c r="D1570" s="31" t="s">
        <v>1230</v>
      </c>
      <c r="E1570" s="30">
        <v>46041</v>
      </c>
      <c r="F1570" s="30">
        <v>46071</v>
      </c>
      <c r="G1570" s="31" t="s">
        <v>401</v>
      </c>
      <c r="H1570" s="31">
        <v>-2334.64</v>
      </c>
      <c r="I1570" s="31">
        <v>-373.54</v>
      </c>
      <c r="J1570" s="31">
        <v>-2708.18</v>
      </c>
      <c r="K1570" s="31">
        <v>-153.12</v>
      </c>
      <c r="L1570" s="31">
        <v>153.12</v>
      </c>
      <c r="M1570" s="31" t="s">
        <v>504</v>
      </c>
      <c r="N1570" s="31" t="s">
        <v>544</v>
      </c>
      <c r="P1570" s="65">
        <f t="shared" si="964"/>
        <v>30</v>
      </c>
      <c r="Q1570" t="str">
        <f t="shared" si="965"/>
        <v>Crédito</v>
      </c>
      <c r="R1570">
        <f t="shared" si="966"/>
        <v>18</v>
      </c>
      <c r="S1570">
        <f t="shared" si="967"/>
        <v>2</v>
      </c>
      <c r="T1570">
        <f t="shared" si="968"/>
        <v>2026</v>
      </c>
      <c r="U1570">
        <f t="shared" si="969"/>
        <v>19</v>
      </c>
      <c r="V1570">
        <f t="shared" si="970"/>
        <v>1</v>
      </c>
      <c r="W1570">
        <f t="shared" si="971"/>
        <v>2026</v>
      </c>
      <c r="X1570" s="59">
        <f t="shared" si="972"/>
        <v>2334.64</v>
      </c>
      <c r="Y1570" s="59">
        <f t="shared" si="973"/>
        <v>2708.18</v>
      </c>
      <c r="Z1570" t="str">
        <f t="shared" si="944"/>
        <v>Vigente</v>
      </c>
      <c r="AA1570" s="39">
        <v>46053</v>
      </c>
      <c r="AB1570" s="33">
        <f t="shared" si="974"/>
        <v>1</v>
      </c>
      <c r="AC1570" s="33">
        <f t="shared" si="975"/>
        <v>5</v>
      </c>
      <c r="AD1570" s="33">
        <f t="shared" si="945"/>
        <v>0</v>
      </c>
      <c r="AE1570" s="36">
        <f t="shared" si="946"/>
        <v>0</v>
      </c>
      <c r="AF1570" s="36">
        <f t="shared" si="947"/>
        <v>0</v>
      </c>
      <c r="AG1570" s="36">
        <f t="shared" si="948"/>
        <v>0</v>
      </c>
      <c r="AH1570" s="36">
        <f t="shared" si="949"/>
        <v>2334.64</v>
      </c>
    </row>
    <row r="1571" spans="1:34" x14ac:dyDescent="0.35">
      <c r="A1571" s="31" t="s">
        <v>1231</v>
      </c>
      <c r="B1571" s="31" t="s">
        <v>1232</v>
      </c>
      <c r="C1571" s="31" t="s">
        <v>547</v>
      </c>
      <c r="D1571" s="31" t="s">
        <v>1233</v>
      </c>
      <c r="E1571" s="30">
        <v>46041</v>
      </c>
      <c r="F1571" s="30">
        <v>46071</v>
      </c>
      <c r="G1571" s="31" t="s">
        <v>401</v>
      </c>
      <c r="H1571" s="31">
        <v>-7782.15</v>
      </c>
      <c r="I1571" s="31">
        <v>-1245.1400000000001</v>
      </c>
      <c r="J1571" s="31">
        <v>-9027.2900000000009</v>
      </c>
      <c r="K1571" s="31">
        <v>-510.4</v>
      </c>
      <c r="L1571" s="31">
        <v>510.4</v>
      </c>
      <c r="M1571" s="31" t="s">
        <v>504</v>
      </c>
      <c r="N1571" s="31" t="s">
        <v>544</v>
      </c>
      <c r="P1571" s="65">
        <f t="shared" si="964"/>
        <v>30</v>
      </c>
      <c r="Q1571" t="str">
        <f t="shared" si="965"/>
        <v>Crédito</v>
      </c>
      <c r="R1571">
        <f t="shared" si="966"/>
        <v>18</v>
      </c>
      <c r="S1571">
        <f t="shared" si="967"/>
        <v>2</v>
      </c>
      <c r="T1571">
        <f t="shared" si="968"/>
        <v>2026</v>
      </c>
      <c r="U1571">
        <f t="shared" si="969"/>
        <v>19</v>
      </c>
      <c r="V1571">
        <f t="shared" si="970"/>
        <v>1</v>
      </c>
      <c r="W1571">
        <f t="shared" si="971"/>
        <v>2026</v>
      </c>
      <c r="X1571" s="59">
        <f t="shared" si="972"/>
        <v>7782.15</v>
      </c>
      <c r="Y1571" s="59">
        <f t="shared" si="973"/>
        <v>9027.2900000000009</v>
      </c>
      <c r="Z1571" t="str">
        <f t="shared" si="944"/>
        <v>Vigente</v>
      </c>
      <c r="AA1571" s="39">
        <v>46053</v>
      </c>
      <c r="AB1571" s="33">
        <f t="shared" si="974"/>
        <v>1</v>
      </c>
      <c r="AC1571" s="33">
        <f t="shared" si="975"/>
        <v>5</v>
      </c>
      <c r="AD1571" s="33">
        <f t="shared" si="945"/>
        <v>0</v>
      </c>
      <c r="AE1571" s="36">
        <f t="shared" si="946"/>
        <v>0</v>
      </c>
      <c r="AF1571" s="36">
        <f t="shared" si="947"/>
        <v>0</v>
      </c>
      <c r="AG1571" s="36">
        <f t="shared" si="948"/>
        <v>0</v>
      </c>
      <c r="AH1571" s="36">
        <f t="shared" si="949"/>
        <v>7782.15</v>
      </c>
    </row>
    <row r="1572" spans="1:34" x14ac:dyDescent="0.35">
      <c r="A1572" s="31" t="s">
        <v>1234</v>
      </c>
      <c r="B1572" s="31" t="s">
        <v>1235</v>
      </c>
      <c r="C1572" s="31" t="s">
        <v>834</v>
      </c>
      <c r="D1572" s="31" t="s">
        <v>1236</v>
      </c>
      <c r="E1572" s="30">
        <v>46035</v>
      </c>
      <c r="F1572" s="30">
        <v>46065</v>
      </c>
      <c r="G1572" s="31" t="s">
        <v>401</v>
      </c>
      <c r="H1572" s="31">
        <v>-32233.5</v>
      </c>
      <c r="I1572" s="31">
        <v>-5157.3599999999997</v>
      </c>
      <c r="J1572" s="31">
        <v>-37390.86</v>
      </c>
      <c r="K1572" s="31">
        <v>-2088</v>
      </c>
      <c r="L1572" s="31">
        <v>2088</v>
      </c>
      <c r="M1572" s="31" t="s">
        <v>504</v>
      </c>
      <c r="N1572" s="31" t="s">
        <v>544</v>
      </c>
      <c r="P1572" s="65">
        <f t="shared" si="964"/>
        <v>30</v>
      </c>
      <c r="Q1572" t="str">
        <f t="shared" si="965"/>
        <v>Crédito</v>
      </c>
      <c r="R1572">
        <f t="shared" si="966"/>
        <v>12</v>
      </c>
      <c r="S1572">
        <f t="shared" si="967"/>
        <v>2</v>
      </c>
      <c r="T1572">
        <f t="shared" si="968"/>
        <v>2026</v>
      </c>
      <c r="U1572">
        <f t="shared" si="969"/>
        <v>13</v>
      </c>
      <c r="V1572">
        <f t="shared" si="970"/>
        <v>1</v>
      </c>
      <c r="W1572">
        <f t="shared" si="971"/>
        <v>2026</v>
      </c>
      <c r="X1572" s="59">
        <f t="shared" si="972"/>
        <v>32233.5</v>
      </c>
      <c r="Y1572" s="59">
        <f t="shared" si="973"/>
        <v>37390.86</v>
      </c>
      <c r="Z1572" t="str">
        <f t="shared" si="944"/>
        <v>Vigente</v>
      </c>
      <c r="AA1572" s="39">
        <v>46053</v>
      </c>
      <c r="AB1572" s="33">
        <f t="shared" si="974"/>
        <v>1</v>
      </c>
      <c r="AC1572" s="33">
        <f t="shared" si="975"/>
        <v>5</v>
      </c>
      <c r="AD1572" s="33">
        <f t="shared" si="945"/>
        <v>0</v>
      </c>
      <c r="AE1572" s="36">
        <f t="shared" si="946"/>
        <v>0</v>
      </c>
      <c r="AF1572" s="36">
        <f t="shared" si="947"/>
        <v>0</v>
      </c>
      <c r="AG1572" s="36">
        <f t="shared" si="948"/>
        <v>0</v>
      </c>
      <c r="AH1572" s="36">
        <f t="shared" si="949"/>
        <v>32233.5</v>
      </c>
    </row>
    <row r="1573" spans="1:34" x14ac:dyDescent="0.35">
      <c r="A1573" s="31" t="s">
        <v>1237</v>
      </c>
      <c r="B1573" s="31" t="s">
        <v>1238</v>
      </c>
      <c r="C1573" s="31" t="s">
        <v>830</v>
      </c>
      <c r="D1573" s="31" t="s">
        <v>1239</v>
      </c>
      <c r="E1573" s="30">
        <v>46036</v>
      </c>
      <c r="F1573" s="30">
        <v>46066</v>
      </c>
      <c r="G1573" s="31" t="s">
        <v>401</v>
      </c>
      <c r="H1573" s="31">
        <v>-30798.15</v>
      </c>
      <c r="I1573" s="31">
        <v>-4927.7</v>
      </c>
      <c r="J1573" s="31">
        <v>-35725.85</v>
      </c>
      <c r="K1573" s="31">
        <v>-2001</v>
      </c>
      <c r="L1573" s="31">
        <v>2001</v>
      </c>
      <c r="M1573" s="31" t="s">
        <v>504</v>
      </c>
      <c r="N1573" s="31" t="s">
        <v>544</v>
      </c>
      <c r="P1573" s="65">
        <f t="shared" si="964"/>
        <v>30</v>
      </c>
      <c r="Q1573" t="str">
        <f t="shared" si="965"/>
        <v>Crédito</v>
      </c>
      <c r="R1573">
        <f t="shared" si="966"/>
        <v>13</v>
      </c>
      <c r="S1573">
        <f t="shared" si="967"/>
        <v>2</v>
      </c>
      <c r="T1573">
        <f t="shared" si="968"/>
        <v>2026</v>
      </c>
      <c r="U1573">
        <f t="shared" si="969"/>
        <v>14</v>
      </c>
      <c r="V1573">
        <f t="shared" si="970"/>
        <v>1</v>
      </c>
      <c r="W1573">
        <f t="shared" si="971"/>
        <v>2026</v>
      </c>
      <c r="X1573" s="59">
        <f t="shared" si="972"/>
        <v>30798.15</v>
      </c>
      <c r="Y1573" s="59">
        <f t="shared" si="973"/>
        <v>35725.85</v>
      </c>
      <c r="Z1573" t="str">
        <f t="shared" si="944"/>
        <v>Vigente</v>
      </c>
      <c r="AA1573" s="39">
        <v>46053</v>
      </c>
      <c r="AB1573" s="33">
        <f t="shared" si="974"/>
        <v>1</v>
      </c>
      <c r="AC1573" s="33">
        <f t="shared" si="975"/>
        <v>5</v>
      </c>
      <c r="AD1573" s="33">
        <f t="shared" si="945"/>
        <v>0</v>
      </c>
      <c r="AE1573" s="36">
        <f t="shared" si="946"/>
        <v>0</v>
      </c>
      <c r="AF1573" s="36">
        <f t="shared" si="947"/>
        <v>0</v>
      </c>
      <c r="AG1573" s="36">
        <f t="shared" si="948"/>
        <v>0</v>
      </c>
      <c r="AH1573" s="36">
        <f t="shared" si="949"/>
        <v>30798.15</v>
      </c>
    </row>
    <row r="1574" spans="1:34" x14ac:dyDescent="0.35">
      <c r="A1574" s="31" t="s">
        <v>1240</v>
      </c>
      <c r="B1574" s="31" t="s">
        <v>1241</v>
      </c>
      <c r="C1574" s="31" t="s">
        <v>546</v>
      </c>
      <c r="D1574" s="31" t="s">
        <v>1242</v>
      </c>
      <c r="E1574" s="30">
        <v>46037</v>
      </c>
      <c r="F1574" s="30">
        <v>46067</v>
      </c>
      <c r="G1574" s="31" t="s">
        <v>395</v>
      </c>
      <c r="H1574" s="31">
        <v>-33200</v>
      </c>
      <c r="I1574" s="31">
        <v>-5312</v>
      </c>
      <c r="J1574" s="31">
        <v>-38512</v>
      </c>
      <c r="K1574" s="31">
        <v>-38512</v>
      </c>
      <c r="L1574" s="31">
        <v>38512</v>
      </c>
      <c r="M1574" s="31" t="s">
        <v>504</v>
      </c>
      <c r="N1574" s="31" t="s">
        <v>544</v>
      </c>
      <c r="P1574" s="65">
        <f t="shared" si="964"/>
        <v>30</v>
      </c>
      <c r="Q1574" t="str">
        <f t="shared" si="965"/>
        <v>Crédito</v>
      </c>
      <c r="R1574">
        <f t="shared" si="966"/>
        <v>14</v>
      </c>
      <c r="S1574">
        <f t="shared" si="967"/>
        <v>2</v>
      </c>
      <c r="T1574">
        <f t="shared" si="968"/>
        <v>2026</v>
      </c>
      <c r="U1574">
        <f t="shared" si="969"/>
        <v>15</v>
      </c>
      <c r="V1574">
        <f t="shared" si="970"/>
        <v>1</v>
      </c>
      <c r="W1574">
        <f t="shared" si="971"/>
        <v>2026</v>
      </c>
      <c r="X1574" s="59">
        <f t="shared" si="972"/>
        <v>33200</v>
      </c>
      <c r="Y1574" s="59">
        <f t="shared" si="973"/>
        <v>38512</v>
      </c>
      <c r="Z1574" t="str">
        <f t="shared" si="944"/>
        <v>Vigente</v>
      </c>
      <c r="AA1574" s="39">
        <v>46053</v>
      </c>
      <c r="AB1574" s="33">
        <f t="shared" si="974"/>
        <v>1</v>
      </c>
      <c r="AC1574" s="33">
        <f t="shared" si="975"/>
        <v>5</v>
      </c>
      <c r="AD1574" s="33">
        <f t="shared" si="945"/>
        <v>0</v>
      </c>
      <c r="AE1574" s="36">
        <f t="shared" si="946"/>
        <v>0</v>
      </c>
      <c r="AF1574" s="36">
        <f t="shared" si="947"/>
        <v>0</v>
      </c>
      <c r="AG1574" s="36">
        <f t="shared" si="948"/>
        <v>0</v>
      </c>
      <c r="AH1574" s="36">
        <f t="shared" si="949"/>
        <v>33200</v>
      </c>
    </row>
    <row r="1575" spans="1:34" x14ac:dyDescent="0.35">
      <c r="A1575" s="31" t="s">
        <v>1243</v>
      </c>
      <c r="B1575" s="31" t="s">
        <v>1244</v>
      </c>
      <c r="C1575" s="31" t="s">
        <v>546</v>
      </c>
      <c r="D1575" s="31" t="s">
        <v>1245</v>
      </c>
      <c r="E1575" s="30">
        <v>46037</v>
      </c>
      <c r="F1575" s="30">
        <v>46067</v>
      </c>
      <c r="G1575" s="31" t="s">
        <v>401</v>
      </c>
      <c r="H1575" s="31">
        <v>-108432.44</v>
      </c>
      <c r="I1575" s="31">
        <v>-17349.189999999999</v>
      </c>
      <c r="J1575" s="31">
        <v>-125781.63</v>
      </c>
      <c r="K1575" s="31">
        <v>-7059.76</v>
      </c>
      <c r="L1575" s="31">
        <v>7059.76</v>
      </c>
      <c r="M1575" s="31" t="s">
        <v>504</v>
      </c>
      <c r="N1575" s="31" t="s">
        <v>544</v>
      </c>
      <c r="P1575" s="65">
        <f t="shared" si="964"/>
        <v>30</v>
      </c>
      <c r="Q1575" t="str">
        <f t="shared" si="965"/>
        <v>Crédito</v>
      </c>
      <c r="R1575">
        <f t="shared" si="966"/>
        <v>14</v>
      </c>
      <c r="S1575">
        <f t="shared" si="967"/>
        <v>2</v>
      </c>
      <c r="T1575">
        <f t="shared" si="968"/>
        <v>2026</v>
      </c>
      <c r="U1575">
        <f t="shared" si="969"/>
        <v>15</v>
      </c>
      <c r="V1575">
        <f t="shared" si="970"/>
        <v>1</v>
      </c>
      <c r="W1575">
        <f t="shared" si="971"/>
        <v>2026</v>
      </c>
      <c r="X1575" s="59">
        <f t="shared" si="972"/>
        <v>108432.44</v>
      </c>
      <c r="Y1575" s="59">
        <f t="shared" si="973"/>
        <v>125781.63</v>
      </c>
      <c r="Z1575" t="str">
        <f t="shared" si="944"/>
        <v>Vigente</v>
      </c>
      <c r="AA1575" s="39">
        <v>46053</v>
      </c>
      <c r="AB1575" s="33">
        <f t="shared" si="974"/>
        <v>1</v>
      </c>
      <c r="AC1575" s="33">
        <f t="shared" si="975"/>
        <v>5</v>
      </c>
      <c r="AD1575" s="33">
        <f t="shared" si="945"/>
        <v>0</v>
      </c>
      <c r="AE1575" s="36">
        <f t="shared" si="946"/>
        <v>0</v>
      </c>
      <c r="AF1575" s="36">
        <f t="shared" si="947"/>
        <v>0</v>
      </c>
      <c r="AG1575" s="36">
        <f t="shared" si="948"/>
        <v>0</v>
      </c>
      <c r="AH1575" s="36">
        <f t="shared" si="949"/>
        <v>108432.44</v>
      </c>
    </row>
    <row r="1576" spans="1:34" x14ac:dyDescent="0.35">
      <c r="A1576" s="31" t="s">
        <v>1246</v>
      </c>
      <c r="B1576" s="31" t="s">
        <v>1247</v>
      </c>
      <c r="C1576" s="31" t="s">
        <v>400</v>
      </c>
      <c r="D1576" s="31" t="s">
        <v>1248</v>
      </c>
      <c r="E1576" s="30">
        <v>46037</v>
      </c>
      <c r="F1576" s="30">
        <v>46067</v>
      </c>
      <c r="G1576" s="31" t="s">
        <v>401</v>
      </c>
      <c r="H1576" s="31">
        <v>-855.2</v>
      </c>
      <c r="I1576" s="31">
        <v>-136.83000000000001</v>
      </c>
      <c r="J1576" s="31">
        <v>-992.03</v>
      </c>
      <c r="K1576" s="31">
        <v>-55.68</v>
      </c>
      <c r="L1576" s="31">
        <v>55.68</v>
      </c>
      <c r="M1576" s="31" t="s">
        <v>504</v>
      </c>
      <c r="N1576" s="31" t="s">
        <v>544</v>
      </c>
      <c r="P1576" s="65">
        <f t="shared" si="964"/>
        <v>30</v>
      </c>
      <c r="Q1576" t="str">
        <f t="shared" si="965"/>
        <v>Crédito</v>
      </c>
      <c r="R1576">
        <f t="shared" si="966"/>
        <v>14</v>
      </c>
      <c r="S1576">
        <f t="shared" si="967"/>
        <v>2</v>
      </c>
      <c r="T1576">
        <f t="shared" si="968"/>
        <v>2026</v>
      </c>
      <c r="U1576">
        <f t="shared" si="969"/>
        <v>15</v>
      </c>
      <c r="V1576">
        <f t="shared" si="970"/>
        <v>1</v>
      </c>
      <c r="W1576">
        <f t="shared" si="971"/>
        <v>2026</v>
      </c>
      <c r="X1576" s="59">
        <f t="shared" si="972"/>
        <v>855.2</v>
      </c>
      <c r="Y1576" s="59">
        <f t="shared" si="973"/>
        <v>992.03</v>
      </c>
      <c r="Z1576" t="str">
        <f t="shared" si="944"/>
        <v>Vigente</v>
      </c>
      <c r="AA1576" s="39">
        <v>46053</v>
      </c>
      <c r="AB1576" s="33">
        <f t="shared" si="974"/>
        <v>1</v>
      </c>
      <c r="AC1576" s="33">
        <f t="shared" si="975"/>
        <v>5</v>
      </c>
      <c r="AD1576" s="33">
        <f t="shared" si="945"/>
        <v>0</v>
      </c>
      <c r="AE1576" s="36">
        <f t="shared" si="946"/>
        <v>0</v>
      </c>
      <c r="AF1576" s="36">
        <f t="shared" si="947"/>
        <v>0</v>
      </c>
      <c r="AG1576" s="36">
        <f t="shared" si="948"/>
        <v>0</v>
      </c>
      <c r="AH1576" s="36">
        <f t="shared" si="949"/>
        <v>855.2</v>
      </c>
    </row>
    <row r="1577" spans="1:34" x14ac:dyDescent="0.35">
      <c r="A1577" s="31" t="s">
        <v>1252</v>
      </c>
      <c r="B1577" s="31" t="s">
        <v>1253</v>
      </c>
      <c r="C1577" s="31" t="s">
        <v>834</v>
      </c>
      <c r="D1577" s="31" t="s">
        <v>1254</v>
      </c>
      <c r="E1577" s="30">
        <v>46035</v>
      </c>
      <c r="F1577" s="30">
        <v>46065</v>
      </c>
      <c r="G1577" s="31" t="s">
        <v>401</v>
      </c>
      <c r="H1577" s="31">
        <v>-32233.5</v>
      </c>
      <c r="I1577" s="31">
        <v>-5157.3599999999997</v>
      </c>
      <c r="J1577" s="31">
        <v>-37390.86</v>
      </c>
      <c r="K1577" s="31">
        <v>-2088</v>
      </c>
      <c r="L1577" s="31">
        <v>2088</v>
      </c>
      <c r="M1577" s="31" t="s">
        <v>504</v>
      </c>
      <c r="N1577" s="31" t="s">
        <v>544</v>
      </c>
      <c r="P1577" s="65">
        <f t="shared" si="964"/>
        <v>30</v>
      </c>
      <c r="Q1577" t="str">
        <f t="shared" si="965"/>
        <v>Crédito</v>
      </c>
      <c r="R1577">
        <f t="shared" si="966"/>
        <v>12</v>
      </c>
      <c r="S1577">
        <f t="shared" si="967"/>
        <v>2</v>
      </c>
      <c r="T1577">
        <f t="shared" si="968"/>
        <v>2026</v>
      </c>
      <c r="U1577">
        <f t="shared" si="969"/>
        <v>13</v>
      </c>
      <c r="V1577">
        <f t="shared" si="970"/>
        <v>1</v>
      </c>
      <c r="W1577">
        <f t="shared" si="971"/>
        <v>2026</v>
      </c>
      <c r="X1577" s="59">
        <f t="shared" si="972"/>
        <v>32233.5</v>
      </c>
      <c r="Y1577" s="59">
        <f t="shared" si="973"/>
        <v>37390.86</v>
      </c>
      <c r="Z1577" t="str">
        <f t="shared" si="944"/>
        <v>Vigente</v>
      </c>
      <c r="AA1577" s="39">
        <v>46053</v>
      </c>
      <c r="AB1577" s="33">
        <f t="shared" si="974"/>
        <v>1</v>
      </c>
      <c r="AC1577" s="33">
        <f t="shared" si="975"/>
        <v>5</v>
      </c>
      <c r="AD1577" s="33">
        <f t="shared" si="945"/>
        <v>0</v>
      </c>
      <c r="AE1577" s="36">
        <f t="shared" si="946"/>
        <v>0</v>
      </c>
      <c r="AF1577" s="36">
        <f t="shared" si="947"/>
        <v>0</v>
      </c>
      <c r="AG1577" s="36">
        <f t="shared" si="948"/>
        <v>0</v>
      </c>
      <c r="AH1577" s="36">
        <f t="shared" si="949"/>
        <v>32233.5</v>
      </c>
    </row>
    <row r="1578" spans="1:34" x14ac:dyDescent="0.35">
      <c r="A1578" s="31" t="s">
        <v>1255</v>
      </c>
      <c r="B1578" s="31" t="s">
        <v>1256</v>
      </c>
      <c r="C1578" s="31" t="s">
        <v>548</v>
      </c>
      <c r="D1578" s="31" t="s">
        <v>1257</v>
      </c>
      <c r="E1578" s="30">
        <v>46034</v>
      </c>
      <c r="F1578" s="30">
        <v>46054</v>
      </c>
      <c r="G1578" s="31" t="s">
        <v>395</v>
      </c>
      <c r="H1578" s="31">
        <v>-31500</v>
      </c>
      <c r="I1578" s="31">
        <v>-5040</v>
      </c>
      <c r="J1578" s="31">
        <v>-36540</v>
      </c>
      <c r="K1578" s="31">
        <v>-36540</v>
      </c>
      <c r="L1578" s="31">
        <v>36540</v>
      </c>
      <c r="M1578" s="31" t="s">
        <v>504</v>
      </c>
      <c r="N1578" s="31" t="s">
        <v>544</v>
      </c>
      <c r="P1578" s="65">
        <f t="shared" si="964"/>
        <v>20</v>
      </c>
      <c r="Q1578" t="str">
        <f t="shared" si="965"/>
        <v>Crédito</v>
      </c>
      <c r="R1578">
        <f t="shared" si="966"/>
        <v>1</v>
      </c>
      <c r="S1578">
        <f t="shared" si="967"/>
        <v>2</v>
      </c>
      <c r="T1578">
        <f t="shared" si="968"/>
        <v>2026</v>
      </c>
      <c r="U1578">
        <f t="shared" si="969"/>
        <v>12</v>
      </c>
      <c r="V1578">
        <f t="shared" si="970"/>
        <v>1</v>
      </c>
      <c r="W1578">
        <f t="shared" si="971"/>
        <v>2026</v>
      </c>
      <c r="X1578" s="59">
        <f t="shared" si="972"/>
        <v>31500</v>
      </c>
      <c r="Y1578" s="59">
        <f t="shared" si="973"/>
        <v>36540</v>
      </c>
      <c r="Z1578" t="str">
        <f t="shared" si="944"/>
        <v>Vigente</v>
      </c>
      <c r="AA1578" s="39">
        <v>46053</v>
      </c>
      <c r="AB1578" s="33">
        <f t="shared" si="974"/>
        <v>1</v>
      </c>
      <c r="AC1578" s="33">
        <f t="shared" si="975"/>
        <v>5</v>
      </c>
      <c r="AD1578" s="33">
        <f t="shared" si="945"/>
        <v>0</v>
      </c>
      <c r="AE1578" s="36">
        <f t="shared" si="946"/>
        <v>0</v>
      </c>
      <c r="AF1578" s="36">
        <f t="shared" si="947"/>
        <v>0</v>
      </c>
      <c r="AG1578" s="36">
        <f t="shared" si="948"/>
        <v>0</v>
      </c>
      <c r="AH1578" s="36">
        <f t="shared" si="949"/>
        <v>31500</v>
      </c>
    </row>
    <row r="1579" spans="1:34" x14ac:dyDescent="0.35">
      <c r="A1579" s="31" t="s">
        <v>1167</v>
      </c>
      <c r="B1579" s="31" t="s">
        <v>1168</v>
      </c>
      <c r="C1579" s="31" t="s">
        <v>548</v>
      </c>
      <c r="D1579" s="31" t="s">
        <v>1169</v>
      </c>
      <c r="E1579" s="30">
        <v>46034</v>
      </c>
      <c r="F1579" s="30">
        <v>46054</v>
      </c>
      <c r="G1579" s="31" t="s">
        <v>395</v>
      </c>
      <c r="H1579" s="31">
        <v>-31500</v>
      </c>
      <c r="I1579" s="31">
        <v>-5040</v>
      </c>
      <c r="J1579" s="31">
        <v>-36540</v>
      </c>
      <c r="K1579" s="31">
        <v>-36540</v>
      </c>
      <c r="L1579" s="31">
        <v>36540</v>
      </c>
      <c r="M1579" s="31" t="s">
        <v>504</v>
      </c>
      <c r="N1579" s="31" t="s">
        <v>544</v>
      </c>
      <c r="P1579" s="65">
        <f t="shared" si="964"/>
        <v>20</v>
      </c>
      <c r="Q1579" t="str">
        <f t="shared" si="965"/>
        <v>Crédito</v>
      </c>
      <c r="R1579">
        <f t="shared" si="966"/>
        <v>1</v>
      </c>
      <c r="S1579">
        <f t="shared" si="967"/>
        <v>2</v>
      </c>
      <c r="T1579">
        <f t="shared" si="968"/>
        <v>2026</v>
      </c>
      <c r="U1579">
        <f t="shared" si="969"/>
        <v>12</v>
      </c>
      <c r="V1579">
        <f t="shared" si="970"/>
        <v>1</v>
      </c>
      <c r="W1579">
        <f t="shared" si="971"/>
        <v>2026</v>
      </c>
      <c r="X1579" s="59">
        <f t="shared" si="972"/>
        <v>31500</v>
      </c>
      <c r="Y1579" s="59">
        <f t="shared" si="973"/>
        <v>36540</v>
      </c>
      <c r="Z1579" t="str">
        <f t="shared" si="944"/>
        <v>Vigente</v>
      </c>
      <c r="AA1579" s="39">
        <v>46053</v>
      </c>
      <c r="AB1579" s="33">
        <f t="shared" si="974"/>
        <v>1</v>
      </c>
      <c r="AC1579" s="33">
        <f t="shared" si="975"/>
        <v>5</v>
      </c>
      <c r="AD1579" s="33">
        <f t="shared" si="945"/>
        <v>0</v>
      </c>
      <c r="AE1579" s="36">
        <f t="shared" si="946"/>
        <v>0</v>
      </c>
      <c r="AF1579" s="36">
        <f t="shared" si="947"/>
        <v>0</v>
      </c>
      <c r="AG1579" s="36">
        <f t="shared" si="948"/>
        <v>0</v>
      </c>
      <c r="AH1579" s="36">
        <f t="shared" si="949"/>
        <v>31500</v>
      </c>
    </row>
    <row r="1580" spans="1:34" x14ac:dyDescent="0.35">
      <c r="A1580" s="31" t="s">
        <v>1175</v>
      </c>
      <c r="B1580" s="31" t="s">
        <v>1176</v>
      </c>
      <c r="C1580" s="31" t="s">
        <v>562</v>
      </c>
      <c r="D1580" s="31" t="s">
        <v>1177</v>
      </c>
      <c r="E1580" s="30">
        <v>46028</v>
      </c>
      <c r="F1580" s="30">
        <v>46058</v>
      </c>
      <c r="G1580" s="31" t="s">
        <v>401</v>
      </c>
      <c r="H1580" s="31">
        <v>-339919.5</v>
      </c>
      <c r="I1580" s="31">
        <v>-54387.12</v>
      </c>
      <c r="J1580" s="31">
        <v>-394306.62</v>
      </c>
      <c r="K1580" s="31">
        <v>-22040</v>
      </c>
      <c r="L1580" s="31">
        <v>22040</v>
      </c>
      <c r="M1580" s="31" t="s">
        <v>504</v>
      </c>
      <c r="N1580" s="31" t="s">
        <v>544</v>
      </c>
      <c r="P1580" s="65">
        <f t="shared" si="964"/>
        <v>30</v>
      </c>
      <c r="Q1580" t="str">
        <f t="shared" si="965"/>
        <v>Crédito</v>
      </c>
      <c r="R1580">
        <f t="shared" si="966"/>
        <v>5</v>
      </c>
      <c r="S1580">
        <f t="shared" si="967"/>
        <v>2</v>
      </c>
      <c r="T1580">
        <f t="shared" si="968"/>
        <v>2026</v>
      </c>
      <c r="U1580">
        <f t="shared" si="969"/>
        <v>6</v>
      </c>
      <c r="V1580">
        <f t="shared" si="970"/>
        <v>1</v>
      </c>
      <c r="W1580">
        <f t="shared" si="971"/>
        <v>2026</v>
      </c>
      <c r="X1580" s="59">
        <f t="shared" si="972"/>
        <v>339919.5</v>
      </c>
      <c r="Y1580" s="59">
        <f t="shared" si="973"/>
        <v>394306.62</v>
      </c>
      <c r="Z1580" t="str">
        <f t="shared" si="944"/>
        <v>Vigente</v>
      </c>
      <c r="AA1580" s="39">
        <v>46053</v>
      </c>
      <c r="AB1580" s="33">
        <f t="shared" si="974"/>
        <v>1</v>
      </c>
      <c r="AC1580" s="33">
        <f t="shared" si="975"/>
        <v>5</v>
      </c>
      <c r="AD1580" s="33">
        <f t="shared" si="945"/>
        <v>0</v>
      </c>
      <c r="AE1580" s="36">
        <f t="shared" si="946"/>
        <v>0</v>
      </c>
      <c r="AF1580" s="36">
        <f t="shared" si="947"/>
        <v>0</v>
      </c>
      <c r="AG1580" s="36">
        <f t="shared" si="948"/>
        <v>0</v>
      </c>
      <c r="AH1580" s="36">
        <f t="shared" si="949"/>
        <v>339919.5</v>
      </c>
    </row>
    <row r="1581" spans="1:34" x14ac:dyDescent="0.35">
      <c r="A1581" s="31" t="s">
        <v>1178</v>
      </c>
      <c r="B1581" s="31" t="s">
        <v>1179</v>
      </c>
      <c r="C1581" s="31" t="s">
        <v>834</v>
      </c>
      <c r="D1581" s="31" t="s">
        <v>1180</v>
      </c>
      <c r="E1581" s="30">
        <v>46036</v>
      </c>
      <c r="F1581" s="30">
        <v>46066</v>
      </c>
      <c r="G1581" s="31" t="s">
        <v>401</v>
      </c>
      <c r="H1581" s="31">
        <v>-64274.400000000001</v>
      </c>
      <c r="I1581" s="31">
        <v>-10283.9</v>
      </c>
      <c r="J1581" s="31">
        <v>-74558.3</v>
      </c>
      <c r="K1581" s="31">
        <v>-4176</v>
      </c>
      <c r="L1581" s="31">
        <v>4176</v>
      </c>
      <c r="M1581" s="31" t="s">
        <v>504</v>
      </c>
      <c r="N1581" s="31" t="s">
        <v>544</v>
      </c>
      <c r="P1581" s="65">
        <f t="shared" si="964"/>
        <v>30</v>
      </c>
      <c r="Q1581" t="str">
        <f t="shared" si="965"/>
        <v>Crédito</v>
      </c>
      <c r="R1581">
        <f t="shared" si="966"/>
        <v>13</v>
      </c>
      <c r="S1581">
        <f t="shared" si="967"/>
        <v>2</v>
      </c>
      <c r="T1581">
        <f t="shared" si="968"/>
        <v>2026</v>
      </c>
      <c r="U1581">
        <f t="shared" si="969"/>
        <v>14</v>
      </c>
      <c r="V1581">
        <f t="shared" si="970"/>
        <v>1</v>
      </c>
      <c r="W1581">
        <f t="shared" si="971"/>
        <v>2026</v>
      </c>
      <c r="X1581" s="59">
        <f t="shared" si="972"/>
        <v>64274.400000000001</v>
      </c>
      <c r="Y1581" s="59">
        <f t="shared" si="973"/>
        <v>74558.3</v>
      </c>
      <c r="Z1581" t="str">
        <f t="shared" si="944"/>
        <v>Vigente</v>
      </c>
      <c r="AA1581" s="39">
        <v>46053</v>
      </c>
      <c r="AB1581" s="33">
        <f t="shared" si="974"/>
        <v>1</v>
      </c>
      <c r="AC1581" s="33">
        <f t="shared" si="975"/>
        <v>5</v>
      </c>
      <c r="AD1581" s="33">
        <f t="shared" si="945"/>
        <v>0</v>
      </c>
      <c r="AE1581" s="36">
        <f t="shared" si="946"/>
        <v>0</v>
      </c>
      <c r="AF1581" s="36">
        <f t="shared" si="947"/>
        <v>0</v>
      </c>
      <c r="AG1581" s="36">
        <f t="shared" si="948"/>
        <v>0</v>
      </c>
      <c r="AH1581" s="36">
        <f t="shared" si="949"/>
        <v>64274.400000000001</v>
      </c>
    </row>
    <row r="1582" spans="1:34" x14ac:dyDescent="0.35">
      <c r="A1582" s="31" t="s">
        <v>1181</v>
      </c>
      <c r="B1582" s="31" t="s">
        <v>1182</v>
      </c>
      <c r="C1582" s="31" t="s">
        <v>1183</v>
      </c>
      <c r="D1582" s="31" t="s">
        <v>1184</v>
      </c>
      <c r="E1582" s="30">
        <v>46034</v>
      </c>
      <c r="F1582" s="30">
        <v>46064</v>
      </c>
      <c r="G1582" s="31" t="s">
        <v>401</v>
      </c>
      <c r="H1582" s="31">
        <v>-39565.24</v>
      </c>
      <c r="I1582" s="31">
        <v>-6330.44</v>
      </c>
      <c r="J1582" s="31">
        <v>-45895.68</v>
      </c>
      <c r="K1582" s="31">
        <v>-2552</v>
      </c>
      <c r="L1582" s="31">
        <v>2552</v>
      </c>
      <c r="M1582" s="31" t="s">
        <v>504</v>
      </c>
      <c r="N1582" s="31" t="s">
        <v>544</v>
      </c>
      <c r="P1582" s="65">
        <f t="shared" si="964"/>
        <v>30</v>
      </c>
      <c r="Q1582" t="str">
        <f t="shared" si="965"/>
        <v>Crédito</v>
      </c>
      <c r="R1582">
        <f t="shared" si="966"/>
        <v>11</v>
      </c>
      <c r="S1582">
        <f t="shared" si="967"/>
        <v>2</v>
      </c>
      <c r="T1582">
        <f t="shared" si="968"/>
        <v>2026</v>
      </c>
      <c r="U1582">
        <f t="shared" si="969"/>
        <v>12</v>
      </c>
      <c r="V1582">
        <f t="shared" si="970"/>
        <v>1</v>
      </c>
      <c r="W1582">
        <f t="shared" si="971"/>
        <v>2026</v>
      </c>
      <c r="X1582" s="59">
        <f t="shared" si="972"/>
        <v>39565.24</v>
      </c>
      <c r="Y1582" s="59">
        <f t="shared" si="973"/>
        <v>45895.68</v>
      </c>
      <c r="Z1582" t="str">
        <f t="shared" si="944"/>
        <v>Vigente</v>
      </c>
      <c r="AA1582" s="39">
        <v>46053</v>
      </c>
      <c r="AB1582" s="33">
        <f t="shared" si="974"/>
        <v>1</v>
      </c>
      <c r="AC1582" s="33">
        <f t="shared" si="975"/>
        <v>5</v>
      </c>
      <c r="AD1582" s="33">
        <f t="shared" si="945"/>
        <v>0</v>
      </c>
      <c r="AE1582" s="36">
        <f t="shared" si="946"/>
        <v>0</v>
      </c>
      <c r="AF1582" s="36">
        <f t="shared" si="947"/>
        <v>0</v>
      </c>
      <c r="AG1582" s="36">
        <f t="shared" si="948"/>
        <v>0</v>
      </c>
      <c r="AH1582" s="36">
        <f t="shared" si="949"/>
        <v>39565.24</v>
      </c>
    </row>
    <row r="1583" spans="1:34" x14ac:dyDescent="0.35">
      <c r="A1583" s="31" t="s">
        <v>1114</v>
      </c>
      <c r="B1583" s="31" t="s">
        <v>1115</v>
      </c>
      <c r="C1583" s="31" t="s">
        <v>801</v>
      </c>
      <c r="D1583" s="31" t="s">
        <v>1116</v>
      </c>
      <c r="E1583" s="30">
        <v>46024</v>
      </c>
      <c r="F1583" s="30">
        <v>46054</v>
      </c>
      <c r="G1583" s="31" t="s">
        <v>395</v>
      </c>
      <c r="H1583" s="31">
        <v>-30240</v>
      </c>
      <c r="I1583" s="31">
        <v>-4838.3999999999996</v>
      </c>
      <c r="J1583" s="31">
        <v>-35078.400000000001</v>
      </c>
      <c r="K1583" s="31">
        <v>-35078.400000000001</v>
      </c>
      <c r="L1583" s="31">
        <v>35078.400000000001</v>
      </c>
      <c r="M1583" s="31" t="s">
        <v>504</v>
      </c>
      <c r="N1583" s="31" t="s">
        <v>544</v>
      </c>
      <c r="P1583" s="65">
        <f t="shared" si="964"/>
        <v>30</v>
      </c>
      <c r="Q1583" t="str">
        <f t="shared" si="965"/>
        <v>Crédito</v>
      </c>
      <c r="R1583">
        <f t="shared" si="966"/>
        <v>1</v>
      </c>
      <c r="S1583">
        <f t="shared" si="967"/>
        <v>2</v>
      </c>
      <c r="T1583">
        <f t="shared" si="968"/>
        <v>2026</v>
      </c>
      <c r="U1583">
        <f t="shared" si="969"/>
        <v>2</v>
      </c>
      <c r="V1583">
        <f t="shared" si="970"/>
        <v>1</v>
      </c>
      <c r="W1583">
        <f t="shared" si="971"/>
        <v>2026</v>
      </c>
      <c r="X1583" s="59">
        <f t="shared" si="972"/>
        <v>30240</v>
      </c>
      <c r="Y1583" s="59">
        <f t="shared" si="973"/>
        <v>35078.400000000001</v>
      </c>
      <c r="Z1583" t="str">
        <f t="shared" si="944"/>
        <v>Vigente</v>
      </c>
      <c r="AA1583" s="39">
        <v>46053</v>
      </c>
      <c r="AB1583" s="33">
        <f t="shared" si="974"/>
        <v>1</v>
      </c>
      <c r="AC1583" s="33">
        <f t="shared" si="975"/>
        <v>5</v>
      </c>
      <c r="AD1583" s="33">
        <f t="shared" si="945"/>
        <v>0</v>
      </c>
      <c r="AE1583" s="36">
        <f t="shared" si="946"/>
        <v>0</v>
      </c>
      <c r="AF1583" s="36">
        <f t="shared" si="947"/>
        <v>0</v>
      </c>
      <c r="AG1583" s="36">
        <f t="shared" si="948"/>
        <v>0</v>
      </c>
      <c r="AH1583" s="36">
        <f t="shared" si="949"/>
        <v>30240</v>
      </c>
    </row>
    <row r="1584" spans="1:34" x14ac:dyDescent="0.35">
      <c r="A1584" s="31" t="s">
        <v>1120</v>
      </c>
      <c r="B1584" s="31" t="s">
        <v>1121</v>
      </c>
      <c r="C1584" s="31" t="s">
        <v>801</v>
      </c>
      <c r="D1584" s="31" t="s">
        <v>1122</v>
      </c>
      <c r="E1584" s="30">
        <v>46024</v>
      </c>
      <c r="F1584" s="30">
        <v>46054</v>
      </c>
      <c r="G1584" s="31" t="s">
        <v>395</v>
      </c>
      <c r="H1584" s="31">
        <v>-20160</v>
      </c>
      <c r="I1584" s="31">
        <v>-3225.6</v>
      </c>
      <c r="J1584" s="31">
        <v>-23385.599999999999</v>
      </c>
      <c r="K1584" s="31">
        <v>-23385.599999999999</v>
      </c>
      <c r="L1584" s="31">
        <v>23385.599999999999</v>
      </c>
      <c r="M1584" s="31" t="s">
        <v>504</v>
      </c>
      <c r="N1584" s="31" t="s">
        <v>544</v>
      </c>
      <c r="P1584" s="65">
        <f t="shared" si="964"/>
        <v>30</v>
      </c>
      <c r="Q1584" t="str">
        <f t="shared" si="965"/>
        <v>Crédito</v>
      </c>
      <c r="R1584">
        <f t="shared" si="966"/>
        <v>1</v>
      </c>
      <c r="S1584">
        <f t="shared" si="967"/>
        <v>2</v>
      </c>
      <c r="T1584">
        <f t="shared" si="968"/>
        <v>2026</v>
      </c>
      <c r="U1584">
        <f t="shared" si="969"/>
        <v>2</v>
      </c>
      <c r="V1584">
        <f t="shared" si="970"/>
        <v>1</v>
      </c>
      <c r="W1584">
        <f t="shared" si="971"/>
        <v>2026</v>
      </c>
      <c r="X1584" s="59">
        <f t="shared" si="972"/>
        <v>20160</v>
      </c>
      <c r="Y1584" s="59">
        <f t="shared" si="973"/>
        <v>23385.599999999999</v>
      </c>
      <c r="Z1584" t="str">
        <f t="shared" si="944"/>
        <v>Vigente</v>
      </c>
      <c r="AA1584" s="39">
        <v>46053</v>
      </c>
      <c r="AB1584" s="33">
        <f t="shared" si="974"/>
        <v>1</v>
      </c>
      <c r="AC1584" s="33">
        <f t="shared" si="975"/>
        <v>5</v>
      </c>
      <c r="AD1584" s="33">
        <f t="shared" si="945"/>
        <v>0</v>
      </c>
      <c r="AE1584" s="36">
        <f t="shared" si="946"/>
        <v>0</v>
      </c>
      <c r="AF1584" s="36">
        <f t="shared" si="947"/>
        <v>0</v>
      </c>
      <c r="AG1584" s="36">
        <f t="shared" si="948"/>
        <v>0</v>
      </c>
      <c r="AH1584" s="36">
        <f t="shared" si="949"/>
        <v>20160</v>
      </c>
    </row>
    <row r="1585" spans="1:34" x14ac:dyDescent="0.35">
      <c r="A1585" s="31" t="s">
        <v>1123</v>
      </c>
      <c r="B1585" s="31" t="s">
        <v>1124</v>
      </c>
      <c r="C1585" s="31" t="s">
        <v>801</v>
      </c>
      <c r="D1585" s="31" t="s">
        <v>1125</v>
      </c>
      <c r="E1585" s="30">
        <v>46024</v>
      </c>
      <c r="F1585" s="30">
        <v>46054</v>
      </c>
      <c r="G1585" s="31" t="s">
        <v>395</v>
      </c>
      <c r="H1585" s="31">
        <v>-20160</v>
      </c>
      <c r="I1585" s="31">
        <v>-3225.6</v>
      </c>
      <c r="J1585" s="31">
        <v>-23385.599999999999</v>
      </c>
      <c r="K1585" s="31">
        <v>-23385.599999999999</v>
      </c>
      <c r="L1585" s="31">
        <v>23385.599999999999</v>
      </c>
      <c r="M1585" s="31" t="s">
        <v>504</v>
      </c>
      <c r="N1585" s="31" t="s">
        <v>544</v>
      </c>
      <c r="P1585" s="65">
        <f t="shared" si="964"/>
        <v>30</v>
      </c>
      <c r="Q1585" t="str">
        <f t="shared" si="965"/>
        <v>Crédito</v>
      </c>
      <c r="R1585">
        <f t="shared" si="966"/>
        <v>1</v>
      </c>
      <c r="S1585">
        <f t="shared" si="967"/>
        <v>2</v>
      </c>
      <c r="T1585">
        <f t="shared" si="968"/>
        <v>2026</v>
      </c>
      <c r="U1585">
        <f t="shared" si="969"/>
        <v>2</v>
      </c>
      <c r="V1585">
        <f t="shared" si="970"/>
        <v>1</v>
      </c>
      <c r="W1585">
        <f t="shared" si="971"/>
        <v>2026</v>
      </c>
      <c r="X1585" s="59">
        <f t="shared" si="972"/>
        <v>20160</v>
      </c>
      <c r="Y1585" s="59">
        <f t="shared" si="973"/>
        <v>23385.599999999999</v>
      </c>
      <c r="Z1585" t="str">
        <f t="shared" si="944"/>
        <v>Vigente</v>
      </c>
      <c r="AA1585" s="39">
        <v>46053</v>
      </c>
      <c r="AB1585" s="33">
        <f t="shared" si="974"/>
        <v>1</v>
      </c>
      <c r="AC1585" s="33">
        <f t="shared" si="975"/>
        <v>5</v>
      </c>
      <c r="AD1585" s="33">
        <f t="shared" si="945"/>
        <v>0</v>
      </c>
      <c r="AE1585" s="36">
        <f t="shared" si="946"/>
        <v>0</v>
      </c>
      <c r="AF1585" s="36">
        <f t="shared" si="947"/>
        <v>0</v>
      </c>
      <c r="AG1585" s="36">
        <f t="shared" si="948"/>
        <v>0</v>
      </c>
      <c r="AH1585" s="36">
        <f t="shared" si="949"/>
        <v>20160</v>
      </c>
    </row>
    <row r="1586" spans="1:34" x14ac:dyDescent="0.35">
      <c r="A1586" s="31" t="s">
        <v>1126</v>
      </c>
      <c r="B1586" s="31" t="s">
        <v>1127</v>
      </c>
      <c r="C1586" s="31" t="s">
        <v>400</v>
      </c>
      <c r="D1586" s="31" t="s">
        <v>1128</v>
      </c>
      <c r="E1586" s="30">
        <v>46024</v>
      </c>
      <c r="F1586" s="30">
        <v>46054</v>
      </c>
      <c r="G1586" s="31" t="s">
        <v>401</v>
      </c>
      <c r="H1586" s="31">
        <v>-19738.32</v>
      </c>
      <c r="I1586" s="31">
        <v>-3158.13</v>
      </c>
      <c r="J1586" s="31">
        <v>-22896.45</v>
      </c>
      <c r="K1586" s="31">
        <v>-1271.94</v>
      </c>
      <c r="L1586" s="31">
        <v>1271.94</v>
      </c>
      <c r="M1586" s="31" t="s">
        <v>504</v>
      </c>
      <c r="N1586" s="31" t="s">
        <v>544</v>
      </c>
      <c r="P1586" s="65">
        <f t="shared" si="964"/>
        <v>30</v>
      </c>
      <c r="Q1586" t="str">
        <f t="shared" si="965"/>
        <v>Crédito</v>
      </c>
      <c r="R1586">
        <f t="shared" si="966"/>
        <v>1</v>
      </c>
      <c r="S1586">
        <f t="shared" si="967"/>
        <v>2</v>
      </c>
      <c r="T1586">
        <f t="shared" si="968"/>
        <v>2026</v>
      </c>
      <c r="U1586">
        <f t="shared" si="969"/>
        <v>2</v>
      </c>
      <c r="V1586">
        <f t="shared" si="970"/>
        <v>1</v>
      </c>
      <c r="W1586">
        <f t="shared" si="971"/>
        <v>2026</v>
      </c>
      <c r="X1586" s="59">
        <f t="shared" si="972"/>
        <v>19738.32</v>
      </c>
      <c r="Y1586" s="59">
        <f t="shared" si="973"/>
        <v>22896.45</v>
      </c>
      <c r="Z1586" t="str">
        <f t="shared" si="944"/>
        <v>Vigente</v>
      </c>
      <c r="AA1586" s="39">
        <v>46053</v>
      </c>
      <c r="AB1586" s="33">
        <f t="shared" si="974"/>
        <v>1</v>
      </c>
      <c r="AC1586" s="33">
        <f t="shared" si="975"/>
        <v>5</v>
      </c>
      <c r="AD1586" s="33">
        <f t="shared" si="945"/>
        <v>0</v>
      </c>
      <c r="AE1586" s="36">
        <f t="shared" si="946"/>
        <v>0</v>
      </c>
      <c r="AF1586" s="36">
        <f t="shared" si="947"/>
        <v>0</v>
      </c>
      <c r="AG1586" s="36">
        <f t="shared" si="948"/>
        <v>0</v>
      </c>
      <c r="AH1586" s="36">
        <f t="shared" si="949"/>
        <v>19738.32</v>
      </c>
    </row>
    <row r="1587" spans="1:34" x14ac:dyDescent="0.35">
      <c r="A1587" s="31" t="s">
        <v>1020</v>
      </c>
      <c r="B1587" s="31" t="s">
        <v>1021</v>
      </c>
      <c r="C1587" s="31" t="s">
        <v>644</v>
      </c>
      <c r="D1587" s="31" t="s">
        <v>784</v>
      </c>
      <c r="E1587" s="30">
        <v>46009</v>
      </c>
      <c r="F1587" s="30">
        <v>46069</v>
      </c>
      <c r="G1587" s="31" t="s">
        <v>401</v>
      </c>
      <c r="H1587" s="31">
        <v>-1125529.2</v>
      </c>
      <c r="I1587" s="31">
        <v>-180084.67</v>
      </c>
      <c r="J1587" s="31">
        <v>-1305613.8700000001</v>
      </c>
      <c r="K1587" s="31">
        <v>-72453.600000000006</v>
      </c>
      <c r="L1587" s="31">
        <v>72453.600000000006</v>
      </c>
      <c r="M1587" s="31" t="s">
        <v>504</v>
      </c>
      <c r="N1587" s="31" t="s">
        <v>544</v>
      </c>
      <c r="O1587" s="83"/>
      <c r="P1587" s="65">
        <f t="shared" si="964"/>
        <v>60</v>
      </c>
      <c r="Q1587" t="str">
        <f t="shared" si="965"/>
        <v>Crédito</v>
      </c>
      <c r="R1587">
        <f t="shared" si="966"/>
        <v>16</v>
      </c>
      <c r="S1587">
        <f t="shared" si="967"/>
        <v>2</v>
      </c>
      <c r="T1587">
        <f t="shared" si="968"/>
        <v>2026</v>
      </c>
      <c r="U1587">
        <f t="shared" si="969"/>
        <v>18</v>
      </c>
      <c r="V1587">
        <f t="shared" si="970"/>
        <v>12</v>
      </c>
      <c r="W1587">
        <f t="shared" si="971"/>
        <v>2025</v>
      </c>
      <c r="X1587" s="59">
        <f t="shared" si="972"/>
        <v>1125529.2</v>
      </c>
      <c r="Y1587" s="59">
        <f t="shared" si="973"/>
        <v>1305613.8700000001</v>
      </c>
      <c r="Z1587" t="str">
        <f t="shared" si="944"/>
        <v>Vigente</v>
      </c>
      <c r="AA1587" s="39">
        <v>46053</v>
      </c>
      <c r="AB1587" s="33">
        <f t="shared" si="974"/>
        <v>1</v>
      </c>
      <c r="AC1587" s="33">
        <f t="shared" si="975"/>
        <v>5</v>
      </c>
      <c r="AD1587" s="33">
        <f t="shared" si="945"/>
        <v>0</v>
      </c>
      <c r="AE1587" s="36">
        <f t="shared" si="946"/>
        <v>0</v>
      </c>
      <c r="AF1587" s="36">
        <f t="shared" si="947"/>
        <v>0</v>
      </c>
      <c r="AG1587" s="36">
        <f t="shared" si="948"/>
        <v>0</v>
      </c>
      <c r="AH1587" s="36">
        <f t="shared" si="949"/>
        <v>1125529.2</v>
      </c>
    </row>
    <row r="1588" spans="1:34" x14ac:dyDescent="0.35">
      <c r="A1588" s="31" t="s">
        <v>955</v>
      </c>
      <c r="B1588" s="31" t="s">
        <v>956</v>
      </c>
      <c r="C1588" s="31" t="s">
        <v>545</v>
      </c>
      <c r="D1588" s="31" t="s">
        <v>957</v>
      </c>
      <c r="E1588" s="30">
        <v>45932</v>
      </c>
      <c r="F1588" s="30">
        <v>45962</v>
      </c>
      <c r="G1588" s="31" t="s">
        <v>395</v>
      </c>
      <c r="H1588" s="31">
        <v>-14985</v>
      </c>
      <c r="I1588" s="31">
        <v>-2397.6</v>
      </c>
      <c r="J1588" s="31">
        <v>-17382.599999999999</v>
      </c>
      <c r="K1588" s="31">
        <v>-17382.599999999999</v>
      </c>
      <c r="L1588" s="31">
        <v>17382.599999999999</v>
      </c>
      <c r="M1588" s="31" t="s">
        <v>504</v>
      </c>
      <c r="N1588" s="31" t="s">
        <v>544</v>
      </c>
      <c r="P1588" s="65">
        <f t="shared" si="964"/>
        <v>30</v>
      </c>
      <c r="Q1588" t="str">
        <f t="shared" si="965"/>
        <v>Crédito</v>
      </c>
      <c r="R1588">
        <f t="shared" si="966"/>
        <v>1</v>
      </c>
      <c r="S1588">
        <f t="shared" si="967"/>
        <v>11</v>
      </c>
      <c r="T1588">
        <f t="shared" si="968"/>
        <v>2025</v>
      </c>
      <c r="U1588">
        <f t="shared" si="969"/>
        <v>2</v>
      </c>
      <c r="V1588">
        <f t="shared" si="970"/>
        <v>10</v>
      </c>
      <c r="W1588">
        <f t="shared" si="971"/>
        <v>2025</v>
      </c>
      <c r="X1588" s="59">
        <f t="shared" si="972"/>
        <v>14985</v>
      </c>
      <c r="Y1588" s="59">
        <f t="shared" si="973"/>
        <v>17382.599999999999</v>
      </c>
      <c r="Z1588" t="str">
        <f t="shared" si="944"/>
        <v>Vencido</v>
      </c>
      <c r="AA1588" s="39">
        <v>46053</v>
      </c>
      <c r="AB1588" s="33">
        <f t="shared" si="974"/>
        <v>1</v>
      </c>
      <c r="AC1588" s="33">
        <f t="shared" si="975"/>
        <v>5</v>
      </c>
      <c r="AD1588" s="33">
        <f t="shared" si="945"/>
        <v>92</v>
      </c>
      <c r="AE1588" s="36">
        <f t="shared" si="946"/>
        <v>0</v>
      </c>
      <c r="AF1588" s="36">
        <f t="shared" si="947"/>
        <v>0</v>
      </c>
      <c r="AG1588" s="36">
        <f t="shared" si="948"/>
        <v>14985</v>
      </c>
      <c r="AH1588" s="36">
        <f t="shared" si="949"/>
        <v>0</v>
      </c>
    </row>
    <row r="1589" spans="1:34" x14ac:dyDescent="0.35">
      <c r="A1589" s="31" t="s">
        <v>947</v>
      </c>
      <c r="B1589" s="31" t="s">
        <v>948</v>
      </c>
      <c r="C1589" s="31" t="s">
        <v>545</v>
      </c>
      <c r="D1589" s="31" t="s">
        <v>949</v>
      </c>
      <c r="E1589" s="30">
        <v>45927</v>
      </c>
      <c r="F1589" s="30">
        <v>45957</v>
      </c>
      <c r="G1589" s="31" t="s">
        <v>395</v>
      </c>
      <c r="H1589" s="31">
        <v>-7600</v>
      </c>
      <c r="I1589" s="31">
        <v>-1216</v>
      </c>
      <c r="J1589" s="31">
        <v>-8816</v>
      </c>
      <c r="K1589" s="31">
        <v>-8816</v>
      </c>
      <c r="L1589" s="31">
        <v>8816</v>
      </c>
      <c r="M1589" s="31" t="s">
        <v>504</v>
      </c>
      <c r="N1589" s="31" t="s">
        <v>544</v>
      </c>
      <c r="P1589" s="65">
        <f t="shared" si="964"/>
        <v>30</v>
      </c>
      <c r="Q1589" t="str">
        <f t="shared" si="965"/>
        <v>Crédito</v>
      </c>
      <c r="R1589">
        <f t="shared" si="966"/>
        <v>27</v>
      </c>
      <c r="S1589">
        <f t="shared" si="967"/>
        <v>10</v>
      </c>
      <c r="T1589">
        <f t="shared" si="968"/>
        <v>2025</v>
      </c>
      <c r="U1589">
        <f t="shared" si="969"/>
        <v>27</v>
      </c>
      <c r="V1589">
        <f t="shared" si="970"/>
        <v>9</v>
      </c>
      <c r="W1589">
        <f t="shared" si="971"/>
        <v>2025</v>
      </c>
      <c r="X1589" s="59">
        <f t="shared" si="972"/>
        <v>7600</v>
      </c>
      <c r="Y1589" s="59">
        <f t="shared" si="973"/>
        <v>8816</v>
      </c>
      <c r="Z1589" t="str">
        <f t="shared" si="944"/>
        <v>Vencido</v>
      </c>
      <c r="AA1589" s="39">
        <v>46053</v>
      </c>
      <c r="AB1589" s="33">
        <f t="shared" si="974"/>
        <v>1</v>
      </c>
      <c r="AC1589" s="33">
        <f t="shared" si="975"/>
        <v>5</v>
      </c>
      <c r="AD1589" s="33">
        <f t="shared" si="945"/>
        <v>97</v>
      </c>
      <c r="AE1589" s="36">
        <f t="shared" si="946"/>
        <v>0</v>
      </c>
      <c r="AF1589" s="36">
        <f t="shared" si="947"/>
        <v>0</v>
      </c>
      <c r="AG1589" s="36">
        <f t="shared" si="948"/>
        <v>7600</v>
      </c>
      <c r="AH1589" s="36">
        <f t="shared" si="949"/>
        <v>0</v>
      </c>
    </row>
    <row r="1590" spans="1:34" x14ac:dyDescent="0.35">
      <c r="A1590" s="31" t="s">
        <v>950</v>
      </c>
      <c r="B1590" s="31" t="s">
        <v>951</v>
      </c>
      <c r="C1590" s="31" t="s">
        <v>920</v>
      </c>
      <c r="D1590" s="31" t="s">
        <v>952</v>
      </c>
      <c r="E1590" s="30">
        <v>45924</v>
      </c>
      <c r="F1590" s="30">
        <v>45954</v>
      </c>
      <c r="G1590" s="31" t="s">
        <v>395</v>
      </c>
      <c r="H1590" s="31">
        <v>-2499.98</v>
      </c>
      <c r="I1590" s="31"/>
      <c r="J1590" s="31">
        <v>-2499.98</v>
      </c>
      <c r="K1590" s="31">
        <v>-2499.98</v>
      </c>
      <c r="L1590" s="31">
        <v>2499.98</v>
      </c>
      <c r="M1590" s="31" t="s">
        <v>504</v>
      </c>
      <c r="N1590" s="31" t="s">
        <v>544</v>
      </c>
      <c r="P1590" s="65">
        <f t="shared" si="964"/>
        <v>30</v>
      </c>
      <c r="Q1590" t="str">
        <f t="shared" si="965"/>
        <v>Crédito</v>
      </c>
      <c r="R1590">
        <f t="shared" si="966"/>
        <v>24</v>
      </c>
      <c r="S1590">
        <f t="shared" si="967"/>
        <v>10</v>
      </c>
      <c r="T1590">
        <f t="shared" si="968"/>
        <v>2025</v>
      </c>
      <c r="U1590">
        <f t="shared" si="969"/>
        <v>24</v>
      </c>
      <c r="V1590">
        <f t="shared" si="970"/>
        <v>9</v>
      </c>
      <c r="W1590">
        <f t="shared" si="971"/>
        <v>2025</v>
      </c>
      <c r="X1590" s="59">
        <f t="shared" si="972"/>
        <v>2499.98</v>
      </c>
      <c r="Y1590" s="59">
        <f t="shared" si="973"/>
        <v>2499.98</v>
      </c>
      <c r="Z1590" t="str">
        <f t="shared" si="944"/>
        <v>Vencido</v>
      </c>
      <c r="AA1590" s="39">
        <v>46053</v>
      </c>
      <c r="AB1590" s="33">
        <f t="shared" si="974"/>
        <v>1</v>
      </c>
      <c r="AC1590" s="33">
        <f t="shared" si="975"/>
        <v>5</v>
      </c>
      <c r="AD1590" s="33">
        <f t="shared" si="945"/>
        <v>100</v>
      </c>
      <c r="AE1590" s="36">
        <f t="shared" si="946"/>
        <v>0</v>
      </c>
      <c r="AF1590" s="36">
        <f t="shared" si="947"/>
        <v>0</v>
      </c>
      <c r="AG1590" s="36">
        <f t="shared" si="948"/>
        <v>2499.98</v>
      </c>
      <c r="AH1590" s="36">
        <f t="shared" si="949"/>
        <v>0</v>
      </c>
    </row>
    <row r="1591" spans="1:34" x14ac:dyDescent="0.35">
      <c r="A1591" s="31" t="s">
        <v>938</v>
      </c>
      <c r="B1591" s="31" t="s">
        <v>939</v>
      </c>
      <c r="C1591" s="31" t="s">
        <v>545</v>
      </c>
      <c r="D1591" s="31" t="s">
        <v>940</v>
      </c>
      <c r="E1591" s="30">
        <v>45923</v>
      </c>
      <c r="F1591" s="30">
        <v>45953</v>
      </c>
      <c r="G1591" s="31" t="s">
        <v>401</v>
      </c>
      <c r="H1591" s="31">
        <v>-23857.03</v>
      </c>
      <c r="I1591" s="31">
        <v>-3817.12</v>
      </c>
      <c r="J1591" s="31">
        <v>-27674.15</v>
      </c>
      <c r="K1591" s="31">
        <v>-1503.36</v>
      </c>
      <c r="L1591" s="31">
        <v>1503.36</v>
      </c>
      <c r="M1591" s="31" t="s">
        <v>504</v>
      </c>
      <c r="N1591" s="31" t="s">
        <v>544</v>
      </c>
      <c r="P1591" s="65">
        <f t="shared" si="964"/>
        <v>30</v>
      </c>
      <c r="Q1591" t="str">
        <f t="shared" si="965"/>
        <v>Crédito</v>
      </c>
      <c r="R1591">
        <f t="shared" si="966"/>
        <v>23</v>
      </c>
      <c r="S1591">
        <f t="shared" si="967"/>
        <v>10</v>
      </c>
      <c r="T1591">
        <f t="shared" si="968"/>
        <v>2025</v>
      </c>
      <c r="U1591">
        <f t="shared" si="969"/>
        <v>23</v>
      </c>
      <c r="V1591">
        <f t="shared" si="970"/>
        <v>9</v>
      </c>
      <c r="W1591">
        <f t="shared" si="971"/>
        <v>2025</v>
      </c>
      <c r="X1591" s="59">
        <f t="shared" si="972"/>
        <v>23857.03</v>
      </c>
      <c r="Y1591" s="59">
        <f t="shared" si="973"/>
        <v>27674.15</v>
      </c>
      <c r="Z1591" t="str">
        <f t="shared" si="944"/>
        <v>Vencido</v>
      </c>
      <c r="AA1591" s="39">
        <v>46053</v>
      </c>
      <c r="AB1591" s="33">
        <f t="shared" si="974"/>
        <v>1</v>
      </c>
      <c r="AC1591" s="33">
        <f t="shared" si="975"/>
        <v>5</v>
      </c>
      <c r="AD1591" s="33">
        <f t="shared" si="945"/>
        <v>101</v>
      </c>
      <c r="AE1591" s="36">
        <f t="shared" si="946"/>
        <v>0</v>
      </c>
      <c r="AF1591" s="36">
        <f t="shared" si="947"/>
        <v>0</v>
      </c>
      <c r="AG1591" s="36">
        <f t="shared" si="948"/>
        <v>23857.03</v>
      </c>
      <c r="AH1591" s="36">
        <f t="shared" si="949"/>
        <v>0</v>
      </c>
    </row>
    <row r="1592" spans="1:34" x14ac:dyDescent="0.35">
      <c r="A1592" s="31" t="s">
        <v>927</v>
      </c>
      <c r="B1592" s="31" t="s">
        <v>928</v>
      </c>
      <c r="C1592" s="31" t="s">
        <v>545</v>
      </c>
      <c r="D1592" s="31" t="s">
        <v>929</v>
      </c>
      <c r="E1592" s="30">
        <v>45905</v>
      </c>
      <c r="F1592" s="30">
        <v>45935</v>
      </c>
      <c r="G1592" s="31" t="s">
        <v>401</v>
      </c>
      <c r="H1592" s="31">
        <v>-7240.47</v>
      </c>
      <c r="I1592" s="31">
        <v>-1158.48</v>
      </c>
      <c r="J1592" s="31">
        <v>-8398.9500000000007</v>
      </c>
      <c r="K1592" s="31">
        <v>-447.76</v>
      </c>
      <c r="L1592" s="31">
        <v>447.76</v>
      </c>
      <c r="M1592" s="31" t="s">
        <v>504</v>
      </c>
      <c r="N1592" s="31" t="s">
        <v>544</v>
      </c>
      <c r="P1592" s="65">
        <f t="shared" si="964"/>
        <v>30</v>
      </c>
      <c r="Q1592" t="str">
        <f t="shared" si="965"/>
        <v>Crédito</v>
      </c>
      <c r="R1592">
        <f t="shared" si="966"/>
        <v>5</v>
      </c>
      <c r="S1592">
        <f t="shared" si="967"/>
        <v>10</v>
      </c>
      <c r="T1592">
        <f t="shared" si="968"/>
        <v>2025</v>
      </c>
      <c r="U1592">
        <f t="shared" si="969"/>
        <v>5</v>
      </c>
      <c r="V1592">
        <f t="shared" si="970"/>
        <v>9</v>
      </c>
      <c r="W1592">
        <f t="shared" si="971"/>
        <v>2025</v>
      </c>
      <c r="X1592" s="59">
        <f t="shared" si="972"/>
        <v>7240.47</v>
      </c>
      <c r="Y1592" s="59">
        <f t="shared" si="973"/>
        <v>8398.9500000000007</v>
      </c>
      <c r="Z1592" t="str">
        <f t="shared" si="944"/>
        <v>Vencido</v>
      </c>
      <c r="AA1592" s="39">
        <v>46053</v>
      </c>
      <c r="AB1592" s="33">
        <f t="shared" si="974"/>
        <v>1</v>
      </c>
      <c r="AC1592" s="33">
        <f t="shared" si="975"/>
        <v>5</v>
      </c>
      <c r="AD1592" s="33">
        <f t="shared" si="945"/>
        <v>119</v>
      </c>
      <c r="AE1592" s="36">
        <f t="shared" si="946"/>
        <v>0</v>
      </c>
      <c r="AF1592" s="36">
        <f t="shared" si="947"/>
        <v>0</v>
      </c>
      <c r="AG1592" s="36">
        <f t="shared" si="948"/>
        <v>7240.47</v>
      </c>
      <c r="AH1592" s="36">
        <f t="shared" si="949"/>
        <v>0</v>
      </c>
    </row>
    <row r="1593" spans="1:34" x14ac:dyDescent="0.35">
      <c r="A1593" s="31" t="s">
        <v>930</v>
      </c>
      <c r="B1593" s="31" t="s">
        <v>928</v>
      </c>
      <c r="C1593" s="31" t="s">
        <v>545</v>
      </c>
      <c r="D1593" s="31" t="s">
        <v>931</v>
      </c>
      <c r="E1593" s="30">
        <v>45904</v>
      </c>
      <c r="F1593" s="30">
        <v>45934</v>
      </c>
      <c r="G1593" s="31" t="s">
        <v>401</v>
      </c>
      <c r="H1593" s="31">
        <v>-21639.89</v>
      </c>
      <c r="I1593" s="31">
        <v>-3462.38</v>
      </c>
      <c r="J1593" s="31">
        <v>-25102.27</v>
      </c>
      <c r="K1593" s="31">
        <v>-1343.28</v>
      </c>
      <c r="L1593" s="31">
        <v>1343.28</v>
      </c>
      <c r="M1593" s="31" t="s">
        <v>504</v>
      </c>
      <c r="N1593" s="31" t="s">
        <v>544</v>
      </c>
      <c r="P1593" s="65">
        <f t="shared" si="964"/>
        <v>30</v>
      </c>
      <c r="Q1593" t="str">
        <f t="shared" si="965"/>
        <v>Crédito</v>
      </c>
      <c r="R1593">
        <f t="shared" si="966"/>
        <v>4</v>
      </c>
      <c r="S1593">
        <f t="shared" si="967"/>
        <v>10</v>
      </c>
      <c r="T1593">
        <f t="shared" si="968"/>
        <v>2025</v>
      </c>
      <c r="U1593">
        <f t="shared" si="969"/>
        <v>4</v>
      </c>
      <c r="V1593">
        <f t="shared" si="970"/>
        <v>9</v>
      </c>
      <c r="W1593">
        <f t="shared" si="971"/>
        <v>2025</v>
      </c>
      <c r="X1593" s="59">
        <f t="shared" si="972"/>
        <v>21639.89</v>
      </c>
      <c r="Y1593" s="59">
        <f t="shared" si="973"/>
        <v>25102.27</v>
      </c>
      <c r="Z1593" t="str">
        <f t="shared" si="944"/>
        <v>Vencido</v>
      </c>
      <c r="AA1593" s="39">
        <v>46053</v>
      </c>
      <c r="AB1593" s="33">
        <f t="shared" si="974"/>
        <v>1</v>
      </c>
      <c r="AC1593" s="33">
        <f t="shared" si="975"/>
        <v>5</v>
      </c>
      <c r="AD1593" s="33">
        <f t="shared" si="945"/>
        <v>120</v>
      </c>
      <c r="AE1593" s="36">
        <f t="shared" si="946"/>
        <v>0</v>
      </c>
      <c r="AF1593" s="36">
        <f t="shared" si="947"/>
        <v>0</v>
      </c>
      <c r="AG1593" s="36">
        <f t="shared" si="948"/>
        <v>21639.89</v>
      </c>
      <c r="AH1593" s="36">
        <f t="shared" si="949"/>
        <v>0</v>
      </c>
    </row>
    <row r="1594" spans="1:34" x14ac:dyDescent="0.35">
      <c r="A1594" s="31" t="s">
        <v>932</v>
      </c>
      <c r="B1594" s="31" t="s">
        <v>933</v>
      </c>
      <c r="C1594" s="31" t="s">
        <v>920</v>
      </c>
      <c r="D1594" s="31" t="s">
        <v>934</v>
      </c>
      <c r="E1594" s="30">
        <v>45909</v>
      </c>
      <c r="F1594" s="30">
        <v>45939</v>
      </c>
      <c r="G1594" s="31" t="s">
        <v>395</v>
      </c>
      <c r="H1594" s="31">
        <v>-5000</v>
      </c>
      <c r="I1594" s="31"/>
      <c r="J1594" s="31">
        <v>-5000</v>
      </c>
      <c r="K1594" s="31">
        <v>-5000</v>
      </c>
      <c r="L1594" s="31">
        <v>5000</v>
      </c>
      <c r="M1594" s="31" t="s">
        <v>504</v>
      </c>
      <c r="N1594" s="31" t="s">
        <v>544</v>
      </c>
      <c r="P1594" s="65">
        <f t="shared" si="964"/>
        <v>30</v>
      </c>
      <c r="Q1594" t="str">
        <f t="shared" si="965"/>
        <v>Crédito</v>
      </c>
      <c r="R1594">
        <f t="shared" si="966"/>
        <v>9</v>
      </c>
      <c r="S1594">
        <f t="shared" si="967"/>
        <v>10</v>
      </c>
      <c r="T1594">
        <f t="shared" si="968"/>
        <v>2025</v>
      </c>
      <c r="U1594">
        <f t="shared" si="969"/>
        <v>9</v>
      </c>
      <c r="V1594">
        <f t="shared" si="970"/>
        <v>9</v>
      </c>
      <c r="W1594">
        <f t="shared" si="971"/>
        <v>2025</v>
      </c>
      <c r="X1594" s="59">
        <f t="shared" si="972"/>
        <v>5000</v>
      </c>
      <c r="Y1594" s="59">
        <f t="shared" si="973"/>
        <v>5000</v>
      </c>
      <c r="Z1594" t="str">
        <f t="shared" si="944"/>
        <v>Vencido</v>
      </c>
      <c r="AA1594" s="39">
        <v>46053</v>
      </c>
      <c r="AB1594" s="33">
        <f t="shared" si="974"/>
        <v>1</v>
      </c>
      <c r="AC1594" s="33">
        <f t="shared" si="975"/>
        <v>5</v>
      </c>
      <c r="AD1594" s="33">
        <f t="shared" si="945"/>
        <v>115</v>
      </c>
      <c r="AE1594" s="36">
        <f t="shared" si="946"/>
        <v>0</v>
      </c>
      <c r="AF1594" s="36">
        <f t="shared" si="947"/>
        <v>0</v>
      </c>
      <c r="AG1594" s="36">
        <f t="shared" si="948"/>
        <v>5000</v>
      </c>
      <c r="AH1594" s="36">
        <f t="shared" si="949"/>
        <v>0</v>
      </c>
    </row>
    <row r="1595" spans="1:34" x14ac:dyDescent="0.35">
      <c r="A1595" s="13" t="s">
        <v>923</v>
      </c>
      <c r="B1595" s="13" t="s">
        <v>924</v>
      </c>
      <c r="C1595" s="13" t="s">
        <v>545</v>
      </c>
      <c r="D1595" s="13" t="s">
        <v>925</v>
      </c>
      <c r="E1595" s="70">
        <v>45903</v>
      </c>
      <c r="F1595" s="70">
        <v>45933</v>
      </c>
      <c r="G1595" s="13" t="s">
        <v>401</v>
      </c>
      <c r="H1595" s="13">
        <v>-24244.53</v>
      </c>
      <c r="I1595" s="13">
        <v>-3879.12</v>
      </c>
      <c r="J1595" s="13">
        <v>-28123.65</v>
      </c>
      <c r="K1595" s="13">
        <v>-1503.36</v>
      </c>
      <c r="L1595" s="13">
        <v>1503.36</v>
      </c>
      <c r="M1595" s="13" t="s">
        <v>504</v>
      </c>
      <c r="N1595" s="31" t="s">
        <v>544</v>
      </c>
      <c r="P1595" s="65">
        <f t="shared" si="964"/>
        <v>30</v>
      </c>
      <c r="Q1595" t="str">
        <f t="shared" si="965"/>
        <v>Crédito</v>
      </c>
      <c r="R1595">
        <f t="shared" si="966"/>
        <v>3</v>
      </c>
      <c r="S1595">
        <f t="shared" si="967"/>
        <v>10</v>
      </c>
      <c r="T1595">
        <f t="shared" si="968"/>
        <v>2025</v>
      </c>
      <c r="U1595">
        <f t="shared" si="969"/>
        <v>3</v>
      </c>
      <c r="V1595">
        <f t="shared" si="970"/>
        <v>9</v>
      </c>
      <c r="W1595">
        <f t="shared" si="971"/>
        <v>2025</v>
      </c>
      <c r="X1595" s="59">
        <f t="shared" si="972"/>
        <v>24244.53</v>
      </c>
      <c r="Y1595" s="59">
        <f t="shared" si="973"/>
        <v>28123.65</v>
      </c>
      <c r="Z1595" t="str">
        <f t="shared" si="944"/>
        <v>Vencido</v>
      </c>
      <c r="AA1595" s="39">
        <v>46053</v>
      </c>
      <c r="AB1595" s="33">
        <f t="shared" si="974"/>
        <v>1</v>
      </c>
      <c r="AC1595" s="33">
        <f t="shared" si="975"/>
        <v>5</v>
      </c>
      <c r="AD1595" s="33">
        <f t="shared" si="945"/>
        <v>121</v>
      </c>
      <c r="AE1595" s="36">
        <f t="shared" si="946"/>
        <v>0</v>
      </c>
      <c r="AF1595" s="36">
        <f t="shared" si="947"/>
        <v>0</v>
      </c>
      <c r="AG1595" s="36">
        <f t="shared" si="948"/>
        <v>24244.53</v>
      </c>
      <c r="AH1595" s="36">
        <f t="shared" si="949"/>
        <v>0</v>
      </c>
    </row>
    <row r="1596" spans="1:34" x14ac:dyDescent="0.35">
      <c r="A1596" s="13" t="s">
        <v>905</v>
      </c>
      <c r="B1596" s="13" t="s">
        <v>906</v>
      </c>
      <c r="C1596" s="13" t="s">
        <v>545</v>
      </c>
      <c r="D1596" s="13" t="s">
        <v>907</v>
      </c>
      <c r="E1596" s="70">
        <v>45888</v>
      </c>
      <c r="F1596" s="70">
        <v>45918</v>
      </c>
      <c r="G1596" s="13" t="s">
        <v>395</v>
      </c>
      <c r="H1596" s="13">
        <v>-12600</v>
      </c>
      <c r="I1596" s="13">
        <v>-2016</v>
      </c>
      <c r="J1596" s="13">
        <v>-14616</v>
      </c>
      <c r="K1596" s="13">
        <v>-14616</v>
      </c>
      <c r="L1596" s="13">
        <v>14616</v>
      </c>
      <c r="M1596" s="13" t="s">
        <v>504</v>
      </c>
      <c r="N1596" s="31" t="s">
        <v>544</v>
      </c>
      <c r="P1596" s="65">
        <f t="shared" si="964"/>
        <v>30</v>
      </c>
      <c r="Q1596" t="str">
        <f t="shared" si="965"/>
        <v>Crédito</v>
      </c>
      <c r="R1596">
        <f t="shared" si="966"/>
        <v>18</v>
      </c>
      <c r="S1596">
        <f t="shared" si="967"/>
        <v>9</v>
      </c>
      <c r="T1596">
        <f t="shared" si="968"/>
        <v>2025</v>
      </c>
      <c r="U1596">
        <f t="shared" si="969"/>
        <v>19</v>
      </c>
      <c r="V1596">
        <f t="shared" si="970"/>
        <v>8</v>
      </c>
      <c r="W1596">
        <f t="shared" si="971"/>
        <v>2025</v>
      </c>
      <c r="X1596" s="59">
        <f t="shared" si="972"/>
        <v>12600</v>
      </c>
      <c r="Y1596" s="59">
        <f t="shared" si="973"/>
        <v>14616</v>
      </c>
      <c r="Z1596" t="str">
        <f t="shared" si="944"/>
        <v>Vencido</v>
      </c>
      <c r="AA1596" s="39">
        <v>46053</v>
      </c>
      <c r="AB1596" s="33">
        <f t="shared" si="974"/>
        <v>1</v>
      </c>
      <c r="AC1596" s="33">
        <f t="shared" si="975"/>
        <v>5</v>
      </c>
      <c r="AD1596" s="33">
        <f t="shared" si="945"/>
        <v>136</v>
      </c>
      <c r="AE1596" s="36">
        <f t="shared" si="946"/>
        <v>0</v>
      </c>
      <c r="AF1596" s="36">
        <f t="shared" si="947"/>
        <v>0</v>
      </c>
      <c r="AG1596" s="36">
        <f t="shared" si="948"/>
        <v>12600</v>
      </c>
      <c r="AH1596" s="36">
        <f t="shared" si="949"/>
        <v>0</v>
      </c>
    </row>
    <row r="1597" spans="1:34" x14ac:dyDescent="0.35">
      <c r="A1597" s="13" t="s">
        <v>908</v>
      </c>
      <c r="B1597" s="13" t="s">
        <v>909</v>
      </c>
      <c r="C1597" s="13" t="s">
        <v>545</v>
      </c>
      <c r="D1597" s="13" t="s">
        <v>910</v>
      </c>
      <c r="E1597" s="70">
        <v>45888</v>
      </c>
      <c r="F1597" s="70">
        <v>45918</v>
      </c>
      <c r="G1597" s="13" t="s">
        <v>395</v>
      </c>
      <c r="H1597" s="13">
        <v>-21000</v>
      </c>
      <c r="I1597" s="13">
        <v>-3360</v>
      </c>
      <c r="J1597" s="13">
        <v>-24360</v>
      </c>
      <c r="K1597" s="13">
        <v>-24360</v>
      </c>
      <c r="L1597" s="13">
        <v>24360</v>
      </c>
      <c r="M1597" s="13" t="s">
        <v>504</v>
      </c>
      <c r="N1597" s="31" t="s">
        <v>544</v>
      </c>
      <c r="P1597" s="65">
        <f t="shared" si="964"/>
        <v>30</v>
      </c>
      <c r="Q1597" t="str">
        <f t="shared" si="965"/>
        <v>Crédito</v>
      </c>
      <c r="R1597">
        <f t="shared" si="966"/>
        <v>18</v>
      </c>
      <c r="S1597">
        <f t="shared" si="967"/>
        <v>9</v>
      </c>
      <c r="T1597">
        <f t="shared" si="968"/>
        <v>2025</v>
      </c>
      <c r="U1597">
        <f t="shared" si="969"/>
        <v>19</v>
      </c>
      <c r="V1597">
        <f t="shared" si="970"/>
        <v>8</v>
      </c>
      <c r="W1597">
        <f t="shared" si="971"/>
        <v>2025</v>
      </c>
      <c r="X1597" s="59">
        <f t="shared" si="972"/>
        <v>21000</v>
      </c>
      <c r="Y1597" s="59">
        <f t="shared" si="973"/>
        <v>24360</v>
      </c>
      <c r="Z1597" t="str">
        <f t="shared" si="944"/>
        <v>Vencido</v>
      </c>
      <c r="AA1597" s="39">
        <v>46053</v>
      </c>
      <c r="AB1597" s="33">
        <f t="shared" si="974"/>
        <v>1</v>
      </c>
      <c r="AC1597" s="33">
        <f t="shared" si="975"/>
        <v>5</v>
      </c>
      <c r="AD1597" s="33">
        <f t="shared" si="945"/>
        <v>136</v>
      </c>
      <c r="AE1597" s="36">
        <f t="shared" si="946"/>
        <v>0</v>
      </c>
      <c r="AF1597" s="36">
        <f t="shared" si="947"/>
        <v>0</v>
      </c>
      <c r="AG1597" s="36">
        <f t="shared" si="948"/>
        <v>21000</v>
      </c>
      <c r="AH1597" s="36">
        <f t="shared" si="949"/>
        <v>0</v>
      </c>
    </row>
    <row r="1598" spans="1:34" x14ac:dyDescent="0.35">
      <c r="A1598" s="13" t="s">
        <v>911</v>
      </c>
      <c r="B1598" s="13" t="s">
        <v>912</v>
      </c>
      <c r="C1598" s="13" t="s">
        <v>545</v>
      </c>
      <c r="D1598" s="13" t="s">
        <v>913</v>
      </c>
      <c r="E1598" s="70">
        <v>45881</v>
      </c>
      <c r="F1598" s="70">
        <v>45911</v>
      </c>
      <c r="G1598" s="13" t="s">
        <v>395</v>
      </c>
      <c r="H1598" s="13">
        <v>-7600</v>
      </c>
      <c r="I1598" s="13">
        <v>-1216</v>
      </c>
      <c r="J1598" s="13">
        <v>-8816</v>
      </c>
      <c r="K1598" s="13">
        <v>-8816</v>
      </c>
      <c r="L1598" s="13">
        <v>8816</v>
      </c>
      <c r="M1598" s="13" t="s">
        <v>504</v>
      </c>
      <c r="N1598" s="31" t="s">
        <v>544</v>
      </c>
      <c r="P1598" s="65">
        <f t="shared" si="964"/>
        <v>30</v>
      </c>
      <c r="Q1598" t="str">
        <f t="shared" si="965"/>
        <v>Crédito</v>
      </c>
      <c r="R1598">
        <f t="shared" si="966"/>
        <v>11</v>
      </c>
      <c r="S1598">
        <f t="shared" si="967"/>
        <v>9</v>
      </c>
      <c r="T1598">
        <f t="shared" si="968"/>
        <v>2025</v>
      </c>
      <c r="U1598">
        <f t="shared" si="969"/>
        <v>12</v>
      </c>
      <c r="V1598">
        <f t="shared" si="970"/>
        <v>8</v>
      </c>
      <c r="W1598">
        <f t="shared" si="971"/>
        <v>2025</v>
      </c>
      <c r="X1598" s="59">
        <f t="shared" si="972"/>
        <v>7600</v>
      </c>
      <c r="Y1598" s="59">
        <f t="shared" si="973"/>
        <v>8816</v>
      </c>
      <c r="Z1598" t="str">
        <f t="shared" si="944"/>
        <v>Vencido</v>
      </c>
      <c r="AA1598" s="39">
        <v>46053</v>
      </c>
      <c r="AB1598" s="33">
        <f t="shared" si="974"/>
        <v>1</v>
      </c>
      <c r="AC1598" s="33">
        <f t="shared" si="975"/>
        <v>5</v>
      </c>
      <c r="AD1598" s="33">
        <f t="shared" si="945"/>
        <v>143</v>
      </c>
      <c r="AE1598" s="36">
        <f t="shared" si="946"/>
        <v>0</v>
      </c>
      <c r="AF1598" s="36">
        <f t="shared" si="947"/>
        <v>0</v>
      </c>
      <c r="AG1598" s="36">
        <f t="shared" si="948"/>
        <v>7600</v>
      </c>
      <c r="AH1598" s="36">
        <f t="shared" si="949"/>
        <v>0</v>
      </c>
    </row>
    <row r="1599" spans="1:34" x14ac:dyDescent="0.35">
      <c r="A1599" s="13" t="s">
        <v>914</v>
      </c>
      <c r="B1599" s="13" t="s">
        <v>915</v>
      </c>
      <c r="C1599" s="13" t="s">
        <v>545</v>
      </c>
      <c r="D1599" s="13" t="s">
        <v>916</v>
      </c>
      <c r="E1599" s="70">
        <v>45883</v>
      </c>
      <c r="F1599" s="70">
        <v>45913</v>
      </c>
      <c r="G1599" s="13" t="s">
        <v>401</v>
      </c>
      <c r="H1599" s="13">
        <v>-7416.85</v>
      </c>
      <c r="I1599" s="13">
        <v>-1186.7</v>
      </c>
      <c r="J1599" s="13">
        <v>-8603.5499999999993</v>
      </c>
      <c r="K1599" s="13">
        <v>-461.68</v>
      </c>
      <c r="L1599" s="13">
        <v>461.68</v>
      </c>
      <c r="M1599" s="13" t="s">
        <v>504</v>
      </c>
      <c r="N1599" s="31" t="s">
        <v>544</v>
      </c>
      <c r="P1599" s="65">
        <f t="shared" si="964"/>
        <v>30</v>
      </c>
      <c r="Q1599" t="str">
        <f t="shared" si="965"/>
        <v>Crédito</v>
      </c>
      <c r="R1599">
        <f t="shared" si="966"/>
        <v>13</v>
      </c>
      <c r="S1599">
        <f t="shared" si="967"/>
        <v>9</v>
      </c>
      <c r="T1599">
        <f t="shared" si="968"/>
        <v>2025</v>
      </c>
      <c r="U1599">
        <f t="shared" si="969"/>
        <v>14</v>
      </c>
      <c r="V1599">
        <f t="shared" si="970"/>
        <v>8</v>
      </c>
      <c r="W1599">
        <f t="shared" si="971"/>
        <v>2025</v>
      </c>
      <c r="X1599" s="59">
        <f t="shared" si="972"/>
        <v>7416.85</v>
      </c>
      <c r="Y1599" s="59">
        <f t="shared" si="973"/>
        <v>8603.5499999999993</v>
      </c>
      <c r="Z1599" t="str">
        <f t="shared" si="944"/>
        <v>Vencido</v>
      </c>
      <c r="AA1599" s="39">
        <v>46053</v>
      </c>
      <c r="AB1599" s="33">
        <f t="shared" si="974"/>
        <v>1</v>
      </c>
      <c r="AC1599" s="33">
        <f t="shared" si="975"/>
        <v>5</v>
      </c>
      <c r="AD1599" s="33">
        <f t="shared" si="945"/>
        <v>141</v>
      </c>
      <c r="AE1599" s="36">
        <f t="shared" si="946"/>
        <v>0</v>
      </c>
      <c r="AF1599" s="36">
        <f t="shared" si="947"/>
        <v>0</v>
      </c>
      <c r="AG1599" s="36">
        <f t="shared" si="948"/>
        <v>7416.85</v>
      </c>
      <c r="AH1599" s="36">
        <f t="shared" si="949"/>
        <v>0</v>
      </c>
    </row>
    <row r="1600" spans="1:34" x14ac:dyDescent="0.35">
      <c r="A1600" s="13" t="s">
        <v>917</v>
      </c>
      <c r="B1600" s="13" t="s">
        <v>918</v>
      </c>
      <c r="C1600" s="13" t="s">
        <v>545</v>
      </c>
      <c r="D1600" s="13" t="s">
        <v>919</v>
      </c>
      <c r="E1600" s="70">
        <v>45883</v>
      </c>
      <c r="F1600" s="70">
        <v>45913</v>
      </c>
      <c r="G1600" s="13" t="s">
        <v>395</v>
      </c>
      <c r="H1600" s="13">
        <v>-11220</v>
      </c>
      <c r="I1600" s="13">
        <v>-1795.2</v>
      </c>
      <c r="J1600" s="13">
        <v>-13015.2</v>
      </c>
      <c r="K1600" s="13">
        <v>-13015.2</v>
      </c>
      <c r="L1600" s="13">
        <v>13015.2</v>
      </c>
      <c r="M1600" s="13" t="s">
        <v>504</v>
      </c>
      <c r="N1600" s="31" t="s">
        <v>544</v>
      </c>
      <c r="P1600" s="65">
        <f t="shared" si="964"/>
        <v>30</v>
      </c>
      <c r="Q1600" t="str">
        <f t="shared" si="965"/>
        <v>Crédito</v>
      </c>
      <c r="R1600">
        <f t="shared" si="966"/>
        <v>13</v>
      </c>
      <c r="S1600">
        <f t="shared" si="967"/>
        <v>9</v>
      </c>
      <c r="T1600">
        <f t="shared" si="968"/>
        <v>2025</v>
      </c>
      <c r="U1600">
        <f t="shared" si="969"/>
        <v>14</v>
      </c>
      <c r="V1600">
        <f t="shared" si="970"/>
        <v>8</v>
      </c>
      <c r="W1600">
        <f t="shared" si="971"/>
        <v>2025</v>
      </c>
      <c r="X1600" s="59">
        <f t="shared" si="972"/>
        <v>11220</v>
      </c>
      <c r="Y1600" s="59">
        <f t="shared" si="973"/>
        <v>13015.2</v>
      </c>
      <c r="Z1600" t="str">
        <f t="shared" si="944"/>
        <v>Vencido</v>
      </c>
      <c r="AA1600" s="39">
        <v>46053</v>
      </c>
      <c r="AB1600" s="33">
        <f t="shared" si="974"/>
        <v>1</v>
      </c>
      <c r="AC1600" s="33">
        <f t="shared" si="975"/>
        <v>5</v>
      </c>
      <c r="AD1600" s="33">
        <f t="shared" si="945"/>
        <v>141</v>
      </c>
      <c r="AE1600" s="36">
        <f t="shared" si="946"/>
        <v>0</v>
      </c>
      <c r="AF1600" s="36">
        <f t="shared" si="947"/>
        <v>0</v>
      </c>
      <c r="AG1600" s="36">
        <f t="shared" si="948"/>
        <v>11220</v>
      </c>
      <c r="AH1600" s="36">
        <f t="shared" si="949"/>
        <v>0</v>
      </c>
    </row>
    <row r="1601" spans="1:34" x14ac:dyDescent="0.35">
      <c r="A1601" s="31" t="s">
        <v>891</v>
      </c>
      <c r="B1601" s="31" t="s">
        <v>892</v>
      </c>
      <c r="C1601" s="31" t="s">
        <v>406</v>
      </c>
      <c r="D1601" s="31" t="s">
        <v>893</v>
      </c>
      <c r="E1601" s="30">
        <v>45882</v>
      </c>
      <c r="F1601" s="30">
        <v>45912</v>
      </c>
      <c r="G1601" s="31" t="s">
        <v>395</v>
      </c>
      <c r="H1601" s="31">
        <v>-12540</v>
      </c>
      <c r="I1601" s="31">
        <v>-1849.65</v>
      </c>
      <c r="J1601" s="31">
        <v>-14389.65</v>
      </c>
      <c r="K1601" s="31">
        <v>-14389.65</v>
      </c>
      <c r="L1601" s="31">
        <v>14389.65</v>
      </c>
      <c r="M1601" s="31" t="s">
        <v>504</v>
      </c>
      <c r="N1601" s="31" t="s">
        <v>544</v>
      </c>
      <c r="P1601" s="65">
        <f t="shared" si="964"/>
        <v>30</v>
      </c>
      <c r="Q1601" t="str">
        <f t="shared" si="965"/>
        <v>Crédito</v>
      </c>
      <c r="R1601">
        <f t="shared" si="966"/>
        <v>12</v>
      </c>
      <c r="S1601">
        <f t="shared" si="967"/>
        <v>9</v>
      </c>
      <c r="T1601">
        <f t="shared" si="968"/>
        <v>2025</v>
      </c>
      <c r="U1601">
        <f t="shared" si="969"/>
        <v>13</v>
      </c>
      <c r="V1601">
        <f t="shared" si="970"/>
        <v>8</v>
      </c>
      <c r="W1601">
        <f t="shared" si="971"/>
        <v>2025</v>
      </c>
      <c r="X1601" s="59">
        <f t="shared" si="972"/>
        <v>12540</v>
      </c>
      <c r="Y1601" s="59">
        <f t="shared" si="973"/>
        <v>14389.65</v>
      </c>
      <c r="Z1601" t="str">
        <f t="shared" si="944"/>
        <v>Vencido</v>
      </c>
      <c r="AA1601" s="39">
        <v>46053</v>
      </c>
      <c r="AB1601" s="33">
        <f t="shared" si="974"/>
        <v>1</v>
      </c>
      <c r="AC1601" s="33">
        <f t="shared" si="975"/>
        <v>5</v>
      </c>
      <c r="AD1601" s="33">
        <f t="shared" si="945"/>
        <v>142</v>
      </c>
      <c r="AE1601" s="36">
        <f t="shared" si="946"/>
        <v>0</v>
      </c>
      <c r="AF1601" s="36">
        <f t="shared" si="947"/>
        <v>0</v>
      </c>
      <c r="AG1601" s="36">
        <f t="shared" si="948"/>
        <v>12540</v>
      </c>
      <c r="AH1601" s="36">
        <f t="shared" si="949"/>
        <v>0</v>
      </c>
    </row>
    <row r="1602" spans="1:34" x14ac:dyDescent="0.35">
      <c r="A1602" s="31" t="s">
        <v>894</v>
      </c>
      <c r="B1602" s="31" t="s">
        <v>895</v>
      </c>
      <c r="C1602" s="31" t="s">
        <v>545</v>
      </c>
      <c r="D1602" s="31" t="s">
        <v>896</v>
      </c>
      <c r="E1602" s="30">
        <v>45875</v>
      </c>
      <c r="F1602" s="30">
        <v>45905</v>
      </c>
      <c r="G1602" s="31" t="s">
        <v>395</v>
      </c>
      <c r="H1602" s="31">
        <v>-14985</v>
      </c>
      <c r="I1602" s="31">
        <v>-2397.6</v>
      </c>
      <c r="J1602" s="31">
        <v>-17382.599999999999</v>
      </c>
      <c r="K1602" s="31">
        <v>-17382.599999999999</v>
      </c>
      <c r="L1602" s="31">
        <v>17382.599999999999</v>
      </c>
      <c r="M1602" s="31" t="s">
        <v>504</v>
      </c>
      <c r="N1602" s="31" t="s">
        <v>544</v>
      </c>
      <c r="P1602" s="65">
        <f t="shared" si="964"/>
        <v>30</v>
      </c>
      <c r="Q1602" t="str">
        <f t="shared" si="965"/>
        <v>Crédito</v>
      </c>
      <c r="R1602">
        <f t="shared" si="966"/>
        <v>5</v>
      </c>
      <c r="S1602">
        <f t="shared" si="967"/>
        <v>9</v>
      </c>
      <c r="T1602">
        <f t="shared" si="968"/>
        <v>2025</v>
      </c>
      <c r="U1602">
        <f t="shared" si="969"/>
        <v>6</v>
      </c>
      <c r="V1602">
        <f t="shared" si="970"/>
        <v>8</v>
      </c>
      <c r="W1602">
        <f t="shared" si="971"/>
        <v>2025</v>
      </c>
      <c r="X1602" s="59">
        <f t="shared" si="972"/>
        <v>14985</v>
      </c>
      <c r="Y1602" s="59">
        <f t="shared" si="973"/>
        <v>17382.599999999999</v>
      </c>
      <c r="Z1602" t="str">
        <f t="shared" si="944"/>
        <v>Vencido</v>
      </c>
      <c r="AA1602" s="39">
        <v>46053</v>
      </c>
      <c r="AB1602" s="33">
        <f t="shared" si="974"/>
        <v>1</v>
      </c>
      <c r="AC1602" s="33">
        <f t="shared" si="975"/>
        <v>5</v>
      </c>
      <c r="AD1602" s="33">
        <f t="shared" si="945"/>
        <v>149</v>
      </c>
      <c r="AE1602" s="36">
        <f t="shared" si="946"/>
        <v>0</v>
      </c>
      <c r="AF1602" s="36">
        <f t="shared" si="947"/>
        <v>0</v>
      </c>
      <c r="AG1602" s="36">
        <f t="shared" si="948"/>
        <v>14985</v>
      </c>
      <c r="AH1602" s="36">
        <f t="shared" si="949"/>
        <v>0</v>
      </c>
    </row>
    <row r="1603" spans="1:34" x14ac:dyDescent="0.35">
      <c r="A1603" s="31" t="s">
        <v>897</v>
      </c>
      <c r="B1603" s="31" t="s">
        <v>898</v>
      </c>
      <c r="C1603" s="31" t="s">
        <v>545</v>
      </c>
      <c r="D1603" s="31" t="s">
        <v>899</v>
      </c>
      <c r="E1603" s="30">
        <v>45876</v>
      </c>
      <c r="F1603" s="30">
        <v>45906</v>
      </c>
      <c r="G1603" s="31" t="s">
        <v>395</v>
      </c>
      <c r="H1603" s="31">
        <v>-26500</v>
      </c>
      <c r="I1603" s="31">
        <v>-4240</v>
      </c>
      <c r="J1603" s="31">
        <v>-30740</v>
      </c>
      <c r="K1603" s="31">
        <v>-30740</v>
      </c>
      <c r="L1603" s="31">
        <v>30740</v>
      </c>
      <c r="M1603" s="31" t="s">
        <v>504</v>
      </c>
      <c r="N1603" s="31" t="s">
        <v>544</v>
      </c>
      <c r="P1603" s="65">
        <f t="shared" si="964"/>
        <v>30</v>
      </c>
      <c r="Q1603" t="str">
        <f t="shared" si="965"/>
        <v>Crédito</v>
      </c>
      <c r="R1603">
        <f t="shared" si="966"/>
        <v>6</v>
      </c>
      <c r="S1603">
        <f t="shared" si="967"/>
        <v>9</v>
      </c>
      <c r="T1603">
        <f t="shared" si="968"/>
        <v>2025</v>
      </c>
      <c r="U1603">
        <f t="shared" si="969"/>
        <v>7</v>
      </c>
      <c r="V1603">
        <f t="shared" si="970"/>
        <v>8</v>
      </c>
      <c r="W1603">
        <f t="shared" si="971"/>
        <v>2025</v>
      </c>
      <c r="X1603" s="59">
        <f t="shared" si="972"/>
        <v>26500</v>
      </c>
      <c r="Y1603" s="59">
        <f t="shared" si="973"/>
        <v>30740</v>
      </c>
      <c r="Z1603" t="str">
        <f t="shared" si="944"/>
        <v>Vencido</v>
      </c>
      <c r="AA1603" s="39">
        <v>46053</v>
      </c>
      <c r="AB1603" s="33">
        <f t="shared" si="974"/>
        <v>1</v>
      </c>
      <c r="AC1603" s="33">
        <f t="shared" si="975"/>
        <v>5</v>
      </c>
      <c r="AD1603" s="33">
        <f t="shared" si="945"/>
        <v>148</v>
      </c>
      <c r="AE1603" s="36">
        <f t="shared" si="946"/>
        <v>0</v>
      </c>
      <c r="AF1603" s="36">
        <f t="shared" si="947"/>
        <v>0</v>
      </c>
      <c r="AG1603" s="36">
        <f t="shared" si="948"/>
        <v>26500</v>
      </c>
      <c r="AH1603" s="36">
        <f t="shared" si="949"/>
        <v>0</v>
      </c>
    </row>
    <row r="1604" spans="1:34" x14ac:dyDescent="0.35">
      <c r="A1604" s="31" t="s">
        <v>900</v>
      </c>
      <c r="B1604" s="31" t="s">
        <v>901</v>
      </c>
      <c r="C1604" s="31" t="s">
        <v>545</v>
      </c>
      <c r="D1604" s="31" t="s">
        <v>902</v>
      </c>
      <c r="E1604" s="30">
        <v>45876</v>
      </c>
      <c r="F1604" s="30">
        <v>45906</v>
      </c>
      <c r="G1604" s="31" t="s">
        <v>401</v>
      </c>
      <c r="H1604" s="31">
        <v>-17751.36</v>
      </c>
      <c r="I1604" s="31">
        <v>-2840.22</v>
      </c>
      <c r="J1604" s="31">
        <v>-20591.580000000002</v>
      </c>
      <c r="K1604" s="31">
        <v>-1105.93</v>
      </c>
      <c r="L1604" s="31">
        <v>1105.93</v>
      </c>
      <c r="M1604" s="31" t="s">
        <v>504</v>
      </c>
      <c r="N1604" s="31" t="s">
        <v>544</v>
      </c>
      <c r="P1604" s="65">
        <f t="shared" si="964"/>
        <v>30</v>
      </c>
      <c r="Q1604" t="str">
        <f t="shared" si="965"/>
        <v>Crédito</v>
      </c>
      <c r="R1604">
        <f t="shared" si="966"/>
        <v>6</v>
      </c>
      <c r="S1604">
        <f t="shared" si="967"/>
        <v>9</v>
      </c>
      <c r="T1604">
        <f t="shared" si="968"/>
        <v>2025</v>
      </c>
      <c r="U1604">
        <f t="shared" si="969"/>
        <v>7</v>
      </c>
      <c r="V1604">
        <f t="shared" si="970"/>
        <v>8</v>
      </c>
      <c r="W1604">
        <f t="shared" si="971"/>
        <v>2025</v>
      </c>
      <c r="X1604" s="59">
        <f t="shared" si="972"/>
        <v>17751.36</v>
      </c>
      <c r="Y1604" s="59">
        <f t="shared" si="973"/>
        <v>20591.580000000002</v>
      </c>
      <c r="Z1604" t="str">
        <f t="shared" si="944"/>
        <v>Vencido</v>
      </c>
      <c r="AA1604" s="39">
        <v>46053</v>
      </c>
      <c r="AB1604" s="33">
        <f t="shared" si="974"/>
        <v>1</v>
      </c>
      <c r="AC1604" s="33">
        <f t="shared" si="975"/>
        <v>5</v>
      </c>
      <c r="AD1604" s="33">
        <f t="shared" si="945"/>
        <v>148</v>
      </c>
      <c r="AE1604" s="36">
        <f t="shared" si="946"/>
        <v>0</v>
      </c>
      <c r="AF1604" s="36">
        <f t="shared" si="947"/>
        <v>0</v>
      </c>
      <c r="AG1604" s="36">
        <f t="shared" si="948"/>
        <v>17751.36</v>
      </c>
      <c r="AH1604" s="36">
        <f t="shared" si="949"/>
        <v>0</v>
      </c>
    </row>
    <row r="1605" spans="1:34" x14ac:dyDescent="0.35">
      <c r="A1605" s="13" t="s">
        <v>887</v>
      </c>
      <c r="B1605" s="13" t="s">
        <v>888</v>
      </c>
      <c r="C1605" s="13" t="s">
        <v>545</v>
      </c>
      <c r="D1605" s="13" t="s">
        <v>889</v>
      </c>
      <c r="E1605" s="70">
        <v>45868</v>
      </c>
      <c r="F1605" s="70">
        <v>45898</v>
      </c>
      <c r="G1605" s="13" t="s">
        <v>395</v>
      </c>
      <c r="H1605" s="13">
        <v>-42400</v>
      </c>
      <c r="I1605" s="13">
        <v>-6784</v>
      </c>
      <c r="J1605" s="13">
        <v>-49184</v>
      </c>
      <c r="K1605" s="13">
        <v>-49184</v>
      </c>
      <c r="L1605" s="13">
        <v>49184</v>
      </c>
      <c r="M1605" s="13" t="s">
        <v>504</v>
      </c>
      <c r="N1605" s="31" t="s">
        <v>544</v>
      </c>
      <c r="P1605" s="65">
        <f t="shared" si="964"/>
        <v>30</v>
      </c>
      <c r="Q1605" t="str">
        <f t="shared" si="965"/>
        <v>Crédito</v>
      </c>
      <c r="R1605">
        <f t="shared" si="966"/>
        <v>29</v>
      </c>
      <c r="S1605">
        <f t="shared" si="967"/>
        <v>8</v>
      </c>
      <c r="T1605">
        <f t="shared" si="968"/>
        <v>2025</v>
      </c>
      <c r="U1605">
        <f t="shared" si="969"/>
        <v>30</v>
      </c>
      <c r="V1605">
        <f t="shared" si="970"/>
        <v>7</v>
      </c>
      <c r="W1605">
        <f t="shared" si="971"/>
        <v>2025</v>
      </c>
      <c r="X1605" s="59">
        <f t="shared" si="972"/>
        <v>42400</v>
      </c>
      <c r="Y1605" s="59">
        <f t="shared" si="973"/>
        <v>49184</v>
      </c>
      <c r="Z1605" t="str">
        <f t="shared" ref="Z1605:Z1668" si="976">IF(F1605&gt;AA1605,"Vigente","Vencido")</f>
        <v>Vencido</v>
      </c>
      <c r="AA1605" s="39">
        <v>46053</v>
      </c>
      <c r="AB1605" s="33">
        <f t="shared" si="974"/>
        <v>1</v>
      </c>
      <c r="AC1605" s="33">
        <f t="shared" si="975"/>
        <v>5</v>
      </c>
      <c r="AD1605" s="33">
        <f t="shared" ref="AD1605:AD1668" si="977">IF(Z1605="Vencido",AA1605-F1605+1,0)</f>
        <v>156</v>
      </c>
      <c r="AE1605" s="36">
        <f t="shared" ref="AE1605:AE1668" si="978">IF(AD1605&gt;0,IF(AD1605&lt;31,X1605,0),0)</f>
        <v>0</v>
      </c>
      <c r="AF1605" s="36">
        <f t="shared" ref="AF1605:AF1668" si="979">IF(AD1605&gt;30,IF(AD1605&lt;61,X1605,0),0)</f>
        <v>0</v>
      </c>
      <c r="AG1605" s="36">
        <f t="shared" ref="AG1605:AG1668" si="980">IF(AD1605&gt;60,X1605,0)</f>
        <v>42400</v>
      </c>
      <c r="AH1605" s="36">
        <f t="shared" ref="AH1605:AH1668" si="981">IF(Z1605="Vigente",X1605,0)</f>
        <v>0</v>
      </c>
    </row>
    <row r="1606" spans="1:34" x14ac:dyDescent="0.35">
      <c r="A1606" s="31" t="s">
        <v>881</v>
      </c>
      <c r="B1606" s="31" t="s">
        <v>882</v>
      </c>
      <c r="C1606" s="31" t="s">
        <v>805</v>
      </c>
      <c r="D1606" s="31" t="s">
        <v>883</v>
      </c>
      <c r="E1606" s="30">
        <v>45862</v>
      </c>
      <c r="F1606" s="30">
        <v>45922</v>
      </c>
      <c r="G1606" s="31" t="s">
        <v>401</v>
      </c>
      <c r="H1606" s="31">
        <v>-1103265.8999999999</v>
      </c>
      <c r="I1606" s="31">
        <v>-176522.54</v>
      </c>
      <c r="J1606" s="31">
        <v>-1279788.44</v>
      </c>
      <c r="K1606" s="31">
        <v>-68904</v>
      </c>
      <c r="L1606" s="31">
        <v>68904</v>
      </c>
      <c r="M1606" s="31" t="s">
        <v>504</v>
      </c>
      <c r="N1606" s="31" t="s">
        <v>544</v>
      </c>
      <c r="P1606" s="65">
        <f t="shared" si="964"/>
        <v>60</v>
      </c>
      <c r="Q1606" t="str">
        <f t="shared" si="965"/>
        <v>Crédito</v>
      </c>
      <c r="R1606">
        <f t="shared" si="966"/>
        <v>22</v>
      </c>
      <c r="S1606">
        <f t="shared" si="967"/>
        <v>9</v>
      </c>
      <c r="T1606">
        <f t="shared" si="968"/>
        <v>2025</v>
      </c>
      <c r="U1606">
        <f t="shared" si="969"/>
        <v>24</v>
      </c>
      <c r="V1606">
        <f t="shared" si="970"/>
        <v>7</v>
      </c>
      <c r="W1606">
        <f t="shared" si="971"/>
        <v>2025</v>
      </c>
      <c r="X1606" s="59">
        <f t="shared" si="972"/>
        <v>1103265.8999999999</v>
      </c>
      <c r="Y1606" s="59">
        <f t="shared" si="973"/>
        <v>1279788.44</v>
      </c>
      <c r="Z1606" t="str">
        <f t="shared" si="976"/>
        <v>Vencido</v>
      </c>
      <c r="AA1606" s="39">
        <v>46053</v>
      </c>
      <c r="AB1606" s="33">
        <f t="shared" si="974"/>
        <v>1</v>
      </c>
      <c r="AC1606" s="33">
        <f t="shared" si="975"/>
        <v>5</v>
      </c>
      <c r="AD1606" s="33">
        <f t="shared" si="977"/>
        <v>132</v>
      </c>
      <c r="AE1606" s="36">
        <f t="shared" si="978"/>
        <v>0</v>
      </c>
      <c r="AF1606" s="36">
        <f t="shared" si="979"/>
        <v>0</v>
      </c>
      <c r="AG1606" s="36">
        <f t="shared" si="980"/>
        <v>1103265.8999999999</v>
      </c>
      <c r="AH1606" s="36">
        <f t="shared" si="981"/>
        <v>0</v>
      </c>
    </row>
    <row r="1607" spans="1:34" x14ac:dyDescent="0.35">
      <c r="A1607" s="31" t="s">
        <v>874</v>
      </c>
      <c r="B1607" s="31" t="s">
        <v>875</v>
      </c>
      <c r="C1607" s="31" t="s">
        <v>545</v>
      </c>
      <c r="D1607" s="31" t="s">
        <v>876</v>
      </c>
      <c r="E1607" s="30">
        <v>45855</v>
      </c>
      <c r="F1607" s="30">
        <v>45885</v>
      </c>
      <c r="G1607" s="31" t="s">
        <v>395</v>
      </c>
      <c r="H1607" s="31">
        <v>-7600</v>
      </c>
      <c r="I1607" s="31">
        <v>-1216</v>
      </c>
      <c r="J1607" s="31">
        <v>-8816</v>
      </c>
      <c r="K1607" s="31">
        <v>-8816</v>
      </c>
      <c r="L1607" s="31">
        <v>8816</v>
      </c>
      <c r="M1607" s="31" t="s">
        <v>504</v>
      </c>
      <c r="N1607" s="31" t="s">
        <v>544</v>
      </c>
      <c r="P1607" s="65">
        <f t="shared" si="964"/>
        <v>30</v>
      </c>
      <c r="Q1607" t="str">
        <f t="shared" si="965"/>
        <v>Crédito</v>
      </c>
      <c r="R1607">
        <f t="shared" si="966"/>
        <v>16</v>
      </c>
      <c r="S1607">
        <f t="shared" si="967"/>
        <v>8</v>
      </c>
      <c r="T1607">
        <f t="shared" si="968"/>
        <v>2025</v>
      </c>
      <c r="U1607">
        <f t="shared" si="969"/>
        <v>17</v>
      </c>
      <c r="V1607">
        <f t="shared" si="970"/>
        <v>7</v>
      </c>
      <c r="W1607">
        <f t="shared" si="971"/>
        <v>2025</v>
      </c>
      <c r="X1607" s="59">
        <f t="shared" si="972"/>
        <v>7600</v>
      </c>
      <c r="Y1607" s="59">
        <f t="shared" si="973"/>
        <v>8816</v>
      </c>
      <c r="Z1607" t="str">
        <f t="shared" si="976"/>
        <v>Vencido</v>
      </c>
      <c r="AA1607" s="39">
        <v>46053</v>
      </c>
      <c r="AB1607" s="33">
        <f t="shared" si="974"/>
        <v>1</v>
      </c>
      <c r="AC1607" s="33">
        <f t="shared" si="975"/>
        <v>5</v>
      </c>
      <c r="AD1607" s="33">
        <f t="shared" si="977"/>
        <v>169</v>
      </c>
      <c r="AE1607" s="36">
        <f t="shared" si="978"/>
        <v>0</v>
      </c>
      <c r="AF1607" s="36">
        <f t="shared" si="979"/>
        <v>0</v>
      </c>
      <c r="AG1607" s="36">
        <f t="shared" si="980"/>
        <v>7600</v>
      </c>
      <c r="AH1607" s="36">
        <f t="shared" si="981"/>
        <v>0</v>
      </c>
    </row>
    <row r="1608" spans="1:34" x14ac:dyDescent="0.35">
      <c r="A1608" s="31" t="s">
        <v>877</v>
      </c>
      <c r="B1608" s="31" t="s">
        <v>878</v>
      </c>
      <c r="C1608" s="31" t="s">
        <v>798</v>
      </c>
      <c r="D1608" s="31" t="s">
        <v>879</v>
      </c>
      <c r="E1608" s="30">
        <v>45853</v>
      </c>
      <c r="F1608" s="30">
        <v>45883</v>
      </c>
      <c r="G1608" s="31" t="s">
        <v>395</v>
      </c>
      <c r="H1608" s="31">
        <v>-12151.9</v>
      </c>
      <c r="I1608" s="31">
        <v>151.9</v>
      </c>
      <c r="J1608" s="31">
        <v>-12000</v>
      </c>
      <c r="K1608" s="31">
        <v>-12000</v>
      </c>
      <c r="L1608" s="31">
        <v>12000</v>
      </c>
      <c r="M1608" s="31" t="s">
        <v>504</v>
      </c>
      <c r="N1608" s="31" t="s">
        <v>544</v>
      </c>
      <c r="P1608" s="65">
        <f t="shared" si="964"/>
        <v>30</v>
      </c>
      <c r="Q1608" t="str">
        <f t="shared" si="965"/>
        <v>Crédito</v>
      </c>
      <c r="R1608">
        <f t="shared" si="966"/>
        <v>14</v>
      </c>
      <c r="S1608">
        <f t="shared" si="967"/>
        <v>8</v>
      </c>
      <c r="T1608">
        <f t="shared" si="968"/>
        <v>2025</v>
      </c>
      <c r="U1608">
        <f t="shared" si="969"/>
        <v>15</v>
      </c>
      <c r="V1608">
        <f t="shared" si="970"/>
        <v>7</v>
      </c>
      <c r="W1608">
        <f t="shared" si="971"/>
        <v>2025</v>
      </c>
      <c r="X1608" s="59">
        <f t="shared" si="972"/>
        <v>12151.9</v>
      </c>
      <c r="Y1608" s="59">
        <f t="shared" si="973"/>
        <v>12000</v>
      </c>
      <c r="Z1608" t="str">
        <f t="shared" si="976"/>
        <v>Vencido</v>
      </c>
      <c r="AA1608" s="39">
        <v>46053</v>
      </c>
      <c r="AB1608" s="33">
        <f t="shared" si="974"/>
        <v>1</v>
      </c>
      <c r="AC1608" s="33">
        <f t="shared" si="975"/>
        <v>5</v>
      </c>
      <c r="AD1608" s="33">
        <f t="shared" si="977"/>
        <v>171</v>
      </c>
      <c r="AE1608" s="36">
        <f t="shared" si="978"/>
        <v>0</v>
      </c>
      <c r="AF1608" s="36">
        <f t="shared" si="979"/>
        <v>0</v>
      </c>
      <c r="AG1608" s="36">
        <f t="shared" si="980"/>
        <v>12151.9</v>
      </c>
      <c r="AH1608" s="36">
        <f t="shared" si="981"/>
        <v>0</v>
      </c>
    </row>
    <row r="1609" spans="1:34" x14ac:dyDescent="0.35">
      <c r="A1609" s="31" t="s">
        <v>868</v>
      </c>
      <c r="B1609" s="31" t="s">
        <v>869</v>
      </c>
      <c r="C1609" s="31" t="s">
        <v>545</v>
      </c>
      <c r="D1609" s="31" t="s">
        <v>870</v>
      </c>
      <c r="E1609" s="30">
        <v>45854</v>
      </c>
      <c r="F1609" s="30">
        <v>45884</v>
      </c>
      <c r="G1609" s="31" t="s">
        <v>401</v>
      </c>
      <c r="H1609" s="31">
        <v>-36360.620000000003</v>
      </c>
      <c r="I1609" s="31">
        <v>-5817.7</v>
      </c>
      <c r="J1609" s="31">
        <v>-42178.32</v>
      </c>
      <c r="K1609" s="31">
        <v>-2238.8000000000002</v>
      </c>
      <c r="L1609" s="31">
        <v>2238.8000000000002</v>
      </c>
      <c r="M1609" s="31" t="s">
        <v>504</v>
      </c>
      <c r="N1609" s="31" t="s">
        <v>544</v>
      </c>
      <c r="P1609" s="65">
        <f t="shared" si="964"/>
        <v>30</v>
      </c>
      <c r="Q1609" t="str">
        <f t="shared" si="965"/>
        <v>Crédito</v>
      </c>
      <c r="R1609">
        <f t="shared" si="966"/>
        <v>15</v>
      </c>
      <c r="S1609">
        <f t="shared" si="967"/>
        <v>8</v>
      </c>
      <c r="T1609">
        <f t="shared" si="968"/>
        <v>2025</v>
      </c>
      <c r="U1609">
        <f t="shared" si="969"/>
        <v>16</v>
      </c>
      <c r="V1609">
        <f t="shared" si="970"/>
        <v>7</v>
      </c>
      <c r="W1609">
        <f t="shared" si="971"/>
        <v>2025</v>
      </c>
      <c r="X1609" s="59">
        <f t="shared" si="972"/>
        <v>36360.620000000003</v>
      </c>
      <c r="Y1609" s="59">
        <f t="shared" si="973"/>
        <v>42178.32</v>
      </c>
      <c r="Z1609" t="str">
        <f t="shared" si="976"/>
        <v>Vencido</v>
      </c>
      <c r="AA1609" s="39">
        <v>46053</v>
      </c>
      <c r="AB1609" s="33">
        <f t="shared" si="974"/>
        <v>1</v>
      </c>
      <c r="AC1609" s="33">
        <f t="shared" si="975"/>
        <v>5</v>
      </c>
      <c r="AD1609" s="33">
        <f t="shared" si="977"/>
        <v>170</v>
      </c>
      <c r="AE1609" s="36">
        <f t="shared" si="978"/>
        <v>0</v>
      </c>
      <c r="AF1609" s="36">
        <f t="shared" si="979"/>
        <v>0</v>
      </c>
      <c r="AG1609" s="36">
        <f t="shared" si="980"/>
        <v>36360.620000000003</v>
      </c>
      <c r="AH1609" s="36">
        <f t="shared" si="981"/>
        <v>0</v>
      </c>
    </row>
    <row r="1610" spans="1:34" x14ac:dyDescent="0.35">
      <c r="A1610" s="31" t="s">
        <v>871</v>
      </c>
      <c r="B1610" s="31" t="s">
        <v>872</v>
      </c>
      <c r="C1610" s="31" t="s">
        <v>545</v>
      </c>
      <c r="D1610" s="31" t="s">
        <v>873</v>
      </c>
      <c r="E1610" s="30">
        <v>45854</v>
      </c>
      <c r="F1610" s="30">
        <v>45884</v>
      </c>
      <c r="G1610" s="31" t="s">
        <v>401</v>
      </c>
      <c r="H1610" s="31">
        <v>-30520.31</v>
      </c>
      <c r="I1610" s="31">
        <v>-4883.25</v>
      </c>
      <c r="J1610" s="31">
        <v>-35403.56</v>
      </c>
      <c r="K1610" s="31">
        <v>-1879.2</v>
      </c>
      <c r="L1610" s="31">
        <v>1879.2</v>
      </c>
      <c r="M1610" s="31" t="s">
        <v>504</v>
      </c>
      <c r="N1610" s="31" t="s">
        <v>544</v>
      </c>
      <c r="P1610" s="65">
        <f t="shared" si="964"/>
        <v>30</v>
      </c>
      <c r="Q1610" t="str">
        <f t="shared" si="965"/>
        <v>Crédito</v>
      </c>
      <c r="R1610">
        <f t="shared" si="966"/>
        <v>15</v>
      </c>
      <c r="S1610">
        <f t="shared" si="967"/>
        <v>8</v>
      </c>
      <c r="T1610">
        <f t="shared" si="968"/>
        <v>2025</v>
      </c>
      <c r="U1610">
        <f t="shared" si="969"/>
        <v>16</v>
      </c>
      <c r="V1610">
        <f t="shared" si="970"/>
        <v>7</v>
      </c>
      <c r="W1610">
        <f t="shared" si="971"/>
        <v>2025</v>
      </c>
      <c r="X1610" s="59">
        <f t="shared" si="972"/>
        <v>30520.31</v>
      </c>
      <c r="Y1610" s="59">
        <f t="shared" si="973"/>
        <v>35403.56</v>
      </c>
      <c r="Z1610" t="str">
        <f t="shared" si="976"/>
        <v>Vencido</v>
      </c>
      <c r="AA1610" s="39">
        <v>46053</v>
      </c>
      <c r="AB1610" s="33">
        <f t="shared" si="974"/>
        <v>1</v>
      </c>
      <c r="AC1610" s="33">
        <f t="shared" si="975"/>
        <v>5</v>
      </c>
      <c r="AD1610" s="33">
        <f t="shared" si="977"/>
        <v>170</v>
      </c>
      <c r="AE1610" s="36">
        <f t="shared" si="978"/>
        <v>0</v>
      </c>
      <c r="AF1610" s="36">
        <f t="shared" si="979"/>
        <v>0</v>
      </c>
      <c r="AG1610" s="36">
        <f t="shared" si="980"/>
        <v>30520.31</v>
      </c>
      <c r="AH1610" s="36">
        <f t="shared" si="981"/>
        <v>0</v>
      </c>
    </row>
    <row r="1611" spans="1:34" x14ac:dyDescent="0.35">
      <c r="A1611" s="31" t="s">
        <v>860</v>
      </c>
      <c r="B1611" s="31" t="s">
        <v>861</v>
      </c>
      <c r="C1611" s="31" t="s">
        <v>798</v>
      </c>
      <c r="D1611" s="31" t="s">
        <v>862</v>
      </c>
      <c r="E1611" s="30">
        <v>45835</v>
      </c>
      <c r="F1611" s="30">
        <v>45865</v>
      </c>
      <c r="G1611" s="31" t="s">
        <v>401</v>
      </c>
      <c r="H1611" s="31">
        <v>-17003.52</v>
      </c>
      <c r="I1611" s="31">
        <v>-2720.56</v>
      </c>
      <c r="J1611" s="31">
        <v>-19724.080000000002</v>
      </c>
      <c r="K1611" s="31">
        <v>-1044</v>
      </c>
      <c r="L1611" s="31">
        <v>1044</v>
      </c>
      <c r="M1611" s="31" t="s">
        <v>504</v>
      </c>
      <c r="N1611" s="31" t="s">
        <v>544</v>
      </c>
      <c r="P1611" s="65">
        <f t="shared" si="964"/>
        <v>30</v>
      </c>
      <c r="Q1611" t="str">
        <f t="shared" si="965"/>
        <v>Crédito</v>
      </c>
      <c r="R1611">
        <f t="shared" si="966"/>
        <v>27</v>
      </c>
      <c r="S1611">
        <f t="shared" si="967"/>
        <v>7</v>
      </c>
      <c r="T1611">
        <f t="shared" si="968"/>
        <v>2025</v>
      </c>
      <c r="U1611">
        <f t="shared" si="969"/>
        <v>27</v>
      </c>
      <c r="V1611">
        <f t="shared" si="970"/>
        <v>6</v>
      </c>
      <c r="W1611">
        <f t="shared" si="971"/>
        <v>2025</v>
      </c>
      <c r="X1611" s="59">
        <f t="shared" si="972"/>
        <v>17003.52</v>
      </c>
      <c r="Y1611" s="59">
        <f t="shared" si="973"/>
        <v>19724.080000000002</v>
      </c>
      <c r="Z1611" t="str">
        <f t="shared" si="976"/>
        <v>Vencido</v>
      </c>
      <c r="AA1611" s="39">
        <v>46053</v>
      </c>
      <c r="AB1611" s="33">
        <f t="shared" si="974"/>
        <v>1</v>
      </c>
      <c r="AC1611" s="33">
        <f t="shared" si="975"/>
        <v>5</v>
      </c>
      <c r="AD1611" s="33">
        <f t="shared" si="977"/>
        <v>189</v>
      </c>
      <c r="AE1611" s="36">
        <f t="shared" si="978"/>
        <v>0</v>
      </c>
      <c r="AF1611" s="36">
        <f t="shared" si="979"/>
        <v>0</v>
      </c>
      <c r="AG1611" s="36">
        <f t="shared" si="980"/>
        <v>17003.52</v>
      </c>
      <c r="AH1611" s="36">
        <f t="shared" si="981"/>
        <v>0</v>
      </c>
    </row>
    <row r="1612" spans="1:34" x14ac:dyDescent="0.35">
      <c r="A1612" s="31" t="s">
        <v>855</v>
      </c>
      <c r="B1612" s="31" t="s">
        <v>856</v>
      </c>
      <c r="C1612" s="31" t="s">
        <v>805</v>
      </c>
      <c r="D1612" s="31" t="s">
        <v>857</v>
      </c>
      <c r="E1612" s="30">
        <v>45817</v>
      </c>
      <c r="F1612" s="30">
        <v>45877</v>
      </c>
      <c r="G1612" s="31" t="s">
        <v>401</v>
      </c>
      <c r="H1612" s="31">
        <v>-559173.41239185352</v>
      </c>
      <c r="I1612" s="31">
        <v>-89467.745982696564</v>
      </c>
      <c r="J1612" s="31">
        <v>-648641.15837455005</v>
      </c>
      <c r="K1612" s="31">
        <v>-68904</v>
      </c>
      <c r="L1612" s="31">
        <v>68904</v>
      </c>
      <c r="M1612" s="31" t="s">
        <v>504</v>
      </c>
      <c r="N1612" s="31" t="s">
        <v>544</v>
      </c>
      <c r="P1612" s="65">
        <f t="shared" si="964"/>
        <v>60</v>
      </c>
      <c r="Q1612" t="str">
        <f t="shared" si="965"/>
        <v>Crédito</v>
      </c>
      <c r="R1612">
        <f t="shared" si="966"/>
        <v>8</v>
      </c>
      <c r="S1612">
        <f t="shared" si="967"/>
        <v>8</v>
      </c>
      <c r="T1612">
        <f t="shared" si="968"/>
        <v>2025</v>
      </c>
      <c r="U1612">
        <f t="shared" si="969"/>
        <v>9</v>
      </c>
      <c r="V1612">
        <f t="shared" si="970"/>
        <v>6</v>
      </c>
      <c r="W1612">
        <f t="shared" si="971"/>
        <v>2025</v>
      </c>
      <c r="X1612" s="59">
        <f t="shared" si="972"/>
        <v>559173.41239185352</v>
      </c>
      <c r="Y1612" s="59">
        <f t="shared" si="973"/>
        <v>648641.15837455005</v>
      </c>
      <c r="Z1612" t="str">
        <f t="shared" si="976"/>
        <v>Vencido</v>
      </c>
      <c r="AA1612" s="39">
        <v>46053</v>
      </c>
      <c r="AB1612" s="33">
        <f t="shared" si="974"/>
        <v>1</v>
      </c>
      <c r="AC1612" s="33">
        <f t="shared" si="975"/>
        <v>5</v>
      </c>
      <c r="AD1612" s="33">
        <f t="shared" si="977"/>
        <v>177</v>
      </c>
      <c r="AE1612" s="36">
        <f t="shared" si="978"/>
        <v>0</v>
      </c>
      <c r="AF1612" s="36">
        <f t="shared" si="979"/>
        <v>0</v>
      </c>
      <c r="AG1612" s="36">
        <f t="shared" si="980"/>
        <v>559173.41239185352</v>
      </c>
      <c r="AH1612" s="36">
        <f t="shared" si="981"/>
        <v>0</v>
      </c>
    </row>
    <row r="1613" spans="1:34" x14ac:dyDescent="0.35">
      <c r="A1613" s="31" t="s">
        <v>764</v>
      </c>
      <c r="B1613" s="31" t="s">
        <v>765</v>
      </c>
      <c r="C1613" s="31" t="s">
        <v>749</v>
      </c>
      <c r="D1613" s="31" t="s">
        <v>766</v>
      </c>
      <c r="E1613" s="30">
        <v>45635</v>
      </c>
      <c r="F1613" s="30">
        <v>45650</v>
      </c>
      <c r="G1613" s="31" t="s">
        <v>401</v>
      </c>
      <c r="H1613" s="31">
        <v>-48546</v>
      </c>
      <c r="I1613" s="31">
        <v>-7767.36</v>
      </c>
      <c r="J1613" s="31">
        <v>-56313.36</v>
      </c>
      <c r="K1613" s="31">
        <v>-2784</v>
      </c>
      <c r="L1613" s="31">
        <v>2784</v>
      </c>
      <c r="M1613" s="31" t="s">
        <v>504</v>
      </c>
      <c r="N1613" s="31" t="s">
        <v>544</v>
      </c>
      <c r="P1613" s="65">
        <f t="shared" si="964"/>
        <v>15</v>
      </c>
      <c r="Q1613" t="str">
        <f t="shared" si="965"/>
        <v>Crédito</v>
      </c>
      <c r="R1613">
        <f t="shared" si="966"/>
        <v>24</v>
      </c>
      <c r="S1613">
        <f t="shared" si="967"/>
        <v>12</v>
      </c>
      <c r="T1613">
        <f t="shared" si="968"/>
        <v>2024</v>
      </c>
      <c r="U1613">
        <f t="shared" si="969"/>
        <v>9</v>
      </c>
      <c r="V1613">
        <f t="shared" si="970"/>
        <v>12</v>
      </c>
      <c r="W1613">
        <f t="shared" si="971"/>
        <v>2024</v>
      </c>
      <c r="X1613" s="59">
        <f t="shared" si="972"/>
        <v>48546</v>
      </c>
      <c r="Y1613" s="59">
        <f t="shared" si="973"/>
        <v>56313.36</v>
      </c>
      <c r="Z1613" t="str">
        <f t="shared" si="976"/>
        <v>Vencido</v>
      </c>
      <c r="AA1613" s="39">
        <v>46053</v>
      </c>
      <c r="AB1613" s="33">
        <f t="shared" si="974"/>
        <v>1</v>
      </c>
      <c r="AC1613" s="33">
        <f t="shared" si="975"/>
        <v>5</v>
      </c>
      <c r="AD1613" s="33">
        <f t="shared" si="977"/>
        <v>404</v>
      </c>
      <c r="AE1613" s="36">
        <f t="shared" si="978"/>
        <v>0</v>
      </c>
      <c r="AF1613" s="36">
        <f t="shared" si="979"/>
        <v>0</v>
      </c>
      <c r="AG1613" s="36">
        <f t="shared" si="980"/>
        <v>48546</v>
      </c>
      <c r="AH1613" s="36">
        <f t="shared" si="981"/>
        <v>0</v>
      </c>
    </row>
    <row r="1614" spans="1:34" x14ac:dyDescent="0.35">
      <c r="A1614" s="31" t="s">
        <v>754</v>
      </c>
      <c r="B1614" s="31" t="s">
        <v>755</v>
      </c>
      <c r="C1614" s="31" t="s">
        <v>549</v>
      </c>
      <c r="D1614" s="31" t="s">
        <v>756</v>
      </c>
      <c r="E1614" s="30">
        <v>45597</v>
      </c>
      <c r="F1614" s="30">
        <v>45627</v>
      </c>
      <c r="G1614" s="31" t="s">
        <v>401</v>
      </c>
      <c r="H1614" s="31">
        <v>-64633.93</v>
      </c>
      <c r="I1614" s="31">
        <v>-10341.51</v>
      </c>
      <c r="J1614" s="31">
        <v>-74975.44</v>
      </c>
      <c r="K1614" s="31">
        <v>-3741.7</v>
      </c>
      <c r="L1614" s="31">
        <v>3741.7</v>
      </c>
      <c r="M1614" s="31" t="s">
        <v>504</v>
      </c>
      <c r="N1614" s="31" t="s">
        <v>544</v>
      </c>
      <c r="P1614" s="65">
        <f t="shared" si="964"/>
        <v>30</v>
      </c>
      <c r="Q1614" t="str">
        <f t="shared" si="965"/>
        <v>Crédito</v>
      </c>
      <c r="R1614">
        <f t="shared" si="966"/>
        <v>1</v>
      </c>
      <c r="S1614">
        <f t="shared" si="967"/>
        <v>12</v>
      </c>
      <c r="T1614">
        <f t="shared" si="968"/>
        <v>2024</v>
      </c>
      <c r="U1614">
        <f t="shared" si="969"/>
        <v>1</v>
      </c>
      <c r="V1614">
        <f t="shared" si="970"/>
        <v>11</v>
      </c>
      <c r="W1614">
        <f t="shared" si="971"/>
        <v>2024</v>
      </c>
      <c r="X1614" s="59">
        <f t="shared" si="972"/>
        <v>64633.93</v>
      </c>
      <c r="Y1614" s="59">
        <f t="shared" si="973"/>
        <v>74975.44</v>
      </c>
      <c r="Z1614" t="str">
        <f t="shared" si="976"/>
        <v>Vencido</v>
      </c>
      <c r="AA1614" s="39">
        <v>46053</v>
      </c>
      <c r="AB1614" s="33">
        <f t="shared" si="974"/>
        <v>1</v>
      </c>
      <c r="AC1614" s="33">
        <f t="shared" si="975"/>
        <v>5</v>
      </c>
      <c r="AD1614" s="33">
        <f t="shared" si="977"/>
        <v>427</v>
      </c>
      <c r="AE1614" s="36">
        <f t="shared" si="978"/>
        <v>0</v>
      </c>
      <c r="AF1614" s="36">
        <f t="shared" si="979"/>
        <v>0</v>
      </c>
      <c r="AG1614" s="36">
        <f t="shared" si="980"/>
        <v>64633.93</v>
      </c>
      <c r="AH1614" s="36">
        <f t="shared" si="981"/>
        <v>0</v>
      </c>
    </row>
    <row r="1615" spans="1:34" x14ac:dyDescent="0.35">
      <c r="A1615" s="31" t="s">
        <v>757</v>
      </c>
      <c r="B1615" s="31" t="s">
        <v>758</v>
      </c>
      <c r="C1615" s="31" t="s">
        <v>549</v>
      </c>
      <c r="D1615" s="31" t="s">
        <v>759</v>
      </c>
      <c r="E1615" s="30">
        <v>45597</v>
      </c>
      <c r="F1615" s="30">
        <v>45627</v>
      </c>
      <c r="G1615" s="31" t="s">
        <v>401</v>
      </c>
      <c r="H1615" s="31">
        <v>-41037.410000000003</v>
      </c>
      <c r="I1615" s="31">
        <v>-6565.99</v>
      </c>
      <c r="J1615" s="31">
        <v>-47603.4</v>
      </c>
      <c r="K1615" s="31">
        <v>-2375.6799999999998</v>
      </c>
      <c r="L1615" s="31">
        <v>2375.6799999999998</v>
      </c>
      <c r="M1615" s="31" t="s">
        <v>504</v>
      </c>
      <c r="N1615" s="31" t="s">
        <v>544</v>
      </c>
      <c r="P1615" s="65">
        <f t="shared" si="964"/>
        <v>30</v>
      </c>
      <c r="Q1615" t="str">
        <f t="shared" si="965"/>
        <v>Crédito</v>
      </c>
      <c r="R1615">
        <f t="shared" si="966"/>
        <v>1</v>
      </c>
      <c r="S1615">
        <f t="shared" si="967"/>
        <v>12</v>
      </c>
      <c r="T1615">
        <f t="shared" si="968"/>
        <v>2024</v>
      </c>
      <c r="U1615">
        <f t="shared" si="969"/>
        <v>1</v>
      </c>
      <c r="V1615">
        <f t="shared" si="970"/>
        <v>11</v>
      </c>
      <c r="W1615">
        <f t="shared" si="971"/>
        <v>2024</v>
      </c>
      <c r="X1615" s="59">
        <f t="shared" si="972"/>
        <v>41037.410000000003</v>
      </c>
      <c r="Y1615" s="59">
        <f t="shared" si="973"/>
        <v>47603.4</v>
      </c>
      <c r="Z1615" t="str">
        <f t="shared" si="976"/>
        <v>Vencido</v>
      </c>
      <c r="AA1615" s="39">
        <v>46053</v>
      </c>
      <c r="AB1615" s="33">
        <f t="shared" si="974"/>
        <v>1</v>
      </c>
      <c r="AC1615" s="33">
        <f t="shared" si="975"/>
        <v>5</v>
      </c>
      <c r="AD1615" s="33">
        <f t="shared" si="977"/>
        <v>427</v>
      </c>
      <c r="AE1615" s="36">
        <f t="shared" si="978"/>
        <v>0</v>
      </c>
      <c r="AF1615" s="36">
        <f t="shared" si="979"/>
        <v>0</v>
      </c>
      <c r="AG1615" s="36">
        <f t="shared" si="980"/>
        <v>41037.410000000003</v>
      </c>
      <c r="AH1615" s="36">
        <f t="shared" si="981"/>
        <v>0</v>
      </c>
    </row>
    <row r="1616" spans="1:34" x14ac:dyDescent="0.35">
      <c r="A1616" s="31" t="s">
        <v>751</v>
      </c>
      <c r="B1616" s="31" t="s">
        <v>752</v>
      </c>
      <c r="C1616" s="31" t="s">
        <v>549</v>
      </c>
      <c r="D1616" s="31" t="s">
        <v>753</v>
      </c>
      <c r="E1616" s="30">
        <v>45600</v>
      </c>
      <c r="F1616" s="30">
        <v>45630</v>
      </c>
      <c r="G1616" s="31" t="s">
        <v>395</v>
      </c>
      <c r="H1616" s="31">
        <v>-10340</v>
      </c>
      <c r="I1616" s="31">
        <v>-1654.4</v>
      </c>
      <c r="J1616" s="31">
        <v>-11994.4</v>
      </c>
      <c r="K1616" s="31">
        <v>-11994.4</v>
      </c>
      <c r="L1616" s="31">
        <v>11994.4</v>
      </c>
      <c r="M1616" s="31" t="s">
        <v>504</v>
      </c>
      <c r="N1616" s="31" t="s">
        <v>544</v>
      </c>
      <c r="P1616" s="65">
        <f t="shared" si="964"/>
        <v>30</v>
      </c>
      <c r="Q1616" t="str">
        <f t="shared" si="965"/>
        <v>Crédito</v>
      </c>
      <c r="R1616">
        <f t="shared" si="966"/>
        <v>4</v>
      </c>
      <c r="S1616">
        <f t="shared" si="967"/>
        <v>12</v>
      </c>
      <c r="T1616">
        <f t="shared" si="968"/>
        <v>2024</v>
      </c>
      <c r="U1616">
        <f t="shared" si="969"/>
        <v>4</v>
      </c>
      <c r="V1616">
        <f t="shared" si="970"/>
        <v>11</v>
      </c>
      <c r="W1616">
        <f t="shared" si="971"/>
        <v>2024</v>
      </c>
      <c r="X1616" s="59">
        <f t="shared" si="972"/>
        <v>10340</v>
      </c>
      <c r="Y1616" s="59">
        <f t="shared" si="973"/>
        <v>11994.4</v>
      </c>
      <c r="Z1616" t="str">
        <f t="shared" si="976"/>
        <v>Vencido</v>
      </c>
      <c r="AA1616" s="39">
        <v>46053</v>
      </c>
      <c r="AB1616" s="33">
        <f t="shared" ref="AB1616" si="982">MONTH(AA1616)</f>
        <v>1</v>
      </c>
      <c r="AC1616" s="33">
        <f t="shared" ref="AC1616" si="983">WEEKNUM(AA1616)</f>
        <v>5</v>
      </c>
      <c r="AD1616" s="33">
        <f t="shared" si="977"/>
        <v>424</v>
      </c>
      <c r="AE1616" s="36">
        <f t="shared" si="978"/>
        <v>0</v>
      </c>
      <c r="AF1616" s="36">
        <f t="shared" si="979"/>
        <v>0</v>
      </c>
      <c r="AG1616" s="36">
        <f t="shared" si="980"/>
        <v>10340</v>
      </c>
      <c r="AH1616" s="36">
        <f t="shared" si="981"/>
        <v>0</v>
      </c>
    </row>
    <row r="1617" spans="1:34" x14ac:dyDescent="0.35">
      <c r="A1617" s="31" t="s">
        <v>1210</v>
      </c>
      <c r="B1617" s="31" t="s">
        <v>1211</v>
      </c>
      <c r="C1617" s="31" t="s">
        <v>546</v>
      </c>
      <c r="D1617" s="31" t="s">
        <v>1212</v>
      </c>
      <c r="E1617" s="30">
        <v>46045</v>
      </c>
      <c r="F1617" s="30">
        <v>46075</v>
      </c>
      <c r="G1617" s="31" t="s">
        <v>395</v>
      </c>
      <c r="H1617" s="31">
        <v>-18120</v>
      </c>
      <c r="I1617" s="31">
        <v>-2899.2</v>
      </c>
      <c r="J1617" s="31">
        <v>-21019.200000000001</v>
      </c>
      <c r="K1617" s="31">
        <v>-21019.200000000001</v>
      </c>
      <c r="L1617" s="31">
        <v>21019.200000000001</v>
      </c>
      <c r="M1617" s="31" t="s">
        <v>504</v>
      </c>
      <c r="N1617" s="31" t="s">
        <v>544</v>
      </c>
      <c r="P1617" s="65">
        <f t="shared" ref="P1617:P1678" si="984">+F1617-E1617</f>
        <v>30</v>
      </c>
      <c r="Q1617" t="str">
        <f t="shared" ref="Q1617:Q1678" si="985">IF(P1617&gt;1,"Crédito","Contado")</f>
        <v>Crédito</v>
      </c>
      <c r="R1617">
        <f t="shared" ref="R1617:R1678" si="986">DAY(F1617)</f>
        <v>22</v>
      </c>
      <c r="S1617">
        <f t="shared" ref="S1617:S1678" si="987">MONTH(F1617)</f>
        <v>2</v>
      </c>
      <c r="T1617">
        <f t="shared" ref="T1617:T1678" si="988">YEAR(F1617)</f>
        <v>2026</v>
      </c>
      <c r="U1617">
        <f t="shared" ref="U1617:U1678" si="989">DAY(E1617)</f>
        <v>23</v>
      </c>
      <c r="V1617">
        <f t="shared" ref="V1617:V1678" si="990">MONTH(E1617)</f>
        <v>1</v>
      </c>
      <c r="W1617">
        <f t="shared" ref="W1617:W1678" si="991">YEAR(E1617)</f>
        <v>2026</v>
      </c>
      <c r="X1617" s="59">
        <f t="shared" ref="X1617:X1678" si="992">+H1617*-1</f>
        <v>18120</v>
      </c>
      <c r="Y1617" s="59">
        <f t="shared" ref="Y1617:Y1678" si="993">+J1617*-1</f>
        <v>21019.200000000001</v>
      </c>
      <c r="Z1617" t="str">
        <f t="shared" si="976"/>
        <v>Vigente</v>
      </c>
      <c r="AA1617" s="39">
        <v>46045</v>
      </c>
      <c r="AB1617" s="33">
        <f t="shared" ref="AB1617:AB1678" si="994">MONTH(AA1617)</f>
        <v>1</v>
      </c>
      <c r="AC1617" s="33">
        <f t="shared" ref="AC1617:AC1678" si="995">WEEKNUM(AA1617)</f>
        <v>4</v>
      </c>
      <c r="AD1617" s="33">
        <f t="shared" si="977"/>
        <v>0</v>
      </c>
      <c r="AE1617" s="36">
        <f t="shared" si="978"/>
        <v>0</v>
      </c>
      <c r="AF1617" s="36">
        <f t="shared" si="979"/>
        <v>0</v>
      </c>
      <c r="AG1617" s="36">
        <f t="shared" si="980"/>
        <v>0</v>
      </c>
      <c r="AH1617" s="36">
        <f t="shared" si="981"/>
        <v>18120</v>
      </c>
    </row>
    <row r="1618" spans="1:34" x14ac:dyDescent="0.35">
      <c r="A1618" s="31" t="s">
        <v>1213</v>
      </c>
      <c r="B1618" s="31" t="s">
        <v>1214</v>
      </c>
      <c r="C1618" s="31" t="s">
        <v>546</v>
      </c>
      <c r="D1618" s="31" t="s">
        <v>1215</v>
      </c>
      <c r="E1618" s="30">
        <v>46045</v>
      </c>
      <c r="F1618" s="30">
        <v>46075</v>
      </c>
      <c r="G1618" s="31" t="s">
        <v>401</v>
      </c>
      <c r="H1618" s="31">
        <v>-117484.42</v>
      </c>
      <c r="I1618" s="31"/>
      <c r="J1618" s="31">
        <v>-117484.42</v>
      </c>
      <c r="K1618" s="31">
        <v>-6720</v>
      </c>
      <c r="L1618" s="31">
        <v>6720</v>
      </c>
      <c r="M1618" s="31" t="s">
        <v>504</v>
      </c>
      <c r="N1618" s="31" t="s">
        <v>544</v>
      </c>
      <c r="P1618" s="65">
        <f t="shared" si="984"/>
        <v>30</v>
      </c>
      <c r="Q1618" t="str">
        <f t="shared" si="985"/>
        <v>Crédito</v>
      </c>
      <c r="R1618">
        <f t="shared" si="986"/>
        <v>22</v>
      </c>
      <c r="S1618">
        <f t="shared" si="987"/>
        <v>2</v>
      </c>
      <c r="T1618">
        <f t="shared" si="988"/>
        <v>2026</v>
      </c>
      <c r="U1618">
        <f t="shared" si="989"/>
        <v>23</v>
      </c>
      <c r="V1618">
        <f t="shared" si="990"/>
        <v>1</v>
      </c>
      <c r="W1618">
        <f t="shared" si="991"/>
        <v>2026</v>
      </c>
      <c r="X1618" s="59">
        <f t="shared" si="992"/>
        <v>117484.42</v>
      </c>
      <c r="Y1618" s="59">
        <f t="shared" si="993"/>
        <v>117484.42</v>
      </c>
      <c r="Z1618" t="str">
        <f t="shared" si="976"/>
        <v>Vigente</v>
      </c>
      <c r="AA1618" s="39">
        <v>46045</v>
      </c>
      <c r="AB1618" s="33">
        <f t="shared" si="994"/>
        <v>1</v>
      </c>
      <c r="AC1618" s="33">
        <f t="shared" si="995"/>
        <v>4</v>
      </c>
      <c r="AD1618" s="33">
        <f t="shared" si="977"/>
        <v>0</v>
      </c>
      <c r="AE1618" s="36">
        <f t="shared" si="978"/>
        <v>0</v>
      </c>
      <c r="AF1618" s="36">
        <f t="shared" si="979"/>
        <v>0</v>
      </c>
      <c r="AG1618" s="36">
        <f t="shared" si="980"/>
        <v>0</v>
      </c>
      <c r="AH1618" s="36">
        <f t="shared" si="981"/>
        <v>117484.42</v>
      </c>
    </row>
    <row r="1619" spans="1:34" x14ac:dyDescent="0.35">
      <c r="A1619" s="31" t="s">
        <v>1216</v>
      </c>
      <c r="B1619" s="31" t="s">
        <v>1217</v>
      </c>
      <c r="C1619" s="31" t="s">
        <v>546</v>
      </c>
      <c r="D1619" s="31" t="s">
        <v>1218</v>
      </c>
      <c r="E1619" s="30">
        <v>46045</v>
      </c>
      <c r="F1619" s="30">
        <v>46075</v>
      </c>
      <c r="G1619" s="31" t="s">
        <v>401</v>
      </c>
      <c r="H1619" s="31">
        <v>-201926.34</v>
      </c>
      <c r="I1619" s="31"/>
      <c r="J1619" s="31">
        <v>-201926.34</v>
      </c>
      <c r="K1619" s="31">
        <v>-11550</v>
      </c>
      <c r="L1619" s="31">
        <v>11550</v>
      </c>
      <c r="M1619" s="31" t="s">
        <v>504</v>
      </c>
      <c r="N1619" s="31" t="s">
        <v>544</v>
      </c>
      <c r="P1619" s="65">
        <f t="shared" si="984"/>
        <v>30</v>
      </c>
      <c r="Q1619" t="str">
        <f t="shared" si="985"/>
        <v>Crédito</v>
      </c>
      <c r="R1619">
        <f t="shared" si="986"/>
        <v>22</v>
      </c>
      <c r="S1619">
        <f t="shared" si="987"/>
        <v>2</v>
      </c>
      <c r="T1619">
        <f t="shared" si="988"/>
        <v>2026</v>
      </c>
      <c r="U1619">
        <f t="shared" si="989"/>
        <v>23</v>
      </c>
      <c r="V1619">
        <f t="shared" si="990"/>
        <v>1</v>
      </c>
      <c r="W1619">
        <f t="shared" si="991"/>
        <v>2026</v>
      </c>
      <c r="X1619" s="59">
        <f t="shared" si="992"/>
        <v>201926.34</v>
      </c>
      <c r="Y1619" s="59">
        <f t="shared" si="993"/>
        <v>201926.34</v>
      </c>
      <c r="Z1619" t="str">
        <f t="shared" si="976"/>
        <v>Vigente</v>
      </c>
      <c r="AA1619" s="39">
        <v>46045</v>
      </c>
      <c r="AB1619" s="33">
        <f t="shared" si="994"/>
        <v>1</v>
      </c>
      <c r="AC1619" s="33">
        <f t="shared" si="995"/>
        <v>4</v>
      </c>
      <c r="AD1619" s="33">
        <f t="shared" si="977"/>
        <v>0</v>
      </c>
      <c r="AE1619" s="36">
        <f t="shared" si="978"/>
        <v>0</v>
      </c>
      <c r="AF1619" s="36">
        <f t="shared" si="979"/>
        <v>0</v>
      </c>
      <c r="AG1619" s="36">
        <f t="shared" si="980"/>
        <v>0</v>
      </c>
      <c r="AH1619" s="36">
        <f t="shared" si="981"/>
        <v>201926.34</v>
      </c>
    </row>
    <row r="1620" spans="1:34" x14ac:dyDescent="0.35">
      <c r="A1620" s="31" t="s">
        <v>1219</v>
      </c>
      <c r="B1620" s="31" t="s">
        <v>1220</v>
      </c>
      <c r="C1620" s="31" t="s">
        <v>830</v>
      </c>
      <c r="D1620" s="31" t="s">
        <v>1221</v>
      </c>
      <c r="E1620" s="30">
        <v>46037</v>
      </c>
      <c r="F1620" s="30">
        <v>46067</v>
      </c>
      <c r="G1620" s="31" t="s">
        <v>401</v>
      </c>
      <c r="H1620" s="31">
        <v>-30733.81</v>
      </c>
      <c r="I1620" s="31">
        <v>-4917.41</v>
      </c>
      <c r="J1620" s="31">
        <v>-35651.22</v>
      </c>
      <c r="K1620" s="31">
        <v>-2001</v>
      </c>
      <c r="L1620" s="31">
        <v>2001</v>
      </c>
      <c r="M1620" s="31" t="s">
        <v>504</v>
      </c>
      <c r="N1620" s="31" t="s">
        <v>544</v>
      </c>
      <c r="P1620" s="65">
        <f t="shared" si="984"/>
        <v>30</v>
      </c>
      <c r="Q1620" t="str">
        <f t="shared" si="985"/>
        <v>Crédito</v>
      </c>
      <c r="R1620">
        <f t="shared" si="986"/>
        <v>14</v>
      </c>
      <c r="S1620">
        <f t="shared" si="987"/>
        <v>2</v>
      </c>
      <c r="T1620">
        <f t="shared" si="988"/>
        <v>2026</v>
      </c>
      <c r="U1620">
        <f t="shared" si="989"/>
        <v>15</v>
      </c>
      <c r="V1620">
        <f t="shared" si="990"/>
        <v>1</v>
      </c>
      <c r="W1620">
        <f t="shared" si="991"/>
        <v>2026</v>
      </c>
      <c r="X1620" s="59">
        <f t="shared" si="992"/>
        <v>30733.81</v>
      </c>
      <c r="Y1620" s="59">
        <f t="shared" si="993"/>
        <v>35651.22</v>
      </c>
      <c r="Z1620" t="str">
        <f t="shared" si="976"/>
        <v>Vigente</v>
      </c>
      <c r="AA1620" s="39">
        <v>46045</v>
      </c>
      <c r="AB1620" s="33">
        <f t="shared" si="994"/>
        <v>1</v>
      </c>
      <c r="AC1620" s="33">
        <f t="shared" si="995"/>
        <v>4</v>
      </c>
      <c r="AD1620" s="33">
        <f t="shared" si="977"/>
        <v>0</v>
      </c>
      <c r="AE1620" s="36">
        <f t="shared" si="978"/>
        <v>0</v>
      </c>
      <c r="AF1620" s="36">
        <f t="shared" si="979"/>
        <v>0</v>
      </c>
      <c r="AG1620" s="36">
        <f t="shared" si="980"/>
        <v>0</v>
      </c>
      <c r="AH1620" s="36">
        <f t="shared" si="981"/>
        <v>30733.81</v>
      </c>
    </row>
    <row r="1621" spans="1:34" x14ac:dyDescent="0.35">
      <c r="A1621" s="31" t="s">
        <v>1222</v>
      </c>
      <c r="B1621" s="31" t="s">
        <v>1223</v>
      </c>
      <c r="C1621" s="31" t="s">
        <v>546</v>
      </c>
      <c r="D1621" s="31" t="s">
        <v>1224</v>
      </c>
      <c r="E1621" s="30">
        <v>46037</v>
      </c>
      <c r="F1621" s="30">
        <v>46067</v>
      </c>
      <c r="G1621" s="31" t="s">
        <v>401</v>
      </c>
      <c r="H1621" s="31">
        <v>-27081.38</v>
      </c>
      <c r="I1621" s="31">
        <v>-4333.0200000000004</v>
      </c>
      <c r="J1621" s="31">
        <v>-31414.400000000001</v>
      </c>
      <c r="K1621" s="31">
        <v>-1763.2</v>
      </c>
      <c r="L1621" s="31">
        <v>1763.2</v>
      </c>
      <c r="M1621" s="31" t="s">
        <v>504</v>
      </c>
      <c r="N1621" s="31" t="s">
        <v>544</v>
      </c>
      <c r="P1621" s="65">
        <f t="shared" si="984"/>
        <v>30</v>
      </c>
      <c r="Q1621" t="str">
        <f t="shared" si="985"/>
        <v>Crédito</v>
      </c>
      <c r="R1621">
        <f t="shared" si="986"/>
        <v>14</v>
      </c>
      <c r="S1621">
        <f t="shared" si="987"/>
        <v>2</v>
      </c>
      <c r="T1621">
        <f t="shared" si="988"/>
        <v>2026</v>
      </c>
      <c r="U1621">
        <f t="shared" si="989"/>
        <v>15</v>
      </c>
      <c r="V1621">
        <f t="shared" si="990"/>
        <v>1</v>
      </c>
      <c r="W1621">
        <f t="shared" si="991"/>
        <v>2026</v>
      </c>
      <c r="X1621" s="59">
        <f t="shared" si="992"/>
        <v>27081.38</v>
      </c>
      <c r="Y1621" s="59">
        <f t="shared" si="993"/>
        <v>31414.400000000001</v>
      </c>
      <c r="Z1621" t="str">
        <f t="shared" si="976"/>
        <v>Vigente</v>
      </c>
      <c r="AA1621" s="39">
        <v>46045</v>
      </c>
      <c r="AB1621" s="33">
        <f t="shared" si="994"/>
        <v>1</v>
      </c>
      <c r="AC1621" s="33">
        <f t="shared" si="995"/>
        <v>4</v>
      </c>
      <c r="AD1621" s="33">
        <f t="shared" si="977"/>
        <v>0</v>
      </c>
      <c r="AE1621" s="36">
        <f t="shared" si="978"/>
        <v>0</v>
      </c>
      <c r="AF1621" s="36">
        <f t="shared" si="979"/>
        <v>0</v>
      </c>
      <c r="AG1621" s="36">
        <f t="shared" si="980"/>
        <v>0</v>
      </c>
      <c r="AH1621" s="36">
        <f t="shared" si="981"/>
        <v>27081.38</v>
      </c>
    </row>
    <row r="1622" spans="1:34" x14ac:dyDescent="0.35">
      <c r="A1622" s="31" t="s">
        <v>1225</v>
      </c>
      <c r="B1622" s="31" t="s">
        <v>1226</v>
      </c>
      <c r="C1622" s="31" t="s">
        <v>548</v>
      </c>
      <c r="D1622" s="31" t="s">
        <v>1227</v>
      </c>
      <c r="E1622" s="30">
        <v>46034</v>
      </c>
      <c r="F1622" s="30">
        <v>46054</v>
      </c>
      <c r="G1622" s="31" t="s">
        <v>395</v>
      </c>
      <c r="H1622" s="31">
        <v>-63000</v>
      </c>
      <c r="I1622" s="31">
        <v>-10080</v>
      </c>
      <c r="J1622" s="31">
        <v>-73080</v>
      </c>
      <c r="K1622" s="31">
        <v>-73080</v>
      </c>
      <c r="L1622" s="31">
        <v>73080</v>
      </c>
      <c r="M1622" s="31" t="s">
        <v>504</v>
      </c>
      <c r="N1622" s="31" t="s">
        <v>544</v>
      </c>
      <c r="P1622" s="65">
        <f t="shared" si="984"/>
        <v>20</v>
      </c>
      <c r="Q1622" t="str">
        <f t="shared" si="985"/>
        <v>Crédito</v>
      </c>
      <c r="R1622">
        <f t="shared" si="986"/>
        <v>1</v>
      </c>
      <c r="S1622">
        <f t="shared" si="987"/>
        <v>2</v>
      </c>
      <c r="T1622">
        <f t="shared" si="988"/>
        <v>2026</v>
      </c>
      <c r="U1622">
        <f t="shared" si="989"/>
        <v>12</v>
      </c>
      <c r="V1622">
        <f t="shared" si="990"/>
        <v>1</v>
      </c>
      <c r="W1622">
        <f t="shared" si="991"/>
        <v>2026</v>
      </c>
      <c r="X1622" s="59">
        <f t="shared" si="992"/>
        <v>63000</v>
      </c>
      <c r="Y1622" s="59">
        <f t="shared" si="993"/>
        <v>73080</v>
      </c>
      <c r="Z1622" t="str">
        <f t="shared" si="976"/>
        <v>Vigente</v>
      </c>
      <c r="AA1622" s="39">
        <v>46045</v>
      </c>
      <c r="AB1622" s="33">
        <f t="shared" si="994"/>
        <v>1</v>
      </c>
      <c r="AC1622" s="33">
        <f t="shared" si="995"/>
        <v>4</v>
      </c>
      <c r="AD1622" s="33">
        <f t="shared" si="977"/>
        <v>0</v>
      </c>
      <c r="AE1622" s="36">
        <f t="shared" si="978"/>
        <v>0</v>
      </c>
      <c r="AF1622" s="36">
        <f t="shared" si="979"/>
        <v>0</v>
      </c>
      <c r="AG1622" s="36">
        <f t="shared" si="980"/>
        <v>0</v>
      </c>
      <c r="AH1622" s="36">
        <f t="shared" si="981"/>
        <v>63000</v>
      </c>
    </row>
    <row r="1623" spans="1:34" x14ac:dyDescent="0.35">
      <c r="A1623" s="31" t="s">
        <v>1228</v>
      </c>
      <c r="B1623" s="31" t="s">
        <v>1229</v>
      </c>
      <c r="C1623" s="31" t="s">
        <v>547</v>
      </c>
      <c r="D1623" s="31" t="s">
        <v>1230</v>
      </c>
      <c r="E1623" s="30">
        <v>46041</v>
      </c>
      <c r="F1623" s="30">
        <v>46071</v>
      </c>
      <c r="G1623" s="31" t="s">
        <v>401</v>
      </c>
      <c r="H1623" s="31">
        <v>-2334.64</v>
      </c>
      <c r="I1623" s="31">
        <v>-373.54</v>
      </c>
      <c r="J1623" s="31">
        <v>-2708.18</v>
      </c>
      <c r="K1623" s="31">
        <v>-153.12</v>
      </c>
      <c r="L1623" s="31">
        <v>153.12</v>
      </c>
      <c r="M1623" s="31" t="s">
        <v>504</v>
      </c>
      <c r="N1623" s="31" t="s">
        <v>544</v>
      </c>
      <c r="P1623" s="65">
        <f t="shared" si="984"/>
        <v>30</v>
      </c>
      <c r="Q1623" t="str">
        <f t="shared" si="985"/>
        <v>Crédito</v>
      </c>
      <c r="R1623">
        <f t="shared" si="986"/>
        <v>18</v>
      </c>
      <c r="S1623">
        <f t="shared" si="987"/>
        <v>2</v>
      </c>
      <c r="T1623">
        <f t="shared" si="988"/>
        <v>2026</v>
      </c>
      <c r="U1623">
        <f t="shared" si="989"/>
        <v>19</v>
      </c>
      <c r="V1623">
        <f t="shared" si="990"/>
        <v>1</v>
      </c>
      <c r="W1623">
        <f t="shared" si="991"/>
        <v>2026</v>
      </c>
      <c r="X1623" s="59">
        <f t="shared" si="992"/>
        <v>2334.64</v>
      </c>
      <c r="Y1623" s="59">
        <f t="shared" si="993"/>
        <v>2708.18</v>
      </c>
      <c r="Z1623" t="str">
        <f t="shared" si="976"/>
        <v>Vigente</v>
      </c>
      <c r="AA1623" s="39">
        <v>46045</v>
      </c>
      <c r="AB1623" s="33">
        <f t="shared" si="994"/>
        <v>1</v>
      </c>
      <c r="AC1623" s="33">
        <f t="shared" si="995"/>
        <v>4</v>
      </c>
      <c r="AD1623" s="33">
        <f t="shared" si="977"/>
        <v>0</v>
      </c>
      <c r="AE1623" s="36">
        <f t="shared" si="978"/>
        <v>0</v>
      </c>
      <c r="AF1623" s="36">
        <f t="shared" si="979"/>
        <v>0</v>
      </c>
      <c r="AG1623" s="36">
        <f t="shared" si="980"/>
        <v>0</v>
      </c>
      <c r="AH1623" s="36">
        <f t="shared" si="981"/>
        <v>2334.64</v>
      </c>
    </row>
    <row r="1624" spans="1:34" x14ac:dyDescent="0.35">
      <c r="A1624" s="31" t="s">
        <v>1231</v>
      </c>
      <c r="B1624" s="31" t="s">
        <v>1232</v>
      </c>
      <c r="C1624" s="31" t="s">
        <v>547</v>
      </c>
      <c r="D1624" s="31" t="s">
        <v>1233</v>
      </c>
      <c r="E1624" s="30">
        <v>46041</v>
      </c>
      <c r="F1624" s="30">
        <v>46071</v>
      </c>
      <c r="G1624" s="31" t="s">
        <v>401</v>
      </c>
      <c r="H1624" s="31">
        <v>-7782.15</v>
      </c>
      <c r="I1624" s="31">
        <v>-1245.1400000000001</v>
      </c>
      <c r="J1624" s="31">
        <v>-9027.2900000000009</v>
      </c>
      <c r="K1624" s="31">
        <v>-510.4</v>
      </c>
      <c r="L1624" s="31">
        <v>510.4</v>
      </c>
      <c r="M1624" s="31" t="s">
        <v>504</v>
      </c>
      <c r="N1624" s="31" t="s">
        <v>544</v>
      </c>
      <c r="P1624" s="65">
        <f t="shared" si="984"/>
        <v>30</v>
      </c>
      <c r="Q1624" t="str">
        <f t="shared" si="985"/>
        <v>Crédito</v>
      </c>
      <c r="R1624">
        <f t="shared" si="986"/>
        <v>18</v>
      </c>
      <c r="S1624">
        <f t="shared" si="987"/>
        <v>2</v>
      </c>
      <c r="T1624">
        <f t="shared" si="988"/>
        <v>2026</v>
      </c>
      <c r="U1624">
        <f t="shared" si="989"/>
        <v>19</v>
      </c>
      <c r="V1624">
        <f t="shared" si="990"/>
        <v>1</v>
      </c>
      <c r="W1624">
        <f t="shared" si="991"/>
        <v>2026</v>
      </c>
      <c r="X1624" s="59">
        <f t="shared" si="992"/>
        <v>7782.15</v>
      </c>
      <c r="Y1624" s="59">
        <f t="shared" si="993"/>
        <v>9027.2900000000009</v>
      </c>
      <c r="Z1624" t="str">
        <f t="shared" si="976"/>
        <v>Vigente</v>
      </c>
      <c r="AA1624" s="39">
        <v>46045</v>
      </c>
      <c r="AB1624" s="33">
        <f t="shared" si="994"/>
        <v>1</v>
      </c>
      <c r="AC1624" s="33">
        <f t="shared" si="995"/>
        <v>4</v>
      </c>
      <c r="AD1624" s="33">
        <f t="shared" si="977"/>
        <v>0</v>
      </c>
      <c r="AE1624" s="36">
        <f t="shared" si="978"/>
        <v>0</v>
      </c>
      <c r="AF1624" s="36">
        <f t="shared" si="979"/>
        <v>0</v>
      </c>
      <c r="AG1624" s="36">
        <f t="shared" si="980"/>
        <v>0</v>
      </c>
      <c r="AH1624" s="36">
        <f t="shared" si="981"/>
        <v>7782.15</v>
      </c>
    </row>
    <row r="1625" spans="1:34" x14ac:dyDescent="0.35">
      <c r="A1625" s="31" t="s">
        <v>1234</v>
      </c>
      <c r="B1625" s="31" t="s">
        <v>1235</v>
      </c>
      <c r="C1625" s="31" t="s">
        <v>834</v>
      </c>
      <c r="D1625" s="31" t="s">
        <v>1236</v>
      </c>
      <c r="E1625" s="30">
        <v>46035</v>
      </c>
      <c r="F1625" s="30">
        <v>46065</v>
      </c>
      <c r="G1625" s="31" t="s">
        <v>401</v>
      </c>
      <c r="H1625" s="31">
        <v>-32233.5</v>
      </c>
      <c r="I1625" s="31">
        <v>-5157.3599999999997</v>
      </c>
      <c r="J1625" s="31">
        <v>-37390.86</v>
      </c>
      <c r="K1625" s="31">
        <v>-2088</v>
      </c>
      <c r="L1625" s="31">
        <v>2088</v>
      </c>
      <c r="M1625" s="31" t="s">
        <v>504</v>
      </c>
      <c r="N1625" s="31" t="s">
        <v>544</v>
      </c>
      <c r="P1625" s="65">
        <f t="shared" si="984"/>
        <v>30</v>
      </c>
      <c r="Q1625" t="str">
        <f t="shared" si="985"/>
        <v>Crédito</v>
      </c>
      <c r="R1625">
        <f t="shared" si="986"/>
        <v>12</v>
      </c>
      <c r="S1625">
        <f t="shared" si="987"/>
        <v>2</v>
      </c>
      <c r="T1625">
        <f t="shared" si="988"/>
        <v>2026</v>
      </c>
      <c r="U1625">
        <f t="shared" si="989"/>
        <v>13</v>
      </c>
      <c r="V1625">
        <f t="shared" si="990"/>
        <v>1</v>
      </c>
      <c r="W1625">
        <f t="shared" si="991"/>
        <v>2026</v>
      </c>
      <c r="X1625" s="59">
        <f t="shared" si="992"/>
        <v>32233.5</v>
      </c>
      <c r="Y1625" s="59">
        <f t="shared" si="993"/>
        <v>37390.86</v>
      </c>
      <c r="Z1625" t="str">
        <f t="shared" si="976"/>
        <v>Vigente</v>
      </c>
      <c r="AA1625" s="39">
        <v>46045</v>
      </c>
      <c r="AB1625" s="33">
        <f t="shared" si="994"/>
        <v>1</v>
      </c>
      <c r="AC1625" s="33">
        <f t="shared" si="995"/>
        <v>4</v>
      </c>
      <c r="AD1625" s="33">
        <f t="shared" si="977"/>
        <v>0</v>
      </c>
      <c r="AE1625" s="36">
        <f t="shared" si="978"/>
        <v>0</v>
      </c>
      <c r="AF1625" s="36">
        <f t="shared" si="979"/>
        <v>0</v>
      </c>
      <c r="AG1625" s="36">
        <f t="shared" si="980"/>
        <v>0</v>
      </c>
      <c r="AH1625" s="36">
        <f t="shared" si="981"/>
        <v>32233.5</v>
      </c>
    </row>
    <row r="1626" spans="1:34" x14ac:dyDescent="0.35">
      <c r="A1626" s="31" t="s">
        <v>1237</v>
      </c>
      <c r="B1626" s="31" t="s">
        <v>1238</v>
      </c>
      <c r="C1626" s="31" t="s">
        <v>830</v>
      </c>
      <c r="D1626" s="31" t="s">
        <v>1239</v>
      </c>
      <c r="E1626" s="30">
        <v>46036</v>
      </c>
      <c r="F1626" s="30">
        <v>46066</v>
      </c>
      <c r="G1626" s="31" t="s">
        <v>401</v>
      </c>
      <c r="H1626" s="31">
        <v>-30798.15</v>
      </c>
      <c r="I1626" s="31">
        <v>-4927.7</v>
      </c>
      <c r="J1626" s="31">
        <v>-35725.85</v>
      </c>
      <c r="K1626" s="31">
        <v>-2001</v>
      </c>
      <c r="L1626" s="31">
        <v>2001</v>
      </c>
      <c r="M1626" s="31" t="s">
        <v>504</v>
      </c>
      <c r="N1626" s="31" t="s">
        <v>544</v>
      </c>
      <c r="P1626" s="65">
        <f t="shared" si="984"/>
        <v>30</v>
      </c>
      <c r="Q1626" t="str">
        <f t="shared" si="985"/>
        <v>Crédito</v>
      </c>
      <c r="R1626">
        <f t="shared" si="986"/>
        <v>13</v>
      </c>
      <c r="S1626">
        <f t="shared" si="987"/>
        <v>2</v>
      </c>
      <c r="T1626">
        <f t="shared" si="988"/>
        <v>2026</v>
      </c>
      <c r="U1626">
        <f t="shared" si="989"/>
        <v>14</v>
      </c>
      <c r="V1626">
        <f t="shared" si="990"/>
        <v>1</v>
      </c>
      <c r="W1626">
        <f t="shared" si="991"/>
        <v>2026</v>
      </c>
      <c r="X1626" s="59">
        <f t="shared" si="992"/>
        <v>30798.15</v>
      </c>
      <c r="Y1626" s="59">
        <f t="shared" si="993"/>
        <v>35725.85</v>
      </c>
      <c r="Z1626" t="str">
        <f t="shared" si="976"/>
        <v>Vigente</v>
      </c>
      <c r="AA1626" s="39">
        <v>46045</v>
      </c>
      <c r="AB1626" s="33">
        <f t="shared" si="994"/>
        <v>1</v>
      </c>
      <c r="AC1626" s="33">
        <f t="shared" si="995"/>
        <v>4</v>
      </c>
      <c r="AD1626" s="33">
        <f t="shared" si="977"/>
        <v>0</v>
      </c>
      <c r="AE1626" s="36">
        <f t="shared" si="978"/>
        <v>0</v>
      </c>
      <c r="AF1626" s="36">
        <f t="shared" si="979"/>
        <v>0</v>
      </c>
      <c r="AG1626" s="36">
        <f t="shared" si="980"/>
        <v>0</v>
      </c>
      <c r="AH1626" s="36">
        <f t="shared" si="981"/>
        <v>30798.15</v>
      </c>
    </row>
    <row r="1627" spans="1:34" x14ac:dyDescent="0.35">
      <c r="A1627" s="31" t="s">
        <v>1240</v>
      </c>
      <c r="B1627" s="31" t="s">
        <v>1241</v>
      </c>
      <c r="C1627" s="31" t="s">
        <v>546</v>
      </c>
      <c r="D1627" s="31" t="s">
        <v>1242</v>
      </c>
      <c r="E1627" s="30">
        <v>46037</v>
      </c>
      <c r="F1627" s="30">
        <v>46067</v>
      </c>
      <c r="G1627" s="31" t="s">
        <v>395</v>
      </c>
      <c r="H1627" s="31">
        <v>-33200</v>
      </c>
      <c r="I1627" s="31">
        <v>-5312</v>
      </c>
      <c r="J1627" s="31">
        <v>-38512</v>
      </c>
      <c r="K1627" s="31">
        <v>-38512</v>
      </c>
      <c r="L1627" s="31">
        <v>38512</v>
      </c>
      <c r="M1627" s="31" t="s">
        <v>504</v>
      </c>
      <c r="N1627" s="31" t="s">
        <v>544</v>
      </c>
      <c r="P1627" s="65">
        <f t="shared" si="984"/>
        <v>30</v>
      </c>
      <c r="Q1627" t="str">
        <f t="shared" si="985"/>
        <v>Crédito</v>
      </c>
      <c r="R1627">
        <f t="shared" si="986"/>
        <v>14</v>
      </c>
      <c r="S1627">
        <f t="shared" si="987"/>
        <v>2</v>
      </c>
      <c r="T1627">
        <f t="shared" si="988"/>
        <v>2026</v>
      </c>
      <c r="U1627">
        <f t="shared" si="989"/>
        <v>15</v>
      </c>
      <c r="V1627">
        <f t="shared" si="990"/>
        <v>1</v>
      </c>
      <c r="W1627">
        <f t="shared" si="991"/>
        <v>2026</v>
      </c>
      <c r="X1627" s="59">
        <f t="shared" si="992"/>
        <v>33200</v>
      </c>
      <c r="Y1627" s="59">
        <f t="shared" si="993"/>
        <v>38512</v>
      </c>
      <c r="Z1627" t="str">
        <f t="shared" si="976"/>
        <v>Vigente</v>
      </c>
      <c r="AA1627" s="39">
        <v>46045</v>
      </c>
      <c r="AB1627" s="33">
        <f t="shared" si="994"/>
        <v>1</v>
      </c>
      <c r="AC1627" s="33">
        <f t="shared" si="995"/>
        <v>4</v>
      </c>
      <c r="AD1627" s="33">
        <f t="shared" si="977"/>
        <v>0</v>
      </c>
      <c r="AE1627" s="36">
        <f t="shared" si="978"/>
        <v>0</v>
      </c>
      <c r="AF1627" s="36">
        <f t="shared" si="979"/>
        <v>0</v>
      </c>
      <c r="AG1627" s="36">
        <f t="shared" si="980"/>
        <v>0</v>
      </c>
      <c r="AH1627" s="36">
        <f t="shared" si="981"/>
        <v>33200</v>
      </c>
    </row>
    <row r="1628" spans="1:34" x14ac:dyDescent="0.35">
      <c r="A1628" s="31" t="s">
        <v>1243</v>
      </c>
      <c r="B1628" s="31" t="s">
        <v>1244</v>
      </c>
      <c r="C1628" s="31" t="s">
        <v>546</v>
      </c>
      <c r="D1628" s="31" t="s">
        <v>1245</v>
      </c>
      <c r="E1628" s="30">
        <v>46037</v>
      </c>
      <c r="F1628" s="30">
        <v>46067</v>
      </c>
      <c r="G1628" s="31" t="s">
        <v>401</v>
      </c>
      <c r="H1628" s="31">
        <v>-108432.44</v>
      </c>
      <c r="I1628" s="31">
        <v>-17349.189999999999</v>
      </c>
      <c r="J1628" s="31">
        <v>-125781.63</v>
      </c>
      <c r="K1628" s="31">
        <v>-7059.76</v>
      </c>
      <c r="L1628" s="31">
        <v>7059.76</v>
      </c>
      <c r="M1628" s="31" t="s">
        <v>504</v>
      </c>
      <c r="N1628" s="31" t="s">
        <v>544</v>
      </c>
      <c r="P1628" s="65">
        <f t="shared" si="984"/>
        <v>30</v>
      </c>
      <c r="Q1628" t="str">
        <f t="shared" si="985"/>
        <v>Crédito</v>
      </c>
      <c r="R1628">
        <f t="shared" si="986"/>
        <v>14</v>
      </c>
      <c r="S1628">
        <f t="shared" si="987"/>
        <v>2</v>
      </c>
      <c r="T1628">
        <f t="shared" si="988"/>
        <v>2026</v>
      </c>
      <c r="U1628">
        <f t="shared" si="989"/>
        <v>15</v>
      </c>
      <c r="V1628">
        <f t="shared" si="990"/>
        <v>1</v>
      </c>
      <c r="W1628">
        <f t="shared" si="991"/>
        <v>2026</v>
      </c>
      <c r="X1628" s="59">
        <f t="shared" si="992"/>
        <v>108432.44</v>
      </c>
      <c r="Y1628" s="59">
        <f t="shared" si="993"/>
        <v>125781.63</v>
      </c>
      <c r="Z1628" t="str">
        <f t="shared" si="976"/>
        <v>Vigente</v>
      </c>
      <c r="AA1628" s="39">
        <v>46045</v>
      </c>
      <c r="AB1628" s="33">
        <f t="shared" si="994"/>
        <v>1</v>
      </c>
      <c r="AC1628" s="33">
        <f t="shared" si="995"/>
        <v>4</v>
      </c>
      <c r="AD1628" s="33">
        <f t="shared" si="977"/>
        <v>0</v>
      </c>
      <c r="AE1628" s="36">
        <f t="shared" si="978"/>
        <v>0</v>
      </c>
      <c r="AF1628" s="36">
        <f t="shared" si="979"/>
        <v>0</v>
      </c>
      <c r="AG1628" s="36">
        <f t="shared" si="980"/>
        <v>0</v>
      </c>
      <c r="AH1628" s="36">
        <f t="shared" si="981"/>
        <v>108432.44</v>
      </c>
    </row>
    <row r="1629" spans="1:34" x14ac:dyDescent="0.35">
      <c r="A1629" s="31" t="s">
        <v>1246</v>
      </c>
      <c r="B1629" s="31" t="s">
        <v>1247</v>
      </c>
      <c r="C1629" s="31" t="s">
        <v>400</v>
      </c>
      <c r="D1629" s="31" t="s">
        <v>1248</v>
      </c>
      <c r="E1629" s="30">
        <v>46037</v>
      </c>
      <c r="F1629" s="30">
        <v>46067</v>
      </c>
      <c r="G1629" s="31" t="s">
        <v>401</v>
      </c>
      <c r="H1629" s="31">
        <v>-855.2</v>
      </c>
      <c r="I1629" s="31">
        <v>-136.83000000000001</v>
      </c>
      <c r="J1629" s="31">
        <v>-992.03</v>
      </c>
      <c r="K1629" s="31">
        <v>-55.68</v>
      </c>
      <c r="L1629" s="31">
        <v>55.68</v>
      </c>
      <c r="M1629" s="31" t="s">
        <v>504</v>
      </c>
      <c r="N1629" s="31" t="s">
        <v>544</v>
      </c>
      <c r="P1629" s="65">
        <f t="shared" si="984"/>
        <v>30</v>
      </c>
      <c r="Q1629" t="str">
        <f t="shared" si="985"/>
        <v>Crédito</v>
      </c>
      <c r="R1629">
        <f t="shared" si="986"/>
        <v>14</v>
      </c>
      <c r="S1629">
        <f t="shared" si="987"/>
        <v>2</v>
      </c>
      <c r="T1629">
        <f t="shared" si="988"/>
        <v>2026</v>
      </c>
      <c r="U1629">
        <f t="shared" si="989"/>
        <v>15</v>
      </c>
      <c r="V1629">
        <f t="shared" si="990"/>
        <v>1</v>
      </c>
      <c r="W1629">
        <f t="shared" si="991"/>
        <v>2026</v>
      </c>
      <c r="X1629" s="59">
        <f t="shared" si="992"/>
        <v>855.2</v>
      </c>
      <c r="Y1629" s="59">
        <f t="shared" si="993"/>
        <v>992.03</v>
      </c>
      <c r="Z1629" t="str">
        <f t="shared" si="976"/>
        <v>Vigente</v>
      </c>
      <c r="AA1629" s="39">
        <v>46045</v>
      </c>
      <c r="AB1629" s="33">
        <f t="shared" si="994"/>
        <v>1</v>
      </c>
      <c r="AC1629" s="33">
        <f t="shared" si="995"/>
        <v>4</v>
      </c>
      <c r="AD1629" s="33">
        <f t="shared" si="977"/>
        <v>0</v>
      </c>
      <c r="AE1629" s="36">
        <f t="shared" si="978"/>
        <v>0</v>
      </c>
      <c r="AF1629" s="36">
        <f t="shared" si="979"/>
        <v>0</v>
      </c>
      <c r="AG1629" s="36">
        <f t="shared" si="980"/>
        <v>0</v>
      </c>
      <c r="AH1629" s="36">
        <f t="shared" si="981"/>
        <v>855.2</v>
      </c>
    </row>
    <row r="1630" spans="1:34" x14ac:dyDescent="0.35">
      <c r="A1630" s="31" t="s">
        <v>1249</v>
      </c>
      <c r="B1630" s="31" t="s">
        <v>1250</v>
      </c>
      <c r="C1630" s="31" t="s">
        <v>414</v>
      </c>
      <c r="D1630" s="31" t="s">
        <v>1251</v>
      </c>
      <c r="E1630" s="30">
        <v>46036</v>
      </c>
      <c r="F1630" s="30">
        <v>46066</v>
      </c>
      <c r="G1630" s="31" t="s">
        <v>395</v>
      </c>
      <c r="H1630" s="31">
        <v>-7000</v>
      </c>
      <c r="I1630" s="31">
        <v>-1120</v>
      </c>
      <c r="J1630" s="31">
        <v>-8120</v>
      </c>
      <c r="K1630" s="31">
        <v>-8120</v>
      </c>
      <c r="L1630" s="31">
        <v>8120</v>
      </c>
      <c r="M1630" s="31" t="s">
        <v>504</v>
      </c>
      <c r="N1630" s="31" t="s">
        <v>544</v>
      </c>
      <c r="P1630" s="65">
        <f t="shared" si="984"/>
        <v>30</v>
      </c>
      <c r="Q1630" t="str">
        <f t="shared" si="985"/>
        <v>Crédito</v>
      </c>
      <c r="R1630">
        <f t="shared" si="986"/>
        <v>13</v>
      </c>
      <c r="S1630">
        <f t="shared" si="987"/>
        <v>2</v>
      </c>
      <c r="T1630">
        <f t="shared" si="988"/>
        <v>2026</v>
      </c>
      <c r="U1630">
        <f t="shared" si="989"/>
        <v>14</v>
      </c>
      <c r="V1630">
        <f t="shared" si="990"/>
        <v>1</v>
      </c>
      <c r="W1630">
        <f t="shared" si="991"/>
        <v>2026</v>
      </c>
      <c r="X1630" s="59">
        <f t="shared" si="992"/>
        <v>7000</v>
      </c>
      <c r="Y1630" s="59">
        <f t="shared" si="993"/>
        <v>8120</v>
      </c>
      <c r="Z1630" t="str">
        <f t="shared" si="976"/>
        <v>Vigente</v>
      </c>
      <c r="AA1630" s="39">
        <v>46045</v>
      </c>
      <c r="AB1630" s="33">
        <f t="shared" si="994"/>
        <v>1</v>
      </c>
      <c r="AC1630" s="33">
        <f t="shared" si="995"/>
        <v>4</v>
      </c>
      <c r="AD1630" s="33">
        <f t="shared" si="977"/>
        <v>0</v>
      </c>
      <c r="AE1630" s="36">
        <f t="shared" si="978"/>
        <v>0</v>
      </c>
      <c r="AF1630" s="36">
        <f t="shared" si="979"/>
        <v>0</v>
      </c>
      <c r="AG1630" s="36">
        <f t="shared" si="980"/>
        <v>0</v>
      </c>
      <c r="AH1630" s="36">
        <f t="shared" si="981"/>
        <v>7000</v>
      </c>
    </row>
    <row r="1631" spans="1:34" x14ac:dyDescent="0.35">
      <c r="A1631" s="31" t="s">
        <v>1252</v>
      </c>
      <c r="B1631" s="31" t="s">
        <v>1253</v>
      </c>
      <c r="C1631" s="31" t="s">
        <v>834</v>
      </c>
      <c r="D1631" s="31" t="s">
        <v>1254</v>
      </c>
      <c r="E1631" s="30">
        <v>46035</v>
      </c>
      <c r="F1631" s="30">
        <v>46065</v>
      </c>
      <c r="G1631" s="31" t="s">
        <v>401</v>
      </c>
      <c r="H1631" s="31">
        <v>-32233.5</v>
      </c>
      <c r="I1631" s="31">
        <v>-5157.3599999999997</v>
      </c>
      <c r="J1631" s="31">
        <v>-37390.86</v>
      </c>
      <c r="K1631" s="31">
        <v>-2088</v>
      </c>
      <c r="L1631" s="31">
        <v>2088</v>
      </c>
      <c r="M1631" s="31" t="s">
        <v>504</v>
      </c>
      <c r="N1631" s="31" t="s">
        <v>544</v>
      </c>
      <c r="P1631" s="65">
        <f t="shared" si="984"/>
        <v>30</v>
      </c>
      <c r="Q1631" t="str">
        <f t="shared" si="985"/>
        <v>Crédito</v>
      </c>
      <c r="R1631">
        <f t="shared" si="986"/>
        <v>12</v>
      </c>
      <c r="S1631">
        <f t="shared" si="987"/>
        <v>2</v>
      </c>
      <c r="T1631">
        <f t="shared" si="988"/>
        <v>2026</v>
      </c>
      <c r="U1631">
        <f t="shared" si="989"/>
        <v>13</v>
      </c>
      <c r="V1631">
        <f t="shared" si="990"/>
        <v>1</v>
      </c>
      <c r="W1631">
        <f t="shared" si="991"/>
        <v>2026</v>
      </c>
      <c r="X1631" s="59">
        <f t="shared" si="992"/>
        <v>32233.5</v>
      </c>
      <c r="Y1631" s="59">
        <f t="shared" si="993"/>
        <v>37390.86</v>
      </c>
      <c r="Z1631" t="str">
        <f t="shared" si="976"/>
        <v>Vigente</v>
      </c>
      <c r="AA1631" s="39">
        <v>46045</v>
      </c>
      <c r="AB1631" s="33">
        <f t="shared" si="994"/>
        <v>1</v>
      </c>
      <c r="AC1631" s="33">
        <f t="shared" si="995"/>
        <v>4</v>
      </c>
      <c r="AD1631" s="33">
        <f t="shared" si="977"/>
        <v>0</v>
      </c>
      <c r="AE1631" s="36">
        <f t="shared" si="978"/>
        <v>0</v>
      </c>
      <c r="AF1631" s="36">
        <f t="shared" si="979"/>
        <v>0</v>
      </c>
      <c r="AG1631" s="36">
        <f t="shared" si="980"/>
        <v>0</v>
      </c>
      <c r="AH1631" s="36">
        <f t="shared" si="981"/>
        <v>32233.5</v>
      </c>
    </row>
    <row r="1632" spans="1:34" x14ac:dyDescent="0.35">
      <c r="A1632" s="31" t="s">
        <v>1255</v>
      </c>
      <c r="B1632" s="31" t="s">
        <v>1256</v>
      </c>
      <c r="C1632" s="31" t="s">
        <v>548</v>
      </c>
      <c r="D1632" s="31" t="s">
        <v>1257</v>
      </c>
      <c r="E1632" s="30">
        <v>46034</v>
      </c>
      <c r="F1632" s="30">
        <v>46054</v>
      </c>
      <c r="G1632" s="31" t="s">
        <v>395</v>
      </c>
      <c r="H1632" s="31">
        <v>-31500</v>
      </c>
      <c r="I1632" s="31">
        <v>-5040</v>
      </c>
      <c r="J1632" s="31">
        <v>-36540</v>
      </c>
      <c r="K1632" s="31">
        <v>-36540</v>
      </c>
      <c r="L1632" s="31">
        <v>36540</v>
      </c>
      <c r="M1632" s="31" t="s">
        <v>504</v>
      </c>
      <c r="N1632" s="31" t="s">
        <v>544</v>
      </c>
      <c r="P1632" s="65">
        <f t="shared" si="984"/>
        <v>20</v>
      </c>
      <c r="Q1632" t="str">
        <f t="shared" si="985"/>
        <v>Crédito</v>
      </c>
      <c r="R1632">
        <f t="shared" si="986"/>
        <v>1</v>
      </c>
      <c r="S1632">
        <f t="shared" si="987"/>
        <v>2</v>
      </c>
      <c r="T1632">
        <f t="shared" si="988"/>
        <v>2026</v>
      </c>
      <c r="U1632">
        <f t="shared" si="989"/>
        <v>12</v>
      </c>
      <c r="V1632">
        <f t="shared" si="990"/>
        <v>1</v>
      </c>
      <c r="W1632">
        <f t="shared" si="991"/>
        <v>2026</v>
      </c>
      <c r="X1632" s="59">
        <f t="shared" si="992"/>
        <v>31500</v>
      </c>
      <c r="Y1632" s="59">
        <f t="shared" si="993"/>
        <v>36540</v>
      </c>
      <c r="Z1632" t="str">
        <f t="shared" si="976"/>
        <v>Vigente</v>
      </c>
      <c r="AA1632" s="39">
        <v>46045</v>
      </c>
      <c r="AB1632" s="33">
        <f t="shared" si="994"/>
        <v>1</v>
      </c>
      <c r="AC1632" s="33">
        <f t="shared" si="995"/>
        <v>4</v>
      </c>
      <c r="AD1632" s="33">
        <f t="shared" si="977"/>
        <v>0</v>
      </c>
      <c r="AE1632" s="36">
        <f t="shared" si="978"/>
        <v>0</v>
      </c>
      <c r="AF1632" s="36">
        <f t="shared" si="979"/>
        <v>0</v>
      </c>
      <c r="AG1632" s="36">
        <f t="shared" si="980"/>
        <v>0</v>
      </c>
      <c r="AH1632" s="36">
        <f t="shared" si="981"/>
        <v>31500</v>
      </c>
    </row>
    <row r="1633" spans="1:34" x14ac:dyDescent="0.35">
      <c r="A1633" s="31" t="s">
        <v>1167</v>
      </c>
      <c r="B1633" s="31" t="s">
        <v>1168</v>
      </c>
      <c r="C1633" s="31" t="s">
        <v>548</v>
      </c>
      <c r="D1633" s="31" t="s">
        <v>1169</v>
      </c>
      <c r="E1633" s="30">
        <v>46034</v>
      </c>
      <c r="F1633" s="30">
        <v>46054</v>
      </c>
      <c r="G1633" s="31" t="s">
        <v>395</v>
      </c>
      <c r="H1633" s="31">
        <v>-31500</v>
      </c>
      <c r="I1633" s="31">
        <v>-5040</v>
      </c>
      <c r="J1633" s="31">
        <v>-36540</v>
      </c>
      <c r="K1633" s="31">
        <v>-36540</v>
      </c>
      <c r="L1633" s="31">
        <v>36540</v>
      </c>
      <c r="M1633" s="31" t="s">
        <v>504</v>
      </c>
      <c r="N1633" s="31" t="s">
        <v>544</v>
      </c>
      <c r="P1633" s="65">
        <f t="shared" si="984"/>
        <v>20</v>
      </c>
      <c r="Q1633" t="str">
        <f t="shared" si="985"/>
        <v>Crédito</v>
      </c>
      <c r="R1633">
        <f t="shared" si="986"/>
        <v>1</v>
      </c>
      <c r="S1633">
        <f t="shared" si="987"/>
        <v>2</v>
      </c>
      <c r="T1633">
        <f t="shared" si="988"/>
        <v>2026</v>
      </c>
      <c r="U1633">
        <f t="shared" si="989"/>
        <v>12</v>
      </c>
      <c r="V1633">
        <f t="shared" si="990"/>
        <v>1</v>
      </c>
      <c r="W1633">
        <f t="shared" si="991"/>
        <v>2026</v>
      </c>
      <c r="X1633" s="59">
        <f t="shared" si="992"/>
        <v>31500</v>
      </c>
      <c r="Y1633" s="59">
        <f t="shared" si="993"/>
        <v>36540</v>
      </c>
      <c r="Z1633" t="str">
        <f t="shared" si="976"/>
        <v>Vigente</v>
      </c>
      <c r="AA1633" s="39">
        <v>46045</v>
      </c>
      <c r="AB1633" s="33">
        <f t="shared" si="994"/>
        <v>1</v>
      </c>
      <c r="AC1633" s="33">
        <f t="shared" si="995"/>
        <v>4</v>
      </c>
      <c r="AD1633" s="33">
        <f t="shared" si="977"/>
        <v>0</v>
      </c>
      <c r="AE1633" s="36">
        <f t="shared" si="978"/>
        <v>0</v>
      </c>
      <c r="AF1633" s="36">
        <f t="shared" si="979"/>
        <v>0</v>
      </c>
      <c r="AG1633" s="36">
        <f t="shared" si="980"/>
        <v>0</v>
      </c>
      <c r="AH1633" s="36">
        <f t="shared" si="981"/>
        <v>31500</v>
      </c>
    </row>
    <row r="1634" spans="1:34" x14ac:dyDescent="0.35">
      <c r="A1634" s="31" t="s">
        <v>1170</v>
      </c>
      <c r="B1634" s="31" t="s">
        <v>1171</v>
      </c>
      <c r="C1634" s="31" t="s">
        <v>414</v>
      </c>
      <c r="D1634" s="31" t="s">
        <v>1172</v>
      </c>
      <c r="E1634" s="30">
        <v>46031</v>
      </c>
      <c r="F1634" s="30">
        <v>46061</v>
      </c>
      <c r="G1634" s="31" t="s">
        <v>395</v>
      </c>
      <c r="H1634" s="31">
        <v>-2900</v>
      </c>
      <c r="I1634" s="31">
        <v>-464</v>
      </c>
      <c r="J1634" s="31">
        <v>-3364</v>
      </c>
      <c r="K1634" s="31">
        <v>-3364</v>
      </c>
      <c r="L1634" s="31">
        <v>3364</v>
      </c>
      <c r="M1634" s="31" t="s">
        <v>504</v>
      </c>
      <c r="N1634" s="31" t="s">
        <v>544</v>
      </c>
      <c r="P1634" s="65">
        <f t="shared" si="984"/>
        <v>30</v>
      </c>
      <c r="Q1634" t="str">
        <f t="shared" si="985"/>
        <v>Crédito</v>
      </c>
      <c r="R1634">
        <f t="shared" si="986"/>
        <v>8</v>
      </c>
      <c r="S1634">
        <f t="shared" si="987"/>
        <v>2</v>
      </c>
      <c r="T1634">
        <f t="shared" si="988"/>
        <v>2026</v>
      </c>
      <c r="U1634">
        <f t="shared" si="989"/>
        <v>9</v>
      </c>
      <c r="V1634">
        <f t="shared" si="990"/>
        <v>1</v>
      </c>
      <c r="W1634">
        <f t="shared" si="991"/>
        <v>2026</v>
      </c>
      <c r="X1634" s="59">
        <f t="shared" si="992"/>
        <v>2900</v>
      </c>
      <c r="Y1634" s="59">
        <f t="shared" si="993"/>
        <v>3364</v>
      </c>
      <c r="Z1634" t="str">
        <f t="shared" si="976"/>
        <v>Vigente</v>
      </c>
      <c r="AA1634" s="39">
        <v>46045</v>
      </c>
      <c r="AB1634" s="33">
        <f t="shared" si="994"/>
        <v>1</v>
      </c>
      <c r="AC1634" s="33">
        <f t="shared" si="995"/>
        <v>4</v>
      </c>
      <c r="AD1634" s="33">
        <f t="shared" si="977"/>
        <v>0</v>
      </c>
      <c r="AE1634" s="36">
        <f t="shared" si="978"/>
        <v>0</v>
      </c>
      <c r="AF1634" s="36">
        <f t="shared" si="979"/>
        <v>0</v>
      </c>
      <c r="AG1634" s="36">
        <f t="shared" si="980"/>
        <v>0</v>
      </c>
      <c r="AH1634" s="36">
        <f t="shared" si="981"/>
        <v>2900</v>
      </c>
    </row>
    <row r="1635" spans="1:34" x14ac:dyDescent="0.35">
      <c r="A1635" s="31" t="s">
        <v>1173</v>
      </c>
      <c r="B1635" s="31" t="s">
        <v>1171</v>
      </c>
      <c r="C1635" s="31" t="s">
        <v>414</v>
      </c>
      <c r="D1635" s="31" t="s">
        <v>1174</v>
      </c>
      <c r="E1635" s="30">
        <v>46031</v>
      </c>
      <c r="F1635" s="30">
        <v>46061</v>
      </c>
      <c r="G1635" s="31" t="s">
        <v>395</v>
      </c>
      <c r="H1635" s="31">
        <v>-2900</v>
      </c>
      <c r="I1635" s="31">
        <v>-464</v>
      </c>
      <c r="J1635" s="31">
        <v>-3364</v>
      </c>
      <c r="K1635" s="31">
        <v>-3364</v>
      </c>
      <c r="L1635" s="31">
        <v>3364</v>
      </c>
      <c r="M1635" s="31" t="s">
        <v>504</v>
      </c>
      <c r="N1635" s="31" t="s">
        <v>544</v>
      </c>
      <c r="P1635" s="65">
        <f t="shared" si="984"/>
        <v>30</v>
      </c>
      <c r="Q1635" t="str">
        <f t="shared" si="985"/>
        <v>Crédito</v>
      </c>
      <c r="R1635">
        <f t="shared" si="986"/>
        <v>8</v>
      </c>
      <c r="S1635">
        <f t="shared" si="987"/>
        <v>2</v>
      </c>
      <c r="T1635">
        <f t="shared" si="988"/>
        <v>2026</v>
      </c>
      <c r="U1635">
        <f t="shared" si="989"/>
        <v>9</v>
      </c>
      <c r="V1635">
        <f t="shared" si="990"/>
        <v>1</v>
      </c>
      <c r="W1635">
        <f t="shared" si="991"/>
        <v>2026</v>
      </c>
      <c r="X1635" s="59">
        <f t="shared" si="992"/>
        <v>2900</v>
      </c>
      <c r="Y1635" s="59">
        <f t="shared" si="993"/>
        <v>3364</v>
      </c>
      <c r="Z1635" t="str">
        <f t="shared" si="976"/>
        <v>Vigente</v>
      </c>
      <c r="AA1635" s="39">
        <v>46045</v>
      </c>
      <c r="AB1635" s="33">
        <f t="shared" si="994"/>
        <v>1</v>
      </c>
      <c r="AC1635" s="33">
        <f t="shared" si="995"/>
        <v>4</v>
      </c>
      <c r="AD1635" s="33">
        <f t="shared" si="977"/>
        <v>0</v>
      </c>
      <c r="AE1635" s="36">
        <f t="shared" si="978"/>
        <v>0</v>
      </c>
      <c r="AF1635" s="36">
        <f t="shared" si="979"/>
        <v>0</v>
      </c>
      <c r="AG1635" s="36">
        <f t="shared" si="980"/>
        <v>0</v>
      </c>
      <c r="AH1635" s="36">
        <f t="shared" si="981"/>
        <v>2900</v>
      </c>
    </row>
    <row r="1636" spans="1:34" x14ac:dyDescent="0.35">
      <c r="A1636" s="31" t="s">
        <v>1175</v>
      </c>
      <c r="B1636" s="31" t="s">
        <v>1176</v>
      </c>
      <c r="C1636" s="31" t="s">
        <v>562</v>
      </c>
      <c r="D1636" s="31" t="s">
        <v>1177</v>
      </c>
      <c r="E1636" s="30">
        <v>46028</v>
      </c>
      <c r="F1636" s="30">
        <v>46058</v>
      </c>
      <c r="G1636" s="31" t="s">
        <v>401</v>
      </c>
      <c r="H1636" s="31">
        <v>-339919.5</v>
      </c>
      <c r="I1636" s="31">
        <v>-54387.12</v>
      </c>
      <c r="J1636" s="31">
        <v>-394306.62</v>
      </c>
      <c r="K1636" s="31">
        <v>-22040</v>
      </c>
      <c r="L1636" s="31">
        <v>22040</v>
      </c>
      <c r="M1636" s="31" t="s">
        <v>504</v>
      </c>
      <c r="N1636" s="31" t="s">
        <v>544</v>
      </c>
      <c r="P1636" s="65">
        <f t="shared" si="984"/>
        <v>30</v>
      </c>
      <c r="Q1636" t="str">
        <f t="shared" si="985"/>
        <v>Crédito</v>
      </c>
      <c r="R1636">
        <f t="shared" si="986"/>
        <v>5</v>
      </c>
      <c r="S1636">
        <f t="shared" si="987"/>
        <v>2</v>
      </c>
      <c r="T1636">
        <f t="shared" si="988"/>
        <v>2026</v>
      </c>
      <c r="U1636">
        <f t="shared" si="989"/>
        <v>6</v>
      </c>
      <c r="V1636">
        <f t="shared" si="990"/>
        <v>1</v>
      </c>
      <c r="W1636">
        <f t="shared" si="991"/>
        <v>2026</v>
      </c>
      <c r="X1636" s="59">
        <f t="shared" si="992"/>
        <v>339919.5</v>
      </c>
      <c r="Y1636" s="59">
        <f t="shared" si="993"/>
        <v>394306.62</v>
      </c>
      <c r="Z1636" t="str">
        <f t="shared" si="976"/>
        <v>Vigente</v>
      </c>
      <c r="AA1636" s="39">
        <v>46045</v>
      </c>
      <c r="AB1636" s="33">
        <f t="shared" si="994"/>
        <v>1</v>
      </c>
      <c r="AC1636" s="33">
        <f t="shared" si="995"/>
        <v>4</v>
      </c>
      <c r="AD1636" s="33">
        <f t="shared" si="977"/>
        <v>0</v>
      </c>
      <c r="AE1636" s="36">
        <f t="shared" si="978"/>
        <v>0</v>
      </c>
      <c r="AF1636" s="36">
        <f t="shared" si="979"/>
        <v>0</v>
      </c>
      <c r="AG1636" s="36">
        <f t="shared" si="980"/>
        <v>0</v>
      </c>
      <c r="AH1636" s="36">
        <f t="shared" si="981"/>
        <v>339919.5</v>
      </c>
    </row>
    <row r="1637" spans="1:34" x14ac:dyDescent="0.35">
      <c r="A1637" s="31" t="s">
        <v>1178</v>
      </c>
      <c r="B1637" s="31" t="s">
        <v>1179</v>
      </c>
      <c r="C1637" s="31" t="s">
        <v>834</v>
      </c>
      <c r="D1637" s="31" t="s">
        <v>1180</v>
      </c>
      <c r="E1637" s="30">
        <v>46036</v>
      </c>
      <c r="F1637" s="30">
        <v>46066</v>
      </c>
      <c r="G1637" s="31" t="s">
        <v>401</v>
      </c>
      <c r="H1637" s="31">
        <v>-64274.400000000001</v>
      </c>
      <c r="I1637" s="31">
        <v>-10283.9</v>
      </c>
      <c r="J1637" s="31">
        <v>-74558.3</v>
      </c>
      <c r="K1637" s="31">
        <v>-4176</v>
      </c>
      <c r="L1637" s="31">
        <v>4176</v>
      </c>
      <c r="M1637" s="31" t="s">
        <v>504</v>
      </c>
      <c r="N1637" s="31" t="s">
        <v>544</v>
      </c>
      <c r="P1637" s="65">
        <f t="shared" si="984"/>
        <v>30</v>
      </c>
      <c r="Q1637" t="str">
        <f t="shared" si="985"/>
        <v>Crédito</v>
      </c>
      <c r="R1637">
        <f t="shared" si="986"/>
        <v>13</v>
      </c>
      <c r="S1637">
        <f t="shared" si="987"/>
        <v>2</v>
      </c>
      <c r="T1637">
        <f t="shared" si="988"/>
        <v>2026</v>
      </c>
      <c r="U1637">
        <f t="shared" si="989"/>
        <v>14</v>
      </c>
      <c r="V1637">
        <f t="shared" si="990"/>
        <v>1</v>
      </c>
      <c r="W1637">
        <f t="shared" si="991"/>
        <v>2026</v>
      </c>
      <c r="X1637" s="59">
        <f t="shared" si="992"/>
        <v>64274.400000000001</v>
      </c>
      <c r="Y1637" s="59">
        <f t="shared" si="993"/>
        <v>74558.3</v>
      </c>
      <c r="Z1637" t="str">
        <f t="shared" si="976"/>
        <v>Vigente</v>
      </c>
      <c r="AA1637" s="39">
        <v>46045</v>
      </c>
      <c r="AB1637" s="33">
        <f t="shared" si="994"/>
        <v>1</v>
      </c>
      <c r="AC1637" s="33">
        <f t="shared" si="995"/>
        <v>4</v>
      </c>
      <c r="AD1637" s="33">
        <f t="shared" si="977"/>
        <v>0</v>
      </c>
      <c r="AE1637" s="36">
        <f t="shared" si="978"/>
        <v>0</v>
      </c>
      <c r="AF1637" s="36">
        <f t="shared" si="979"/>
        <v>0</v>
      </c>
      <c r="AG1637" s="36">
        <f t="shared" si="980"/>
        <v>0</v>
      </c>
      <c r="AH1637" s="36">
        <f t="shared" si="981"/>
        <v>64274.400000000001</v>
      </c>
    </row>
    <row r="1638" spans="1:34" x14ac:dyDescent="0.35">
      <c r="A1638" s="31" t="s">
        <v>1181</v>
      </c>
      <c r="B1638" s="31" t="s">
        <v>1182</v>
      </c>
      <c r="C1638" s="31" t="s">
        <v>1183</v>
      </c>
      <c r="D1638" s="31" t="s">
        <v>1184</v>
      </c>
      <c r="E1638" s="30">
        <v>46034</v>
      </c>
      <c r="F1638" s="30">
        <v>46064</v>
      </c>
      <c r="G1638" s="31" t="s">
        <v>401</v>
      </c>
      <c r="H1638" s="31">
        <v>-39565.24</v>
      </c>
      <c r="I1638" s="31">
        <v>-6330.44</v>
      </c>
      <c r="J1638" s="31">
        <v>-45895.68</v>
      </c>
      <c r="K1638" s="31">
        <v>-2552</v>
      </c>
      <c r="L1638" s="31">
        <v>2552</v>
      </c>
      <c r="M1638" s="31" t="s">
        <v>504</v>
      </c>
      <c r="N1638" s="31" t="s">
        <v>544</v>
      </c>
      <c r="P1638" s="65">
        <f t="shared" si="984"/>
        <v>30</v>
      </c>
      <c r="Q1638" t="str">
        <f t="shared" si="985"/>
        <v>Crédito</v>
      </c>
      <c r="R1638">
        <f t="shared" si="986"/>
        <v>11</v>
      </c>
      <c r="S1638">
        <f t="shared" si="987"/>
        <v>2</v>
      </c>
      <c r="T1638">
        <f t="shared" si="988"/>
        <v>2026</v>
      </c>
      <c r="U1638">
        <f t="shared" si="989"/>
        <v>12</v>
      </c>
      <c r="V1638">
        <f t="shared" si="990"/>
        <v>1</v>
      </c>
      <c r="W1638">
        <f t="shared" si="991"/>
        <v>2026</v>
      </c>
      <c r="X1638" s="59">
        <f t="shared" si="992"/>
        <v>39565.24</v>
      </c>
      <c r="Y1638" s="59">
        <f t="shared" si="993"/>
        <v>45895.68</v>
      </c>
      <c r="Z1638" t="str">
        <f t="shared" si="976"/>
        <v>Vigente</v>
      </c>
      <c r="AA1638" s="39">
        <v>46045</v>
      </c>
      <c r="AB1638" s="33">
        <f t="shared" si="994"/>
        <v>1</v>
      </c>
      <c r="AC1638" s="33">
        <f t="shared" si="995"/>
        <v>4</v>
      </c>
      <c r="AD1638" s="33">
        <f t="shared" si="977"/>
        <v>0</v>
      </c>
      <c r="AE1638" s="36">
        <f t="shared" si="978"/>
        <v>0</v>
      </c>
      <c r="AF1638" s="36">
        <f t="shared" si="979"/>
        <v>0</v>
      </c>
      <c r="AG1638" s="36">
        <f t="shared" si="980"/>
        <v>0</v>
      </c>
      <c r="AH1638" s="36">
        <f t="shared" si="981"/>
        <v>39565.24</v>
      </c>
    </row>
    <row r="1639" spans="1:34" x14ac:dyDescent="0.35">
      <c r="A1639" s="31" t="s">
        <v>1111</v>
      </c>
      <c r="B1639" s="31" t="s">
        <v>1112</v>
      </c>
      <c r="C1639" s="31" t="s">
        <v>414</v>
      </c>
      <c r="D1639" s="31" t="s">
        <v>1113</v>
      </c>
      <c r="E1639" s="30">
        <v>46028</v>
      </c>
      <c r="F1639" s="30">
        <v>46058</v>
      </c>
      <c r="G1639" s="31" t="s">
        <v>395</v>
      </c>
      <c r="H1639" s="31">
        <v>-7600</v>
      </c>
      <c r="I1639" s="31">
        <v>-1216</v>
      </c>
      <c r="J1639" s="31">
        <v>-8816</v>
      </c>
      <c r="K1639" s="31">
        <v>-8816</v>
      </c>
      <c r="L1639" s="31">
        <v>8816</v>
      </c>
      <c r="M1639" s="31" t="s">
        <v>504</v>
      </c>
      <c r="N1639" s="31" t="s">
        <v>544</v>
      </c>
      <c r="P1639" s="65">
        <f t="shared" si="984"/>
        <v>30</v>
      </c>
      <c r="Q1639" t="str">
        <f t="shared" si="985"/>
        <v>Crédito</v>
      </c>
      <c r="R1639">
        <f t="shared" si="986"/>
        <v>5</v>
      </c>
      <c r="S1639">
        <f t="shared" si="987"/>
        <v>2</v>
      </c>
      <c r="T1639">
        <f t="shared" si="988"/>
        <v>2026</v>
      </c>
      <c r="U1639">
        <f t="shared" si="989"/>
        <v>6</v>
      </c>
      <c r="V1639">
        <f t="shared" si="990"/>
        <v>1</v>
      </c>
      <c r="W1639">
        <f t="shared" si="991"/>
        <v>2026</v>
      </c>
      <c r="X1639" s="59">
        <f t="shared" si="992"/>
        <v>7600</v>
      </c>
      <c r="Y1639" s="59">
        <f t="shared" si="993"/>
        <v>8816</v>
      </c>
      <c r="Z1639" t="str">
        <f t="shared" si="976"/>
        <v>Vigente</v>
      </c>
      <c r="AA1639" s="39">
        <v>46045</v>
      </c>
      <c r="AB1639" s="33">
        <f t="shared" si="994"/>
        <v>1</v>
      </c>
      <c r="AC1639" s="33">
        <f t="shared" si="995"/>
        <v>4</v>
      </c>
      <c r="AD1639" s="33">
        <f t="shared" si="977"/>
        <v>0</v>
      </c>
      <c r="AE1639" s="36">
        <f t="shared" si="978"/>
        <v>0</v>
      </c>
      <c r="AF1639" s="36">
        <f t="shared" si="979"/>
        <v>0</v>
      </c>
      <c r="AG1639" s="36">
        <f t="shared" si="980"/>
        <v>0</v>
      </c>
      <c r="AH1639" s="36">
        <f t="shared" si="981"/>
        <v>7600</v>
      </c>
    </row>
    <row r="1640" spans="1:34" x14ac:dyDescent="0.35">
      <c r="A1640" s="31" t="s">
        <v>1114</v>
      </c>
      <c r="B1640" s="31" t="s">
        <v>1115</v>
      </c>
      <c r="C1640" s="31" t="s">
        <v>801</v>
      </c>
      <c r="D1640" s="31" t="s">
        <v>1116</v>
      </c>
      <c r="E1640" s="30">
        <v>46024</v>
      </c>
      <c r="F1640" s="30">
        <v>46054</v>
      </c>
      <c r="G1640" s="31" t="s">
        <v>395</v>
      </c>
      <c r="H1640" s="31">
        <v>-30240</v>
      </c>
      <c r="I1640" s="31">
        <v>-4838.3999999999996</v>
      </c>
      <c r="J1640" s="31">
        <v>-35078.400000000001</v>
      </c>
      <c r="K1640" s="31">
        <v>-35078.400000000001</v>
      </c>
      <c r="L1640" s="31">
        <v>35078.400000000001</v>
      </c>
      <c r="M1640" s="31" t="s">
        <v>504</v>
      </c>
      <c r="N1640" s="31" t="s">
        <v>544</v>
      </c>
      <c r="P1640" s="65">
        <f t="shared" si="984"/>
        <v>30</v>
      </c>
      <c r="Q1640" t="str">
        <f t="shared" si="985"/>
        <v>Crédito</v>
      </c>
      <c r="R1640">
        <f t="shared" si="986"/>
        <v>1</v>
      </c>
      <c r="S1640">
        <f t="shared" si="987"/>
        <v>2</v>
      </c>
      <c r="T1640">
        <f t="shared" si="988"/>
        <v>2026</v>
      </c>
      <c r="U1640">
        <f t="shared" si="989"/>
        <v>2</v>
      </c>
      <c r="V1640">
        <f t="shared" si="990"/>
        <v>1</v>
      </c>
      <c r="W1640">
        <f t="shared" si="991"/>
        <v>2026</v>
      </c>
      <c r="X1640" s="59">
        <f t="shared" si="992"/>
        <v>30240</v>
      </c>
      <c r="Y1640" s="59">
        <f t="shared" si="993"/>
        <v>35078.400000000001</v>
      </c>
      <c r="Z1640" t="str">
        <f t="shared" si="976"/>
        <v>Vigente</v>
      </c>
      <c r="AA1640" s="39">
        <v>46045</v>
      </c>
      <c r="AB1640" s="33">
        <f t="shared" si="994"/>
        <v>1</v>
      </c>
      <c r="AC1640" s="33">
        <f t="shared" si="995"/>
        <v>4</v>
      </c>
      <c r="AD1640" s="33">
        <f t="shared" si="977"/>
        <v>0</v>
      </c>
      <c r="AE1640" s="36">
        <f t="shared" si="978"/>
        <v>0</v>
      </c>
      <c r="AF1640" s="36">
        <f t="shared" si="979"/>
        <v>0</v>
      </c>
      <c r="AG1640" s="36">
        <f t="shared" si="980"/>
        <v>0</v>
      </c>
      <c r="AH1640" s="36">
        <f t="shared" si="981"/>
        <v>30240</v>
      </c>
    </row>
    <row r="1641" spans="1:34" x14ac:dyDescent="0.35">
      <c r="A1641" s="31" t="s">
        <v>1117</v>
      </c>
      <c r="B1641" s="31" t="s">
        <v>1118</v>
      </c>
      <c r="C1641" s="31" t="s">
        <v>880</v>
      </c>
      <c r="D1641" s="31" t="s">
        <v>1119</v>
      </c>
      <c r="E1641" s="30">
        <v>46027</v>
      </c>
      <c r="F1641" s="30">
        <v>46057</v>
      </c>
      <c r="G1641" s="31" t="s">
        <v>401</v>
      </c>
      <c r="H1641" s="31">
        <v>-57932.17</v>
      </c>
      <c r="I1641" s="31">
        <v>-9269.15</v>
      </c>
      <c r="J1641" s="31">
        <v>-67201.320000000007</v>
      </c>
      <c r="K1641" s="31">
        <v>-3758.4</v>
      </c>
      <c r="L1641" s="31">
        <v>3758.4</v>
      </c>
      <c r="M1641" s="31" t="s">
        <v>504</v>
      </c>
      <c r="N1641" s="31" t="s">
        <v>544</v>
      </c>
      <c r="P1641" s="65">
        <f t="shared" si="984"/>
        <v>30</v>
      </c>
      <c r="Q1641" t="str">
        <f t="shared" si="985"/>
        <v>Crédito</v>
      </c>
      <c r="R1641">
        <f t="shared" si="986"/>
        <v>4</v>
      </c>
      <c r="S1641">
        <f t="shared" si="987"/>
        <v>2</v>
      </c>
      <c r="T1641">
        <f t="shared" si="988"/>
        <v>2026</v>
      </c>
      <c r="U1641">
        <f t="shared" si="989"/>
        <v>5</v>
      </c>
      <c r="V1641">
        <f t="shared" si="990"/>
        <v>1</v>
      </c>
      <c r="W1641">
        <f t="shared" si="991"/>
        <v>2026</v>
      </c>
      <c r="X1641" s="59">
        <f t="shared" si="992"/>
        <v>57932.17</v>
      </c>
      <c r="Y1641" s="59">
        <f t="shared" si="993"/>
        <v>67201.320000000007</v>
      </c>
      <c r="Z1641" t="str">
        <f t="shared" si="976"/>
        <v>Vigente</v>
      </c>
      <c r="AA1641" s="39">
        <v>46045</v>
      </c>
      <c r="AB1641" s="33">
        <f t="shared" si="994"/>
        <v>1</v>
      </c>
      <c r="AC1641" s="33">
        <f t="shared" si="995"/>
        <v>4</v>
      </c>
      <c r="AD1641" s="33">
        <f t="shared" si="977"/>
        <v>0</v>
      </c>
      <c r="AE1641" s="36">
        <f t="shared" si="978"/>
        <v>0</v>
      </c>
      <c r="AF1641" s="36">
        <f t="shared" si="979"/>
        <v>0</v>
      </c>
      <c r="AG1641" s="36">
        <f t="shared" si="980"/>
        <v>0</v>
      </c>
      <c r="AH1641" s="36">
        <f t="shared" si="981"/>
        <v>57932.17</v>
      </c>
    </row>
    <row r="1642" spans="1:34" x14ac:dyDescent="0.35">
      <c r="A1642" s="31" t="s">
        <v>1120</v>
      </c>
      <c r="B1642" s="31" t="s">
        <v>1121</v>
      </c>
      <c r="C1642" s="31" t="s">
        <v>801</v>
      </c>
      <c r="D1642" s="31" t="s">
        <v>1122</v>
      </c>
      <c r="E1642" s="30">
        <v>46024</v>
      </c>
      <c r="F1642" s="30">
        <v>46054</v>
      </c>
      <c r="G1642" s="31" t="s">
        <v>395</v>
      </c>
      <c r="H1642" s="31">
        <v>-20160</v>
      </c>
      <c r="I1642" s="31">
        <v>-3225.6</v>
      </c>
      <c r="J1642" s="31">
        <v>-23385.599999999999</v>
      </c>
      <c r="K1642" s="31">
        <v>-23385.599999999999</v>
      </c>
      <c r="L1642" s="31">
        <v>23385.599999999999</v>
      </c>
      <c r="M1642" s="31" t="s">
        <v>504</v>
      </c>
      <c r="N1642" s="31" t="s">
        <v>544</v>
      </c>
      <c r="P1642" s="65">
        <f t="shared" si="984"/>
        <v>30</v>
      </c>
      <c r="Q1642" t="str">
        <f t="shared" si="985"/>
        <v>Crédito</v>
      </c>
      <c r="R1642">
        <f t="shared" si="986"/>
        <v>1</v>
      </c>
      <c r="S1642">
        <f t="shared" si="987"/>
        <v>2</v>
      </c>
      <c r="T1642">
        <f t="shared" si="988"/>
        <v>2026</v>
      </c>
      <c r="U1642">
        <f t="shared" si="989"/>
        <v>2</v>
      </c>
      <c r="V1642">
        <f t="shared" si="990"/>
        <v>1</v>
      </c>
      <c r="W1642">
        <f t="shared" si="991"/>
        <v>2026</v>
      </c>
      <c r="X1642" s="59">
        <f t="shared" si="992"/>
        <v>20160</v>
      </c>
      <c r="Y1642" s="59">
        <f t="shared" si="993"/>
        <v>23385.599999999999</v>
      </c>
      <c r="Z1642" t="str">
        <f t="shared" si="976"/>
        <v>Vigente</v>
      </c>
      <c r="AA1642" s="39">
        <v>46045</v>
      </c>
      <c r="AB1642" s="33">
        <f t="shared" si="994"/>
        <v>1</v>
      </c>
      <c r="AC1642" s="33">
        <f t="shared" si="995"/>
        <v>4</v>
      </c>
      <c r="AD1642" s="33">
        <f t="shared" si="977"/>
        <v>0</v>
      </c>
      <c r="AE1642" s="36">
        <f t="shared" si="978"/>
        <v>0</v>
      </c>
      <c r="AF1642" s="36">
        <f t="shared" si="979"/>
        <v>0</v>
      </c>
      <c r="AG1642" s="36">
        <f t="shared" si="980"/>
        <v>0</v>
      </c>
      <c r="AH1642" s="36">
        <f t="shared" si="981"/>
        <v>20160</v>
      </c>
    </row>
    <row r="1643" spans="1:34" x14ac:dyDescent="0.35">
      <c r="A1643" s="31" t="s">
        <v>1123</v>
      </c>
      <c r="B1643" s="31" t="s">
        <v>1124</v>
      </c>
      <c r="C1643" s="31" t="s">
        <v>801</v>
      </c>
      <c r="D1643" s="31" t="s">
        <v>1125</v>
      </c>
      <c r="E1643" s="30">
        <v>46024</v>
      </c>
      <c r="F1643" s="30">
        <v>46054</v>
      </c>
      <c r="G1643" s="31" t="s">
        <v>395</v>
      </c>
      <c r="H1643" s="31">
        <v>-20160</v>
      </c>
      <c r="I1643" s="31">
        <v>-3225.6</v>
      </c>
      <c r="J1643" s="31">
        <v>-23385.599999999999</v>
      </c>
      <c r="K1643" s="31">
        <v>-23385.599999999999</v>
      </c>
      <c r="L1643" s="31">
        <v>23385.599999999999</v>
      </c>
      <c r="M1643" s="31" t="s">
        <v>504</v>
      </c>
      <c r="N1643" s="31" t="s">
        <v>544</v>
      </c>
      <c r="P1643" s="65">
        <f t="shared" si="984"/>
        <v>30</v>
      </c>
      <c r="Q1643" t="str">
        <f t="shared" si="985"/>
        <v>Crédito</v>
      </c>
      <c r="R1643">
        <f t="shared" si="986"/>
        <v>1</v>
      </c>
      <c r="S1643">
        <f t="shared" si="987"/>
        <v>2</v>
      </c>
      <c r="T1643">
        <f t="shared" si="988"/>
        <v>2026</v>
      </c>
      <c r="U1643">
        <f t="shared" si="989"/>
        <v>2</v>
      </c>
      <c r="V1643">
        <f t="shared" si="990"/>
        <v>1</v>
      </c>
      <c r="W1643">
        <f t="shared" si="991"/>
        <v>2026</v>
      </c>
      <c r="X1643" s="59">
        <f t="shared" si="992"/>
        <v>20160</v>
      </c>
      <c r="Y1643" s="59">
        <f t="shared" si="993"/>
        <v>23385.599999999999</v>
      </c>
      <c r="Z1643" t="str">
        <f t="shared" si="976"/>
        <v>Vigente</v>
      </c>
      <c r="AA1643" s="39">
        <v>46045</v>
      </c>
      <c r="AB1643" s="33">
        <f t="shared" si="994"/>
        <v>1</v>
      </c>
      <c r="AC1643" s="33">
        <f t="shared" si="995"/>
        <v>4</v>
      </c>
      <c r="AD1643" s="33">
        <f t="shared" si="977"/>
        <v>0</v>
      </c>
      <c r="AE1643" s="36">
        <f t="shared" si="978"/>
        <v>0</v>
      </c>
      <c r="AF1643" s="36">
        <f t="shared" si="979"/>
        <v>0</v>
      </c>
      <c r="AG1643" s="36">
        <f t="shared" si="980"/>
        <v>0</v>
      </c>
      <c r="AH1643" s="36">
        <f t="shared" si="981"/>
        <v>20160</v>
      </c>
    </row>
    <row r="1644" spans="1:34" x14ac:dyDescent="0.35">
      <c r="A1644" s="31" t="s">
        <v>1126</v>
      </c>
      <c r="B1644" s="31" t="s">
        <v>1127</v>
      </c>
      <c r="C1644" s="31" t="s">
        <v>400</v>
      </c>
      <c r="D1644" s="31" t="s">
        <v>1128</v>
      </c>
      <c r="E1644" s="30">
        <v>46024</v>
      </c>
      <c r="F1644" s="30">
        <v>46054</v>
      </c>
      <c r="G1644" s="31" t="s">
        <v>401</v>
      </c>
      <c r="H1644" s="31">
        <v>-19738.32</v>
      </c>
      <c r="I1644" s="31">
        <v>-3158.13</v>
      </c>
      <c r="J1644" s="31">
        <v>-22896.45</v>
      </c>
      <c r="K1644" s="31">
        <v>-1271.94</v>
      </c>
      <c r="L1644" s="31">
        <v>1271.94</v>
      </c>
      <c r="M1644" s="31" t="s">
        <v>504</v>
      </c>
      <c r="N1644" s="31" t="s">
        <v>544</v>
      </c>
      <c r="P1644" s="65">
        <f t="shared" si="984"/>
        <v>30</v>
      </c>
      <c r="Q1644" t="str">
        <f t="shared" si="985"/>
        <v>Crédito</v>
      </c>
      <c r="R1644">
        <f t="shared" si="986"/>
        <v>1</v>
      </c>
      <c r="S1644">
        <f t="shared" si="987"/>
        <v>2</v>
      </c>
      <c r="T1644">
        <f t="shared" si="988"/>
        <v>2026</v>
      </c>
      <c r="U1644">
        <f t="shared" si="989"/>
        <v>2</v>
      </c>
      <c r="V1644">
        <f t="shared" si="990"/>
        <v>1</v>
      </c>
      <c r="W1644">
        <f t="shared" si="991"/>
        <v>2026</v>
      </c>
      <c r="X1644" s="59">
        <f t="shared" si="992"/>
        <v>19738.32</v>
      </c>
      <c r="Y1644" s="59">
        <f t="shared" si="993"/>
        <v>22896.45</v>
      </c>
      <c r="Z1644" t="str">
        <f t="shared" si="976"/>
        <v>Vigente</v>
      </c>
      <c r="AA1644" s="39">
        <v>46045</v>
      </c>
      <c r="AB1644" s="33">
        <f t="shared" si="994"/>
        <v>1</v>
      </c>
      <c r="AC1644" s="33">
        <f t="shared" si="995"/>
        <v>4</v>
      </c>
      <c r="AD1644" s="33">
        <f t="shared" si="977"/>
        <v>0</v>
      </c>
      <c r="AE1644" s="36">
        <f t="shared" si="978"/>
        <v>0</v>
      </c>
      <c r="AF1644" s="36">
        <f t="shared" si="979"/>
        <v>0</v>
      </c>
      <c r="AG1644" s="36">
        <f t="shared" si="980"/>
        <v>0</v>
      </c>
      <c r="AH1644" s="36">
        <f t="shared" si="981"/>
        <v>19738.32</v>
      </c>
    </row>
    <row r="1645" spans="1:34" x14ac:dyDescent="0.35">
      <c r="A1645" s="31" t="s">
        <v>1129</v>
      </c>
      <c r="B1645" s="31" t="s">
        <v>1130</v>
      </c>
      <c r="C1645" s="31" t="s">
        <v>414</v>
      </c>
      <c r="D1645" s="31" t="s">
        <v>1131</v>
      </c>
      <c r="E1645" s="30">
        <v>46020</v>
      </c>
      <c r="F1645" s="30">
        <v>46050</v>
      </c>
      <c r="G1645" s="31" t="s">
        <v>395</v>
      </c>
      <c r="H1645" s="31">
        <v>-17850</v>
      </c>
      <c r="I1645" s="31">
        <v>-2856</v>
      </c>
      <c r="J1645" s="31">
        <v>-20706</v>
      </c>
      <c r="K1645" s="31">
        <v>-20706</v>
      </c>
      <c r="L1645" s="31">
        <v>20706</v>
      </c>
      <c r="M1645" s="31" t="s">
        <v>504</v>
      </c>
      <c r="N1645" s="31" t="s">
        <v>544</v>
      </c>
      <c r="P1645" s="65">
        <f t="shared" si="984"/>
        <v>30</v>
      </c>
      <c r="Q1645" t="str">
        <f t="shared" si="985"/>
        <v>Crédito</v>
      </c>
      <c r="R1645">
        <f t="shared" si="986"/>
        <v>28</v>
      </c>
      <c r="S1645">
        <f t="shared" si="987"/>
        <v>1</v>
      </c>
      <c r="T1645">
        <f t="shared" si="988"/>
        <v>2026</v>
      </c>
      <c r="U1645">
        <f t="shared" si="989"/>
        <v>29</v>
      </c>
      <c r="V1645">
        <f t="shared" si="990"/>
        <v>12</v>
      </c>
      <c r="W1645">
        <f t="shared" si="991"/>
        <v>2025</v>
      </c>
      <c r="X1645" s="59">
        <f t="shared" si="992"/>
        <v>17850</v>
      </c>
      <c r="Y1645" s="59">
        <f t="shared" si="993"/>
        <v>20706</v>
      </c>
      <c r="Z1645" t="str">
        <f t="shared" si="976"/>
        <v>Vigente</v>
      </c>
      <c r="AA1645" s="39">
        <v>46045</v>
      </c>
      <c r="AB1645" s="33">
        <f t="shared" si="994"/>
        <v>1</v>
      </c>
      <c r="AC1645" s="33">
        <f t="shared" si="995"/>
        <v>4</v>
      </c>
      <c r="AD1645" s="33">
        <f t="shared" si="977"/>
        <v>0</v>
      </c>
      <c r="AE1645" s="36">
        <f t="shared" si="978"/>
        <v>0</v>
      </c>
      <c r="AF1645" s="36">
        <f t="shared" si="979"/>
        <v>0</v>
      </c>
      <c r="AG1645" s="36">
        <f t="shared" si="980"/>
        <v>0</v>
      </c>
      <c r="AH1645" s="36">
        <f t="shared" si="981"/>
        <v>17850</v>
      </c>
    </row>
    <row r="1646" spans="1:34" x14ac:dyDescent="0.35">
      <c r="A1646" s="31" t="s">
        <v>1132</v>
      </c>
      <c r="B1646" s="31" t="s">
        <v>1133</v>
      </c>
      <c r="C1646" s="31" t="s">
        <v>546</v>
      </c>
      <c r="D1646" s="31" t="s">
        <v>1134</v>
      </c>
      <c r="E1646" s="30">
        <v>46022</v>
      </c>
      <c r="F1646" s="30">
        <v>46052</v>
      </c>
      <c r="G1646" s="31" t="s">
        <v>401</v>
      </c>
      <c r="H1646" s="31">
        <v>-112312.72</v>
      </c>
      <c r="I1646" s="31">
        <v>-17970.04</v>
      </c>
      <c r="J1646" s="31">
        <v>-130282.76</v>
      </c>
      <c r="K1646" s="31">
        <v>-7256.96</v>
      </c>
      <c r="L1646" s="31">
        <v>7256.96</v>
      </c>
      <c r="M1646" s="31" t="s">
        <v>504</v>
      </c>
      <c r="N1646" s="31" t="s">
        <v>544</v>
      </c>
      <c r="P1646" s="65">
        <f t="shared" si="984"/>
        <v>30</v>
      </c>
      <c r="Q1646" t="str">
        <f t="shared" si="985"/>
        <v>Crédito</v>
      </c>
      <c r="R1646">
        <f t="shared" si="986"/>
        <v>30</v>
      </c>
      <c r="S1646">
        <f t="shared" si="987"/>
        <v>1</v>
      </c>
      <c r="T1646">
        <f t="shared" si="988"/>
        <v>2026</v>
      </c>
      <c r="U1646">
        <f t="shared" si="989"/>
        <v>31</v>
      </c>
      <c r="V1646">
        <f t="shared" si="990"/>
        <v>12</v>
      </c>
      <c r="W1646">
        <f t="shared" si="991"/>
        <v>2025</v>
      </c>
      <c r="X1646" s="59">
        <f t="shared" si="992"/>
        <v>112312.72</v>
      </c>
      <c r="Y1646" s="59">
        <f t="shared" si="993"/>
        <v>130282.76</v>
      </c>
      <c r="Z1646" t="str">
        <f t="shared" si="976"/>
        <v>Vigente</v>
      </c>
      <c r="AA1646" s="39">
        <v>46045</v>
      </c>
      <c r="AB1646" s="33">
        <f t="shared" si="994"/>
        <v>1</v>
      </c>
      <c r="AC1646" s="33">
        <f t="shared" si="995"/>
        <v>4</v>
      </c>
      <c r="AD1646" s="33">
        <f t="shared" si="977"/>
        <v>0</v>
      </c>
      <c r="AE1646" s="36">
        <f t="shared" si="978"/>
        <v>0</v>
      </c>
      <c r="AF1646" s="36">
        <f t="shared" si="979"/>
        <v>0</v>
      </c>
      <c r="AG1646" s="36">
        <f t="shared" si="980"/>
        <v>0</v>
      </c>
      <c r="AH1646" s="36">
        <f t="shared" si="981"/>
        <v>112312.72</v>
      </c>
    </row>
    <row r="1647" spans="1:34" x14ac:dyDescent="0.35">
      <c r="A1647" s="31" t="s">
        <v>1077</v>
      </c>
      <c r="B1647" s="31" t="s">
        <v>1078</v>
      </c>
      <c r="C1647" s="31" t="s">
        <v>547</v>
      </c>
      <c r="D1647" s="31" t="s">
        <v>1079</v>
      </c>
      <c r="E1647" s="30">
        <v>46010</v>
      </c>
      <c r="F1647" s="30">
        <v>46040</v>
      </c>
      <c r="G1647" s="31" t="s">
        <v>395</v>
      </c>
      <c r="H1647" s="31">
        <v>-10590</v>
      </c>
      <c r="I1647" s="31">
        <v>-1694.4</v>
      </c>
      <c r="J1647" s="31">
        <v>-12284.4</v>
      </c>
      <c r="K1647" s="31">
        <v>-12284.4</v>
      </c>
      <c r="L1647" s="31">
        <v>12284.4</v>
      </c>
      <c r="M1647" s="31" t="s">
        <v>504</v>
      </c>
      <c r="N1647" s="31" t="s">
        <v>544</v>
      </c>
      <c r="P1647" s="65">
        <f t="shared" si="984"/>
        <v>30</v>
      </c>
      <c r="Q1647" t="str">
        <f t="shared" si="985"/>
        <v>Crédito</v>
      </c>
      <c r="R1647">
        <f t="shared" si="986"/>
        <v>18</v>
      </c>
      <c r="S1647">
        <f t="shared" si="987"/>
        <v>1</v>
      </c>
      <c r="T1647">
        <f t="shared" si="988"/>
        <v>2026</v>
      </c>
      <c r="U1647">
        <f t="shared" si="989"/>
        <v>19</v>
      </c>
      <c r="V1647">
        <f t="shared" si="990"/>
        <v>12</v>
      </c>
      <c r="W1647">
        <f t="shared" si="991"/>
        <v>2025</v>
      </c>
      <c r="X1647" s="59">
        <f t="shared" si="992"/>
        <v>10590</v>
      </c>
      <c r="Y1647" s="59">
        <f t="shared" si="993"/>
        <v>12284.4</v>
      </c>
      <c r="Z1647" t="str">
        <f t="shared" si="976"/>
        <v>Vencido</v>
      </c>
      <c r="AA1647" s="39">
        <v>46045</v>
      </c>
      <c r="AB1647" s="33">
        <f t="shared" si="994"/>
        <v>1</v>
      </c>
      <c r="AC1647" s="33">
        <f t="shared" si="995"/>
        <v>4</v>
      </c>
      <c r="AD1647" s="33">
        <f t="shared" si="977"/>
        <v>6</v>
      </c>
      <c r="AE1647" s="36">
        <f t="shared" si="978"/>
        <v>10590</v>
      </c>
      <c r="AF1647" s="36">
        <f t="shared" si="979"/>
        <v>0</v>
      </c>
      <c r="AG1647" s="36">
        <f t="shared" si="980"/>
        <v>0</v>
      </c>
      <c r="AH1647" s="36">
        <f t="shared" si="981"/>
        <v>0</v>
      </c>
    </row>
    <row r="1648" spans="1:34" x14ac:dyDescent="0.35">
      <c r="A1648" s="31" t="s">
        <v>1080</v>
      </c>
      <c r="B1648" s="31" t="s">
        <v>1081</v>
      </c>
      <c r="C1648" s="31" t="s">
        <v>546</v>
      </c>
      <c r="D1648" s="31" t="s">
        <v>1082</v>
      </c>
      <c r="E1648" s="30">
        <v>46017</v>
      </c>
      <c r="F1648" s="30">
        <v>46047</v>
      </c>
      <c r="G1648" s="31" t="s">
        <v>401</v>
      </c>
      <c r="H1648" s="31">
        <v>-29396.67</v>
      </c>
      <c r="I1648" s="31">
        <v>-4703.47</v>
      </c>
      <c r="J1648" s="31">
        <v>-34100.14</v>
      </c>
      <c r="K1648" s="31">
        <v>-1902.4</v>
      </c>
      <c r="L1648" s="31">
        <v>1902.4</v>
      </c>
      <c r="M1648" s="31" t="s">
        <v>504</v>
      </c>
      <c r="N1648" s="31" t="s">
        <v>544</v>
      </c>
      <c r="P1648" s="65">
        <f t="shared" si="984"/>
        <v>30</v>
      </c>
      <c r="Q1648" t="str">
        <f t="shared" si="985"/>
        <v>Crédito</v>
      </c>
      <c r="R1648">
        <f t="shared" si="986"/>
        <v>25</v>
      </c>
      <c r="S1648">
        <f t="shared" si="987"/>
        <v>1</v>
      </c>
      <c r="T1648">
        <f t="shared" si="988"/>
        <v>2026</v>
      </c>
      <c r="U1648">
        <f t="shared" si="989"/>
        <v>26</v>
      </c>
      <c r="V1648">
        <f t="shared" si="990"/>
        <v>12</v>
      </c>
      <c r="W1648">
        <f t="shared" si="991"/>
        <v>2025</v>
      </c>
      <c r="X1648" s="59">
        <f t="shared" si="992"/>
        <v>29396.67</v>
      </c>
      <c r="Y1648" s="59">
        <f t="shared" si="993"/>
        <v>34100.14</v>
      </c>
      <c r="Z1648" t="str">
        <f t="shared" si="976"/>
        <v>Vigente</v>
      </c>
      <c r="AA1648" s="39">
        <v>46045</v>
      </c>
      <c r="AB1648" s="33">
        <f t="shared" si="994"/>
        <v>1</v>
      </c>
      <c r="AC1648" s="33">
        <f t="shared" si="995"/>
        <v>4</v>
      </c>
      <c r="AD1648" s="33">
        <f t="shared" si="977"/>
        <v>0</v>
      </c>
      <c r="AE1648" s="36">
        <f t="shared" si="978"/>
        <v>0</v>
      </c>
      <c r="AF1648" s="36">
        <f t="shared" si="979"/>
        <v>0</v>
      </c>
      <c r="AG1648" s="36">
        <f t="shared" si="980"/>
        <v>0</v>
      </c>
      <c r="AH1648" s="36">
        <f t="shared" si="981"/>
        <v>29396.67</v>
      </c>
    </row>
    <row r="1649" spans="1:34" x14ac:dyDescent="0.35">
      <c r="A1649" s="13" t="s">
        <v>1057</v>
      </c>
      <c r="B1649" s="13" t="s">
        <v>1058</v>
      </c>
      <c r="C1649" s="13" t="s">
        <v>880</v>
      </c>
      <c r="D1649" s="13" t="s">
        <v>1059</v>
      </c>
      <c r="E1649" s="70">
        <v>46007</v>
      </c>
      <c r="F1649" s="70">
        <v>46037</v>
      </c>
      <c r="G1649" s="13" t="s">
        <v>401</v>
      </c>
      <c r="H1649" s="13">
        <v>-81613.98</v>
      </c>
      <c r="I1649" s="13">
        <v>-13058.24</v>
      </c>
      <c r="J1649" s="13">
        <v>-94672.22</v>
      </c>
      <c r="K1649" s="13">
        <v>-5261.76</v>
      </c>
      <c r="L1649" s="13">
        <v>5261.76</v>
      </c>
      <c r="M1649" s="13" t="s">
        <v>504</v>
      </c>
      <c r="N1649" s="31" t="s">
        <v>544</v>
      </c>
      <c r="P1649" s="65">
        <f t="shared" si="984"/>
        <v>30</v>
      </c>
      <c r="Q1649" t="str">
        <f t="shared" si="985"/>
        <v>Crédito</v>
      </c>
      <c r="R1649">
        <f t="shared" si="986"/>
        <v>15</v>
      </c>
      <c r="S1649">
        <f t="shared" si="987"/>
        <v>1</v>
      </c>
      <c r="T1649">
        <f t="shared" si="988"/>
        <v>2026</v>
      </c>
      <c r="U1649">
        <f t="shared" si="989"/>
        <v>16</v>
      </c>
      <c r="V1649">
        <f t="shared" si="990"/>
        <v>12</v>
      </c>
      <c r="W1649">
        <f t="shared" si="991"/>
        <v>2025</v>
      </c>
      <c r="X1649" s="59">
        <f t="shared" si="992"/>
        <v>81613.98</v>
      </c>
      <c r="Y1649" s="59">
        <f t="shared" si="993"/>
        <v>94672.22</v>
      </c>
      <c r="Z1649" t="str">
        <f t="shared" si="976"/>
        <v>Vencido</v>
      </c>
      <c r="AA1649" s="39">
        <v>46045</v>
      </c>
      <c r="AB1649" s="33">
        <f t="shared" si="994"/>
        <v>1</v>
      </c>
      <c r="AC1649" s="33">
        <f t="shared" si="995"/>
        <v>4</v>
      </c>
      <c r="AD1649" s="33">
        <f t="shared" si="977"/>
        <v>9</v>
      </c>
      <c r="AE1649" s="36">
        <f t="shared" si="978"/>
        <v>81613.98</v>
      </c>
      <c r="AF1649" s="36">
        <f t="shared" si="979"/>
        <v>0</v>
      </c>
      <c r="AG1649" s="36">
        <f t="shared" si="980"/>
        <v>0</v>
      </c>
      <c r="AH1649" s="36">
        <f t="shared" si="981"/>
        <v>0</v>
      </c>
    </row>
    <row r="1650" spans="1:34" x14ac:dyDescent="0.35">
      <c r="A1650" s="31" t="s">
        <v>993</v>
      </c>
      <c r="B1650" s="31" t="s">
        <v>994</v>
      </c>
      <c r="C1650" s="31" t="s">
        <v>801</v>
      </c>
      <c r="D1650" s="31" t="s">
        <v>995</v>
      </c>
      <c r="E1650" s="30">
        <v>46006</v>
      </c>
      <c r="F1650" s="30">
        <v>46036</v>
      </c>
      <c r="G1650" s="31" t="s">
        <v>395</v>
      </c>
      <c r="H1650" s="31">
        <v>-20160</v>
      </c>
      <c r="I1650" s="31">
        <v>-3225.6</v>
      </c>
      <c r="J1650" s="31">
        <v>-23385.599999999999</v>
      </c>
      <c r="K1650" s="31">
        <v>-23385.599999999999</v>
      </c>
      <c r="L1650" s="31">
        <v>23385.599999999999</v>
      </c>
      <c r="M1650" s="31" t="s">
        <v>504</v>
      </c>
      <c r="N1650" s="31" t="s">
        <v>544</v>
      </c>
      <c r="P1650" s="65">
        <f t="shared" si="984"/>
        <v>30</v>
      </c>
      <c r="Q1650" t="str">
        <f t="shared" si="985"/>
        <v>Crédito</v>
      </c>
      <c r="R1650">
        <f t="shared" si="986"/>
        <v>14</v>
      </c>
      <c r="S1650">
        <f t="shared" si="987"/>
        <v>1</v>
      </c>
      <c r="T1650">
        <f t="shared" si="988"/>
        <v>2026</v>
      </c>
      <c r="U1650">
        <f t="shared" si="989"/>
        <v>15</v>
      </c>
      <c r="V1650">
        <f t="shared" si="990"/>
        <v>12</v>
      </c>
      <c r="W1650">
        <f t="shared" si="991"/>
        <v>2025</v>
      </c>
      <c r="X1650" s="59">
        <f t="shared" si="992"/>
        <v>20160</v>
      </c>
      <c r="Y1650" s="59">
        <f t="shared" si="993"/>
        <v>23385.599999999999</v>
      </c>
      <c r="Z1650" t="str">
        <f t="shared" si="976"/>
        <v>Vencido</v>
      </c>
      <c r="AA1650" s="39">
        <v>46045</v>
      </c>
      <c r="AB1650" s="33">
        <f t="shared" si="994"/>
        <v>1</v>
      </c>
      <c r="AC1650" s="33">
        <f t="shared" si="995"/>
        <v>4</v>
      </c>
      <c r="AD1650" s="33">
        <f t="shared" si="977"/>
        <v>10</v>
      </c>
      <c r="AE1650" s="36">
        <f t="shared" si="978"/>
        <v>20160</v>
      </c>
      <c r="AF1650" s="36">
        <f t="shared" si="979"/>
        <v>0</v>
      </c>
      <c r="AG1650" s="36">
        <f t="shared" si="980"/>
        <v>0</v>
      </c>
      <c r="AH1650" s="36">
        <f t="shared" si="981"/>
        <v>0</v>
      </c>
    </row>
    <row r="1651" spans="1:34" x14ac:dyDescent="0.35">
      <c r="A1651" s="31" t="s">
        <v>996</v>
      </c>
      <c r="B1651" s="31" t="s">
        <v>997</v>
      </c>
      <c r="C1651" s="31" t="s">
        <v>801</v>
      </c>
      <c r="D1651" s="31" t="s">
        <v>998</v>
      </c>
      <c r="E1651" s="30">
        <v>46006</v>
      </c>
      <c r="F1651" s="30">
        <v>46036</v>
      </c>
      <c r="G1651" s="31" t="s">
        <v>395</v>
      </c>
      <c r="H1651" s="31">
        <v>-20160</v>
      </c>
      <c r="I1651" s="31">
        <v>-3225.6</v>
      </c>
      <c r="J1651" s="31">
        <v>-23385.599999999999</v>
      </c>
      <c r="K1651" s="31">
        <v>-23385.599999999999</v>
      </c>
      <c r="L1651" s="31">
        <v>23385.599999999999</v>
      </c>
      <c r="M1651" s="31" t="s">
        <v>504</v>
      </c>
      <c r="N1651" s="31" t="s">
        <v>544</v>
      </c>
      <c r="P1651" s="65">
        <f t="shared" si="984"/>
        <v>30</v>
      </c>
      <c r="Q1651" t="str">
        <f t="shared" si="985"/>
        <v>Crédito</v>
      </c>
      <c r="R1651">
        <f t="shared" si="986"/>
        <v>14</v>
      </c>
      <c r="S1651">
        <f t="shared" si="987"/>
        <v>1</v>
      </c>
      <c r="T1651">
        <f t="shared" si="988"/>
        <v>2026</v>
      </c>
      <c r="U1651">
        <f t="shared" si="989"/>
        <v>15</v>
      </c>
      <c r="V1651">
        <f t="shared" si="990"/>
        <v>12</v>
      </c>
      <c r="W1651">
        <f t="shared" si="991"/>
        <v>2025</v>
      </c>
      <c r="X1651" s="59">
        <f t="shared" si="992"/>
        <v>20160</v>
      </c>
      <c r="Y1651" s="59">
        <f t="shared" si="993"/>
        <v>23385.599999999999</v>
      </c>
      <c r="Z1651" t="str">
        <f t="shared" si="976"/>
        <v>Vencido</v>
      </c>
      <c r="AA1651" s="39">
        <v>46045</v>
      </c>
      <c r="AB1651" s="33">
        <f t="shared" si="994"/>
        <v>1</v>
      </c>
      <c r="AC1651" s="33">
        <f t="shared" si="995"/>
        <v>4</v>
      </c>
      <c r="AD1651" s="33">
        <f t="shared" si="977"/>
        <v>10</v>
      </c>
      <c r="AE1651" s="36">
        <f t="shared" si="978"/>
        <v>20160</v>
      </c>
      <c r="AF1651" s="36">
        <f t="shared" si="979"/>
        <v>0</v>
      </c>
      <c r="AG1651" s="36">
        <f t="shared" si="980"/>
        <v>0</v>
      </c>
      <c r="AH1651" s="36">
        <f t="shared" si="981"/>
        <v>0</v>
      </c>
    </row>
    <row r="1652" spans="1:34" x14ac:dyDescent="0.35">
      <c r="A1652" s="31" t="s">
        <v>999</v>
      </c>
      <c r="B1652" s="31" t="s">
        <v>1000</v>
      </c>
      <c r="C1652" s="31" t="s">
        <v>801</v>
      </c>
      <c r="D1652" s="31" t="s">
        <v>1001</v>
      </c>
      <c r="E1652" s="30">
        <v>46006</v>
      </c>
      <c r="F1652" s="30">
        <v>46036</v>
      </c>
      <c r="G1652" s="31" t="s">
        <v>395</v>
      </c>
      <c r="H1652" s="31">
        <v>-50400</v>
      </c>
      <c r="I1652" s="31">
        <v>-8064</v>
      </c>
      <c r="J1652" s="31">
        <v>-58464</v>
      </c>
      <c r="K1652" s="31">
        <v>-58464</v>
      </c>
      <c r="L1652" s="31">
        <v>58464</v>
      </c>
      <c r="M1652" s="31" t="s">
        <v>504</v>
      </c>
      <c r="N1652" s="31" t="s">
        <v>544</v>
      </c>
      <c r="P1652" s="65">
        <f t="shared" si="984"/>
        <v>30</v>
      </c>
      <c r="Q1652" t="str">
        <f t="shared" si="985"/>
        <v>Crédito</v>
      </c>
      <c r="R1652">
        <f t="shared" si="986"/>
        <v>14</v>
      </c>
      <c r="S1652">
        <f t="shared" si="987"/>
        <v>1</v>
      </c>
      <c r="T1652">
        <f t="shared" si="988"/>
        <v>2026</v>
      </c>
      <c r="U1652">
        <f t="shared" si="989"/>
        <v>15</v>
      </c>
      <c r="V1652">
        <f t="shared" si="990"/>
        <v>12</v>
      </c>
      <c r="W1652">
        <f t="shared" si="991"/>
        <v>2025</v>
      </c>
      <c r="X1652" s="59">
        <f t="shared" si="992"/>
        <v>50400</v>
      </c>
      <c r="Y1652" s="59">
        <f t="shared" si="993"/>
        <v>58464</v>
      </c>
      <c r="Z1652" t="str">
        <f t="shared" si="976"/>
        <v>Vencido</v>
      </c>
      <c r="AA1652" s="39">
        <v>46045</v>
      </c>
      <c r="AB1652" s="33">
        <f t="shared" si="994"/>
        <v>1</v>
      </c>
      <c r="AC1652" s="33">
        <f t="shared" si="995"/>
        <v>4</v>
      </c>
      <c r="AD1652" s="33">
        <f t="shared" si="977"/>
        <v>10</v>
      </c>
      <c r="AE1652" s="36">
        <f t="shared" si="978"/>
        <v>50400</v>
      </c>
      <c r="AF1652" s="36">
        <f t="shared" si="979"/>
        <v>0</v>
      </c>
      <c r="AG1652" s="36">
        <f t="shared" si="980"/>
        <v>0</v>
      </c>
      <c r="AH1652" s="36">
        <f t="shared" si="981"/>
        <v>0</v>
      </c>
    </row>
    <row r="1653" spans="1:34" x14ac:dyDescent="0.35">
      <c r="A1653" s="31" t="s">
        <v>1002</v>
      </c>
      <c r="B1653" s="31" t="s">
        <v>1003</v>
      </c>
      <c r="C1653" s="31" t="s">
        <v>801</v>
      </c>
      <c r="D1653" s="31" t="s">
        <v>1004</v>
      </c>
      <c r="E1653" s="30">
        <v>46006</v>
      </c>
      <c r="F1653" s="30">
        <v>46036</v>
      </c>
      <c r="G1653" s="31" t="s">
        <v>395</v>
      </c>
      <c r="H1653" s="31">
        <v>-20160</v>
      </c>
      <c r="I1653" s="31">
        <v>-3225.6</v>
      </c>
      <c r="J1653" s="31">
        <v>-23385.599999999999</v>
      </c>
      <c r="K1653" s="31">
        <v>-23385.599999999999</v>
      </c>
      <c r="L1653" s="31">
        <v>23385.599999999999</v>
      </c>
      <c r="M1653" s="31" t="s">
        <v>504</v>
      </c>
      <c r="N1653" s="31" t="s">
        <v>544</v>
      </c>
      <c r="P1653" s="65">
        <f t="shared" si="984"/>
        <v>30</v>
      </c>
      <c r="Q1653" t="str">
        <f t="shared" si="985"/>
        <v>Crédito</v>
      </c>
      <c r="R1653">
        <f t="shared" si="986"/>
        <v>14</v>
      </c>
      <c r="S1653">
        <f t="shared" si="987"/>
        <v>1</v>
      </c>
      <c r="T1653">
        <f t="shared" si="988"/>
        <v>2026</v>
      </c>
      <c r="U1653">
        <f t="shared" si="989"/>
        <v>15</v>
      </c>
      <c r="V1653">
        <f t="shared" si="990"/>
        <v>12</v>
      </c>
      <c r="W1653">
        <f t="shared" si="991"/>
        <v>2025</v>
      </c>
      <c r="X1653" s="59">
        <f t="shared" si="992"/>
        <v>20160</v>
      </c>
      <c r="Y1653" s="59">
        <f t="shared" si="993"/>
        <v>23385.599999999999</v>
      </c>
      <c r="Z1653" t="str">
        <f t="shared" si="976"/>
        <v>Vencido</v>
      </c>
      <c r="AA1653" s="39">
        <v>46045</v>
      </c>
      <c r="AB1653" s="33">
        <f t="shared" si="994"/>
        <v>1</v>
      </c>
      <c r="AC1653" s="33">
        <f t="shared" si="995"/>
        <v>4</v>
      </c>
      <c r="AD1653" s="33">
        <f t="shared" si="977"/>
        <v>10</v>
      </c>
      <c r="AE1653" s="36">
        <f t="shared" si="978"/>
        <v>20160</v>
      </c>
      <c r="AF1653" s="36">
        <f t="shared" si="979"/>
        <v>0</v>
      </c>
      <c r="AG1653" s="36">
        <f t="shared" si="980"/>
        <v>0</v>
      </c>
      <c r="AH1653" s="36">
        <f t="shared" si="981"/>
        <v>0</v>
      </c>
    </row>
    <row r="1654" spans="1:34" x14ac:dyDescent="0.35">
      <c r="A1654" s="31" t="s">
        <v>1014</v>
      </c>
      <c r="B1654" s="31" t="s">
        <v>1015</v>
      </c>
      <c r="C1654" s="31" t="s">
        <v>830</v>
      </c>
      <c r="D1654" s="31" t="s">
        <v>1016</v>
      </c>
      <c r="E1654" s="30">
        <v>46003</v>
      </c>
      <c r="F1654" s="30">
        <v>46033</v>
      </c>
      <c r="G1654" s="31" t="s">
        <v>401</v>
      </c>
      <c r="H1654" s="31">
        <v>-31409.66</v>
      </c>
      <c r="I1654" s="31">
        <v>-5025.55</v>
      </c>
      <c r="J1654" s="31">
        <v>-36435.21</v>
      </c>
      <c r="K1654" s="31">
        <v>-2001</v>
      </c>
      <c r="L1654" s="31">
        <v>2001</v>
      </c>
      <c r="M1654" s="31" t="s">
        <v>504</v>
      </c>
      <c r="N1654" s="31" t="s">
        <v>544</v>
      </c>
      <c r="O1654" s="83"/>
      <c r="P1654" s="65">
        <f t="shared" si="984"/>
        <v>30</v>
      </c>
      <c r="Q1654" t="str">
        <f t="shared" si="985"/>
        <v>Crédito</v>
      </c>
      <c r="R1654">
        <f t="shared" si="986"/>
        <v>11</v>
      </c>
      <c r="S1654">
        <f t="shared" si="987"/>
        <v>1</v>
      </c>
      <c r="T1654">
        <f t="shared" si="988"/>
        <v>2026</v>
      </c>
      <c r="U1654">
        <f t="shared" si="989"/>
        <v>12</v>
      </c>
      <c r="V1654">
        <f t="shared" si="990"/>
        <v>12</v>
      </c>
      <c r="W1654">
        <f t="shared" si="991"/>
        <v>2025</v>
      </c>
      <c r="X1654" s="59">
        <f t="shared" si="992"/>
        <v>31409.66</v>
      </c>
      <c r="Y1654" s="59">
        <f t="shared" si="993"/>
        <v>36435.21</v>
      </c>
      <c r="Z1654" t="str">
        <f t="shared" si="976"/>
        <v>Vencido</v>
      </c>
      <c r="AA1654" s="39">
        <v>46045</v>
      </c>
      <c r="AB1654" s="33">
        <f t="shared" si="994"/>
        <v>1</v>
      </c>
      <c r="AC1654" s="33">
        <f t="shared" si="995"/>
        <v>4</v>
      </c>
      <c r="AD1654" s="33">
        <f t="shared" si="977"/>
        <v>13</v>
      </c>
      <c r="AE1654" s="36">
        <f t="shared" si="978"/>
        <v>31409.66</v>
      </c>
      <c r="AF1654" s="36">
        <f t="shared" si="979"/>
        <v>0</v>
      </c>
      <c r="AG1654" s="36">
        <f t="shared" si="980"/>
        <v>0</v>
      </c>
      <c r="AH1654" s="36">
        <f t="shared" si="981"/>
        <v>0</v>
      </c>
    </row>
    <row r="1655" spans="1:34" x14ac:dyDescent="0.35">
      <c r="A1655" s="31" t="s">
        <v>1020</v>
      </c>
      <c r="B1655" s="31" t="s">
        <v>1021</v>
      </c>
      <c r="C1655" s="31" t="s">
        <v>644</v>
      </c>
      <c r="D1655" s="31" t="s">
        <v>784</v>
      </c>
      <c r="E1655" s="30">
        <v>46009</v>
      </c>
      <c r="F1655" s="30">
        <v>46069</v>
      </c>
      <c r="G1655" s="31" t="s">
        <v>401</v>
      </c>
      <c r="H1655" s="31">
        <v>-1125529.2</v>
      </c>
      <c r="I1655" s="31">
        <v>-180084.67</v>
      </c>
      <c r="J1655" s="31">
        <v>-1305613.8700000001</v>
      </c>
      <c r="K1655" s="31">
        <v>-72453.600000000006</v>
      </c>
      <c r="L1655" s="31">
        <v>72453.600000000006</v>
      </c>
      <c r="M1655" s="31" t="s">
        <v>504</v>
      </c>
      <c r="N1655" s="31" t="s">
        <v>544</v>
      </c>
      <c r="O1655" s="83"/>
      <c r="P1655" s="65">
        <f t="shared" si="984"/>
        <v>60</v>
      </c>
      <c r="Q1655" t="str">
        <f t="shared" si="985"/>
        <v>Crédito</v>
      </c>
      <c r="R1655">
        <f t="shared" si="986"/>
        <v>16</v>
      </c>
      <c r="S1655">
        <f t="shared" si="987"/>
        <v>2</v>
      </c>
      <c r="T1655">
        <f t="shared" si="988"/>
        <v>2026</v>
      </c>
      <c r="U1655">
        <f t="shared" si="989"/>
        <v>18</v>
      </c>
      <c r="V1655">
        <f t="shared" si="990"/>
        <v>12</v>
      </c>
      <c r="W1655">
        <f t="shared" si="991"/>
        <v>2025</v>
      </c>
      <c r="X1655" s="59">
        <f t="shared" si="992"/>
        <v>1125529.2</v>
      </c>
      <c r="Y1655" s="59">
        <f t="shared" si="993"/>
        <v>1305613.8700000001</v>
      </c>
      <c r="Z1655" t="str">
        <f t="shared" si="976"/>
        <v>Vigente</v>
      </c>
      <c r="AA1655" s="39">
        <v>46045</v>
      </c>
      <c r="AB1655" s="33">
        <f t="shared" si="994"/>
        <v>1</v>
      </c>
      <c r="AC1655" s="33">
        <f t="shared" si="995"/>
        <v>4</v>
      </c>
      <c r="AD1655" s="33">
        <f t="shared" si="977"/>
        <v>0</v>
      </c>
      <c r="AE1655" s="36">
        <f t="shared" si="978"/>
        <v>0</v>
      </c>
      <c r="AF1655" s="36">
        <f t="shared" si="979"/>
        <v>0</v>
      </c>
      <c r="AG1655" s="36">
        <f t="shared" si="980"/>
        <v>0</v>
      </c>
      <c r="AH1655" s="36">
        <f t="shared" si="981"/>
        <v>1125529.2</v>
      </c>
    </row>
    <row r="1656" spans="1:34" x14ac:dyDescent="0.35">
      <c r="A1656" s="31" t="s">
        <v>1022</v>
      </c>
      <c r="B1656" s="31" t="s">
        <v>1023</v>
      </c>
      <c r="C1656" s="31" t="s">
        <v>674</v>
      </c>
      <c r="D1656" s="31" t="s">
        <v>1024</v>
      </c>
      <c r="E1656" s="30">
        <v>46002</v>
      </c>
      <c r="F1656" s="30">
        <v>46032</v>
      </c>
      <c r="G1656" s="31" t="s">
        <v>395</v>
      </c>
      <c r="H1656" s="31">
        <v>-9600</v>
      </c>
      <c r="I1656" s="31">
        <v>-1536</v>
      </c>
      <c r="J1656" s="31">
        <v>-11136</v>
      </c>
      <c r="K1656" s="31">
        <v>-11136</v>
      </c>
      <c r="L1656" s="31">
        <v>11136</v>
      </c>
      <c r="M1656" s="31" t="s">
        <v>504</v>
      </c>
      <c r="N1656" s="31" t="s">
        <v>544</v>
      </c>
      <c r="O1656" s="83"/>
      <c r="P1656" s="65">
        <f t="shared" si="984"/>
        <v>30</v>
      </c>
      <c r="Q1656" t="str">
        <f t="shared" si="985"/>
        <v>Crédito</v>
      </c>
      <c r="R1656">
        <f t="shared" si="986"/>
        <v>10</v>
      </c>
      <c r="S1656">
        <f t="shared" si="987"/>
        <v>1</v>
      </c>
      <c r="T1656">
        <f t="shared" si="988"/>
        <v>2026</v>
      </c>
      <c r="U1656">
        <f t="shared" si="989"/>
        <v>11</v>
      </c>
      <c r="V1656">
        <f t="shared" si="990"/>
        <v>12</v>
      </c>
      <c r="W1656">
        <f t="shared" si="991"/>
        <v>2025</v>
      </c>
      <c r="X1656" s="59">
        <f t="shared" si="992"/>
        <v>9600</v>
      </c>
      <c r="Y1656" s="59">
        <f t="shared" si="993"/>
        <v>11136</v>
      </c>
      <c r="Z1656" t="str">
        <f t="shared" si="976"/>
        <v>Vencido</v>
      </c>
      <c r="AA1656" s="39">
        <v>46045</v>
      </c>
      <c r="AB1656" s="33">
        <f t="shared" si="994"/>
        <v>1</v>
      </c>
      <c r="AC1656" s="33">
        <f t="shared" si="995"/>
        <v>4</v>
      </c>
      <c r="AD1656" s="33">
        <f t="shared" si="977"/>
        <v>14</v>
      </c>
      <c r="AE1656" s="36">
        <f t="shared" si="978"/>
        <v>9600</v>
      </c>
      <c r="AF1656" s="36">
        <f t="shared" si="979"/>
        <v>0</v>
      </c>
      <c r="AG1656" s="36">
        <f t="shared" si="980"/>
        <v>0</v>
      </c>
      <c r="AH1656" s="36">
        <f t="shared" si="981"/>
        <v>0</v>
      </c>
    </row>
    <row r="1657" spans="1:34" x14ac:dyDescent="0.35">
      <c r="A1657" s="31" t="s">
        <v>1025</v>
      </c>
      <c r="B1657" s="31" t="s">
        <v>1026</v>
      </c>
      <c r="C1657" s="31" t="s">
        <v>674</v>
      </c>
      <c r="D1657" s="31" t="s">
        <v>1027</v>
      </c>
      <c r="E1657" s="30">
        <v>46002</v>
      </c>
      <c r="F1657" s="30">
        <v>46032</v>
      </c>
      <c r="G1657" s="31" t="s">
        <v>395</v>
      </c>
      <c r="H1657" s="31">
        <v>-58800</v>
      </c>
      <c r="I1657" s="31">
        <v>-9408</v>
      </c>
      <c r="J1657" s="31">
        <v>-68208</v>
      </c>
      <c r="K1657" s="31">
        <v>-68208</v>
      </c>
      <c r="L1657" s="31">
        <v>68208</v>
      </c>
      <c r="M1657" s="31" t="s">
        <v>504</v>
      </c>
      <c r="N1657" s="31" t="s">
        <v>544</v>
      </c>
      <c r="O1657" s="83"/>
      <c r="P1657" s="65">
        <f t="shared" si="984"/>
        <v>30</v>
      </c>
      <c r="Q1657" t="str">
        <f t="shared" si="985"/>
        <v>Crédito</v>
      </c>
      <c r="R1657">
        <f t="shared" si="986"/>
        <v>10</v>
      </c>
      <c r="S1657">
        <f t="shared" si="987"/>
        <v>1</v>
      </c>
      <c r="T1657">
        <f t="shared" si="988"/>
        <v>2026</v>
      </c>
      <c r="U1657">
        <f t="shared" si="989"/>
        <v>11</v>
      </c>
      <c r="V1657">
        <f t="shared" si="990"/>
        <v>12</v>
      </c>
      <c r="W1657">
        <f t="shared" si="991"/>
        <v>2025</v>
      </c>
      <c r="X1657" s="59">
        <f t="shared" si="992"/>
        <v>58800</v>
      </c>
      <c r="Y1657" s="59">
        <f t="shared" si="993"/>
        <v>68208</v>
      </c>
      <c r="Z1657" t="str">
        <f t="shared" si="976"/>
        <v>Vencido</v>
      </c>
      <c r="AA1657" s="39">
        <v>46045</v>
      </c>
      <c r="AB1657" s="33">
        <f t="shared" si="994"/>
        <v>1</v>
      </c>
      <c r="AC1657" s="33">
        <f t="shared" si="995"/>
        <v>4</v>
      </c>
      <c r="AD1657" s="33">
        <f t="shared" si="977"/>
        <v>14</v>
      </c>
      <c r="AE1657" s="36">
        <f t="shared" si="978"/>
        <v>58800</v>
      </c>
      <c r="AF1657" s="36">
        <f t="shared" si="979"/>
        <v>0</v>
      </c>
      <c r="AG1657" s="36">
        <f t="shared" si="980"/>
        <v>0</v>
      </c>
      <c r="AH1657" s="36">
        <f t="shared" si="981"/>
        <v>0</v>
      </c>
    </row>
    <row r="1658" spans="1:34" x14ac:dyDescent="0.35">
      <c r="A1658" s="31" t="s">
        <v>987</v>
      </c>
      <c r="B1658" s="31" t="s">
        <v>988</v>
      </c>
      <c r="C1658" s="31" t="s">
        <v>834</v>
      </c>
      <c r="D1658" s="31" t="s">
        <v>989</v>
      </c>
      <c r="E1658" s="30">
        <v>46000</v>
      </c>
      <c r="F1658" s="30">
        <v>46030</v>
      </c>
      <c r="G1658" s="31" t="s">
        <v>401</v>
      </c>
      <c r="H1658" s="31">
        <v>-65652.12</v>
      </c>
      <c r="I1658" s="31">
        <v>-10504.34</v>
      </c>
      <c r="J1658" s="31">
        <v>-76156.460000000006</v>
      </c>
      <c r="K1658" s="31">
        <v>-4176</v>
      </c>
      <c r="L1658" s="31">
        <v>4176</v>
      </c>
      <c r="M1658" s="31" t="s">
        <v>504</v>
      </c>
      <c r="N1658" s="31" t="s">
        <v>544</v>
      </c>
      <c r="O1658" s="83"/>
      <c r="P1658" s="65">
        <f t="shared" si="984"/>
        <v>30</v>
      </c>
      <c r="Q1658" t="str">
        <f t="shared" si="985"/>
        <v>Crédito</v>
      </c>
      <c r="R1658">
        <f t="shared" si="986"/>
        <v>8</v>
      </c>
      <c r="S1658">
        <f t="shared" si="987"/>
        <v>1</v>
      </c>
      <c r="T1658">
        <f t="shared" si="988"/>
        <v>2026</v>
      </c>
      <c r="U1658">
        <f t="shared" si="989"/>
        <v>9</v>
      </c>
      <c r="V1658">
        <f t="shared" si="990"/>
        <v>12</v>
      </c>
      <c r="W1658">
        <f t="shared" si="991"/>
        <v>2025</v>
      </c>
      <c r="X1658" s="59">
        <f t="shared" si="992"/>
        <v>65652.12</v>
      </c>
      <c r="Y1658" s="59">
        <f t="shared" si="993"/>
        <v>76156.460000000006</v>
      </c>
      <c r="Z1658" t="str">
        <f t="shared" si="976"/>
        <v>Vencido</v>
      </c>
      <c r="AA1658" s="39">
        <v>46045</v>
      </c>
      <c r="AB1658" s="33">
        <f t="shared" si="994"/>
        <v>1</v>
      </c>
      <c r="AC1658" s="33">
        <f t="shared" si="995"/>
        <v>4</v>
      </c>
      <c r="AD1658" s="33">
        <f t="shared" si="977"/>
        <v>16</v>
      </c>
      <c r="AE1658" s="36">
        <f t="shared" si="978"/>
        <v>65652.12</v>
      </c>
      <c r="AF1658" s="36">
        <f t="shared" si="979"/>
        <v>0</v>
      </c>
      <c r="AG1658" s="36">
        <f t="shared" si="980"/>
        <v>0</v>
      </c>
      <c r="AH1658" s="36">
        <f t="shared" si="981"/>
        <v>0</v>
      </c>
    </row>
    <row r="1659" spans="1:34" x14ac:dyDescent="0.35">
      <c r="A1659" s="31" t="s">
        <v>962</v>
      </c>
      <c r="B1659" s="31" t="s">
        <v>963</v>
      </c>
      <c r="C1659" s="31" t="s">
        <v>644</v>
      </c>
      <c r="D1659" s="31" t="s">
        <v>783</v>
      </c>
      <c r="E1659" s="30">
        <v>45955</v>
      </c>
      <c r="F1659" s="30">
        <v>46015</v>
      </c>
      <c r="G1659" s="31" t="s">
        <v>401</v>
      </c>
      <c r="H1659" s="31">
        <v>-85160.001756163183</v>
      </c>
      <c r="I1659" s="31">
        <v>-13625.600280986109</v>
      </c>
      <c r="J1659" s="31">
        <v>-98785.602037149292</v>
      </c>
      <c r="K1659" s="31">
        <v>-72453.600000000006</v>
      </c>
      <c r="L1659" s="31">
        <v>72453.600000000006</v>
      </c>
      <c r="M1659" s="31" t="s">
        <v>504</v>
      </c>
      <c r="N1659" s="31" t="s">
        <v>544</v>
      </c>
      <c r="P1659" s="65">
        <f t="shared" si="984"/>
        <v>60</v>
      </c>
      <c r="Q1659" t="str">
        <f t="shared" si="985"/>
        <v>Crédito</v>
      </c>
      <c r="R1659">
        <f t="shared" si="986"/>
        <v>24</v>
      </c>
      <c r="S1659">
        <f t="shared" si="987"/>
        <v>12</v>
      </c>
      <c r="T1659">
        <f t="shared" si="988"/>
        <v>2025</v>
      </c>
      <c r="U1659">
        <f t="shared" si="989"/>
        <v>25</v>
      </c>
      <c r="V1659">
        <f t="shared" si="990"/>
        <v>10</v>
      </c>
      <c r="W1659">
        <f t="shared" si="991"/>
        <v>2025</v>
      </c>
      <c r="X1659" s="59">
        <f t="shared" si="992"/>
        <v>85160.001756163183</v>
      </c>
      <c r="Y1659" s="59">
        <f t="shared" si="993"/>
        <v>98785.602037149292</v>
      </c>
      <c r="Z1659" t="str">
        <f t="shared" si="976"/>
        <v>Vencido</v>
      </c>
      <c r="AA1659" s="39">
        <v>46045</v>
      </c>
      <c r="AB1659" s="33">
        <f t="shared" si="994"/>
        <v>1</v>
      </c>
      <c r="AC1659" s="33">
        <f t="shared" si="995"/>
        <v>4</v>
      </c>
      <c r="AD1659" s="33">
        <f t="shared" si="977"/>
        <v>31</v>
      </c>
      <c r="AE1659" s="36">
        <f t="shared" si="978"/>
        <v>0</v>
      </c>
      <c r="AF1659" s="36">
        <f t="shared" si="979"/>
        <v>85160.001756163183</v>
      </c>
      <c r="AG1659" s="36">
        <f t="shared" si="980"/>
        <v>0</v>
      </c>
      <c r="AH1659" s="36">
        <f t="shared" si="981"/>
        <v>0</v>
      </c>
    </row>
    <row r="1660" spans="1:34" x14ac:dyDescent="0.35">
      <c r="A1660" s="31" t="s">
        <v>955</v>
      </c>
      <c r="B1660" s="31" t="s">
        <v>956</v>
      </c>
      <c r="C1660" s="31" t="s">
        <v>545</v>
      </c>
      <c r="D1660" s="31" t="s">
        <v>957</v>
      </c>
      <c r="E1660" s="30">
        <v>45932</v>
      </c>
      <c r="F1660" s="30">
        <v>45962</v>
      </c>
      <c r="G1660" s="31" t="s">
        <v>395</v>
      </c>
      <c r="H1660" s="31">
        <v>-14985</v>
      </c>
      <c r="I1660" s="31">
        <v>-2397.6</v>
      </c>
      <c r="J1660" s="31">
        <v>-17382.599999999999</v>
      </c>
      <c r="K1660" s="31">
        <v>-17382.599999999999</v>
      </c>
      <c r="L1660" s="31">
        <v>17382.599999999999</v>
      </c>
      <c r="M1660" s="31" t="s">
        <v>504</v>
      </c>
      <c r="N1660" s="31" t="s">
        <v>544</v>
      </c>
      <c r="P1660" s="65">
        <f t="shared" si="984"/>
        <v>30</v>
      </c>
      <c r="Q1660" t="str">
        <f t="shared" si="985"/>
        <v>Crédito</v>
      </c>
      <c r="R1660">
        <f t="shared" si="986"/>
        <v>1</v>
      </c>
      <c r="S1660">
        <f t="shared" si="987"/>
        <v>11</v>
      </c>
      <c r="T1660">
        <f t="shared" si="988"/>
        <v>2025</v>
      </c>
      <c r="U1660">
        <f t="shared" si="989"/>
        <v>2</v>
      </c>
      <c r="V1660">
        <f t="shared" si="990"/>
        <v>10</v>
      </c>
      <c r="W1660">
        <f t="shared" si="991"/>
        <v>2025</v>
      </c>
      <c r="X1660" s="59">
        <f t="shared" si="992"/>
        <v>14985</v>
      </c>
      <c r="Y1660" s="59">
        <f t="shared" si="993"/>
        <v>17382.599999999999</v>
      </c>
      <c r="Z1660" t="str">
        <f t="shared" si="976"/>
        <v>Vencido</v>
      </c>
      <c r="AA1660" s="39">
        <v>46045</v>
      </c>
      <c r="AB1660" s="33">
        <f t="shared" si="994"/>
        <v>1</v>
      </c>
      <c r="AC1660" s="33">
        <f t="shared" si="995"/>
        <v>4</v>
      </c>
      <c r="AD1660" s="33">
        <f t="shared" si="977"/>
        <v>84</v>
      </c>
      <c r="AE1660" s="36">
        <f t="shared" si="978"/>
        <v>0</v>
      </c>
      <c r="AF1660" s="36">
        <f t="shared" si="979"/>
        <v>0</v>
      </c>
      <c r="AG1660" s="36">
        <f t="shared" si="980"/>
        <v>14985</v>
      </c>
      <c r="AH1660" s="36">
        <f t="shared" si="981"/>
        <v>0</v>
      </c>
    </row>
    <row r="1661" spans="1:34" x14ac:dyDescent="0.35">
      <c r="A1661" s="31" t="s">
        <v>947</v>
      </c>
      <c r="B1661" s="31" t="s">
        <v>948</v>
      </c>
      <c r="C1661" s="31" t="s">
        <v>545</v>
      </c>
      <c r="D1661" s="31" t="s">
        <v>949</v>
      </c>
      <c r="E1661" s="30">
        <v>45927</v>
      </c>
      <c r="F1661" s="30">
        <v>45957</v>
      </c>
      <c r="G1661" s="31" t="s">
        <v>395</v>
      </c>
      <c r="H1661" s="31">
        <v>-7600</v>
      </c>
      <c r="I1661" s="31">
        <v>-1216</v>
      </c>
      <c r="J1661" s="31">
        <v>-8816</v>
      </c>
      <c r="K1661" s="31">
        <v>-8816</v>
      </c>
      <c r="L1661" s="31">
        <v>8816</v>
      </c>
      <c r="M1661" s="31" t="s">
        <v>504</v>
      </c>
      <c r="N1661" s="31" t="s">
        <v>544</v>
      </c>
      <c r="P1661" s="65">
        <f t="shared" si="984"/>
        <v>30</v>
      </c>
      <c r="Q1661" t="str">
        <f t="shared" si="985"/>
        <v>Crédito</v>
      </c>
      <c r="R1661">
        <f t="shared" si="986"/>
        <v>27</v>
      </c>
      <c r="S1661">
        <f t="shared" si="987"/>
        <v>10</v>
      </c>
      <c r="T1661">
        <f t="shared" si="988"/>
        <v>2025</v>
      </c>
      <c r="U1661">
        <f t="shared" si="989"/>
        <v>27</v>
      </c>
      <c r="V1661">
        <f t="shared" si="990"/>
        <v>9</v>
      </c>
      <c r="W1661">
        <f t="shared" si="991"/>
        <v>2025</v>
      </c>
      <c r="X1661" s="59">
        <f t="shared" si="992"/>
        <v>7600</v>
      </c>
      <c r="Y1661" s="59">
        <f t="shared" si="993"/>
        <v>8816</v>
      </c>
      <c r="Z1661" t="str">
        <f t="shared" si="976"/>
        <v>Vencido</v>
      </c>
      <c r="AA1661" s="39">
        <v>46045</v>
      </c>
      <c r="AB1661" s="33">
        <f t="shared" si="994"/>
        <v>1</v>
      </c>
      <c r="AC1661" s="33">
        <f t="shared" si="995"/>
        <v>4</v>
      </c>
      <c r="AD1661" s="33">
        <f t="shared" si="977"/>
        <v>89</v>
      </c>
      <c r="AE1661" s="36">
        <f t="shared" si="978"/>
        <v>0</v>
      </c>
      <c r="AF1661" s="36">
        <f t="shared" si="979"/>
        <v>0</v>
      </c>
      <c r="AG1661" s="36">
        <f t="shared" si="980"/>
        <v>7600</v>
      </c>
      <c r="AH1661" s="36">
        <f t="shared" si="981"/>
        <v>0</v>
      </c>
    </row>
    <row r="1662" spans="1:34" x14ac:dyDescent="0.35">
      <c r="A1662" s="31" t="s">
        <v>950</v>
      </c>
      <c r="B1662" s="31" t="s">
        <v>951</v>
      </c>
      <c r="C1662" s="31" t="s">
        <v>920</v>
      </c>
      <c r="D1662" s="31" t="s">
        <v>952</v>
      </c>
      <c r="E1662" s="30">
        <v>45924</v>
      </c>
      <c r="F1662" s="30">
        <v>45954</v>
      </c>
      <c r="G1662" s="31" t="s">
        <v>395</v>
      </c>
      <c r="H1662" s="31">
        <v>-2499.98</v>
      </c>
      <c r="I1662" s="31"/>
      <c r="J1662" s="31">
        <v>-2499.98</v>
      </c>
      <c r="K1662" s="31">
        <v>-2499.98</v>
      </c>
      <c r="L1662" s="31">
        <v>2499.98</v>
      </c>
      <c r="M1662" s="31" t="s">
        <v>504</v>
      </c>
      <c r="N1662" s="31" t="s">
        <v>544</v>
      </c>
      <c r="P1662" s="65">
        <f t="shared" si="984"/>
        <v>30</v>
      </c>
      <c r="Q1662" t="str">
        <f t="shared" si="985"/>
        <v>Crédito</v>
      </c>
      <c r="R1662">
        <f t="shared" si="986"/>
        <v>24</v>
      </c>
      <c r="S1662">
        <f t="shared" si="987"/>
        <v>10</v>
      </c>
      <c r="T1662">
        <f t="shared" si="988"/>
        <v>2025</v>
      </c>
      <c r="U1662">
        <f t="shared" si="989"/>
        <v>24</v>
      </c>
      <c r="V1662">
        <f t="shared" si="990"/>
        <v>9</v>
      </c>
      <c r="W1662">
        <f t="shared" si="991"/>
        <v>2025</v>
      </c>
      <c r="X1662" s="59">
        <f t="shared" si="992"/>
        <v>2499.98</v>
      </c>
      <c r="Y1662" s="59">
        <f t="shared" si="993"/>
        <v>2499.98</v>
      </c>
      <c r="Z1662" t="str">
        <f t="shared" si="976"/>
        <v>Vencido</v>
      </c>
      <c r="AA1662" s="39">
        <v>46045</v>
      </c>
      <c r="AB1662" s="33">
        <f t="shared" si="994"/>
        <v>1</v>
      </c>
      <c r="AC1662" s="33">
        <f t="shared" si="995"/>
        <v>4</v>
      </c>
      <c r="AD1662" s="33">
        <f t="shared" si="977"/>
        <v>92</v>
      </c>
      <c r="AE1662" s="36">
        <f t="shared" si="978"/>
        <v>0</v>
      </c>
      <c r="AF1662" s="36">
        <f t="shared" si="979"/>
        <v>0</v>
      </c>
      <c r="AG1662" s="36">
        <f t="shared" si="980"/>
        <v>2499.98</v>
      </c>
      <c r="AH1662" s="36">
        <f t="shared" si="981"/>
        <v>0</v>
      </c>
    </row>
    <row r="1663" spans="1:34" x14ac:dyDescent="0.35">
      <c r="A1663" s="31" t="s">
        <v>938</v>
      </c>
      <c r="B1663" s="31" t="s">
        <v>939</v>
      </c>
      <c r="C1663" s="31" t="s">
        <v>545</v>
      </c>
      <c r="D1663" s="31" t="s">
        <v>940</v>
      </c>
      <c r="E1663" s="30">
        <v>45923</v>
      </c>
      <c r="F1663" s="30">
        <v>45953</v>
      </c>
      <c r="G1663" s="31" t="s">
        <v>401</v>
      </c>
      <c r="H1663" s="31">
        <v>-23857.03</v>
      </c>
      <c r="I1663" s="31">
        <v>-3817.12</v>
      </c>
      <c r="J1663" s="31">
        <v>-27674.15</v>
      </c>
      <c r="K1663" s="31">
        <v>-1503.36</v>
      </c>
      <c r="L1663" s="31">
        <v>1503.36</v>
      </c>
      <c r="M1663" s="31" t="s">
        <v>504</v>
      </c>
      <c r="N1663" s="31" t="s">
        <v>544</v>
      </c>
      <c r="P1663" s="65">
        <f t="shared" si="984"/>
        <v>30</v>
      </c>
      <c r="Q1663" t="str">
        <f t="shared" si="985"/>
        <v>Crédito</v>
      </c>
      <c r="R1663">
        <f t="shared" si="986"/>
        <v>23</v>
      </c>
      <c r="S1663">
        <f t="shared" si="987"/>
        <v>10</v>
      </c>
      <c r="T1663">
        <f t="shared" si="988"/>
        <v>2025</v>
      </c>
      <c r="U1663">
        <f t="shared" si="989"/>
        <v>23</v>
      </c>
      <c r="V1663">
        <f t="shared" si="990"/>
        <v>9</v>
      </c>
      <c r="W1663">
        <f t="shared" si="991"/>
        <v>2025</v>
      </c>
      <c r="X1663" s="59">
        <f t="shared" si="992"/>
        <v>23857.03</v>
      </c>
      <c r="Y1663" s="59">
        <f t="shared" si="993"/>
        <v>27674.15</v>
      </c>
      <c r="Z1663" t="str">
        <f t="shared" si="976"/>
        <v>Vencido</v>
      </c>
      <c r="AA1663" s="39">
        <v>46045</v>
      </c>
      <c r="AB1663" s="33">
        <f t="shared" si="994"/>
        <v>1</v>
      </c>
      <c r="AC1663" s="33">
        <f t="shared" si="995"/>
        <v>4</v>
      </c>
      <c r="AD1663" s="33">
        <f t="shared" si="977"/>
        <v>93</v>
      </c>
      <c r="AE1663" s="36">
        <f t="shared" si="978"/>
        <v>0</v>
      </c>
      <c r="AF1663" s="36">
        <f t="shared" si="979"/>
        <v>0</v>
      </c>
      <c r="AG1663" s="36">
        <f t="shared" si="980"/>
        <v>23857.03</v>
      </c>
      <c r="AH1663" s="36">
        <f t="shared" si="981"/>
        <v>0</v>
      </c>
    </row>
    <row r="1664" spans="1:34" x14ac:dyDescent="0.35">
      <c r="A1664" s="31" t="s">
        <v>927</v>
      </c>
      <c r="B1664" s="31" t="s">
        <v>928</v>
      </c>
      <c r="C1664" s="31" t="s">
        <v>545</v>
      </c>
      <c r="D1664" s="31" t="s">
        <v>929</v>
      </c>
      <c r="E1664" s="30">
        <v>45905</v>
      </c>
      <c r="F1664" s="30">
        <v>45935</v>
      </c>
      <c r="G1664" s="31" t="s">
        <v>401</v>
      </c>
      <c r="H1664" s="31">
        <v>-7240.47</v>
      </c>
      <c r="I1664" s="31">
        <v>-1158.48</v>
      </c>
      <c r="J1664" s="31">
        <v>-8398.9500000000007</v>
      </c>
      <c r="K1664" s="31">
        <v>-447.76</v>
      </c>
      <c r="L1664" s="31">
        <v>447.76</v>
      </c>
      <c r="M1664" s="31" t="s">
        <v>504</v>
      </c>
      <c r="N1664" s="31" t="s">
        <v>544</v>
      </c>
      <c r="P1664" s="65">
        <f t="shared" si="984"/>
        <v>30</v>
      </c>
      <c r="Q1664" t="str">
        <f t="shared" si="985"/>
        <v>Crédito</v>
      </c>
      <c r="R1664">
        <f t="shared" si="986"/>
        <v>5</v>
      </c>
      <c r="S1664">
        <f t="shared" si="987"/>
        <v>10</v>
      </c>
      <c r="T1664">
        <f t="shared" si="988"/>
        <v>2025</v>
      </c>
      <c r="U1664">
        <f t="shared" si="989"/>
        <v>5</v>
      </c>
      <c r="V1664">
        <f t="shared" si="990"/>
        <v>9</v>
      </c>
      <c r="W1664">
        <f t="shared" si="991"/>
        <v>2025</v>
      </c>
      <c r="X1664" s="59">
        <f t="shared" si="992"/>
        <v>7240.47</v>
      </c>
      <c r="Y1664" s="59">
        <f t="shared" si="993"/>
        <v>8398.9500000000007</v>
      </c>
      <c r="Z1664" t="str">
        <f t="shared" si="976"/>
        <v>Vencido</v>
      </c>
      <c r="AA1664" s="39">
        <v>46045</v>
      </c>
      <c r="AB1664" s="33">
        <f t="shared" si="994"/>
        <v>1</v>
      </c>
      <c r="AC1664" s="33">
        <f t="shared" si="995"/>
        <v>4</v>
      </c>
      <c r="AD1664" s="33">
        <f t="shared" si="977"/>
        <v>111</v>
      </c>
      <c r="AE1664" s="36">
        <f t="shared" si="978"/>
        <v>0</v>
      </c>
      <c r="AF1664" s="36">
        <f t="shared" si="979"/>
        <v>0</v>
      </c>
      <c r="AG1664" s="36">
        <f t="shared" si="980"/>
        <v>7240.47</v>
      </c>
      <c r="AH1664" s="36">
        <f t="shared" si="981"/>
        <v>0</v>
      </c>
    </row>
    <row r="1665" spans="1:34" x14ac:dyDescent="0.35">
      <c r="A1665" s="31" t="s">
        <v>930</v>
      </c>
      <c r="B1665" s="31" t="s">
        <v>928</v>
      </c>
      <c r="C1665" s="31" t="s">
        <v>545</v>
      </c>
      <c r="D1665" s="31" t="s">
        <v>931</v>
      </c>
      <c r="E1665" s="30">
        <v>45904</v>
      </c>
      <c r="F1665" s="30">
        <v>45934</v>
      </c>
      <c r="G1665" s="31" t="s">
        <v>401</v>
      </c>
      <c r="H1665" s="31">
        <v>-21639.89</v>
      </c>
      <c r="I1665" s="31">
        <v>-3462.38</v>
      </c>
      <c r="J1665" s="31">
        <v>-25102.27</v>
      </c>
      <c r="K1665" s="31">
        <v>-1343.28</v>
      </c>
      <c r="L1665" s="31">
        <v>1343.28</v>
      </c>
      <c r="M1665" s="31" t="s">
        <v>504</v>
      </c>
      <c r="N1665" s="31" t="s">
        <v>544</v>
      </c>
      <c r="P1665" s="65">
        <f t="shared" si="984"/>
        <v>30</v>
      </c>
      <c r="Q1665" t="str">
        <f t="shared" si="985"/>
        <v>Crédito</v>
      </c>
      <c r="R1665">
        <f t="shared" si="986"/>
        <v>4</v>
      </c>
      <c r="S1665">
        <f t="shared" si="987"/>
        <v>10</v>
      </c>
      <c r="T1665">
        <f t="shared" si="988"/>
        <v>2025</v>
      </c>
      <c r="U1665">
        <f t="shared" si="989"/>
        <v>4</v>
      </c>
      <c r="V1665">
        <f t="shared" si="990"/>
        <v>9</v>
      </c>
      <c r="W1665">
        <f t="shared" si="991"/>
        <v>2025</v>
      </c>
      <c r="X1665" s="59">
        <f t="shared" si="992"/>
        <v>21639.89</v>
      </c>
      <c r="Y1665" s="59">
        <f t="shared" si="993"/>
        <v>25102.27</v>
      </c>
      <c r="Z1665" t="str">
        <f t="shared" si="976"/>
        <v>Vencido</v>
      </c>
      <c r="AA1665" s="39">
        <v>46045</v>
      </c>
      <c r="AB1665" s="33">
        <f t="shared" si="994"/>
        <v>1</v>
      </c>
      <c r="AC1665" s="33">
        <f t="shared" si="995"/>
        <v>4</v>
      </c>
      <c r="AD1665" s="33">
        <f t="shared" si="977"/>
        <v>112</v>
      </c>
      <c r="AE1665" s="36">
        <f t="shared" si="978"/>
        <v>0</v>
      </c>
      <c r="AF1665" s="36">
        <f t="shared" si="979"/>
        <v>0</v>
      </c>
      <c r="AG1665" s="36">
        <f t="shared" si="980"/>
        <v>21639.89</v>
      </c>
      <c r="AH1665" s="36">
        <f t="shared" si="981"/>
        <v>0</v>
      </c>
    </row>
    <row r="1666" spans="1:34" x14ac:dyDescent="0.35">
      <c r="A1666" s="31" t="s">
        <v>932</v>
      </c>
      <c r="B1666" s="31" t="s">
        <v>933</v>
      </c>
      <c r="C1666" s="31" t="s">
        <v>920</v>
      </c>
      <c r="D1666" s="31" t="s">
        <v>934</v>
      </c>
      <c r="E1666" s="30">
        <v>45909</v>
      </c>
      <c r="F1666" s="30">
        <v>45939</v>
      </c>
      <c r="G1666" s="31" t="s">
        <v>395</v>
      </c>
      <c r="H1666" s="31">
        <v>-5000</v>
      </c>
      <c r="I1666" s="31"/>
      <c r="J1666" s="31">
        <v>-5000</v>
      </c>
      <c r="K1666" s="31">
        <v>-5000</v>
      </c>
      <c r="L1666" s="31">
        <v>5000</v>
      </c>
      <c r="M1666" s="31" t="s">
        <v>504</v>
      </c>
      <c r="N1666" s="31" t="s">
        <v>544</v>
      </c>
      <c r="P1666" s="65">
        <f t="shared" si="984"/>
        <v>30</v>
      </c>
      <c r="Q1666" t="str">
        <f t="shared" si="985"/>
        <v>Crédito</v>
      </c>
      <c r="R1666">
        <f t="shared" si="986"/>
        <v>9</v>
      </c>
      <c r="S1666">
        <f t="shared" si="987"/>
        <v>10</v>
      </c>
      <c r="T1666">
        <f t="shared" si="988"/>
        <v>2025</v>
      </c>
      <c r="U1666">
        <f t="shared" si="989"/>
        <v>9</v>
      </c>
      <c r="V1666">
        <f t="shared" si="990"/>
        <v>9</v>
      </c>
      <c r="W1666">
        <f t="shared" si="991"/>
        <v>2025</v>
      </c>
      <c r="X1666" s="59">
        <f t="shared" si="992"/>
        <v>5000</v>
      </c>
      <c r="Y1666" s="59">
        <f t="shared" si="993"/>
        <v>5000</v>
      </c>
      <c r="Z1666" t="str">
        <f t="shared" si="976"/>
        <v>Vencido</v>
      </c>
      <c r="AA1666" s="39">
        <v>46045</v>
      </c>
      <c r="AB1666" s="33">
        <f t="shared" si="994"/>
        <v>1</v>
      </c>
      <c r="AC1666" s="33">
        <f t="shared" si="995"/>
        <v>4</v>
      </c>
      <c r="AD1666" s="33">
        <f t="shared" si="977"/>
        <v>107</v>
      </c>
      <c r="AE1666" s="36">
        <f t="shared" si="978"/>
        <v>0</v>
      </c>
      <c r="AF1666" s="36">
        <f t="shared" si="979"/>
        <v>0</v>
      </c>
      <c r="AG1666" s="36">
        <f t="shared" si="980"/>
        <v>5000</v>
      </c>
      <c r="AH1666" s="36">
        <f t="shared" si="981"/>
        <v>0</v>
      </c>
    </row>
    <row r="1667" spans="1:34" x14ac:dyDescent="0.35">
      <c r="A1667" s="13" t="s">
        <v>923</v>
      </c>
      <c r="B1667" s="13" t="s">
        <v>924</v>
      </c>
      <c r="C1667" s="13" t="s">
        <v>545</v>
      </c>
      <c r="D1667" s="13" t="s">
        <v>925</v>
      </c>
      <c r="E1667" s="70">
        <v>45903</v>
      </c>
      <c r="F1667" s="70">
        <v>45933</v>
      </c>
      <c r="G1667" s="13" t="s">
        <v>401</v>
      </c>
      <c r="H1667" s="13">
        <v>-24244.53</v>
      </c>
      <c r="I1667" s="13">
        <v>-3879.12</v>
      </c>
      <c r="J1667" s="13">
        <v>-28123.65</v>
      </c>
      <c r="K1667" s="13">
        <v>-1503.36</v>
      </c>
      <c r="L1667" s="13">
        <v>1503.36</v>
      </c>
      <c r="M1667" s="13" t="s">
        <v>504</v>
      </c>
      <c r="N1667" s="31" t="s">
        <v>544</v>
      </c>
      <c r="P1667" s="65">
        <f t="shared" si="984"/>
        <v>30</v>
      </c>
      <c r="Q1667" t="str">
        <f t="shared" si="985"/>
        <v>Crédito</v>
      </c>
      <c r="R1667">
        <f t="shared" si="986"/>
        <v>3</v>
      </c>
      <c r="S1667">
        <f t="shared" si="987"/>
        <v>10</v>
      </c>
      <c r="T1667">
        <f t="shared" si="988"/>
        <v>2025</v>
      </c>
      <c r="U1667">
        <f t="shared" si="989"/>
        <v>3</v>
      </c>
      <c r="V1667">
        <f t="shared" si="990"/>
        <v>9</v>
      </c>
      <c r="W1667">
        <f t="shared" si="991"/>
        <v>2025</v>
      </c>
      <c r="X1667" s="59">
        <f t="shared" si="992"/>
        <v>24244.53</v>
      </c>
      <c r="Y1667" s="59">
        <f t="shared" si="993"/>
        <v>28123.65</v>
      </c>
      <c r="Z1667" t="str">
        <f t="shared" si="976"/>
        <v>Vencido</v>
      </c>
      <c r="AA1667" s="39">
        <v>46045</v>
      </c>
      <c r="AB1667" s="33">
        <f t="shared" si="994"/>
        <v>1</v>
      </c>
      <c r="AC1667" s="33">
        <f t="shared" si="995"/>
        <v>4</v>
      </c>
      <c r="AD1667" s="33">
        <f t="shared" si="977"/>
        <v>113</v>
      </c>
      <c r="AE1667" s="36">
        <f t="shared" si="978"/>
        <v>0</v>
      </c>
      <c r="AF1667" s="36">
        <f t="shared" si="979"/>
        <v>0</v>
      </c>
      <c r="AG1667" s="36">
        <f t="shared" si="980"/>
        <v>24244.53</v>
      </c>
      <c r="AH1667" s="36">
        <f t="shared" si="981"/>
        <v>0</v>
      </c>
    </row>
    <row r="1668" spans="1:34" x14ac:dyDescent="0.35">
      <c r="A1668" s="13" t="s">
        <v>905</v>
      </c>
      <c r="B1668" s="13" t="s">
        <v>906</v>
      </c>
      <c r="C1668" s="13" t="s">
        <v>545</v>
      </c>
      <c r="D1668" s="13" t="s">
        <v>907</v>
      </c>
      <c r="E1668" s="70">
        <v>45888</v>
      </c>
      <c r="F1668" s="70">
        <v>45918</v>
      </c>
      <c r="G1668" s="13" t="s">
        <v>395</v>
      </c>
      <c r="H1668" s="13">
        <v>-12600</v>
      </c>
      <c r="I1668" s="13">
        <v>-2016</v>
      </c>
      <c r="J1668" s="13">
        <v>-14616</v>
      </c>
      <c r="K1668" s="13">
        <v>-14616</v>
      </c>
      <c r="L1668" s="13">
        <v>14616</v>
      </c>
      <c r="M1668" s="13" t="s">
        <v>504</v>
      </c>
      <c r="N1668" s="31" t="s">
        <v>544</v>
      </c>
      <c r="P1668" s="65">
        <f t="shared" si="984"/>
        <v>30</v>
      </c>
      <c r="Q1668" t="str">
        <f t="shared" si="985"/>
        <v>Crédito</v>
      </c>
      <c r="R1668">
        <f t="shared" si="986"/>
        <v>18</v>
      </c>
      <c r="S1668">
        <f t="shared" si="987"/>
        <v>9</v>
      </c>
      <c r="T1668">
        <f t="shared" si="988"/>
        <v>2025</v>
      </c>
      <c r="U1668">
        <f t="shared" si="989"/>
        <v>19</v>
      </c>
      <c r="V1668">
        <f t="shared" si="990"/>
        <v>8</v>
      </c>
      <c r="W1668">
        <f t="shared" si="991"/>
        <v>2025</v>
      </c>
      <c r="X1668" s="59">
        <f t="shared" si="992"/>
        <v>12600</v>
      </c>
      <c r="Y1668" s="59">
        <f t="shared" si="993"/>
        <v>14616</v>
      </c>
      <c r="Z1668" t="str">
        <f t="shared" si="976"/>
        <v>Vencido</v>
      </c>
      <c r="AA1668" s="39">
        <v>46045</v>
      </c>
      <c r="AB1668" s="33">
        <f t="shared" si="994"/>
        <v>1</v>
      </c>
      <c r="AC1668" s="33">
        <f t="shared" si="995"/>
        <v>4</v>
      </c>
      <c r="AD1668" s="33">
        <f t="shared" si="977"/>
        <v>128</v>
      </c>
      <c r="AE1668" s="36">
        <f t="shared" si="978"/>
        <v>0</v>
      </c>
      <c r="AF1668" s="36">
        <f t="shared" si="979"/>
        <v>0</v>
      </c>
      <c r="AG1668" s="36">
        <f t="shared" si="980"/>
        <v>12600</v>
      </c>
      <c r="AH1668" s="36">
        <f t="shared" si="981"/>
        <v>0</v>
      </c>
    </row>
    <row r="1669" spans="1:34" x14ac:dyDescent="0.35">
      <c r="A1669" s="13" t="s">
        <v>908</v>
      </c>
      <c r="B1669" s="13" t="s">
        <v>909</v>
      </c>
      <c r="C1669" s="13" t="s">
        <v>545</v>
      </c>
      <c r="D1669" s="13" t="s">
        <v>910</v>
      </c>
      <c r="E1669" s="70">
        <v>45888</v>
      </c>
      <c r="F1669" s="70">
        <v>45918</v>
      </c>
      <c r="G1669" s="13" t="s">
        <v>395</v>
      </c>
      <c r="H1669" s="13">
        <v>-21000</v>
      </c>
      <c r="I1669" s="13">
        <v>-3360</v>
      </c>
      <c r="J1669" s="13">
        <v>-24360</v>
      </c>
      <c r="K1669" s="13">
        <v>-24360</v>
      </c>
      <c r="L1669" s="13">
        <v>24360</v>
      </c>
      <c r="M1669" s="13" t="s">
        <v>504</v>
      </c>
      <c r="N1669" s="31" t="s">
        <v>544</v>
      </c>
      <c r="P1669" s="65">
        <f t="shared" si="984"/>
        <v>30</v>
      </c>
      <c r="Q1669" t="str">
        <f t="shared" si="985"/>
        <v>Crédito</v>
      </c>
      <c r="R1669">
        <f t="shared" si="986"/>
        <v>18</v>
      </c>
      <c r="S1669">
        <f t="shared" si="987"/>
        <v>9</v>
      </c>
      <c r="T1669">
        <f t="shared" si="988"/>
        <v>2025</v>
      </c>
      <c r="U1669">
        <f t="shared" si="989"/>
        <v>19</v>
      </c>
      <c r="V1669">
        <f t="shared" si="990"/>
        <v>8</v>
      </c>
      <c r="W1669">
        <f t="shared" si="991"/>
        <v>2025</v>
      </c>
      <c r="X1669" s="59">
        <f t="shared" si="992"/>
        <v>21000</v>
      </c>
      <c r="Y1669" s="59">
        <f t="shared" si="993"/>
        <v>24360</v>
      </c>
      <c r="Z1669" t="str">
        <f t="shared" ref="Z1669:Z1732" si="996">IF(F1669&gt;AA1669,"Vigente","Vencido")</f>
        <v>Vencido</v>
      </c>
      <c r="AA1669" s="39">
        <v>46045</v>
      </c>
      <c r="AB1669" s="33">
        <f t="shared" si="994"/>
        <v>1</v>
      </c>
      <c r="AC1669" s="33">
        <f t="shared" si="995"/>
        <v>4</v>
      </c>
      <c r="AD1669" s="33">
        <f t="shared" ref="AD1669:AD1732" si="997">IF(Z1669="Vencido",AA1669-F1669+1,0)</f>
        <v>128</v>
      </c>
      <c r="AE1669" s="36">
        <f t="shared" ref="AE1669:AE1732" si="998">IF(AD1669&gt;0,IF(AD1669&lt;31,X1669,0),0)</f>
        <v>0</v>
      </c>
      <c r="AF1669" s="36">
        <f t="shared" ref="AF1669:AF1732" si="999">IF(AD1669&gt;30,IF(AD1669&lt;61,X1669,0),0)</f>
        <v>0</v>
      </c>
      <c r="AG1669" s="36">
        <f t="shared" ref="AG1669:AG1732" si="1000">IF(AD1669&gt;60,X1669,0)</f>
        <v>21000</v>
      </c>
      <c r="AH1669" s="36">
        <f t="shared" ref="AH1669:AH1732" si="1001">IF(Z1669="Vigente",X1669,0)</f>
        <v>0</v>
      </c>
    </row>
    <row r="1670" spans="1:34" x14ac:dyDescent="0.35">
      <c r="A1670" s="13" t="s">
        <v>911</v>
      </c>
      <c r="B1670" s="13" t="s">
        <v>912</v>
      </c>
      <c r="C1670" s="13" t="s">
        <v>545</v>
      </c>
      <c r="D1670" s="13" t="s">
        <v>913</v>
      </c>
      <c r="E1670" s="70">
        <v>45881</v>
      </c>
      <c r="F1670" s="70">
        <v>45911</v>
      </c>
      <c r="G1670" s="13" t="s">
        <v>395</v>
      </c>
      <c r="H1670" s="13">
        <v>-7600</v>
      </c>
      <c r="I1670" s="13">
        <v>-1216</v>
      </c>
      <c r="J1670" s="13">
        <v>-8816</v>
      </c>
      <c r="K1670" s="13">
        <v>-8816</v>
      </c>
      <c r="L1670" s="13">
        <v>8816</v>
      </c>
      <c r="M1670" s="13" t="s">
        <v>504</v>
      </c>
      <c r="N1670" s="31" t="s">
        <v>544</v>
      </c>
      <c r="P1670" s="65">
        <f t="shared" si="984"/>
        <v>30</v>
      </c>
      <c r="Q1670" t="str">
        <f t="shared" si="985"/>
        <v>Crédito</v>
      </c>
      <c r="R1670">
        <f t="shared" si="986"/>
        <v>11</v>
      </c>
      <c r="S1670">
        <f t="shared" si="987"/>
        <v>9</v>
      </c>
      <c r="T1670">
        <f t="shared" si="988"/>
        <v>2025</v>
      </c>
      <c r="U1670">
        <f t="shared" si="989"/>
        <v>12</v>
      </c>
      <c r="V1670">
        <f t="shared" si="990"/>
        <v>8</v>
      </c>
      <c r="W1670">
        <f t="shared" si="991"/>
        <v>2025</v>
      </c>
      <c r="X1670" s="59">
        <f t="shared" si="992"/>
        <v>7600</v>
      </c>
      <c r="Y1670" s="59">
        <f t="shared" si="993"/>
        <v>8816</v>
      </c>
      <c r="Z1670" t="str">
        <f t="shared" si="996"/>
        <v>Vencido</v>
      </c>
      <c r="AA1670" s="39">
        <v>46045</v>
      </c>
      <c r="AB1670" s="33">
        <f t="shared" si="994"/>
        <v>1</v>
      </c>
      <c r="AC1670" s="33">
        <f t="shared" si="995"/>
        <v>4</v>
      </c>
      <c r="AD1670" s="33">
        <f t="shared" si="997"/>
        <v>135</v>
      </c>
      <c r="AE1670" s="36">
        <f t="shared" si="998"/>
        <v>0</v>
      </c>
      <c r="AF1670" s="36">
        <f t="shared" si="999"/>
        <v>0</v>
      </c>
      <c r="AG1670" s="36">
        <f t="shared" si="1000"/>
        <v>7600</v>
      </c>
      <c r="AH1670" s="36">
        <f t="shared" si="1001"/>
        <v>0</v>
      </c>
    </row>
    <row r="1671" spans="1:34" x14ac:dyDescent="0.35">
      <c r="A1671" s="13" t="s">
        <v>914</v>
      </c>
      <c r="B1671" s="13" t="s">
        <v>915</v>
      </c>
      <c r="C1671" s="13" t="s">
        <v>545</v>
      </c>
      <c r="D1671" s="13" t="s">
        <v>916</v>
      </c>
      <c r="E1671" s="70">
        <v>45883</v>
      </c>
      <c r="F1671" s="70">
        <v>45913</v>
      </c>
      <c r="G1671" s="13" t="s">
        <v>401</v>
      </c>
      <c r="H1671" s="13">
        <v>-7416.85</v>
      </c>
      <c r="I1671" s="13">
        <v>-1186.7</v>
      </c>
      <c r="J1671" s="13">
        <v>-8603.5499999999993</v>
      </c>
      <c r="K1671" s="13">
        <v>-461.68</v>
      </c>
      <c r="L1671" s="13">
        <v>461.68</v>
      </c>
      <c r="M1671" s="13" t="s">
        <v>504</v>
      </c>
      <c r="N1671" s="31" t="s">
        <v>544</v>
      </c>
      <c r="P1671" s="65">
        <f t="shared" si="984"/>
        <v>30</v>
      </c>
      <c r="Q1671" t="str">
        <f t="shared" si="985"/>
        <v>Crédito</v>
      </c>
      <c r="R1671">
        <f t="shared" si="986"/>
        <v>13</v>
      </c>
      <c r="S1671">
        <f t="shared" si="987"/>
        <v>9</v>
      </c>
      <c r="T1671">
        <f t="shared" si="988"/>
        <v>2025</v>
      </c>
      <c r="U1671">
        <f t="shared" si="989"/>
        <v>14</v>
      </c>
      <c r="V1671">
        <f t="shared" si="990"/>
        <v>8</v>
      </c>
      <c r="W1671">
        <f t="shared" si="991"/>
        <v>2025</v>
      </c>
      <c r="X1671" s="59">
        <f t="shared" si="992"/>
        <v>7416.85</v>
      </c>
      <c r="Y1671" s="59">
        <f t="shared" si="993"/>
        <v>8603.5499999999993</v>
      </c>
      <c r="Z1671" t="str">
        <f t="shared" si="996"/>
        <v>Vencido</v>
      </c>
      <c r="AA1671" s="39">
        <v>46045</v>
      </c>
      <c r="AB1671" s="33">
        <f t="shared" si="994"/>
        <v>1</v>
      </c>
      <c r="AC1671" s="33">
        <f t="shared" si="995"/>
        <v>4</v>
      </c>
      <c r="AD1671" s="33">
        <f t="shared" si="997"/>
        <v>133</v>
      </c>
      <c r="AE1671" s="36">
        <f t="shared" si="998"/>
        <v>0</v>
      </c>
      <c r="AF1671" s="36">
        <f t="shared" si="999"/>
        <v>0</v>
      </c>
      <c r="AG1671" s="36">
        <f t="shared" si="1000"/>
        <v>7416.85</v>
      </c>
      <c r="AH1671" s="36">
        <f t="shared" si="1001"/>
        <v>0</v>
      </c>
    </row>
    <row r="1672" spans="1:34" x14ac:dyDescent="0.35">
      <c r="A1672" s="13" t="s">
        <v>917</v>
      </c>
      <c r="B1672" s="13" t="s">
        <v>918</v>
      </c>
      <c r="C1672" s="13" t="s">
        <v>545</v>
      </c>
      <c r="D1672" s="13" t="s">
        <v>919</v>
      </c>
      <c r="E1672" s="70">
        <v>45883</v>
      </c>
      <c r="F1672" s="70">
        <v>45913</v>
      </c>
      <c r="G1672" s="13" t="s">
        <v>395</v>
      </c>
      <c r="H1672" s="13">
        <v>-11220</v>
      </c>
      <c r="I1672" s="13">
        <v>-1795.2</v>
      </c>
      <c r="J1672" s="13">
        <v>-13015.2</v>
      </c>
      <c r="K1672" s="13">
        <v>-13015.2</v>
      </c>
      <c r="L1672" s="13">
        <v>13015.2</v>
      </c>
      <c r="M1672" s="13" t="s">
        <v>504</v>
      </c>
      <c r="N1672" s="31" t="s">
        <v>544</v>
      </c>
      <c r="P1672" s="65">
        <f t="shared" si="984"/>
        <v>30</v>
      </c>
      <c r="Q1672" t="str">
        <f t="shared" si="985"/>
        <v>Crédito</v>
      </c>
      <c r="R1672">
        <f t="shared" si="986"/>
        <v>13</v>
      </c>
      <c r="S1672">
        <f t="shared" si="987"/>
        <v>9</v>
      </c>
      <c r="T1672">
        <f t="shared" si="988"/>
        <v>2025</v>
      </c>
      <c r="U1672">
        <f t="shared" si="989"/>
        <v>14</v>
      </c>
      <c r="V1672">
        <f t="shared" si="990"/>
        <v>8</v>
      </c>
      <c r="W1672">
        <f t="shared" si="991"/>
        <v>2025</v>
      </c>
      <c r="X1672" s="59">
        <f t="shared" si="992"/>
        <v>11220</v>
      </c>
      <c r="Y1672" s="59">
        <f t="shared" si="993"/>
        <v>13015.2</v>
      </c>
      <c r="Z1672" t="str">
        <f t="shared" si="996"/>
        <v>Vencido</v>
      </c>
      <c r="AA1672" s="39">
        <v>46045</v>
      </c>
      <c r="AB1672" s="33">
        <f t="shared" si="994"/>
        <v>1</v>
      </c>
      <c r="AC1672" s="33">
        <f t="shared" si="995"/>
        <v>4</v>
      </c>
      <c r="AD1672" s="33">
        <f t="shared" si="997"/>
        <v>133</v>
      </c>
      <c r="AE1672" s="36">
        <f t="shared" si="998"/>
        <v>0</v>
      </c>
      <c r="AF1672" s="36">
        <f t="shared" si="999"/>
        <v>0</v>
      </c>
      <c r="AG1672" s="36">
        <f t="shared" si="1000"/>
        <v>11220</v>
      </c>
      <c r="AH1672" s="36">
        <f t="shared" si="1001"/>
        <v>0</v>
      </c>
    </row>
    <row r="1673" spans="1:34" x14ac:dyDescent="0.35">
      <c r="A1673" s="31" t="s">
        <v>891</v>
      </c>
      <c r="B1673" s="31" t="s">
        <v>892</v>
      </c>
      <c r="C1673" s="31" t="s">
        <v>406</v>
      </c>
      <c r="D1673" s="31" t="s">
        <v>893</v>
      </c>
      <c r="E1673" s="30">
        <v>45882</v>
      </c>
      <c r="F1673" s="30">
        <v>45912</v>
      </c>
      <c r="G1673" s="31" t="s">
        <v>395</v>
      </c>
      <c r="H1673" s="31">
        <v>-12540</v>
      </c>
      <c r="I1673" s="31">
        <v>-1849.65</v>
      </c>
      <c r="J1673" s="31">
        <v>-14389.65</v>
      </c>
      <c r="K1673" s="31">
        <v>-14389.65</v>
      </c>
      <c r="L1673" s="31">
        <v>14389.65</v>
      </c>
      <c r="M1673" s="31" t="s">
        <v>504</v>
      </c>
      <c r="N1673" s="31" t="s">
        <v>544</v>
      </c>
      <c r="P1673" s="65">
        <f t="shared" si="984"/>
        <v>30</v>
      </c>
      <c r="Q1673" t="str">
        <f t="shared" si="985"/>
        <v>Crédito</v>
      </c>
      <c r="R1673">
        <f t="shared" si="986"/>
        <v>12</v>
      </c>
      <c r="S1673">
        <f t="shared" si="987"/>
        <v>9</v>
      </c>
      <c r="T1673">
        <f t="shared" si="988"/>
        <v>2025</v>
      </c>
      <c r="U1673">
        <f t="shared" si="989"/>
        <v>13</v>
      </c>
      <c r="V1673">
        <f t="shared" si="990"/>
        <v>8</v>
      </c>
      <c r="W1673">
        <f t="shared" si="991"/>
        <v>2025</v>
      </c>
      <c r="X1673" s="59">
        <f t="shared" si="992"/>
        <v>12540</v>
      </c>
      <c r="Y1673" s="59">
        <f t="shared" si="993"/>
        <v>14389.65</v>
      </c>
      <c r="Z1673" t="str">
        <f t="shared" si="996"/>
        <v>Vencido</v>
      </c>
      <c r="AA1673" s="39">
        <v>46045</v>
      </c>
      <c r="AB1673" s="33">
        <f t="shared" si="994"/>
        <v>1</v>
      </c>
      <c r="AC1673" s="33">
        <f t="shared" si="995"/>
        <v>4</v>
      </c>
      <c r="AD1673" s="33">
        <f t="shared" si="997"/>
        <v>134</v>
      </c>
      <c r="AE1673" s="36">
        <f t="shared" si="998"/>
        <v>0</v>
      </c>
      <c r="AF1673" s="36">
        <f t="shared" si="999"/>
        <v>0</v>
      </c>
      <c r="AG1673" s="36">
        <f t="shared" si="1000"/>
        <v>12540</v>
      </c>
      <c r="AH1673" s="36">
        <f t="shared" si="1001"/>
        <v>0</v>
      </c>
    </row>
    <row r="1674" spans="1:34" x14ac:dyDescent="0.35">
      <c r="A1674" s="31" t="s">
        <v>894</v>
      </c>
      <c r="B1674" s="31" t="s">
        <v>895</v>
      </c>
      <c r="C1674" s="31" t="s">
        <v>545</v>
      </c>
      <c r="D1674" s="31" t="s">
        <v>896</v>
      </c>
      <c r="E1674" s="30">
        <v>45875</v>
      </c>
      <c r="F1674" s="30">
        <v>45905</v>
      </c>
      <c r="G1674" s="31" t="s">
        <v>395</v>
      </c>
      <c r="H1674" s="31">
        <v>-14985</v>
      </c>
      <c r="I1674" s="31">
        <v>-2397.6</v>
      </c>
      <c r="J1674" s="31">
        <v>-17382.599999999999</v>
      </c>
      <c r="K1674" s="31">
        <v>-17382.599999999999</v>
      </c>
      <c r="L1674" s="31">
        <v>17382.599999999999</v>
      </c>
      <c r="M1674" s="31" t="s">
        <v>504</v>
      </c>
      <c r="N1674" s="31" t="s">
        <v>544</v>
      </c>
      <c r="P1674" s="65">
        <f t="shared" si="984"/>
        <v>30</v>
      </c>
      <c r="Q1674" t="str">
        <f t="shared" si="985"/>
        <v>Crédito</v>
      </c>
      <c r="R1674">
        <f t="shared" si="986"/>
        <v>5</v>
      </c>
      <c r="S1674">
        <f t="shared" si="987"/>
        <v>9</v>
      </c>
      <c r="T1674">
        <f t="shared" si="988"/>
        <v>2025</v>
      </c>
      <c r="U1674">
        <f t="shared" si="989"/>
        <v>6</v>
      </c>
      <c r="V1674">
        <f t="shared" si="990"/>
        <v>8</v>
      </c>
      <c r="W1674">
        <f t="shared" si="991"/>
        <v>2025</v>
      </c>
      <c r="X1674" s="59">
        <f t="shared" si="992"/>
        <v>14985</v>
      </c>
      <c r="Y1674" s="59">
        <f t="shared" si="993"/>
        <v>17382.599999999999</v>
      </c>
      <c r="Z1674" t="str">
        <f t="shared" si="996"/>
        <v>Vencido</v>
      </c>
      <c r="AA1674" s="39">
        <v>46045</v>
      </c>
      <c r="AB1674" s="33">
        <f t="shared" si="994"/>
        <v>1</v>
      </c>
      <c r="AC1674" s="33">
        <f t="shared" si="995"/>
        <v>4</v>
      </c>
      <c r="AD1674" s="33">
        <f t="shared" si="997"/>
        <v>141</v>
      </c>
      <c r="AE1674" s="36">
        <f t="shared" si="998"/>
        <v>0</v>
      </c>
      <c r="AF1674" s="36">
        <f t="shared" si="999"/>
        <v>0</v>
      </c>
      <c r="AG1674" s="36">
        <f t="shared" si="1000"/>
        <v>14985</v>
      </c>
      <c r="AH1674" s="36">
        <f t="shared" si="1001"/>
        <v>0</v>
      </c>
    </row>
    <row r="1675" spans="1:34" x14ac:dyDescent="0.35">
      <c r="A1675" s="31" t="s">
        <v>897</v>
      </c>
      <c r="B1675" s="31" t="s">
        <v>898</v>
      </c>
      <c r="C1675" s="31" t="s">
        <v>545</v>
      </c>
      <c r="D1675" s="31" t="s">
        <v>899</v>
      </c>
      <c r="E1675" s="30">
        <v>45876</v>
      </c>
      <c r="F1675" s="30">
        <v>45906</v>
      </c>
      <c r="G1675" s="31" t="s">
        <v>395</v>
      </c>
      <c r="H1675" s="31">
        <v>-26500</v>
      </c>
      <c r="I1675" s="31">
        <v>-4240</v>
      </c>
      <c r="J1675" s="31">
        <v>-30740</v>
      </c>
      <c r="K1675" s="31">
        <v>-30740</v>
      </c>
      <c r="L1675" s="31">
        <v>30740</v>
      </c>
      <c r="M1675" s="31" t="s">
        <v>504</v>
      </c>
      <c r="N1675" s="31" t="s">
        <v>544</v>
      </c>
      <c r="P1675" s="65">
        <f t="shared" si="984"/>
        <v>30</v>
      </c>
      <c r="Q1675" t="str">
        <f t="shared" si="985"/>
        <v>Crédito</v>
      </c>
      <c r="R1675">
        <f t="shared" si="986"/>
        <v>6</v>
      </c>
      <c r="S1675">
        <f t="shared" si="987"/>
        <v>9</v>
      </c>
      <c r="T1675">
        <f t="shared" si="988"/>
        <v>2025</v>
      </c>
      <c r="U1675">
        <f t="shared" si="989"/>
        <v>7</v>
      </c>
      <c r="V1675">
        <f t="shared" si="990"/>
        <v>8</v>
      </c>
      <c r="W1675">
        <f t="shared" si="991"/>
        <v>2025</v>
      </c>
      <c r="X1675" s="59">
        <f t="shared" si="992"/>
        <v>26500</v>
      </c>
      <c r="Y1675" s="59">
        <f t="shared" si="993"/>
        <v>30740</v>
      </c>
      <c r="Z1675" t="str">
        <f t="shared" si="996"/>
        <v>Vencido</v>
      </c>
      <c r="AA1675" s="39">
        <v>46045</v>
      </c>
      <c r="AB1675" s="33">
        <f t="shared" si="994"/>
        <v>1</v>
      </c>
      <c r="AC1675" s="33">
        <f t="shared" si="995"/>
        <v>4</v>
      </c>
      <c r="AD1675" s="33">
        <f t="shared" si="997"/>
        <v>140</v>
      </c>
      <c r="AE1675" s="36">
        <f t="shared" si="998"/>
        <v>0</v>
      </c>
      <c r="AF1675" s="36">
        <f t="shared" si="999"/>
        <v>0</v>
      </c>
      <c r="AG1675" s="36">
        <f t="shared" si="1000"/>
        <v>26500</v>
      </c>
      <c r="AH1675" s="36">
        <f t="shared" si="1001"/>
        <v>0</v>
      </c>
    </row>
    <row r="1676" spans="1:34" x14ac:dyDescent="0.35">
      <c r="A1676" s="31" t="s">
        <v>900</v>
      </c>
      <c r="B1676" s="31" t="s">
        <v>901</v>
      </c>
      <c r="C1676" s="31" t="s">
        <v>545</v>
      </c>
      <c r="D1676" s="31" t="s">
        <v>902</v>
      </c>
      <c r="E1676" s="30">
        <v>45876</v>
      </c>
      <c r="F1676" s="30">
        <v>45906</v>
      </c>
      <c r="G1676" s="31" t="s">
        <v>401</v>
      </c>
      <c r="H1676" s="31">
        <v>-17751.36</v>
      </c>
      <c r="I1676" s="31">
        <v>-2840.22</v>
      </c>
      <c r="J1676" s="31">
        <v>-20591.580000000002</v>
      </c>
      <c r="K1676" s="31">
        <v>-1105.93</v>
      </c>
      <c r="L1676" s="31">
        <v>1105.93</v>
      </c>
      <c r="M1676" s="31" t="s">
        <v>504</v>
      </c>
      <c r="N1676" s="31" t="s">
        <v>544</v>
      </c>
      <c r="P1676" s="65">
        <f t="shared" si="984"/>
        <v>30</v>
      </c>
      <c r="Q1676" t="str">
        <f t="shared" si="985"/>
        <v>Crédito</v>
      </c>
      <c r="R1676">
        <f t="shared" si="986"/>
        <v>6</v>
      </c>
      <c r="S1676">
        <f t="shared" si="987"/>
        <v>9</v>
      </c>
      <c r="T1676">
        <f t="shared" si="988"/>
        <v>2025</v>
      </c>
      <c r="U1676">
        <f t="shared" si="989"/>
        <v>7</v>
      </c>
      <c r="V1676">
        <f t="shared" si="990"/>
        <v>8</v>
      </c>
      <c r="W1676">
        <f t="shared" si="991"/>
        <v>2025</v>
      </c>
      <c r="X1676" s="59">
        <f t="shared" si="992"/>
        <v>17751.36</v>
      </c>
      <c r="Y1676" s="59">
        <f t="shared" si="993"/>
        <v>20591.580000000002</v>
      </c>
      <c r="Z1676" t="str">
        <f t="shared" si="996"/>
        <v>Vencido</v>
      </c>
      <c r="AA1676" s="39">
        <v>46045</v>
      </c>
      <c r="AB1676" s="33">
        <f t="shared" si="994"/>
        <v>1</v>
      </c>
      <c r="AC1676" s="33">
        <f t="shared" si="995"/>
        <v>4</v>
      </c>
      <c r="AD1676" s="33">
        <f t="shared" si="997"/>
        <v>140</v>
      </c>
      <c r="AE1676" s="36">
        <f t="shared" si="998"/>
        <v>0</v>
      </c>
      <c r="AF1676" s="36">
        <f t="shared" si="999"/>
        <v>0</v>
      </c>
      <c r="AG1676" s="36">
        <f t="shared" si="1000"/>
        <v>17751.36</v>
      </c>
      <c r="AH1676" s="36">
        <f t="shared" si="1001"/>
        <v>0</v>
      </c>
    </row>
    <row r="1677" spans="1:34" x14ac:dyDescent="0.35">
      <c r="A1677" s="13" t="s">
        <v>887</v>
      </c>
      <c r="B1677" s="13" t="s">
        <v>888</v>
      </c>
      <c r="C1677" s="13" t="s">
        <v>545</v>
      </c>
      <c r="D1677" s="13" t="s">
        <v>889</v>
      </c>
      <c r="E1677" s="70">
        <v>45868</v>
      </c>
      <c r="F1677" s="70">
        <v>45898</v>
      </c>
      <c r="G1677" s="13" t="s">
        <v>395</v>
      </c>
      <c r="H1677" s="13">
        <v>-42400</v>
      </c>
      <c r="I1677" s="13">
        <v>-6784</v>
      </c>
      <c r="J1677" s="13">
        <v>-49184</v>
      </c>
      <c r="K1677" s="13">
        <v>-49184</v>
      </c>
      <c r="L1677" s="13">
        <v>49184</v>
      </c>
      <c r="M1677" s="13" t="s">
        <v>504</v>
      </c>
      <c r="N1677" s="31" t="s">
        <v>544</v>
      </c>
      <c r="P1677" s="65">
        <f t="shared" si="984"/>
        <v>30</v>
      </c>
      <c r="Q1677" t="str">
        <f t="shared" si="985"/>
        <v>Crédito</v>
      </c>
      <c r="R1677">
        <f t="shared" si="986"/>
        <v>29</v>
      </c>
      <c r="S1677">
        <f t="shared" si="987"/>
        <v>8</v>
      </c>
      <c r="T1677">
        <f t="shared" si="988"/>
        <v>2025</v>
      </c>
      <c r="U1677">
        <f t="shared" si="989"/>
        <v>30</v>
      </c>
      <c r="V1677">
        <f t="shared" si="990"/>
        <v>7</v>
      </c>
      <c r="W1677">
        <f t="shared" si="991"/>
        <v>2025</v>
      </c>
      <c r="X1677" s="59">
        <f t="shared" si="992"/>
        <v>42400</v>
      </c>
      <c r="Y1677" s="59">
        <f t="shared" si="993"/>
        <v>49184</v>
      </c>
      <c r="Z1677" t="str">
        <f t="shared" si="996"/>
        <v>Vencido</v>
      </c>
      <c r="AA1677" s="39">
        <v>46045</v>
      </c>
      <c r="AB1677" s="33">
        <f t="shared" si="994"/>
        <v>1</v>
      </c>
      <c r="AC1677" s="33">
        <f t="shared" si="995"/>
        <v>4</v>
      </c>
      <c r="AD1677" s="33">
        <f t="shared" si="997"/>
        <v>148</v>
      </c>
      <c r="AE1677" s="36">
        <f t="shared" si="998"/>
        <v>0</v>
      </c>
      <c r="AF1677" s="36">
        <f t="shared" si="999"/>
        <v>0</v>
      </c>
      <c r="AG1677" s="36">
        <f t="shared" si="1000"/>
        <v>42400</v>
      </c>
      <c r="AH1677" s="36">
        <f t="shared" si="1001"/>
        <v>0</v>
      </c>
    </row>
    <row r="1678" spans="1:34" x14ac:dyDescent="0.35">
      <c r="A1678" s="31" t="s">
        <v>881</v>
      </c>
      <c r="B1678" s="31" t="s">
        <v>882</v>
      </c>
      <c r="C1678" s="31" t="s">
        <v>805</v>
      </c>
      <c r="D1678" s="31" t="s">
        <v>883</v>
      </c>
      <c r="E1678" s="30">
        <v>45862</v>
      </c>
      <c r="F1678" s="30">
        <v>45922</v>
      </c>
      <c r="G1678" s="31" t="s">
        <v>401</v>
      </c>
      <c r="H1678" s="31">
        <v>-1103265.8999999999</v>
      </c>
      <c r="I1678" s="31">
        <v>-176522.54</v>
      </c>
      <c r="J1678" s="31">
        <v>-1279788.44</v>
      </c>
      <c r="K1678" s="31">
        <v>-68904</v>
      </c>
      <c r="L1678" s="31">
        <v>68904</v>
      </c>
      <c r="M1678" s="31" t="s">
        <v>504</v>
      </c>
      <c r="N1678" s="31" t="s">
        <v>544</v>
      </c>
      <c r="P1678" s="65">
        <f t="shared" si="984"/>
        <v>60</v>
      </c>
      <c r="Q1678" t="str">
        <f t="shared" si="985"/>
        <v>Crédito</v>
      </c>
      <c r="R1678">
        <f t="shared" si="986"/>
        <v>22</v>
      </c>
      <c r="S1678">
        <f t="shared" si="987"/>
        <v>9</v>
      </c>
      <c r="T1678">
        <f t="shared" si="988"/>
        <v>2025</v>
      </c>
      <c r="U1678">
        <f t="shared" si="989"/>
        <v>24</v>
      </c>
      <c r="V1678">
        <f t="shared" si="990"/>
        <v>7</v>
      </c>
      <c r="W1678">
        <f t="shared" si="991"/>
        <v>2025</v>
      </c>
      <c r="X1678" s="59">
        <f t="shared" si="992"/>
        <v>1103265.8999999999</v>
      </c>
      <c r="Y1678" s="59">
        <f t="shared" si="993"/>
        <v>1279788.44</v>
      </c>
      <c r="Z1678" t="str">
        <f t="shared" si="996"/>
        <v>Vencido</v>
      </c>
      <c r="AA1678" s="39">
        <v>46045</v>
      </c>
      <c r="AB1678" s="33">
        <f t="shared" si="994"/>
        <v>1</v>
      </c>
      <c r="AC1678" s="33">
        <f t="shared" si="995"/>
        <v>4</v>
      </c>
      <c r="AD1678" s="33">
        <f t="shared" si="997"/>
        <v>124</v>
      </c>
      <c r="AE1678" s="36">
        <f t="shared" si="998"/>
        <v>0</v>
      </c>
      <c r="AF1678" s="36">
        <f t="shared" si="999"/>
        <v>0</v>
      </c>
      <c r="AG1678" s="36">
        <f t="shared" si="1000"/>
        <v>1103265.8999999999</v>
      </c>
      <c r="AH1678" s="36">
        <f t="shared" si="1001"/>
        <v>0</v>
      </c>
    </row>
    <row r="1679" spans="1:34" x14ac:dyDescent="0.35">
      <c r="A1679" s="31" t="s">
        <v>874</v>
      </c>
      <c r="B1679" s="31" t="s">
        <v>875</v>
      </c>
      <c r="C1679" s="31" t="s">
        <v>545</v>
      </c>
      <c r="D1679" s="31" t="s">
        <v>876</v>
      </c>
      <c r="E1679" s="30">
        <v>45855</v>
      </c>
      <c r="F1679" s="30">
        <v>45885</v>
      </c>
      <c r="G1679" s="31" t="s">
        <v>395</v>
      </c>
      <c r="H1679" s="31">
        <v>-7600</v>
      </c>
      <c r="I1679" s="31">
        <v>-1216</v>
      </c>
      <c r="J1679" s="31">
        <v>-8816</v>
      </c>
      <c r="K1679" s="31">
        <v>-8816</v>
      </c>
      <c r="L1679" s="31">
        <v>8816</v>
      </c>
      <c r="M1679" s="31" t="s">
        <v>504</v>
      </c>
      <c r="N1679" s="31" t="s">
        <v>544</v>
      </c>
      <c r="P1679" s="65">
        <f t="shared" ref="P1679:P1688" si="1002">+F1679-E1679</f>
        <v>30</v>
      </c>
      <c r="Q1679" t="str">
        <f t="shared" ref="Q1679:Q1688" si="1003">IF(P1679&gt;1,"Crédito","Contado")</f>
        <v>Crédito</v>
      </c>
      <c r="R1679">
        <f t="shared" ref="R1679:R1688" si="1004">DAY(F1679)</f>
        <v>16</v>
      </c>
      <c r="S1679">
        <f t="shared" ref="S1679:S1688" si="1005">MONTH(F1679)</f>
        <v>8</v>
      </c>
      <c r="T1679">
        <f t="shared" ref="T1679:T1688" si="1006">YEAR(F1679)</f>
        <v>2025</v>
      </c>
      <c r="U1679">
        <f t="shared" ref="U1679:U1688" si="1007">DAY(E1679)</f>
        <v>17</v>
      </c>
      <c r="V1679">
        <f t="shared" ref="V1679:V1688" si="1008">MONTH(E1679)</f>
        <v>7</v>
      </c>
      <c r="W1679">
        <f t="shared" ref="W1679:W1688" si="1009">YEAR(E1679)</f>
        <v>2025</v>
      </c>
      <c r="X1679" s="59">
        <f t="shared" ref="X1679:X1688" si="1010">+H1679*-1</f>
        <v>7600</v>
      </c>
      <c r="Y1679" s="59">
        <f t="shared" ref="Y1679:Y1688" si="1011">+J1679*-1</f>
        <v>8816</v>
      </c>
      <c r="Z1679" t="str">
        <f t="shared" si="996"/>
        <v>Vencido</v>
      </c>
      <c r="AA1679" s="39">
        <v>46045</v>
      </c>
      <c r="AB1679" s="33">
        <f t="shared" ref="AB1679:AB1687" si="1012">MONTH(AA1679)</f>
        <v>1</v>
      </c>
      <c r="AC1679" s="33">
        <f t="shared" ref="AC1679:AC1687" si="1013">WEEKNUM(AA1679)</f>
        <v>4</v>
      </c>
      <c r="AD1679" s="33">
        <f t="shared" si="997"/>
        <v>161</v>
      </c>
      <c r="AE1679" s="36">
        <f t="shared" si="998"/>
        <v>0</v>
      </c>
      <c r="AF1679" s="36">
        <f t="shared" si="999"/>
        <v>0</v>
      </c>
      <c r="AG1679" s="36">
        <f t="shared" si="1000"/>
        <v>7600</v>
      </c>
      <c r="AH1679" s="36">
        <f t="shared" si="1001"/>
        <v>0</v>
      </c>
    </row>
    <row r="1680" spans="1:34" x14ac:dyDescent="0.35">
      <c r="A1680" s="31" t="s">
        <v>877</v>
      </c>
      <c r="B1680" s="31" t="s">
        <v>878</v>
      </c>
      <c r="C1680" s="31" t="s">
        <v>798</v>
      </c>
      <c r="D1680" s="31" t="s">
        <v>879</v>
      </c>
      <c r="E1680" s="30">
        <v>45853</v>
      </c>
      <c r="F1680" s="30">
        <v>45883</v>
      </c>
      <c r="G1680" s="31" t="s">
        <v>395</v>
      </c>
      <c r="H1680" s="31">
        <v>-12151.9</v>
      </c>
      <c r="I1680" s="31">
        <v>151.9</v>
      </c>
      <c r="J1680" s="31">
        <v>-12000</v>
      </c>
      <c r="K1680" s="31">
        <v>-12000</v>
      </c>
      <c r="L1680" s="31">
        <v>12000</v>
      </c>
      <c r="M1680" s="31" t="s">
        <v>504</v>
      </c>
      <c r="N1680" s="31" t="s">
        <v>544</v>
      </c>
      <c r="P1680" s="65">
        <f t="shared" si="1002"/>
        <v>30</v>
      </c>
      <c r="Q1680" t="str">
        <f t="shared" si="1003"/>
        <v>Crédito</v>
      </c>
      <c r="R1680">
        <f t="shared" si="1004"/>
        <v>14</v>
      </c>
      <c r="S1680">
        <f t="shared" si="1005"/>
        <v>8</v>
      </c>
      <c r="T1680">
        <f t="shared" si="1006"/>
        <v>2025</v>
      </c>
      <c r="U1680">
        <f t="shared" si="1007"/>
        <v>15</v>
      </c>
      <c r="V1680">
        <f t="shared" si="1008"/>
        <v>7</v>
      </c>
      <c r="W1680">
        <f t="shared" si="1009"/>
        <v>2025</v>
      </c>
      <c r="X1680" s="59">
        <f t="shared" si="1010"/>
        <v>12151.9</v>
      </c>
      <c r="Y1680" s="59">
        <f t="shared" si="1011"/>
        <v>12000</v>
      </c>
      <c r="Z1680" t="str">
        <f t="shared" si="996"/>
        <v>Vencido</v>
      </c>
      <c r="AA1680" s="39">
        <v>46045</v>
      </c>
      <c r="AB1680" s="33">
        <f t="shared" si="1012"/>
        <v>1</v>
      </c>
      <c r="AC1680" s="33">
        <f t="shared" si="1013"/>
        <v>4</v>
      </c>
      <c r="AD1680" s="33">
        <f t="shared" si="997"/>
        <v>163</v>
      </c>
      <c r="AE1680" s="36">
        <f t="shared" si="998"/>
        <v>0</v>
      </c>
      <c r="AF1680" s="36">
        <f t="shared" si="999"/>
        <v>0</v>
      </c>
      <c r="AG1680" s="36">
        <f t="shared" si="1000"/>
        <v>12151.9</v>
      </c>
      <c r="AH1680" s="36">
        <f t="shared" si="1001"/>
        <v>0</v>
      </c>
    </row>
    <row r="1681" spans="1:34" x14ac:dyDescent="0.35">
      <c r="A1681" s="31" t="s">
        <v>868</v>
      </c>
      <c r="B1681" s="31" t="s">
        <v>869</v>
      </c>
      <c r="C1681" s="31" t="s">
        <v>545</v>
      </c>
      <c r="D1681" s="31" t="s">
        <v>870</v>
      </c>
      <c r="E1681" s="30">
        <v>45854</v>
      </c>
      <c r="F1681" s="30">
        <v>45884</v>
      </c>
      <c r="G1681" s="31" t="s">
        <v>401</v>
      </c>
      <c r="H1681" s="31">
        <v>-36360.620000000003</v>
      </c>
      <c r="I1681" s="31">
        <v>-5817.7</v>
      </c>
      <c r="J1681" s="31">
        <v>-42178.32</v>
      </c>
      <c r="K1681" s="31">
        <v>-2238.8000000000002</v>
      </c>
      <c r="L1681" s="31">
        <v>2238.8000000000002</v>
      </c>
      <c r="M1681" s="31" t="s">
        <v>504</v>
      </c>
      <c r="N1681" s="31" t="s">
        <v>544</v>
      </c>
      <c r="P1681" s="65">
        <f t="shared" si="1002"/>
        <v>30</v>
      </c>
      <c r="Q1681" t="str">
        <f t="shared" si="1003"/>
        <v>Crédito</v>
      </c>
      <c r="R1681">
        <f t="shared" si="1004"/>
        <v>15</v>
      </c>
      <c r="S1681">
        <f t="shared" si="1005"/>
        <v>8</v>
      </c>
      <c r="T1681">
        <f t="shared" si="1006"/>
        <v>2025</v>
      </c>
      <c r="U1681">
        <f t="shared" si="1007"/>
        <v>16</v>
      </c>
      <c r="V1681">
        <f t="shared" si="1008"/>
        <v>7</v>
      </c>
      <c r="W1681">
        <f t="shared" si="1009"/>
        <v>2025</v>
      </c>
      <c r="X1681" s="59">
        <f t="shared" si="1010"/>
        <v>36360.620000000003</v>
      </c>
      <c r="Y1681" s="59">
        <f t="shared" si="1011"/>
        <v>42178.32</v>
      </c>
      <c r="Z1681" t="str">
        <f t="shared" si="996"/>
        <v>Vencido</v>
      </c>
      <c r="AA1681" s="39">
        <v>46045</v>
      </c>
      <c r="AB1681" s="33">
        <f t="shared" si="1012"/>
        <v>1</v>
      </c>
      <c r="AC1681" s="33">
        <f t="shared" si="1013"/>
        <v>4</v>
      </c>
      <c r="AD1681" s="33">
        <f t="shared" si="997"/>
        <v>162</v>
      </c>
      <c r="AE1681" s="36">
        <f t="shared" si="998"/>
        <v>0</v>
      </c>
      <c r="AF1681" s="36">
        <f t="shared" si="999"/>
        <v>0</v>
      </c>
      <c r="AG1681" s="36">
        <f t="shared" si="1000"/>
        <v>36360.620000000003</v>
      </c>
      <c r="AH1681" s="36">
        <f t="shared" si="1001"/>
        <v>0</v>
      </c>
    </row>
    <row r="1682" spans="1:34" x14ac:dyDescent="0.35">
      <c r="A1682" s="31" t="s">
        <v>871</v>
      </c>
      <c r="B1682" s="31" t="s">
        <v>872</v>
      </c>
      <c r="C1682" s="31" t="s">
        <v>545</v>
      </c>
      <c r="D1682" s="31" t="s">
        <v>873</v>
      </c>
      <c r="E1682" s="30">
        <v>45854</v>
      </c>
      <c r="F1682" s="30">
        <v>45884</v>
      </c>
      <c r="G1682" s="31" t="s">
        <v>401</v>
      </c>
      <c r="H1682" s="31">
        <v>-30520.31</v>
      </c>
      <c r="I1682" s="31">
        <v>-4883.25</v>
      </c>
      <c r="J1682" s="31">
        <v>-35403.56</v>
      </c>
      <c r="K1682" s="31">
        <v>-1879.2</v>
      </c>
      <c r="L1682" s="31">
        <v>1879.2</v>
      </c>
      <c r="M1682" s="31" t="s">
        <v>504</v>
      </c>
      <c r="N1682" s="31" t="s">
        <v>544</v>
      </c>
      <c r="P1682" s="65">
        <f t="shared" si="1002"/>
        <v>30</v>
      </c>
      <c r="Q1682" t="str">
        <f t="shared" si="1003"/>
        <v>Crédito</v>
      </c>
      <c r="R1682">
        <f t="shared" si="1004"/>
        <v>15</v>
      </c>
      <c r="S1682">
        <f t="shared" si="1005"/>
        <v>8</v>
      </c>
      <c r="T1682">
        <f t="shared" si="1006"/>
        <v>2025</v>
      </c>
      <c r="U1682">
        <f t="shared" si="1007"/>
        <v>16</v>
      </c>
      <c r="V1682">
        <f t="shared" si="1008"/>
        <v>7</v>
      </c>
      <c r="W1682">
        <f t="shared" si="1009"/>
        <v>2025</v>
      </c>
      <c r="X1682" s="59">
        <f t="shared" si="1010"/>
        <v>30520.31</v>
      </c>
      <c r="Y1682" s="59">
        <f t="shared" si="1011"/>
        <v>35403.56</v>
      </c>
      <c r="Z1682" t="str">
        <f t="shared" si="996"/>
        <v>Vencido</v>
      </c>
      <c r="AA1682" s="39">
        <v>46045</v>
      </c>
      <c r="AB1682" s="33">
        <f t="shared" si="1012"/>
        <v>1</v>
      </c>
      <c r="AC1682" s="33">
        <f t="shared" si="1013"/>
        <v>4</v>
      </c>
      <c r="AD1682" s="33">
        <f t="shared" si="997"/>
        <v>162</v>
      </c>
      <c r="AE1682" s="36">
        <f t="shared" si="998"/>
        <v>0</v>
      </c>
      <c r="AF1682" s="36">
        <f t="shared" si="999"/>
        <v>0</v>
      </c>
      <c r="AG1682" s="36">
        <f t="shared" si="1000"/>
        <v>30520.31</v>
      </c>
      <c r="AH1682" s="36">
        <f t="shared" si="1001"/>
        <v>0</v>
      </c>
    </row>
    <row r="1683" spans="1:34" x14ac:dyDescent="0.35">
      <c r="A1683" s="31" t="s">
        <v>860</v>
      </c>
      <c r="B1683" s="31" t="s">
        <v>861</v>
      </c>
      <c r="C1683" s="31" t="s">
        <v>798</v>
      </c>
      <c r="D1683" s="31" t="s">
        <v>862</v>
      </c>
      <c r="E1683" s="30">
        <v>45835</v>
      </c>
      <c r="F1683" s="30">
        <v>45865</v>
      </c>
      <c r="G1683" s="31" t="s">
        <v>401</v>
      </c>
      <c r="H1683" s="31">
        <v>-17003.52</v>
      </c>
      <c r="I1683" s="31">
        <v>-2720.56</v>
      </c>
      <c r="J1683" s="31">
        <v>-19724.080000000002</v>
      </c>
      <c r="K1683" s="31">
        <v>-1044</v>
      </c>
      <c r="L1683" s="31">
        <v>1044</v>
      </c>
      <c r="M1683" s="31" t="s">
        <v>504</v>
      </c>
      <c r="N1683" s="31" t="s">
        <v>544</v>
      </c>
      <c r="P1683" s="65">
        <f t="shared" si="1002"/>
        <v>30</v>
      </c>
      <c r="Q1683" t="str">
        <f t="shared" si="1003"/>
        <v>Crédito</v>
      </c>
      <c r="R1683">
        <f t="shared" si="1004"/>
        <v>27</v>
      </c>
      <c r="S1683">
        <f t="shared" si="1005"/>
        <v>7</v>
      </c>
      <c r="T1683">
        <f t="shared" si="1006"/>
        <v>2025</v>
      </c>
      <c r="U1683">
        <f t="shared" si="1007"/>
        <v>27</v>
      </c>
      <c r="V1683">
        <f t="shared" si="1008"/>
        <v>6</v>
      </c>
      <c r="W1683">
        <f t="shared" si="1009"/>
        <v>2025</v>
      </c>
      <c r="X1683" s="59">
        <f t="shared" si="1010"/>
        <v>17003.52</v>
      </c>
      <c r="Y1683" s="59">
        <f t="shared" si="1011"/>
        <v>19724.080000000002</v>
      </c>
      <c r="Z1683" t="str">
        <f t="shared" si="996"/>
        <v>Vencido</v>
      </c>
      <c r="AA1683" s="39">
        <v>46045</v>
      </c>
      <c r="AB1683" s="33">
        <f t="shared" si="1012"/>
        <v>1</v>
      </c>
      <c r="AC1683" s="33">
        <f t="shared" si="1013"/>
        <v>4</v>
      </c>
      <c r="AD1683" s="33">
        <f t="shared" si="997"/>
        <v>181</v>
      </c>
      <c r="AE1683" s="36">
        <f t="shared" si="998"/>
        <v>0</v>
      </c>
      <c r="AF1683" s="36">
        <f t="shared" si="999"/>
        <v>0</v>
      </c>
      <c r="AG1683" s="36">
        <f t="shared" si="1000"/>
        <v>17003.52</v>
      </c>
      <c r="AH1683" s="36">
        <f t="shared" si="1001"/>
        <v>0</v>
      </c>
    </row>
    <row r="1684" spans="1:34" x14ac:dyDescent="0.35">
      <c r="A1684" s="31" t="s">
        <v>855</v>
      </c>
      <c r="B1684" s="31" t="s">
        <v>856</v>
      </c>
      <c r="C1684" s="31" t="s">
        <v>805</v>
      </c>
      <c r="D1684" s="31" t="s">
        <v>857</v>
      </c>
      <c r="E1684" s="30">
        <v>45817</v>
      </c>
      <c r="F1684" s="30">
        <v>45877</v>
      </c>
      <c r="G1684" s="31" t="s">
        <v>401</v>
      </c>
      <c r="H1684" s="31">
        <v>-559173.41239185352</v>
      </c>
      <c r="I1684" s="31">
        <v>-89467.745982696564</v>
      </c>
      <c r="J1684" s="31">
        <v>-648641.15837455005</v>
      </c>
      <c r="K1684" s="31">
        <v>-68904</v>
      </c>
      <c r="L1684" s="31">
        <v>68904</v>
      </c>
      <c r="M1684" s="31" t="s">
        <v>504</v>
      </c>
      <c r="N1684" s="31" t="s">
        <v>544</v>
      </c>
      <c r="P1684" s="65">
        <f t="shared" si="1002"/>
        <v>60</v>
      </c>
      <c r="Q1684" t="str">
        <f t="shared" si="1003"/>
        <v>Crédito</v>
      </c>
      <c r="R1684">
        <f t="shared" si="1004"/>
        <v>8</v>
      </c>
      <c r="S1684">
        <f t="shared" si="1005"/>
        <v>8</v>
      </c>
      <c r="T1684">
        <f t="shared" si="1006"/>
        <v>2025</v>
      </c>
      <c r="U1684">
        <f t="shared" si="1007"/>
        <v>9</v>
      </c>
      <c r="V1684">
        <f t="shared" si="1008"/>
        <v>6</v>
      </c>
      <c r="W1684">
        <f t="shared" si="1009"/>
        <v>2025</v>
      </c>
      <c r="X1684" s="59">
        <f t="shared" si="1010"/>
        <v>559173.41239185352</v>
      </c>
      <c r="Y1684" s="59">
        <f t="shared" si="1011"/>
        <v>648641.15837455005</v>
      </c>
      <c r="Z1684" t="str">
        <f t="shared" si="996"/>
        <v>Vencido</v>
      </c>
      <c r="AA1684" s="39">
        <v>46045</v>
      </c>
      <c r="AB1684" s="33">
        <f t="shared" si="1012"/>
        <v>1</v>
      </c>
      <c r="AC1684" s="33">
        <f t="shared" si="1013"/>
        <v>4</v>
      </c>
      <c r="AD1684" s="33">
        <f t="shared" si="997"/>
        <v>169</v>
      </c>
      <c r="AE1684" s="36">
        <f t="shared" si="998"/>
        <v>0</v>
      </c>
      <c r="AF1684" s="36">
        <f t="shared" si="999"/>
        <v>0</v>
      </c>
      <c r="AG1684" s="36">
        <f t="shared" si="1000"/>
        <v>559173.41239185352</v>
      </c>
      <c r="AH1684" s="36">
        <f t="shared" si="1001"/>
        <v>0</v>
      </c>
    </row>
    <row r="1685" spans="1:34" x14ac:dyDescent="0.35">
      <c r="A1685" s="31" t="s">
        <v>764</v>
      </c>
      <c r="B1685" s="31" t="s">
        <v>765</v>
      </c>
      <c r="C1685" s="31" t="s">
        <v>749</v>
      </c>
      <c r="D1685" s="31" t="s">
        <v>766</v>
      </c>
      <c r="E1685" s="30">
        <v>45635</v>
      </c>
      <c r="F1685" s="30">
        <v>45650</v>
      </c>
      <c r="G1685" s="31" t="s">
        <v>401</v>
      </c>
      <c r="H1685" s="31">
        <v>-48546</v>
      </c>
      <c r="I1685" s="31">
        <v>-7767.36</v>
      </c>
      <c r="J1685" s="31">
        <v>-56313.36</v>
      </c>
      <c r="K1685" s="31">
        <v>-2784</v>
      </c>
      <c r="L1685" s="31">
        <v>2784</v>
      </c>
      <c r="M1685" s="31" t="s">
        <v>504</v>
      </c>
      <c r="N1685" s="31" t="s">
        <v>544</v>
      </c>
      <c r="P1685" s="65">
        <f t="shared" si="1002"/>
        <v>15</v>
      </c>
      <c r="Q1685" t="str">
        <f t="shared" si="1003"/>
        <v>Crédito</v>
      </c>
      <c r="R1685">
        <f t="shared" si="1004"/>
        <v>24</v>
      </c>
      <c r="S1685">
        <f t="shared" si="1005"/>
        <v>12</v>
      </c>
      <c r="T1685">
        <f t="shared" si="1006"/>
        <v>2024</v>
      </c>
      <c r="U1685">
        <f t="shared" si="1007"/>
        <v>9</v>
      </c>
      <c r="V1685">
        <f t="shared" si="1008"/>
        <v>12</v>
      </c>
      <c r="W1685">
        <f t="shared" si="1009"/>
        <v>2024</v>
      </c>
      <c r="X1685" s="59">
        <f t="shared" si="1010"/>
        <v>48546</v>
      </c>
      <c r="Y1685" s="59">
        <f t="shared" si="1011"/>
        <v>56313.36</v>
      </c>
      <c r="Z1685" t="str">
        <f t="shared" si="996"/>
        <v>Vencido</v>
      </c>
      <c r="AA1685" s="39">
        <v>46045</v>
      </c>
      <c r="AB1685" s="33">
        <f t="shared" si="1012"/>
        <v>1</v>
      </c>
      <c r="AC1685" s="33">
        <f t="shared" si="1013"/>
        <v>4</v>
      </c>
      <c r="AD1685" s="33">
        <f t="shared" si="997"/>
        <v>396</v>
      </c>
      <c r="AE1685" s="36">
        <f t="shared" si="998"/>
        <v>0</v>
      </c>
      <c r="AF1685" s="36">
        <f t="shared" si="999"/>
        <v>0</v>
      </c>
      <c r="AG1685" s="36">
        <f t="shared" si="1000"/>
        <v>48546</v>
      </c>
      <c r="AH1685" s="36">
        <f t="shared" si="1001"/>
        <v>0</v>
      </c>
    </row>
    <row r="1686" spans="1:34" x14ac:dyDescent="0.35">
      <c r="A1686" s="31" t="s">
        <v>754</v>
      </c>
      <c r="B1686" s="31" t="s">
        <v>755</v>
      </c>
      <c r="C1686" s="31" t="s">
        <v>549</v>
      </c>
      <c r="D1686" s="31" t="s">
        <v>756</v>
      </c>
      <c r="E1686" s="30">
        <v>45597</v>
      </c>
      <c r="F1686" s="30">
        <v>45627</v>
      </c>
      <c r="G1686" s="31" t="s">
        <v>401</v>
      </c>
      <c r="H1686" s="31">
        <v>-64633.93</v>
      </c>
      <c r="I1686" s="31">
        <v>-10341.51</v>
      </c>
      <c r="J1686" s="31">
        <v>-74975.44</v>
      </c>
      <c r="K1686" s="31">
        <v>-3741.7</v>
      </c>
      <c r="L1686" s="31">
        <v>3741.7</v>
      </c>
      <c r="M1686" s="31" t="s">
        <v>504</v>
      </c>
      <c r="N1686" s="31" t="s">
        <v>544</v>
      </c>
      <c r="P1686" s="65">
        <f t="shared" si="1002"/>
        <v>30</v>
      </c>
      <c r="Q1686" t="str">
        <f t="shared" si="1003"/>
        <v>Crédito</v>
      </c>
      <c r="R1686">
        <f t="shared" si="1004"/>
        <v>1</v>
      </c>
      <c r="S1686">
        <f t="shared" si="1005"/>
        <v>12</v>
      </c>
      <c r="T1686">
        <f t="shared" si="1006"/>
        <v>2024</v>
      </c>
      <c r="U1686">
        <f t="shared" si="1007"/>
        <v>1</v>
      </c>
      <c r="V1686">
        <f t="shared" si="1008"/>
        <v>11</v>
      </c>
      <c r="W1686">
        <f t="shared" si="1009"/>
        <v>2024</v>
      </c>
      <c r="X1686" s="59">
        <f t="shared" si="1010"/>
        <v>64633.93</v>
      </c>
      <c r="Y1686" s="59">
        <f t="shared" si="1011"/>
        <v>74975.44</v>
      </c>
      <c r="Z1686" t="str">
        <f t="shared" si="996"/>
        <v>Vencido</v>
      </c>
      <c r="AA1686" s="39">
        <v>46045</v>
      </c>
      <c r="AB1686" s="33">
        <f t="shared" si="1012"/>
        <v>1</v>
      </c>
      <c r="AC1686" s="33">
        <f t="shared" si="1013"/>
        <v>4</v>
      </c>
      <c r="AD1686" s="33">
        <f t="shared" si="997"/>
        <v>419</v>
      </c>
      <c r="AE1686" s="36">
        <f t="shared" si="998"/>
        <v>0</v>
      </c>
      <c r="AF1686" s="36">
        <f t="shared" si="999"/>
        <v>0</v>
      </c>
      <c r="AG1686" s="36">
        <f t="shared" si="1000"/>
        <v>64633.93</v>
      </c>
      <c r="AH1686" s="36">
        <f t="shared" si="1001"/>
        <v>0</v>
      </c>
    </row>
    <row r="1687" spans="1:34" x14ac:dyDescent="0.35">
      <c r="A1687" s="31" t="s">
        <v>757</v>
      </c>
      <c r="B1687" s="31" t="s">
        <v>758</v>
      </c>
      <c r="C1687" s="31" t="s">
        <v>549</v>
      </c>
      <c r="D1687" s="31" t="s">
        <v>759</v>
      </c>
      <c r="E1687" s="30">
        <v>45597</v>
      </c>
      <c r="F1687" s="30">
        <v>45627</v>
      </c>
      <c r="G1687" s="31" t="s">
        <v>401</v>
      </c>
      <c r="H1687" s="31">
        <v>-41037.410000000003</v>
      </c>
      <c r="I1687" s="31">
        <v>-6565.99</v>
      </c>
      <c r="J1687" s="31">
        <v>-47603.4</v>
      </c>
      <c r="K1687" s="31">
        <v>-2375.6799999999998</v>
      </c>
      <c r="L1687" s="31">
        <v>2375.6799999999998</v>
      </c>
      <c r="M1687" s="31" t="s">
        <v>504</v>
      </c>
      <c r="N1687" s="31" t="s">
        <v>544</v>
      </c>
      <c r="P1687" s="65">
        <f t="shared" si="1002"/>
        <v>30</v>
      </c>
      <c r="Q1687" t="str">
        <f t="shared" si="1003"/>
        <v>Crédito</v>
      </c>
      <c r="R1687">
        <f t="shared" si="1004"/>
        <v>1</v>
      </c>
      <c r="S1687">
        <f t="shared" si="1005"/>
        <v>12</v>
      </c>
      <c r="T1687">
        <f t="shared" si="1006"/>
        <v>2024</v>
      </c>
      <c r="U1687">
        <f t="shared" si="1007"/>
        <v>1</v>
      </c>
      <c r="V1687">
        <f t="shared" si="1008"/>
        <v>11</v>
      </c>
      <c r="W1687">
        <f t="shared" si="1009"/>
        <v>2024</v>
      </c>
      <c r="X1687" s="59">
        <f t="shared" si="1010"/>
        <v>41037.410000000003</v>
      </c>
      <c r="Y1687" s="59">
        <f t="shared" si="1011"/>
        <v>47603.4</v>
      </c>
      <c r="Z1687" t="str">
        <f t="shared" si="996"/>
        <v>Vencido</v>
      </c>
      <c r="AA1687" s="39">
        <v>46045</v>
      </c>
      <c r="AB1687" s="33">
        <f t="shared" si="1012"/>
        <v>1</v>
      </c>
      <c r="AC1687" s="33">
        <f t="shared" si="1013"/>
        <v>4</v>
      </c>
      <c r="AD1687" s="33">
        <f t="shared" si="997"/>
        <v>419</v>
      </c>
      <c r="AE1687" s="36">
        <f t="shared" si="998"/>
        <v>0</v>
      </c>
      <c r="AF1687" s="36">
        <f t="shared" si="999"/>
        <v>0</v>
      </c>
      <c r="AG1687" s="36">
        <f t="shared" si="1000"/>
        <v>41037.410000000003</v>
      </c>
      <c r="AH1687" s="36">
        <f t="shared" si="1001"/>
        <v>0</v>
      </c>
    </row>
    <row r="1688" spans="1:34" x14ac:dyDescent="0.35">
      <c r="A1688" s="31" t="s">
        <v>751</v>
      </c>
      <c r="B1688" s="31" t="s">
        <v>752</v>
      </c>
      <c r="C1688" s="31" t="s">
        <v>549</v>
      </c>
      <c r="D1688" s="31" t="s">
        <v>753</v>
      </c>
      <c r="E1688" s="30">
        <v>45600</v>
      </c>
      <c r="F1688" s="30">
        <v>45630</v>
      </c>
      <c r="G1688" s="31" t="s">
        <v>395</v>
      </c>
      <c r="H1688" s="31">
        <v>-10340</v>
      </c>
      <c r="I1688" s="31">
        <v>-1654.4</v>
      </c>
      <c r="J1688" s="31">
        <v>-11994.4</v>
      </c>
      <c r="K1688" s="31">
        <v>-11994.4</v>
      </c>
      <c r="L1688" s="31">
        <v>11994.4</v>
      </c>
      <c r="M1688" s="31" t="s">
        <v>504</v>
      </c>
      <c r="N1688" s="31" t="s">
        <v>544</v>
      </c>
      <c r="P1688" s="65">
        <f t="shared" si="1002"/>
        <v>30</v>
      </c>
      <c r="Q1688" t="str">
        <f t="shared" si="1003"/>
        <v>Crédito</v>
      </c>
      <c r="R1688">
        <f t="shared" si="1004"/>
        <v>4</v>
      </c>
      <c r="S1688">
        <f t="shared" si="1005"/>
        <v>12</v>
      </c>
      <c r="T1688">
        <f t="shared" si="1006"/>
        <v>2024</v>
      </c>
      <c r="U1688">
        <f t="shared" si="1007"/>
        <v>4</v>
      </c>
      <c r="V1688">
        <f t="shared" si="1008"/>
        <v>11</v>
      </c>
      <c r="W1688">
        <f t="shared" si="1009"/>
        <v>2024</v>
      </c>
      <c r="X1688" s="59">
        <f t="shared" si="1010"/>
        <v>10340</v>
      </c>
      <c r="Y1688" s="59">
        <f t="shared" si="1011"/>
        <v>11994.4</v>
      </c>
      <c r="Z1688" t="str">
        <f t="shared" si="996"/>
        <v>Vencido</v>
      </c>
      <c r="AA1688" s="39">
        <v>46045</v>
      </c>
      <c r="AB1688" s="33">
        <f t="shared" ref="AB1688" si="1014">MONTH(AA1688)</f>
        <v>1</v>
      </c>
      <c r="AC1688" s="33">
        <f t="shared" ref="AC1688" si="1015">WEEKNUM(AA1688)</f>
        <v>4</v>
      </c>
      <c r="AD1688" s="33">
        <f t="shared" si="997"/>
        <v>416</v>
      </c>
      <c r="AE1688" s="36">
        <f t="shared" si="998"/>
        <v>0</v>
      </c>
      <c r="AF1688" s="36">
        <f t="shared" si="999"/>
        <v>0</v>
      </c>
      <c r="AG1688" s="36">
        <f t="shared" si="1000"/>
        <v>10340</v>
      </c>
      <c r="AH1688" s="36">
        <f t="shared" si="1001"/>
        <v>0</v>
      </c>
    </row>
    <row r="1689" spans="1:34" x14ac:dyDescent="0.35">
      <c r="A1689" s="31" t="s">
        <v>1167</v>
      </c>
      <c r="B1689" s="31" t="s">
        <v>1168</v>
      </c>
      <c r="C1689" s="31" t="s">
        <v>548</v>
      </c>
      <c r="D1689" s="31" t="s">
        <v>1169</v>
      </c>
      <c r="E1689" s="30">
        <v>46034</v>
      </c>
      <c r="F1689" s="30">
        <v>46054</v>
      </c>
      <c r="G1689" s="31" t="s">
        <v>395</v>
      </c>
      <c r="H1689" s="31">
        <v>-31500</v>
      </c>
      <c r="I1689" s="31">
        <v>-5040</v>
      </c>
      <c r="J1689" s="31">
        <v>-36540</v>
      </c>
      <c r="K1689" s="31">
        <v>-36540</v>
      </c>
      <c r="L1689" s="31">
        <v>36540</v>
      </c>
      <c r="M1689" s="31" t="s">
        <v>504</v>
      </c>
      <c r="N1689" s="31" t="s">
        <v>544</v>
      </c>
      <c r="P1689" s="65">
        <f t="shared" ref="P1689:P1748" si="1016">+F1689-E1689</f>
        <v>20</v>
      </c>
      <c r="Q1689" t="str">
        <f t="shared" ref="Q1689:Q1748" si="1017">IF(P1689&gt;1,"Crédito","Contado")</f>
        <v>Crédito</v>
      </c>
      <c r="R1689">
        <f t="shared" ref="R1689:R1748" si="1018">DAY(F1689)</f>
        <v>1</v>
      </c>
      <c r="S1689">
        <f t="shared" ref="S1689:S1748" si="1019">MONTH(F1689)</f>
        <v>2</v>
      </c>
      <c r="T1689">
        <f t="shared" ref="T1689:T1748" si="1020">YEAR(F1689)</f>
        <v>2026</v>
      </c>
      <c r="U1689">
        <f t="shared" ref="U1689:U1748" si="1021">DAY(E1689)</f>
        <v>12</v>
      </c>
      <c r="V1689">
        <f t="shared" ref="V1689:V1748" si="1022">MONTH(E1689)</f>
        <v>1</v>
      </c>
      <c r="W1689">
        <f t="shared" ref="W1689:W1748" si="1023">YEAR(E1689)</f>
        <v>2026</v>
      </c>
      <c r="X1689" s="59">
        <f t="shared" ref="X1689:X1748" si="1024">+H1689*-1</f>
        <v>31500</v>
      </c>
      <c r="Y1689" s="59">
        <f t="shared" ref="Y1689:Y1748" si="1025">+J1689*-1</f>
        <v>36540</v>
      </c>
      <c r="Z1689" t="str">
        <f t="shared" si="996"/>
        <v>Vigente</v>
      </c>
      <c r="AA1689" s="39">
        <v>46038</v>
      </c>
      <c r="AB1689" s="33">
        <f t="shared" ref="AB1689:AB1747" si="1026">MONTH(AA1689)</f>
        <v>1</v>
      </c>
      <c r="AC1689" s="33">
        <f t="shared" ref="AC1689:AC1747" si="1027">WEEKNUM(AA1689)</f>
        <v>3</v>
      </c>
      <c r="AD1689" s="33">
        <f t="shared" si="997"/>
        <v>0</v>
      </c>
      <c r="AE1689" s="36">
        <f t="shared" si="998"/>
        <v>0</v>
      </c>
      <c r="AF1689" s="36">
        <f t="shared" si="999"/>
        <v>0</v>
      </c>
      <c r="AG1689" s="36">
        <f t="shared" si="1000"/>
        <v>0</v>
      </c>
      <c r="AH1689" s="36">
        <f t="shared" si="1001"/>
        <v>31500</v>
      </c>
    </row>
    <row r="1690" spans="1:34" x14ac:dyDescent="0.35">
      <c r="A1690" s="31" t="s">
        <v>1170</v>
      </c>
      <c r="B1690" s="31" t="s">
        <v>1171</v>
      </c>
      <c r="C1690" s="31" t="s">
        <v>414</v>
      </c>
      <c r="D1690" s="31" t="s">
        <v>1172</v>
      </c>
      <c r="E1690" s="30">
        <v>46031</v>
      </c>
      <c r="F1690" s="30">
        <v>46061</v>
      </c>
      <c r="G1690" s="31" t="s">
        <v>395</v>
      </c>
      <c r="H1690" s="31">
        <v>-2900</v>
      </c>
      <c r="I1690" s="31">
        <v>-464</v>
      </c>
      <c r="J1690" s="31">
        <v>-3364</v>
      </c>
      <c r="K1690" s="31">
        <v>-3364</v>
      </c>
      <c r="L1690" s="31">
        <v>3364</v>
      </c>
      <c r="M1690" s="31" t="s">
        <v>504</v>
      </c>
      <c r="N1690" s="31" t="s">
        <v>544</v>
      </c>
      <c r="P1690" s="65">
        <f t="shared" si="1016"/>
        <v>30</v>
      </c>
      <c r="Q1690" t="str">
        <f t="shared" si="1017"/>
        <v>Crédito</v>
      </c>
      <c r="R1690">
        <f t="shared" si="1018"/>
        <v>8</v>
      </c>
      <c r="S1690">
        <f t="shared" si="1019"/>
        <v>2</v>
      </c>
      <c r="T1690">
        <f t="shared" si="1020"/>
        <v>2026</v>
      </c>
      <c r="U1690">
        <f t="shared" si="1021"/>
        <v>9</v>
      </c>
      <c r="V1690">
        <f t="shared" si="1022"/>
        <v>1</v>
      </c>
      <c r="W1690">
        <f t="shared" si="1023"/>
        <v>2026</v>
      </c>
      <c r="X1690" s="59">
        <f t="shared" si="1024"/>
        <v>2900</v>
      </c>
      <c r="Y1690" s="59">
        <f t="shared" si="1025"/>
        <v>3364</v>
      </c>
      <c r="Z1690" t="str">
        <f t="shared" si="996"/>
        <v>Vigente</v>
      </c>
      <c r="AA1690" s="39">
        <v>46038</v>
      </c>
      <c r="AB1690" s="33">
        <f t="shared" si="1026"/>
        <v>1</v>
      </c>
      <c r="AC1690" s="33">
        <f t="shared" si="1027"/>
        <v>3</v>
      </c>
      <c r="AD1690" s="33">
        <f t="shared" si="997"/>
        <v>0</v>
      </c>
      <c r="AE1690" s="36">
        <f t="shared" si="998"/>
        <v>0</v>
      </c>
      <c r="AF1690" s="36">
        <f t="shared" si="999"/>
        <v>0</v>
      </c>
      <c r="AG1690" s="36">
        <f t="shared" si="1000"/>
        <v>0</v>
      </c>
      <c r="AH1690" s="36">
        <f t="shared" si="1001"/>
        <v>2900</v>
      </c>
    </row>
    <row r="1691" spans="1:34" x14ac:dyDescent="0.35">
      <c r="A1691" s="31" t="s">
        <v>1173</v>
      </c>
      <c r="B1691" s="31" t="s">
        <v>1171</v>
      </c>
      <c r="C1691" s="31" t="s">
        <v>414</v>
      </c>
      <c r="D1691" s="31" t="s">
        <v>1174</v>
      </c>
      <c r="E1691" s="30">
        <v>46031</v>
      </c>
      <c r="F1691" s="30">
        <v>46061</v>
      </c>
      <c r="G1691" s="31" t="s">
        <v>395</v>
      </c>
      <c r="H1691" s="31">
        <v>-2900</v>
      </c>
      <c r="I1691" s="31">
        <v>-464</v>
      </c>
      <c r="J1691" s="31">
        <v>-3364</v>
      </c>
      <c r="K1691" s="31">
        <v>-3364</v>
      </c>
      <c r="L1691" s="31">
        <v>3364</v>
      </c>
      <c r="M1691" s="31" t="s">
        <v>504</v>
      </c>
      <c r="N1691" s="31" t="s">
        <v>544</v>
      </c>
      <c r="P1691" s="65">
        <f t="shared" si="1016"/>
        <v>30</v>
      </c>
      <c r="Q1691" t="str">
        <f t="shared" si="1017"/>
        <v>Crédito</v>
      </c>
      <c r="R1691">
        <f t="shared" si="1018"/>
        <v>8</v>
      </c>
      <c r="S1691">
        <f t="shared" si="1019"/>
        <v>2</v>
      </c>
      <c r="T1691">
        <f t="shared" si="1020"/>
        <v>2026</v>
      </c>
      <c r="U1691">
        <f t="shared" si="1021"/>
        <v>9</v>
      </c>
      <c r="V1691">
        <f t="shared" si="1022"/>
        <v>1</v>
      </c>
      <c r="W1691">
        <f t="shared" si="1023"/>
        <v>2026</v>
      </c>
      <c r="X1691" s="59">
        <f t="shared" si="1024"/>
        <v>2900</v>
      </c>
      <c r="Y1691" s="59">
        <f t="shared" si="1025"/>
        <v>3364</v>
      </c>
      <c r="Z1691" t="str">
        <f t="shared" si="996"/>
        <v>Vigente</v>
      </c>
      <c r="AA1691" s="39">
        <v>46038</v>
      </c>
      <c r="AB1691" s="33">
        <f t="shared" si="1026"/>
        <v>1</v>
      </c>
      <c r="AC1691" s="33">
        <f t="shared" si="1027"/>
        <v>3</v>
      </c>
      <c r="AD1691" s="33">
        <f t="shared" si="997"/>
        <v>0</v>
      </c>
      <c r="AE1691" s="36">
        <f t="shared" si="998"/>
        <v>0</v>
      </c>
      <c r="AF1691" s="36">
        <f t="shared" si="999"/>
        <v>0</v>
      </c>
      <c r="AG1691" s="36">
        <f t="shared" si="1000"/>
        <v>0</v>
      </c>
      <c r="AH1691" s="36">
        <f t="shared" si="1001"/>
        <v>2900</v>
      </c>
    </row>
    <row r="1692" spans="1:34" x14ac:dyDescent="0.35">
      <c r="A1692" s="31" t="s">
        <v>1175</v>
      </c>
      <c r="B1692" s="31" t="s">
        <v>1176</v>
      </c>
      <c r="C1692" s="31" t="s">
        <v>562</v>
      </c>
      <c r="D1692" s="31" t="s">
        <v>1177</v>
      </c>
      <c r="E1692" s="30">
        <v>46028</v>
      </c>
      <c r="F1692" s="30">
        <v>46058</v>
      </c>
      <c r="G1692" s="31" t="s">
        <v>401</v>
      </c>
      <c r="H1692" s="31">
        <v>-339919.5</v>
      </c>
      <c r="I1692" s="31">
        <v>-54387.12</v>
      </c>
      <c r="J1692" s="31">
        <v>-394306.62</v>
      </c>
      <c r="K1692" s="31">
        <v>-22040</v>
      </c>
      <c r="L1692" s="31">
        <v>22040</v>
      </c>
      <c r="M1692" s="31" t="s">
        <v>504</v>
      </c>
      <c r="N1692" s="31" t="s">
        <v>544</v>
      </c>
      <c r="P1692" s="65">
        <f t="shared" si="1016"/>
        <v>30</v>
      </c>
      <c r="Q1692" t="str">
        <f t="shared" si="1017"/>
        <v>Crédito</v>
      </c>
      <c r="R1692">
        <f t="shared" si="1018"/>
        <v>5</v>
      </c>
      <c r="S1692">
        <f t="shared" si="1019"/>
        <v>2</v>
      </c>
      <c r="T1692">
        <f t="shared" si="1020"/>
        <v>2026</v>
      </c>
      <c r="U1692">
        <f t="shared" si="1021"/>
        <v>6</v>
      </c>
      <c r="V1692">
        <f t="shared" si="1022"/>
        <v>1</v>
      </c>
      <c r="W1692">
        <f t="shared" si="1023"/>
        <v>2026</v>
      </c>
      <c r="X1692" s="59">
        <f t="shared" si="1024"/>
        <v>339919.5</v>
      </c>
      <c r="Y1692" s="59">
        <f t="shared" si="1025"/>
        <v>394306.62</v>
      </c>
      <c r="Z1692" t="str">
        <f t="shared" si="996"/>
        <v>Vigente</v>
      </c>
      <c r="AA1692" s="39">
        <v>46038</v>
      </c>
      <c r="AB1692" s="33">
        <f t="shared" si="1026"/>
        <v>1</v>
      </c>
      <c r="AC1692" s="33">
        <f t="shared" si="1027"/>
        <v>3</v>
      </c>
      <c r="AD1692" s="33">
        <f t="shared" si="997"/>
        <v>0</v>
      </c>
      <c r="AE1692" s="36">
        <f t="shared" si="998"/>
        <v>0</v>
      </c>
      <c r="AF1692" s="36">
        <f t="shared" si="999"/>
        <v>0</v>
      </c>
      <c r="AG1692" s="36">
        <f t="shared" si="1000"/>
        <v>0</v>
      </c>
      <c r="AH1692" s="36">
        <f t="shared" si="1001"/>
        <v>339919.5</v>
      </c>
    </row>
    <row r="1693" spans="1:34" x14ac:dyDescent="0.35">
      <c r="A1693" s="31" t="s">
        <v>1178</v>
      </c>
      <c r="B1693" s="31" t="s">
        <v>1179</v>
      </c>
      <c r="C1693" s="31" t="s">
        <v>834</v>
      </c>
      <c r="D1693" s="31" t="s">
        <v>1180</v>
      </c>
      <c r="E1693" s="30">
        <v>46036</v>
      </c>
      <c r="F1693" s="30">
        <v>46066</v>
      </c>
      <c r="G1693" s="31" t="s">
        <v>401</v>
      </c>
      <c r="H1693" s="31">
        <v>-64274.400000000001</v>
      </c>
      <c r="I1693" s="31">
        <v>-10283.9</v>
      </c>
      <c r="J1693" s="31">
        <v>-74558.3</v>
      </c>
      <c r="K1693" s="31">
        <v>-4176</v>
      </c>
      <c r="L1693" s="31">
        <v>4176</v>
      </c>
      <c r="M1693" s="31" t="s">
        <v>504</v>
      </c>
      <c r="N1693" s="31" t="s">
        <v>544</v>
      </c>
      <c r="P1693" s="65">
        <f t="shared" si="1016"/>
        <v>30</v>
      </c>
      <c r="Q1693" t="str">
        <f t="shared" si="1017"/>
        <v>Crédito</v>
      </c>
      <c r="R1693">
        <f t="shared" si="1018"/>
        <v>13</v>
      </c>
      <c r="S1693">
        <f t="shared" si="1019"/>
        <v>2</v>
      </c>
      <c r="T1693">
        <f t="shared" si="1020"/>
        <v>2026</v>
      </c>
      <c r="U1693">
        <f t="shared" si="1021"/>
        <v>14</v>
      </c>
      <c r="V1693">
        <f t="shared" si="1022"/>
        <v>1</v>
      </c>
      <c r="W1693">
        <f t="shared" si="1023"/>
        <v>2026</v>
      </c>
      <c r="X1693" s="59">
        <f t="shared" si="1024"/>
        <v>64274.400000000001</v>
      </c>
      <c r="Y1693" s="59">
        <f t="shared" si="1025"/>
        <v>74558.3</v>
      </c>
      <c r="Z1693" t="str">
        <f t="shared" si="996"/>
        <v>Vigente</v>
      </c>
      <c r="AA1693" s="39">
        <v>46038</v>
      </c>
      <c r="AB1693" s="33">
        <f t="shared" si="1026"/>
        <v>1</v>
      </c>
      <c r="AC1693" s="33">
        <f t="shared" si="1027"/>
        <v>3</v>
      </c>
      <c r="AD1693" s="33">
        <f t="shared" si="997"/>
        <v>0</v>
      </c>
      <c r="AE1693" s="36">
        <f t="shared" si="998"/>
        <v>0</v>
      </c>
      <c r="AF1693" s="36">
        <f t="shared" si="999"/>
        <v>0</v>
      </c>
      <c r="AG1693" s="36">
        <f t="shared" si="1000"/>
        <v>0</v>
      </c>
      <c r="AH1693" s="36">
        <f t="shared" si="1001"/>
        <v>64274.400000000001</v>
      </c>
    </row>
    <row r="1694" spans="1:34" x14ac:dyDescent="0.35">
      <c r="A1694" s="31" t="s">
        <v>1181</v>
      </c>
      <c r="B1694" s="31" t="s">
        <v>1182</v>
      </c>
      <c r="C1694" s="31" t="s">
        <v>1183</v>
      </c>
      <c r="D1694" s="31" t="s">
        <v>1184</v>
      </c>
      <c r="E1694" s="30">
        <v>46034</v>
      </c>
      <c r="F1694" s="30">
        <v>46064</v>
      </c>
      <c r="G1694" s="31" t="s">
        <v>401</v>
      </c>
      <c r="H1694" s="31">
        <v>-39565.24</v>
      </c>
      <c r="I1694" s="31">
        <v>-6330.44</v>
      </c>
      <c r="J1694" s="31">
        <v>-45895.68</v>
      </c>
      <c r="K1694" s="31">
        <v>-2552</v>
      </c>
      <c r="L1694" s="31">
        <v>2552</v>
      </c>
      <c r="M1694" s="31" t="s">
        <v>504</v>
      </c>
      <c r="N1694" s="31" t="s">
        <v>544</v>
      </c>
      <c r="P1694" s="65">
        <f t="shared" si="1016"/>
        <v>30</v>
      </c>
      <c r="Q1694" t="str">
        <f t="shared" si="1017"/>
        <v>Crédito</v>
      </c>
      <c r="R1694">
        <f t="shared" si="1018"/>
        <v>11</v>
      </c>
      <c r="S1694">
        <f t="shared" si="1019"/>
        <v>2</v>
      </c>
      <c r="T1694">
        <f t="shared" si="1020"/>
        <v>2026</v>
      </c>
      <c r="U1694">
        <f t="shared" si="1021"/>
        <v>12</v>
      </c>
      <c r="V1694">
        <f t="shared" si="1022"/>
        <v>1</v>
      </c>
      <c r="W1694">
        <f t="shared" si="1023"/>
        <v>2026</v>
      </c>
      <c r="X1694" s="59">
        <f t="shared" si="1024"/>
        <v>39565.24</v>
      </c>
      <c r="Y1694" s="59">
        <f t="shared" si="1025"/>
        <v>45895.68</v>
      </c>
      <c r="Z1694" t="str">
        <f t="shared" si="996"/>
        <v>Vigente</v>
      </c>
      <c r="AA1694" s="39">
        <v>46038</v>
      </c>
      <c r="AB1694" s="33">
        <f t="shared" si="1026"/>
        <v>1</v>
      </c>
      <c r="AC1694" s="33">
        <f t="shared" si="1027"/>
        <v>3</v>
      </c>
      <c r="AD1694" s="33">
        <f t="shared" si="997"/>
        <v>0</v>
      </c>
      <c r="AE1694" s="36">
        <f t="shared" si="998"/>
        <v>0</v>
      </c>
      <c r="AF1694" s="36">
        <f t="shared" si="999"/>
        <v>0</v>
      </c>
      <c r="AG1694" s="36">
        <f t="shared" si="1000"/>
        <v>0</v>
      </c>
      <c r="AH1694" s="36">
        <f t="shared" si="1001"/>
        <v>39565.24</v>
      </c>
    </row>
    <row r="1695" spans="1:34" x14ac:dyDescent="0.35">
      <c r="A1695" s="31" t="s">
        <v>1111</v>
      </c>
      <c r="B1695" s="31" t="s">
        <v>1112</v>
      </c>
      <c r="C1695" s="31" t="s">
        <v>414</v>
      </c>
      <c r="D1695" s="31" t="s">
        <v>1113</v>
      </c>
      <c r="E1695" s="30">
        <v>46028</v>
      </c>
      <c r="F1695" s="30">
        <v>46058</v>
      </c>
      <c r="G1695" s="31" t="s">
        <v>395</v>
      </c>
      <c r="H1695" s="31">
        <v>-7600</v>
      </c>
      <c r="I1695" s="31">
        <v>-1216</v>
      </c>
      <c r="J1695" s="31">
        <v>-8816</v>
      </c>
      <c r="K1695" s="31">
        <v>-8816</v>
      </c>
      <c r="L1695" s="31">
        <v>8816</v>
      </c>
      <c r="M1695" s="31" t="s">
        <v>504</v>
      </c>
      <c r="N1695" s="31" t="s">
        <v>544</v>
      </c>
      <c r="P1695" s="65">
        <f t="shared" si="1016"/>
        <v>30</v>
      </c>
      <c r="Q1695" t="str">
        <f t="shared" si="1017"/>
        <v>Crédito</v>
      </c>
      <c r="R1695">
        <f t="shared" si="1018"/>
        <v>5</v>
      </c>
      <c r="S1695">
        <f t="shared" si="1019"/>
        <v>2</v>
      </c>
      <c r="T1695">
        <f t="shared" si="1020"/>
        <v>2026</v>
      </c>
      <c r="U1695">
        <f t="shared" si="1021"/>
        <v>6</v>
      </c>
      <c r="V1695">
        <f t="shared" si="1022"/>
        <v>1</v>
      </c>
      <c r="W1695">
        <f t="shared" si="1023"/>
        <v>2026</v>
      </c>
      <c r="X1695" s="59">
        <f t="shared" si="1024"/>
        <v>7600</v>
      </c>
      <c r="Y1695" s="59">
        <f t="shared" si="1025"/>
        <v>8816</v>
      </c>
      <c r="Z1695" t="str">
        <f t="shared" si="996"/>
        <v>Vigente</v>
      </c>
      <c r="AA1695" s="39">
        <v>46038</v>
      </c>
      <c r="AB1695" s="33">
        <f t="shared" si="1026"/>
        <v>1</v>
      </c>
      <c r="AC1695" s="33">
        <f t="shared" si="1027"/>
        <v>3</v>
      </c>
      <c r="AD1695" s="33">
        <f t="shared" si="997"/>
        <v>0</v>
      </c>
      <c r="AE1695" s="36">
        <f t="shared" si="998"/>
        <v>0</v>
      </c>
      <c r="AF1695" s="36">
        <f t="shared" si="999"/>
        <v>0</v>
      </c>
      <c r="AG1695" s="36">
        <f t="shared" si="1000"/>
        <v>0</v>
      </c>
      <c r="AH1695" s="36">
        <f t="shared" si="1001"/>
        <v>7600</v>
      </c>
    </row>
    <row r="1696" spans="1:34" x14ac:dyDescent="0.35">
      <c r="A1696" s="31" t="s">
        <v>1114</v>
      </c>
      <c r="B1696" s="31" t="s">
        <v>1115</v>
      </c>
      <c r="C1696" s="31" t="s">
        <v>801</v>
      </c>
      <c r="D1696" s="31" t="s">
        <v>1116</v>
      </c>
      <c r="E1696" s="30">
        <v>46024</v>
      </c>
      <c r="F1696" s="30">
        <v>46054</v>
      </c>
      <c r="G1696" s="31" t="s">
        <v>395</v>
      </c>
      <c r="H1696" s="31">
        <v>-30240</v>
      </c>
      <c r="I1696" s="31">
        <v>-4838.3999999999996</v>
      </c>
      <c r="J1696" s="31">
        <v>-35078.400000000001</v>
      </c>
      <c r="K1696" s="31">
        <v>-35078.400000000001</v>
      </c>
      <c r="L1696" s="31">
        <v>35078.400000000001</v>
      </c>
      <c r="M1696" s="31" t="s">
        <v>504</v>
      </c>
      <c r="N1696" s="31" t="s">
        <v>544</v>
      </c>
      <c r="P1696" s="65">
        <f t="shared" si="1016"/>
        <v>30</v>
      </c>
      <c r="Q1696" t="str">
        <f t="shared" si="1017"/>
        <v>Crédito</v>
      </c>
      <c r="R1696">
        <f t="shared" si="1018"/>
        <v>1</v>
      </c>
      <c r="S1696">
        <f t="shared" si="1019"/>
        <v>2</v>
      </c>
      <c r="T1696">
        <f t="shared" si="1020"/>
        <v>2026</v>
      </c>
      <c r="U1696">
        <f t="shared" si="1021"/>
        <v>2</v>
      </c>
      <c r="V1696">
        <f t="shared" si="1022"/>
        <v>1</v>
      </c>
      <c r="W1696">
        <f t="shared" si="1023"/>
        <v>2026</v>
      </c>
      <c r="X1696" s="59">
        <f t="shared" si="1024"/>
        <v>30240</v>
      </c>
      <c r="Y1696" s="59">
        <f t="shared" si="1025"/>
        <v>35078.400000000001</v>
      </c>
      <c r="Z1696" t="str">
        <f t="shared" si="996"/>
        <v>Vigente</v>
      </c>
      <c r="AA1696" s="39">
        <v>46038</v>
      </c>
      <c r="AB1696" s="33">
        <f t="shared" si="1026"/>
        <v>1</v>
      </c>
      <c r="AC1696" s="33">
        <f t="shared" si="1027"/>
        <v>3</v>
      </c>
      <c r="AD1696" s="33">
        <f t="shared" si="997"/>
        <v>0</v>
      </c>
      <c r="AE1696" s="36">
        <f t="shared" si="998"/>
        <v>0</v>
      </c>
      <c r="AF1696" s="36">
        <f t="shared" si="999"/>
        <v>0</v>
      </c>
      <c r="AG1696" s="36">
        <f t="shared" si="1000"/>
        <v>0</v>
      </c>
      <c r="AH1696" s="36">
        <f t="shared" si="1001"/>
        <v>30240</v>
      </c>
    </row>
    <row r="1697" spans="1:34" x14ac:dyDescent="0.35">
      <c r="A1697" s="31" t="s">
        <v>1117</v>
      </c>
      <c r="B1697" s="31" t="s">
        <v>1118</v>
      </c>
      <c r="C1697" s="31" t="s">
        <v>880</v>
      </c>
      <c r="D1697" s="31" t="s">
        <v>1119</v>
      </c>
      <c r="E1697" s="30">
        <v>46027</v>
      </c>
      <c r="F1697" s="30">
        <v>46057</v>
      </c>
      <c r="G1697" s="31" t="s">
        <v>401</v>
      </c>
      <c r="H1697" s="31">
        <v>-57932.17</v>
      </c>
      <c r="I1697" s="31">
        <v>-9269.15</v>
      </c>
      <c r="J1697" s="31">
        <v>-67201.320000000007</v>
      </c>
      <c r="K1697" s="31">
        <v>-3758.4</v>
      </c>
      <c r="L1697" s="31">
        <v>3758.4</v>
      </c>
      <c r="M1697" s="31" t="s">
        <v>504</v>
      </c>
      <c r="N1697" s="31" t="s">
        <v>544</v>
      </c>
      <c r="P1697" s="65">
        <f t="shared" si="1016"/>
        <v>30</v>
      </c>
      <c r="Q1697" t="str">
        <f t="shared" si="1017"/>
        <v>Crédito</v>
      </c>
      <c r="R1697">
        <f t="shared" si="1018"/>
        <v>4</v>
      </c>
      <c r="S1697">
        <f t="shared" si="1019"/>
        <v>2</v>
      </c>
      <c r="T1697">
        <f t="shared" si="1020"/>
        <v>2026</v>
      </c>
      <c r="U1697">
        <f t="shared" si="1021"/>
        <v>5</v>
      </c>
      <c r="V1697">
        <f t="shared" si="1022"/>
        <v>1</v>
      </c>
      <c r="W1697">
        <f t="shared" si="1023"/>
        <v>2026</v>
      </c>
      <c r="X1697" s="59">
        <f t="shared" si="1024"/>
        <v>57932.17</v>
      </c>
      <c r="Y1697" s="59">
        <f t="shared" si="1025"/>
        <v>67201.320000000007</v>
      </c>
      <c r="Z1697" t="str">
        <f t="shared" si="996"/>
        <v>Vigente</v>
      </c>
      <c r="AA1697" s="39">
        <v>46038</v>
      </c>
      <c r="AB1697" s="33">
        <f t="shared" si="1026"/>
        <v>1</v>
      </c>
      <c r="AC1697" s="33">
        <f t="shared" si="1027"/>
        <v>3</v>
      </c>
      <c r="AD1697" s="33">
        <f t="shared" si="997"/>
        <v>0</v>
      </c>
      <c r="AE1697" s="36">
        <f t="shared" si="998"/>
        <v>0</v>
      </c>
      <c r="AF1697" s="36">
        <f t="shared" si="999"/>
        <v>0</v>
      </c>
      <c r="AG1697" s="36">
        <f t="shared" si="1000"/>
        <v>0</v>
      </c>
      <c r="AH1697" s="36">
        <f t="shared" si="1001"/>
        <v>57932.17</v>
      </c>
    </row>
    <row r="1698" spans="1:34" x14ac:dyDescent="0.35">
      <c r="A1698" s="31" t="s">
        <v>1120</v>
      </c>
      <c r="B1698" s="31" t="s">
        <v>1121</v>
      </c>
      <c r="C1698" s="31" t="s">
        <v>801</v>
      </c>
      <c r="D1698" s="31" t="s">
        <v>1122</v>
      </c>
      <c r="E1698" s="30">
        <v>46024</v>
      </c>
      <c r="F1698" s="30">
        <v>46054</v>
      </c>
      <c r="G1698" s="31" t="s">
        <v>395</v>
      </c>
      <c r="H1698" s="31">
        <v>-20160</v>
      </c>
      <c r="I1698" s="31">
        <v>-3225.6</v>
      </c>
      <c r="J1698" s="31">
        <v>-23385.599999999999</v>
      </c>
      <c r="K1698" s="31">
        <v>-23385.599999999999</v>
      </c>
      <c r="L1698" s="31">
        <v>23385.599999999999</v>
      </c>
      <c r="M1698" s="31" t="s">
        <v>504</v>
      </c>
      <c r="N1698" s="31" t="s">
        <v>544</v>
      </c>
      <c r="P1698" s="65">
        <f t="shared" si="1016"/>
        <v>30</v>
      </c>
      <c r="Q1698" t="str">
        <f t="shared" si="1017"/>
        <v>Crédito</v>
      </c>
      <c r="R1698">
        <f t="shared" si="1018"/>
        <v>1</v>
      </c>
      <c r="S1698">
        <f t="shared" si="1019"/>
        <v>2</v>
      </c>
      <c r="T1698">
        <f t="shared" si="1020"/>
        <v>2026</v>
      </c>
      <c r="U1698">
        <f t="shared" si="1021"/>
        <v>2</v>
      </c>
      <c r="V1698">
        <f t="shared" si="1022"/>
        <v>1</v>
      </c>
      <c r="W1698">
        <f t="shared" si="1023"/>
        <v>2026</v>
      </c>
      <c r="X1698" s="59">
        <f t="shared" si="1024"/>
        <v>20160</v>
      </c>
      <c r="Y1698" s="59">
        <f t="shared" si="1025"/>
        <v>23385.599999999999</v>
      </c>
      <c r="Z1698" t="str">
        <f t="shared" si="996"/>
        <v>Vigente</v>
      </c>
      <c r="AA1698" s="39">
        <v>46038</v>
      </c>
      <c r="AB1698" s="33">
        <f t="shared" si="1026"/>
        <v>1</v>
      </c>
      <c r="AC1698" s="33">
        <f t="shared" si="1027"/>
        <v>3</v>
      </c>
      <c r="AD1698" s="33">
        <f t="shared" si="997"/>
        <v>0</v>
      </c>
      <c r="AE1698" s="36">
        <f t="shared" si="998"/>
        <v>0</v>
      </c>
      <c r="AF1698" s="36">
        <f t="shared" si="999"/>
        <v>0</v>
      </c>
      <c r="AG1698" s="36">
        <f t="shared" si="1000"/>
        <v>0</v>
      </c>
      <c r="AH1698" s="36">
        <f t="shared" si="1001"/>
        <v>20160</v>
      </c>
    </row>
    <row r="1699" spans="1:34" x14ac:dyDescent="0.35">
      <c r="A1699" s="31" t="s">
        <v>1123</v>
      </c>
      <c r="B1699" s="31" t="s">
        <v>1124</v>
      </c>
      <c r="C1699" s="31" t="s">
        <v>801</v>
      </c>
      <c r="D1699" s="31" t="s">
        <v>1125</v>
      </c>
      <c r="E1699" s="30">
        <v>46024</v>
      </c>
      <c r="F1699" s="30">
        <v>46054</v>
      </c>
      <c r="G1699" s="31" t="s">
        <v>395</v>
      </c>
      <c r="H1699" s="31">
        <v>-20160</v>
      </c>
      <c r="I1699" s="31">
        <v>-3225.6</v>
      </c>
      <c r="J1699" s="31">
        <v>-23385.599999999999</v>
      </c>
      <c r="K1699" s="31">
        <v>-23385.599999999999</v>
      </c>
      <c r="L1699" s="31">
        <v>23385.599999999999</v>
      </c>
      <c r="M1699" s="31" t="s">
        <v>504</v>
      </c>
      <c r="N1699" s="31" t="s">
        <v>544</v>
      </c>
      <c r="P1699" s="65">
        <f t="shared" si="1016"/>
        <v>30</v>
      </c>
      <c r="Q1699" t="str">
        <f t="shared" si="1017"/>
        <v>Crédito</v>
      </c>
      <c r="R1699">
        <f t="shared" si="1018"/>
        <v>1</v>
      </c>
      <c r="S1699">
        <f t="shared" si="1019"/>
        <v>2</v>
      </c>
      <c r="T1699">
        <f t="shared" si="1020"/>
        <v>2026</v>
      </c>
      <c r="U1699">
        <f t="shared" si="1021"/>
        <v>2</v>
      </c>
      <c r="V1699">
        <f t="shared" si="1022"/>
        <v>1</v>
      </c>
      <c r="W1699">
        <f t="shared" si="1023"/>
        <v>2026</v>
      </c>
      <c r="X1699" s="59">
        <f t="shared" si="1024"/>
        <v>20160</v>
      </c>
      <c r="Y1699" s="59">
        <f t="shared" si="1025"/>
        <v>23385.599999999999</v>
      </c>
      <c r="Z1699" t="str">
        <f t="shared" si="996"/>
        <v>Vigente</v>
      </c>
      <c r="AA1699" s="39">
        <v>46038</v>
      </c>
      <c r="AB1699" s="33">
        <f t="shared" si="1026"/>
        <v>1</v>
      </c>
      <c r="AC1699" s="33">
        <f t="shared" si="1027"/>
        <v>3</v>
      </c>
      <c r="AD1699" s="33">
        <f t="shared" si="997"/>
        <v>0</v>
      </c>
      <c r="AE1699" s="36">
        <f t="shared" si="998"/>
        <v>0</v>
      </c>
      <c r="AF1699" s="36">
        <f t="shared" si="999"/>
        <v>0</v>
      </c>
      <c r="AG1699" s="36">
        <f t="shared" si="1000"/>
        <v>0</v>
      </c>
      <c r="AH1699" s="36">
        <f t="shared" si="1001"/>
        <v>20160</v>
      </c>
    </row>
    <row r="1700" spans="1:34" x14ac:dyDescent="0.35">
      <c r="A1700" s="31" t="s">
        <v>1126</v>
      </c>
      <c r="B1700" s="31" t="s">
        <v>1127</v>
      </c>
      <c r="C1700" s="31" t="s">
        <v>400</v>
      </c>
      <c r="D1700" s="31" t="s">
        <v>1128</v>
      </c>
      <c r="E1700" s="30">
        <v>46024</v>
      </c>
      <c r="F1700" s="30">
        <v>46054</v>
      </c>
      <c r="G1700" s="31" t="s">
        <v>401</v>
      </c>
      <c r="H1700" s="31">
        <v>-19738.32</v>
      </c>
      <c r="I1700" s="31">
        <v>-3158.13</v>
      </c>
      <c r="J1700" s="31">
        <v>-22896.45</v>
      </c>
      <c r="K1700" s="31">
        <v>-1271.94</v>
      </c>
      <c r="L1700" s="31">
        <v>1271.94</v>
      </c>
      <c r="M1700" s="31" t="s">
        <v>504</v>
      </c>
      <c r="N1700" s="31" t="s">
        <v>544</v>
      </c>
      <c r="P1700" s="65">
        <f t="shared" si="1016"/>
        <v>30</v>
      </c>
      <c r="Q1700" t="str">
        <f t="shared" si="1017"/>
        <v>Crédito</v>
      </c>
      <c r="R1700">
        <f t="shared" si="1018"/>
        <v>1</v>
      </c>
      <c r="S1700">
        <f t="shared" si="1019"/>
        <v>2</v>
      </c>
      <c r="T1700">
        <f t="shared" si="1020"/>
        <v>2026</v>
      </c>
      <c r="U1700">
        <f t="shared" si="1021"/>
        <v>2</v>
      </c>
      <c r="V1700">
        <f t="shared" si="1022"/>
        <v>1</v>
      </c>
      <c r="W1700">
        <f t="shared" si="1023"/>
        <v>2026</v>
      </c>
      <c r="X1700" s="59">
        <f t="shared" si="1024"/>
        <v>19738.32</v>
      </c>
      <c r="Y1700" s="59">
        <f t="shared" si="1025"/>
        <v>22896.45</v>
      </c>
      <c r="Z1700" t="str">
        <f t="shared" si="996"/>
        <v>Vigente</v>
      </c>
      <c r="AA1700" s="39">
        <v>46038</v>
      </c>
      <c r="AB1700" s="33">
        <f t="shared" si="1026"/>
        <v>1</v>
      </c>
      <c r="AC1700" s="33">
        <f t="shared" si="1027"/>
        <v>3</v>
      </c>
      <c r="AD1700" s="33">
        <f t="shared" si="997"/>
        <v>0</v>
      </c>
      <c r="AE1700" s="36">
        <f t="shared" si="998"/>
        <v>0</v>
      </c>
      <c r="AF1700" s="36">
        <f t="shared" si="999"/>
        <v>0</v>
      </c>
      <c r="AG1700" s="36">
        <f t="shared" si="1000"/>
        <v>0</v>
      </c>
      <c r="AH1700" s="36">
        <f t="shared" si="1001"/>
        <v>19738.32</v>
      </c>
    </row>
    <row r="1701" spans="1:34" x14ac:dyDescent="0.35">
      <c r="A1701" s="31" t="s">
        <v>1129</v>
      </c>
      <c r="B1701" s="31" t="s">
        <v>1130</v>
      </c>
      <c r="C1701" s="31" t="s">
        <v>414</v>
      </c>
      <c r="D1701" s="31" t="s">
        <v>1131</v>
      </c>
      <c r="E1701" s="30">
        <v>46020</v>
      </c>
      <c r="F1701" s="30">
        <v>46050</v>
      </c>
      <c r="G1701" s="31" t="s">
        <v>395</v>
      </c>
      <c r="H1701" s="31">
        <v>-17850</v>
      </c>
      <c r="I1701" s="31">
        <v>-2856</v>
      </c>
      <c r="J1701" s="31">
        <v>-20706</v>
      </c>
      <c r="K1701" s="31">
        <v>-20706</v>
      </c>
      <c r="L1701" s="31">
        <v>20706</v>
      </c>
      <c r="M1701" s="31" t="s">
        <v>504</v>
      </c>
      <c r="N1701" s="31" t="s">
        <v>544</v>
      </c>
      <c r="P1701" s="65">
        <f t="shared" si="1016"/>
        <v>30</v>
      </c>
      <c r="Q1701" t="str">
        <f t="shared" si="1017"/>
        <v>Crédito</v>
      </c>
      <c r="R1701">
        <f t="shared" si="1018"/>
        <v>28</v>
      </c>
      <c r="S1701">
        <f t="shared" si="1019"/>
        <v>1</v>
      </c>
      <c r="T1701">
        <f t="shared" si="1020"/>
        <v>2026</v>
      </c>
      <c r="U1701">
        <f t="shared" si="1021"/>
        <v>29</v>
      </c>
      <c r="V1701">
        <f t="shared" si="1022"/>
        <v>12</v>
      </c>
      <c r="W1701">
        <f t="shared" si="1023"/>
        <v>2025</v>
      </c>
      <c r="X1701" s="59">
        <f t="shared" si="1024"/>
        <v>17850</v>
      </c>
      <c r="Y1701" s="59">
        <f t="shared" si="1025"/>
        <v>20706</v>
      </c>
      <c r="Z1701" t="str">
        <f t="shared" si="996"/>
        <v>Vigente</v>
      </c>
      <c r="AA1701" s="39">
        <v>46038</v>
      </c>
      <c r="AB1701" s="33">
        <f t="shared" si="1026"/>
        <v>1</v>
      </c>
      <c r="AC1701" s="33">
        <f t="shared" si="1027"/>
        <v>3</v>
      </c>
      <c r="AD1701" s="33">
        <f t="shared" si="997"/>
        <v>0</v>
      </c>
      <c r="AE1701" s="36">
        <f t="shared" si="998"/>
        <v>0</v>
      </c>
      <c r="AF1701" s="36">
        <f t="shared" si="999"/>
        <v>0</v>
      </c>
      <c r="AG1701" s="36">
        <f t="shared" si="1000"/>
        <v>0</v>
      </c>
      <c r="AH1701" s="36">
        <f t="shared" si="1001"/>
        <v>17850</v>
      </c>
    </row>
    <row r="1702" spans="1:34" x14ac:dyDescent="0.35">
      <c r="A1702" s="31" t="s">
        <v>1132</v>
      </c>
      <c r="B1702" s="31" t="s">
        <v>1133</v>
      </c>
      <c r="C1702" s="31" t="s">
        <v>546</v>
      </c>
      <c r="D1702" s="31" t="s">
        <v>1134</v>
      </c>
      <c r="E1702" s="30">
        <v>46022</v>
      </c>
      <c r="F1702" s="30">
        <v>46052</v>
      </c>
      <c r="G1702" s="31" t="s">
        <v>401</v>
      </c>
      <c r="H1702" s="31">
        <v>-112312.72</v>
      </c>
      <c r="I1702" s="31">
        <v>-17970.04</v>
      </c>
      <c r="J1702" s="31">
        <v>-130282.76</v>
      </c>
      <c r="K1702" s="31">
        <v>-7256.96</v>
      </c>
      <c r="L1702" s="31">
        <v>7256.96</v>
      </c>
      <c r="M1702" s="31" t="s">
        <v>504</v>
      </c>
      <c r="N1702" s="31" t="s">
        <v>544</v>
      </c>
      <c r="P1702" s="65">
        <f t="shared" si="1016"/>
        <v>30</v>
      </c>
      <c r="Q1702" t="str">
        <f t="shared" si="1017"/>
        <v>Crédito</v>
      </c>
      <c r="R1702">
        <f t="shared" si="1018"/>
        <v>30</v>
      </c>
      <c r="S1702">
        <f t="shared" si="1019"/>
        <v>1</v>
      </c>
      <c r="T1702">
        <f t="shared" si="1020"/>
        <v>2026</v>
      </c>
      <c r="U1702">
        <f t="shared" si="1021"/>
        <v>31</v>
      </c>
      <c r="V1702">
        <f t="shared" si="1022"/>
        <v>12</v>
      </c>
      <c r="W1702">
        <f t="shared" si="1023"/>
        <v>2025</v>
      </c>
      <c r="X1702" s="59">
        <f t="shared" si="1024"/>
        <v>112312.72</v>
      </c>
      <c r="Y1702" s="59">
        <f t="shared" si="1025"/>
        <v>130282.76</v>
      </c>
      <c r="Z1702" t="str">
        <f t="shared" si="996"/>
        <v>Vigente</v>
      </c>
      <c r="AA1702" s="39">
        <v>46038</v>
      </c>
      <c r="AB1702" s="33">
        <f t="shared" si="1026"/>
        <v>1</v>
      </c>
      <c r="AC1702" s="33">
        <f t="shared" si="1027"/>
        <v>3</v>
      </c>
      <c r="AD1702" s="33">
        <f t="shared" si="997"/>
        <v>0</v>
      </c>
      <c r="AE1702" s="36">
        <f t="shared" si="998"/>
        <v>0</v>
      </c>
      <c r="AF1702" s="36">
        <f t="shared" si="999"/>
        <v>0</v>
      </c>
      <c r="AG1702" s="36">
        <f t="shared" si="1000"/>
        <v>0</v>
      </c>
      <c r="AH1702" s="36">
        <f t="shared" si="1001"/>
        <v>112312.72</v>
      </c>
    </row>
    <row r="1703" spans="1:34" x14ac:dyDescent="0.35">
      <c r="A1703" s="31" t="s">
        <v>1077</v>
      </c>
      <c r="B1703" s="31" t="s">
        <v>1078</v>
      </c>
      <c r="C1703" s="31" t="s">
        <v>547</v>
      </c>
      <c r="D1703" s="31" t="s">
        <v>1079</v>
      </c>
      <c r="E1703" s="30">
        <v>46010</v>
      </c>
      <c r="F1703" s="30">
        <v>46040</v>
      </c>
      <c r="G1703" s="31" t="s">
        <v>395</v>
      </c>
      <c r="H1703" s="31">
        <v>-10590</v>
      </c>
      <c r="I1703" s="31">
        <v>-1694.4</v>
      </c>
      <c r="J1703" s="31">
        <v>-12284.4</v>
      </c>
      <c r="K1703" s="31">
        <v>-12284.4</v>
      </c>
      <c r="L1703" s="31">
        <v>12284.4</v>
      </c>
      <c r="M1703" s="31" t="s">
        <v>504</v>
      </c>
      <c r="N1703" s="31" t="s">
        <v>544</v>
      </c>
      <c r="P1703" s="65">
        <f t="shared" si="1016"/>
        <v>30</v>
      </c>
      <c r="Q1703" t="str">
        <f t="shared" si="1017"/>
        <v>Crédito</v>
      </c>
      <c r="R1703">
        <f t="shared" si="1018"/>
        <v>18</v>
      </c>
      <c r="S1703">
        <f t="shared" si="1019"/>
        <v>1</v>
      </c>
      <c r="T1703">
        <f t="shared" si="1020"/>
        <v>2026</v>
      </c>
      <c r="U1703">
        <f t="shared" si="1021"/>
        <v>19</v>
      </c>
      <c r="V1703">
        <f t="shared" si="1022"/>
        <v>12</v>
      </c>
      <c r="W1703">
        <f t="shared" si="1023"/>
        <v>2025</v>
      </c>
      <c r="X1703" s="59">
        <f t="shared" si="1024"/>
        <v>10590</v>
      </c>
      <c r="Y1703" s="59">
        <f t="shared" si="1025"/>
        <v>12284.4</v>
      </c>
      <c r="Z1703" t="str">
        <f t="shared" si="996"/>
        <v>Vigente</v>
      </c>
      <c r="AA1703" s="39">
        <v>46038</v>
      </c>
      <c r="AB1703" s="33">
        <f t="shared" si="1026"/>
        <v>1</v>
      </c>
      <c r="AC1703" s="33">
        <f t="shared" si="1027"/>
        <v>3</v>
      </c>
      <c r="AD1703" s="33">
        <f t="shared" si="997"/>
        <v>0</v>
      </c>
      <c r="AE1703" s="36">
        <f t="shared" si="998"/>
        <v>0</v>
      </c>
      <c r="AF1703" s="36">
        <f t="shared" si="999"/>
        <v>0</v>
      </c>
      <c r="AG1703" s="36">
        <f t="shared" si="1000"/>
        <v>0</v>
      </c>
      <c r="AH1703" s="36">
        <f t="shared" si="1001"/>
        <v>10590</v>
      </c>
    </row>
    <row r="1704" spans="1:34" x14ac:dyDescent="0.35">
      <c r="A1704" s="31" t="s">
        <v>1080</v>
      </c>
      <c r="B1704" s="31" t="s">
        <v>1081</v>
      </c>
      <c r="C1704" s="31" t="s">
        <v>546</v>
      </c>
      <c r="D1704" s="31" t="s">
        <v>1082</v>
      </c>
      <c r="E1704" s="30">
        <v>46017</v>
      </c>
      <c r="F1704" s="30">
        <v>46047</v>
      </c>
      <c r="G1704" s="31" t="s">
        <v>401</v>
      </c>
      <c r="H1704" s="31">
        <v>-29396.67</v>
      </c>
      <c r="I1704" s="31">
        <v>-4703.47</v>
      </c>
      <c r="J1704" s="31">
        <v>-34100.14</v>
      </c>
      <c r="K1704" s="31">
        <v>-1902.4</v>
      </c>
      <c r="L1704" s="31">
        <v>1902.4</v>
      </c>
      <c r="M1704" s="31" t="s">
        <v>504</v>
      </c>
      <c r="N1704" s="31" t="s">
        <v>544</v>
      </c>
      <c r="P1704" s="65">
        <f t="shared" si="1016"/>
        <v>30</v>
      </c>
      <c r="Q1704" t="str">
        <f t="shared" si="1017"/>
        <v>Crédito</v>
      </c>
      <c r="R1704">
        <f t="shared" si="1018"/>
        <v>25</v>
      </c>
      <c r="S1704">
        <f t="shared" si="1019"/>
        <v>1</v>
      </c>
      <c r="T1704">
        <f t="shared" si="1020"/>
        <v>2026</v>
      </c>
      <c r="U1704">
        <f t="shared" si="1021"/>
        <v>26</v>
      </c>
      <c r="V1704">
        <f t="shared" si="1022"/>
        <v>12</v>
      </c>
      <c r="W1704">
        <f t="shared" si="1023"/>
        <v>2025</v>
      </c>
      <c r="X1704" s="59">
        <f t="shared" si="1024"/>
        <v>29396.67</v>
      </c>
      <c r="Y1704" s="59">
        <f t="shared" si="1025"/>
        <v>34100.14</v>
      </c>
      <c r="Z1704" t="str">
        <f t="shared" si="996"/>
        <v>Vigente</v>
      </c>
      <c r="AA1704" s="39">
        <v>46038</v>
      </c>
      <c r="AB1704" s="33">
        <f t="shared" si="1026"/>
        <v>1</v>
      </c>
      <c r="AC1704" s="33">
        <f t="shared" si="1027"/>
        <v>3</v>
      </c>
      <c r="AD1704" s="33">
        <f t="shared" si="997"/>
        <v>0</v>
      </c>
      <c r="AE1704" s="36">
        <f t="shared" si="998"/>
        <v>0</v>
      </c>
      <c r="AF1704" s="36">
        <f t="shared" si="999"/>
        <v>0</v>
      </c>
      <c r="AG1704" s="36">
        <f t="shared" si="1000"/>
        <v>0</v>
      </c>
      <c r="AH1704" s="36">
        <f t="shared" si="1001"/>
        <v>29396.67</v>
      </c>
    </row>
    <row r="1705" spans="1:34" x14ac:dyDescent="0.35">
      <c r="A1705" s="13" t="s">
        <v>1057</v>
      </c>
      <c r="B1705" s="13" t="s">
        <v>1058</v>
      </c>
      <c r="C1705" s="13" t="s">
        <v>880</v>
      </c>
      <c r="D1705" s="13" t="s">
        <v>1059</v>
      </c>
      <c r="E1705" s="70">
        <v>46007</v>
      </c>
      <c r="F1705" s="70">
        <v>46037</v>
      </c>
      <c r="G1705" s="13" t="s">
        <v>401</v>
      </c>
      <c r="H1705" s="13">
        <v>-81613.98</v>
      </c>
      <c r="I1705" s="13">
        <v>-13058.24</v>
      </c>
      <c r="J1705" s="13">
        <v>-94672.22</v>
      </c>
      <c r="K1705" s="13">
        <v>-5261.76</v>
      </c>
      <c r="L1705" s="13">
        <v>5261.76</v>
      </c>
      <c r="M1705" s="13" t="s">
        <v>504</v>
      </c>
      <c r="N1705" s="31" t="s">
        <v>544</v>
      </c>
      <c r="P1705" s="65">
        <f t="shared" si="1016"/>
        <v>30</v>
      </c>
      <c r="Q1705" t="str">
        <f t="shared" si="1017"/>
        <v>Crédito</v>
      </c>
      <c r="R1705">
        <f t="shared" si="1018"/>
        <v>15</v>
      </c>
      <c r="S1705">
        <f t="shared" si="1019"/>
        <v>1</v>
      </c>
      <c r="T1705">
        <f t="shared" si="1020"/>
        <v>2026</v>
      </c>
      <c r="U1705">
        <f t="shared" si="1021"/>
        <v>16</v>
      </c>
      <c r="V1705">
        <f t="shared" si="1022"/>
        <v>12</v>
      </c>
      <c r="W1705">
        <f t="shared" si="1023"/>
        <v>2025</v>
      </c>
      <c r="X1705" s="59">
        <f t="shared" si="1024"/>
        <v>81613.98</v>
      </c>
      <c r="Y1705" s="59">
        <f t="shared" si="1025"/>
        <v>94672.22</v>
      </c>
      <c r="Z1705" t="str">
        <f t="shared" si="996"/>
        <v>Vencido</v>
      </c>
      <c r="AA1705" s="39">
        <v>46038</v>
      </c>
      <c r="AB1705" s="33">
        <f t="shared" si="1026"/>
        <v>1</v>
      </c>
      <c r="AC1705" s="33">
        <f t="shared" si="1027"/>
        <v>3</v>
      </c>
      <c r="AD1705" s="33">
        <f t="shared" si="997"/>
        <v>2</v>
      </c>
      <c r="AE1705" s="36">
        <f t="shared" si="998"/>
        <v>81613.98</v>
      </c>
      <c r="AF1705" s="36">
        <f t="shared" si="999"/>
        <v>0</v>
      </c>
      <c r="AG1705" s="36">
        <f t="shared" si="1000"/>
        <v>0</v>
      </c>
      <c r="AH1705" s="36">
        <f t="shared" si="1001"/>
        <v>0</v>
      </c>
    </row>
    <row r="1706" spans="1:34" x14ac:dyDescent="0.35">
      <c r="A1706" s="31" t="s">
        <v>993</v>
      </c>
      <c r="B1706" s="31" t="s">
        <v>994</v>
      </c>
      <c r="C1706" s="31" t="s">
        <v>801</v>
      </c>
      <c r="D1706" s="31" t="s">
        <v>995</v>
      </c>
      <c r="E1706" s="30">
        <v>46006</v>
      </c>
      <c r="F1706" s="30">
        <v>46036</v>
      </c>
      <c r="G1706" s="31" t="s">
        <v>395</v>
      </c>
      <c r="H1706" s="31">
        <v>-20160</v>
      </c>
      <c r="I1706" s="31">
        <v>-3225.6</v>
      </c>
      <c r="J1706" s="31">
        <v>-23385.599999999999</v>
      </c>
      <c r="K1706" s="31">
        <v>-23385.599999999999</v>
      </c>
      <c r="L1706" s="31">
        <v>23385.599999999999</v>
      </c>
      <c r="M1706" s="31" t="s">
        <v>504</v>
      </c>
      <c r="N1706" s="31" t="s">
        <v>544</v>
      </c>
      <c r="P1706" s="65">
        <f t="shared" si="1016"/>
        <v>30</v>
      </c>
      <c r="Q1706" t="str">
        <f t="shared" si="1017"/>
        <v>Crédito</v>
      </c>
      <c r="R1706">
        <f t="shared" si="1018"/>
        <v>14</v>
      </c>
      <c r="S1706">
        <f t="shared" si="1019"/>
        <v>1</v>
      </c>
      <c r="T1706">
        <f t="shared" si="1020"/>
        <v>2026</v>
      </c>
      <c r="U1706">
        <f t="shared" si="1021"/>
        <v>15</v>
      </c>
      <c r="V1706">
        <f t="shared" si="1022"/>
        <v>12</v>
      </c>
      <c r="W1706">
        <f t="shared" si="1023"/>
        <v>2025</v>
      </c>
      <c r="X1706" s="59">
        <f t="shared" si="1024"/>
        <v>20160</v>
      </c>
      <c r="Y1706" s="59">
        <f t="shared" si="1025"/>
        <v>23385.599999999999</v>
      </c>
      <c r="Z1706" t="str">
        <f t="shared" si="996"/>
        <v>Vencido</v>
      </c>
      <c r="AA1706" s="39">
        <v>46038</v>
      </c>
      <c r="AB1706" s="33">
        <f t="shared" si="1026"/>
        <v>1</v>
      </c>
      <c r="AC1706" s="33">
        <f t="shared" si="1027"/>
        <v>3</v>
      </c>
      <c r="AD1706" s="33">
        <f t="shared" si="997"/>
        <v>3</v>
      </c>
      <c r="AE1706" s="36">
        <f t="shared" si="998"/>
        <v>20160</v>
      </c>
      <c r="AF1706" s="36">
        <f t="shared" si="999"/>
        <v>0</v>
      </c>
      <c r="AG1706" s="36">
        <f t="shared" si="1000"/>
        <v>0</v>
      </c>
      <c r="AH1706" s="36">
        <f t="shared" si="1001"/>
        <v>0</v>
      </c>
    </row>
    <row r="1707" spans="1:34" x14ac:dyDescent="0.35">
      <c r="A1707" s="31" t="s">
        <v>996</v>
      </c>
      <c r="B1707" s="31" t="s">
        <v>997</v>
      </c>
      <c r="C1707" s="31" t="s">
        <v>801</v>
      </c>
      <c r="D1707" s="31" t="s">
        <v>998</v>
      </c>
      <c r="E1707" s="30">
        <v>46006</v>
      </c>
      <c r="F1707" s="30">
        <v>46036</v>
      </c>
      <c r="G1707" s="31" t="s">
        <v>395</v>
      </c>
      <c r="H1707" s="31">
        <v>-20160</v>
      </c>
      <c r="I1707" s="31">
        <v>-3225.6</v>
      </c>
      <c r="J1707" s="31">
        <v>-23385.599999999999</v>
      </c>
      <c r="K1707" s="31">
        <v>-23385.599999999999</v>
      </c>
      <c r="L1707" s="31">
        <v>23385.599999999999</v>
      </c>
      <c r="M1707" s="31" t="s">
        <v>504</v>
      </c>
      <c r="N1707" s="31" t="s">
        <v>544</v>
      </c>
      <c r="P1707" s="65">
        <f t="shared" si="1016"/>
        <v>30</v>
      </c>
      <c r="Q1707" t="str">
        <f t="shared" si="1017"/>
        <v>Crédito</v>
      </c>
      <c r="R1707">
        <f t="shared" si="1018"/>
        <v>14</v>
      </c>
      <c r="S1707">
        <f t="shared" si="1019"/>
        <v>1</v>
      </c>
      <c r="T1707">
        <f t="shared" si="1020"/>
        <v>2026</v>
      </c>
      <c r="U1707">
        <f t="shared" si="1021"/>
        <v>15</v>
      </c>
      <c r="V1707">
        <f t="shared" si="1022"/>
        <v>12</v>
      </c>
      <c r="W1707">
        <f t="shared" si="1023"/>
        <v>2025</v>
      </c>
      <c r="X1707" s="59">
        <f t="shared" si="1024"/>
        <v>20160</v>
      </c>
      <c r="Y1707" s="59">
        <f t="shared" si="1025"/>
        <v>23385.599999999999</v>
      </c>
      <c r="Z1707" t="str">
        <f t="shared" si="996"/>
        <v>Vencido</v>
      </c>
      <c r="AA1707" s="39">
        <v>46038</v>
      </c>
      <c r="AB1707" s="33">
        <f t="shared" si="1026"/>
        <v>1</v>
      </c>
      <c r="AC1707" s="33">
        <f t="shared" si="1027"/>
        <v>3</v>
      </c>
      <c r="AD1707" s="33">
        <f t="shared" si="997"/>
        <v>3</v>
      </c>
      <c r="AE1707" s="36">
        <f t="shared" si="998"/>
        <v>20160</v>
      </c>
      <c r="AF1707" s="36">
        <f t="shared" si="999"/>
        <v>0</v>
      </c>
      <c r="AG1707" s="36">
        <f t="shared" si="1000"/>
        <v>0</v>
      </c>
      <c r="AH1707" s="36">
        <f t="shared" si="1001"/>
        <v>0</v>
      </c>
    </row>
    <row r="1708" spans="1:34" x14ac:dyDescent="0.35">
      <c r="A1708" s="31" t="s">
        <v>999</v>
      </c>
      <c r="B1708" s="31" t="s">
        <v>1000</v>
      </c>
      <c r="C1708" s="31" t="s">
        <v>801</v>
      </c>
      <c r="D1708" s="31" t="s">
        <v>1001</v>
      </c>
      <c r="E1708" s="30">
        <v>46006</v>
      </c>
      <c r="F1708" s="30">
        <v>46036</v>
      </c>
      <c r="G1708" s="31" t="s">
        <v>395</v>
      </c>
      <c r="H1708" s="31">
        <v>-50400</v>
      </c>
      <c r="I1708" s="31">
        <v>-8064</v>
      </c>
      <c r="J1708" s="31">
        <v>-58464</v>
      </c>
      <c r="K1708" s="31">
        <v>-58464</v>
      </c>
      <c r="L1708" s="31">
        <v>58464</v>
      </c>
      <c r="M1708" s="31" t="s">
        <v>504</v>
      </c>
      <c r="N1708" s="31" t="s">
        <v>544</v>
      </c>
      <c r="P1708" s="65">
        <f t="shared" si="1016"/>
        <v>30</v>
      </c>
      <c r="Q1708" t="str">
        <f t="shared" si="1017"/>
        <v>Crédito</v>
      </c>
      <c r="R1708">
        <f t="shared" si="1018"/>
        <v>14</v>
      </c>
      <c r="S1708">
        <f t="shared" si="1019"/>
        <v>1</v>
      </c>
      <c r="T1708">
        <f t="shared" si="1020"/>
        <v>2026</v>
      </c>
      <c r="U1708">
        <f t="shared" si="1021"/>
        <v>15</v>
      </c>
      <c r="V1708">
        <f t="shared" si="1022"/>
        <v>12</v>
      </c>
      <c r="W1708">
        <f t="shared" si="1023"/>
        <v>2025</v>
      </c>
      <c r="X1708" s="59">
        <f t="shared" si="1024"/>
        <v>50400</v>
      </c>
      <c r="Y1708" s="59">
        <f t="shared" si="1025"/>
        <v>58464</v>
      </c>
      <c r="Z1708" t="str">
        <f t="shared" si="996"/>
        <v>Vencido</v>
      </c>
      <c r="AA1708" s="39">
        <v>46038</v>
      </c>
      <c r="AB1708" s="33">
        <f t="shared" si="1026"/>
        <v>1</v>
      </c>
      <c r="AC1708" s="33">
        <f t="shared" si="1027"/>
        <v>3</v>
      </c>
      <c r="AD1708" s="33">
        <f t="shared" si="997"/>
        <v>3</v>
      </c>
      <c r="AE1708" s="36">
        <f t="shared" si="998"/>
        <v>50400</v>
      </c>
      <c r="AF1708" s="36">
        <f t="shared" si="999"/>
        <v>0</v>
      </c>
      <c r="AG1708" s="36">
        <f t="shared" si="1000"/>
        <v>0</v>
      </c>
      <c r="AH1708" s="36">
        <f t="shared" si="1001"/>
        <v>0</v>
      </c>
    </row>
    <row r="1709" spans="1:34" x14ac:dyDescent="0.35">
      <c r="A1709" s="31" t="s">
        <v>1002</v>
      </c>
      <c r="B1709" s="31" t="s">
        <v>1003</v>
      </c>
      <c r="C1709" s="31" t="s">
        <v>801</v>
      </c>
      <c r="D1709" s="31" t="s">
        <v>1004</v>
      </c>
      <c r="E1709" s="30">
        <v>46006</v>
      </c>
      <c r="F1709" s="30">
        <v>46036</v>
      </c>
      <c r="G1709" s="31" t="s">
        <v>395</v>
      </c>
      <c r="H1709" s="31">
        <v>-20160</v>
      </c>
      <c r="I1709" s="31">
        <v>-3225.6</v>
      </c>
      <c r="J1709" s="31">
        <v>-23385.599999999999</v>
      </c>
      <c r="K1709" s="31">
        <v>-23385.599999999999</v>
      </c>
      <c r="L1709" s="31">
        <v>23385.599999999999</v>
      </c>
      <c r="M1709" s="31" t="s">
        <v>504</v>
      </c>
      <c r="N1709" s="31" t="s">
        <v>544</v>
      </c>
      <c r="P1709" s="65">
        <f t="shared" si="1016"/>
        <v>30</v>
      </c>
      <c r="Q1709" t="str">
        <f t="shared" si="1017"/>
        <v>Crédito</v>
      </c>
      <c r="R1709">
        <f t="shared" si="1018"/>
        <v>14</v>
      </c>
      <c r="S1709">
        <f t="shared" si="1019"/>
        <v>1</v>
      </c>
      <c r="T1709">
        <f t="shared" si="1020"/>
        <v>2026</v>
      </c>
      <c r="U1709">
        <f t="shared" si="1021"/>
        <v>15</v>
      </c>
      <c r="V1709">
        <f t="shared" si="1022"/>
        <v>12</v>
      </c>
      <c r="W1709">
        <f t="shared" si="1023"/>
        <v>2025</v>
      </c>
      <c r="X1709" s="59">
        <f t="shared" si="1024"/>
        <v>20160</v>
      </c>
      <c r="Y1709" s="59">
        <f t="shared" si="1025"/>
        <v>23385.599999999999</v>
      </c>
      <c r="Z1709" t="str">
        <f t="shared" si="996"/>
        <v>Vencido</v>
      </c>
      <c r="AA1709" s="39">
        <v>46038</v>
      </c>
      <c r="AB1709" s="33">
        <f t="shared" si="1026"/>
        <v>1</v>
      </c>
      <c r="AC1709" s="33">
        <f t="shared" si="1027"/>
        <v>3</v>
      </c>
      <c r="AD1709" s="33">
        <f t="shared" si="997"/>
        <v>3</v>
      </c>
      <c r="AE1709" s="36">
        <f t="shared" si="998"/>
        <v>20160</v>
      </c>
      <c r="AF1709" s="36">
        <f t="shared" si="999"/>
        <v>0</v>
      </c>
      <c r="AG1709" s="36">
        <f t="shared" si="1000"/>
        <v>0</v>
      </c>
      <c r="AH1709" s="36">
        <f t="shared" si="1001"/>
        <v>0</v>
      </c>
    </row>
    <row r="1710" spans="1:34" x14ac:dyDescent="0.35">
      <c r="A1710" s="31" t="s">
        <v>1008</v>
      </c>
      <c r="B1710" s="31" t="s">
        <v>1009</v>
      </c>
      <c r="C1710" s="31" t="s">
        <v>880</v>
      </c>
      <c r="D1710" s="31" t="s">
        <v>1010</v>
      </c>
      <c r="E1710" s="30">
        <v>46001</v>
      </c>
      <c r="F1710" s="30">
        <v>46031</v>
      </c>
      <c r="G1710" s="31" t="s">
        <v>401</v>
      </c>
      <c r="H1710" s="31">
        <v>-80344.7</v>
      </c>
      <c r="I1710" s="31">
        <v>-12855.15</v>
      </c>
      <c r="J1710" s="31">
        <v>-93199.85</v>
      </c>
      <c r="K1710" s="31">
        <v>-5122.5600000000004</v>
      </c>
      <c r="L1710" s="31">
        <v>5122.5600000000004</v>
      </c>
      <c r="M1710" s="31" t="s">
        <v>504</v>
      </c>
      <c r="N1710" s="31" t="s">
        <v>544</v>
      </c>
      <c r="P1710" s="65">
        <f t="shared" si="1016"/>
        <v>30</v>
      </c>
      <c r="Q1710" t="str">
        <f t="shared" si="1017"/>
        <v>Crédito</v>
      </c>
      <c r="R1710">
        <f t="shared" si="1018"/>
        <v>9</v>
      </c>
      <c r="S1710">
        <f t="shared" si="1019"/>
        <v>1</v>
      </c>
      <c r="T1710">
        <f t="shared" si="1020"/>
        <v>2026</v>
      </c>
      <c r="U1710">
        <f t="shared" si="1021"/>
        <v>10</v>
      </c>
      <c r="V1710">
        <f t="shared" si="1022"/>
        <v>12</v>
      </c>
      <c r="W1710">
        <f t="shared" si="1023"/>
        <v>2025</v>
      </c>
      <c r="X1710" s="59">
        <f t="shared" si="1024"/>
        <v>80344.7</v>
      </c>
      <c r="Y1710" s="59">
        <f t="shared" si="1025"/>
        <v>93199.85</v>
      </c>
      <c r="Z1710" t="str">
        <f t="shared" si="996"/>
        <v>Vencido</v>
      </c>
      <c r="AA1710" s="39">
        <v>46038</v>
      </c>
      <c r="AB1710" s="33">
        <f t="shared" si="1026"/>
        <v>1</v>
      </c>
      <c r="AC1710" s="33">
        <f t="shared" si="1027"/>
        <v>3</v>
      </c>
      <c r="AD1710" s="33">
        <f t="shared" si="997"/>
        <v>8</v>
      </c>
      <c r="AE1710" s="36">
        <f t="shared" si="998"/>
        <v>80344.7</v>
      </c>
      <c r="AF1710" s="36">
        <f t="shared" si="999"/>
        <v>0</v>
      </c>
      <c r="AG1710" s="36">
        <f t="shared" si="1000"/>
        <v>0</v>
      </c>
      <c r="AH1710" s="36">
        <f t="shared" si="1001"/>
        <v>0</v>
      </c>
    </row>
    <row r="1711" spans="1:34" x14ac:dyDescent="0.35">
      <c r="A1711" s="31" t="s">
        <v>1011</v>
      </c>
      <c r="B1711" s="31" t="s">
        <v>1012</v>
      </c>
      <c r="C1711" s="31" t="s">
        <v>546</v>
      </c>
      <c r="D1711" s="31" t="s">
        <v>1013</v>
      </c>
      <c r="E1711" s="30">
        <v>46007</v>
      </c>
      <c r="F1711" s="30">
        <v>46037</v>
      </c>
      <c r="G1711" s="31" t="s">
        <v>401</v>
      </c>
      <c r="H1711" s="31">
        <v>-30893.119999999999</v>
      </c>
      <c r="I1711" s="31">
        <v>-4942.8999999999996</v>
      </c>
      <c r="J1711" s="31">
        <v>-35836.019999999997</v>
      </c>
      <c r="K1711" s="31">
        <v>-1991.72</v>
      </c>
      <c r="L1711" s="31">
        <v>1991.72</v>
      </c>
      <c r="M1711" s="31" t="s">
        <v>504</v>
      </c>
      <c r="N1711" s="31" t="s">
        <v>544</v>
      </c>
      <c r="P1711" s="65">
        <f t="shared" si="1016"/>
        <v>30</v>
      </c>
      <c r="Q1711" t="str">
        <f t="shared" si="1017"/>
        <v>Crédito</v>
      </c>
      <c r="R1711">
        <f t="shared" si="1018"/>
        <v>15</v>
      </c>
      <c r="S1711">
        <f t="shared" si="1019"/>
        <v>1</v>
      </c>
      <c r="T1711">
        <f t="shared" si="1020"/>
        <v>2026</v>
      </c>
      <c r="U1711">
        <f t="shared" si="1021"/>
        <v>16</v>
      </c>
      <c r="V1711">
        <f t="shared" si="1022"/>
        <v>12</v>
      </c>
      <c r="W1711">
        <f t="shared" si="1023"/>
        <v>2025</v>
      </c>
      <c r="X1711" s="59">
        <f t="shared" si="1024"/>
        <v>30893.119999999999</v>
      </c>
      <c r="Y1711" s="59">
        <f t="shared" si="1025"/>
        <v>35836.019999999997</v>
      </c>
      <c r="Z1711" t="str">
        <f t="shared" si="996"/>
        <v>Vencido</v>
      </c>
      <c r="AA1711" s="39">
        <v>46038</v>
      </c>
      <c r="AB1711" s="33">
        <f t="shared" si="1026"/>
        <v>1</v>
      </c>
      <c r="AC1711" s="33">
        <f t="shared" si="1027"/>
        <v>3</v>
      </c>
      <c r="AD1711" s="33">
        <f t="shared" si="997"/>
        <v>2</v>
      </c>
      <c r="AE1711" s="36">
        <f t="shared" si="998"/>
        <v>30893.119999999999</v>
      </c>
      <c r="AF1711" s="36">
        <f t="shared" si="999"/>
        <v>0</v>
      </c>
      <c r="AG1711" s="36">
        <f t="shared" si="1000"/>
        <v>0</v>
      </c>
      <c r="AH1711" s="36">
        <f t="shared" si="1001"/>
        <v>0</v>
      </c>
    </row>
    <row r="1712" spans="1:34" x14ac:dyDescent="0.35">
      <c r="A1712" s="31" t="s">
        <v>1014</v>
      </c>
      <c r="B1712" s="31" t="s">
        <v>1015</v>
      </c>
      <c r="C1712" s="31" t="s">
        <v>830</v>
      </c>
      <c r="D1712" s="31" t="s">
        <v>1016</v>
      </c>
      <c r="E1712" s="30">
        <v>46003</v>
      </c>
      <c r="F1712" s="30">
        <v>46033</v>
      </c>
      <c r="G1712" s="31" t="s">
        <v>401</v>
      </c>
      <c r="H1712" s="31">
        <v>-31409.66</v>
      </c>
      <c r="I1712" s="31">
        <v>-5025.55</v>
      </c>
      <c r="J1712" s="31">
        <v>-36435.21</v>
      </c>
      <c r="K1712" s="31">
        <v>-2001</v>
      </c>
      <c r="L1712" s="31">
        <v>2001</v>
      </c>
      <c r="M1712" s="31" t="s">
        <v>504</v>
      </c>
      <c r="N1712" s="31" t="s">
        <v>544</v>
      </c>
      <c r="O1712" s="83"/>
      <c r="P1712" s="65">
        <f t="shared" si="1016"/>
        <v>30</v>
      </c>
      <c r="Q1712" t="str">
        <f t="shared" si="1017"/>
        <v>Crédito</v>
      </c>
      <c r="R1712">
        <f t="shared" si="1018"/>
        <v>11</v>
      </c>
      <c r="S1712">
        <f t="shared" si="1019"/>
        <v>1</v>
      </c>
      <c r="T1712">
        <f t="shared" si="1020"/>
        <v>2026</v>
      </c>
      <c r="U1712">
        <f t="shared" si="1021"/>
        <v>12</v>
      </c>
      <c r="V1712">
        <f t="shared" si="1022"/>
        <v>12</v>
      </c>
      <c r="W1712">
        <f t="shared" si="1023"/>
        <v>2025</v>
      </c>
      <c r="X1712" s="59">
        <f t="shared" si="1024"/>
        <v>31409.66</v>
      </c>
      <c r="Y1712" s="59">
        <f t="shared" si="1025"/>
        <v>36435.21</v>
      </c>
      <c r="Z1712" t="str">
        <f t="shared" si="996"/>
        <v>Vencido</v>
      </c>
      <c r="AA1712" s="39">
        <v>46038</v>
      </c>
      <c r="AB1712" s="33">
        <f t="shared" si="1026"/>
        <v>1</v>
      </c>
      <c r="AC1712" s="33">
        <f t="shared" si="1027"/>
        <v>3</v>
      </c>
      <c r="AD1712" s="33">
        <f t="shared" si="997"/>
        <v>6</v>
      </c>
      <c r="AE1712" s="36">
        <f t="shared" si="998"/>
        <v>31409.66</v>
      </c>
      <c r="AF1712" s="36">
        <f t="shared" si="999"/>
        <v>0</v>
      </c>
      <c r="AG1712" s="36">
        <f t="shared" si="1000"/>
        <v>0</v>
      </c>
      <c r="AH1712" s="36">
        <f t="shared" si="1001"/>
        <v>0</v>
      </c>
    </row>
    <row r="1713" spans="1:34" x14ac:dyDescent="0.35">
      <c r="A1713" s="31" t="s">
        <v>1020</v>
      </c>
      <c r="B1713" s="31" t="s">
        <v>1021</v>
      </c>
      <c r="C1713" s="31" t="s">
        <v>644</v>
      </c>
      <c r="D1713" s="31" t="s">
        <v>784</v>
      </c>
      <c r="E1713" s="30">
        <v>46009</v>
      </c>
      <c r="F1713" s="30">
        <v>46069</v>
      </c>
      <c r="G1713" s="31" t="s">
        <v>401</v>
      </c>
      <c r="H1713" s="31">
        <v>-1125529.2</v>
      </c>
      <c r="I1713" s="31">
        <v>-180084.67</v>
      </c>
      <c r="J1713" s="31">
        <v>-1305613.8700000001</v>
      </c>
      <c r="K1713" s="31">
        <v>-72453.600000000006</v>
      </c>
      <c r="L1713" s="31">
        <v>72453.600000000006</v>
      </c>
      <c r="M1713" s="31" t="s">
        <v>504</v>
      </c>
      <c r="N1713" s="31" t="s">
        <v>544</v>
      </c>
      <c r="O1713" s="83"/>
      <c r="P1713" s="65">
        <f t="shared" si="1016"/>
        <v>60</v>
      </c>
      <c r="Q1713" t="str">
        <f t="shared" si="1017"/>
        <v>Crédito</v>
      </c>
      <c r="R1713">
        <f t="shared" si="1018"/>
        <v>16</v>
      </c>
      <c r="S1713">
        <f t="shared" si="1019"/>
        <v>2</v>
      </c>
      <c r="T1713">
        <f t="shared" si="1020"/>
        <v>2026</v>
      </c>
      <c r="U1713">
        <f t="shared" si="1021"/>
        <v>18</v>
      </c>
      <c r="V1713">
        <f t="shared" si="1022"/>
        <v>12</v>
      </c>
      <c r="W1713">
        <f t="shared" si="1023"/>
        <v>2025</v>
      </c>
      <c r="X1713" s="59">
        <f t="shared" si="1024"/>
        <v>1125529.2</v>
      </c>
      <c r="Y1713" s="59">
        <f t="shared" si="1025"/>
        <v>1305613.8700000001</v>
      </c>
      <c r="Z1713" t="str">
        <f t="shared" si="996"/>
        <v>Vigente</v>
      </c>
      <c r="AA1713" s="39">
        <v>46038</v>
      </c>
      <c r="AB1713" s="33">
        <f t="shared" si="1026"/>
        <v>1</v>
      </c>
      <c r="AC1713" s="33">
        <f t="shared" si="1027"/>
        <v>3</v>
      </c>
      <c r="AD1713" s="33">
        <f t="shared" si="997"/>
        <v>0</v>
      </c>
      <c r="AE1713" s="36">
        <f t="shared" si="998"/>
        <v>0</v>
      </c>
      <c r="AF1713" s="36">
        <f t="shared" si="999"/>
        <v>0</v>
      </c>
      <c r="AG1713" s="36">
        <f t="shared" si="1000"/>
        <v>0</v>
      </c>
      <c r="AH1713" s="36">
        <f t="shared" si="1001"/>
        <v>1125529.2</v>
      </c>
    </row>
    <row r="1714" spans="1:34" x14ac:dyDescent="0.35">
      <c r="A1714" s="31" t="s">
        <v>1022</v>
      </c>
      <c r="B1714" s="31" t="s">
        <v>1023</v>
      </c>
      <c r="C1714" s="31" t="s">
        <v>674</v>
      </c>
      <c r="D1714" s="31" t="s">
        <v>1024</v>
      </c>
      <c r="E1714" s="30">
        <v>46002</v>
      </c>
      <c r="F1714" s="30">
        <v>46032</v>
      </c>
      <c r="G1714" s="31" t="s">
        <v>395</v>
      </c>
      <c r="H1714" s="31">
        <v>-9600</v>
      </c>
      <c r="I1714" s="31">
        <v>-1536</v>
      </c>
      <c r="J1714" s="31">
        <v>-11136</v>
      </c>
      <c r="K1714" s="31">
        <v>-11136</v>
      </c>
      <c r="L1714" s="31">
        <v>11136</v>
      </c>
      <c r="M1714" s="31" t="s">
        <v>504</v>
      </c>
      <c r="N1714" s="31" t="s">
        <v>544</v>
      </c>
      <c r="O1714" s="83"/>
      <c r="P1714" s="65">
        <f t="shared" si="1016"/>
        <v>30</v>
      </c>
      <c r="Q1714" t="str">
        <f t="shared" si="1017"/>
        <v>Crédito</v>
      </c>
      <c r="R1714">
        <f t="shared" si="1018"/>
        <v>10</v>
      </c>
      <c r="S1714">
        <f t="shared" si="1019"/>
        <v>1</v>
      </c>
      <c r="T1714">
        <f t="shared" si="1020"/>
        <v>2026</v>
      </c>
      <c r="U1714">
        <f t="shared" si="1021"/>
        <v>11</v>
      </c>
      <c r="V1714">
        <f t="shared" si="1022"/>
        <v>12</v>
      </c>
      <c r="W1714">
        <f t="shared" si="1023"/>
        <v>2025</v>
      </c>
      <c r="X1714" s="59">
        <f t="shared" si="1024"/>
        <v>9600</v>
      </c>
      <c r="Y1714" s="59">
        <f t="shared" si="1025"/>
        <v>11136</v>
      </c>
      <c r="Z1714" t="str">
        <f t="shared" si="996"/>
        <v>Vencido</v>
      </c>
      <c r="AA1714" s="39">
        <v>46038</v>
      </c>
      <c r="AB1714" s="33">
        <f t="shared" si="1026"/>
        <v>1</v>
      </c>
      <c r="AC1714" s="33">
        <f t="shared" si="1027"/>
        <v>3</v>
      </c>
      <c r="AD1714" s="33">
        <f t="shared" si="997"/>
        <v>7</v>
      </c>
      <c r="AE1714" s="36">
        <f t="shared" si="998"/>
        <v>9600</v>
      </c>
      <c r="AF1714" s="36">
        <f t="shared" si="999"/>
        <v>0</v>
      </c>
      <c r="AG1714" s="36">
        <f t="shared" si="1000"/>
        <v>0</v>
      </c>
      <c r="AH1714" s="36">
        <f t="shared" si="1001"/>
        <v>0</v>
      </c>
    </row>
    <row r="1715" spans="1:34" x14ac:dyDescent="0.35">
      <c r="A1715" s="31" t="s">
        <v>1025</v>
      </c>
      <c r="B1715" s="31" t="s">
        <v>1026</v>
      </c>
      <c r="C1715" s="31" t="s">
        <v>674</v>
      </c>
      <c r="D1715" s="31" t="s">
        <v>1027</v>
      </c>
      <c r="E1715" s="30">
        <v>46002</v>
      </c>
      <c r="F1715" s="30">
        <v>46032</v>
      </c>
      <c r="G1715" s="31" t="s">
        <v>395</v>
      </c>
      <c r="H1715" s="31">
        <v>-58800</v>
      </c>
      <c r="I1715" s="31">
        <v>-9408</v>
      </c>
      <c r="J1715" s="31">
        <v>-68208</v>
      </c>
      <c r="K1715" s="31">
        <v>-68208</v>
      </c>
      <c r="L1715" s="31">
        <v>68208</v>
      </c>
      <c r="M1715" s="31" t="s">
        <v>504</v>
      </c>
      <c r="N1715" s="31" t="s">
        <v>544</v>
      </c>
      <c r="O1715" s="83"/>
      <c r="P1715" s="65">
        <f t="shared" si="1016"/>
        <v>30</v>
      </c>
      <c r="Q1715" t="str">
        <f t="shared" si="1017"/>
        <v>Crédito</v>
      </c>
      <c r="R1715">
        <f t="shared" si="1018"/>
        <v>10</v>
      </c>
      <c r="S1715">
        <f t="shared" si="1019"/>
        <v>1</v>
      </c>
      <c r="T1715">
        <f t="shared" si="1020"/>
        <v>2026</v>
      </c>
      <c r="U1715">
        <f t="shared" si="1021"/>
        <v>11</v>
      </c>
      <c r="V1715">
        <f t="shared" si="1022"/>
        <v>12</v>
      </c>
      <c r="W1715">
        <f t="shared" si="1023"/>
        <v>2025</v>
      </c>
      <c r="X1715" s="59">
        <f t="shared" si="1024"/>
        <v>58800</v>
      </c>
      <c r="Y1715" s="59">
        <f t="shared" si="1025"/>
        <v>68208</v>
      </c>
      <c r="Z1715" t="str">
        <f t="shared" si="996"/>
        <v>Vencido</v>
      </c>
      <c r="AA1715" s="39">
        <v>46038</v>
      </c>
      <c r="AB1715" s="33">
        <f t="shared" si="1026"/>
        <v>1</v>
      </c>
      <c r="AC1715" s="33">
        <f t="shared" si="1027"/>
        <v>3</v>
      </c>
      <c r="AD1715" s="33">
        <f t="shared" si="997"/>
        <v>7</v>
      </c>
      <c r="AE1715" s="36">
        <f t="shared" si="998"/>
        <v>58800</v>
      </c>
      <c r="AF1715" s="36">
        <f t="shared" si="999"/>
        <v>0</v>
      </c>
      <c r="AG1715" s="36">
        <f t="shared" si="1000"/>
        <v>0</v>
      </c>
      <c r="AH1715" s="36">
        <f t="shared" si="1001"/>
        <v>0</v>
      </c>
    </row>
    <row r="1716" spans="1:34" x14ac:dyDescent="0.35">
      <c r="A1716" s="31" t="s">
        <v>1028</v>
      </c>
      <c r="B1716" s="31" t="s">
        <v>1029</v>
      </c>
      <c r="C1716" s="31" t="s">
        <v>1030</v>
      </c>
      <c r="D1716" s="31" t="s">
        <v>1031</v>
      </c>
      <c r="E1716" s="30">
        <v>46001</v>
      </c>
      <c r="F1716" s="30">
        <v>46031</v>
      </c>
      <c r="G1716" s="31" t="s">
        <v>401</v>
      </c>
      <c r="H1716" s="31">
        <v>-179520.2</v>
      </c>
      <c r="I1716" s="31">
        <v>-28723.23</v>
      </c>
      <c r="J1716" s="31">
        <v>-208243.43</v>
      </c>
      <c r="K1716" s="31">
        <v>-11445.72</v>
      </c>
      <c r="L1716" s="31">
        <v>11445.72</v>
      </c>
      <c r="M1716" s="31" t="s">
        <v>504</v>
      </c>
      <c r="N1716" s="31" t="s">
        <v>544</v>
      </c>
      <c r="O1716" s="83"/>
      <c r="P1716" s="65">
        <f t="shared" si="1016"/>
        <v>30</v>
      </c>
      <c r="Q1716" t="str">
        <f t="shared" si="1017"/>
        <v>Crédito</v>
      </c>
      <c r="R1716">
        <f t="shared" si="1018"/>
        <v>9</v>
      </c>
      <c r="S1716">
        <f t="shared" si="1019"/>
        <v>1</v>
      </c>
      <c r="T1716">
        <f t="shared" si="1020"/>
        <v>2026</v>
      </c>
      <c r="U1716">
        <f t="shared" si="1021"/>
        <v>10</v>
      </c>
      <c r="V1716">
        <f t="shared" si="1022"/>
        <v>12</v>
      </c>
      <c r="W1716">
        <f t="shared" si="1023"/>
        <v>2025</v>
      </c>
      <c r="X1716" s="59">
        <f t="shared" si="1024"/>
        <v>179520.2</v>
      </c>
      <c r="Y1716" s="59">
        <f t="shared" si="1025"/>
        <v>208243.43</v>
      </c>
      <c r="Z1716" t="str">
        <f t="shared" si="996"/>
        <v>Vencido</v>
      </c>
      <c r="AA1716" s="39">
        <v>46038</v>
      </c>
      <c r="AB1716" s="33">
        <f t="shared" si="1026"/>
        <v>1</v>
      </c>
      <c r="AC1716" s="33">
        <f t="shared" si="1027"/>
        <v>3</v>
      </c>
      <c r="AD1716" s="33">
        <f t="shared" si="997"/>
        <v>8</v>
      </c>
      <c r="AE1716" s="36">
        <f t="shared" si="998"/>
        <v>179520.2</v>
      </c>
      <c r="AF1716" s="36">
        <f t="shared" si="999"/>
        <v>0</v>
      </c>
      <c r="AG1716" s="36">
        <f t="shared" si="1000"/>
        <v>0</v>
      </c>
      <c r="AH1716" s="36">
        <f t="shared" si="1001"/>
        <v>0</v>
      </c>
    </row>
    <row r="1717" spans="1:34" x14ac:dyDescent="0.35">
      <c r="A1717" s="31" t="s">
        <v>987</v>
      </c>
      <c r="B1717" s="31" t="s">
        <v>988</v>
      </c>
      <c r="C1717" s="31" t="s">
        <v>834</v>
      </c>
      <c r="D1717" s="31" t="s">
        <v>989</v>
      </c>
      <c r="E1717" s="30">
        <v>46000</v>
      </c>
      <c r="F1717" s="30">
        <v>46030</v>
      </c>
      <c r="G1717" s="31" t="s">
        <v>401</v>
      </c>
      <c r="H1717" s="31">
        <v>-65652.12</v>
      </c>
      <c r="I1717" s="31">
        <v>-10504.34</v>
      </c>
      <c r="J1717" s="31">
        <v>-76156.460000000006</v>
      </c>
      <c r="K1717" s="31">
        <v>-4176</v>
      </c>
      <c r="L1717" s="31">
        <v>4176</v>
      </c>
      <c r="M1717" s="31" t="s">
        <v>504</v>
      </c>
      <c r="N1717" s="31" t="s">
        <v>544</v>
      </c>
      <c r="O1717" s="83"/>
      <c r="P1717" s="65">
        <f t="shared" si="1016"/>
        <v>30</v>
      </c>
      <c r="Q1717" t="str">
        <f t="shared" si="1017"/>
        <v>Crédito</v>
      </c>
      <c r="R1717">
        <f t="shared" si="1018"/>
        <v>8</v>
      </c>
      <c r="S1717">
        <f t="shared" si="1019"/>
        <v>1</v>
      </c>
      <c r="T1717">
        <f t="shared" si="1020"/>
        <v>2026</v>
      </c>
      <c r="U1717">
        <f t="shared" si="1021"/>
        <v>9</v>
      </c>
      <c r="V1717">
        <f t="shared" si="1022"/>
        <v>12</v>
      </c>
      <c r="W1717">
        <f t="shared" si="1023"/>
        <v>2025</v>
      </c>
      <c r="X1717" s="59">
        <f t="shared" si="1024"/>
        <v>65652.12</v>
      </c>
      <c r="Y1717" s="59">
        <f t="shared" si="1025"/>
        <v>76156.460000000006</v>
      </c>
      <c r="Z1717" t="str">
        <f t="shared" si="996"/>
        <v>Vencido</v>
      </c>
      <c r="AA1717" s="39">
        <v>46038</v>
      </c>
      <c r="AB1717" s="33">
        <f t="shared" si="1026"/>
        <v>1</v>
      </c>
      <c r="AC1717" s="33">
        <f t="shared" si="1027"/>
        <v>3</v>
      </c>
      <c r="AD1717" s="33">
        <f t="shared" si="997"/>
        <v>9</v>
      </c>
      <c r="AE1717" s="36">
        <f t="shared" si="998"/>
        <v>65652.12</v>
      </c>
      <c r="AF1717" s="36">
        <f t="shared" si="999"/>
        <v>0</v>
      </c>
      <c r="AG1717" s="36">
        <f t="shared" si="1000"/>
        <v>0</v>
      </c>
      <c r="AH1717" s="36">
        <f t="shared" si="1001"/>
        <v>0</v>
      </c>
    </row>
    <row r="1718" spans="1:34" x14ac:dyDescent="0.35">
      <c r="A1718" s="31" t="s">
        <v>967</v>
      </c>
      <c r="B1718" s="31" t="s">
        <v>968</v>
      </c>
      <c r="C1718" s="31" t="s">
        <v>830</v>
      </c>
      <c r="D1718" s="31" t="s">
        <v>969</v>
      </c>
      <c r="E1718" s="30">
        <v>45981</v>
      </c>
      <c r="F1718" s="30">
        <v>46011</v>
      </c>
      <c r="G1718" s="31" t="s">
        <v>401</v>
      </c>
      <c r="H1718" s="31">
        <v>-31638.23</v>
      </c>
      <c r="I1718" s="31">
        <v>-5062.12</v>
      </c>
      <c r="J1718" s="31">
        <v>-36700.35</v>
      </c>
      <c r="K1718" s="31">
        <v>-2001</v>
      </c>
      <c r="L1718" s="31">
        <v>2001</v>
      </c>
      <c r="M1718" s="31" t="s">
        <v>504</v>
      </c>
      <c r="N1718" s="31" t="s">
        <v>544</v>
      </c>
      <c r="O1718" s="83"/>
      <c r="P1718" s="65">
        <f t="shared" si="1016"/>
        <v>30</v>
      </c>
      <c r="Q1718" t="str">
        <f t="shared" si="1017"/>
        <v>Crédito</v>
      </c>
      <c r="R1718">
        <f t="shared" si="1018"/>
        <v>20</v>
      </c>
      <c r="S1718">
        <f t="shared" si="1019"/>
        <v>12</v>
      </c>
      <c r="T1718">
        <f t="shared" si="1020"/>
        <v>2025</v>
      </c>
      <c r="U1718">
        <f t="shared" si="1021"/>
        <v>20</v>
      </c>
      <c r="V1718">
        <f t="shared" si="1022"/>
        <v>11</v>
      </c>
      <c r="W1718">
        <f t="shared" si="1023"/>
        <v>2025</v>
      </c>
      <c r="X1718" s="59">
        <f t="shared" si="1024"/>
        <v>31638.23</v>
      </c>
      <c r="Y1718" s="59">
        <f t="shared" si="1025"/>
        <v>36700.35</v>
      </c>
      <c r="Z1718" t="str">
        <f t="shared" si="996"/>
        <v>Vencido</v>
      </c>
      <c r="AA1718" s="39">
        <v>46038</v>
      </c>
      <c r="AB1718" s="33">
        <f t="shared" si="1026"/>
        <v>1</v>
      </c>
      <c r="AC1718" s="33">
        <f t="shared" si="1027"/>
        <v>3</v>
      </c>
      <c r="AD1718" s="33">
        <f t="shared" si="997"/>
        <v>28</v>
      </c>
      <c r="AE1718" s="36">
        <f t="shared" si="998"/>
        <v>31638.23</v>
      </c>
      <c r="AF1718" s="36">
        <f t="shared" si="999"/>
        <v>0</v>
      </c>
      <c r="AG1718" s="36">
        <f t="shared" si="1000"/>
        <v>0</v>
      </c>
      <c r="AH1718" s="36">
        <f t="shared" si="1001"/>
        <v>0</v>
      </c>
    </row>
    <row r="1719" spans="1:34" x14ac:dyDescent="0.35">
      <c r="A1719" s="31" t="s">
        <v>962</v>
      </c>
      <c r="B1719" s="31" t="s">
        <v>963</v>
      </c>
      <c r="C1719" s="31" t="s">
        <v>644</v>
      </c>
      <c r="D1719" s="31" t="s">
        <v>783</v>
      </c>
      <c r="E1719" s="30">
        <v>45955</v>
      </c>
      <c r="F1719" s="30">
        <v>46015</v>
      </c>
      <c r="G1719" s="31" t="s">
        <v>401</v>
      </c>
      <c r="H1719" s="31">
        <v>-85160.001756163183</v>
      </c>
      <c r="I1719" s="31">
        <v>-13625.600280986109</v>
      </c>
      <c r="J1719" s="31">
        <v>-98785.602037149292</v>
      </c>
      <c r="K1719" s="31">
        <v>-72453.600000000006</v>
      </c>
      <c r="L1719" s="31">
        <v>72453.600000000006</v>
      </c>
      <c r="M1719" s="31" t="s">
        <v>504</v>
      </c>
      <c r="N1719" s="31" t="s">
        <v>544</v>
      </c>
      <c r="P1719" s="65">
        <f t="shared" si="1016"/>
        <v>60</v>
      </c>
      <c r="Q1719" t="str">
        <f t="shared" si="1017"/>
        <v>Crédito</v>
      </c>
      <c r="R1719">
        <f t="shared" si="1018"/>
        <v>24</v>
      </c>
      <c r="S1719">
        <f t="shared" si="1019"/>
        <v>12</v>
      </c>
      <c r="T1719">
        <f t="shared" si="1020"/>
        <v>2025</v>
      </c>
      <c r="U1719">
        <f t="shared" si="1021"/>
        <v>25</v>
      </c>
      <c r="V1719">
        <f t="shared" si="1022"/>
        <v>10</v>
      </c>
      <c r="W1719">
        <f t="shared" si="1023"/>
        <v>2025</v>
      </c>
      <c r="X1719" s="59">
        <f t="shared" si="1024"/>
        <v>85160.001756163183</v>
      </c>
      <c r="Y1719" s="59">
        <f t="shared" si="1025"/>
        <v>98785.602037149292</v>
      </c>
      <c r="Z1719" t="str">
        <f t="shared" si="996"/>
        <v>Vencido</v>
      </c>
      <c r="AA1719" s="39">
        <v>46038</v>
      </c>
      <c r="AB1719" s="33">
        <f t="shared" si="1026"/>
        <v>1</v>
      </c>
      <c r="AC1719" s="33">
        <f t="shared" si="1027"/>
        <v>3</v>
      </c>
      <c r="AD1719" s="33">
        <f t="shared" si="997"/>
        <v>24</v>
      </c>
      <c r="AE1719" s="36">
        <f t="shared" si="998"/>
        <v>85160.001756163183</v>
      </c>
      <c r="AF1719" s="36">
        <f t="shared" si="999"/>
        <v>0</v>
      </c>
      <c r="AG1719" s="36">
        <f t="shared" si="1000"/>
        <v>0</v>
      </c>
      <c r="AH1719" s="36">
        <f t="shared" si="1001"/>
        <v>0</v>
      </c>
    </row>
    <row r="1720" spans="1:34" x14ac:dyDescent="0.35">
      <c r="A1720" s="31" t="s">
        <v>955</v>
      </c>
      <c r="B1720" s="31" t="s">
        <v>956</v>
      </c>
      <c r="C1720" s="31" t="s">
        <v>545</v>
      </c>
      <c r="D1720" s="31" t="s">
        <v>957</v>
      </c>
      <c r="E1720" s="30">
        <v>45932</v>
      </c>
      <c r="F1720" s="30">
        <v>45962</v>
      </c>
      <c r="G1720" s="31" t="s">
        <v>395</v>
      </c>
      <c r="H1720" s="31">
        <v>-14985</v>
      </c>
      <c r="I1720" s="31">
        <v>-2397.6</v>
      </c>
      <c r="J1720" s="31">
        <v>-17382.599999999999</v>
      </c>
      <c r="K1720" s="31">
        <v>-17382.599999999999</v>
      </c>
      <c r="L1720" s="31">
        <v>17382.599999999999</v>
      </c>
      <c r="M1720" s="31" t="s">
        <v>504</v>
      </c>
      <c r="N1720" s="31" t="s">
        <v>544</v>
      </c>
      <c r="P1720" s="65">
        <f t="shared" si="1016"/>
        <v>30</v>
      </c>
      <c r="Q1720" t="str">
        <f t="shared" si="1017"/>
        <v>Crédito</v>
      </c>
      <c r="R1720">
        <f t="shared" si="1018"/>
        <v>1</v>
      </c>
      <c r="S1720">
        <f t="shared" si="1019"/>
        <v>11</v>
      </c>
      <c r="T1720">
        <f t="shared" si="1020"/>
        <v>2025</v>
      </c>
      <c r="U1720">
        <f t="shared" si="1021"/>
        <v>2</v>
      </c>
      <c r="V1720">
        <f t="shared" si="1022"/>
        <v>10</v>
      </c>
      <c r="W1720">
        <f t="shared" si="1023"/>
        <v>2025</v>
      </c>
      <c r="X1720" s="59">
        <f t="shared" si="1024"/>
        <v>14985</v>
      </c>
      <c r="Y1720" s="59">
        <f t="shared" si="1025"/>
        <v>17382.599999999999</v>
      </c>
      <c r="Z1720" t="str">
        <f t="shared" si="996"/>
        <v>Vencido</v>
      </c>
      <c r="AA1720" s="39">
        <v>46038</v>
      </c>
      <c r="AB1720" s="33">
        <f t="shared" si="1026"/>
        <v>1</v>
      </c>
      <c r="AC1720" s="33">
        <f t="shared" si="1027"/>
        <v>3</v>
      </c>
      <c r="AD1720" s="33">
        <f t="shared" si="997"/>
        <v>77</v>
      </c>
      <c r="AE1720" s="36">
        <f t="shared" si="998"/>
        <v>0</v>
      </c>
      <c r="AF1720" s="36">
        <f t="shared" si="999"/>
        <v>0</v>
      </c>
      <c r="AG1720" s="36">
        <f t="shared" si="1000"/>
        <v>14985</v>
      </c>
      <c r="AH1720" s="36">
        <f t="shared" si="1001"/>
        <v>0</v>
      </c>
    </row>
    <row r="1721" spans="1:34" x14ac:dyDescent="0.35">
      <c r="A1721" s="31" t="s">
        <v>947</v>
      </c>
      <c r="B1721" s="31" t="s">
        <v>948</v>
      </c>
      <c r="C1721" s="31" t="s">
        <v>545</v>
      </c>
      <c r="D1721" s="31" t="s">
        <v>949</v>
      </c>
      <c r="E1721" s="30">
        <v>45927</v>
      </c>
      <c r="F1721" s="30">
        <v>45957</v>
      </c>
      <c r="G1721" s="31" t="s">
        <v>395</v>
      </c>
      <c r="H1721" s="31">
        <v>-7600</v>
      </c>
      <c r="I1721" s="31">
        <v>-1216</v>
      </c>
      <c r="J1721" s="31">
        <v>-8816</v>
      </c>
      <c r="K1721" s="31">
        <v>-8816</v>
      </c>
      <c r="L1721" s="31">
        <v>8816</v>
      </c>
      <c r="M1721" s="31" t="s">
        <v>504</v>
      </c>
      <c r="N1721" s="31" t="s">
        <v>544</v>
      </c>
      <c r="P1721" s="65">
        <f t="shared" si="1016"/>
        <v>30</v>
      </c>
      <c r="Q1721" t="str">
        <f t="shared" si="1017"/>
        <v>Crédito</v>
      </c>
      <c r="R1721">
        <f t="shared" si="1018"/>
        <v>27</v>
      </c>
      <c r="S1721">
        <f t="shared" si="1019"/>
        <v>10</v>
      </c>
      <c r="T1721">
        <f t="shared" si="1020"/>
        <v>2025</v>
      </c>
      <c r="U1721">
        <f t="shared" si="1021"/>
        <v>27</v>
      </c>
      <c r="V1721">
        <f t="shared" si="1022"/>
        <v>9</v>
      </c>
      <c r="W1721">
        <f t="shared" si="1023"/>
        <v>2025</v>
      </c>
      <c r="X1721" s="59">
        <f t="shared" si="1024"/>
        <v>7600</v>
      </c>
      <c r="Y1721" s="59">
        <f t="shared" si="1025"/>
        <v>8816</v>
      </c>
      <c r="Z1721" t="str">
        <f t="shared" si="996"/>
        <v>Vencido</v>
      </c>
      <c r="AA1721" s="39">
        <v>46038</v>
      </c>
      <c r="AB1721" s="33">
        <f t="shared" si="1026"/>
        <v>1</v>
      </c>
      <c r="AC1721" s="33">
        <f t="shared" si="1027"/>
        <v>3</v>
      </c>
      <c r="AD1721" s="33">
        <f t="shared" si="997"/>
        <v>82</v>
      </c>
      <c r="AE1721" s="36">
        <f t="shared" si="998"/>
        <v>0</v>
      </c>
      <c r="AF1721" s="36">
        <f t="shared" si="999"/>
        <v>0</v>
      </c>
      <c r="AG1721" s="36">
        <f t="shared" si="1000"/>
        <v>7600</v>
      </c>
      <c r="AH1721" s="36">
        <f t="shared" si="1001"/>
        <v>0</v>
      </c>
    </row>
    <row r="1722" spans="1:34" x14ac:dyDescent="0.35">
      <c r="A1722" s="31" t="s">
        <v>950</v>
      </c>
      <c r="B1722" s="31" t="s">
        <v>951</v>
      </c>
      <c r="C1722" s="31" t="s">
        <v>920</v>
      </c>
      <c r="D1722" s="31" t="s">
        <v>952</v>
      </c>
      <c r="E1722" s="30">
        <v>45924</v>
      </c>
      <c r="F1722" s="30">
        <v>45954</v>
      </c>
      <c r="G1722" s="31" t="s">
        <v>395</v>
      </c>
      <c r="H1722" s="31">
        <v>-2499.98</v>
      </c>
      <c r="I1722" s="31"/>
      <c r="J1722" s="31">
        <v>-2499.98</v>
      </c>
      <c r="K1722" s="31">
        <v>-2499.98</v>
      </c>
      <c r="L1722" s="31">
        <v>2499.98</v>
      </c>
      <c r="M1722" s="31" t="s">
        <v>504</v>
      </c>
      <c r="N1722" s="31" t="s">
        <v>544</v>
      </c>
      <c r="P1722" s="65">
        <f t="shared" si="1016"/>
        <v>30</v>
      </c>
      <c r="Q1722" t="str">
        <f t="shared" si="1017"/>
        <v>Crédito</v>
      </c>
      <c r="R1722">
        <f t="shared" si="1018"/>
        <v>24</v>
      </c>
      <c r="S1722">
        <f t="shared" si="1019"/>
        <v>10</v>
      </c>
      <c r="T1722">
        <f t="shared" si="1020"/>
        <v>2025</v>
      </c>
      <c r="U1722">
        <f t="shared" si="1021"/>
        <v>24</v>
      </c>
      <c r="V1722">
        <f t="shared" si="1022"/>
        <v>9</v>
      </c>
      <c r="W1722">
        <f t="shared" si="1023"/>
        <v>2025</v>
      </c>
      <c r="X1722" s="59">
        <f t="shared" si="1024"/>
        <v>2499.98</v>
      </c>
      <c r="Y1722" s="59">
        <f t="shared" si="1025"/>
        <v>2499.98</v>
      </c>
      <c r="Z1722" t="str">
        <f t="shared" si="996"/>
        <v>Vencido</v>
      </c>
      <c r="AA1722" s="39">
        <v>46038</v>
      </c>
      <c r="AB1722" s="33">
        <f t="shared" si="1026"/>
        <v>1</v>
      </c>
      <c r="AC1722" s="33">
        <f t="shared" si="1027"/>
        <v>3</v>
      </c>
      <c r="AD1722" s="33">
        <f t="shared" si="997"/>
        <v>85</v>
      </c>
      <c r="AE1722" s="36">
        <f t="shared" si="998"/>
        <v>0</v>
      </c>
      <c r="AF1722" s="36">
        <f t="shared" si="999"/>
        <v>0</v>
      </c>
      <c r="AG1722" s="36">
        <f t="shared" si="1000"/>
        <v>2499.98</v>
      </c>
      <c r="AH1722" s="36">
        <f t="shared" si="1001"/>
        <v>0</v>
      </c>
    </row>
    <row r="1723" spans="1:34" x14ac:dyDescent="0.35">
      <c r="A1723" s="31" t="s">
        <v>938</v>
      </c>
      <c r="B1723" s="31" t="s">
        <v>939</v>
      </c>
      <c r="C1723" s="31" t="s">
        <v>545</v>
      </c>
      <c r="D1723" s="31" t="s">
        <v>940</v>
      </c>
      <c r="E1723" s="30">
        <v>45923</v>
      </c>
      <c r="F1723" s="30">
        <v>45953</v>
      </c>
      <c r="G1723" s="31" t="s">
        <v>401</v>
      </c>
      <c r="H1723" s="31">
        <v>-23857.03</v>
      </c>
      <c r="I1723" s="31">
        <v>-3817.12</v>
      </c>
      <c r="J1723" s="31">
        <v>-27674.15</v>
      </c>
      <c r="K1723" s="31">
        <v>-1503.36</v>
      </c>
      <c r="L1723" s="31">
        <v>1503.36</v>
      </c>
      <c r="M1723" s="31" t="s">
        <v>504</v>
      </c>
      <c r="N1723" s="31" t="s">
        <v>544</v>
      </c>
      <c r="P1723" s="65">
        <f t="shared" si="1016"/>
        <v>30</v>
      </c>
      <c r="Q1723" t="str">
        <f t="shared" si="1017"/>
        <v>Crédito</v>
      </c>
      <c r="R1723">
        <f t="shared" si="1018"/>
        <v>23</v>
      </c>
      <c r="S1723">
        <f t="shared" si="1019"/>
        <v>10</v>
      </c>
      <c r="T1723">
        <f t="shared" si="1020"/>
        <v>2025</v>
      </c>
      <c r="U1723">
        <f t="shared" si="1021"/>
        <v>23</v>
      </c>
      <c r="V1723">
        <f t="shared" si="1022"/>
        <v>9</v>
      </c>
      <c r="W1723">
        <f t="shared" si="1023"/>
        <v>2025</v>
      </c>
      <c r="X1723" s="59">
        <f t="shared" si="1024"/>
        <v>23857.03</v>
      </c>
      <c r="Y1723" s="59">
        <f t="shared" si="1025"/>
        <v>27674.15</v>
      </c>
      <c r="Z1723" t="str">
        <f t="shared" si="996"/>
        <v>Vencido</v>
      </c>
      <c r="AA1723" s="39">
        <v>46038</v>
      </c>
      <c r="AB1723" s="33">
        <f t="shared" si="1026"/>
        <v>1</v>
      </c>
      <c r="AC1723" s="33">
        <f t="shared" si="1027"/>
        <v>3</v>
      </c>
      <c r="AD1723" s="33">
        <f t="shared" si="997"/>
        <v>86</v>
      </c>
      <c r="AE1723" s="36">
        <f t="shared" si="998"/>
        <v>0</v>
      </c>
      <c r="AF1723" s="36">
        <f t="shared" si="999"/>
        <v>0</v>
      </c>
      <c r="AG1723" s="36">
        <f t="shared" si="1000"/>
        <v>23857.03</v>
      </c>
      <c r="AH1723" s="36">
        <f t="shared" si="1001"/>
        <v>0</v>
      </c>
    </row>
    <row r="1724" spans="1:34" x14ac:dyDescent="0.35">
      <c r="A1724" s="31" t="s">
        <v>927</v>
      </c>
      <c r="B1724" s="31" t="s">
        <v>928</v>
      </c>
      <c r="C1724" s="31" t="s">
        <v>545</v>
      </c>
      <c r="D1724" s="31" t="s">
        <v>929</v>
      </c>
      <c r="E1724" s="30">
        <v>45905</v>
      </c>
      <c r="F1724" s="30">
        <v>45935</v>
      </c>
      <c r="G1724" s="31" t="s">
        <v>401</v>
      </c>
      <c r="H1724" s="31">
        <v>-7240.47</v>
      </c>
      <c r="I1724" s="31">
        <v>-1158.48</v>
      </c>
      <c r="J1724" s="31">
        <v>-8398.9500000000007</v>
      </c>
      <c r="K1724" s="31">
        <v>-447.76</v>
      </c>
      <c r="L1724" s="31">
        <v>447.76</v>
      </c>
      <c r="M1724" s="31" t="s">
        <v>504</v>
      </c>
      <c r="N1724" s="31" t="s">
        <v>544</v>
      </c>
      <c r="P1724" s="65">
        <f t="shared" si="1016"/>
        <v>30</v>
      </c>
      <c r="Q1724" t="str">
        <f t="shared" si="1017"/>
        <v>Crédito</v>
      </c>
      <c r="R1724">
        <f t="shared" si="1018"/>
        <v>5</v>
      </c>
      <c r="S1724">
        <f t="shared" si="1019"/>
        <v>10</v>
      </c>
      <c r="T1724">
        <f t="shared" si="1020"/>
        <v>2025</v>
      </c>
      <c r="U1724">
        <f t="shared" si="1021"/>
        <v>5</v>
      </c>
      <c r="V1724">
        <f t="shared" si="1022"/>
        <v>9</v>
      </c>
      <c r="W1724">
        <f t="shared" si="1023"/>
        <v>2025</v>
      </c>
      <c r="X1724" s="59">
        <f t="shared" si="1024"/>
        <v>7240.47</v>
      </c>
      <c r="Y1724" s="59">
        <f t="shared" si="1025"/>
        <v>8398.9500000000007</v>
      </c>
      <c r="Z1724" t="str">
        <f t="shared" si="996"/>
        <v>Vencido</v>
      </c>
      <c r="AA1724" s="39">
        <v>46038</v>
      </c>
      <c r="AB1724" s="33">
        <f t="shared" si="1026"/>
        <v>1</v>
      </c>
      <c r="AC1724" s="33">
        <f t="shared" si="1027"/>
        <v>3</v>
      </c>
      <c r="AD1724" s="33">
        <f t="shared" si="997"/>
        <v>104</v>
      </c>
      <c r="AE1724" s="36">
        <f t="shared" si="998"/>
        <v>0</v>
      </c>
      <c r="AF1724" s="36">
        <f t="shared" si="999"/>
        <v>0</v>
      </c>
      <c r="AG1724" s="36">
        <f t="shared" si="1000"/>
        <v>7240.47</v>
      </c>
      <c r="AH1724" s="36">
        <f t="shared" si="1001"/>
        <v>0</v>
      </c>
    </row>
    <row r="1725" spans="1:34" x14ac:dyDescent="0.35">
      <c r="A1725" s="31" t="s">
        <v>930</v>
      </c>
      <c r="B1725" s="31" t="s">
        <v>928</v>
      </c>
      <c r="C1725" s="31" t="s">
        <v>545</v>
      </c>
      <c r="D1725" s="31" t="s">
        <v>931</v>
      </c>
      <c r="E1725" s="30">
        <v>45904</v>
      </c>
      <c r="F1725" s="30">
        <v>45934</v>
      </c>
      <c r="G1725" s="31" t="s">
        <v>401</v>
      </c>
      <c r="H1725" s="31">
        <v>-21639.89</v>
      </c>
      <c r="I1725" s="31">
        <v>-3462.38</v>
      </c>
      <c r="J1725" s="31">
        <v>-25102.27</v>
      </c>
      <c r="K1725" s="31">
        <v>-1343.28</v>
      </c>
      <c r="L1725" s="31">
        <v>1343.28</v>
      </c>
      <c r="M1725" s="31" t="s">
        <v>504</v>
      </c>
      <c r="N1725" s="31" t="s">
        <v>544</v>
      </c>
      <c r="P1725" s="65">
        <f t="shared" si="1016"/>
        <v>30</v>
      </c>
      <c r="Q1725" t="str">
        <f t="shared" si="1017"/>
        <v>Crédito</v>
      </c>
      <c r="R1725">
        <f t="shared" si="1018"/>
        <v>4</v>
      </c>
      <c r="S1725">
        <f t="shared" si="1019"/>
        <v>10</v>
      </c>
      <c r="T1725">
        <f t="shared" si="1020"/>
        <v>2025</v>
      </c>
      <c r="U1725">
        <f t="shared" si="1021"/>
        <v>4</v>
      </c>
      <c r="V1725">
        <f t="shared" si="1022"/>
        <v>9</v>
      </c>
      <c r="W1725">
        <f t="shared" si="1023"/>
        <v>2025</v>
      </c>
      <c r="X1725" s="59">
        <f t="shared" si="1024"/>
        <v>21639.89</v>
      </c>
      <c r="Y1725" s="59">
        <f t="shared" si="1025"/>
        <v>25102.27</v>
      </c>
      <c r="Z1725" t="str">
        <f t="shared" si="996"/>
        <v>Vencido</v>
      </c>
      <c r="AA1725" s="39">
        <v>46038</v>
      </c>
      <c r="AB1725" s="33">
        <f t="shared" si="1026"/>
        <v>1</v>
      </c>
      <c r="AC1725" s="33">
        <f t="shared" si="1027"/>
        <v>3</v>
      </c>
      <c r="AD1725" s="33">
        <f t="shared" si="997"/>
        <v>105</v>
      </c>
      <c r="AE1725" s="36">
        <f t="shared" si="998"/>
        <v>0</v>
      </c>
      <c r="AF1725" s="36">
        <f t="shared" si="999"/>
        <v>0</v>
      </c>
      <c r="AG1725" s="36">
        <f t="shared" si="1000"/>
        <v>21639.89</v>
      </c>
      <c r="AH1725" s="36">
        <f t="shared" si="1001"/>
        <v>0</v>
      </c>
    </row>
    <row r="1726" spans="1:34" x14ac:dyDescent="0.35">
      <c r="A1726" s="31" t="s">
        <v>932</v>
      </c>
      <c r="B1726" s="31" t="s">
        <v>933</v>
      </c>
      <c r="C1726" s="31" t="s">
        <v>920</v>
      </c>
      <c r="D1726" s="31" t="s">
        <v>934</v>
      </c>
      <c r="E1726" s="30">
        <v>45909</v>
      </c>
      <c r="F1726" s="30">
        <v>45939</v>
      </c>
      <c r="G1726" s="31" t="s">
        <v>395</v>
      </c>
      <c r="H1726" s="31">
        <v>-5000</v>
      </c>
      <c r="I1726" s="31"/>
      <c r="J1726" s="31">
        <v>-5000</v>
      </c>
      <c r="K1726" s="31">
        <v>-5000</v>
      </c>
      <c r="L1726" s="31">
        <v>5000</v>
      </c>
      <c r="M1726" s="31" t="s">
        <v>504</v>
      </c>
      <c r="N1726" s="31" t="s">
        <v>544</v>
      </c>
      <c r="P1726" s="65">
        <f t="shared" si="1016"/>
        <v>30</v>
      </c>
      <c r="Q1726" t="str">
        <f t="shared" si="1017"/>
        <v>Crédito</v>
      </c>
      <c r="R1726">
        <f t="shared" si="1018"/>
        <v>9</v>
      </c>
      <c r="S1726">
        <f t="shared" si="1019"/>
        <v>10</v>
      </c>
      <c r="T1726">
        <f t="shared" si="1020"/>
        <v>2025</v>
      </c>
      <c r="U1726">
        <f t="shared" si="1021"/>
        <v>9</v>
      </c>
      <c r="V1726">
        <f t="shared" si="1022"/>
        <v>9</v>
      </c>
      <c r="W1726">
        <f t="shared" si="1023"/>
        <v>2025</v>
      </c>
      <c r="X1726" s="59">
        <f t="shared" si="1024"/>
        <v>5000</v>
      </c>
      <c r="Y1726" s="59">
        <f t="shared" si="1025"/>
        <v>5000</v>
      </c>
      <c r="Z1726" t="str">
        <f t="shared" si="996"/>
        <v>Vencido</v>
      </c>
      <c r="AA1726" s="39">
        <v>46038</v>
      </c>
      <c r="AB1726" s="33">
        <f t="shared" si="1026"/>
        <v>1</v>
      </c>
      <c r="AC1726" s="33">
        <f t="shared" si="1027"/>
        <v>3</v>
      </c>
      <c r="AD1726" s="33">
        <f t="shared" si="997"/>
        <v>100</v>
      </c>
      <c r="AE1726" s="36">
        <f t="shared" si="998"/>
        <v>0</v>
      </c>
      <c r="AF1726" s="36">
        <f t="shared" si="999"/>
        <v>0</v>
      </c>
      <c r="AG1726" s="36">
        <f t="shared" si="1000"/>
        <v>5000</v>
      </c>
      <c r="AH1726" s="36">
        <f t="shared" si="1001"/>
        <v>0</v>
      </c>
    </row>
    <row r="1727" spans="1:34" x14ac:dyDescent="0.35">
      <c r="A1727" s="13" t="s">
        <v>923</v>
      </c>
      <c r="B1727" s="13" t="s">
        <v>924</v>
      </c>
      <c r="C1727" s="13" t="s">
        <v>545</v>
      </c>
      <c r="D1727" s="13" t="s">
        <v>925</v>
      </c>
      <c r="E1727" s="70">
        <v>45903</v>
      </c>
      <c r="F1727" s="70">
        <v>45933</v>
      </c>
      <c r="G1727" s="13" t="s">
        <v>401</v>
      </c>
      <c r="H1727" s="13">
        <v>-24244.53</v>
      </c>
      <c r="I1727" s="13">
        <v>-3879.12</v>
      </c>
      <c r="J1727" s="13">
        <v>-28123.65</v>
      </c>
      <c r="K1727" s="13">
        <v>-1503.36</v>
      </c>
      <c r="L1727" s="13">
        <v>1503.36</v>
      </c>
      <c r="M1727" s="13" t="s">
        <v>504</v>
      </c>
      <c r="N1727" s="31" t="s">
        <v>544</v>
      </c>
      <c r="P1727" s="65">
        <f t="shared" si="1016"/>
        <v>30</v>
      </c>
      <c r="Q1727" t="str">
        <f t="shared" si="1017"/>
        <v>Crédito</v>
      </c>
      <c r="R1727">
        <f t="shared" si="1018"/>
        <v>3</v>
      </c>
      <c r="S1727">
        <f t="shared" si="1019"/>
        <v>10</v>
      </c>
      <c r="T1727">
        <f t="shared" si="1020"/>
        <v>2025</v>
      </c>
      <c r="U1727">
        <f t="shared" si="1021"/>
        <v>3</v>
      </c>
      <c r="V1727">
        <f t="shared" si="1022"/>
        <v>9</v>
      </c>
      <c r="W1727">
        <f t="shared" si="1023"/>
        <v>2025</v>
      </c>
      <c r="X1727" s="59">
        <f t="shared" si="1024"/>
        <v>24244.53</v>
      </c>
      <c r="Y1727" s="59">
        <f t="shared" si="1025"/>
        <v>28123.65</v>
      </c>
      <c r="Z1727" t="str">
        <f t="shared" si="996"/>
        <v>Vencido</v>
      </c>
      <c r="AA1727" s="39">
        <v>46038</v>
      </c>
      <c r="AB1727" s="33">
        <f t="shared" si="1026"/>
        <v>1</v>
      </c>
      <c r="AC1727" s="33">
        <f t="shared" si="1027"/>
        <v>3</v>
      </c>
      <c r="AD1727" s="33">
        <f t="shared" si="997"/>
        <v>106</v>
      </c>
      <c r="AE1727" s="36">
        <f t="shared" si="998"/>
        <v>0</v>
      </c>
      <c r="AF1727" s="36">
        <f t="shared" si="999"/>
        <v>0</v>
      </c>
      <c r="AG1727" s="36">
        <f t="shared" si="1000"/>
        <v>24244.53</v>
      </c>
      <c r="AH1727" s="36">
        <f t="shared" si="1001"/>
        <v>0</v>
      </c>
    </row>
    <row r="1728" spans="1:34" x14ac:dyDescent="0.35">
      <c r="A1728" s="13" t="s">
        <v>905</v>
      </c>
      <c r="B1728" s="13" t="s">
        <v>906</v>
      </c>
      <c r="C1728" s="13" t="s">
        <v>545</v>
      </c>
      <c r="D1728" s="13" t="s">
        <v>907</v>
      </c>
      <c r="E1728" s="70">
        <v>45888</v>
      </c>
      <c r="F1728" s="70">
        <v>45918</v>
      </c>
      <c r="G1728" s="13" t="s">
        <v>395</v>
      </c>
      <c r="H1728" s="13">
        <v>-12600</v>
      </c>
      <c r="I1728" s="13">
        <v>-2016</v>
      </c>
      <c r="J1728" s="13">
        <v>-14616</v>
      </c>
      <c r="K1728" s="13">
        <v>-14616</v>
      </c>
      <c r="L1728" s="13">
        <v>14616</v>
      </c>
      <c r="M1728" s="13" t="s">
        <v>504</v>
      </c>
      <c r="N1728" s="31" t="s">
        <v>544</v>
      </c>
      <c r="P1728" s="65">
        <f t="shared" si="1016"/>
        <v>30</v>
      </c>
      <c r="Q1728" t="str">
        <f t="shared" si="1017"/>
        <v>Crédito</v>
      </c>
      <c r="R1728">
        <f t="shared" si="1018"/>
        <v>18</v>
      </c>
      <c r="S1728">
        <f t="shared" si="1019"/>
        <v>9</v>
      </c>
      <c r="T1728">
        <f t="shared" si="1020"/>
        <v>2025</v>
      </c>
      <c r="U1728">
        <f t="shared" si="1021"/>
        <v>19</v>
      </c>
      <c r="V1728">
        <f t="shared" si="1022"/>
        <v>8</v>
      </c>
      <c r="W1728">
        <f t="shared" si="1023"/>
        <v>2025</v>
      </c>
      <c r="X1728" s="59">
        <f t="shared" si="1024"/>
        <v>12600</v>
      </c>
      <c r="Y1728" s="59">
        <f t="shared" si="1025"/>
        <v>14616</v>
      </c>
      <c r="Z1728" t="str">
        <f t="shared" si="996"/>
        <v>Vencido</v>
      </c>
      <c r="AA1728" s="39">
        <v>46038</v>
      </c>
      <c r="AB1728" s="33">
        <f t="shared" si="1026"/>
        <v>1</v>
      </c>
      <c r="AC1728" s="33">
        <f t="shared" si="1027"/>
        <v>3</v>
      </c>
      <c r="AD1728" s="33">
        <f t="shared" si="997"/>
        <v>121</v>
      </c>
      <c r="AE1728" s="36">
        <f t="shared" si="998"/>
        <v>0</v>
      </c>
      <c r="AF1728" s="36">
        <f t="shared" si="999"/>
        <v>0</v>
      </c>
      <c r="AG1728" s="36">
        <f t="shared" si="1000"/>
        <v>12600</v>
      </c>
      <c r="AH1728" s="36">
        <f t="shared" si="1001"/>
        <v>0</v>
      </c>
    </row>
    <row r="1729" spans="1:34" x14ac:dyDescent="0.35">
      <c r="A1729" s="13" t="s">
        <v>908</v>
      </c>
      <c r="B1729" s="13" t="s">
        <v>909</v>
      </c>
      <c r="C1729" s="13" t="s">
        <v>545</v>
      </c>
      <c r="D1729" s="13" t="s">
        <v>910</v>
      </c>
      <c r="E1729" s="70">
        <v>45888</v>
      </c>
      <c r="F1729" s="70">
        <v>45918</v>
      </c>
      <c r="G1729" s="13" t="s">
        <v>395</v>
      </c>
      <c r="H1729" s="13">
        <v>-21000</v>
      </c>
      <c r="I1729" s="13">
        <v>-3360</v>
      </c>
      <c r="J1729" s="13">
        <v>-24360</v>
      </c>
      <c r="K1729" s="13">
        <v>-24360</v>
      </c>
      <c r="L1729" s="13">
        <v>24360</v>
      </c>
      <c r="M1729" s="13" t="s">
        <v>504</v>
      </c>
      <c r="N1729" s="31" t="s">
        <v>544</v>
      </c>
      <c r="P1729" s="65">
        <f t="shared" si="1016"/>
        <v>30</v>
      </c>
      <c r="Q1729" t="str">
        <f t="shared" si="1017"/>
        <v>Crédito</v>
      </c>
      <c r="R1729">
        <f t="shared" si="1018"/>
        <v>18</v>
      </c>
      <c r="S1729">
        <f t="shared" si="1019"/>
        <v>9</v>
      </c>
      <c r="T1729">
        <f t="shared" si="1020"/>
        <v>2025</v>
      </c>
      <c r="U1729">
        <f t="shared" si="1021"/>
        <v>19</v>
      </c>
      <c r="V1729">
        <f t="shared" si="1022"/>
        <v>8</v>
      </c>
      <c r="W1729">
        <f t="shared" si="1023"/>
        <v>2025</v>
      </c>
      <c r="X1729" s="59">
        <f t="shared" si="1024"/>
        <v>21000</v>
      </c>
      <c r="Y1729" s="59">
        <f t="shared" si="1025"/>
        <v>24360</v>
      </c>
      <c r="Z1729" t="str">
        <f t="shared" si="996"/>
        <v>Vencido</v>
      </c>
      <c r="AA1729" s="39">
        <v>46038</v>
      </c>
      <c r="AB1729" s="33">
        <f t="shared" si="1026"/>
        <v>1</v>
      </c>
      <c r="AC1729" s="33">
        <f t="shared" si="1027"/>
        <v>3</v>
      </c>
      <c r="AD1729" s="33">
        <f t="shared" si="997"/>
        <v>121</v>
      </c>
      <c r="AE1729" s="36">
        <f t="shared" si="998"/>
        <v>0</v>
      </c>
      <c r="AF1729" s="36">
        <f t="shared" si="999"/>
        <v>0</v>
      </c>
      <c r="AG1729" s="36">
        <f t="shared" si="1000"/>
        <v>21000</v>
      </c>
      <c r="AH1729" s="36">
        <f t="shared" si="1001"/>
        <v>0</v>
      </c>
    </row>
    <row r="1730" spans="1:34" x14ac:dyDescent="0.35">
      <c r="A1730" s="13" t="s">
        <v>911</v>
      </c>
      <c r="B1730" s="13" t="s">
        <v>912</v>
      </c>
      <c r="C1730" s="13" t="s">
        <v>545</v>
      </c>
      <c r="D1730" s="13" t="s">
        <v>913</v>
      </c>
      <c r="E1730" s="70">
        <v>45881</v>
      </c>
      <c r="F1730" s="70">
        <v>45911</v>
      </c>
      <c r="G1730" s="13" t="s">
        <v>395</v>
      </c>
      <c r="H1730" s="13">
        <v>-7600</v>
      </c>
      <c r="I1730" s="13">
        <v>-1216</v>
      </c>
      <c r="J1730" s="13">
        <v>-8816</v>
      </c>
      <c r="K1730" s="13">
        <v>-8816</v>
      </c>
      <c r="L1730" s="13">
        <v>8816</v>
      </c>
      <c r="M1730" s="13" t="s">
        <v>504</v>
      </c>
      <c r="N1730" s="31" t="s">
        <v>544</v>
      </c>
      <c r="P1730" s="65">
        <f t="shared" si="1016"/>
        <v>30</v>
      </c>
      <c r="Q1730" t="str">
        <f t="shared" si="1017"/>
        <v>Crédito</v>
      </c>
      <c r="R1730">
        <f t="shared" si="1018"/>
        <v>11</v>
      </c>
      <c r="S1730">
        <f t="shared" si="1019"/>
        <v>9</v>
      </c>
      <c r="T1730">
        <f t="shared" si="1020"/>
        <v>2025</v>
      </c>
      <c r="U1730">
        <f t="shared" si="1021"/>
        <v>12</v>
      </c>
      <c r="V1730">
        <f t="shared" si="1022"/>
        <v>8</v>
      </c>
      <c r="W1730">
        <f t="shared" si="1023"/>
        <v>2025</v>
      </c>
      <c r="X1730" s="59">
        <f t="shared" si="1024"/>
        <v>7600</v>
      </c>
      <c r="Y1730" s="59">
        <f t="shared" si="1025"/>
        <v>8816</v>
      </c>
      <c r="Z1730" t="str">
        <f t="shared" si="996"/>
        <v>Vencido</v>
      </c>
      <c r="AA1730" s="39">
        <v>46038</v>
      </c>
      <c r="AB1730" s="33">
        <f t="shared" si="1026"/>
        <v>1</v>
      </c>
      <c r="AC1730" s="33">
        <f t="shared" si="1027"/>
        <v>3</v>
      </c>
      <c r="AD1730" s="33">
        <f t="shared" si="997"/>
        <v>128</v>
      </c>
      <c r="AE1730" s="36">
        <f t="shared" si="998"/>
        <v>0</v>
      </c>
      <c r="AF1730" s="36">
        <f t="shared" si="999"/>
        <v>0</v>
      </c>
      <c r="AG1730" s="36">
        <f t="shared" si="1000"/>
        <v>7600</v>
      </c>
      <c r="AH1730" s="36">
        <f t="shared" si="1001"/>
        <v>0</v>
      </c>
    </row>
    <row r="1731" spans="1:34" x14ac:dyDescent="0.35">
      <c r="A1731" s="13" t="s">
        <v>914</v>
      </c>
      <c r="B1731" s="13" t="s">
        <v>915</v>
      </c>
      <c r="C1731" s="13" t="s">
        <v>545</v>
      </c>
      <c r="D1731" s="13" t="s">
        <v>916</v>
      </c>
      <c r="E1731" s="70">
        <v>45883</v>
      </c>
      <c r="F1731" s="70">
        <v>45913</v>
      </c>
      <c r="G1731" s="13" t="s">
        <v>401</v>
      </c>
      <c r="H1731" s="13">
        <v>-7416.85</v>
      </c>
      <c r="I1731" s="13">
        <v>-1186.7</v>
      </c>
      <c r="J1731" s="13">
        <v>-8603.5499999999993</v>
      </c>
      <c r="K1731" s="13">
        <v>-461.68</v>
      </c>
      <c r="L1731" s="13">
        <v>461.68</v>
      </c>
      <c r="M1731" s="13" t="s">
        <v>504</v>
      </c>
      <c r="N1731" s="31" t="s">
        <v>544</v>
      </c>
      <c r="P1731" s="65">
        <f t="shared" si="1016"/>
        <v>30</v>
      </c>
      <c r="Q1731" t="str">
        <f t="shared" si="1017"/>
        <v>Crédito</v>
      </c>
      <c r="R1731">
        <f t="shared" si="1018"/>
        <v>13</v>
      </c>
      <c r="S1731">
        <f t="shared" si="1019"/>
        <v>9</v>
      </c>
      <c r="T1731">
        <f t="shared" si="1020"/>
        <v>2025</v>
      </c>
      <c r="U1731">
        <f t="shared" si="1021"/>
        <v>14</v>
      </c>
      <c r="V1731">
        <f t="shared" si="1022"/>
        <v>8</v>
      </c>
      <c r="W1731">
        <f t="shared" si="1023"/>
        <v>2025</v>
      </c>
      <c r="X1731" s="59">
        <f t="shared" si="1024"/>
        <v>7416.85</v>
      </c>
      <c r="Y1731" s="59">
        <f t="shared" si="1025"/>
        <v>8603.5499999999993</v>
      </c>
      <c r="Z1731" t="str">
        <f t="shared" si="996"/>
        <v>Vencido</v>
      </c>
      <c r="AA1731" s="39">
        <v>46038</v>
      </c>
      <c r="AB1731" s="33">
        <f t="shared" si="1026"/>
        <v>1</v>
      </c>
      <c r="AC1731" s="33">
        <f t="shared" si="1027"/>
        <v>3</v>
      </c>
      <c r="AD1731" s="33">
        <f t="shared" si="997"/>
        <v>126</v>
      </c>
      <c r="AE1731" s="36">
        <f t="shared" si="998"/>
        <v>0</v>
      </c>
      <c r="AF1731" s="36">
        <f t="shared" si="999"/>
        <v>0</v>
      </c>
      <c r="AG1731" s="36">
        <f t="shared" si="1000"/>
        <v>7416.85</v>
      </c>
      <c r="AH1731" s="36">
        <f t="shared" si="1001"/>
        <v>0</v>
      </c>
    </row>
    <row r="1732" spans="1:34" x14ac:dyDescent="0.35">
      <c r="A1732" s="13" t="s">
        <v>917</v>
      </c>
      <c r="B1732" s="13" t="s">
        <v>918</v>
      </c>
      <c r="C1732" s="13" t="s">
        <v>545</v>
      </c>
      <c r="D1732" s="13" t="s">
        <v>919</v>
      </c>
      <c r="E1732" s="70">
        <v>45883</v>
      </c>
      <c r="F1732" s="70">
        <v>45913</v>
      </c>
      <c r="G1732" s="13" t="s">
        <v>395</v>
      </c>
      <c r="H1732" s="13">
        <v>-11220</v>
      </c>
      <c r="I1732" s="13">
        <v>-1795.2</v>
      </c>
      <c r="J1732" s="13">
        <v>-13015.2</v>
      </c>
      <c r="K1732" s="13">
        <v>-13015.2</v>
      </c>
      <c r="L1732" s="13">
        <v>13015.2</v>
      </c>
      <c r="M1732" s="13" t="s">
        <v>504</v>
      </c>
      <c r="N1732" s="31" t="s">
        <v>544</v>
      </c>
      <c r="P1732" s="65">
        <f t="shared" si="1016"/>
        <v>30</v>
      </c>
      <c r="Q1732" t="str">
        <f t="shared" si="1017"/>
        <v>Crédito</v>
      </c>
      <c r="R1732">
        <f t="shared" si="1018"/>
        <v>13</v>
      </c>
      <c r="S1732">
        <f t="shared" si="1019"/>
        <v>9</v>
      </c>
      <c r="T1732">
        <f t="shared" si="1020"/>
        <v>2025</v>
      </c>
      <c r="U1732">
        <f t="shared" si="1021"/>
        <v>14</v>
      </c>
      <c r="V1732">
        <f t="shared" si="1022"/>
        <v>8</v>
      </c>
      <c r="W1732">
        <f t="shared" si="1023"/>
        <v>2025</v>
      </c>
      <c r="X1732" s="59">
        <f t="shared" si="1024"/>
        <v>11220</v>
      </c>
      <c r="Y1732" s="59">
        <f t="shared" si="1025"/>
        <v>13015.2</v>
      </c>
      <c r="Z1732" t="str">
        <f t="shared" si="996"/>
        <v>Vencido</v>
      </c>
      <c r="AA1732" s="39">
        <v>46038</v>
      </c>
      <c r="AB1732" s="33">
        <f t="shared" si="1026"/>
        <v>1</v>
      </c>
      <c r="AC1732" s="33">
        <f t="shared" si="1027"/>
        <v>3</v>
      </c>
      <c r="AD1732" s="33">
        <f t="shared" si="997"/>
        <v>126</v>
      </c>
      <c r="AE1732" s="36">
        <f t="shared" si="998"/>
        <v>0</v>
      </c>
      <c r="AF1732" s="36">
        <f t="shared" si="999"/>
        <v>0</v>
      </c>
      <c r="AG1732" s="36">
        <f t="shared" si="1000"/>
        <v>11220</v>
      </c>
      <c r="AH1732" s="36">
        <f t="shared" si="1001"/>
        <v>0</v>
      </c>
    </row>
    <row r="1733" spans="1:34" x14ac:dyDescent="0.35">
      <c r="A1733" s="31" t="s">
        <v>891</v>
      </c>
      <c r="B1733" s="31" t="s">
        <v>892</v>
      </c>
      <c r="C1733" s="31" t="s">
        <v>406</v>
      </c>
      <c r="D1733" s="31" t="s">
        <v>893</v>
      </c>
      <c r="E1733" s="30">
        <v>45882</v>
      </c>
      <c r="F1733" s="30">
        <v>45912</v>
      </c>
      <c r="G1733" s="31" t="s">
        <v>395</v>
      </c>
      <c r="H1733" s="31">
        <v>-12540</v>
      </c>
      <c r="I1733" s="31">
        <v>-1849.65</v>
      </c>
      <c r="J1733" s="31">
        <v>-14389.65</v>
      </c>
      <c r="K1733" s="31">
        <v>-14389.65</v>
      </c>
      <c r="L1733" s="31">
        <v>14389.65</v>
      </c>
      <c r="M1733" s="31" t="s">
        <v>504</v>
      </c>
      <c r="N1733" s="31" t="s">
        <v>544</v>
      </c>
      <c r="P1733" s="65">
        <f t="shared" si="1016"/>
        <v>30</v>
      </c>
      <c r="Q1733" t="str">
        <f t="shared" si="1017"/>
        <v>Crédito</v>
      </c>
      <c r="R1733">
        <f t="shared" si="1018"/>
        <v>12</v>
      </c>
      <c r="S1733">
        <f t="shared" si="1019"/>
        <v>9</v>
      </c>
      <c r="T1733">
        <f t="shared" si="1020"/>
        <v>2025</v>
      </c>
      <c r="U1733">
        <f t="shared" si="1021"/>
        <v>13</v>
      </c>
      <c r="V1733">
        <f t="shared" si="1022"/>
        <v>8</v>
      </c>
      <c r="W1733">
        <f t="shared" si="1023"/>
        <v>2025</v>
      </c>
      <c r="X1733" s="59">
        <f t="shared" si="1024"/>
        <v>12540</v>
      </c>
      <c r="Y1733" s="59">
        <f t="shared" si="1025"/>
        <v>14389.65</v>
      </c>
      <c r="Z1733" t="str">
        <f t="shared" ref="Z1733:Z1796" si="1028">IF(F1733&gt;AA1733,"Vigente","Vencido")</f>
        <v>Vencido</v>
      </c>
      <c r="AA1733" s="39">
        <v>46038</v>
      </c>
      <c r="AB1733" s="33">
        <f t="shared" si="1026"/>
        <v>1</v>
      </c>
      <c r="AC1733" s="33">
        <f t="shared" si="1027"/>
        <v>3</v>
      </c>
      <c r="AD1733" s="33">
        <f t="shared" ref="AD1733:AD1796" si="1029">IF(Z1733="Vencido",AA1733-F1733+1,0)</f>
        <v>127</v>
      </c>
      <c r="AE1733" s="36">
        <f t="shared" ref="AE1733:AE1796" si="1030">IF(AD1733&gt;0,IF(AD1733&lt;31,X1733,0),0)</f>
        <v>0</v>
      </c>
      <c r="AF1733" s="36">
        <f t="shared" ref="AF1733:AF1796" si="1031">IF(AD1733&gt;30,IF(AD1733&lt;61,X1733,0),0)</f>
        <v>0</v>
      </c>
      <c r="AG1733" s="36">
        <f t="shared" ref="AG1733:AG1796" si="1032">IF(AD1733&gt;60,X1733,0)</f>
        <v>12540</v>
      </c>
      <c r="AH1733" s="36">
        <f t="shared" ref="AH1733:AH1796" si="1033">IF(Z1733="Vigente",X1733,0)</f>
        <v>0</v>
      </c>
    </row>
    <row r="1734" spans="1:34" x14ac:dyDescent="0.35">
      <c r="A1734" s="31" t="s">
        <v>894</v>
      </c>
      <c r="B1734" s="31" t="s">
        <v>895</v>
      </c>
      <c r="C1734" s="31" t="s">
        <v>545</v>
      </c>
      <c r="D1734" s="31" t="s">
        <v>896</v>
      </c>
      <c r="E1734" s="30">
        <v>45875</v>
      </c>
      <c r="F1734" s="30">
        <v>45905</v>
      </c>
      <c r="G1734" s="31" t="s">
        <v>395</v>
      </c>
      <c r="H1734" s="31">
        <v>-14985</v>
      </c>
      <c r="I1734" s="31">
        <v>-2397.6</v>
      </c>
      <c r="J1734" s="31">
        <v>-17382.599999999999</v>
      </c>
      <c r="K1734" s="31">
        <v>-17382.599999999999</v>
      </c>
      <c r="L1734" s="31">
        <v>17382.599999999999</v>
      </c>
      <c r="M1734" s="31" t="s">
        <v>504</v>
      </c>
      <c r="N1734" s="31" t="s">
        <v>544</v>
      </c>
      <c r="P1734" s="65">
        <f t="shared" si="1016"/>
        <v>30</v>
      </c>
      <c r="Q1734" t="str">
        <f t="shared" si="1017"/>
        <v>Crédito</v>
      </c>
      <c r="R1734">
        <f t="shared" si="1018"/>
        <v>5</v>
      </c>
      <c r="S1734">
        <f t="shared" si="1019"/>
        <v>9</v>
      </c>
      <c r="T1734">
        <f t="shared" si="1020"/>
        <v>2025</v>
      </c>
      <c r="U1734">
        <f t="shared" si="1021"/>
        <v>6</v>
      </c>
      <c r="V1734">
        <f t="shared" si="1022"/>
        <v>8</v>
      </c>
      <c r="W1734">
        <f t="shared" si="1023"/>
        <v>2025</v>
      </c>
      <c r="X1734" s="59">
        <f t="shared" si="1024"/>
        <v>14985</v>
      </c>
      <c r="Y1734" s="59">
        <f t="shared" si="1025"/>
        <v>17382.599999999999</v>
      </c>
      <c r="Z1734" t="str">
        <f t="shared" si="1028"/>
        <v>Vencido</v>
      </c>
      <c r="AA1734" s="39">
        <v>46038</v>
      </c>
      <c r="AB1734" s="33">
        <f t="shared" si="1026"/>
        <v>1</v>
      </c>
      <c r="AC1734" s="33">
        <f t="shared" si="1027"/>
        <v>3</v>
      </c>
      <c r="AD1734" s="33">
        <f t="shared" si="1029"/>
        <v>134</v>
      </c>
      <c r="AE1734" s="36">
        <f t="shared" si="1030"/>
        <v>0</v>
      </c>
      <c r="AF1734" s="36">
        <f t="shared" si="1031"/>
        <v>0</v>
      </c>
      <c r="AG1734" s="36">
        <f t="shared" si="1032"/>
        <v>14985</v>
      </c>
      <c r="AH1734" s="36">
        <f t="shared" si="1033"/>
        <v>0</v>
      </c>
    </row>
    <row r="1735" spans="1:34" x14ac:dyDescent="0.35">
      <c r="A1735" s="31" t="s">
        <v>897</v>
      </c>
      <c r="B1735" s="31" t="s">
        <v>898</v>
      </c>
      <c r="C1735" s="31" t="s">
        <v>545</v>
      </c>
      <c r="D1735" s="31" t="s">
        <v>899</v>
      </c>
      <c r="E1735" s="30">
        <v>45876</v>
      </c>
      <c r="F1735" s="30">
        <v>45906</v>
      </c>
      <c r="G1735" s="31" t="s">
        <v>395</v>
      </c>
      <c r="H1735" s="31">
        <v>-26500</v>
      </c>
      <c r="I1735" s="31">
        <v>-4240</v>
      </c>
      <c r="J1735" s="31">
        <v>-30740</v>
      </c>
      <c r="K1735" s="31">
        <v>-30740</v>
      </c>
      <c r="L1735" s="31">
        <v>30740</v>
      </c>
      <c r="M1735" s="31" t="s">
        <v>504</v>
      </c>
      <c r="N1735" s="31" t="s">
        <v>544</v>
      </c>
      <c r="P1735" s="65">
        <f t="shared" si="1016"/>
        <v>30</v>
      </c>
      <c r="Q1735" t="str">
        <f t="shared" si="1017"/>
        <v>Crédito</v>
      </c>
      <c r="R1735">
        <f t="shared" si="1018"/>
        <v>6</v>
      </c>
      <c r="S1735">
        <f t="shared" si="1019"/>
        <v>9</v>
      </c>
      <c r="T1735">
        <f t="shared" si="1020"/>
        <v>2025</v>
      </c>
      <c r="U1735">
        <f t="shared" si="1021"/>
        <v>7</v>
      </c>
      <c r="V1735">
        <f t="shared" si="1022"/>
        <v>8</v>
      </c>
      <c r="W1735">
        <f t="shared" si="1023"/>
        <v>2025</v>
      </c>
      <c r="X1735" s="59">
        <f t="shared" si="1024"/>
        <v>26500</v>
      </c>
      <c r="Y1735" s="59">
        <f t="shared" si="1025"/>
        <v>30740</v>
      </c>
      <c r="Z1735" t="str">
        <f t="shared" si="1028"/>
        <v>Vencido</v>
      </c>
      <c r="AA1735" s="39">
        <v>46038</v>
      </c>
      <c r="AB1735" s="33">
        <f t="shared" si="1026"/>
        <v>1</v>
      </c>
      <c r="AC1735" s="33">
        <f t="shared" si="1027"/>
        <v>3</v>
      </c>
      <c r="AD1735" s="33">
        <f t="shared" si="1029"/>
        <v>133</v>
      </c>
      <c r="AE1735" s="36">
        <f t="shared" si="1030"/>
        <v>0</v>
      </c>
      <c r="AF1735" s="36">
        <f t="shared" si="1031"/>
        <v>0</v>
      </c>
      <c r="AG1735" s="36">
        <f t="shared" si="1032"/>
        <v>26500</v>
      </c>
      <c r="AH1735" s="36">
        <f t="shared" si="1033"/>
        <v>0</v>
      </c>
    </row>
    <row r="1736" spans="1:34" x14ac:dyDescent="0.35">
      <c r="A1736" s="31" t="s">
        <v>900</v>
      </c>
      <c r="B1736" s="31" t="s">
        <v>901</v>
      </c>
      <c r="C1736" s="31" t="s">
        <v>545</v>
      </c>
      <c r="D1736" s="31" t="s">
        <v>902</v>
      </c>
      <c r="E1736" s="30">
        <v>45876</v>
      </c>
      <c r="F1736" s="30">
        <v>45906</v>
      </c>
      <c r="G1736" s="31" t="s">
        <v>401</v>
      </c>
      <c r="H1736" s="31">
        <v>-17751.36</v>
      </c>
      <c r="I1736" s="31">
        <v>-2840.22</v>
      </c>
      <c r="J1736" s="31">
        <v>-20591.580000000002</v>
      </c>
      <c r="K1736" s="31">
        <v>-1105.93</v>
      </c>
      <c r="L1736" s="31">
        <v>1105.93</v>
      </c>
      <c r="M1736" s="31" t="s">
        <v>504</v>
      </c>
      <c r="N1736" s="31" t="s">
        <v>544</v>
      </c>
      <c r="P1736" s="65">
        <f t="shared" si="1016"/>
        <v>30</v>
      </c>
      <c r="Q1736" t="str">
        <f t="shared" si="1017"/>
        <v>Crédito</v>
      </c>
      <c r="R1736">
        <f t="shared" si="1018"/>
        <v>6</v>
      </c>
      <c r="S1736">
        <f t="shared" si="1019"/>
        <v>9</v>
      </c>
      <c r="T1736">
        <f t="shared" si="1020"/>
        <v>2025</v>
      </c>
      <c r="U1736">
        <f t="shared" si="1021"/>
        <v>7</v>
      </c>
      <c r="V1736">
        <f t="shared" si="1022"/>
        <v>8</v>
      </c>
      <c r="W1736">
        <f t="shared" si="1023"/>
        <v>2025</v>
      </c>
      <c r="X1736" s="59">
        <f t="shared" si="1024"/>
        <v>17751.36</v>
      </c>
      <c r="Y1736" s="59">
        <f t="shared" si="1025"/>
        <v>20591.580000000002</v>
      </c>
      <c r="Z1736" t="str">
        <f t="shared" si="1028"/>
        <v>Vencido</v>
      </c>
      <c r="AA1736" s="39">
        <v>46038</v>
      </c>
      <c r="AB1736" s="33">
        <f t="shared" si="1026"/>
        <v>1</v>
      </c>
      <c r="AC1736" s="33">
        <f t="shared" si="1027"/>
        <v>3</v>
      </c>
      <c r="AD1736" s="33">
        <f t="shared" si="1029"/>
        <v>133</v>
      </c>
      <c r="AE1736" s="36">
        <f t="shared" si="1030"/>
        <v>0</v>
      </c>
      <c r="AF1736" s="36">
        <f t="shared" si="1031"/>
        <v>0</v>
      </c>
      <c r="AG1736" s="36">
        <f t="shared" si="1032"/>
        <v>17751.36</v>
      </c>
      <c r="AH1736" s="36">
        <f t="shared" si="1033"/>
        <v>0</v>
      </c>
    </row>
    <row r="1737" spans="1:34" x14ac:dyDescent="0.35">
      <c r="A1737" s="13" t="s">
        <v>887</v>
      </c>
      <c r="B1737" s="13" t="s">
        <v>888</v>
      </c>
      <c r="C1737" s="13" t="s">
        <v>545</v>
      </c>
      <c r="D1737" s="13" t="s">
        <v>889</v>
      </c>
      <c r="E1737" s="70">
        <v>45868</v>
      </c>
      <c r="F1737" s="70">
        <v>45898</v>
      </c>
      <c r="G1737" s="13" t="s">
        <v>395</v>
      </c>
      <c r="H1737" s="13">
        <v>-42400</v>
      </c>
      <c r="I1737" s="13">
        <v>-6784</v>
      </c>
      <c r="J1737" s="13">
        <v>-49184</v>
      </c>
      <c r="K1737" s="13">
        <v>-49184</v>
      </c>
      <c r="L1737" s="13">
        <v>49184</v>
      </c>
      <c r="M1737" s="13" t="s">
        <v>504</v>
      </c>
      <c r="N1737" s="31" t="s">
        <v>544</v>
      </c>
      <c r="P1737" s="65">
        <f t="shared" si="1016"/>
        <v>30</v>
      </c>
      <c r="Q1737" t="str">
        <f t="shared" si="1017"/>
        <v>Crédito</v>
      </c>
      <c r="R1737">
        <f t="shared" si="1018"/>
        <v>29</v>
      </c>
      <c r="S1737">
        <f t="shared" si="1019"/>
        <v>8</v>
      </c>
      <c r="T1737">
        <f t="shared" si="1020"/>
        <v>2025</v>
      </c>
      <c r="U1737">
        <f t="shared" si="1021"/>
        <v>30</v>
      </c>
      <c r="V1737">
        <f t="shared" si="1022"/>
        <v>7</v>
      </c>
      <c r="W1737">
        <f t="shared" si="1023"/>
        <v>2025</v>
      </c>
      <c r="X1737" s="59">
        <f t="shared" si="1024"/>
        <v>42400</v>
      </c>
      <c r="Y1737" s="59">
        <f t="shared" si="1025"/>
        <v>49184</v>
      </c>
      <c r="Z1737" t="str">
        <f t="shared" si="1028"/>
        <v>Vencido</v>
      </c>
      <c r="AA1737" s="39">
        <v>46038</v>
      </c>
      <c r="AB1737" s="33">
        <f t="shared" si="1026"/>
        <v>1</v>
      </c>
      <c r="AC1737" s="33">
        <f t="shared" si="1027"/>
        <v>3</v>
      </c>
      <c r="AD1737" s="33">
        <f t="shared" si="1029"/>
        <v>141</v>
      </c>
      <c r="AE1737" s="36">
        <f t="shared" si="1030"/>
        <v>0</v>
      </c>
      <c r="AF1737" s="36">
        <f t="shared" si="1031"/>
        <v>0</v>
      </c>
      <c r="AG1737" s="36">
        <f t="shared" si="1032"/>
        <v>42400</v>
      </c>
      <c r="AH1737" s="36">
        <f t="shared" si="1033"/>
        <v>0</v>
      </c>
    </row>
    <row r="1738" spans="1:34" x14ac:dyDescent="0.35">
      <c r="A1738" s="31" t="s">
        <v>881</v>
      </c>
      <c r="B1738" s="31" t="s">
        <v>882</v>
      </c>
      <c r="C1738" s="31" t="s">
        <v>805</v>
      </c>
      <c r="D1738" s="31" t="s">
        <v>883</v>
      </c>
      <c r="E1738" s="30">
        <v>45862</v>
      </c>
      <c r="F1738" s="30">
        <v>45922</v>
      </c>
      <c r="G1738" s="31" t="s">
        <v>401</v>
      </c>
      <c r="H1738" s="31">
        <v>-1103265.8999999999</v>
      </c>
      <c r="I1738" s="31">
        <v>-176522.54</v>
      </c>
      <c r="J1738" s="31">
        <v>-1279788.44</v>
      </c>
      <c r="K1738" s="31">
        <v>-68904</v>
      </c>
      <c r="L1738" s="31">
        <v>68904</v>
      </c>
      <c r="M1738" s="31" t="s">
        <v>504</v>
      </c>
      <c r="N1738" s="31" t="s">
        <v>544</v>
      </c>
      <c r="P1738" s="65">
        <f t="shared" si="1016"/>
        <v>60</v>
      </c>
      <c r="Q1738" t="str">
        <f t="shared" si="1017"/>
        <v>Crédito</v>
      </c>
      <c r="R1738">
        <f t="shared" si="1018"/>
        <v>22</v>
      </c>
      <c r="S1738">
        <f t="shared" si="1019"/>
        <v>9</v>
      </c>
      <c r="T1738">
        <f t="shared" si="1020"/>
        <v>2025</v>
      </c>
      <c r="U1738">
        <f t="shared" si="1021"/>
        <v>24</v>
      </c>
      <c r="V1738">
        <f t="shared" si="1022"/>
        <v>7</v>
      </c>
      <c r="W1738">
        <f t="shared" si="1023"/>
        <v>2025</v>
      </c>
      <c r="X1738" s="59">
        <f t="shared" si="1024"/>
        <v>1103265.8999999999</v>
      </c>
      <c r="Y1738" s="59">
        <f t="shared" si="1025"/>
        <v>1279788.44</v>
      </c>
      <c r="Z1738" t="str">
        <f t="shared" si="1028"/>
        <v>Vencido</v>
      </c>
      <c r="AA1738" s="39">
        <v>46038</v>
      </c>
      <c r="AB1738" s="33">
        <f t="shared" si="1026"/>
        <v>1</v>
      </c>
      <c r="AC1738" s="33">
        <f t="shared" si="1027"/>
        <v>3</v>
      </c>
      <c r="AD1738" s="33">
        <f t="shared" si="1029"/>
        <v>117</v>
      </c>
      <c r="AE1738" s="36">
        <f t="shared" si="1030"/>
        <v>0</v>
      </c>
      <c r="AF1738" s="36">
        <f t="shared" si="1031"/>
        <v>0</v>
      </c>
      <c r="AG1738" s="36">
        <f t="shared" si="1032"/>
        <v>1103265.8999999999</v>
      </c>
      <c r="AH1738" s="36">
        <f t="shared" si="1033"/>
        <v>0</v>
      </c>
    </row>
    <row r="1739" spans="1:34" x14ac:dyDescent="0.35">
      <c r="A1739" s="31" t="s">
        <v>874</v>
      </c>
      <c r="B1739" s="31" t="s">
        <v>875</v>
      </c>
      <c r="C1739" s="31" t="s">
        <v>545</v>
      </c>
      <c r="D1739" s="31" t="s">
        <v>876</v>
      </c>
      <c r="E1739" s="30">
        <v>45855</v>
      </c>
      <c r="F1739" s="30">
        <v>45885</v>
      </c>
      <c r="G1739" s="31" t="s">
        <v>395</v>
      </c>
      <c r="H1739" s="31">
        <v>-7600</v>
      </c>
      <c r="I1739" s="31">
        <v>-1216</v>
      </c>
      <c r="J1739" s="31">
        <v>-8816</v>
      </c>
      <c r="K1739" s="31">
        <v>-8816</v>
      </c>
      <c r="L1739" s="31">
        <v>8816</v>
      </c>
      <c r="M1739" s="31" t="s">
        <v>504</v>
      </c>
      <c r="N1739" s="31" t="s">
        <v>544</v>
      </c>
      <c r="P1739" s="65">
        <f t="shared" si="1016"/>
        <v>30</v>
      </c>
      <c r="Q1739" t="str">
        <f t="shared" si="1017"/>
        <v>Crédito</v>
      </c>
      <c r="R1739">
        <f t="shared" si="1018"/>
        <v>16</v>
      </c>
      <c r="S1739">
        <f t="shared" si="1019"/>
        <v>8</v>
      </c>
      <c r="T1739">
        <f t="shared" si="1020"/>
        <v>2025</v>
      </c>
      <c r="U1739">
        <f t="shared" si="1021"/>
        <v>17</v>
      </c>
      <c r="V1739">
        <f t="shared" si="1022"/>
        <v>7</v>
      </c>
      <c r="W1739">
        <f t="shared" si="1023"/>
        <v>2025</v>
      </c>
      <c r="X1739" s="59">
        <f t="shared" si="1024"/>
        <v>7600</v>
      </c>
      <c r="Y1739" s="59">
        <f t="shared" si="1025"/>
        <v>8816</v>
      </c>
      <c r="Z1739" t="str">
        <f t="shared" si="1028"/>
        <v>Vencido</v>
      </c>
      <c r="AA1739" s="39">
        <v>46038</v>
      </c>
      <c r="AB1739" s="33">
        <f t="shared" si="1026"/>
        <v>1</v>
      </c>
      <c r="AC1739" s="33">
        <f t="shared" si="1027"/>
        <v>3</v>
      </c>
      <c r="AD1739" s="33">
        <f t="shared" si="1029"/>
        <v>154</v>
      </c>
      <c r="AE1739" s="36">
        <f t="shared" si="1030"/>
        <v>0</v>
      </c>
      <c r="AF1739" s="36">
        <f t="shared" si="1031"/>
        <v>0</v>
      </c>
      <c r="AG1739" s="36">
        <f t="shared" si="1032"/>
        <v>7600</v>
      </c>
      <c r="AH1739" s="36">
        <f t="shared" si="1033"/>
        <v>0</v>
      </c>
    </row>
    <row r="1740" spans="1:34" x14ac:dyDescent="0.35">
      <c r="A1740" s="31" t="s">
        <v>877</v>
      </c>
      <c r="B1740" s="31" t="s">
        <v>878</v>
      </c>
      <c r="C1740" s="31" t="s">
        <v>798</v>
      </c>
      <c r="D1740" s="31" t="s">
        <v>879</v>
      </c>
      <c r="E1740" s="30">
        <v>45853</v>
      </c>
      <c r="F1740" s="30">
        <v>45883</v>
      </c>
      <c r="G1740" s="31" t="s">
        <v>395</v>
      </c>
      <c r="H1740" s="31">
        <v>-12151.9</v>
      </c>
      <c r="I1740" s="31">
        <v>151.9</v>
      </c>
      <c r="J1740" s="31">
        <v>-12000</v>
      </c>
      <c r="K1740" s="31">
        <v>-12000</v>
      </c>
      <c r="L1740" s="31">
        <v>12000</v>
      </c>
      <c r="M1740" s="31" t="s">
        <v>504</v>
      </c>
      <c r="N1740" s="31" t="s">
        <v>544</v>
      </c>
      <c r="P1740" s="65">
        <f t="shared" si="1016"/>
        <v>30</v>
      </c>
      <c r="Q1740" t="str">
        <f t="shared" si="1017"/>
        <v>Crédito</v>
      </c>
      <c r="R1740">
        <f t="shared" si="1018"/>
        <v>14</v>
      </c>
      <c r="S1740">
        <f t="shared" si="1019"/>
        <v>8</v>
      </c>
      <c r="T1740">
        <f t="shared" si="1020"/>
        <v>2025</v>
      </c>
      <c r="U1740">
        <f t="shared" si="1021"/>
        <v>15</v>
      </c>
      <c r="V1740">
        <f t="shared" si="1022"/>
        <v>7</v>
      </c>
      <c r="W1740">
        <f t="shared" si="1023"/>
        <v>2025</v>
      </c>
      <c r="X1740" s="59">
        <f t="shared" si="1024"/>
        <v>12151.9</v>
      </c>
      <c r="Y1740" s="59">
        <f t="shared" si="1025"/>
        <v>12000</v>
      </c>
      <c r="Z1740" t="str">
        <f t="shared" si="1028"/>
        <v>Vencido</v>
      </c>
      <c r="AA1740" s="39">
        <v>46038</v>
      </c>
      <c r="AB1740" s="33">
        <f t="shared" si="1026"/>
        <v>1</v>
      </c>
      <c r="AC1740" s="33">
        <f t="shared" si="1027"/>
        <v>3</v>
      </c>
      <c r="AD1740" s="33">
        <f t="shared" si="1029"/>
        <v>156</v>
      </c>
      <c r="AE1740" s="36">
        <f t="shared" si="1030"/>
        <v>0</v>
      </c>
      <c r="AF1740" s="36">
        <f t="shared" si="1031"/>
        <v>0</v>
      </c>
      <c r="AG1740" s="36">
        <f t="shared" si="1032"/>
        <v>12151.9</v>
      </c>
      <c r="AH1740" s="36">
        <f t="shared" si="1033"/>
        <v>0</v>
      </c>
    </row>
    <row r="1741" spans="1:34" x14ac:dyDescent="0.35">
      <c r="A1741" s="31" t="s">
        <v>868</v>
      </c>
      <c r="B1741" s="31" t="s">
        <v>869</v>
      </c>
      <c r="C1741" s="31" t="s">
        <v>545</v>
      </c>
      <c r="D1741" s="31" t="s">
        <v>870</v>
      </c>
      <c r="E1741" s="30">
        <v>45854</v>
      </c>
      <c r="F1741" s="30">
        <v>45884</v>
      </c>
      <c r="G1741" s="31" t="s">
        <v>401</v>
      </c>
      <c r="H1741" s="31">
        <v>-36360.620000000003</v>
      </c>
      <c r="I1741" s="31">
        <v>-5817.7</v>
      </c>
      <c r="J1741" s="31">
        <v>-42178.32</v>
      </c>
      <c r="K1741" s="31">
        <v>-2238.8000000000002</v>
      </c>
      <c r="L1741" s="31">
        <v>2238.8000000000002</v>
      </c>
      <c r="M1741" s="31" t="s">
        <v>504</v>
      </c>
      <c r="N1741" s="31" t="s">
        <v>544</v>
      </c>
      <c r="P1741" s="65">
        <f t="shared" si="1016"/>
        <v>30</v>
      </c>
      <c r="Q1741" t="str">
        <f t="shared" si="1017"/>
        <v>Crédito</v>
      </c>
      <c r="R1741">
        <f t="shared" si="1018"/>
        <v>15</v>
      </c>
      <c r="S1741">
        <f t="shared" si="1019"/>
        <v>8</v>
      </c>
      <c r="T1741">
        <f t="shared" si="1020"/>
        <v>2025</v>
      </c>
      <c r="U1741">
        <f t="shared" si="1021"/>
        <v>16</v>
      </c>
      <c r="V1741">
        <f t="shared" si="1022"/>
        <v>7</v>
      </c>
      <c r="W1741">
        <f t="shared" si="1023"/>
        <v>2025</v>
      </c>
      <c r="X1741" s="59">
        <f t="shared" si="1024"/>
        <v>36360.620000000003</v>
      </c>
      <c r="Y1741" s="59">
        <f t="shared" si="1025"/>
        <v>42178.32</v>
      </c>
      <c r="Z1741" t="str">
        <f t="shared" si="1028"/>
        <v>Vencido</v>
      </c>
      <c r="AA1741" s="39">
        <v>46038</v>
      </c>
      <c r="AB1741" s="33">
        <f t="shared" si="1026"/>
        <v>1</v>
      </c>
      <c r="AC1741" s="33">
        <f t="shared" si="1027"/>
        <v>3</v>
      </c>
      <c r="AD1741" s="33">
        <f t="shared" si="1029"/>
        <v>155</v>
      </c>
      <c r="AE1741" s="36">
        <f t="shared" si="1030"/>
        <v>0</v>
      </c>
      <c r="AF1741" s="36">
        <f t="shared" si="1031"/>
        <v>0</v>
      </c>
      <c r="AG1741" s="36">
        <f t="shared" si="1032"/>
        <v>36360.620000000003</v>
      </c>
      <c r="AH1741" s="36">
        <f t="shared" si="1033"/>
        <v>0</v>
      </c>
    </row>
    <row r="1742" spans="1:34" x14ac:dyDescent="0.35">
      <c r="A1742" s="31" t="s">
        <v>871</v>
      </c>
      <c r="B1742" s="31" t="s">
        <v>872</v>
      </c>
      <c r="C1742" s="31" t="s">
        <v>545</v>
      </c>
      <c r="D1742" s="31" t="s">
        <v>873</v>
      </c>
      <c r="E1742" s="30">
        <v>45854</v>
      </c>
      <c r="F1742" s="30">
        <v>45884</v>
      </c>
      <c r="G1742" s="31" t="s">
        <v>401</v>
      </c>
      <c r="H1742" s="31">
        <v>-30520.31</v>
      </c>
      <c r="I1742" s="31">
        <v>-4883.25</v>
      </c>
      <c r="J1742" s="31">
        <v>-35403.56</v>
      </c>
      <c r="K1742" s="31">
        <v>-1879.2</v>
      </c>
      <c r="L1742" s="31">
        <v>1879.2</v>
      </c>
      <c r="M1742" s="31" t="s">
        <v>504</v>
      </c>
      <c r="N1742" s="31" t="s">
        <v>544</v>
      </c>
      <c r="P1742" s="65">
        <f t="shared" si="1016"/>
        <v>30</v>
      </c>
      <c r="Q1742" t="str">
        <f t="shared" si="1017"/>
        <v>Crédito</v>
      </c>
      <c r="R1742">
        <f t="shared" si="1018"/>
        <v>15</v>
      </c>
      <c r="S1742">
        <f t="shared" si="1019"/>
        <v>8</v>
      </c>
      <c r="T1742">
        <f t="shared" si="1020"/>
        <v>2025</v>
      </c>
      <c r="U1742">
        <f t="shared" si="1021"/>
        <v>16</v>
      </c>
      <c r="V1742">
        <f t="shared" si="1022"/>
        <v>7</v>
      </c>
      <c r="W1742">
        <f t="shared" si="1023"/>
        <v>2025</v>
      </c>
      <c r="X1742" s="59">
        <f t="shared" si="1024"/>
        <v>30520.31</v>
      </c>
      <c r="Y1742" s="59">
        <f t="shared" si="1025"/>
        <v>35403.56</v>
      </c>
      <c r="Z1742" t="str">
        <f t="shared" si="1028"/>
        <v>Vencido</v>
      </c>
      <c r="AA1742" s="39">
        <v>46038</v>
      </c>
      <c r="AB1742" s="33">
        <f t="shared" si="1026"/>
        <v>1</v>
      </c>
      <c r="AC1742" s="33">
        <f t="shared" si="1027"/>
        <v>3</v>
      </c>
      <c r="AD1742" s="33">
        <f t="shared" si="1029"/>
        <v>155</v>
      </c>
      <c r="AE1742" s="36">
        <f t="shared" si="1030"/>
        <v>0</v>
      </c>
      <c r="AF1742" s="36">
        <f t="shared" si="1031"/>
        <v>0</v>
      </c>
      <c r="AG1742" s="36">
        <f t="shared" si="1032"/>
        <v>30520.31</v>
      </c>
      <c r="AH1742" s="36">
        <f t="shared" si="1033"/>
        <v>0</v>
      </c>
    </row>
    <row r="1743" spans="1:34" x14ac:dyDescent="0.35">
      <c r="A1743" s="31" t="s">
        <v>860</v>
      </c>
      <c r="B1743" s="31" t="s">
        <v>861</v>
      </c>
      <c r="C1743" s="31" t="s">
        <v>798</v>
      </c>
      <c r="D1743" s="31" t="s">
        <v>862</v>
      </c>
      <c r="E1743" s="30">
        <v>45835</v>
      </c>
      <c r="F1743" s="30">
        <v>45865</v>
      </c>
      <c r="G1743" s="31" t="s">
        <v>401</v>
      </c>
      <c r="H1743" s="31">
        <v>-17003.52</v>
      </c>
      <c r="I1743" s="31">
        <v>-2720.56</v>
      </c>
      <c r="J1743" s="31">
        <v>-19724.080000000002</v>
      </c>
      <c r="K1743" s="31">
        <v>-1044</v>
      </c>
      <c r="L1743" s="31">
        <v>1044</v>
      </c>
      <c r="M1743" s="31" t="s">
        <v>504</v>
      </c>
      <c r="N1743" s="31" t="s">
        <v>544</v>
      </c>
      <c r="P1743" s="65">
        <f t="shared" si="1016"/>
        <v>30</v>
      </c>
      <c r="Q1743" t="str">
        <f t="shared" si="1017"/>
        <v>Crédito</v>
      </c>
      <c r="R1743">
        <f t="shared" si="1018"/>
        <v>27</v>
      </c>
      <c r="S1743">
        <f t="shared" si="1019"/>
        <v>7</v>
      </c>
      <c r="T1743">
        <f t="shared" si="1020"/>
        <v>2025</v>
      </c>
      <c r="U1743">
        <f t="shared" si="1021"/>
        <v>27</v>
      </c>
      <c r="V1743">
        <f t="shared" si="1022"/>
        <v>6</v>
      </c>
      <c r="W1743">
        <f t="shared" si="1023"/>
        <v>2025</v>
      </c>
      <c r="X1743" s="59">
        <f t="shared" si="1024"/>
        <v>17003.52</v>
      </c>
      <c r="Y1743" s="59">
        <f t="shared" si="1025"/>
        <v>19724.080000000002</v>
      </c>
      <c r="Z1743" t="str">
        <f t="shared" si="1028"/>
        <v>Vencido</v>
      </c>
      <c r="AA1743" s="39">
        <v>46038</v>
      </c>
      <c r="AB1743" s="33">
        <f t="shared" si="1026"/>
        <v>1</v>
      </c>
      <c r="AC1743" s="33">
        <f t="shared" si="1027"/>
        <v>3</v>
      </c>
      <c r="AD1743" s="33">
        <f t="shared" si="1029"/>
        <v>174</v>
      </c>
      <c r="AE1743" s="36">
        <f t="shared" si="1030"/>
        <v>0</v>
      </c>
      <c r="AF1743" s="36">
        <f t="shared" si="1031"/>
        <v>0</v>
      </c>
      <c r="AG1743" s="36">
        <f t="shared" si="1032"/>
        <v>17003.52</v>
      </c>
      <c r="AH1743" s="36">
        <f t="shared" si="1033"/>
        <v>0</v>
      </c>
    </row>
    <row r="1744" spans="1:34" x14ac:dyDescent="0.35">
      <c r="A1744" s="31" t="s">
        <v>855</v>
      </c>
      <c r="B1744" s="31" t="s">
        <v>856</v>
      </c>
      <c r="C1744" s="31" t="s">
        <v>805</v>
      </c>
      <c r="D1744" s="31" t="s">
        <v>857</v>
      </c>
      <c r="E1744" s="30">
        <v>45817</v>
      </c>
      <c r="F1744" s="30">
        <v>45877</v>
      </c>
      <c r="G1744" s="31" t="s">
        <v>401</v>
      </c>
      <c r="H1744" s="31">
        <v>-559173.41239185352</v>
      </c>
      <c r="I1744" s="31">
        <v>-89467.745982696564</v>
      </c>
      <c r="J1744" s="31">
        <v>-648641.15837455005</v>
      </c>
      <c r="K1744" s="31">
        <v>-68904</v>
      </c>
      <c r="L1744" s="31">
        <v>68904</v>
      </c>
      <c r="M1744" s="31" t="s">
        <v>504</v>
      </c>
      <c r="N1744" s="31" t="s">
        <v>544</v>
      </c>
      <c r="P1744" s="65">
        <f t="shared" si="1016"/>
        <v>60</v>
      </c>
      <c r="Q1744" t="str">
        <f t="shared" si="1017"/>
        <v>Crédito</v>
      </c>
      <c r="R1744">
        <f t="shared" si="1018"/>
        <v>8</v>
      </c>
      <c r="S1744">
        <f t="shared" si="1019"/>
        <v>8</v>
      </c>
      <c r="T1744">
        <f t="shared" si="1020"/>
        <v>2025</v>
      </c>
      <c r="U1744">
        <f t="shared" si="1021"/>
        <v>9</v>
      </c>
      <c r="V1744">
        <f t="shared" si="1022"/>
        <v>6</v>
      </c>
      <c r="W1744">
        <f t="shared" si="1023"/>
        <v>2025</v>
      </c>
      <c r="X1744" s="59">
        <f t="shared" si="1024"/>
        <v>559173.41239185352</v>
      </c>
      <c r="Y1744" s="59">
        <f t="shared" si="1025"/>
        <v>648641.15837455005</v>
      </c>
      <c r="Z1744" t="str">
        <f t="shared" si="1028"/>
        <v>Vencido</v>
      </c>
      <c r="AA1744" s="39">
        <v>46038</v>
      </c>
      <c r="AB1744" s="33">
        <f t="shared" si="1026"/>
        <v>1</v>
      </c>
      <c r="AC1744" s="33">
        <f t="shared" si="1027"/>
        <v>3</v>
      </c>
      <c r="AD1744" s="33">
        <f t="shared" si="1029"/>
        <v>162</v>
      </c>
      <c r="AE1744" s="36">
        <f t="shared" si="1030"/>
        <v>0</v>
      </c>
      <c r="AF1744" s="36">
        <f t="shared" si="1031"/>
        <v>0</v>
      </c>
      <c r="AG1744" s="36">
        <f t="shared" si="1032"/>
        <v>559173.41239185352</v>
      </c>
      <c r="AH1744" s="36">
        <f t="shared" si="1033"/>
        <v>0</v>
      </c>
    </row>
    <row r="1745" spans="1:34" x14ac:dyDescent="0.35">
      <c r="A1745" s="31" t="s">
        <v>764</v>
      </c>
      <c r="B1745" s="31" t="s">
        <v>765</v>
      </c>
      <c r="C1745" s="31" t="s">
        <v>749</v>
      </c>
      <c r="D1745" s="31" t="s">
        <v>766</v>
      </c>
      <c r="E1745" s="30">
        <v>45635</v>
      </c>
      <c r="F1745" s="30">
        <v>45650</v>
      </c>
      <c r="G1745" s="31" t="s">
        <v>401</v>
      </c>
      <c r="H1745" s="31">
        <v>-48546</v>
      </c>
      <c r="I1745" s="31">
        <v>-7767.36</v>
      </c>
      <c r="J1745" s="31">
        <v>-56313.36</v>
      </c>
      <c r="K1745" s="31">
        <v>-2784</v>
      </c>
      <c r="L1745" s="31">
        <v>2784</v>
      </c>
      <c r="M1745" s="31" t="s">
        <v>504</v>
      </c>
      <c r="N1745" s="31" t="s">
        <v>544</v>
      </c>
      <c r="P1745" s="65">
        <f t="shared" si="1016"/>
        <v>15</v>
      </c>
      <c r="Q1745" t="str">
        <f t="shared" si="1017"/>
        <v>Crédito</v>
      </c>
      <c r="R1745">
        <f t="shared" si="1018"/>
        <v>24</v>
      </c>
      <c r="S1745">
        <f t="shared" si="1019"/>
        <v>12</v>
      </c>
      <c r="T1745">
        <f t="shared" si="1020"/>
        <v>2024</v>
      </c>
      <c r="U1745">
        <f t="shared" si="1021"/>
        <v>9</v>
      </c>
      <c r="V1745">
        <f t="shared" si="1022"/>
        <v>12</v>
      </c>
      <c r="W1745">
        <f t="shared" si="1023"/>
        <v>2024</v>
      </c>
      <c r="X1745" s="59">
        <f t="shared" si="1024"/>
        <v>48546</v>
      </c>
      <c r="Y1745" s="59">
        <f t="shared" si="1025"/>
        <v>56313.36</v>
      </c>
      <c r="Z1745" t="str">
        <f t="shared" si="1028"/>
        <v>Vencido</v>
      </c>
      <c r="AA1745" s="39">
        <v>46038</v>
      </c>
      <c r="AB1745" s="33">
        <f t="shared" si="1026"/>
        <v>1</v>
      </c>
      <c r="AC1745" s="33">
        <f t="shared" si="1027"/>
        <v>3</v>
      </c>
      <c r="AD1745" s="33">
        <f t="shared" si="1029"/>
        <v>389</v>
      </c>
      <c r="AE1745" s="36">
        <f t="shared" si="1030"/>
        <v>0</v>
      </c>
      <c r="AF1745" s="36">
        <f t="shared" si="1031"/>
        <v>0</v>
      </c>
      <c r="AG1745" s="36">
        <f t="shared" si="1032"/>
        <v>48546</v>
      </c>
      <c r="AH1745" s="36">
        <f t="shared" si="1033"/>
        <v>0</v>
      </c>
    </row>
    <row r="1746" spans="1:34" x14ac:dyDescent="0.35">
      <c r="A1746" s="31" t="s">
        <v>754</v>
      </c>
      <c r="B1746" s="31" t="s">
        <v>755</v>
      </c>
      <c r="C1746" s="31" t="s">
        <v>549</v>
      </c>
      <c r="D1746" s="31" t="s">
        <v>756</v>
      </c>
      <c r="E1746" s="30">
        <v>45597</v>
      </c>
      <c r="F1746" s="30">
        <v>45627</v>
      </c>
      <c r="G1746" s="31" t="s">
        <v>401</v>
      </c>
      <c r="H1746" s="31">
        <v>-64633.93</v>
      </c>
      <c r="I1746" s="31">
        <v>-10341.51</v>
      </c>
      <c r="J1746" s="31">
        <v>-74975.44</v>
      </c>
      <c r="K1746" s="31">
        <v>-3741.7</v>
      </c>
      <c r="L1746" s="31">
        <v>3741.7</v>
      </c>
      <c r="M1746" s="31" t="s">
        <v>504</v>
      </c>
      <c r="N1746" s="31" t="s">
        <v>544</v>
      </c>
      <c r="P1746" s="65">
        <f t="shared" si="1016"/>
        <v>30</v>
      </c>
      <c r="Q1746" t="str">
        <f t="shared" si="1017"/>
        <v>Crédito</v>
      </c>
      <c r="R1746">
        <f t="shared" si="1018"/>
        <v>1</v>
      </c>
      <c r="S1746">
        <f t="shared" si="1019"/>
        <v>12</v>
      </c>
      <c r="T1746">
        <f t="shared" si="1020"/>
        <v>2024</v>
      </c>
      <c r="U1746">
        <f t="shared" si="1021"/>
        <v>1</v>
      </c>
      <c r="V1746">
        <f t="shared" si="1022"/>
        <v>11</v>
      </c>
      <c r="W1746">
        <f t="shared" si="1023"/>
        <v>2024</v>
      </c>
      <c r="X1746" s="59">
        <f t="shared" si="1024"/>
        <v>64633.93</v>
      </c>
      <c r="Y1746" s="59">
        <f t="shared" si="1025"/>
        <v>74975.44</v>
      </c>
      <c r="Z1746" t="str">
        <f t="shared" si="1028"/>
        <v>Vencido</v>
      </c>
      <c r="AA1746" s="39">
        <v>46038</v>
      </c>
      <c r="AB1746" s="33">
        <f t="shared" si="1026"/>
        <v>1</v>
      </c>
      <c r="AC1746" s="33">
        <f t="shared" si="1027"/>
        <v>3</v>
      </c>
      <c r="AD1746" s="33">
        <f t="shared" si="1029"/>
        <v>412</v>
      </c>
      <c r="AE1746" s="36">
        <f t="shared" si="1030"/>
        <v>0</v>
      </c>
      <c r="AF1746" s="36">
        <f t="shared" si="1031"/>
        <v>0</v>
      </c>
      <c r="AG1746" s="36">
        <f t="shared" si="1032"/>
        <v>64633.93</v>
      </c>
      <c r="AH1746" s="36">
        <f t="shared" si="1033"/>
        <v>0</v>
      </c>
    </row>
    <row r="1747" spans="1:34" x14ac:dyDescent="0.35">
      <c r="A1747" s="31" t="s">
        <v>757</v>
      </c>
      <c r="B1747" s="31" t="s">
        <v>758</v>
      </c>
      <c r="C1747" s="31" t="s">
        <v>549</v>
      </c>
      <c r="D1747" s="31" t="s">
        <v>759</v>
      </c>
      <c r="E1747" s="30">
        <v>45597</v>
      </c>
      <c r="F1747" s="30">
        <v>45627</v>
      </c>
      <c r="G1747" s="31" t="s">
        <v>401</v>
      </c>
      <c r="H1747" s="31">
        <v>-41037.410000000003</v>
      </c>
      <c r="I1747" s="31">
        <v>-6565.99</v>
      </c>
      <c r="J1747" s="31">
        <v>-47603.4</v>
      </c>
      <c r="K1747" s="31">
        <v>-2375.6799999999998</v>
      </c>
      <c r="L1747" s="31">
        <v>2375.6799999999998</v>
      </c>
      <c r="M1747" s="31" t="s">
        <v>504</v>
      </c>
      <c r="N1747" s="31" t="s">
        <v>544</v>
      </c>
      <c r="P1747" s="65">
        <f t="shared" si="1016"/>
        <v>30</v>
      </c>
      <c r="Q1747" t="str">
        <f t="shared" si="1017"/>
        <v>Crédito</v>
      </c>
      <c r="R1747">
        <f t="shared" si="1018"/>
        <v>1</v>
      </c>
      <c r="S1747">
        <f t="shared" si="1019"/>
        <v>12</v>
      </c>
      <c r="T1747">
        <f t="shared" si="1020"/>
        <v>2024</v>
      </c>
      <c r="U1747">
        <f t="shared" si="1021"/>
        <v>1</v>
      </c>
      <c r="V1747">
        <f t="shared" si="1022"/>
        <v>11</v>
      </c>
      <c r="W1747">
        <f t="shared" si="1023"/>
        <v>2024</v>
      </c>
      <c r="X1747" s="59">
        <f t="shared" si="1024"/>
        <v>41037.410000000003</v>
      </c>
      <c r="Y1747" s="59">
        <f t="shared" si="1025"/>
        <v>47603.4</v>
      </c>
      <c r="Z1747" t="str">
        <f t="shared" si="1028"/>
        <v>Vencido</v>
      </c>
      <c r="AA1747" s="39">
        <v>46038</v>
      </c>
      <c r="AB1747" s="33">
        <f t="shared" si="1026"/>
        <v>1</v>
      </c>
      <c r="AC1747" s="33">
        <f t="shared" si="1027"/>
        <v>3</v>
      </c>
      <c r="AD1747" s="33">
        <f t="shared" si="1029"/>
        <v>412</v>
      </c>
      <c r="AE1747" s="36">
        <f t="shared" si="1030"/>
        <v>0</v>
      </c>
      <c r="AF1747" s="36">
        <f t="shared" si="1031"/>
        <v>0</v>
      </c>
      <c r="AG1747" s="36">
        <f t="shared" si="1032"/>
        <v>41037.410000000003</v>
      </c>
      <c r="AH1747" s="36">
        <f t="shared" si="1033"/>
        <v>0</v>
      </c>
    </row>
    <row r="1748" spans="1:34" x14ac:dyDescent="0.35">
      <c r="A1748" s="31" t="s">
        <v>751</v>
      </c>
      <c r="B1748" s="31" t="s">
        <v>752</v>
      </c>
      <c r="C1748" s="31" t="s">
        <v>549</v>
      </c>
      <c r="D1748" s="31" t="s">
        <v>753</v>
      </c>
      <c r="E1748" s="30">
        <v>45600</v>
      </c>
      <c r="F1748" s="30">
        <v>45630</v>
      </c>
      <c r="G1748" s="31" t="s">
        <v>395</v>
      </c>
      <c r="H1748" s="31">
        <v>-10340</v>
      </c>
      <c r="I1748" s="31">
        <v>-1654.4</v>
      </c>
      <c r="J1748" s="31">
        <v>-11994.4</v>
      </c>
      <c r="K1748" s="31">
        <v>-11994.4</v>
      </c>
      <c r="L1748" s="31">
        <v>11994.4</v>
      </c>
      <c r="M1748" s="31" t="s">
        <v>504</v>
      </c>
      <c r="N1748" s="31" t="s">
        <v>544</v>
      </c>
      <c r="P1748" s="65">
        <f t="shared" si="1016"/>
        <v>30</v>
      </c>
      <c r="Q1748" t="str">
        <f t="shared" si="1017"/>
        <v>Crédito</v>
      </c>
      <c r="R1748">
        <f t="shared" si="1018"/>
        <v>4</v>
      </c>
      <c r="S1748">
        <f t="shared" si="1019"/>
        <v>12</v>
      </c>
      <c r="T1748">
        <f t="shared" si="1020"/>
        <v>2024</v>
      </c>
      <c r="U1748">
        <f t="shared" si="1021"/>
        <v>4</v>
      </c>
      <c r="V1748">
        <f t="shared" si="1022"/>
        <v>11</v>
      </c>
      <c r="W1748">
        <f t="shared" si="1023"/>
        <v>2024</v>
      </c>
      <c r="X1748" s="59">
        <f t="shared" si="1024"/>
        <v>10340</v>
      </c>
      <c r="Y1748" s="59">
        <f t="shared" si="1025"/>
        <v>11994.4</v>
      </c>
      <c r="Z1748" t="str">
        <f t="shared" si="1028"/>
        <v>Vencido</v>
      </c>
      <c r="AA1748" s="39">
        <v>46038</v>
      </c>
      <c r="AB1748" s="33">
        <f t="shared" ref="AB1748" si="1034">MONTH(AA1748)</f>
        <v>1</v>
      </c>
      <c r="AC1748" s="33">
        <f t="shared" ref="AC1748" si="1035">WEEKNUM(AA1748)</f>
        <v>3</v>
      </c>
      <c r="AD1748" s="33">
        <f t="shared" si="1029"/>
        <v>409</v>
      </c>
      <c r="AE1748" s="36">
        <f t="shared" si="1030"/>
        <v>0</v>
      </c>
      <c r="AF1748" s="36">
        <f t="shared" si="1031"/>
        <v>0</v>
      </c>
      <c r="AG1748" s="36">
        <f t="shared" si="1032"/>
        <v>10340</v>
      </c>
      <c r="AH1748" s="36">
        <f t="shared" si="1033"/>
        <v>0</v>
      </c>
    </row>
    <row r="1749" spans="1:34" x14ac:dyDescent="0.35">
      <c r="A1749" s="31" t="s">
        <v>1111</v>
      </c>
      <c r="B1749" s="31" t="s">
        <v>1112</v>
      </c>
      <c r="C1749" s="31" t="s">
        <v>414</v>
      </c>
      <c r="D1749" s="31" t="s">
        <v>1113</v>
      </c>
      <c r="E1749" s="30">
        <v>46028</v>
      </c>
      <c r="F1749" s="30">
        <v>46058</v>
      </c>
      <c r="G1749" s="31" t="s">
        <v>395</v>
      </c>
      <c r="H1749" s="31">
        <v>-7600</v>
      </c>
      <c r="I1749" s="31">
        <v>-1216</v>
      </c>
      <c r="J1749" s="31">
        <v>-8816</v>
      </c>
      <c r="K1749" s="31">
        <v>-8816</v>
      </c>
      <c r="L1749" s="31">
        <v>8816</v>
      </c>
      <c r="M1749" s="31" t="s">
        <v>504</v>
      </c>
      <c r="N1749" s="31" t="s">
        <v>544</v>
      </c>
      <c r="P1749" s="65">
        <f t="shared" ref="P1749:P1805" si="1036">+F1749-E1749</f>
        <v>30</v>
      </c>
      <c r="Q1749" t="str">
        <f t="shared" ref="Q1749:Q1805" si="1037">IF(P1749&gt;1,"Crédito","Contado")</f>
        <v>Crédito</v>
      </c>
      <c r="R1749">
        <f t="shared" ref="R1749:R1805" si="1038">DAY(F1749)</f>
        <v>5</v>
      </c>
      <c r="S1749">
        <f t="shared" ref="S1749:S1805" si="1039">MONTH(F1749)</f>
        <v>2</v>
      </c>
      <c r="T1749">
        <f t="shared" ref="T1749:T1805" si="1040">YEAR(F1749)</f>
        <v>2026</v>
      </c>
      <c r="U1749">
        <f t="shared" ref="U1749:U1805" si="1041">DAY(E1749)</f>
        <v>6</v>
      </c>
      <c r="V1749">
        <f t="shared" ref="V1749:V1805" si="1042">MONTH(E1749)</f>
        <v>1</v>
      </c>
      <c r="W1749">
        <f t="shared" ref="W1749:W1805" si="1043">YEAR(E1749)</f>
        <v>2026</v>
      </c>
      <c r="X1749" s="59">
        <f t="shared" ref="X1749:X1805" si="1044">+H1749*-1</f>
        <v>7600</v>
      </c>
      <c r="Y1749" s="59">
        <f t="shared" ref="Y1749:Y1805" si="1045">+J1749*-1</f>
        <v>8816</v>
      </c>
      <c r="Z1749" t="str">
        <f t="shared" si="1028"/>
        <v>Vigente</v>
      </c>
      <c r="AA1749" s="39">
        <v>46031</v>
      </c>
      <c r="AB1749" s="33">
        <f t="shared" ref="AB1749:AB1804" si="1046">MONTH(AA1749)</f>
        <v>1</v>
      </c>
      <c r="AC1749" s="33">
        <f t="shared" ref="AC1749:AC1804" si="1047">WEEKNUM(AA1749)</f>
        <v>2</v>
      </c>
      <c r="AD1749" s="33">
        <f t="shared" si="1029"/>
        <v>0</v>
      </c>
      <c r="AE1749" s="36">
        <f t="shared" si="1030"/>
        <v>0</v>
      </c>
      <c r="AF1749" s="36">
        <f t="shared" si="1031"/>
        <v>0</v>
      </c>
      <c r="AG1749" s="36">
        <f t="shared" si="1032"/>
        <v>0</v>
      </c>
      <c r="AH1749" s="36">
        <f t="shared" si="1033"/>
        <v>7600</v>
      </c>
    </row>
    <row r="1750" spans="1:34" x14ac:dyDescent="0.35">
      <c r="A1750" s="31" t="s">
        <v>1114</v>
      </c>
      <c r="B1750" s="31" t="s">
        <v>1115</v>
      </c>
      <c r="C1750" s="31" t="s">
        <v>801</v>
      </c>
      <c r="D1750" s="31" t="s">
        <v>1116</v>
      </c>
      <c r="E1750" s="30">
        <v>46024</v>
      </c>
      <c r="F1750" s="30">
        <v>46054</v>
      </c>
      <c r="G1750" s="31" t="s">
        <v>395</v>
      </c>
      <c r="H1750" s="31">
        <v>-30240</v>
      </c>
      <c r="I1750" s="31">
        <v>-4838.3999999999996</v>
      </c>
      <c r="J1750" s="31">
        <v>-35078.400000000001</v>
      </c>
      <c r="K1750" s="31">
        <v>-35078.400000000001</v>
      </c>
      <c r="L1750" s="31">
        <v>35078.400000000001</v>
      </c>
      <c r="M1750" s="31" t="s">
        <v>504</v>
      </c>
      <c r="N1750" s="31" t="s">
        <v>544</v>
      </c>
      <c r="P1750" s="65">
        <f t="shared" si="1036"/>
        <v>30</v>
      </c>
      <c r="Q1750" t="str">
        <f t="shared" si="1037"/>
        <v>Crédito</v>
      </c>
      <c r="R1750">
        <f t="shared" si="1038"/>
        <v>1</v>
      </c>
      <c r="S1750">
        <f t="shared" si="1039"/>
        <v>2</v>
      </c>
      <c r="T1750">
        <f t="shared" si="1040"/>
        <v>2026</v>
      </c>
      <c r="U1750">
        <f t="shared" si="1041"/>
        <v>2</v>
      </c>
      <c r="V1750">
        <f t="shared" si="1042"/>
        <v>1</v>
      </c>
      <c r="W1750">
        <f t="shared" si="1043"/>
        <v>2026</v>
      </c>
      <c r="X1750" s="59">
        <f t="shared" si="1044"/>
        <v>30240</v>
      </c>
      <c r="Y1750" s="59">
        <f t="shared" si="1045"/>
        <v>35078.400000000001</v>
      </c>
      <c r="Z1750" t="str">
        <f t="shared" si="1028"/>
        <v>Vigente</v>
      </c>
      <c r="AA1750" s="39">
        <v>46031</v>
      </c>
      <c r="AB1750" s="33">
        <f t="shared" si="1046"/>
        <v>1</v>
      </c>
      <c r="AC1750" s="33">
        <f t="shared" si="1047"/>
        <v>2</v>
      </c>
      <c r="AD1750" s="33">
        <f t="shared" si="1029"/>
        <v>0</v>
      </c>
      <c r="AE1750" s="36">
        <f t="shared" si="1030"/>
        <v>0</v>
      </c>
      <c r="AF1750" s="36">
        <f t="shared" si="1031"/>
        <v>0</v>
      </c>
      <c r="AG1750" s="36">
        <f t="shared" si="1032"/>
        <v>0</v>
      </c>
      <c r="AH1750" s="36">
        <f t="shared" si="1033"/>
        <v>30240</v>
      </c>
    </row>
    <row r="1751" spans="1:34" x14ac:dyDescent="0.35">
      <c r="A1751" s="31" t="s">
        <v>1117</v>
      </c>
      <c r="B1751" s="31" t="s">
        <v>1118</v>
      </c>
      <c r="C1751" s="31" t="s">
        <v>880</v>
      </c>
      <c r="D1751" s="31" t="s">
        <v>1119</v>
      </c>
      <c r="E1751" s="30">
        <v>46027</v>
      </c>
      <c r="F1751" s="30">
        <v>46057</v>
      </c>
      <c r="G1751" s="31" t="s">
        <v>401</v>
      </c>
      <c r="H1751" s="31">
        <v>-57932.17</v>
      </c>
      <c r="I1751" s="31">
        <v>-9269.15</v>
      </c>
      <c r="J1751" s="31">
        <v>-67201.320000000007</v>
      </c>
      <c r="K1751" s="31">
        <v>-3758.4</v>
      </c>
      <c r="L1751" s="31">
        <v>3758.4</v>
      </c>
      <c r="M1751" s="31" t="s">
        <v>504</v>
      </c>
      <c r="N1751" s="31" t="s">
        <v>544</v>
      </c>
      <c r="P1751" s="65">
        <f t="shared" si="1036"/>
        <v>30</v>
      </c>
      <c r="Q1751" t="str">
        <f t="shared" si="1037"/>
        <v>Crédito</v>
      </c>
      <c r="R1751">
        <f t="shared" si="1038"/>
        <v>4</v>
      </c>
      <c r="S1751">
        <f t="shared" si="1039"/>
        <v>2</v>
      </c>
      <c r="T1751">
        <f t="shared" si="1040"/>
        <v>2026</v>
      </c>
      <c r="U1751">
        <f t="shared" si="1041"/>
        <v>5</v>
      </c>
      <c r="V1751">
        <f t="shared" si="1042"/>
        <v>1</v>
      </c>
      <c r="W1751">
        <f t="shared" si="1043"/>
        <v>2026</v>
      </c>
      <c r="X1751" s="59">
        <f t="shared" si="1044"/>
        <v>57932.17</v>
      </c>
      <c r="Y1751" s="59">
        <f t="shared" si="1045"/>
        <v>67201.320000000007</v>
      </c>
      <c r="Z1751" t="str">
        <f t="shared" si="1028"/>
        <v>Vigente</v>
      </c>
      <c r="AA1751" s="39">
        <v>46031</v>
      </c>
      <c r="AB1751" s="33">
        <f t="shared" si="1046"/>
        <v>1</v>
      </c>
      <c r="AC1751" s="33">
        <f t="shared" si="1047"/>
        <v>2</v>
      </c>
      <c r="AD1751" s="33">
        <f t="shared" si="1029"/>
        <v>0</v>
      </c>
      <c r="AE1751" s="36">
        <f t="shared" si="1030"/>
        <v>0</v>
      </c>
      <c r="AF1751" s="36">
        <f t="shared" si="1031"/>
        <v>0</v>
      </c>
      <c r="AG1751" s="36">
        <f t="shared" si="1032"/>
        <v>0</v>
      </c>
      <c r="AH1751" s="36">
        <f t="shared" si="1033"/>
        <v>57932.17</v>
      </c>
    </row>
    <row r="1752" spans="1:34" x14ac:dyDescent="0.35">
      <c r="A1752" s="31" t="s">
        <v>1120</v>
      </c>
      <c r="B1752" s="31" t="s">
        <v>1121</v>
      </c>
      <c r="C1752" s="31" t="s">
        <v>801</v>
      </c>
      <c r="D1752" s="31" t="s">
        <v>1122</v>
      </c>
      <c r="E1752" s="30">
        <v>46024</v>
      </c>
      <c r="F1752" s="30">
        <v>46054</v>
      </c>
      <c r="G1752" s="31" t="s">
        <v>395</v>
      </c>
      <c r="H1752" s="31">
        <v>-20160</v>
      </c>
      <c r="I1752" s="31">
        <v>-3225.6</v>
      </c>
      <c r="J1752" s="31">
        <v>-23385.599999999999</v>
      </c>
      <c r="K1752" s="31">
        <v>-23385.599999999999</v>
      </c>
      <c r="L1752" s="31">
        <v>23385.599999999999</v>
      </c>
      <c r="M1752" s="31" t="s">
        <v>504</v>
      </c>
      <c r="N1752" s="31" t="s">
        <v>544</v>
      </c>
      <c r="P1752" s="65">
        <f t="shared" si="1036"/>
        <v>30</v>
      </c>
      <c r="Q1752" t="str">
        <f t="shared" si="1037"/>
        <v>Crédito</v>
      </c>
      <c r="R1752">
        <f t="shared" si="1038"/>
        <v>1</v>
      </c>
      <c r="S1752">
        <f t="shared" si="1039"/>
        <v>2</v>
      </c>
      <c r="T1752">
        <f t="shared" si="1040"/>
        <v>2026</v>
      </c>
      <c r="U1752">
        <f t="shared" si="1041"/>
        <v>2</v>
      </c>
      <c r="V1752">
        <f t="shared" si="1042"/>
        <v>1</v>
      </c>
      <c r="W1752">
        <f t="shared" si="1043"/>
        <v>2026</v>
      </c>
      <c r="X1752" s="59">
        <f t="shared" si="1044"/>
        <v>20160</v>
      </c>
      <c r="Y1752" s="59">
        <f t="shared" si="1045"/>
        <v>23385.599999999999</v>
      </c>
      <c r="Z1752" t="str">
        <f t="shared" si="1028"/>
        <v>Vigente</v>
      </c>
      <c r="AA1752" s="39">
        <v>46031</v>
      </c>
      <c r="AB1752" s="33">
        <f t="shared" si="1046"/>
        <v>1</v>
      </c>
      <c r="AC1752" s="33">
        <f t="shared" si="1047"/>
        <v>2</v>
      </c>
      <c r="AD1752" s="33">
        <f t="shared" si="1029"/>
        <v>0</v>
      </c>
      <c r="AE1752" s="36">
        <f t="shared" si="1030"/>
        <v>0</v>
      </c>
      <c r="AF1752" s="36">
        <f t="shared" si="1031"/>
        <v>0</v>
      </c>
      <c r="AG1752" s="36">
        <f t="shared" si="1032"/>
        <v>0</v>
      </c>
      <c r="AH1752" s="36">
        <f t="shared" si="1033"/>
        <v>20160</v>
      </c>
    </row>
    <row r="1753" spans="1:34" x14ac:dyDescent="0.35">
      <c r="A1753" s="31" t="s">
        <v>1123</v>
      </c>
      <c r="B1753" s="31" t="s">
        <v>1124</v>
      </c>
      <c r="C1753" s="31" t="s">
        <v>801</v>
      </c>
      <c r="D1753" s="31" t="s">
        <v>1125</v>
      </c>
      <c r="E1753" s="30">
        <v>46024</v>
      </c>
      <c r="F1753" s="30">
        <v>46054</v>
      </c>
      <c r="G1753" s="31" t="s">
        <v>395</v>
      </c>
      <c r="H1753" s="31">
        <v>-20160</v>
      </c>
      <c r="I1753" s="31">
        <v>-3225.6</v>
      </c>
      <c r="J1753" s="31">
        <v>-23385.599999999999</v>
      </c>
      <c r="K1753" s="31">
        <v>-23385.599999999999</v>
      </c>
      <c r="L1753" s="31">
        <v>23385.599999999999</v>
      </c>
      <c r="M1753" s="31" t="s">
        <v>504</v>
      </c>
      <c r="N1753" s="31" t="s">
        <v>544</v>
      </c>
      <c r="P1753" s="65">
        <f t="shared" si="1036"/>
        <v>30</v>
      </c>
      <c r="Q1753" t="str">
        <f t="shared" si="1037"/>
        <v>Crédito</v>
      </c>
      <c r="R1753">
        <f t="shared" si="1038"/>
        <v>1</v>
      </c>
      <c r="S1753">
        <f t="shared" si="1039"/>
        <v>2</v>
      </c>
      <c r="T1753">
        <f t="shared" si="1040"/>
        <v>2026</v>
      </c>
      <c r="U1753">
        <f t="shared" si="1041"/>
        <v>2</v>
      </c>
      <c r="V1753">
        <f t="shared" si="1042"/>
        <v>1</v>
      </c>
      <c r="W1753">
        <f t="shared" si="1043"/>
        <v>2026</v>
      </c>
      <c r="X1753" s="59">
        <f t="shared" si="1044"/>
        <v>20160</v>
      </c>
      <c r="Y1753" s="59">
        <f t="shared" si="1045"/>
        <v>23385.599999999999</v>
      </c>
      <c r="Z1753" t="str">
        <f t="shared" si="1028"/>
        <v>Vigente</v>
      </c>
      <c r="AA1753" s="39">
        <v>46031</v>
      </c>
      <c r="AB1753" s="33">
        <f t="shared" si="1046"/>
        <v>1</v>
      </c>
      <c r="AC1753" s="33">
        <f t="shared" si="1047"/>
        <v>2</v>
      </c>
      <c r="AD1753" s="33">
        <f t="shared" si="1029"/>
        <v>0</v>
      </c>
      <c r="AE1753" s="36">
        <f t="shared" si="1030"/>
        <v>0</v>
      </c>
      <c r="AF1753" s="36">
        <f t="shared" si="1031"/>
        <v>0</v>
      </c>
      <c r="AG1753" s="36">
        <f t="shared" si="1032"/>
        <v>0</v>
      </c>
      <c r="AH1753" s="36">
        <f t="shared" si="1033"/>
        <v>20160</v>
      </c>
    </row>
    <row r="1754" spans="1:34" x14ac:dyDescent="0.35">
      <c r="A1754" s="31" t="s">
        <v>1126</v>
      </c>
      <c r="B1754" s="31" t="s">
        <v>1127</v>
      </c>
      <c r="C1754" s="31" t="s">
        <v>400</v>
      </c>
      <c r="D1754" s="31" t="s">
        <v>1128</v>
      </c>
      <c r="E1754" s="30">
        <v>46024</v>
      </c>
      <c r="F1754" s="30">
        <v>46054</v>
      </c>
      <c r="G1754" s="31" t="s">
        <v>401</v>
      </c>
      <c r="H1754" s="31">
        <v>-19738.32</v>
      </c>
      <c r="I1754" s="31">
        <v>-3158.13</v>
      </c>
      <c r="J1754" s="31">
        <v>-22896.45</v>
      </c>
      <c r="K1754" s="31">
        <v>-1271.94</v>
      </c>
      <c r="L1754" s="31">
        <v>1271.94</v>
      </c>
      <c r="M1754" s="31" t="s">
        <v>504</v>
      </c>
      <c r="N1754" s="31" t="s">
        <v>544</v>
      </c>
      <c r="P1754" s="65">
        <f t="shared" si="1036"/>
        <v>30</v>
      </c>
      <c r="Q1754" t="str">
        <f t="shared" si="1037"/>
        <v>Crédito</v>
      </c>
      <c r="R1754">
        <f t="shared" si="1038"/>
        <v>1</v>
      </c>
      <c r="S1754">
        <f t="shared" si="1039"/>
        <v>2</v>
      </c>
      <c r="T1754">
        <f t="shared" si="1040"/>
        <v>2026</v>
      </c>
      <c r="U1754">
        <f t="shared" si="1041"/>
        <v>2</v>
      </c>
      <c r="V1754">
        <f t="shared" si="1042"/>
        <v>1</v>
      </c>
      <c r="W1754">
        <f t="shared" si="1043"/>
        <v>2026</v>
      </c>
      <c r="X1754" s="59">
        <f t="shared" si="1044"/>
        <v>19738.32</v>
      </c>
      <c r="Y1754" s="59">
        <f t="shared" si="1045"/>
        <v>22896.45</v>
      </c>
      <c r="Z1754" t="str">
        <f t="shared" si="1028"/>
        <v>Vigente</v>
      </c>
      <c r="AA1754" s="39">
        <v>46031</v>
      </c>
      <c r="AB1754" s="33">
        <f t="shared" si="1046"/>
        <v>1</v>
      </c>
      <c r="AC1754" s="33">
        <f t="shared" si="1047"/>
        <v>2</v>
      </c>
      <c r="AD1754" s="33">
        <f t="shared" si="1029"/>
        <v>0</v>
      </c>
      <c r="AE1754" s="36">
        <f t="shared" si="1030"/>
        <v>0</v>
      </c>
      <c r="AF1754" s="36">
        <f t="shared" si="1031"/>
        <v>0</v>
      </c>
      <c r="AG1754" s="36">
        <f t="shared" si="1032"/>
        <v>0</v>
      </c>
      <c r="AH1754" s="36">
        <f t="shared" si="1033"/>
        <v>19738.32</v>
      </c>
    </row>
    <row r="1755" spans="1:34" x14ac:dyDescent="0.35">
      <c r="A1755" s="31" t="s">
        <v>1129</v>
      </c>
      <c r="B1755" s="31" t="s">
        <v>1130</v>
      </c>
      <c r="C1755" s="31" t="s">
        <v>414</v>
      </c>
      <c r="D1755" s="31" t="s">
        <v>1131</v>
      </c>
      <c r="E1755" s="30">
        <v>46020</v>
      </c>
      <c r="F1755" s="30">
        <v>46050</v>
      </c>
      <c r="G1755" s="31" t="s">
        <v>395</v>
      </c>
      <c r="H1755" s="31">
        <v>-17850</v>
      </c>
      <c r="I1755" s="31">
        <v>-2856</v>
      </c>
      <c r="J1755" s="31">
        <v>-20706</v>
      </c>
      <c r="K1755" s="31">
        <v>-20706</v>
      </c>
      <c r="L1755" s="31">
        <v>20706</v>
      </c>
      <c r="M1755" s="31" t="s">
        <v>504</v>
      </c>
      <c r="N1755" s="31" t="s">
        <v>544</v>
      </c>
      <c r="P1755" s="65">
        <f t="shared" si="1036"/>
        <v>30</v>
      </c>
      <c r="Q1755" t="str">
        <f t="shared" si="1037"/>
        <v>Crédito</v>
      </c>
      <c r="R1755">
        <f t="shared" si="1038"/>
        <v>28</v>
      </c>
      <c r="S1755">
        <f t="shared" si="1039"/>
        <v>1</v>
      </c>
      <c r="T1755">
        <f t="shared" si="1040"/>
        <v>2026</v>
      </c>
      <c r="U1755">
        <f t="shared" si="1041"/>
        <v>29</v>
      </c>
      <c r="V1755">
        <f t="shared" si="1042"/>
        <v>12</v>
      </c>
      <c r="W1755">
        <f t="shared" si="1043"/>
        <v>2025</v>
      </c>
      <c r="X1755" s="59">
        <f t="shared" si="1044"/>
        <v>17850</v>
      </c>
      <c r="Y1755" s="59">
        <f t="shared" si="1045"/>
        <v>20706</v>
      </c>
      <c r="Z1755" t="str">
        <f t="shared" si="1028"/>
        <v>Vigente</v>
      </c>
      <c r="AA1755" s="39">
        <v>46031</v>
      </c>
      <c r="AB1755" s="33">
        <f t="shared" si="1046"/>
        <v>1</v>
      </c>
      <c r="AC1755" s="33">
        <f t="shared" si="1047"/>
        <v>2</v>
      </c>
      <c r="AD1755" s="33">
        <f t="shared" si="1029"/>
        <v>0</v>
      </c>
      <c r="AE1755" s="36">
        <f t="shared" si="1030"/>
        <v>0</v>
      </c>
      <c r="AF1755" s="36">
        <f t="shared" si="1031"/>
        <v>0</v>
      </c>
      <c r="AG1755" s="36">
        <f t="shared" si="1032"/>
        <v>0</v>
      </c>
      <c r="AH1755" s="36">
        <f t="shared" si="1033"/>
        <v>17850</v>
      </c>
    </row>
    <row r="1756" spans="1:34" x14ac:dyDescent="0.35">
      <c r="A1756" s="31" t="s">
        <v>1132</v>
      </c>
      <c r="B1756" s="31" t="s">
        <v>1133</v>
      </c>
      <c r="C1756" s="31" t="s">
        <v>546</v>
      </c>
      <c r="D1756" s="31" t="s">
        <v>1134</v>
      </c>
      <c r="E1756" s="30">
        <v>46022</v>
      </c>
      <c r="F1756" s="30">
        <v>46052</v>
      </c>
      <c r="G1756" s="31" t="s">
        <v>401</v>
      </c>
      <c r="H1756" s="31">
        <v>-112312.72</v>
      </c>
      <c r="I1756" s="31">
        <v>-17970.04</v>
      </c>
      <c r="J1756" s="31">
        <v>-130282.76</v>
      </c>
      <c r="K1756" s="31">
        <v>-7256.96</v>
      </c>
      <c r="L1756" s="31">
        <v>7256.96</v>
      </c>
      <c r="M1756" s="31" t="s">
        <v>504</v>
      </c>
      <c r="N1756" s="31" t="s">
        <v>544</v>
      </c>
      <c r="P1756" s="65">
        <f t="shared" si="1036"/>
        <v>30</v>
      </c>
      <c r="Q1756" t="str">
        <f t="shared" si="1037"/>
        <v>Crédito</v>
      </c>
      <c r="R1756">
        <f t="shared" si="1038"/>
        <v>30</v>
      </c>
      <c r="S1756">
        <f t="shared" si="1039"/>
        <v>1</v>
      </c>
      <c r="T1756">
        <f t="shared" si="1040"/>
        <v>2026</v>
      </c>
      <c r="U1756">
        <f t="shared" si="1041"/>
        <v>31</v>
      </c>
      <c r="V1756">
        <f t="shared" si="1042"/>
        <v>12</v>
      </c>
      <c r="W1756">
        <f t="shared" si="1043"/>
        <v>2025</v>
      </c>
      <c r="X1756" s="59">
        <f t="shared" si="1044"/>
        <v>112312.72</v>
      </c>
      <c r="Y1756" s="59">
        <f t="shared" si="1045"/>
        <v>130282.76</v>
      </c>
      <c r="Z1756" t="str">
        <f t="shared" si="1028"/>
        <v>Vigente</v>
      </c>
      <c r="AA1756" s="39">
        <v>46031</v>
      </c>
      <c r="AB1756" s="33">
        <f t="shared" si="1046"/>
        <v>1</v>
      </c>
      <c r="AC1756" s="33">
        <f t="shared" si="1047"/>
        <v>2</v>
      </c>
      <c r="AD1756" s="33">
        <f t="shared" si="1029"/>
        <v>0</v>
      </c>
      <c r="AE1756" s="36">
        <f t="shared" si="1030"/>
        <v>0</v>
      </c>
      <c r="AF1756" s="36">
        <f t="shared" si="1031"/>
        <v>0</v>
      </c>
      <c r="AG1756" s="36">
        <f t="shared" si="1032"/>
        <v>0</v>
      </c>
      <c r="AH1756" s="36">
        <f t="shared" si="1033"/>
        <v>112312.72</v>
      </c>
    </row>
    <row r="1757" spans="1:34" x14ac:dyDescent="0.35">
      <c r="A1757" s="31" t="s">
        <v>1077</v>
      </c>
      <c r="B1757" s="31" t="s">
        <v>1078</v>
      </c>
      <c r="C1757" s="31" t="s">
        <v>547</v>
      </c>
      <c r="D1757" s="31" t="s">
        <v>1079</v>
      </c>
      <c r="E1757" s="30">
        <v>46010</v>
      </c>
      <c r="F1757" s="30">
        <v>46040</v>
      </c>
      <c r="G1757" s="31" t="s">
        <v>395</v>
      </c>
      <c r="H1757" s="31">
        <v>-10590</v>
      </c>
      <c r="I1757" s="31">
        <v>-1694.4</v>
      </c>
      <c r="J1757" s="31">
        <v>-12284.4</v>
      </c>
      <c r="K1757" s="31">
        <v>-12284.4</v>
      </c>
      <c r="L1757" s="31">
        <v>12284.4</v>
      </c>
      <c r="M1757" s="31" t="s">
        <v>504</v>
      </c>
      <c r="N1757" s="31" t="s">
        <v>544</v>
      </c>
      <c r="P1757" s="65">
        <f t="shared" si="1036"/>
        <v>30</v>
      </c>
      <c r="Q1757" t="str">
        <f t="shared" si="1037"/>
        <v>Crédito</v>
      </c>
      <c r="R1757">
        <f t="shared" si="1038"/>
        <v>18</v>
      </c>
      <c r="S1757">
        <f t="shared" si="1039"/>
        <v>1</v>
      </c>
      <c r="T1757">
        <f t="shared" si="1040"/>
        <v>2026</v>
      </c>
      <c r="U1757">
        <f t="shared" si="1041"/>
        <v>19</v>
      </c>
      <c r="V1757">
        <f t="shared" si="1042"/>
        <v>12</v>
      </c>
      <c r="W1757">
        <f t="shared" si="1043"/>
        <v>2025</v>
      </c>
      <c r="X1757" s="59">
        <f t="shared" si="1044"/>
        <v>10590</v>
      </c>
      <c r="Y1757" s="59">
        <f t="shared" si="1045"/>
        <v>12284.4</v>
      </c>
      <c r="Z1757" t="str">
        <f t="shared" si="1028"/>
        <v>Vigente</v>
      </c>
      <c r="AA1757" s="39">
        <v>46031</v>
      </c>
      <c r="AB1757" s="33">
        <f t="shared" si="1046"/>
        <v>1</v>
      </c>
      <c r="AC1757" s="33">
        <f t="shared" si="1047"/>
        <v>2</v>
      </c>
      <c r="AD1757" s="33">
        <f t="shared" si="1029"/>
        <v>0</v>
      </c>
      <c r="AE1757" s="36">
        <f t="shared" si="1030"/>
        <v>0</v>
      </c>
      <c r="AF1757" s="36">
        <f t="shared" si="1031"/>
        <v>0</v>
      </c>
      <c r="AG1757" s="36">
        <f t="shared" si="1032"/>
        <v>0</v>
      </c>
      <c r="AH1757" s="36">
        <f t="shared" si="1033"/>
        <v>10590</v>
      </c>
    </row>
    <row r="1758" spans="1:34" x14ac:dyDescent="0.35">
      <c r="A1758" s="31" t="s">
        <v>1080</v>
      </c>
      <c r="B1758" s="31" t="s">
        <v>1081</v>
      </c>
      <c r="C1758" s="31" t="s">
        <v>546</v>
      </c>
      <c r="D1758" s="31" t="s">
        <v>1082</v>
      </c>
      <c r="E1758" s="30">
        <v>46017</v>
      </c>
      <c r="F1758" s="30">
        <v>46047</v>
      </c>
      <c r="G1758" s="31" t="s">
        <v>401</v>
      </c>
      <c r="H1758" s="31">
        <v>-29396.67</v>
      </c>
      <c r="I1758" s="31">
        <v>-4703.47</v>
      </c>
      <c r="J1758" s="31">
        <v>-34100.14</v>
      </c>
      <c r="K1758" s="31">
        <v>-1902.4</v>
      </c>
      <c r="L1758" s="31">
        <v>1902.4</v>
      </c>
      <c r="M1758" s="31" t="s">
        <v>504</v>
      </c>
      <c r="N1758" s="31" t="s">
        <v>544</v>
      </c>
      <c r="P1758" s="65">
        <f t="shared" si="1036"/>
        <v>30</v>
      </c>
      <c r="Q1758" t="str">
        <f t="shared" si="1037"/>
        <v>Crédito</v>
      </c>
      <c r="R1758">
        <f t="shared" si="1038"/>
        <v>25</v>
      </c>
      <c r="S1758">
        <f t="shared" si="1039"/>
        <v>1</v>
      </c>
      <c r="T1758">
        <f t="shared" si="1040"/>
        <v>2026</v>
      </c>
      <c r="U1758">
        <f t="shared" si="1041"/>
        <v>26</v>
      </c>
      <c r="V1758">
        <f t="shared" si="1042"/>
        <v>12</v>
      </c>
      <c r="W1758">
        <f t="shared" si="1043"/>
        <v>2025</v>
      </c>
      <c r="X1758" s="59">
        <f t="shared" si="1044"/>
        <v>29396.67</v>
      </c>
      <c r="Y1758" s="59">
        <f t="shared" si="1045"/>
        <v>34100.14</v>
      </c>
      <c r="Z1758" t="str">
        <f t="shared" si="1028"/>
        <v>Vigente</v>
      </c>
      <c r="AA1758" s="39">
        <v>46031</v>
      </c>
      <c r="AB1758" s="33">
        <f t="shared" si="1046"/>
        <v>1</v>
      </c>
      <c r="AC1758" s="33">
        <f t="shared" si="1047"/>
        <v>2</v>
      </c>
      <c r="AD1758" s="33">
        <f t="shared" si="1029"/>
        <v>0</v>
      </c>
      <c r="AE1758" s="36">
        <f t="shared" si="1030"/>
        <v>0</v>
      </c>
      <c r="AF1758" s="36">
        <f t="shared" si="1031"/>
        <v>0</v>
      </c>
      <c r="AG1758" s="36">
        <f t="shared" si="1032"/>
        <v>0</v>
      </c>
      <c r="AH1758" s="36">
        <f t="shared" si="1033"/>
        <v>29396.67</v>
      </c>
    </row>
    <row r="1759" spans="1:34" x14ac:dyDescent="0.35">
      <c r="A1759" s="13" t="s">
        <v>1057</v>
      </c>
      <c r="B1759" s="13" t="s">
        <v>1058</v>
      </c>
      <c r="C1759" s="13" t="s">
        <v>880</v>
      </c>
      <c r="D1759" s="13" t="s">
        <v>1059</v>
      </c>
      <c r="E1759" s="70">
        <v>46007</v>
      </c>
      <c r="F1759" s="70">
        <v>46037</v>
      </c>
      <c r="G1759" s="13" t="s">
        <v>401</v>
      </c>
      <c r="H1759" s="13">
        <v>-81613.98</v>
      </c>
      <c r="I1759" s="13">
        <v>-13058.24</v>
      </c>
      <c r="J1759" s="13">
        <v>-94672.22</v>
      </c>
      <c r="K1759" s="13">
        <v>-5261.76</v>
      </c>
      <c r="L1759" s="13">
        <v>5261.76</v>
      </c>
      <c r="M1759" s="13" t="s">
        <v>504</v>
      </c>
      <c r="N1759" s="31" t="s">
        <v>544</v>
      </c>
      <c r="P1759" s="65">
        <f t="shared" si="1036"/>
        <v>30</v>
      </c>
      <c r="Q1759" t="str">
        <f t="shared" si="1037"/>
        <v>Crédito</v>
      </c>
      <c r="R1759">
        <f t="shared" si="1038"/>
        <v>15</v>
      </c>
      <c r="S1759">
        <f t="shared" si="1039"/>
        <v>1</v>
      </c>
      <c r="T1759">
        <f t="shared" si="1040"/>
        <v>2026</v>
      </c>
      <c r="U1759">
        <f t="shared" si="1041"/>
        <v>16</v>
      </c>
      <c r="V1759">
        <f t="shared" si="1042"/>
        <v>12</v>
      </c>
      <c r="W1759">
        <f t="shared" si="1043"/>
        <v>2025</v>
      </c>
      <c r="X1759" s="59">
        <f t="shared" si="1044"/>
        <v>81613.98</v>
      </c>
      <c r="Y1759" s="59">
        <f t="shared" si="1045"/>
        <v>94672.22</v>
      </c>
      <c r="Z1759" t="str">
        <f t="shared" si="1028"/>
        <v>Vigente</v>
      </c>
      <c r="AA1759" s="39">
        <v>46031</v>
      </c>
      <c r="AB1759" s="33">
        <f t="shared" si="1046"/>
        <v>1</v>
      </c>
      <c r="AC1759" s="33">
        <f t="shared" si="1047"/>
        <v>2</v>
      </c>
      <c r="AD1759" s="33">
        <f t="shared" si="1029"/>
        <v>0</v>
      </c>
      <c r="AE1759" s="36">
        <f t="shared" si="1030"/>
        <v>0</v>
      </c>
      <c r="AF1759" s="36">
        <f t="shared" si="1031"/>
        <v>0</v>
      </c>
      <c r="AG1759" s="36">
        <f t="shared" si="1032"/>
        <v>0</v>
      </c>
      <c r="AH1759" s="36">
        <f t="shared" si="1033"/>
        <v>81613.98</v>
      </c>
    </row>
    <row r="1760" spans="1:34" x14ac:dyDescent="0.35">
      <c r="A1760" s="31" t="s">
        <v>993</v>
      </c>
      <c r="B1760" s="31" t="s">
        <v>994</v>
      </c>
      <c r="C1760" s="31" t="s">
        <v>801</v>
      </c>
      <c r="D1760" s="31" t="s">
        <v>995</v>
      </c>
      <c r="E1760" s="30">
        <v>46006</v>
      </c>
      <c r="F1760" s="30">
        <v>46036</v>
      </c>
      <c r="G1760" s="31" t="s">
        <v>395</v>
      </c>
      <c r="H1760" s="31">
        <v>-20160</v>
      </c>
      <c r="I1760" s="31">
        <v>-3225.6</v>
      </c>
      <c r="J1760" s="31">
        <v>-23385.599999999999</v>
      </c>
      <c r="K1760" s="31">
        <v>-23385.599999999999</v>
      </c>
      <c r="L1760" s="31">
        <v>23385.599999999999</v>
      </c>
      <c r="M1760" s="31" t="s">
        <v>504</v>
      </c>
      <c r="N1760" s="31" t="s">
        <v>544</v>
      </c>
      <c r="P1760" s="65">
        <f t="shared" si="1036"/>
        <v>30</v>
      </c>
      <c r="Q1760" t="str">
        <f t="shared" si="1037"/>
        <v>Crédito</v>
      </c>
      <c r="R1760">
        <f t="shared" si="1038"/>
        <v>14</v>
      </c>
      <c r="S1760">
        <f t="shared" si="1039"/>
        <v>1</v>
      </c>
      <c r="T1760">
        <f t="shared" si="1040"/>
        <v>2026</v>
      </c>
      <c r="U1760">
        <f t="shared" si="1041"/>
        <v>15</v>
      </c>
      <c r="V1760">
        <f t="shared" si="1042"/>
        <v>12</v>
      </c>
      <c r="W1760">
        <f t="shared" si="1043"/>
        <v>2025</v>
      </c>
      <c r="X1760" s="59">
        <f t="shared" si="1044"/>
        <v>20160</v>
      </c>
      <c r="Y1760" s="59">
        <f t="shared" si="1045"/>
        <v>23385.599999999999</v>
      </c>
      <c r="Z1760" t="str">
        <f t="shared" si="1028"/>
        <v>Vigente</v>
      </c>
      <c r="AA1760" s="39">
        <v>46031</v>
      </c>
      <c r="AB1760" s="33">
        <f t="shared" si="1046"/>
        <v>1</v>
      </c>
      <c r="AC1760" s="33">
        <f t="shared" si="1047"/>
        <v>2</v>
      </c>
      <c r="AD1760" s="33">
        <f t="shared" si="1029"/>
        <v>0</v>
      </c>
      <c r="AE1760" s="36">
        <f t="shared" si="1030"/>
        <v>0</v>
      </c>
      <c r="AF1760" s="36">
        <f t="shared" si="1031"/>
        <v>0</v>
      </c>
      <c r="AG1760" s="36">
        <f t="shared" si="1032"/>
        <v>0</v>
      </c>
      <c r="AH1760" s="36">
        <f t="shared" si="1033"/>
        <v>20160</v>
      </c>
    </row>
    <row r="1761" spans="1:34" x14ac:dyDescent="0.35">
      <c r="A1761" s="31" t="s">
        <v>996</v>
      </c>
      <c r="B1761" s="31" t="s">
        <v>997</v>
      </c>
      <c r="C1761" s="31" t="s">
        <v>801</v>
      </c>
      <c r="D1761" s="31" t="s">
        <v>998</v>
      </c>
      <c r="E1761" s="30">
        <v>46006</v>
      </c>
      <c r="F1761" s="30">
        <v>46036</v>
      </c>
      <c r="G1761" s="31" t="s">
        <v>395</v>
      </c>
      <c r="H1761" s="31">
        <v>-20160</v>
      </c>
      <c r="I1761" s="31">
        <v>-3225.6</v>
      </c>
      <c r="J1761" s="31">
        <v>-23385.599999999999</v>
      </c>
      <c r="K1761" s="31">
        <v>-23385.599999999999</v>
      </c>
      <c r="L1761" s="31">
        <v>23385.599999999999</v>
      </c>
      <c r="M1761" s="31" t="s">
        <v>504</v>
      </c>
      <c r="N1761" s="31" t="s">
        <v>544</v>
      </c>
      <c r="P1761" s="65">
        <f t="shared" si="1036"/>
        <v>30</v>
      </c>
      <c r="Q1761" t="str">
        <f t="shared" si="1037"/>
        <v>Crédito</v>
      </c>
      <c r="R1761">
        <f t="shared" si="1038"/>
        <v>14</v>
      </c>
      <c r="S1761">
        <f t="shared" si="1039"/>
        <v>1</v>
      </c>
      <c r="T1761">
        <f t="shared" si="1040"/>
        <v>2026</v>
      </c>
      <c r="U1761">
        <f t="shared" si="1041"/>
        <v>15</v>
      </c>
      <c r="V1761">
        <f t="shared" si="1042"/>
        <v>12</v>
      </c>
      <c r="W1761">
        <f t="shared" si="1043"/>
        <v>2025</v>
      </c>
      <c r="X1761" s="59">
        <f t="shared" si="1044"/>
        <v>20160</v>
      </c>
      <c r="Y1761" s="59">
        <f t="shared" si="1045"/>
        <v>23385.599999999999</v>
      </c>
      <c r="Z1761" t="str">
        <f t="shared" si="1028"/>
        <v>Vigente</v>
      </c>
      <c r="AA1761" s="39">
        <v>46031</v>
      </c>
      <c r="AB1761" s="33">
        <f t="shared" si="1046"/>
        <v>1</v>
      </c>
      <c r="AC1761" s="33">
        <f t="shared" si="1047"/>
        <v>2</v>
      </c>
      <c r="AD1761" s="33">
        <f t="shared" si="1029"/>
        <v>0</v>
      </c>
      <c r="AE1761" s="36">
        <f t="shared" si="1030"/>
        <v>0</v>
      </c>
      <c r="AF1761" s="36">
        <f t="shared" si="1031"/>
        <v>0</v>
      </c>
      <c r="AG1761" s="36">
        <f t="shared" si="1032"/>
        <v>0</v>
      </c>
      <c r="AH1761" s="36">
        <f t="shared" si="1033"/>
        <v>20160</v>
      </c>
    </row>
    <row r="1762" spans="1:34" x14ac:dyDescent="0.35">
      <c r="A1762" s="31" t="s">
        <v>999</v>
      </c>
      <c r="B1762" s="31" t="s">
        <v>1000</v>
      </c>
      <c r="C1762" s="31" t="s">
        <v>801</v>
      </c>
      <c r="D1762" s="31" t="s">
        <v>1001</v>
      </c>
      <c r="E1762" s="30">
        <v>46006</v>
      </c>
      <c r="F1762" s="30">
        <v>46036</v>
      </c>
      <c r="G1762" s="31" t="s">
        <v>395</v>
      </c>
      <c r="H1762" s="31">
        <v>-50400</v>
      </c>
      <c r="I1762" s="31">
        <v>-8064</v>
      </c>
      <c r="J1762" s="31">
        <v>-58464</v>
      </c>
      <c r="K1762" s="31">
        <v>-58464</v>
      </c>
      <c r="L1762" s="31">
        <v>58464</v>
      </c>
      <c r="M1762" s="31" t="s">
        <v>504</v>
      </c>
      <c r="N1762" s="31" t="s">
        <v>544</v>
      </c>
      <c r="P1762" s="65">
        <f t="shared" si="1036"/>
        <v>30</v>
      </c>
      <c r="Q1762" t="str">
        <f t="shared" si="1037"/>
        <v>Crédito</v>
      </c>
      <c r="R1762">
        <f t="shared" si="1038"/>
        <v>14</v>
      </c>
      <c r="S1762">
        <f t="shared" si="1039"/>
        <v>1</v>
      </c>
      <c r="T1762">
        <f t="shared" si="1040"/>
        <v>2026</v>
      </c>
      <c r="U1762">
        <f t="shared" si="1041"/>
        <v>15</v>
      </c>
      <c r="V1762">
        <f t="shared" si="1042"/>
        <v>12</v>
      </c>
      <c r="W1762">
        <f t="shared" si="1043"/>
        <v>2025</v>
      </c>
      <c r="X1762" s="59">
        <f t="shared" si="1044"/>
        <v>50400</v>
      </c>
      <c r="Y1762" s="59">
        <f t="shared" si="1045"/>
        <v>58464</v>
      </c>
      <c r="Z1762" t="str">
        <f t="shared" si="1028"/>
        <v>Vigente</v>
      </c>
      <c r="AA1762" s="39">
        <v>46031</v>
      </c>
      <c r="AB1762" s="33">
        <f t="shared" si="1046"/>
        <v>1</v>
      </c>
      <c r="AC1762" s="33">
        <f t="shared" si="1047"/>
        <v>2</v>
      </c>
      <c r="AD1762" s="33">
        <f t="shared" si="1029"/>
        <v>0</v>
      </c>
      <c r="AE1762" s="36">
        <f t="shared" si="1030"/>
        <v>0</v>
      </c>
      <c r="AF1762" s="36">
        <f t="shared" si="1031"/>
        <v>0</v>
      </c>
      <c r="AG1762" s="36">
        <f t="shared" si="1032"/>
        <v>0</v>
      </c>
      <c r="AH1762" s="36">
        <f t="shared" si="1033"/>
        <v>50400</v>
      </c>
    </row>
    <row r="1763" spans="1:34" x14ac:dyDescent="0.35">
      <c r="A1763" s="31" t="s">
        <v>1002</v>
      </c>
      <c r="B1763" s="31" t="s">
        <v>1003</v>
      </c>
      <c r="C1763" s="31" t="s">
        <v>801</v>
      </c>
      <c r="D1763" s="31" t="s">
        <v>1004</v>
      </c>
      <c r="E1763" s="30">
        <v>46006</v>
      </c>
      <c r="F1763" s="30">
        <v>46036</v>
      </c>
      <c r="G1763" s="31" t="s">
        <v>395</v>
      </c>
      <c r="H1763" s="31">
        <v>-20160</v>
      </c>
      <c r="I1763" s="31">
        <v>-3225.6</v>
      </c>
      <c r="J1763" s="31">
        <v>-23385.599999999999</v>
      </c>
      <c r="K1763" s="31">
        <v>-23385.599999999999</v>
      </c>
      <c r="L1763" s="31">
        <v>23385.599999999999</v>
      </c>
      <c r="M1763" s="31" t="s">
        <v>504</v>
      </c>
      <c r="N1763" s="31" t="s">
        <v>544</v>
      </c>
      <c r="P1763" s="65">
        <f t="shared" si="1036"/>
        <v>30</v>
      </c>
      <c r="Q1763" t="str">
        <f t="shared" si="1037"/>
        <v>Crédito</v>
      </c>
      <c r="R1763">
        <f t="shared" si="1038"/>
        <v>14</v>
      </c>
      <c r="S1763">
        <f t="shared" si="1039"/>
        <v>1</v>
      </c>
      <c r="T1763">
        <f t="shared" si="1040"/>
        <v>2026</v>
      </c>
      <c r="U1763">
        <f t="shared" si="1041"/>
        <v>15</v>
      </c>
      <c r="V1763">
        <f t="shared" si="1042"/>
        <v>12</v>
      </c>
      <c r="W1763">
        <f t="shared" si="1043"/>
        <v>2025</v>
      </c>
      <c r="X1763" s="59">
        <f t="shared" si="1044"/>
        <v>20160</v>
      </c>
      <c r="Y1763" s="59">
        <f t="shared" si="1045"/>
        <v>23385.599999999999</v>
      </c>
      <c r="Z1763" t="str">
        <f t="shared" si="1028"/>
        <v>Vigente</v>
      </c>
      <c r="AA1763" s="39">
        <v>46031</v>
      </c>
      <c r="AB1763" s="33">
        <f t="shared" si="1046"/>
        <v>1</v>
      </c>
      <c r="AC1763" s="33">
        <f t="shared" si="1047"/>
        <v>2</v>
      </c>
      <c r="AD1763" s="33">
        <f t="shared" si="1029"/>
        <v>0</v>
      </c>
      <c r="AE1763" s="36">
        <f t="shared" si="1030"/>
        <v>0</v>
      </c>
      <c r="AF1763" s="36">
        <f t="shared" si="1031"/>
        <v>0</v>
      </c>
      <c r="AG1763" s="36">
        <f t="shared" si="1032"/>
        <v>0</v>
      </c>
      <c r="AH1763" s="36">
        <f t="shared" si="1033"/>
        <v>20160</v>
      </c>
    </row>
    <row r="1764" spans="1:34" x14ac:dyDescent="0.35">
      <c r="A1764" s="31" t="s">
        <v>1005</v>
      </c>
      <c r="B1764" s="31" t="s">
        <v>1006</v>
      </c>
      <c r="C1764" s="31" t="s">
        <v>880</v>
      </c>
      <c r="D1764" s="31" t="s">
        <v>1007</v>
      </c>
      <c r="E1764" s="30">
        <v>46001</v>
      </c>
      <c r="F1764" s="30">
        <v>46031</v>
      </c>
      <c r="G1764" s="31" t="s">
        <v>401</v>
      </c>
      <c r="H1764" s="31">
        <v>-176845.68</v>
      </c>
      <c r="I1764" s="31">
        <v>-28295.31</v>
      </c>
      <c r="J1764" s="31">
        <v>-205140.99</v>
      </c>
      <c r="K1764" s="31">
        <v>-11275.2</v>
      </c>
      <c r="L1764" s="31">
        <v>11275.2</v>
      </c>
      <c r="M1764" s="31" t="s">
        <v>504</v>
      </c>
      <c r="N1764" s="31" t="s">
        <v>544</v>
      </c>
      <c r="P1764" s="65">
        <f t="shared" si="1036"/>
        <v>30</v>
      </c>
      <c r="Q1764" t="str">
        <f t="shared" si="1037"/>
        <v>Crédito</v>
      </c>
      <c r="R1764">
        <f t="shared" si="1038"/>
        <v>9</v>
      </c>
      <c r="S1764">
        <f t="shared" si="1039"/>
        <v>1</v>
      </c>
      <c r="T1764">
        <f t="shared" si="1040"/>
        <v>2026</v>
      </c>
      <c r="U1764">
        <f t="shared" si="1041"/>
        <v>10</v>
      </c>
      <c r="V1764">
        <f t="shared" si="1042"/>
        <v>12</v>
      </c>
      <c r="W1764">
        <f t="shared" si="1043"/>
        <v>2025</v>
      </c>
      <c r="X1764" s="59">
        <f t="shared" si="1044"/>
        <v>176845.68</v>
      </c>
      <c r="Y1764" s="59">
        <f t="shared" si="1045"/>
        <v>205140.99</v>
      </c>
      <c r="Z1764" t="str">
        <f t="shared" si="1028"/>
        <v>Vencido</v>
      </c>
      <c r="AA1764" s="39">
        <v>46031</v>
      </c>
      <c r="AB1764" s="33">
        <f t="shared" si="1046"/>
        <v>1</v>
      </c>
      <c r="AC1764" s="33">
        <f t="shared" si="1047"/>
        <v>2</v>
      </c>
      <c r="AD1764" s="33">
        <f t="shared" si="1029"/>
        <v>1</v>
      </c>
      <c r="AE1764" s="36">
        <f t="shared" si="1030"/>
        <v>176845.68</v>
      </c>
      <c r="AF1764" s="36">
        <f t="shared" si="1031"/>
        <v>0</v>
      </c>
      <c r="AG1764" s="36">
        <f t="shared" si="1032"/>
        <v>0</v>
      </c>
      <c r="AH1764" s="36">
        <f t="shared" si="1033"/>
        <v>0</v>
      </c>
    </row>
    <row r="1765" spans="1:34" x14ac:dyDescent="0.35">
      <c r="A1765" s="31" t="s">
        <v>1008</v>
      </c>
      <c r="B1765" s="31" t="s">
        <v>1009</v>
      </c>
      <c r="C1765" s="31" t="s">
        <v>880</v>
      </c>
      <c r="D1765" s="31" t="s">
        <v>1010</v>
      </c>
      <c r="E1765" s="30">
        <v>46001</v>
      </c>
      <c r="F1765" s="30">
        <v>46031</v>
      </c>
      <c r="G1765" s="31" t="s">
        <v>401</v>
      </c>
      <c r="H1765" s="31">
        <v>-80344.7</v>
      </c>
      <c r="I1765" s="31">
        <v>-12855.15</v>
      </c>
      <c r="J1765" s="31">
        <v>-93199.85</v>
      </c>
      <c r="K1765" s="31">
        <v>-5122.5600000000004</v>
      </c>
      <c r="L1765" s="31">
        <v>5122.5600000000004</v>
      </c>
      <c r="M1765" s="31" t="s">
        <v>504</v>
      </c>
      <c r="N1765" s="31" t="s">
        <v>544</v>
      </c>
      <c r="P1765" s="65">
        <f t="shared" si="1036"/>
        <v>30</v>
      </c>
      <c r="Q1765" t="str">
        <f t="shared" si="1037"/>
        <v>Crédito</v>
      </c>
      <c r="R1765">
        <f t="shared" si="1038"/>
        <v>9</v>
      </c>
      <c r="S1765">
        <f t="shared" si="1039"/>
        <v>1</v>
      </c>
      <c r="T1765">
        <f t="shared" si="1040"/>
        <v>2026</v>
      </c>
      <c r="U1765">
        <f t="shared" si="1041"/>
        <v>10</v>
      </c>
      <c r="V1765">
        <f t="shared" si="1042"/>
        <v>12</v>
      </c>
      <c r="W1765">
        <f t="shared" si="1043"/>
        <v>2025</v>
      </c>
      <c r="X1765" s="59">
        <f t="shared" si="1044"/>
        <v>80344.7</v>
      </c>
      <c r="Y1765" s="59">
        <f t="shared" si="1045"/>
        <v>93199.85</v>
      </c>
      <c r="Z1765" t="str">
        <f t="shared" si="1028"/>
        <v>Vencido</v>
      </c>
      <c r="AA1765" s="39">
        <v>46031</v>
      </c>
      <c r="AB1765" s="33">
        <f t="shared" si="1046"/>
        <v>1</v>
      </c>
      <c r="AC1765" s="33">
        <f t="shared" si="1047"/>
        <v>2</v>
      </c>
      <c r="AD1765" s="33">
        <f t="shared" si="1029"/>
        <v>1</v>
      </c>
      <c r="AE1765" s="36">
        <f t="shared" si="1030"/>
        <v>80344.7</v>
      </c>
      <c r="AF1765" s="36">
        <f t="shared" si="1031"/>
        <v>0</v>
      </c>
      <c r="AG1765" s="36">
        <f t="shared" si="1032"/>
        <v>0</v>
      </c>
      <c r="AH1765" s="36">
        <f t="shared" si="1033"/>
        <v>0</v>
      </c>
    </row>
    <row r="1766" spans="1:34" x14ac:dyDescent="0.35">
      <c r="A1766" s="31" t="s">
        <v>1011</v>
      </c>
      <c r="B1766" s="31" t="s">
        <v>1012</v>
      </c>
      <c r="C1766" s="31" t="s">
        <v>546</v>
      </c>
      <c r="D1766" s="31" t="s">
        <v>1013</v>
      </c>
      <c r="E1766" s="30">
        <v>46007</v>
      </c>
      <c r="F1766" s="30">
        <v>46037</v>
      </c>
      <c r="G1766" s="31" t="s">
        <v>401</v>
      </c>
      <c r="H1766" s="31">
        <v>-30893.119999999999</v>
      </c>
      <c r="I1766" s="31">
        <v>-4942.8999999999996</v>
      </c>
      <c r="J1766" s="31">
        <v>-35836.019999999997</v>
      </c>
      <c r="K1766" s="31">
        <v>-1991.72</v>
      </c>
      <c r="L1766" s="31">
        <v>1991.72</v>
      </c>
      <c r="M1766" s="31" t="s">
        <v>504</v>
      </c>
      <c r="N1766" s="31" t="s">
        <v>544</v>
      </c>
      <c r="P1766" s="65">
        <f t="shared" si="1036"/>
        <v>30</v>
      </c>
      <c r="Q1766" t="str">
        <f t="shared" si="1037"/>
        <v>Crédito</v>
      </c>
      <c r="R1766">
        <f t="shared" si="1038"/>
        <v>15</v>
      </c>
      <c r="S1766">
        <f t="shared" si="1039"/>
        <v>1</v>
      </c>
      <c r="T1766">
        <f t="shared" si="1040"/>
        <v>2026</v>
      </c>
      <c r="U1766">
        <f t="shared" si="1041"/>
        <v>16</v>
      </c>
      <c r="V1766">
        <f t="shared" si="1042"/>
        <v>12</v>
      </c>
      <c r="W1766">
        <f t="shared" si="1043"/>
        <v>2025</v>
      </c>
      <c r="X1766" s="59">
        <f t="shared" si="1044"/>
        <v>30893.119999999999</v>
      </c>
      <c r="Y1766" s="59">
        <f t="shared" si="1045"/>
        <v>35836.019999999997</v>
      </c>
      <c r="Z1766" t="str">
        <f t="shared" si="1028"/>
        <v>Vigente</v>
      </c>
      <c r="AA1766" s="39">
        <v>46031</v>
      </c>
      <c r="AB1766" s="33">
        <f t="shared" si="1046"/>
        <v>1</v>
      </c>
      <c r="AC1766" s="33">
        <f t="shared" si="1047"/>
        <v>2</v>
      </c>
      <c r="AD1766" s="33">
        <f t="shared" si="1029"/>
        <v>0</v>
      </c>
      <c r="AE1766" s="36">
        <f t="shared" si="1030"/>
        <v>0</v>
      </c>
      <c r="AF1766" s="36">
        <f t="shared" si="1031"/>
        <v>0</v>
      </c>
      <c r="AG1766" s="36">
        <f t="shared" si="1032"/>
        <v>0</v>
      </c>
      <c r="AH1766" s="36">
        <f t="shared" si="1033"/>
        <v>30893.119999999999</v>
      </c>
    </row>
    <row r="1767" spans="1:34" x14ac:dyDescent="0.35">
      <c r="A1767" s="31" t="s">
        <v>1014</v>
      </c>
      <c r="B1767" s="31" t="s">
        <v>1015</v>
      </c>
      <c r="C1767" s="31" t="s">
        <v>830</v>
      </c>
      <c r="D1767" s="31" t="s">
        <v>1016</v>
      </c>
      <c r="E1767" s="30">
        <v>46003</v>
      </c>
      <c r="F1767" s="30">
        <v>46033</v>
      </c>
      <c r="G1767" s="31" t="s">
        <v>401</v>
      </c>
      <c r="H1767" s="31">
        <v>-31409.66</v>
      </c>
      <c r="I1767" s="31">
        <v>-5025.55</v>
      </c>
      <c r="J1767" s="31">
        <v>-36435.21</v>
      </c>
      <c r="K1767" s="31">
        <v>-2001</v>
      </c>
      <c r="L1767" s="31">
        <v>2001</v>
      </c>
      <c r="M1767" s="31" t="s">
        <v>504</v>
      </c>
      <c r="N1767" s="31" t="s">
        <v>544</v>
      </c>
      <c r="O1767" s="83"/>
      <c r="P1767" s="65">
        <f t="shared" si="1036"/>
        <v>30</v>
      </c>
      <c r="Q1767" t="str">
        <f t="shared" si="1037"/>
        <v>Crédito</v>
      </c>
      <c r="R1767">
        <f t="shared" si="1038"/>
        <v>11</v>
      </c>
      <c r="S1767">
        <f t="shared" si="1039"/>
        <v>1</v>
      </c>
      <c r="T1767">
        <f t="shared" si="1040"/>
        <v>2026</v>
      </c>
      <c r="U1767">
        <f t="shared" si="1041"/>
        <v>12</v>
      </c>
      <c r="V1767">
        <f t="shared" si="1042"/>
        <v>12</v>
      </c>
      <c r="W1767">
        <f t="shared" si="1043"/>
        <v>2025</v>
      </c>
      <c r="X1767" s="59">
        <f t="shared" si="1044"/>
        <v>31409.66</v>
      </c>
      <c r="Y1767" s="59">
        <f t="shared" si="1045"/>
        <v>36435.21</v>
      </c>
      <c r="Z1767" t="str">
        <f t="shared" si="1028"/>
        <v>Vigente</v>
      </c>
      <c r="AA1767" s="39">
        <v>46031</v>
      </c>
      <c r="AB1767" s="33">
        <f t="shared" si="1046"/>
        <v>1</v>
      </c>
      <c r="AC1767" s="33">
        <f t="shared" si="1047"/>
        <v>2</v>
      </c>
      <c r="AD1767" s="33">
        <f t="shared" si="1029"/>
        <v>0</v>
      </c>
      <c r="AE1767" s="36">
        <f t="shared" si="1030"/>
        <v>0</v>
      </c>
      <c r="AF1767" s="36">
        <f t="shared" si="1031"/>
        <v>0</v>
      </c>
      <c r="AG1767" s="36">
        <f t="shared" si="1032"/>
        <v>0</v>
      </c>
      <c r="AH1767" s="36">
        <f t="shared" si="1033"/>
        <v>31409.66</v>
      </c>
    </row>
    <row r="1768" spans="1:34" x14ac:dyDescent="0.35">
      <c r="A1768" s="31" t="s">
        <v>1017</v>
      </c>
      <c r="B1768" s="31" t="s">
        <v>1018</v>
      </c>
      <c r="C1768" s="31" t="s">
        <v>548</v>
      </c>
      <c r="D1768" s="31" t="s">
        <v>1019</v>
      </c>
      <c r="E1768" s="30">
        <v>46006</v>
      </c>
      <c r="F1768" s="30">
        <v>46026</v>
      </c>
      <c r="G1768" s="31" t="s">
        <v>395</v>
      </c>
      <c r="H1768" s="31">
        <v>-63000</v>
      </c>
      <c r="I1768" s="31">
        <v>-10080</v>
      </c>
      <c r="J1768" s="31">
        <v>-73080</v>
      </c>
      <c r="K1768" s="31">
        <v>-73080</v>
      </c>
      <c r="L1768" s="31">
        <v>73080</v>
      </c>
      <c r="M1768" s="31" t="s">
        <v>504</v>
      </c>
      <c r="N1768" s="31" t="s">
        <v>544</v>
      </c>
      <c r="O1768" s="83"/>
      <c r="P1768" s="65">
        <f t="shared" si="1036"/>
        <v>20</v>
      </c>
      <c r="Q1768" t="str">
        <f t="shared" si="1037"/>
        <v>Crédito</v>
      </c>
      <c r="R1768">
        <f t="shared" si="1038"/>
        <v>4</v>
      </c>
      <c r="S1768">
        <f t="shared" si="1039"/>
        <v>1</v>
      </c>
      <c r="T1768">
        <f t="shared" si="1040"/>
        <v>2026</v>
      </c>
      <c r="U1768">
        <f t="shared" si="1041"/>
        <v>15</v>
      </c>
      <c r="V1768">
        <f t="shared" si="1042"/>
        <v>12</v>
      </c>
      <c r="W1768">
        <f t="shared" si="1043"/>
        <v>2025</v>
      </c>
      <c r="X1768" s="59">
        <f t="shared" si="1044"/>
        <v>63000</v>
      </c>
      <c r="Y1768" s="59">
        <f t="shared" si="1045"/>
        <v>73080</v>
      </c>
      <c r="Z1768" t="str">
        <f t="shared" si="1028"/>
        <v>Vencido</v>
      </c>
      <c r="AA1768" s="39">
        <v>46031</v>
      </c>
      <c r="AB1768" s="33">
        <f t="shared" si="1046"/>
        <v>1</v>
      </c>
      <c r="AC1768" s="33">
        <f t="shared" si="1047"/>
        <v>2</v>
      </c>
      <c r="AD1768" s="33">
        <f t="shared" si="1029"/>
        <v>6</v>
      </c>
      <c r="AE1768" s="36">
        <f t="shared" si="1030"/>
        <v>63000</v>
      </c>
      <c r="AF1768" s="36">
        <f t="shared" si="1031"/>
        <v>0</v>
      </c>
      <c r="AG1768" s="36">
        <f t="shared" si="1032"/>
        <v>0</v>
      </c>
      <c r="AH1768" s="36">
        <f t="shared" si="1033"/>
        <v>0</v>
      </c>
    </row>
    <row r="1769" spans="1:34" x14ac:dyDescent="0.35">
      <c r="A1769" s="31" t="s">
        <v>1020</v>
      </c>
      <c r="B1769" s="31" t="s">
        <v>1021</v>
      </c>
      <c r="C1769" s="31" t="s">
        <v>644</v>
      </c>
      <c r="D1769" s="31" t="s">
        <v>784</v>
      </c>
      <c r="E1769" s="30">
        <v>46009</v>
      </c>
      <c r="F1769" s="30">
        <v>46069</v>
      </c>
      <c r="G1769" s="31" t="s">
        <v>401</v>
      </c>
      <c r="H1769" s="31">
        <v>-1125529.2</v>
      </c>
      <c r="I1769" s="31">
        <v>-180084.67</v>
      </c>
      <c r="J1769" s="31">
        <v>-1305613.8700000001</v>
      </c>
      <c r="K1769" s="31">
        <v>-72453.600000000006</v>
      </c>
      <c r="L1769" s="31">
        <v>72453.600000000006</v>
      </c>
      <c r="M1769" s="31" t="s">
        <v>504</v>
      </c>
      <c r="N1769" s="31" t="s">
        <v>544</v>
      </c>
      <c r="O1769" s="83"/>
      <c r="P1769" s="65">
        <f t="shared" si="1036"/>
        <v>60</v>
      </c>
      <c r="Q1769" t="str">
        <f t="shared" si="1037"/>
        <v>Crédito</v>
      </c>
      <c r="R1769">
        <f t="shared" si="1038"/>
        <v>16</v>
      </c>
      <c r="S1769">
        <f t="shared" si="1039"/>
        <v>2</v>
      </c>
      <c r="T1769">
        <f t="shared" si="1040"/>
        <v>2026</v>
      </c>
      <c r="U1769">
        <f t="shared" si="1041"/>
        <v>18</v>
      </c>
      <c r="V1769">
        <f t="shared" si="1042"/>
        <v>12</v>
      </c>
      <c r="W1769">
        <f t="shared" si="1043"/>
        <v>2025</v>
      </c>
      <c r="X1769" s="59">
        <f t="shared" si="1044"/>
        <v>1125529.2</v>
      </c>
      <c r="Y1769" s="59">
        <f t="shared" si="1045"/>
        <v>1305613.8700000001</v>
      </c>
      <c r="Z1769" t="str">
        <f t="shared" si="1028"/>
        <v>Vigente</v>
      </c>
      <c r="AA1769" s="39">
        <v>46031</v>
      </c>
      <c r="AB1769" s="33">
        <f t="shared" si="1046"/>
        <v>1</v>
      </c>
      <c r="AC1769" s="33">
        <f t="shared" si="1047"/>
        <v>2</v>
      </c>
      <c r="AD1769" s="33">
        <f t="shared" si="1029"/>
        <v>0</v>
      </c>
      <c r="AE1769" s="36">
        <f t="shared" si="1030"/>
        <v>0</v>
      </c>
      <c r="AF1769" s="36">
        <f t="shared" si="1031"/>
        <v>0</v>
      </c>
      <c r="AG1769" s="36">
        <f t="shared" si="1032"/>
        <v>0</v>
      </c>
      <c r="AH1769" s="36">
        <f t="shared" si="1033"/>
        <v>1125529.2</v>
      </c>
    </row>
    <row r="1770" spans="1:34" x14ac:dyDescent="0.35">
      <c r="A1770" s="31" t="s">
        <v>1022</v>
      </c>
      <c r="B1770" s="31" t="s">
        <v>1023</v>
      </c>
      <c r="C1770" s="31" t="s">
        <v>674</v>
      </c>
      <c r="D1770" s="31" t="s">
        <v>1024</v>
      </c>
      <c r="E1770" s="30">
        <v>46002</v>
      </c>
      <c r="F1770" s="30">
        <v>46032</v>
      </c>
      <c r="G1770" s="31" t="s">
        <v>395</v>
      </c>
      <c r="H1770" s="31">
        <v>-9600</v>
      </c>
      <c r="I1770" s="31">
        <v>-1536</v>
      </c>
      <c r="J1770" s="31">
        <v>-11136</v>
      </c>
      <c r="K1770" s="31">
        <v>-11136</v>
      </c>
      <c r="L1770" s="31">
        <v>11136</v>
      </c>
      <c r="M1770" s="31" t="s">
        <v>504</v>
      </c>
      <c r="N1770" s="31" t="s">
        <v>544</v>
      </c>
      <c r="O1770" s="83"/>
      <c r="P1770" s="65">
        <f t="shared" si="1036"/>
        <v>30</v>
      </c>
      <c r="Q1770" t="str">
        <f t="shared" si="1037"/>
        <v>Crédito</v>
      </c>
      <c r="R1770">
        <f t="shared" si="1038"/>
        <v>10</v>
      </c>
      <c r="S1770">
        <f t="shared" si="1039"/>
        <v>1</v>
      </c>
      <c r="T1770">
        <f t="shared" si="1040"/>
        <v>2026</v>
      </c>
      <c r="U1770">
        <f t="shared" si="1041"/>
        <v>11</v>
      </c>
      <c r="V1770">
        <f t="shared" si="1042"/>
        <v>12</v>
      </c>
      <c r="W1770">
        <f t="shared" si="1043"/>
        <v>2025</v>
      </c>
      <c r="X1770" s="59">
        <f t="shared" si="1044"/>
        <v>9600</v>
      </c>
      <c r="Y1770" s="59">
        <f t="shared" si="1045"/>
        <v>11136</v>
      </c>
      <c r="Z1770" t="str">
        <f t="shared" si="1028"/>
        <v>Vigente</v>
      </c>
      <c r="AA1770" s="39">
        <v>46031</v>
      </c>
      <c r="AB1770" s="33">
        <f t="shared" si="1046"/>
        <v>1</v>
      </c>
      <c r="AC1770" s="33">
        <f t="shared" si="1047"/>
        <v>2</v>
      </c>
      <c r="AD1770" s="33">
        <f t="shared" si="1029"/>
        <v>0</v>
      </c>
      <c r="AE1770" s="36">
        <f t="shared" si="1030"/>
        <v>0</v>
      </c>
      <c r="AF1770" s="36">
        <f t="shared" si="1031"/>
        <v>0</v>
      </c>
      <c r="AG1770" s="36">
        <f t="shared" si="1032"/>
        <v>0</v>
      </c>
      <c r="AH1770" s="36">
        <f t="shared" si="1033"/>
        <v>9600</v>
      </c>
    </row>
    <row r="1771" spans="1:34" x14ac:dyDescent="0.35">
      <c r="A1771" s="31" t="s">
        <v>1025</v>
      </c>
      <c r="B1771" s="31" t="s">
        <v>1026</v>
      </c>
      <c r="C1771" s="31" t="s">
        <v>674</v>
      </c>
      <c r="D1771" s="31" t="s">
        <v>1027</v>
      </c>
      <c r="E1771" s="30">
        <v>46002</v>
      </c>
      <c r="F1771" s="30">
        <v>46032</v>
      </c>
      <c r="G1771" s="31" t="s">
        <v>395</v>
      </c>
      <c r="H1771" s="31">
        <v>-58800</v>
      </c>
      <c r="I1771" s="31">
        <v>-9408</v>
      </c>
      <c r="J1771" s="31">
        <v>-68208</v>
      </c>
      <c r="K1771" s="31">
        <v>-68208</v>
      </c>
      <c r="L1771" s="31">
        <v>68208</v>
      </c>
      <c r="M1771" s="31" t="s">
        <v>504</v>
      </c>
      <c r="N1771" s="31" t="s">
        <v>544</v>
      </c>
      <c r="O1771" s="83"/>
      <c r="P1771" s="65">
        <f t="shared" si="1036"/>
        <v>30</v>
      </c>
      <c r="Q1771" t="str">
        <f t="shared" si="1037"/>
        <v>Crédito</v>
      </c>
      <c r="R1771">
        <f t="shared" si="1038"/>
        <v>10</v>
      </c>
      <c r="S1771">
        <f t="shared" si="1039"/>
        <v>1</v>
      </c>
      <c r="T1771">
        <f t="shared" si="1040"/>
        <v>2026</v>
      </c>
      <c r="U1771">
        <f t="shared" si="1041"/>
        <v>11</v>
      </c>
      <c r="V1771">
        <f t="shared" si="1042"/>
        <v>12</v>
      </c>
      <c r="W1771">
        <f t="shared" si="1043"/>
        <v>2025</v>
      </c>
      <c r="X1771" s="59">
        <f t="shared" si="1044"/>
        <v>58800</v>
      </c>
      <c r="Y1771" s="59">
        <f t="shared" si="1045"/>
        <v>68208</v>
      </c>
      <c r="Z1771" t="str">
        <f t="shared" si="1028"/>
        <v>Vigente</v>
      </c>
      <c r="AA1771" s="39">
        <v>46031</v>
      </c>
      <c r="AB1771" s="33">
        <f t="shared" si="1046"/>
        <v>1</v>
      </c>
      <c r="AC1771" s="33">
        <f t="shared" si="1047"/>
        <v>2</v>
      </c>
      <c r="AD1771" s="33">
        <f t="shared" si="1029"/>
        <v>0</v>
      </c>
      <c r="AE1771" s="36">
        <f t="shared" si="1030"/>
        <v>0</v>
      </c>
      <c r="AF1771" s="36">
        <f t="shared" si="1031"/>
        <v>0</v>
      </c>
      <c r="AG1771" s="36">
        <f t="shared" si="1032"/>
        <v>0</v>
      </c>
      <c r="AH1771" s="36">
        <f t="shared" si="1033"/>
        <v>58800</v>
      </c>
    </row>
    <row r="1772" spans="1:34" x14ac:dyDescent="0.35">
      <c r="A1772" s="31" t="s">
        <v>1028</v>
      </c>
      <c r="B1772" s="31" t="s">
        <v>1029</v>
      </c>
      <c r="C1772" s="31" t="s">
        <v>1030</v>
      </c>
      <c r="D1772" s="31" t="s">
        <v>1031</v>
      </c>
      <c r="E1772" s="30">
        <v>46001</v>
      </c>
      <c r="F1772" s="30">
        <v>46031</v>
      </c>
      <c r="G1772" s="31" t="s">
        <v>401</v>
      </c>
      <c r="H1772" s="31">
        <v>-179520.2</v>
      </c>
      <c r="I1772" s="31">
        <v>-28723.23</v>
      </c>
      <c r="J1772" s="31">
        <v>-208243.43</v>
      </c>
      <c r="K1772" s="31">
        <v>-11445.72</v>
      </c>
      <c r="L1772" s="31">
        <v>11445.72</v>
      </c>
      <c r="M1772" s="31" t="s">
        <v>504</v>
      </c>
      <c r="N1772" s="31" t="s">
        <v>544</v>
      </c>
      <c r="O1772" s="83"/>
      <c r="P1772" s="65">
        <f t="shared" si="1036"/>
        <v>30</v>
      </c>
      <c r="Q1772" t="str">
        <f t="shared" si="1037"/>
        <v>Crédito</v>
      </c>
      <c r="R1772">
        <f t="shared" si="1038"/>
        <v>9</v>
      </c>
      <c r="S1772">
        <f t="shared" si="1039"/>
        <v>1</v>
      </c>
      <c r="T1772">
        <f t="shared" si="1040"/>
        <v>2026</v>
      </c>
      <c r="U1772">
        <f t="shared" si="1041"/>
        <v>10</v>
      </c>
      <c r="V1772">
        <f t="shared" si="1042"/>
        <v>12</v>
      </c>
      <c r="W1772">
        <f t="shared" si="1043"/>
        <v>2025</v>
      </c>
      <c r="X1772" s="59">
        <f t="shared" si="1044"/>
        <v>179520.2</v>
      </c>
      <c r="Y1772" s="59">
        <f t="shared" si="1045"/>
        <v>208243.43</v>
      </c>
      <c r="Z1772" t="str">
        <f t="shared" si="1028"/>
        <v>Vencido</v>
      </c>
      <c r="AA1772" s="39">
        <v>46031</v>
      </c>
      <c r="AB1772" s="33">
        <f t="shared" si="1046"/>
        <v>1</v>
      </c>
      <c r="AC1772" s="33">
        <f t="shared" si="1047"/>
        <v>2</v>
      </c>
      <c r="AD1772" s="33">
        <f t="shared" si="1029"/>
        <v>1</v>
      </c>
      <c r="AE1772" s="36">
        <f t="shared" si="1030"/>
        <v>179520.2</v>
      </c>
      <c r="AF1772" s="36">
        <f t="shared" si="1031"/>
        <v>0</v>
      </c>
      <c r="AG1772" s="36">
        <f t="shared" si="1032"/>
        <v>0</v>
      </c>
      <c r="AH1772" s="36">
        <f t="shared" si="1033"/>
        <v>0</v>
      </c>
    </row>
    <row r="1773" spans="1:34" x14ac:dyDescent="0.35">
      <c r="A1773" s="31" t="s">
        <v>987</v>
      </c>
      <c r="B1773" s="31" t="s">
        <v>988</v>
      </c>
      <c r="C1773" s="31" t="s">
        <v>834</v>
      </c>
      <c r="D1773" s="31" t="s">
        <v>989</v>
      </c>
      <c r="E1773" s="30">
        <v>46000</v>
      </c>
      <c r="F1773" s="30">
        <v>46030</v>
      </c>
      <c r="G1773" s="31" t="s">
        <v>401</v>
      </c>
      <c r="H1773" s="31">
        <v>-65652.12</v>
      </c>
      <c r="I1773" s="31">
        <v>-10504.34</v>
      </c>
      <c r="J1773" s="31">
        <v>-76156.460000000006</v>
      </c>
      <c r="K1773" s="31">
        <v>-4176</v>
      </c>
      <c r="L1773" s="31">
        <v>4176</v>
      </c>
      <c r="M1773" s="31" t="s">
        <v>504</v>
      </c>
      <c r="N1773" s="31" t="s">
        <v>544</v>
      </c>
      <c r="O1773" s="83"/>
      <c r="P1773" s="65">
        <f t="shared" si="1036"/>
        <v>30</v>
      </c>
      <c r="Q1773" t="str">
        <f t="shared" si="1037"/>
        <v>Crédito</v>
      </c>
      <c r="R1773">
        <f t="shared" si="1038"/>
        <v>8</v>
      </c>
      <c r="S1773">
        <f t="shared" si="1039"/>
        <v>1</v>
      </c>
      <c r="T1773">
        <f t="shared" si="1040"/>
        <v>2026</v>
      </c>
      <c r="U1773">
        <f t="shared" si="1041"/>
        <v>9</v>
      </c>
      <c r="V1773">
        <f t="shared" si="1042"/>
        <v>12</v>
      </c>
      <c r="W1773">
        <f t="shared" si="1043"/>
        <v>2025</v>
      </c>
      <c r="X1773" s="59">
        <f t="shared" si="1044"/>
        <v>65652.12</v>
      </c>
      <c r="Y1773" s="59">
        <f t="shared" si="1045"/>
        <v>76156.460000000006</v>
      </c>
      <c r="Z1773" t="str">
        <f t="shared" si="1028"/>
        <v>Vencido</v>
      </c>
      <c r="AA1773" s="39">
        <v>46031</v>
      </c>
      <c r="AB1773" s="33">
        <f t="shared" si="1046"/>
        <v>1</v>
      </c>
      <c r="AC1773" s="33">
        <f t="shared" si="1047"/>
        <v>2</v>
      </c>
      <c r="AD1773" s="33">
        <f t="shared" si="1029"/>
        <v>2</v>
      </c>
      <c r="AE1773" s="36">
        <f t="shared" si="1030"/>
        <v>65652.12</v>
      </c>
      <c r="AF1773" s="36">
        <f t="shared" si="1031"/>
        <v>0</v>
      </c>
      <c r="AG1773" s="36">
        <f t="shared" si="1032"/>
        <v>0</v>
      </c>
      <c r="AH1773" s="36">
        <f t="shared" si="1033"/>
        <v>0</v>
      </c>
    </row>
    <row r="1774" spans="1:34" x14ac:dyDescent="0.35">
      <c r="A1774" s="31" t="s">
        <v>990</v>
      </c>
      <c r="B1774" s="31" t="s">
        <v>991</v>
      </c>
      <c r="C1774" s="31" t="s">
        <v>400</v>
      </c>
      <c r="D1774" s="31" t="s">
        <v>992</v>
      </c>
      <c r="E1774" s="30">
        <v>46001</v>
      </c>
      <c r="F1774" s="30">
        <v>46031</v>
      </c>
      <c r="G1774" s="31" t="s">
        <v>401</v>
      </c>
      <c r="H1774" s="31">
        <v>-17029.580000000002</v>
      </c>
      <c r="I1774" s="31">
        <v>-2724.73</v>
      </c>
      <c r="J1774" s="31">
        <v>-19754.310000000001</v>
      </c>
      <c r="K1774" s="31">
        <v>-1085.76</v>
      </c>
      <c r="L1774" s="31">
        <v>1085.76</v>
      </c>
      <c r="M1774" s="31" t="s">
        <v>504</v>
      </c>
      <c r="N1774" s="31" t="s">
        <v>544</v>
      </c>
      <c r="O1774" s="83"/>
      <c r="P1774" s="65">
        <f t="shared" si="1036"/>
        <v>30</v>
      </c>
      <c r="Q1774" t="str">
        <f t="shared" si="1037"/>
        <v>Crédito</v>
      </c>
      <c r="R1774">
        <f t="shared" si="1038"/>
        <v>9</v>
      </c>
      <c r="S1774">
        <f t="shared" si="1039"/>
        <v>1</v>
      </c>
      <c r="T1774">
        <f t="shared" si="1040"/>
        <v>2026</v>
      </c>
      <c r="U1774">
        <f t="shared" si="1041"/>
        <v>10</v>
      </c>
      <c r="V1774">
        <f t="shared" si="1042"/>
        <v>12</v>
      </c>
      <c r="W1774">
        <f t="shared" si="1043"/>
        <v>2025</v>
      </c>
      <c r="X1774" s="59">
        <f t="shared" si="1044"/>
        <v>17029.580000000002</v>
      </c>
      <c r="Y1774" s="59">
        <f t="shared" si="1045"/>
        <v>19754.310000000001</v>
      </c>
      <c r="Z1774" t="str">
        <f t="shared" si="1028"/>
        <v>Vencido</v>
      </c>
      <c r="AA1774" s="39">
        <v>46031</v>
      </c>
      <c r="AB1774" s="33">
        <f t="shared" si="1046"/>
        <v>1</v>
      </c>
      <c r="AC1774" s="33">
        <f t="shared" si="1047"/>
        <v>2</v>
      </c>
      <c r="AD1774" s="33">
        <f t="shared" si="1029"/>
        <v>1</v>
      </c>
      <c r="AE1774" s="36">
        <f t="shared" si="1030"/>
        <v>17029.580000000002</v>
      </c>
      <c r="AF1774" s="36">
        <f t="shared" si="1031"/>
        <v>0</v>
      </c>
      <c r="AG1774" s="36">
        <f t="shared" si="1032"/>
        <v>0</v>
      </c>
      <c r="AH1774" s="36">
        <f t="shared" si="1033"/>
        <v>0</v>
      </c>
    </row>
    <row r="1775" spans="1:34" x14ac:dyDescent="0.35">
      <c r="A1775" s="31" t="s">
        <v>967</v>
      </c>
      <c r="B1775" s="31" t="s">
        <v>968</v>
      </c>
      <c r="C1775" s="31" t="s">
        <v>830</v>
      </c>
      <c r="D1775" s="31" t="s">
        <v>969</v>
      </c>
      <c r="E1775" s="30">
        <v>45981</v>
      </c>
      <c r="F1775" s="30">
        <v>46011</v>
      </c>
      <c r="G1775" s="31" t="s">
        <v>401</v>
      </c>
      <c r="H1775" s="31">
        <v>-31638.23</v>
      </c>
      <c r="I1775" s="31">
        <v>-5062.12</v>
      </c>
      <c r="J1775" s="31">
        <v>-36700.35</v>
      </c>
      <c r="K1775" s="31">
        <v>-2001</v>
      </c>
      <c r="L1775" s="31">
        <v>2001</v>
      </c>
      <c r="M1775" s="31" t="s">
        <v>504</v>
      </c>
      <c r="N1775" s="31" t="s">
        <v>544</v>
      </c>
      <c r="O1775" s="83"/>
      <c r="P1775" s="65">
        <f t="shared" si="1036"/>
        <v>30</v>
      </c>
      <c r="Q1775" t="str">
        <f t="shared" si="1037"/>
        <v>Crédito</v>
      </c>
      <c r="R1775">
        <f t="shared" si="1038"/>
        <v>20</v>
      </c>
      <c r="S1775">
        <f t="shared" si="1039"/>
        <v>12</v>
      </c>
      <c r="T1775">
        <f t="shared" si="1040"/>
        <v>2025</v>
      </c>
      <c r="U1775">
        <f t="shared" si="1041"/>
        <v>20</v>
      </c>
      <c r="V1775">
        <f t="shared" si="1042"/>
        <v>11</v>
      </c>
      <c r="W1775">
        <f t="shared" si="1043"/>
        <v>2025</v>
      </c>
      <c r="X1775" s="59">
        <f t="shared" si="1044"/>
        <v>31638.23</v>
      </c>
      <c r="Y1775" s="59">
        <f t="shared" si="1045"/>
        <v>36700.35</v>
      </c>
      <c r="Z1775" t="str">
        <f t="shared" si="1028"/>
        <v>Vencido</v>
      </c>
      <c r="AA1775" s="39">
        <v>46031</v>
      </c>
      <c r="AB1775" s="33">
        <f t="shared" si="1046"/>
        <v>1</v>
      </c>
      <c r="AC1775" s="33">
        <f t="shared" si="1047"/>
        <v>2</v>
      </c>
      <c r="AD1775" s="33">
        <f t="shared" si="1029"/>
        <v>21</v>
      </c>
      <c r="AE1775" s="36">
        <f t="shared" si="1030"/>
        <v>31638.23</v>
      </c>
      <c r="AF1775" s="36">
        <f t="shared" si="1031"/>
        <v>0</v>
      </c>
      <c r="AG1775" s="36">
        <f t="shared" si="1032"/>
        <v>0</v>
      </c>
      <c r="AH1775" s="36">
        <f t="shared" si="1033"/>
        <v>0</v>
      </c>
    </row>
    <row r="1776" spans="1:34" x14ac:dyDescent="0.35">
      <c r="A1776" s="31" t="s">
        <v>962</v>
      </c>
      <c r="B1776" s="31" t="s">
        <v>963</v>
      </c>
      <c r="C1776" s="31" t="s">
        <v>644</v>
      </c>
      <c r="D1776" s="31" t="s">
        <v>783</v>
      </c>
      <c r="E1776" s="30">
        <v>45955</v>
      </c>
      <c r="F1776" s="30">
        <v>46015</v>
      </c>
      <c r="G1776" s="31" t="s">
        <v>401</v>
      </c>
      <c r="H1776" s="31">
        <v>-442110.40939139458</v>
      </c>
      <c r="I1776" s="31">
        <v>-70737.665502623131</v>
      </c>
      <c r="J1776" s="31">
        <v>-512848.07489401771</v>
      </c>
      <c r="K1776" s="31">
        <v>-72453.600000000006</v>
      </c>
      <c r="L1776" s="31">
        <v>72453.600000000006</v>
      </c>
      <c r="M1776" s="31" t="s">
        <v>504</v>
      </c>
      <c r="N1776" s="31" t="s">
        <v>544</v>
      </c>
      <c r="P1776" s="65">
        <f t="shared" si="1036"/>
        <v>60</v>
      </c>
      <c r="Q1776" t="str">
        <f t="shared" si="1037"/>
        <v>Crédito</v>
      </c>
      <c r="R1776">
        <f t="shared" si="1038"/>
        <v>24</v>
      </c>
      <c r="S1776">
        <f t="shared" si="1039"/>
        <v>12</v>
      </c>
      <c r="T1776">
        <f t="shared" si="1040"/>
        <v>2025</v>
      </c>
      <c r="U1776">
        <f t="shared" si="1041"/>
        <v>25</v>
      </c>
      <c r="V1776">
        <f t="shared" si="1042"/>
        <v>10</v>
      </c>
      <c r="W1776">
        <f t="shared" si="1043"/>
        <v>2025</v>
      </c>
      <c r="X1776" s="59">
        <f t="shared" si="1044"/>
        <v>442110.40939139458</v>
      </c>
      <c r="Y1776" s="59">
        <f t="shared" si="1045"/>
        <v>512848.07489401771</v>
      </c>
      <c r="Z1776" t="str">
        <f t="shared" si="1028"/>
        <v>Vencido</v>
      </c>
      <c r="AA1776" s="39">
        <v>46031</v>
      </c>
      <c r="AB1776" s="33">
        <f t="shared" si="1046"/>
        <v>1</v>
      </c>
      <c r="AC1776" s="33">
        <f t="shared" si="1047"/>
        <v>2</v>
      </c>
      <c r="AD1776" s="33">
        <f t="shared" si="1029"/>
        <v>17</v>
      </c>
      <c r="AE1776" s="36">
        <f t="shared" si="1030"/>
        <v>442110.40939139458</v>
      </c>
      <c r="AF1776" s="36">
        <f t="shared" si="1031"/>
        <v>0</v>
      </c>
      <c r="AG1776" s="36">
        <f t="shared" si="1032"/>
        <v>0</v>
      </c>
      <c r="AH1776" s="36">
        <f t="shared" si="1033"/>
        <v>0</v>
      </c>
    </row>
    <row r="1777" spans="1:34" x14ac:dyDescent="0.35">
      <c r="A1777" s="31" t="s">
        <v>955</v>
      </c>
      <c r="B1777" s="31" t="s">
        <v>956</v>
      </c>
      <c r="C1777" s="31" t="s">
        <v>545</v>
      </c>
      <c r="D1777" s="31" t="s">
        <v>957</v>
      </c>
      <c r="E1777" s="30">
        <v>45932</v>
      </c>
      <c r="F1777" s="30">
        <v>45962</v>
      </c>
      <c r="G1777" s="31" t="s">
        <v>395</v>
      </c>
      <c r="H1777" s="31">
        <v>-14985</v>
      </c>
      <c r="I1777" s="31">
        <v>-2397.6</v>
      </c>
      <c r="J1777" s="31">
        <v>-17382.599999999999</v>
      </c>
      <c r="K1777" s="31">
        <v>-17382.599999999999</v>
      </c>
      <c r="L1777" s="31">
        <v>17382.599999999999</v>
      </c>
      <c r="M1777" s="31" t="s">
        <v>504</v>
      </c>
      <c r="N1777" s="31" t="s">
        <v>544</v>
      </c>
      <c r="P1777" s="65">
        <f t="shared" si="1036"/>
        <v>30</v>
      </c>
      <c r="Q1777" t="str">
        <f t="shared" si="1037"/>
        <v>Crédito</v>
      </c>
      <c r="R1777">
        <f t="shared" si="1038"/>
        <v>1</v>
      </c>
      <c r="S1777">
        <f t="shared" si="1039"/>
        <v>11</v>
      </c>
      <c r="T1777">
        <f t="shared" si="1040"/>
        <v>2025</v>
      </c>
      <c r="U1777">
        <f t="shared" si="1041"/>
        <v>2</v>
      </c>
      <c r="V1777">
        <f t="shared" si="1042"/>
        <v>10</v>
      </c>
      <c r="W1777">
        <f t="shared" si="1043"/>
        <v>2025</v>
      </c>
      <c r="X1777" s="59">
        <f t="shared" si="1044"/>
        <v>14985</v>
      </c>
      <c r="Y1777" s="59">
        <f t="shared" si="1045"/>
        <v>17382.599999999999</v>
      </c>
      <c r="Z1777" t="str">
        <f t="shared" si="1028"/>
        <v>Vencido</v>
      </c>
      <c r="AA1777" s="39">
        <v>46031</v>
      </c>
      <c r="AB1777" s="33">
        <f t="shared" si="1046"/>
        <v>1</v>
      </c>
      <c r="AC1777" s="33">
        <f t="shared" si="1047"/>
        <v>2</v>
      </c>
      <c r="AD1777" s="33">
        <f t="shared" si="1029"/>
        <v>70</v>
      </c>
      <c r="AE1777" s="36">
        <f t="shared" si="1030"/>
        <v>0</v>
      </c>
      <c r="AF1777" s="36">
        <f t="shared" si="1031"/>
        <v>0</v>
      </c>
      <c r="AG1777" s="36">
        <f t="shared" si="1032"/>
        <v>14985</v>
      </c>
      <c r="AH1777" s="36">
        <f t="shared" si="1033"/>
        <v>0</v>
      </c>
    </row>
    <row r="1778" spans="1:34" x14ac:dyDescent="0.35">
      <c r="A1778" s="31" t="s">
        <v>947</v>
      </c>
      <c r="B1778" s="31" t="s">
        <v>948</v>
      </c>
      <c r="C1778" s="31" t="s">
        <v>545</v>
      </c>
      <c r="D1778" s="31" t="s">
        <v>949</v>
      </c>
      <c r="E1778" s="30">
        <v>45927</v>
      </c>
      <c r="F1778" s="30">
        <v>45957</v>
      </c>
      <c r="G1778" s="31" t="s">
        <v>395</v>
      </c>
      <c r="H1778" s="31">
        <v>-7600</v>
      </c>
      <c r="I1778" s="31">
        <v>-1216</v>
      </c>
      <c r="J1778" s="31">
        <v>-8816</v>
      </c>
      <c r="K1778" s="31">
        <v>-8816</v>
      </c>
      <c r="L1778" s="31">
        <v>8816</v>
      </c>
      <c r="M1778" s="31" t="s">
        <v>504</v>
      </c>
      <c r="N1778" s="31" t="s">
        <v>544</v>
      </c>
      <c r="P1778" s="65">
        <f t="shared" si="1036"/>
        <v>30</v>
      </c>
      <c r="Q1778" t="str">
        <f t="shared" si="1037"/>
        <v>Crédito</v>
      </c>
      <c r="R1778">
        <f t="shared" si="1038"/>
        <v>27</v>
      </c>
      <c r="S1778">
        <f t="shared" si="1039"/>
        <v>10</v>
      </c>
      <c r="T1778">
        <f t="shared" si="1040"/>
        <v>2025</v>
      </c>
      <c r="U1778">
        <f t="shared" si="1041"/>
        <v>27</v>
      </c>
      <c r="V1778">
        <f t="shared" si="1042"/>
        <v>9</v>
      </c>
      <c r="W1778">
        <f t="shared" si="1043"/>
        <v>2025</v>
      </c>
      <c r="X1778" s="59">
        <f t="shared" si="1044"/>
        <v>7600</v>
      </c>
      <c r="Y1778" s="59">
        <f t="shared" si="1045"/>
        <v>8816</v>
      </c>
      <c r="Z1778" t="str">
        <f t="shared" si="1028"/>
        <v>Vencido</v>
      </c>
      <c r="AA1778" s="39">
        <v>46031</v>
      </c>
      <c r="AB1778" s="33">
        <f t="shared" si="1046"/>
        <v>1</v>
      </c>
      <c r="AC1778" s="33">
        <f t="shared" si="1047"/>
        <v>2</v>
      </c>
      <c r="AD1778" s="33">
        <f t="shared" si="1029"/>
        <v>75</v>
      </c>
      <c r="AE1778" s="36">
        <f t="shared" si="1030"/>
        <v>0</v>
      </c>
      <c r="AF1778" s="36">
        <f t="shared" si="1031"/>
        <v>0</v>
      </c>
      <c r="AG1778" s="36">
        <f t="shared" si="1032"/>
        <v>7600</v>
      </c>
      <c r="AH1778" s="36">
        <f t="shared" si="1033"/>
        <v>0</v>
      </c>
    </row>
    <row r="1779" spans="1:34" x14ac:dyDescent="0.35">
      <c r="A1779" s="31" t="s">
        <v>950</v>
      </c>
      <c r="B1779" s="31" t="s">
        <v>951</v>
      </c>
      <c r="C1779" s="31" t="s">
        <v>920</v>
      </c>
      <c r="D1779" s="31" t="s">
        <v>952</v>
      </c>
      <c r="E1779" s="30">
        <v>45924</v>
      </c>
      <c r="F1779" s="30">
        <v>45954</v>
      </c>
      <c r="G1779" s="31" t="s">
        <v>395</v>
      </c>
      <c r="H1779" s="31">
        <v>-2499.98</v>
      </c>
      <c r="I1779" s="31"/>
      <c r="J1779" s="31">
        <v>-2499.98</v>
      </c>
      <c r="K1779" s="31">
        <v>-2499.98</v>
      </c>
      <c r="L1779" s="31">
        <v>2499.98</v>
      </c>
      <c r="M1779" s="31" t="s">
        <v>504</v>
      </c>
      <c r="N1779" s="31" t="s">
        <v>544</v>
      </c>
      <c r="P1779" s="65">
        <f t="shared" si="1036"/>
        <v>30</v>
      </c>
      <c r="Q1779" t="str">
        <f t="shared" si="1037"/>
        <v>Crédito</v>
      </c>
      <c r="R1779">
        <f t="shared" si="1038"/>
        <v>24</v>
      </c>
      <c r="S1779">
        <f t="shared" si="1039"/>
        <v>10</v>
      </c>
      <c r="T1779">
        <f t="shared" si="1040"/>
        <v>2025</v>
      </c>
      <c r="U1779">
        <f t="shared" si="1041"/>
        <v>24</v>
      </c>
      <c r="V1779">
        <f t="shared" si="1042"/>
        <v>9</v>
      </c>
      <c r="W1779">
        <f t="shared" si="1043"/>
        <v>2025</v>
      </c>
      <c r="X1779" s="59">
        <f t="shared" si="1044"/>
        <v>2499.98</v>
      </c>
      <c r="Y1779" s="59">
        <f t="shared" si="1045"/>
        <v>2499.98</v>
      </c>
      <c r="Z1779" t="str">
        <f t="shared" si="1028"/>
        <v>Vencido</v>
      </c>
      <c r="AA1779" s="39">
        <v>46031</v>
      </c>
      <c r="AB1779" s="33">
        <f t="shared" si="1046"/>
        <v>1</v>
      </c>
      <c r="AC1779" s="33">
        <f t="shared" si="1047"/>
        <v>2</v>
      </c>
      <c r="AD1779" s="33">
        <f t="shared" si="1029"/>
        <v>78</v>
      </c>
      <c r="AE1779" s="36">
        <f t="shared" si="1030"/>
        <v>0</v>
      </c>
      <c r="AF1779" s="36">
        <f t="shared" si="1031"/>
        <v>0</v>
      </c>
      <c r="AG1779" s="36">
        <f t="shared" si="1032"/>
        <v>2499.98</v>
      </c>
      <c r="AH1779" s="36">
        <f t="shared" si="1033"/>
        <v>0</v>
      </c>
    </row>
    <row r="1780" spans="1:34" x14ac:dyDescent="0.35">
      <c r="A1780" s="31" t="s">
        <v>938</v>
      </c>
      <c r="B1780" s="31" t="s">
        <v>939</v>
      </c>
      <c r="C1780" s="31" t="s">
        <v>545</v>
      </c>
      <c r="D1780" s="31" t="s">
        <v>940</v>
      </c>
      <c r="E1780" s="30">
        <v>45923</v>
      </c>
      <c r="F1780" s="30">
        <v>45953</v>
      </c>
      <c r="G1780" s="31" t="s">
        <v>401</v>
      </c>
      <c r="H1780" s="31">
        <v>-23857.03</v>
      </c>
      <c r="I1780" s="31">
        <v>-3817.12</v>
      </c>
      <c r="J1780" s="31">
        <v>-27674.15</v>
      </c>
      <c r="K1780" s="31">
        <v>-1503.36</v>
      </c>
      <c r="L1780" s="31">
        <v>1503.36</v>
      </c>
      <c r="M1780" s="31" t="s">
        <v>504</v>
      </c>
      <c r="N1780" s="31" t="s">
        <v>544</v>
      </c>
      <c r="P1780" s="65">
        <f t="shared" si="1036"/>
        <v>30</v>
      </c>
      <c r="Q1780" t="str">
        <f t="shared" si="1037"/>
        <v>Crédito</v>
      </c>
      <c r="R1780">
        <f t="shared" si="1038"/>
        <v>23</v>
      </c>
      <c r="S1780">
        <f t="shared" si="1039"/>
        <v>10</v>
      </c>
      <c r="T1780">
        <f t="shared" si="1040"/>
        <v>2025</v>
      </c>
      <c r="U1780">
        <f t="shared" si="1041"/>
        <v>23</v>
      </c>
      <c r="V1780">
        <f t="shared" si="1042"/>
        <v>9</v>
      </c>
      <c r="W1780">
        <f t="shared" si="1043"/>
        <v>2025</v>
      </c>
      <c r="X1780" s="59">
        <f t="shared" si="1044"/>
        <v>23857.03</v>
      </c>
      <c r="Y1780" s="59">
        <f t="shared" si="1045"/>
        <v>27674.15</v>
      </c>
      <c r="Z1780" t="str">
        <f t="shared" si="1028"/>
        <v>Vencido</v>
      </c>
      <c r="AA1780" s="39">
        <v>46031</v>
      </c>
      <c r="AB1780" s="33">
        <f t="shared" si="1046"/>
        <v>1</v>
      </c>
      <c r="AC1780" s="33">
        <f t="shared" si="1047"/>
        <v>2</v>
      </c>
      <c r="AD1780" s="33">
        <f t="shared" si="1029"/>
        <v>79</v>
      </c>
      <c r="AE1780" s="36">
        <f t="shared" si="1030"/>
        <v>0</v>
      </c>
      <c r="AF1780" s="36">
        <f t="shared" si="1031"/>
        <v>0</v>
      </c>
      <c r="AG1780" s="36">
        <f t="shared" si="1032"/>
        <v>23857.03</v>
      </c>
      <c r="AH1780" s="36">
        <f t="shared" si="1033"/>
        <v>0</v>
      </c>
    </row>
    <row r="1781" spans="1:34" x14ac:dyDescent="0.35">
      <c r="A1781" s="31" t="s">
        <v>927</v>
      </c>
      <c r="B1781" s="31" t="s">
        <v>928</v>
      </c>
      <c r="C1781" s="31" t="s">
        <v>545</v>
      </c>
      <c r="D1781" s="31" t="s">
        <v>929</v>
      </c>
      <c r="E1781" s="30">
        <v>45905</v>
      </c>
      <c r="F1781" s="30">
        <v>45935</v>
      </c>
      <c r="G1781" s="31" t="s">
        <v>401</v>
      </c>
      <c r="H1781" s="31">
        <v>-7240.47</v>
      </c>
      <c r="I1781" s="31">
        <v>-1158.48</v>
      </c>
      <c r="J1781" s="31">
        <v>-8398.9500000000007</v>
      </c>
      <c r="K1781" s="31">
        <v>-447.76</v>
      </c>
      <c r="L1781" s="31">
        <v>447.76</v>
      </c>
      <c r="M1781" s="31" t="s">
        <v>504</v>
      </c>
      <c r="N1781" s="31" t="s">
        <v>544</v>
      </c>
      <c r="P1781" s="65">
        <f t="shared" si="1036"/>
        <v>30</v>
      </c>
      <c r="Q1781" t="str">
        <f t="shared" si="1037"/>
        <v>Crédito</v>
      </c>
      <c r="R1781">
        <f t="shared" si="1038"/>
        <v>5</v>
      </c>
      <c r="S1781">
        <f t="shared" si="1039"/>
        <v>10</v>
      </c>
      <c r="T1781">
        <f t="shared" si="1040"/>
        <v>2025</v>
      </c>
      <c r="U1781">
        <f t="shared" si="1041"/>
        <v>5</v>
      </c>
      <c r="V1781">
        <f t="shared" si="1042"/>
        <v>9</v>
      </c>
      <c r="W1781">
        <f t="shared" si="1043"/>
        <v>2025</v>
      </c>
      <c r="X1781" s="59">
        <f t="shared" si="1044"/>
        <v>7240.47</v>
      </c>
      <c r="Y1781" s="59">
        <f t="shared" si="1045"/>
        <v>8398.9500000000007</v>
      </c>
      <c r="Z1781" t="str">
        <f t="shared" si="1028"/>
        <v>Vencido</v>
      </c>
      <c r="AA1781" s="39">
        <v>46031</v>
      </c>
      <c r="AB1781" s="33">
        <f t="shared" si="1046"/>
        <v>1</v>
      </c>
      <c r="AC1781" s="33">
        <f t="shared" si="1047"/>
        <v>2</v>
      </c>
      <c r="AD1781" s="33">
        <f t="shared" si="1029"/>
        <v>97</v>
      </c>
      <c r="AE1781" s="36">
        <f t="shared" si="1030"/>
        <v>0</v>
      </c>
      <c r="AF1781" s="36">
        <f t="shared" si="1031"/>
        <v>0</v>
      </c>
      <c r="AG1781" s="36">
        <f t="shared" si="1032"/>
        <v>7240.47</v>
      </c>
      <c r="AH1781" s="36">
        <f t="shared" si="1033"/>
        <v>0</v>
      </c>
    </row>
    <row r="1782" spans="1:34" x14ac:dyDescent="0.35">
      <c r="A1782" s="31" t="s">
        <v>930</v>
      </c>
      <c r="B1782" s="31" t="s">
        <v>928</v>
      </c>
      <c r="C1782" s="31" t="s">
        <v>545</v>
      </c>
      <c r="D1782" s="31" t="s">
        <v>931</v>
      </c>
      <c r="E1782" s="30">
        <v>45904</v>
      </c>
      <c r="F1782" s="30">
        <v>45934</v>
      </c>
      <c r="G1782" s="31" t="s">
        <v>401</v>
      </c>
      <c r="H1782" s="31">
        <v>-21639.89</v>
      </c>
      <c r="I1782" s="31">
        <v>-3462.38</v>
      </c>
      <c r="J1782" s="31">
        <v>-25102.27</v>
      </c>
      <c r="K1782" s="31">
        <v>-1343.28</v>
      </c>
      <c r="L1782" s="31">
        <v>1343.28</v>
      </c>
      <c r="M1782" s="31" t="s">
        <v>504</v>
      </c>
      <c r="N1782" s="31" t="s">
        <v>544</v>
      </c>
      <c r="P1782" s="65">
        <f t="shared" si="1036"/>
        <v>30</v>
      </c>
      <c r="Q1782" t="str">
        <f t="shared" si="1037"/>
        <v>Crédito</v>
      </c>
      <c r="R1782">
        <f t="shared" si="1038"/>
        <v>4</v>
      </c>
      <c r="S1782">
        <f t="shared" si="1039"/>
        <v>10</v>
      </c>
      <c r="T1782">
        <f t="shared" si="1040"/>
        <v>2025</v>
      </c>
      <c r="U1782">
        <f t="shared" si="1041"/>
        <v>4</v>
      </c>
      <c r="V1782">
        <f t="shared" si="1042"/>
        <v>9</v>
      </c>
      <c r="W1782">
        <f t="shared" si="1043"/>
        <v>2025</v>
      </c>
      <c r="X1782" s="59">
        <f t="shared" si="1044"/>
        <v>21639.89</v>
      </c>
      <c r="Y1782" s="59">
        <f t="shared" si="1045"/>
        <v>25102.27</v>
      </c>
      <c r="Z1782" t="str">
        <f t="shared" si="1028"/>
        <v>Vencido</v>
      </c>
      <c r="AA1782" s="39">
        <v>46031</v>
      </c>
      <c r="AB1782" s="33">
        <f t="shared" si="1046"/>
        <v>1</v>
      </c>
      <c r="AC1782" s="33">
        <f t="shared" si="1047"/>
        <v>2</v>
      </c>
      <c r="AD1782" s="33">
        <f t="shared" si="1029"/>
        <v>98</v>
      </c>
      <c r="AE1782" s="36">
        <f t="shared" si="1030"/>
        <v>0</v>
      </c>
      <c r="AF1782" s="36">
        <f t="shared" si="1031"/>
        <v>0</v>
      </c>
      <c r="AG1782" s="36">
        <f t="shared" si="1032"/>
        <v>21639.89</v>
      </c>
      <c r="AH1782" s="36">
        <f t="shared" si="1033"/>
        <v>0</v>
      </c>
    </row>
    <row r="1783" spans="1:34" x14ac:dyDescent="0.35">
      <c r="A1783" s="31" t="s">
        <v>932</v>
      </c>
      <c r="B1783" s="31" t="s">
        <v>933</v>
      </c>
      <c r="C1783" s="31" t="s">
        <v>920</v>
      </c>
      <c r="D1783" s="31" t="s">
        <v>934</v>
      </c>
      <c r="E1783" s="30">
        <v>45909</v>
      </c>
      <c r="F1783" s="30">
        <v>45939</v>
      </c>
      <c r="G1783" s="31" t="s">
        <v>395</v>
      </c>
      <c r="H1783" s="31">
        <v>-5000</v>
      </c>
      <c r="I1783" s="31"/>
      <c r="J1783" s="31">
        <v>-5000</v>
      </c>
      <c r="K1783" s="31">
        <v>-5000</v>
      </c>
      <c r="L1783" s="31">
        <v>5000</v>
      </c>
      <c r="M1783" s="31" t="s">
        <v>504</v>
      </c>
      <c r="N1783" s="31" t="s">
        <v>544</v>
      </c>
      <c r="P1783" s="65">
        <f t="shared" si="1036"/>
        <v>30</v>
      </c>
      <c r="Q1783" t="str">
        <f t="shared" si="1037"/>
        <v>Crédito</v>
      </c>
      <c r="R1783">
        <f t="shared" si="1038"/>
        <v>9</v>
      </c>
      <c r="S1783">
        <f t="shared" si="1039"/>
        <v>10</v>
      </c>
      <c r="T1783">
        <f t="shared" si="1040"/>
        <v>2025</v>
      </c>
      <c r="U1783">
        <f t="shared" si="1041"/>
        <v>9</v>
      </c>
      <c r="V1783">
        <f t="shared" si="1042"/>
        <v>9</v>
      </c>
      <c r="W1783">
        <f t="shared" si="1043"/>
        <v>2025</v>
      </c>
      <c r="X1783" s="59">
        <f t="shared" si="1044"/>
        <v>5000</v>
      </c>
      <c r="Y1783" s="59">
        <f t="shared" si="1045"/>
        <v>5000</v>
      </c>
      <c r="Z1783" t="str">
        <f t="shared" si="1028"/>
        <v>Vencido</v>
      </c>
      <c r="AA1783" s="39">
        <v>46031</v>
      </c>
      <c r="AB1783" s="33">
        <f t="shared" si="1046"/>
        <v>1</v>
      </c>
      <c r="AC1783" s="33">
        <f t="shared" si="1047"/>
        <v>2</v>
      </c>
      <c r="AD1783" s="33">
        <f t="shared" si="1029"/>
        <v>93</v>
      </c>
      <c r="AE1783" s="36">
        <f t="shared" si="1030"/>
        <v>0</v>
      </c>
      <c r="AF1783" s="36">
        <f t="shared" si="1031"/>
        <v>0</v>
      </c>
      <c r="AG1783" s="36">
        <f t="shared" si="1032"/>
        <v>5000</v>
      </c>
      <c r="AH1783" s="36">
        <f t="shared" si="1033"/>
        <v>0</v>
      </c>
    </row>
    <row r="1784" spans="1:34" x14ac:dyDescent="0.35">
      <c r="A1784" s="13" t="s">
        <v>923</v>
      </c>
      <c r="B1784" s="13" t="s">
        <v>924</v>
      </c>
      <c r="C1784" s="13" t="s">
        <v>545</v>
      </c>
      <c r="D1784" s="13" t="s">
        <v>925</v>
      </c>
      <c r="E1784" s="70">
        <v>45903</v>
      </c>
      <c r="F1784" s="70">
        <v>45933</v>
      </c>
      <c r="G1784" s="13" t="s">
        <v>401</v>
      </c>
      <c r="H1784" s="13">
        <v>-24244.53</v>
      </c>
      <c r="I1784" s="13">
        <v>-3879.12</v>
      </c>
      <c r="J1784" s="13">
        <v>-28123.65</v>
      </c>
      <c r="K1784" s="13">
        <v>-1503.36</v>
      </c>
      <c r="L1784" s="13">
        <v>1503.36</v>
      </c>
      <c r="M1784" s="13" t="s">
        <v>504</v>
      </c>
      <c r="N1784" s="31" t="s">
        <v>544</v>
      </c>
      <c r="P1784" s="65">
        <f t="shared" si="1036"/>
        <v>30</v>
      </c>
      <c r="Q1784" t="str">
        <f t="shared" si="1037"/>
        <v>Crédito</v>
      </c>
      <c r="R1784">
        <f t="shared" si="1038"/>
        <v>3</v>
      </c>
      <c r="S1784">
        <f t="shared" si="1039"/>
        <v>10</v>
      </c>
      <c r="T1784">
        <f t="shared" si="1040"/>
        <v>2025</v>
      </c>
      <c r="U1784">
        <f t="shared" si="1041"/>
        <v>3</v>
      </c>
      <c r="V1784">
        <f t="shared" si="1042"/>
        <v>9</v>
      </c>
      <c r="W1784">
        <f t="shared" si="1043"/>
        <v>2025</v>
      </c>
      <c r="X1784" s="59">
        <f t="shared" si="1044"/>
        <v>24244.53</v>
      </c>
      <c r="Y1784" s="59">
        <f t="shared" si="1045"/>
        <v>28123.65</v>
      </c>
      <c r="Z1784" t="str">
        <f t="shared" si="1028"/>
        <v>Vencido</v>
      </c>
      <c r="AA1784" s="39">
        <v>46031</v>
      </c>
      <c r="AB1784" s="33">
        <f t="shared" si="1046"/>
        <v>1</v>
      </c>
      <c r="AC1784" s="33">
        <f t="shared" si="1047"/>
        <v>2</v>
      </c>
      <c r="AD1784" s="33">
        <f t="shared" si="1029"/>
        <v>99</v>
      </c>
      <c r="AE1784" s="36">
        <f t="shared" si="1030"/>
        <v>0</v>
      </c>
      <c r="AF1784" s="36">
        <f t="shared" si="1031"/>
        <v>0</v>
      </c>
      <c r="AG1784" s="36">
        <f t="shared" si="1032"/>
        <v>24244.53</v>
      </c>
      <c r="AH1784" s="36">
        <f t="shared" si="1033"/>
        <v>0</v>
      </c>
    </row>
    <row r="1785" spans="1:34" x14ac:dyDescent="0.35">
      <c r="A1785" s="13" t="s">
        <v>905</v>
      </c>
      <c r="B1785" s="13" t="s">
        <v>906</v>
      </c>
      <c r="C1785" s="13" t="s">
        <v>545</v>
      </c>
      <c r="D1785" s="13" t="s">
        <v>907</v>
      </c>
      <c r="E1785" s="70">
        <v>45888</v>
      </c>
      <c r="F1785" s="70">
        <v>45918</v>
      </c>
      <c r="G1785" s="13" t="s">
        <v>395</v>
      </c>
      <c r="H1785" s="13">
        <v>-12600</v>
      </c>
      <c r="I1785" s="13">
        <v>-2016</v>
      </c>
      <c r="J1785" s="13">
        <v>-14616</v>
      </c>
      <c r="K1785" s="13">
        <v>-14616</v>
      </c>
      <c r="L1785" s="13">
        <v>14616</v>
      </c>
      <c r="M1785" s="13" t="s">
        <v>504</v>
      </c>
      <c r="N1785" s="31" t="s">
        <v>544</v>
      </c>
      <c r="P1785" s="65">
        <f t="shared" si="1036"/>
        <v>30</v>
      </c>
      <c r="Q1785" t="str">
        <f t="shared" si="1037"/>
        <v>Crédito</v>
      </c>
      <c r="R1785">
        <f t="shared" si="1038"/>
        <v>18</v>
      </c>
      <c r="S1785">
        <f t="shared" si="1039"/>
        <v>9</v>
      </c>
      <c r="T1785">
        <f t="shared" si="1040"/>
        <v>2025</v>
      </c>
      <c r="U1785">
        <f t="shared" si="1041"/>
        <v>19</v>
      </c>
      <c r="V1785">
        <f t="shared" si="1042"/>
        <v>8</v>
      </c>
      <c r="W1785">
        <f t="shared" si="1043"/>
        <v>2025</v>
      </c>
      <c r="X1785" s="59">
        <f t="shared" si="1044"/>
        <v>12600</v>
      </c>
      <c r="Y1785" s="59">
        <f t="shared" si="1045"/>
        <v>14616</v>
      </c>
      <c r="Z1785" t="str">
        <f t="shared" si="1028"/>
        <v>Vencido</v>
      </c>
      <c r="AA1785" s="39">
        <v>46031</v>
      </c>
      <c r="AB1785" s="33">
        <f t="shared" si="1046"/>
        <v>1</v>
      </c>
      <c r="AC1785" s="33">
        <f t="shared" si="1047"/>
        <v>2</v>
      </c>
      <c r="AD1785" s="33">
        <f t="shared" si="1029"/>
        <v>114</v>
      </c>
      <c r="AE1785" s="36">
        <f t="shared" si="1030"/>
        <v>0</v>
      </c>
      <c r="AF1785" s="36">
        <f t="shared" si="1031"/>
        <v>0</v>
      </c>
      <c r="AG1785" s="36">
        <f t="shared" si="1032"/>
        <v>12600</v>
      </c>
      <c r="AH1785" s="36">
        <f t="shared" si="1033"/>
        <v>0</v>
      </c>
    </row>
    <row r="1786" spans="1:34" x14ac:dyDescent="0.35">
      <c r="A1786" s="13" t="s">
        <v>908</v>
      </c>
      <c r="B1786" s="13" t="s">
        <v>909</v>
      </c>
      <c r="C1786" s="13" t="s">
        <v>545</v>
      </c>
      <c r="D1786" s="13" t="s">
        <v>910</v>
      </c>
      <c r="E1786" s="70">
        <v>45888</v>
      </c>
      <c r="F1786" s="70">
        <v>45918</v>
      </c>
      <c r="G1786" s="13" t="s">
        <v>395</v>
      </c>
      <c r="H1786" s="13">
        <v>-21000</v>
      </c>
      <c r="I1786" s="13">
        <v>-3360</v>
      </c>
      <c r="J1786" s="13">
        <v>-24360</v>
      </c>
      <c r="K1786" s="13">
        <v>-24360</v>
      </c>
      <c r="L1786" s="13">
        <v>24360</v>
      </c>
      <c r="M1786" s="13" t="s">
        <v>504</v>
      </c>
      <c r="N1786" s="31" t="s">
        <v>544</v>
      </c>
      <c r="P1786" s="65">
        <f t="shared" si="1036"/>
        <v>30</v>
      </c>
      <c r="Q1786" t="str">
        <f t="shared" si="1037"/>
        <v>Crédito</v>
      </c>
      <c r="R1786">
        <f t="shared" si="1038"/>
        <v>18</v>
      </c>
      <c r="S1786">
        <f t="shared" si="1039"/>
        <v>9</v>
      </c>
      <c r="T1786">
        <f t="shared" si="1040"/>
        <v>2025</v>
      </c>
      <c r="U1786">
        <f t="shared" si="1041"/>
        <v>19</v>
      </c>
      <c r="V1786">
        <f t="shared" si="1042"/>
        <v>8</v>
      </c>
      <c r="W1786">
        <f t="shared" si="1043"/>
        <v>2025</v>
      </c>
      <c r="X1786" s="59">
        <f t="shared" si="1044"/>
        <v>21000</v>
      </c>
      <c r="Y1786" s="59">
        <f t="shared" si="1045"/>
        <v>24360</v>
      </c>
      <c r="Z1786" t="str">
        <f t="shared" si="1028"/>
        <v>Vencido</v>
      </c>
      <c r="AA1786" s="39">
        <v>46031</v>
      </c>
      <c r="AB1786" s="33">
        <f t="shared" si="1046"/>
        <v>1</v>
      </c>
      <c r="AC1786" s="33">
        <f t="shared" si="1047"/>
        <v>2</v>
      </c>
      <c r="AD1786" s="33">
        <f t="shared" si="1029"/>
        <v>114</v>
      </c>
      <c r="AE1786" s="36">
        <f t="shared" si="1030"/>
        <v>0</v>
      </c>
      <c r="AF1786" s="36">
        <f t="shared" si="1031"/>
        <v>0</v>
      </c>
      <c r="AG1786" s="36">
        <f t="shared" si="1032"/>
        <v>21000</v>
      </c>
      <c r="AH1786" s="36">
        <f t="shared" si="1033"/>
        <v>0</v>
      </c>
    </row>
    <row r="1787" spans="1:34" x14ac:dyDescent="0.35">
      <c r="A1787" s="13" t="s">
        <v>911</v>
      </c>
      <c r="B1787" s="13" t="s">
        <v>912</v>
      </c>
      <c r="C1787" s="13" t="s">
        <v>545</v>
      </c>
      <c r="D1787" s="13" t="s">
        <v>913</v>
      </c>
      <c r="E1787" s="70">
        <v>45881</v>
      </c>
      <c r="F1787" s="70">
        <v>45911</v>
      </c>
      <c r="G1787" s="13" t="s">
        <v>395</v>
      </c>
      <c r="H1787" s="13">
        <v>-7600</v>
      </c>
      <c r="I1787" s="13">
        <v>-1216</v>
      </c>
      <c r="J1787" s="13">
        <v>-8816</v>
      </c>
      <c r="K1787" s="13">
        <v>-8816</v>
      </c>
      <c r="L1787" s="13">
        <v>8816</v>
      </c>
      <c r="M1787" s="13" t="s">
        <v>504</v>
      </c>
      <c r="N1787" s="31" t="s">
        <v>544</v>
      </c>
      <c r="P1787" s="65">
        <f t="shared" si="1036"/>
        <v>30</v>
      </c>
      <c r="Q1787" t="str">
        <f t="shared" si="1037"/>
        <v>Crédito</v>
      </c>
      <c r="R1787">
        <f t="shared" si="1038"/>
        <v>11</v>
      </c>
      <c r="S1787">
        <f t="shared" si="1039"/>
        <v>9</v>
      </c>
      <c r="T1787">
        <f t="shared" si="1040"/>
        <v>2025</v>
      </c>
      <c r="U1787">
        <f t="shared" si="1041"/>
        <v>12</v>
      </c>
      <c r="V1787">
        <f t="shared" si="1042"/>
        <v>8</v>
      </c>
      <c r="W1787">
        <f t="shared" si="1043"/>
        <v>2025</v>
      </c>
      <c r="X1787" s="59">
        <f t="shared" si="1044"/>
        <v>7600</v>
      </c>
      <c r="Y1787" s="59">
        <f t="shared" si="1045"/>
        <v>8816</v>
      </c>
      <c r="Z1787" t="str">
        <f t="shared" si="1028"/>
        <v>Vencido</v>
      </c>
      <c r="AA1787" s="39">
        <v>46031</v>
      </c>
      <c r="AB1787" s="33">
        <f t="shared" si="1046"/>
        <v>1</v>
      </c>
      <c r="AC1787" s="33">
        <f t="shared" si="1047"/>
        <v>2</v>
      </c>
      <c r="AD1787" s="33">
        <f t="shared" si="1029"/>
        <v>121</v>
      </c>
      <c r="AE1787" s="36">
        <f t="shared" si="1030"/>
        <v>0</v>
      </c>
      <c r="AF1787" s="36">
        <f t="shared" si="1031"/>
        <v>0</v>
      </c>
      <c r="AG1787" s="36">
        <f t="shared" si="1032"/>
        <v>7600</v>
      </c>
      <c r="AH1787" s="36">
        <f t="shared" si="1033"/>
        <v>0</v>
      </c>
    </row>
    <row r="1788" spans="1:34" x14ac:dyDescent="0.35">
      <c r="A1788" s="13" t="s">
        <v>914</v>
      </c>
      <c r="B1788" s="13" t="s">
        <v>915</v>
      </c>
      <c r="C1788" s="13" t="s">
        <v>545</v>
      </c>
      <c r="D1788" s="13" t="s">
        <v>916</v>
      </c>
      <c r="E1788" s="70">
        <v>45883</v>
      </c>
      <c r="F1788" s="70">
        <v>45913</v>
      </c>
      <c r="G1788" s="13" t="s">
        <v>401</v>
      </c>
      <c r="H1788" s="13">
        <v>-7416.85</v>
      </c>
      <c r="I1788" s="13">
        <v>-1186.7</v>
      </c>
      <c r="J1788" s="13">
        <v>-8603.5499999999993</v>
      </c>
      <c r="K1788" s="13">
        <v>-461.68</v>
      </c>
      <c r="L1788" s="13">
        <v>461.68</v>
      </c>
      <c r="M1788" s="13" t="s">
        <v>504</v>
      </c>
      <c r="N1788" s="31" t="s">
        <v>544</v>
      </c>
      <c r="P1788" s="65">
        <f t="shared" si="1036"/>
        <v>30</v>
      </c>
      <c r="Q1788" t="str">
        <f t="shared" si="1037"/>
        <v>Crédito</v>
      </c>
      <c r="R1788">
        <f t="shared" si="1038"/>
        <v>13</v>
      </c>
      <c r="S1788">
        <f t="shared" si="1039"/>
        <v>9</v>
      </c>
      <c r="T1788">
        <f t="shared" si="1040"/>
        <v>2025</v>
      </c>
      <c r="U1788">
        <f t="shared" si="1041"/>
        <v>14</v>
      </c>
      <c r="V1788">
        <f t="shared" si="1042"/>
        <v>8</v>
      </c>
      <c r="W1788">
        <f t="shared" si="1043"/>
        <v>2025</v>
      </c>
      <c r="X1788" s="59">
        <f t="shared" si="1044"/>
        <v>7416.85</v>
      </c>
      <c r="Y1788" s="59">
        <f t="shared" si="1045"/>
        <v>8603.5499999999993</v>
      </c>
      <c r="Z1788" t="str">
        <f t="shared" si="1028"/>
        <v>Vencido</v>
      </c>
      <c r="AA1788" s="39">
        <v>46031</v>
      </c>
      <c r="AB1788" s="33">
        <f t="shared" si="1046"/>
        <v>1</v>
      </c>
      <c r="AC1788" s="33">
        <f t="shared" si="1047"/>
        <v>2</v>
      </c>
      <c r="AD1788" s="33">
        <f t="shared" si="1029"/>
        <v>119</v>
      </c>
      <c r="AE1788" s="36">
        <f t="shared" si="1030"/>
        <v>0</v>
      </c>
      <c r="AF1788" s="36">
        <f t="shared" si="1031"/>
        <v>0</v>
      </c>
      <c r="AG1788" s="36">
        <f t="shared" si="1032"/>
        <v>7416.85</v>
      </c>
      <c r="AH1788" s="36">
        <f t="shared" si="1033"/>
        <v>0</v>
      </c>
    </row>
    <row r="1789" spans="1:34" x14ac:dyDescent="0.35">
      <c r="A1789" s="13" t="s">
        <v>917</v>
      </c>
      <c r="B1789" s="13" t="s">
        <v>918</v>
      </c>
      <c r="C1789" s="13" t="s">
        <v>545</v>
      </c>
      <c r="D1789" s="13" t="s">
        <v>919</v>
      </c>
      <c r="E1789" s="70">
        <v>45883</v>
      </c>
      <c r="F1789" s="70">
        <v>45913</v>
      </c>
      <c r="G1789" s="13" t="s">
        <v>395</v>
      </c>
      <c r="H1789" s="13">
        <v>-11220</v>
      </c>
      <c r="I1789" s="13">
        <v>-1795.2</v>
      </c>
      <c r="J1789" s="13">
        <v>-13015.2</v>
      </c>
      <c r="K1789" s="13">
        <v>-13015.2</v>
      </c>
      <c r="L1789" s="13">
        <v>13015.2</v>
      </c>
      <c r="M1789" s="13" t="s">
        <v>504</v>
      </c>
      <c r="N1789" s="31" t="s">
        <v>544</v>
      </c>
      <c r="P1789" s="65">
        <f t="shared" si="1036"/>
        <v>30</v>
      </c>
      <c r="Q1789" t="str">
        <f t="shared" si="1037"/>
        <v>Crédito</v>
      </c>
      <c r="R1789">
        <f t="shared" si="1038"/>
        <v>13</v>
      </c>
      <c r="S1789">
        <f t="shared" si="1039"/>
        <v>9</v>
      </c>
      <c r="T1789">
        <f t="shared" si="1040"/>
        <v>2025</v>
      </c>
      <c r="U1789">
        <f t="shared" si="1041"/>
        <v>14</v>
      </c>
      <c r="V1789">
        <f t="shared" si="1042"/>
        <v>8</v>
      </c>
      <c r="W1789">
        <f t="shared" si="1043"/>
        <v>2025</v>
      </c>
      <c r="X1789" s="59">
        <f t="shared" si="1044"/>
        <v>11220</v>
      </c>
      <c r="Y1789" s="59">
        <f t="shared" si="1045"/>
        <v>13015.2</v>
      </c>
      <c r="Z1789" t="str">
        <f t="shared" si="1028"/>
        <v>Vencido</v>
      </c>
      <c r="AA1789" s="39">
        <v>46031</v>
      </c>
      <c r="AB1789" s="33">
        <f t="shared" si="1046"/>
        <v>1</v>
      </c>
      <c r="AC1789" s="33">
        <f t="shared" si="1047"/>
        <v>2</v>
      </c>
      <c r="AD1789" s="33">
        <f t="shared" si="1029"/>
        <v>119</v>
      </c>
      <c r="AE1789" s="36">
        <f t="shared" si="1030"/>
        <v>0</v>
      </c>
      <c r="AF1789" s="36">
        <f t="shared" si="1031"/>
        <v>0</v>
      </c>
      <c r="AG1789" s="36">
        <f t="shared" si="1032"/>
        <v>11220</v>
      </c>
      <c r="AH1789" s="36">
        <f t="shared" si="1033"/>
        <v>0</v>
      </c>
    </row>
    <row r="1790" spans="1:34" x14ac:dyDescent="0.35">
      <c r="A1790" s="31" t="s">
        <v>891</v>
      </c>
      <c r="B1790" s="31" t="s">
        <v>892</v>
      </c>
      <c r="C1790" s="31" t="s">
        <v>406</v>
      </c>
      <c r="D1790" s="31" t="s">
        <v>893</v>
      </c>
      <c r="E1790" s="30">
        <v>45882</v>
      </c>
      <c r="F1790" s="30">
        <v>45912</v>
      </c>
      <c r="G1790" s="31" t="s">
        <v>395</v>
      </c>
      <c r="H1790" s="31">
        <v>-12540</v>
      </c>
      <c r="I1790" s="31">
        <v>-1849.65</v>
      </c>
      <c r="J1790" s="31">
        <v>-14389.65</v>
      </c>
      <c r="K1790" s="31">
        <v>-14389.65</v>
      </c>
      <c r="L1790" s="31">
        <v>14389.65</v>
      </c>
      <c r="M1790" s="31" t="s">
        <v>504</v>
      </c>
      <c r="N1790" s="31" t="s">
        <v>544</v>
      </c>
      <c r="P1790" s="65">
        <f t="shared" si="1036"/>
        <v>30</v>
      </c>
      <c r="Q1790" t="str">
        <f t="shared" si="1037"/>
        <v>Crédito</v>
      </c>
      <c r="R1790">
        <f t="shared" si="1038"/>
        <v>12</v>
      </c>
      <c r="S1790">
        <f t="shared" si="1039"/>
        <v>9</v>
      </c>
      <c r="T1790">
        <f t="shared" si="1040"/>
        <v>2025</v>
      </c>
      <c r="U1790">
        <f t="shared" si="1041"/>
        <v>13</v>
      </c>
      <c r="V1790">
        <f t="shared" si="1042"/>
        <v>8</v>
      </c>
      <c r="W1790">
        <f t="shared" si="1043"/>
        <v>2025</v>
      </c>
      <c r="X1790" s="59">
        <f t="shared" si="1044"/>
        <v>12540</v>
      </c>
      <c r="Y1790" s="59">
        <f t="shared" si="1045"/>
        <v>14389.65</v>
      </c>
      <c r="Z1790" t="str">
        <f t="shared" si="1028"/>
        <v>Vencido</v>
      </c>
      <c r="AA1790" s="39">
        <v>46031</v>
      </c>
      <c r="AB1790" s="33">
        <f t="shared" si="1046"/>
        <v>1</v>
      </c>
      <c r="AC1790" s="33">
        <f t="shared" si="1047"/>
        <v>2</v>
      </c>
      <c r="AD1790" s="33">
        <f t="shared" si="1029"/>
        <v>120</v>
      </c>
      <c r="AE1790" s="36">
        <f t="shared" si="1030"/>
        <v>0</v>
      </c>
      <c r="AF1790" s="36">
        <f t="shared" si="1031"/>
        <v>0</v>
      </c>
      <c r="AG1790" s="36">
        <f t="shared" si="1032"/>
        <v>12540</v>
      </c>
      <c r="AH1790" s="36">
        <f t="shared" si="1033"/>
        <v>0</v>
      </c>
    </row>
    <row r="1791" spans="1:34" x14ac:dyDescent="0.35">
      <c r="A1791" s="31" t="s">
        <v>894</v>
      </c>
      <c r="B1791" s="31" t="s">
        <v>895</v>
      </c>
      <c r="C1791" s="31" t="s">
        <v>545</v>
      </c>
      <c r="D1791" s="31" t="s">
        <v>896</v>
      </c>
      <c r="E1791" s="30">
        <v>45875</v>
      </c>
      <c r="F1791" s="30">
        <v>45905</v>
      </c>
      <c r="G1791" s="31" t="s">
        <v>395</v>
      </c>
      <c r="H1791" s="31">
        <v>-14985</v>
      </c>
      <c r="I1791" s="31">
        <v>-2397.6</v>
      </c>
      <c r="J1791" s="31">
        <v>-17382.599999999999</v>
      </c>
      <c r="K1791" s="31">
        <v>-17382.599999999999</v>
      </c>
      <c r="L1791" s="31">
        <v>17382.599999999999</v>
      </c>
      <c r="M1791" s="31" t="s">
        <v>504</v>
      </c>
      <c r="N1791" s="31" t="s">
        <v>544</v>
      </c>
      <c r="P1791" s="65">
        <f t="shared" si="1036"/>
        <v>30</v>
      </c>
      <c r="Q1791" t="str">
        <f t="shared" si="1037"/>
        <v>Crédito</v>
      </c>
      <c r="R1791">
        <f t="shared" si="1038"/>
        <v>5</v>
      </c>
      <c r="S1791">
        <f t="shared" si="1039"/>
        <v>9</v>
      </c>
      <c r="T1791">
        <f t="shared" si="1040"/>
        <v>2025</v>
      </c>
      <c r="U1791">
        <f t="shared" si="1041"/>
        <v>6</v>
      </c>
      <c r="V1791">
        <f t="shared" si="1042"/>
        <v>8</v>
      </c>
      <c r="W1791">
        <f t="shared" si="1043"/>
        <v>2025</v>
      </c>
      <c r="X1791" s="59">
        <f t="shared" si="1044"/>
        <v>14985</v>
      </c>
      <c r="Y1791" s="59">
        <f t="shared" si="1045"/>
        <v>17382.599999999999</v>
      </c>
      <c r="Z1791" t="str">
        <f t="shared" si="1028"/>
        <v>Vencido</v>
      </c>
      <c r="AA1791" s="39">
        <v>46031</v>
      </c>
      <c r="AB1791" s="33">
        <f t="shared" si="1046"/>
        <v>1</v>
      </c>
      <c r="AC1791" s="33">
        <f t="shared" si="1047"/>
        <v>2</v>
      </c>
      <c r="AD1791" s="33">
        <f t="shared" si="1029"/>
        <v>127</v>
      </c>
      <c r="AE1791" s="36">
        <f t="shared" si="1030"/>
        <v>0</v>
      </c>
      <c r="AF1791" s="36">
        <f t="shared" si="1031"/>
        <v>0</v>
      </c>
      <c r="AG1791" s="36">
        <f t="shared" si="1032"/>
        <v>14985</v>
      </c>
      <c r="AH1791" s="36">
        <f t="shared" si="1033"/>
        <v>0</v>
      </c>
    </row>
    <row r="1792" spans="1:34" x14ac:dyDescent="0.35">
      <c r="A1792" s="31" t="s">
        <v>897</v>
      </c>
      <c r="B1792" s="31" t="s">
        <v>898</v>
      </c>
      <c r="C1792" s="31" t="s">
        <v>545</v>
      </c>
      <c r="D1792" s="31" t="s">
        <v>899</v>
      </c>
      <c r="E1792" s="30">
        <v>45876</v>
      </c>
      <c r="F1792" s="30">
        <v>45906</v>
      </c>
      <c r="G1792" s="31" t="s">
        <v>395</v>
      </c>
      <c r="H1792" s="31">
        <v>-26500</v>
      </c>
      <c r="I1792" s="31">
        <v>-4240</v>
      </c>
      <c r="J1792" s="31">
        <v>-30740</v>
      </c>
      <c r="K1792" s="31">
        <v>-30740</v>
      </c>
      <c r="L1792" s="31">
        <v>30740</v>
      </c>
      <c r="M1792" s="31" t="s">
        <v>504</v>
      </c>
      <c r="N1792" s="31" t="s">
        <v>544</v>
      </c>
      <c r="P1792" s="65">
        <f t="shared" si="1036"/>
        <v>30</v>
      </c>
      <c r="Q1792" t="str">
        <f t="shared" si="1037"/>
        <v>Crédito</v>
      </c>
      <c r="R1792">
        <f t="shared" si="1038"/>
        <v>6</v>
      </c>
      <c r="S1792">
        <f t="shared" si="1039"/>
        <v>9</v>
      </c>
      <c r="T1792">
        <f t="shared" si="1040"/>
        <v>2025</v>
      </c>
      <c r="U1792">
        <f t="shared" si="1041"/>
        <v>7</v>
      </c>
      <c r="V1792">
        <f t="shared" si="1042"/>
        <v>8</v>
      </c>
      <c r="W1792">
        <f t="shared" si="1043"/>
        <v>2025</v>
      </c>
      <c r="X1792" s="59">
        <f t="shared" si="1044"/>
        <v>26500</v>
      </c>
      <c r="Y1792" s="59">
        <f t="shared" si="1045"/>
        <v>30740</v>
      </c>
      <c r="Z1792" t="str">
        <f t="shared" si="1028"/>
        <v>Vencido</v>
      </c>
      <c r="AA1792" s="39">
        <v>46031</v>
      </c>
      <c r="AB1792" s="33">
        <f t="shared" si="1046"/>
        <v>1</v>
      </c>
      <c r="AC1792" s="33">
        <f t="shared" si="1047"/>
        <v>2</v>
      </c>
      <c r="AD1792" s="33">
        <f t="shared" si="1029"/>
        <v>126</v>
      </c>
      <c r="AE1792" s="36">
        <f t="shared" si="1030"/>
        <v>0</v>
      </c>
      <c r="AF1792" s="36">
        <f t="shared" si="1031"/>
        <v>0</v>
      </c>
      <c r="AG1792" s="36">
        <f t="shared" si="1032"/>
        <v>26500</v>
      </c>
      <c r="AH1792" s="36">
        <f t="shared" si="1033"/>
        <v>0</v>
      </c>
    </row>
    <row r="1793" spans="1:34" x14ac:dyDescent="0.35">
      <c r="A1793" s="31" t="s">
        <v>900</v>
      </c>
      <c r="B1793" s="31" t="s">
        <v>901</v>
      </c>
      <c r="C1793" s="31" t="s">
        <v>545</v>
      </c>
      <c r="D1793" s="31" t="s">
        <v>902</v>
      </c>
      <c r="E1793" s="30">
        <v>45876</v>
      </c>
      <c r="F1793" s="30">
        <v>45906</v>
      </c>
      <c r="G1793" s="31" t="s">
        <v>401</v>
      </c>
      <c r="H1793" s="31">
        <v>-17751.36</v>
      </c>
      <c r="I1793" s="31">
        <v>-2840.22</v>
      </c>
      <c r="J1793" s="31">
        <v>-20591.580000000002</v>
      </c>
      <c r="K1793" s="31">
        <v>-1105.93</v>
      </c>
      <c r="L1793" s="31">
        <v>1105.93</v>
      </c>
      <c r="M1793" s="31" t="s">
        <v>504</v>
      </c>
      <c r="N1793" s="31" t="s">
        <v>544</v>
      </c>
      <c r="P1793" s="65">
        <f t="shared" si="1036"/>
        <v>30</v>
      </c>
      <c r="Q1793" t="str">
        <f t="shared" si="1037"/>
        <v>Crédito</v>
      </c>
      <c r="R1793">
        <f t="shared" si="1038"/>
        <v>6</v>
      </c>
      <c r="S1793">
        <f t="shared" si="1039"/>
        <v>9</v>
      </c>
      <c r="T1793">
        <f t="shared" si="1040"/>
        <v>2025</v>
      </c>
      <c r="U1793">
        <f t="shared" si="1041"/>
        <v>7</v>
      </c>
      <c r="V1793">
        <f t="shared" si="1042"/>
        <v>8</v>
      </c>
      <c r="W1793">
        <f t="shared" si="1043"/>
        <v>2025</v>
      </c>
      <c r="X1793" s="59">
        <f t="shared" si="1044"/>
        <v>17751.36</v>
      </c>
      <c r="Y1793" s="59">
        <f t="shared" si="1045"/>
        <v>20591.580000000002</v>
      </c>
      <c r="Z1793" t="str">
        <f t="shared" si="1028"/>
        <v>Vencido</v>
      </c>
      <c r="AA1793" s="39">
        <v>46031</v>
      </c>
      <c r="AB1793" s="33">
        <f t="shared" si="1046"/>
        <v>1</v>
      </c>
      <c r="AC1793" s="33">
        <f t="shared" si="1047"/>
        <v>2</v>
      </c>
      <c r="AD1793" s="33">
        <f t="shared" si="1029"/>
        <v>126</v>
      </c>
      <c r="AE1793" s="36">
        <f t="shared" si="1030"/>
        <v>0</v>
      </c>
      <c r="AF1793" s="36">
        <f t="shared" si="1031"/>
        <v>0</v>
      </c>
      <c r="AG1793" s="36">
        <f t="shared" si="1032"/>
        <v>17751.36</v>
      </c>
      <c r="AH1793" s="36">
        <f t="shared" si="1033"/>
        <v>0</v>
      </c>
    </row>
    <row r="1794" spans="1:34" x14ac:dyDescent="0.35">
      <c r="A1794" s="13" t="s">
        <v>887</v>
      </c>
      <c r="B1794" s="13" t="s">
        <v>888</v>
      </c>
      <c r="C1794" s="13" t="s">
        <v>545</v>
      </c>
      <c r="D1794" s="13" t="s">
        <v>889</v>
      </c>
      <c r="E1794" s="70">
        <v>45868</v>
      </c>
      <c r="F1794" s="70">
        <v>45898</v>
      </c>
      <c r="G1794" s="13" t="s">
        <v>395</v>
      </c>
      <c r="H1794" s="13">
        <v>-42400</v>
      </c>
      <c r="I1794" s="13">
        <v>-6784</v>
      </c>
      <c r="J1794" s="13">
        <v>-49184</v>
      </c>
      <c r="K1794" s="13">
        <v>-49184</v>
      </c>
      <c r="L1794" s="13">
        <v>49184</v>
      </c>
      <c r="M1794" s="13" t="s">
        <v>504</v>
      </c>
      <c r="N1794" s="31" t="s">
        <v>544</v>
      </c>
      <c r="P1794" s="65">
        <f t="shared" si="1036"/>
        <v>30</v>
      </c>
      <c r="Q1794" t="str">
        <f t="shared" si="1037"/>
        <v>Crédito</v>
      </c>
      <c r="R1794">
        <f t="shared" si="1038"/>
        <v>29</v>
      </c>
      <c r="S1794">
        <f t="shared" si="1039"/>
        <v>8</v>
      </c>
      <c r="T1794">
        <f t="shared" si="1040"/>
        <v>2025</v>
      </c>
      <c r="U1794">
        <f t="shared" si="1041"/>
        <v>30</v>
      </c>
      <c r="V1794">
        <f t="shared" si="1042"/>
        <v>7</v>
      </c>
      <c r="W1794">
        <f t="shared" si="1043"/>
        <v>2025</v>
      </c>
      <c r="X1794" s="59">
        <f t="shared" si="1044"/>
        <v>42400</v>
      </c>
      <c r="Y1794" s="59">
        <f t="shared" si="1045"/>
        <v>49184</v>
      </c>
      <c r="Z1794" t="str">
        <f t="shared" si="1028"/>
        <v>Vencido</v>
      </c>
      <c r="AA1794" s="39">
        <v>46031</v>
      </c>
      <c r="AB1794" s="33">
        <f t="shared" si="1046"/>
        <v>1</v>
      </c>
      <c r="AC1794" s="33">
        <f t="shared" si="1047"/>
        <v>2</v>
      </c>
      <c r="AD1794" s="33">
        <f t="shared" si="1029"/>
        <v>134</v>
      </c>
      <c r="AE1794" s="36">
        <f t="shared" si="1030"/>
        <v>0</v>
      </c>
      <c r="AF1794" s="36">
        <f t="shared" si="1031"/>
        <v>0</v>
      </c>
      <c r="AG1794" s="36">
        <f t="shared" si="1032"/>
        <v>42400</v>
      </c>
      <c r="AH1794" s="36">
        <f t="shared" si="1033"/>
        <v>0</v>
      </c>
    </row>
    <row r="1795" spans="1:34" x14ac:dyDescent="0.35">
      <c r="A1795" s="31" t="s">
        <v>881</v>
      </c>
      <c r="B1795" s="31" t="s">
        <v>882</v>
      </c>
      <c r="C1795" s="31" t="s">
        <v>805</v>
      </c>
      <c r="D1795" s="31" t="s">
        <v>883</v>
      </c>
      <c r="E1795" s="30">
        <v>45862</v>
      </c>
      <c r="F1795" s="30">
        <v>45922</v>
      </c>
      <c r="G1795" s="31" t="s">
        <v>401</v>
      </c>
      <c r="H1795" s="31">
        <v>-1103265.8999999999</v>
      </c>
      <c r="I1795" s="31">
        <v>-176522.54</v>
      </c>
      <c r="J1795" s="31">
        <v>-1279788.44</v>
      </c>
      <c r="K1795" s="31">
        <v>-68904</v>
      </c>
      <c r="L1795" s="31">
        <v>68904</v>
      </c>
      <c r="M1795" s="31" t="s">
        <v>504</v>
      </c>
      <c r="N1795" s="31" t="s">
        <v>544</v>
      </c>
      <c r="P1795" s="65">
        <f t="shared" si="1036"/>
        <v>60</v>
      </c>
      <c r="Q1795" t="str">
        <f t="shared" si="1037"/>
        <v>Crédito</v>
      </c>
      <c r="R1795">
        <f t="shared" si="1038"/>
        <v>22</v>
      </c>
      <c r="S1795">
        <f t="shared" si="1039"/>
        <v>9</v>
      </c>
      <c r="T1795">
        <f t="shared" si="1040"/>
        <v>2025</v>
      </c>
      <c r="U1795">
        <f t="shared" si="1041"/>
        <v>24</v>
      </c>
      <c r="V1795">
        <f t="shared" si="1042"/>
        <v>7</v>
      </c>
      <c r="W1795">
        <f t="shared" si="1043"/>
        <v>2025</v>
      </c>
      <c r="X1795" s="59">
        <f t="shared" si="1044"/>
        <v>1103265.8999999999</v>
      </c>
      <c r="Y1795" s="59">
        <f t="shared" si="1045"/>
        <v>1279788.44</v>
      </c>
      <c r="Z1795" t="str">
        <f t="shared" si="1028"/>
        <v>Vencido</v>
      </c>
      <c r="AA1795" s="39">
        <v>46031</v>
      </c>
      <c r="AB1795" s="33">
        <f t="shared" si="1046"/>
        <v>1</v>
      </c>
      <c r="AC1795" s="33">
        <f t="shared" si="1047"/>
        <v>2</v>
      </c>
      <c r="AD1795" s="33">
        <f t="shared" si="1029"/>
        <v>110</v>
      </c>
      <c r="AE1795" s="36">
        <f t="shared" si="1030"/>
        <v>0</v>
      </c>
      <c r="AF1795" s="36">
        <f t="shared" si="1031"/>
        <v>0</v>
      </c>
      <c r="AG1795" s="36">
        <f t="shared" si="1032"/>
        <v>1103265.8999999999</v>
      </c>
      <c r="AH1795" s="36">
        <f t="shared" si="1033"/>
        <v>0</v>
      </c>
    </row>
    <row r="1796" spans="1:34" x14ac:dyDescent="0.35">
      <c r="A1796" s="31" t="s">
        <v>874</v>
      </c>
      <c r="B1796" s="31" t="s">
        <v>875</v>
      </c>
      <c r="C1796" s="31" t="s">
        <v>545</v>
      </c>
      <c r="D1796" s="31" t="s">
        <v>876</v>
      </c>
      <c r="E1796" s="30">
        <v>45855</v>
      </c>
      <c r="F1796" s="30">
        <v>45885</v>
      </c>
      <c r="G1796" s="31" t="s">
        <v>395</v>
      </c>
      <c r="H1796" s="31">
        <v>-7600</v>
      </c>
      <c r="I1796" s="31">
        <v>-1216</v>
      </c>
      <c r="J1796" s="31">
        <v>-8816</v>
      </c>
      <c r="K1796" s="31">
        <v>-8816</v>
      </c>
      <c r="L1796" s="31">
        <v>8816</v>
      </c>
      <c r="M1796" s="31" t="s">
        <v>504</v>
      </c>
      <c r="N1796" s="31" t="s">
        <v>544</v>
      </c>
      <c r="P1796" s="65">
        <f t="shared" si="1036"/>
        <v>30</v>
      </c>
      <c r="Q1796" t="str">
        <f t="shared" si="1037"/>
        <v>Crédito</v>
      </c>
      <c r="R1796">
        <f t="shared" si="1038"/>
        <v>16</v>
      </c>
      <c r="S1796">
        <f t="shared" si="1039"/>
        <v>8</v>
      </c>
      <c r="T1796">
        <f t="shared" si="1040"/>
        <v>2025</v>
      </c>
      <c r="U1796">
        <f t="shared" si="1041"/>
        <v>17</v>
      </c>
      <c r="V1796">
        <f t="shared" si="1042"/>
        <v>7</v>
      </c>
      <c r="W1796">
        <f t="shared" si="1043"/>
        <v>2025</v>
      </c>
      <c r="X1796" s="59">
        <f t="shared" si="1044"/>
        <v>7600</v>
      </c>
      <c r="Y1796" s="59">
        <f t="shared" si="1045"/>
        <v>8816</v>
      </c>
      <c r="Z1796" t="str">
        <f t="shared" si="1028"/>
        <v>Vencido</v>
      </c>
      <c r="AA1796" s="39">
        <v>46031</v>
      </c>
      <c r="AB1796" s="33">
        <f t="shared" si="1046"/>
        <v>1</v>
      </c>
      <c r="AC1796" s="33">
        <f t="shared" si="1047"/>
        <v>2</v>
      </c>
      <c r="AD1796" s="33">
        <f t="shared" si="1029"/>
        <v>147</v>
      </c>
      <c r="AE1796" s="36">
        <f t="shared" si="1030"/>
        <v>0</v>
      </c>
      <c r="AF1796" s="36">
        <f t="shared" si="1031"/>
        <v>0</v>
      </c>
      <c r="AG1796" s="36">
        <f t="shared" si="1032"/>
        <v>7600</v>
      </c>
      <c r="AH1796" s="36">
        <f t="shared" si="1033"/>
        <v>0</v>
      </c>
    </row>
    <row r="1797" spans="1:34" x14ac:dyDescent="0.35">
      <c r="A1797" s="31" t="s">
        <v>877</v>
      </c>
      <c r="B1797" s="31" t="s">
        <v>878</v>
      </c>
      <c r="C1797" s="31" t="s">
        <v>798</v>
      </c>
      <c r="D1797" s="31" t="s">
        <v>879</v>
      </c>
      <c r="E1797" s="30">
        <v>45853</v>
      </c>
      <c r="F1797" s="30">
        <v>45883</v>
      </c>
      <c r="G1797" s="31" t="s">
        <v>395</v>
      </c>
      <c r="H1797" s="31">
        <v>-12151.9</v>
      </c>
      <c r="I1797" s="31">
        <v>151.9</v>
      </c>
      <c r="J1797" s="31">
        <v>-12000</v>
      </c>
      <c r="K1797" s="31">
        <v>-12000</v>
      </c>
      <c r="L1797" s="31">
        <v>12000</v>
      </c>
      <c r="M1797" s="31" t="s">
        <v>504</v>
      </c>
      <c r="N1797" s="31" t="s">
        <v>544</v>
      </c>
      <c r="P1797" s="65">
        <f t="shared" si="1036"/>
        <v>30</v>
      </c>
      <c r="Q1797" t="str">
        <f t="shared" si="1037"/>
        <v>Crédito</v>
      </c>
      <c r="R1797">
        <f t="shared" si="1038"/>
        <v>14</v>
      </c>
      <c r="S1797">
        <f t="shared" si="1039"/>
        <v>8</v>
      </c>
      <c r="T1797">
        <f t="shared" si="1040"/>
        <v>2025</v>
      </c>
      <c r="U1797">
        <f t="shared" si="1041"/>
        <v>15</v>
      </c>
      <c r="V1797">
        <f t="shared" si="1042"/>
        <v>7</v>
      </c>
      <c r="W1797">
        <f t="shared" si="1043"/>
        <v>2025</v>
      </c>
      <c r="X1797" s="59">
        <f t="shared" si="1044"/>
        <v>12151.9</v>
      </c>
      <c r="Y1797" s="59">
        <f t="shared" si="1045"/>
        <v>12000</v>
      </c>
      <c r="Z1797" t="str">
        <f t="shared" ref="Z1797:Z1805" si="1048">IF(F1797&gt;AA1797,"Vigente","Vencido")</f>
        <v>Vencido</v>
      </c>
      <c r="AA1797" s="39">
        <v>46031</v>
      </c>
      <c r="AB1797" s="33">
        <f t="shared" si="1046"/>
        <v>1</v>
      </c>
      <c r="AC1797" s="33">
        <f t="shared" si="1047"/>
        <v>2</v>
      </c>
      <c r="AD1797" s="33">
        <f t="shared" ref="AD1797:AD1805" si="1049">IF(Z1797="Vencido",AA1797-F1797+1,0)</f>
        <v>149</v>
      </c>
      <c r="AE1797" s="36">
        <f t="shared" ref="AE1797:AE1805" si="1050">IF(AD1797&gt;0,IF(AD1797&lt;31,X1797,0),0)</f>
        <v>0</v>
      </c>
      <c r="AF1797" s="36">
        <f t="shared" ref="AF1797:AF1805" si="1051">IF(AD1797&gt;30,IF(AD1797&lt;61,X1797,0),0)</f>
        <v>0</v>
      </c>
      <c r="AG1797" s="36">
        <f t="shared" ref="AG1797:AG1805" si="1052">IF(AD1797&gt;60,X1797,0)</f>
        <v>12151.9</v>
      </c>
      <c r="AH1797" s="36">
        <f t="shared" ref="AH1797:AH1804" si="1053">IF(Z1797="Vigente",X1797,0)</f>
        <v>0</v>
      </c>
    </row>
    <row r="1798" spans="1:34" x14ac:dyDescent="0.35">
      <c r="A1798" s="31" t="s">
        <v>868</v>
      </c>
      <c r="B1798" s="31" t="s">
        <v>869</v>
      </c>
      <c r="C1798" s="31" t="s">
        <v>545</v>
      </c>
      <c r="D1798" s="31" t="s">
        <v>870</v>
      </c>
      <c r="E1798" s="30">
        <v>45854</v>
      </c>
      <c r="F1798" s="30">
        <v>45884</v>
      </c>
      <c r="G1798" s="31" t="s">
        <v>401</v>
      </c>
      <c r="H1798" s="31">
        <v>-36360.620000000003</v>
      </c>
      <c r="I1798" s="31">
        <v>-5817.7</v>
      </c>
      <c r="J1798" s="31">
        <v>-42178.32</v>
      </c>
      <c r="K1798" s="31">
        <v>-2238.8000000000002</v>
      </c>
      <c r="L1798" s="31">
        <v>2238.8000000000002</v>
      </c>
      <c r="M1798" s="31" t="s">
        <v>504</v>
      </c>
      <c r="N1798" s="31" t="s">
        <v>544</v>
      </c>
      <c r="P1798" s="65">
        <f t="shared" si="1036"/>
        <v>30</v>
      </c>
      <c r="Q1798" t="str">
        <f t="shared" si="1037"/>
        <v>Crédito</v>
      </c>
      <c r="R1798">
        <f t="shared" si="1038"/>
        <v>15</v>
      </c>
      <c r="S1798">
        <f t="shared" si="1039"/>
        <v>8</v>
      </c>
      <c r="T1798">
        <f t="shared" si="1040"/>
        <v>2025</v>
      </c>
      <c r="U1798">
        <f t="shared" si="1041"/>
        <v>16</v>
      </c>
      <c r="V1798">
        <f t="shared" si="1042"/>
        <v>7</v>
      </c>
      <c r="W1798">
        <f t="shared" si="1043"/>
        <v>2025</v>
      </c>
      <c r="X1798" s="59">
        <f t="shared" si="1044"/>
        <v>36360.620000000003</v>
      </c>
      <c r="Y1798" s="59">
        <f t="shared" si="1045"/>
        <v>42178.32</v>
      </c>
      <c r="Z1798" t="str">
        <f t="shared" si="1048"/>
        <v>Vencido</v>
      </c>
      <c r="AA1798" s="39">
        <v>46031</v>
      </c>
      <c r="AB1798" s="33">
        <f t="shared" si="1046"/>
        <v>1</v>
      </c>
      <c r="AC1798" s="33">
        <f t="shared" si="1047"/>
        <v>2</v>
      </c>
      <c r="AD1798" s="33">
        <f t="shared" si="1049"/>
        <v>148</v>
      </c>
      <c r="AE1798" s="36">
        <f t="shared" si="1050"/>
        <v>0</v>
      </c>
      <c r="AF1798" s="36">
        <f t="shared" si="1051"/>
        <v>0</v>
      </c>
      <c r="AG1798" s="36">
        <f t="shared" si="1052"/>
        <v>36360.620000000003</v>
      </c>
      <c r="AH1798" s="36">
        <f t="shared" si="1053"/>
        <v>0</v>
      </c>
    </row>
    <row r="1799" spans="1:34" x14ac:dyDescent="0.35">
      <c r="A1799" s="31" t="s">
        <v>871</v>
      </c>
      <c r="B1799" s="31" t="s">
        <v>872</v>
      </c>
      <c r="C1799" s="31" t="s">
        <v>545</v>
      </c>
      <c r="D1799" s="31" t="s">
        <v>873</v>
      </c>
      <c r="E1799" s="30">
        <v>45854</v>
      </c>
      <c r="F1799" s="30">
        <v>45884</v>
      </c>
      <c r="G1799" s="31" t="s">
        <v>401</v>
      </c>
      <c r="H1799" s="31">
        <v>-30520.31</v>
      </c>
      <c r="I1799" s="31">
        <v>-4883.25</v>
      </c>
      <c r="J1799" s="31">
        <v>-35403.56</v>
      </c>
      <c r="K1799" s="31">
        <v>-1879.2</v>
      </c>
      <c r="L1799" s="31">
        <v>1879.2</v>
      </c>
      <c r="M1799" s="31" t="s">
        <v>504</v>
      </c>
      <c r="N1799" s="31" t="s">
        <v>544</v>
      </c>
      <c r="P1799" s="65">
        <f t="shared" si="1036"/>
        <v>30</v>
      </c>
      <c r="Q1799" t="str">
        <f t="shared" si="1037"/>
        <v>Crédito</v>
      </c>
      <c r="R1799">
        <f t="shared" si="1038"/>
        <v>15</v>
      </c>
      <c r="S1799">
        <f t="shared" si="1039"/>
        <v>8</v>
      </c>
      <c r="T1799">
        <f t="shared" si="1040"/>
        <v>2025</v>
      </c>
      <c r="U1799">
        <f t="shared" si="1041"/>
        <v>16</v>
      </c>
      <c r="V1799">
        <f t="shared" si="1042"/>
        <v>7</v>
      </c>
      <c r="W1799">
        <f t="shared" si="1043"/>
        <v>2025</v>
      </c>
      <c r="X1799" s="59">
        <f t="shared" si="1044"/>
        <v>30520.31</v>
      </c>
      <c r="Y1799" s="59">
        <f t="shared" si="1045"/>
        <v>35403.56</v>
      </c>
      <c r="Z1799" t="str">
        <f t="shared" si="1048"/>
        <v>Vencido</v>
      </c>
      <c r="AA1799" s="39">
        <v>46031</v>
      </c>
      <c r="AB1799" s="33">
        <f t="shared" si="1046"/>
        <v>1</v>
      </c>
      <c r="AC1799" s="33">
        <f t="shared" si="1047"/>
        <v>2</v>
      </c>
      <c r="AD1799" s="33">
        <f t="shared" si="1049"/>
        <v>148</v>
      </c>
      <c r="AE1799" s="36">
        <f t="shared" si="1050"/>
        <v>0</v>
      </c>
      <c r="AF1799" s="36">
        <f t="shared" si="1051"/>
        <v>0</v>
      </c>
      <c r="AG1799" s="36">
        <f t="shared" si="1052"/>
        <v>30520.31</v>
      </c>
      <c r="AH1799" s="36">
        <f t="shared" si="1053"/>
        <v>0</v>
      </c>
    </row>
    <row r="1800" spans="1:34" x14ac:dyDescent="0.35">
      <c r="A1800" s="31" t="s">
        <v>860</v>
      </c>
      <c r="B1800" s="31" t="s">
        <v>861</v>
      </c>
      <c r="C1800" s="31" t="s">
        <v>798</v>
      </c>
      <c r="D1800" s="31" t="s">
        <v>862</v>
      </c>
      <c r="E1800" s="30">
        <v>45835</v>
      </c>
      <c r="F1800" s="30">
        <v>45865</v>
      </c>
      <c r="G1800" s="31" t="s">
        <v>401</v>
      </c>
      <c r="H1800" s="31">
        <v>-17003.52</v>
      </c>
      <c r="I1800" s="31">
        <v>-2720.56</v>
      </c>
      <c r="J1800" s="31">
        <v>-19724.080000000002</v>
      </c>
      <c r="K1800" s="31">
        <v>-1044</v>
      </c>
      <c r="L1800" s="31">
        <v>1044</v>
      </c>
      <c r="M1800" s="31" t="s">
        <v>504</v>
      </c>
      <c r="N1800" s="31" t="s">
        <v>544</v>
      </c>
      <c r="P1800" s="65">
        <f t="shared" si="1036"/>
        <v>30</v>
      </c>
      <c r="Q1800" t="str">
        <f t="shared" si="1037"/>
        <v>Crédito</v>
      </c>
      <c r="R1800">
        <f t="shared" si="1038"/>
        <v>27</v>
      </c>
      <c r="S1800">
        <f t="shared" si="1039"/>
        <v>7</v>
      </c>
      <c r="T1800">
        <f t="shared" si="1040"/>
        <v>2025</v>
      </c>
      <c r="U1800">
        <f t="shared" si="1041"/>
        <v>27</v>
      </c>
      <c r="V1800">
        <f t="shared" si="1042"/>
        <v>6</v>
      </c>
      <c r="W1800">
        <f t="shared" si="1043"/>
        <v>2025</v>
      </c>
      <c r="X1800" s="59">
        <f t="shared" si="1044"/>
        <v>17003.52</v>
      </c>
      <c r="Y1800" s="59">
        <f t="shared" si="1045"/>
        <v>19724.080000000002</v>
      </c>
      <c r="Z1800" t="str">
        <f t="shared" si="1048"/>
        <v>Vencido</v>
      </c>
      <c r="AA1800" s="39">
        <v>46031</v>
      </c>
      <c r="AB1800" s="33">
        <f t="shared" si="1046"/>
        <v>1</v>
      </c>
      <c r="AC1800" s="33">
        <f t="shared" si="1047"/>
        <v>2</v>
      </c>
      <c r="AD1800" s="33">
        <f t="shared" si="1049"/>
        <v>167</v>
      </c>
      <c r="AE1800" s="36">
        <f t="shared" si="1050"/>
        <v>0</v>
      </c>
      <c r="AF1800" s="36">
        <f t="shared" si="1051"/>
        <v>0</v>
      </c>
      <c r="AG1800" s="36">
        <f t="shared" si="1052"/>
        <v>17003.52</v>
      </c>
      <c r="AH1800" s="36">
        <f t="shared" si="1053"/>
        <v>0</v>
      </c>
    </row>
    <row r="1801" spans="1:34" x14ac:dyDescent="0.35">
      <c r="A1801" s="31" t="s">
        <v>855</v>
      </c>
      <c r="B1801" s="31" t="s">
        <v>856</v>
      </c>
      <c r="C1801" s="31" t="s">
        <v>805</v>
      </c>
      <c r="D1801" s="31" t="s">
        <v>857</v>
      </c>
      <c r="E1801" s="30">
        <v>45817</v>
      </c>
      <c r="F1801" s="30">
        <v>45877</v>
      </c>
      <c r="G1801" s="31" t="s">
        <v>401</v>
      </c>
      <c r="H1801" s="31">
        <v>-559173.41239185352</v>
      </c>
      <c r="I1801" s="31">
        <v>-89467.745982696564</v>
      </c>
      <c r="J1801" s="31">
        <v>-648641.15837455005</v>
      </c>
      <c r="K1801" s="31">
        <v>-68904</v>
      </c>
      <c r="L1801" s="31">
        <v>68904</v>
      </c>
      <c r="M1801" s="31" t="s">
        <v>504</v>
      </c>
      <c r="N1801" s="31" t="s">
        <v>544</v>
      </c>
      <c r="P1801" s="65">
        <f t="shared" si="1036"/>
        <v>60</v>
      </c>
      <c r="Q1801" t="str">
        <f t="shared" si="1037"/>
        <v>Crédito</v>
      </c>
      <c r="R1801">
        <f t="shared" si="1038"/>
        <v>8</v>
      </c>
      <c r="S1801">
        <f t="shared" si="1039"/>
        <v>8</v>
      </c>
      <c r="T1801">
        <f t="shared" si="1040"/>
        <v>2025</v>
      </c>
      <c r="U1801">
        <f t="shared" si="1041"/>
        <v>9</v>
      </c>
      <c r="V1801">
        <f t="shared" si="1042"/>
        <v>6</v>
      </c>
      <c r="W1801">
        <f t="shared" si="1043"/>
        <v>2025</v>
      </c>
      <c r="X1801" s="59">
        <f t="shared" si="1044"/>
        <v>559173.41239185352</v>
      </c>
      <c r="Y1801" s="59">
        <f t="shared" si="1045"/>
        <v>648641.15837455005</v>
      </c>
      <c r="Z1801" t="str">
        <f t="shared" si="1048"/>
        <v>Vencido</v>
      </c>
      <c r="AA1801" s="39">
        <v>46031</v>
      </c>
      <c r="AB1801" s="33">
        <f t="shared" si="1046"/>
        <v>1</v>
      </c>
      <c r="AC1801" s="33">
        <f t="shared" si="1047"/>
        <v>2</v>
      </c>
      <c r="AD1801" s="33">
        <f t="shared" si="1049"/>
        <v>155</v>
      </c>
      <c r="AE1801" s="36">
        <f t="shared" si="1050"/>
        <v>0</v>
      </c>
      <c r="AF1801" s="36">
        <f t="shared" si="1051"/>
        <v>0</v>
      </c>
      <c r="AG1801" s="36">
        <f t="shared" si="1052"/>
        <v>559173.41239185352</v>
      </c>
      <c r="AH1801" s="36">
        <f t="shared" si="1053"/>
        <v>0</v>
      </c>
    </row>
    <row r="1802" spans="1:34" x14ac:dyDescent="0.35">
      <c r="A1802" s="31" t="s">
        <v>764</v>
      </c>
      <c r="B1802" s="31" t="s">
        <v>765</v>
      </c>
      <c r="C1802" s="31" t="s">
        <v>749</v>
      </c>
      <c r="D1802" s="31" t="s">
        <v>766</v>
      </c>
      <c r="E1802" s="30">
        <v>45635</v>
      </c>
      <c r="F1802" s="30">
        <v>45650</v>
      </c>
      <c r="G1802" s="31" t="s">
        <v>401</v>
      </c>
      <c r="H1802" s="31">
        <v>-48546</v>
      </c>
      <c r="I1802" s="31">
        <v>-7767.36</v>
      </c>
      <c r="J1802" s="31">
        <v>-56313.36</v>
      </c>
      <c r="K1802" s="31">
        <v>-2784</v>
      </c>
      <c r="L1802" s="31">
        <v>2784</v>
      </c>
      <c r="M1802" s="31" t="s">
        <v>504</v>
      </c>
      <c r="N1802" s="31" t="s">
        <v>544</v>
      </c>
      <c r="P1802" s="65">
        <f t="shared" si="1036"/>
        <v>15</v>
      </c>
      <c r="Q1802" t="str">
        <f t="shared" si="1037"/>
        <v>Crédito</v>
      </c>
      <c r="R1802">
        <f t="shared" si="1038"/>
        <v>24</v>
      </c>
      <c r="S1802">
        <f t="shared" si="1039"/>
        <v>12</v>
      </c>
      <c r="T1802">
        <f t="shared" si="1040"/>
        <v>2024</v>
      </c>
      <c r="U1802">
        <f t="shared" si="1041"/>
        <v>9</v>
      </c>
      <c r="V1802">
        <f t="shared" si="1042"/>
        <v>12</v>
      </c>
      <c r="W1802">
        <f t="shared" si="1043"/>
        <v>2024</v>
      </c>
      <c r="X1802" s="59">
        <f t="shared" si="1044"/>
        <v>48546</v>
      </c>
      <c r="Y1802" s="59">
        <f t="shared" si="1045"/>
        <v>56313.36</v>
      </c>
      <c r="Z1802" t="str">
        <f t="shared" si="1048"/>
        <v>Vencido</v>
      </c>
      <c r="AA1802" s="39">
        <v>46031</v>
      </c>
      <c r="AB1802" s="33">
        <f t="shared" si="1046"/>
        <v>1</v>
      </c>
      <c r="AC1802" s="33">
        <f t="shared" si="1047"/>
        <v>2</v>
      </c>
      <c r="AD1802" s="33">
        <f t="shared" si="1049"/>
        <v>382</v>
      </c>
      <c r="AE1802" s="36">
        <f t="shared" si="1050"/>
        <v>0</v>
      </c>
      <c r="AF1802" s="36">
        <f t="shared" si="1051"/>
        <v>0</v>
      </c>
      <c r="AG1802" s="36">
        <f t="shared" si="1052"/>
        <v>48546</v>
      </c>
      <c r="AH1802" s="36">
        <f t="shared" si="1053"/>
        <v>0</v>
      </c>
    </row>
    <row r="1803" spans="1:34" x14ac:dyDescent="0.35">
      <c r="A1803" s="31" t="s">
        <v>754</v>
      </c>
      <c r="B1803" s="31" t="s">
        <v>755</v>
      </c>
      <c r="C1803" s="31" t="s">
        <v>549</v>
      </c>
      <c r="D1803" s="31" t="s">
        <v>756</v>
      </c>
      <c r="E1803" s="30">
        <v>45597</v>
      </c>
      <c r="F1803" s="30">
        <v>45627</v>
      </c>
      <c r="G1803" s="31" t="s">
        <v>401</v>
      </c>
      <c r="H1803" s="31">
        <v>-64633.93</v>
      </c>
      <c r="I1803" s="31">
        <v>-10341.51</v>
      </c>
      <c r="J1803" s="31">
        <v>-74975.44</v>
      </c>
      <c r="K1803" s="31">
        <v>-3741.7</v>
      </c>
      <c r="L1803" s="31">
        <v>3741.7</v>
      </c>
      <c r="M1803" s="31" t="s">
        <v>504</v>
      </c>
      <c r="N1803" s="31" t="s">
        <v>544</v>
      </c>
      <c r="P1803" s="65">
        <f t="shared" si="1036"/>
        <v>30</v>
      </c>
      <c r="Q1803" t="str">
        <f t="shared" si="1037"/>
        <v>Crédito</v>
      </c>
      <c r="R1803">
        <f t="shared" si="1038"/>
        <v>1</v>
      </c>
      <c r="S1803">
        <f t="shared" si="1039"/>
        <v>12</v>
      </c>
      <c r="T1803">
        <f t="shared" si="1040"/>
        <v>2024</v>
      </c>
      <c r="U1803">
        <f t="shared" si="1041"/>
        <v>1</v>
      </c>
      <c r="V1803">
        <f t="shared" si="1042"/>
        <v>11</v>
      </c>
      <c r="W1803">
        <f t="shared" si="1043"/>
        <v>2024</v>
      </c>
      <c r="X1803" s="59">
        <f t="shared" si="1044"/>
        <v>64633.93</v>
      </c>
      <c r="Y1803" s="59">
        <f t="shared" si="1045"/>
        <v>74975.44</v>
      </c>
      <c r="Z1803" t="str">
        <f t="shared" si="1048"/>
        <v>Vencido</v>
      </c>
      <c r="AA1803" s="39">
        <v>46031</v>
      </c>
      <c r="AB1803" s="33">
        <f t="shared" si="1046"/>
        <v>1</v>
      </c>
      <c r="AC1803" s="33">
        <f t="shared" si="1047"/>
        <v>2</v>
      </c>
      <c r="AD1803" s="33">
        <f t="shared" si="1049"/>
        <v>405</v>
      </c>
      <c r="AE1803" s="36">
        <f t="shared" si="1050"/>
        <v>0</v>
      </c>
      <c r="AF1803" s="36">
        <f t="shared" si="1051"/>
        <v>0</v>
      </c>
      <c r="AG1803" s="36">
        <f t="shared" si="1052"/>
        <v>64633.93</v>
      </c>
      <c r="AH1803" s="36">
        <f t="shared" si="1053"/>
        <v>0</v>
      </c>
    </row>
    <row r="1804" spans="1:34" x14ac:dyDescent="0.35">
      <c r="A1804" s="31" t="s">
        <v>757</v>
      </c>
      <c r="B1804" s="31" t="s">
        <v>758</v>
      </c>
      <c r="C1804" s="31" t="s">
        <v>549</v>
      </c>
      <c r="D1804" s="31" t="s">
        <v>759</v>
      </c>
      <c r="E1804" s="30">
        <v>45597</v>
      </c>
      <c r="F1804" s="30">
        <v>45627</v>
      </c>
      <c r="G1804" s="31" t="s">
        <v>401</v>
      </c>
      <c r="H1804" s="31">
        <v>-41037.410000000003</v>
      </c>
      <c r="I1804" s="31">
        <v>-6565.99</v>
      </c>
      <c r="J1804" s="31">
        <v>-47603.4</v>
      </c>
      <c r="K1804" s="31">
        <v>-2375.6799999999998</v>
      </c>
      <c r="L1804" s="31">
        <v>2375.6799999999998</v>
      </c>
      <c r="M1804" s="31" t="s">
        <v>504</v>
      </c>
      <c r="N1804" s="31" t="s">
        <v>544</v>
      </c>
      <c r="P1804" s="65">
        <f t="shared" si="1036"/>
        <v>30</v>
      </c>
      <c r="Q1804" t="str">
        <f t="shared" si="1037"/>
        <v>Crédito</v>
      </c>
      <c r="R1804">
        <f t="shared" si="1038"/>
        <v>1</v>
      </c>
      <c r="S1804">
        <f t="shared" si="1039"/>
        <v>12</v>
      </c>
      <c r="T1804">
        <f t="shared" si="1040"/>
        <v>2024</v>
      </c>
      <c r="U1804">
        <f t="shared" si="1041"/>
        <v>1</v>
      </c>
      <c r="V1804">
        <f t="shared" si="1042"/>
        <v>11</v>
      </c>
      <c r="W1804">
        <f t="shared" si="1043"/>
        <v>2024</v>
      </c>
      <c r="X1804" s="59">
        <f t="shared" si="1044"/>
        <v>41037.410000000003</v>
      </c>
      <c r="Y1804" s="59">
        <f t="shared" si="1045"/>
        <v>47603.4</v>
      </c>
      <c r="Z1804" t="str">
        <f t="shared" si="1048"/>
        <v>Vencido</v>
      </c>
      <c r="AA1804" s="39">
        <v>46031</v>
      </c>
      <c r="AB1804" s="33">
        <f t="shared" si="1046"/>
        <v>1</v>
      </c>
      <c r="AC1804" s="33">
        <f t="shared" si="1047"/>
        <v>2</v>
      </c>
      <c r="AD1804" s="33">
        <f t="shared" si="1049"/>
        <v>405</v>
      </c>
      <c r="AE1804" s="36">
        <f t="shared" si="1050"/>
        <v>0</v>
      </c>
      <c r="AF1804" s="36">
        <f t="shared" si="1051"/>
        <v>0</v>
      </c>
      <c r="AG1804" s="36">
        <f t="shared" si="1052"/>
        <v>41037.410000000003</v>
      </c>
      <c r="AH1804" s="36">
        <f t="shared" si="1053"/>
        <v>0</v>
      </c>
    </row>
    <row r="1805" spans="1:34" x14ac:dyDescent="0.35">
      <c r="A1805" s="31" t="s">
        <v>751</v>
      </c>
      <c r="B1805" s="31" t="s">
        <v>752</v>
      </c>
      <c r="C1805" s="31" t="s">
        <v>549</v>
      </c>
      <c r="D1805" s="31" t="s">
        <v>753</v>
      </c>
      <c r="E1805" s="30">
        <v>45600</v>
      </c>
      <c r="F1805" s="30">
        <v>45630</v>
      </c>
      <c r="G1805" s="31" t="s">
        <v>395</v>
      </c>
      <c r="H1805" s="31">
        <v>-10340</v>
      </c>
      <c r="I1805" s="31">
        <v>-1654.4</v>
      </c>
      <c r="J1805" s="31">
        <v>-11994.4</v>
      </c>
      <c r="K1805" s="31">
        <v>-11994.4</v>
      </c>
      <c r="L1805" s="31">
        <v>11994.4</v>
      </c>
      <c r="M1805" s="31" t="s">
        <v>504</v>
      </c>
      <c r="N1805" s="31" t="s">
        <v>544</v>
      </c>
      <c r="P1805" s="65">
        <f t="shared" si="1036"/>
        <v>30</v>
      </c>
      <c r="Q1805" t="str">
        <f t="shared" si="1037"/>
        <v>Crédito</v>
      </c>
      <c r="R1805">
        <f t="shared" si="1038"/>
        <v>4</v>
      </c>
      <c r="S1805">
        <f t="shared" si="1039"/>
        <v>12</v>
      </c>
      <c r="T1805">
        <f t="shared" si="1040"/>
        <v>2024</v>
      </c>
      <c r="U1805">
        <f t="shared" si="1041"/>
        <v>4</v>
      </c>
      <c r="V1805">
        <f t="shared" si="1042"/>
        <v>11</v>
      </c>
      <c r="W1805">
        <f t="shared" si="1043"/>
        <v>2024</v>
      </c>
      <c r="X1805" s="59">
        <f t="shared" si="1044"/>
        <v>10340</v>
      </c>
      <c r="Y1805" s="59">
        <f t="shared" si="1045"/>
        <v>11994.4</v>
      </c>
      <c r="Z1805" t="str">
        <f t="shared" si="1048"/>
        <v>Vencido</v>
      </c>
      <c r="AA1805" s="39">
        <v>46031</v>
      </c>
      <c r="AB1805" s="33">
        <f t="shared" ref="AB1805" si="1054">MONTH(AA1805)</f>
        <v>1</v>
      </c>
      <c r="AC1805" s="33">
        <f t="shared" ref="AC1805" si="1055">WEEKNUM(AA1805)</f>
        <v>2</v>
      </c>
      <c r="AD1805" s="33">
        <f t="shared" si="1049"/>
        <v>402</v>
      </c>
      <c r="AE1805" s="36">
        <f t="shared" si="1050"/>
        <v>0</v>
      </c>
      <c r="AF1805" s="36">
        <f t="shared" si="1051"/>
        <v>0</v>
      </c>
      <c r="AG1805" s="36">
        <f t="shared" si="1052"/>
        <v>10340</v>
      </c>
      <c r="AH1805" s="36">
        <f t="shared" ref="AH1805" si="1056">IF(Z1805="Vigente",X1805,0)</f>
        <v>0</v>
      </c>
    </row>
    <row r="1806" spans="1:34" x14ac:dyDescent="0.35">
      <c r="K1806" s="31"/>
      <c r="Y1806" s="59"/>
    </row>
    <row r="1807" spans="1:34" x14ac:dyDescent="0.35">
      <c r="K1807" s="31"/>
    </row>
    <row r="1808" spans="1:34" x14ac:dyDescent="0.35">
      <c r="H1808" s="37"/>
      <c r="I1808" s="37"/>
      <c r="J1808" s="37"/>
      <c r="K1808" s="31"/>
    </row>
    <row r="1809" spans="11:11" x14ac:dyDescent="0.35">
      <c r="K1809" s="31"/>
    </row>
  </sheetData>
  <autoFilter ref="A1:AH1806" xr:uid="{2A9DFA60-C576-4052-A2DD-C96FF3B8450C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FF78B-8A62-43C0-AB4F-08F98738D686}">
  <sheetPr>
    <tabColor theme="9" tint="0.39997558519241921"/>
  </sheetPr>
  <dimension ref="A1:F9"/>
  <sheetViews>
    <sheetView showGridLines="0" zoomScaleNormal="100" workbookViewId="0">
      <pane ySplit="5" topLeftCell="A6" activePane="bottomLeft" state="frozen"/>
      <selection pane="bottomLeft" activeCell="F2" sqref="F2"/>
    </sheetView>
  </sheetViews>
  <sheetFormatPr baseColWidth="10" defaultRowHeight="14.5" x14ac:dyDescent="0.35"/>
  <cols>
    <col min="1" max="1" width="48.26953125" customWidth="1"/>
    <col min="2" max="2" width="11.26953125" customWidth="1"/>
    <col min="3" max="3" width="12.26953125" customWidth="1"/>
    <col min="4" max="4" width="11.6328125" customWidth="1"/>
    <col min="5" max="5" width="13.1796875" customWidth="1"/>
    <col min="6" max="6" width="11.7265625" bestFit="1" customWidth="1"/>
    <col min="7" max="7" width="9.6328125" bestFit="1" customWidth="1"/>
    <col min="8" max="8" width="11.7265625" bestFit="1" customWidth="1"/>
    <col min="9" max="9" width="9.81640625" bestFit="1" customWidth="1"/>
    <col min="10" max="11" width="11.7265625" bestFit="1" customWidth="1"/>
  </cols>
  <sheetData>
    <row r="1" spans="1:6" x14ac:dyDescent="0.35">
      <c r="E1" s="9" t="s">
        <v>425</v>
      </c>
      <c r="F1" s="10">
        <v>46199</v>
      </c>
    </row>
    <row r="2" spans="1:6" x14ac:dyDescent="0.35">
      <c r="E2" s="9" t="s">
        <v>366</v>
      </c>
      <c r="F2" s="11">
        <f>WEEKNUM(F1)</f>
        <v>26</v>
      </c>
    </row>
    <row r="3" spans="1:6" x14ac:dyDescent="0.35">
      <c r="A3" s="4" t="s">
        <v>524</v>
      </c>
      <c r="B3" s="4" t="s">
        <v>516</v>
      </c>
    </row>
    <row r="4" spans="1:6" x14ac:dyDescent="0.35">
      <c r="B4" t="s">
        <v>511</v>
      </c>
      <c r="C4" t="s">
        <v>388</v>
      </c>
      <c r="E4" t="s">
        <v>363</v>
      </c>
    </row>
    <row r="5" spans="1:6" x14ac:dyDescent="0.35">
      <c r="A5" s="4" t="s">
        <v>362</v>
      </c>
      <c r="B5" s="33" t="s">
        <v>503</v>
      </c>
      <c r="C5" t="s">
        <v>503</v>
      </c>
      <c r="D5" t="s">
        <v>2497</v>
      </c>
    </row>
    <row r="6" spans="1:6" x14ac:dyDescent="0.35">
      <c r="A6" s="41" t="s">
        <v>397</v>
      </c>
      <c r="B6" s="5">
        <v>1217426.8099999998</v>
      </c>
      <c r="C6" s="5">
        <v>1295741.83</v>
      </c>
      <c r="D6" s="5">
        <v>100294.7</v>
      </c>
      <c r="E6" s="42">
        <v>2613463.34</v>
      </c>
    </row>
    <row r="7" spans="1:6" x14ac:dyDescent="0.35">
      <c r="A7" s="41" t="s">
        <v>835</v>
      </c>
      <c r="B7" s="5">
        <v>16745.38</v>
      </c>
      <c r="C7" s="5">
        <v>346039.21</v>
      </c>
      <c r="D7" s="5">
        <v>25956.98</v>
      </c>
      <c r="E7" s="42">
        <v>388741.57</v>
      </c>
    </row>
    <row r="8" spans="1:6" x14ac:dyDescent="0.35">
      <c r="A8" s="41" t="s">
        <v>1146</v>
      </c>
      <c r="B8" s="5">
        <v>125343.05</v>
      </c>
      <c r="C8" s="5">
        <v>65505</v>
      </c>
      <c r="D8" s="5">
        <v>66650.5</v>
      </c>
      <c r="E8" s="42">
        <v>257498.55</v>
      </c>
    </row>
    <row r="9" spans="1:6" x14ac:dyDescent="0.35">
      <c r="A9" s="18" t="s">
        <v>363</v>
      </c>
      <c r="B9" s="5">
        <v>1359515.2399999998</v>
      </c>
      <c r="C9" s="5">
        <v>1707286.04</v>
      </c>
      <c r="D9" s="5">
        <v>192902.18</v>
      </c>
      <c r="E9" s="5">
        <v>3259703.4599999995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7EA76-44E0-46DB-878F-65535BDAAB7E}">
  <sheetPr>
    <tabColor theme="9" tint="0.39997558519241921"/>
  </sheetPr>
  <dimension ref="A1:J22"/>
  <sheetViews>
    <sheetView showGridLines="0" zoomScaleNormal="100" workbookViewId="0">
      <pane xSplit="1" ySplit="3" topLeftCell="H4" activePane="bottomRight" state="frozen"/>
      <selection pane="topRight" activeCell="B1" sqref="B1"/>
      <selection pane="bottomLeft" activeCell="A4" sqref="A4"/>
      <selection pane="bottomRight" activeCell="A4" sqref="A4"/>
    </sheetView>
  </sheetViews>
  <sheetFormatPr baseColWidth="10" defaultRowHeight="14.5" x14ac:dyDescent="0.35"/>
  <cols>
    <col min="1" max="1" width="45.453125" customWidth="1"/>
    <col min="2" max="2" width="18.81640625" bestFit="1" customWidth="1"/>
    <col min="3" max="4" width="17" bestFit="1" customWidth="1"/>
    <col min="5" max="5" width="15.26953125" bestFit="1" customWidth="1"/>
    <col min="6" max="6" width="12.7265625" customWidth="1"/>
    <col min="7" max="7" width="11.7265625" bestFit="1" customWidth="1"/>
    <col min="8" max="8" width="12.26953125" customWidth="1"/>
    <col min="9" max="9" width="5.26953125" customWidth="1"/>
  </cols>
  <sheetData>
    <row r="1" spans="1:8" x14ac:dyDescent="0.35">
      <c r="A1" s="4" t="s">
        <v>502</v>
      </c>
      <c r="B1" t="s">
        <v>388</v>
      </c>
      <c r="G1" s="9" t="s">
        <v>425</v>
      </c>
      <c r="H1" s="10">
        <v>46199</v>
      </c>
    </row>
    <row r="2" spans="1:8" x14ac:dyDescent="0.35">
      <c r="G2" s="9" t="s">
        <v>366</v>
      </c>
      <c r="H2" s="11">
        <f>WEEKNUM(H1)</f>
        <v>26</v>
      </c>
    </row>
    <row r="3" spans="1:8" x14ac:dyDescent="0.35">
      <c r="A3" s="4" t="s">
        <v>362</v>
      </c>
      <c r="B3" t="s">
        <v>576</v>
      </c>
      <c r="C3" t="s">
        <v>575</v>
      </c>
      <c r="D3" t="s">
        <v>574</v>
      </c>
      <c r="E3" t="s">
        <v>573</v>
      </c>
      <c r="F3" s="33" t="s">
        <v>577</v>
      </c>
      <c r="G3" s="33" t="s">
        <v>578</v>
      </c>
      <c r="H3" s="33" t="s">
        <v>579</v>
      </c>
    </row>
    <row r="4" spans="1:8" x14ac:dyDescent="0.35">
      <c r="A4" s="43" t="s">
        <v>397</v>
      </c>
      <c r="B4" s="5">
        <v>28088</v>
      </c>
      <c r="C4" s="5">
        <v>0</v>
      </c>
      <c r="D4" s="5">
        <v>0</v>
      </c>
      <c r="E4" s="5">
        <v>212794.89</v>
      </c>
      <c r="F4" s="5">
        <v>44915.163793103449</v>
      </c>
      <c r="G4" s="5">
        <v>664385.54</v>
      </c>
      <c r="H4" s="44">
        <v>950183.59379310347</v>
      </c>
    </row>
    <row r="5" spans="1:8" x14ac:dyDescent="0.35">
      <c r="A5" s="43" t="s">
        <v>835</v>
      </c>
      <c r="B5" s="5">
        <v>358640.38586206897</v>
      </c>
      <c r="C5" s="5">
        <v>14257.8</v>
      </c>
      <c r="D5" s="5">
        <v>11047.05</v>
      </c>
      <c r="E5" s="5">
        <v>116861</v>
      </c>
      <c r="F5" s="5">
        <v>62398.080000000002</v>
      </c>
      <c r="G5" s="5">
        <v>132676.15</v>
      </c>
      <c r="H5" s="44">
        <v>695880.46586206893</v>
      </c>
    </row>
    <row r="6" spans="1:8" x14ac:dyDescent="0.35">
      <c r="A6" s="43" t="s">
        <v>405</v>
      </c>
      <c r="B6" s="5">
        <v>354099.16793103446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44">
        <v>354099.16793103446</v>
      </c>
    </row>
    <row r="7" spans="1:8" x14ac:dyDescent="0.35">
      <c r="A7" s="43" t="s">
        <v>1146</v>
      </c>
      <c r="B7" s="5">
        <v>0</v>
      </c>
      <c r="C7" s="5">
        <v>0</v>
      </c>
      <c r="D7" s="5">
        <v>63321.09482758621</v>
      </c>
      <c r="E7" s="5">
        <v>27200</v>
      </c>
      <c r="F7" s="5">
        <v>46680</v>
      </c>
      <c r="G7" s="5">
        <v>124075.94</v>
      </c>
      <c r="H7" s="44">
        <v>261277.03482758621</v>
      </c>
    </row>
    <row r="8" spans="1:8" x14ac:dyDescent="0.35">
      <c r="A8" s="43" t="s">
        <v>393</v>
      </c>
      <c r="B8" s="5">
        <v>21430.810344827587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44">
        <v>21430.810344827587</v>
      </c>
    </row>
    <row r="9" spans="1:8" x14ac:dyDescent="0.35">
      <c r="A9" s="43" t="s">
        <v>404</v>
      </c>
      <c r="B9" s="5">
        <v>8800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44">
        <v>8800</v>
      </c>
    </row>
    <row r="10" spans="1:8" x14ac:dyDescent="0.35">
      <c r="A10" s="43" t="s">
        <v>399</v>
      </c>
      <c r="B10" s="5">
        <v>4525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44">
        <v>4525</v>
      </c>
    </row>
    <row r="11" spans="1:8" x14ac:dyDescent="0.35">
      <c r="A11" s="18" t="s">
        <v>363</v>
      </c>
      <c r="B11" s="5">
        <v>775583.36413793103</v>
      </c>
      <c r="C11" s="5">
        <v>14257.8</v>
      </c>
      <c r="D11" s="5">
        <v>74368.144827586206</v>
      </c>
      <c r="E11" s="5">
        <v>356855.89</v>
      </c>
      <c r="F11" s="5">
        <v>153993.24379310344</v>
      </c>
      <c r="G11" s="5">
        <v>921137.63000000012</v>
      </c>
      <c r="H11" s="5">
        <v>2296196.0727586206</v>
      </c>
    </row>
    <row r="19" spans="10:10" x14ac:dyDescent="0.35">
      <c r="J19" s="55"/>
    </row>
    <row r="21" spans="10:10" x14ac:dyDescent="0.35">
      <c r="J21" s="55"/>
    </row>
    <row r="22" spans="10:10" x14ac:dyDescent="0.35">
      <c r="J22" s="55"/>
    </row>
  </sheetData>
  <pageMargins left="0.7" right="0.7" top="0.75" bottom="0.75" header="0.3" footer="0.3"/>
  <pageSetup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9F63D-3BA6-4016-93C2-5D99007A7282}">
  <sheetPr>
    <tabColor theme="8" tint="0.39997558519241921"/>
  </sheetPr>
  <dimension ref="A1:I40"/>
  <sheetViews>
    <sheetView showGridLines="0" zoomScaleNormal="100" workbookViewId="0">
      <pane ySplit="3" topLeftCell="A4" activePane="bottomLeft" state="frozen"/>
      <selection pane="bottomLeft" activeCell="F1" sqref="F1"/>
    </sheetView>
  </sheetViews>
  <sheetFormatPr baseColWidth="10" defaultRowHeight="14.5" x14ac:dyDescent="0.35"/>
  <cols>
    <col min="1" max="1" width="35.453125" bestFit="1" customWidth="1"/>
    <col min="2" max="2" width="15.26953125" bestFit="1" customWidth="1"/>
    <col min="3" max="3" width="17" bestFit="1" customWidth="1"/>
    <col min="4" max="4" width="16" bestFit="1" customWidth="1"/>
    <col min="5" max="5" width="12.1796875" bestFit="1" customWidth="1"/>
    <col min="6" max="6" width="14.36328125" bestFit="1" customWidth="1"/>
  </cols>
  <sheetData>
    <row r="1" spans="1:6" x14ac:dyDescent="0.35">
      <c r="E1" s="9" t="s">
        <v>425</v>
      </c>
      <c r="F1" s="10">
        <v>46199</v>
      </c>
    </row>
    <row r="2" spans="1:6" x14ac:dyDescent="0.35">
      <c r="E2" s="9" t="s">
        <v>366</v>
      </c>
      <c r="F2" s="11">
        <f>WEEKNUM(F1)</f>
        <v>26</v>
      </c>
    </row>
    <row r="3" spans="1:6" x14ac:dyDescent="0.35">
      <c r="A3" s="4" t="s">
        <v>362</v>
      </c>
      <c r="B3" t="s">
        <v>582</v>
      </c>
      <c r="C3" t="s">
        <v>574</v>
      </c>
      <c r="D3" t="s">
        <v>573</v>
      </c>
      <c r="E3" t="s">
        <v>578</v>
      </c>
      <c r="F3" t="s">
        <v>583</v>
      </c>
    </row>
    <row r="4" spans="1:6" x14ac:dyDescent="0.35">
      <c r="A4" s="18" t="s">
        <v>644</v>
      </c>
      <c r="B4" s="5">
        <v>0</v>
      </c>
      <c r="C4" s="5">
        <v>0</v>
      </c>
      <c r="D4" s="5">
        <v>1379155.7684558346</v>
      </c>
      <c r="E4" s="5">
        <v>3351310.0199999996</v>
      </c>
      <c r="F4" s="5">
        <v>4730465.7884558337</v>
      </c>
    </row>
    <row r="5" spans="1:6" x14ac:dyDescent="0.35">
      <c r="A5" s="18" t="s">
        <v>805</v>
      </c>
      <c r="B5" s="5">
        <v>0</v>
      </c>
      <c r="C5" s="5">
        <v>0</v>
      </c>
      <c r="D5" s="5">
        <v>0</v>
      </c>
      <c r="E5" s="5">
        <v>3347747.0999999996</v>
      </c>
      <c r="F5" s="5">
        <v>3347747.0999999996</v>
      </c>
    </row>
    <row r="6" spans="1:6" x14ac:dyDescent="0.35">
      <c r="A6" s="18" t="s">
        <v>834</v>
      </c>
      <c r="B6" s="5">
        <v>0</v>
      </c>
      <c r="C6" s="5">
        <v>0</v>
      </c>
      <c r="D6" s="5">
        <v>320601.52</v>
      </c>
      <c r="E6" s="5">
        <v>1506708.4999999998</v>
      </c>
      <c r="F6" s="5">
        <v>1827310.0199999998</v>
      </c>
    </row>
    <row r="7" spans="1:6" x14ac:dyDescent="0.35">
      <c r="A7" s="18" t="s">
        <v>546</v>
      </c>
      <c r="B7" s="5">
        <v>1820150</v>
      </c>
      <c r="C7" s="5">
        <v>0</v>
      </c>
      <c r="D7" s="5">
        <v>0</v>
      </c>
      <c r="E7" s="5">
        <v>0</v>
      </c>
      <c r="F7" s="5">
        <v>1820150</v>
      </c>
    </row>
    <row r="8" spans="1:6" x14ac:dyDescent="0.35">
      <c r="A8" s="18" t="s">
        <v>801</v>
      </c>
      <c r="B8" s="5">
        <v>0</v>
      </c>
      <c r="C8" s="5">
        <v>0</v>
      </c>
      <c r="D8" s="5">
        <v>0</v>
      </c>
      <c r="E8" s="5">
        <v>1790424</v>
      </c>
      <c r="F8" s="5">
        <v>1790424</v>
      </c>
    </row>
    <row r="9" spans="1:6" x14ac:dyDescent="0.35">
      <c r="A9" s="18" t="s">
        <v>414</v>
      </c>
      <c r="B9" s="5">
        <v>0</v>
      </c>
      <c r="C9" s="5">
        <v>0</v>
      </c>
      <c r="D9" s="5">
        <v>413088.54000000004</v>
      </c>
      <c r="E9" s="5">
        <v>714491.14</v>
      </c>
      <c r="F9" s="5">
        <v>1127579.6800000002</v>
      </c>
    </row>
    <row r="10" spans="1:6" x14ac:dyDescent="0.35">
      <c r="A10" s="18" t="s">
        <v>674</v>
      </c>
      <c r="B10" s="5">
        <v>0</v>
      </c>
      <c r="C10" s="5">
        <v>0</v>
      </c>
      <c r="D10" s="5">
        <v>69653.31</v>
      </c>
      <c r="E10" s="5">
        <v>969046.38</v>
      </c>
      <c r="F10" s="5">
        <v>1038699.6899999998</v>
      </c>
    </row>
    <row r="11" spans="1:6" x14ac:dyDescent="0.35">
      <c r="A11" s="18" t="s">
        <v>1296</v>
      </c>
      <c r="B11" s="5">
        <v>0</v>
      </c>
      <c r="C11" s="5">
        <v>0</v>
      </c>
      <c r="D11" s="5">
        <v>238353.6</v>
      </c>
      <c r="E11" s="5">
        <v>715060.8</v>
      </c>
      <c r="F11" s="5">
        <v>953414.4</v>
      </c>
    </row>
    <row r="12" spans="1:6" x14ac:dyDescent="0.35">
      <c r="A12" s="18" t="s">
        <v>1329</v>
      </c>
      <c r="B12" s="5">
        <v>0</v>
      </c>
      <c r="C12" s="5">
        <v>0</v>
      </c>
      <c r="D12" s="5">
        <v>484098.01</v>
      </c>
      <c r="E12" s="5">
        <v>242146.55</v>
      </c>
      <c r="F12" s="5">
        <v>726244.55999999994</v>
      </c>
    </row>
    <row r="13" spans="1:6" x14ac:dyDescent="0.35">
      <c r="A13" s="18" t="s">
        <v>400</v>
      </c>
      <c r="B13" s="5">
        <v>0</v>
      </c>
      <c r="C13" s="5">
        <v>0</v>
      </c>
      <c r="D13" s="5">
        <v>519209.8299999999</v>
      </c>
      <c r="E13" s="5">
        <v>165240.74</v>
      </c>
      <c r="F13" s="5">
        <v>684450.57</v>
      </c>
    </row>
    <row r="14" spans="1:6" x14ac:dyDescent="0.35">
      <c r="A14" s="18" t="s">
        <v>545</v>
      </c>
      <c r="B14" s="5">
        <v>592735.07999999996</v>
      </c>
      <c r="C14" s="5">
        <v>0</v>
      </c>
      <c r="D14" s="5">
        <v>0</v>
      </c>
      <c r="E14" s="5">
        <v>0</v>
      </c>
      <c r="F14" s="5">
        <v>592735.07999999996</v>
      </c>
    </row>
    <row r="15" spans="1:6" x14ac:dyDescent="0.35">
      <c r="A15" s="18" t="s">
        <v>880</v>
      </c>
      <c r="B15" s="5">
        <v>0</v>
      </c>
      <c r="C15" s="5">
        <v>0</v>
      </c>
      <c r="D15" s="5">
        <v>0</v>
      </c>
      <c r="E15" s="5">
        <v>565265.65</v>
      </c>
      <c r="F15" s="5">
        <v>565265.65</v>
      </c>
    </row>
    <row r="16" spans="1:6" x14ac:dyDescent="0.35">
      <c r="A16" s="18" t="s">
        <v>547</v>
      </c>
      <c r="B16" s="5">
        <v>0</v>
      </c>
      <c r="C16" s="5">
        <v>0</v>
      </c>
      <c r="D16" s="5">
        <v>39597.93</v>
      </c>
      <c r="E16" s="5">
        <v>303925.93</v>
      </c>
      <c r="F16" s="5">
        <v>343523.86</v>
      </c>
    </row>
    <row r="17" spans="1:9" x14ac:dyDescent="0.35">
      <c r="A17" s="18" t="s">
        <v>1183</v>
      </c>
      <c r="B17" s="5">
        <v>0</v>
      </c>
      <c r="C17" s="5">
        <v>0</v>
      </c>
      <c r="D17" s="5">
        <v>0</v>
      </c>
      <c r="E17" s="5">
        <v>326189.06</v>
      </c>
      <c r="F17" s="5">
        <v>326189.06</v>
      </c>
    </row>
    <row r="18" spans="1:9" x14ac:dyDescent="0.35">
      <c r="A18" s="18" t="s">
        <v>549</v>
      </c>
      <c r="B18" s="5">
        <v>258535.72</v>
      </c>
      <c r="C18" s="5">
        <v>0</v>
      </c>
      <c r="D18" s="5">
        <v>0</v>
      </c>
      <c r="E18" s="5">
        <v>0</v>
      </c>
      <c r="F18" s="5">
        <v>258535.72</v>
      </c>
    </row>
    <row r="19" spans="1:9" x14ac:dyDescent="0.35">
      <c r="A19" s="18" t="s">
        <v>920</v>
      </c>
      <c r="B19" s="5">
        <v>206899.92000000004</v>
      </c>
      <c r="C19" s="5">
        <v>32500</v>
      </c>
      <c r="D19" s="5">
        <v>0</v>
      </c>
      <c r="E19" s="5">
        <v>0</v>
      </c>
      <c r="F19" s="5">
        <v>239399.92000000004</v>
      </c>
    </row>
    <row r="20" spans="1:9" x14ac:dyDescent="0.35">
      <c r="A20" s="18" t="s">
        <v>749</v>
      </c>
      <c r="B20" s="5">
        <v>194184</v>
      </c>
      <c r="C20" s="5">
        <v>0</v>
      </c>
      <c r="D20" s="5">
        <v>0</v>
      </c>
      <c r="E20" s="5">
        <v>0</v>
      </c>
      <c r="F20" s="5">
        <v>194184</v>
      </c>
      <c r="I20" s="5"/>
    </row>
    <row r="21" spans="1:9" x14ac:dyDescent="0.35">
      <c r="A21" s="18" t="s">
        <v>548</v>
      </c>
      <c r="B21" s="5">
        <v>0</v>
      </c>
      <c r="C21" s="5">
        <v>0</v>
      </c>
      <c r="D21" s="5">
        <v>126000</v>
      </c>
      <c r="E21" s="5">
        <v>64297.8</v>
      </c>
      <c r="F21" s="5">
        <v>190297.8</v>
      </c>
      <c r="H21" s="5"/>
      <c r="I21" s="5"/>
    </row>
    <row r="22" spans="1:9" x14ac:dyDescent="0.35">
      <c r="A22" s="18" t="s">
        <v>798</v>
      </c>
      <c r="B22" s="5">
        <v>116621.68</v>
      </c>
      <c r="C22" s="5">
        <v>0</v>
      </c>
      <c r="D22" s="5">
        <v>0</v>
      </c>
      <c r="E22" s="5">
        <v>0</v>
      </c>
      <c r="F22" s="5">
        <v>116621.68</v>
      </c>
    </row>
    <row r="23" spans="1:9" x14ac:dyDescent="0.35">
      <c r="A23" s="18" t="s">
        <v>1500</v>
      </c>
      <c r="B23" s="5">
        <v>0</v>
      </c>
      <c r="C23" s="5">
        <v>0</v>
      </c>
      <c r="D23" s="5">
        <v>0</v>
      </c>
      <c r="E23" s="5">
        <v>58303.5</v>
      </c>
      <c r="F23" s="5">
        <v>58303.5</v>
      </c>
      <c r="H23" s="5"/>
      <c r="I23" s="5"/>
    </row>
    <row r="24" spans="1:9" x14ac:dyDescent="0.35">
      <c r="A24" s="18" t="s">
        <v>406</v>
      </c>
      <c r="B24" s="5">
        <v>50160</v>
      </c>
      <c r="C24" s="5">
        <v>0</v>
      </c>
      <c r="D24" s="5">
        <v>0</v>
      </c>
      <c r="E24" s="5">
        <v>0</v>
      </c>
      <c r="F24" s="5">
        <v>50160</v>
      </c>
    </row>
    <row r="25" spans="1:9" x14ac:dyDescent="0.35">
      <c r="A25" s="18" t="s">
        <v>407</v>
      </c>
      <c r="B25" s="5">
        <v>0</v>
      </c>
      <c r="C25" s="5">
        <v>0</v>
      </c>
      <c r="D25" s="5">
        <v>0</v>
      </c>
      <c r="E25" s="5">
        <v>35800</v>
      </c>
      <c r="F25" s="5">
        <v>35800</v>
      </c>
      <c r="H25" s="5"/>
    </row>
    <row r="26" spans="1:9" x14ac:dyDescent="0.35">
      <c r="A26" s="18" t="s">
        <v>363</v>
      </c>
      <c r="B26" s="5">
        <v>3239286.4000000004</v>
      </c>
      <c r="C26" s="5">
        <v>32500</v>
      </c>
      <c r="D26" s="5">
        <v>3589758.5084558348</v>
      </c>
      <c r="E26" s="5">
        <v>14155957.170000002</v>
      </c>
      <c r="F26" s="5">
        <v>21017502.078455836</v>
      </c>
    </row>
    <row r="27" spans="1:9" x14ac:dyDescent="0.35">
      <c r="H27" s="55"/>
    </row>
    <row r="28" spans="1:9" x14ac:dyDescent="0.35">
      <c r="H28" s="55"/>
    </row>
    <row r="29" spans="1:9" x14ac:dyDescent="0.35">
      <c r="H29" s="55"/>
    </row>
    <row r="30" spans="1:9" x14ac:dyDescent="0.35">
      <c r="A30" s="87"/>
      <c r="B30" s="37"/>
      <c r="C30" s="37"/>
      <c r="D30" s="6"/>
      <c r="I30" s="55"/>
    </row>
    <row r="31" spans="1:9" x14ac:dyDescent="0.35">
      <c r="A31" s="87"/>
      <c r="B31" s="37"/>
      <c r="C31" s="37"/>
      <c r="D31" s="6"/>
      <c r="I31" s="55"/>
    </row>
    <row r="32" spans="1:9" x14ac:dyDescent="0.35">
      <c r="A32" s="87"/>
      <c r="B32" s="37"/>
      <c r="C32" s="37"/>
      <c r="D32" s="6"/>
      <c r="I32" s="55"/>
    </row>
    <row r="33" spans="1:9" x14ac:dyDescent="0.35">
      <c r="A33" s="87"/>
      <c r="B33" s="37"/>
      <c r="C33" s="37"/>
      <c r="I33" s="55"/>
    </row>
    <row r="34" spans="1:9" x14ac:dyDescent="0.35">
      <c r="A34" s="87"/>
      <c r="B34" s="37"/>
      <c r="C34" s="37"/>
    </row>
    <row r="35" spans="1:9" x14ac:dyDescent="0.35">
      <c r="A35" s="87"/>
      <c r="B35" s="37"/>
      <c r="C35" s="37"/>
      <c r="D35" s="5"/>
    </row>
    <row r="36" spans="1:9" x14ac:dyDescent="0.35">
      <c r="A36" s="87"/>
      <c r="B36" s="37"/>
      <c r="C36" s="37"/>
    </row>
    <row r="37" spans="1:9" x14ac:dyDescent="0.35">
      <c r="A37" s="9"/>
      <c r="B37" s="88"/>
      <c r="C37" s="88"/>
    </row>
    <row r="38" spans="1:9" x14ac:dyDescent="0.35">
      <c r="A38" s="87"/>
      <c r="B38" s="37"/>
      <c r="C38" s="37"/>
    </row>
    <row r="39" spans="1:9" x14ac:dyDescent="0.35">
      <c r="A39" s="87"/>
      <c r="B39" s="37"/>
      <c r="C39" s="37"/>
    </row>
    <row r="40" spans="1:9" x14ac:dyDescent="0.35">
      <c r="B40" s="37"/>
      <c r="C40" s="37"/>
    </row>
  </sheetData>
  <pageMargins left="0.7" right="0.7" top="0.75" bottom="0.75" header="0.3" footer="0.3"/>
  <pageSetup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DA544-6D67-4E65-803C-E627350D812A}">
  <sheetPr>
    <tabColor theme="5" tint="0.59999389629810485"/>
  </sheetPr>
  <dimension ref="A1:E38"/>
  <sheetViews>
    <sheetView showGridLines="0" zoomScale="80" zoomScaleNormal="80" workbookViewId="0">
      <selection activeCell="A3" sqref="A3"/>
    </sheetView>
  </sheetViews>
  <sheetFormatPr baseColWidth="10" defaultColWidth="9.1796875" defaultRowHeight="14.5" x14ac:dyDescent="0.35"/>
  <cols>
    <col min="1" max="1" width="21.7265625" customWidth="1"/>
    <col min="2" max="2" width="68.08984375" bestFit="1" customWidth="1"/>
    <col min="3" max="3" width="7.08984375" style="33" bestFit="1" customWidth="1"/>
    <col min="4" max="4" width="12.1796875" customWidth="1"/>
    <col min="5" max="5" width="13.1796875" bestFit="1" customWidth="1"/>
    <col min="8" max="8" width="10" bestFit="1" customWidth="1"/>
  </cols>
  <sheetData>
    <row r="1" spans="1:5" ht="33" customHeight="1" x14ac:dyDescent="0.35"/>
    <row r="2" spans="1:5" ht="19" customHeight="1" x14ac:dyDescent="0.55000000000000004">
      <c r="A2" s="74" t="s">
        <v>2498</v>
      </c>
    </row>
    <row r="4" spans="1:5" s="33" customFormat="1" x14ac:dyDescent="0.35">
      <c r="A4" s="73" t="s">
        <v>0</v>
      </c>
      <c r="B4" s="73" t="s">
        <v>263</v>
      </c>
      <c r="C4" s="73" t="s">
        <v>936</v>
      </c>
      <c r="D4" s="73" t="s">
        <v>417</v>
      </c>
      <c r="E4" s="73" t="s">
        <v>903</v>
      </c>
    </row>
    <row r="5" spans="1:5" s="96" customFormat="1" ht="18" customHeight="1" x14ac:dyDescent="0.35">
      <c r="A5" s="93" t="s">
        <v>2327</v>
      </c>
      <c r="B5" s="93"/>
      <c r="C5" s="99"/>
      <c r="D5" s="95">
        <f>SUM(D6:D9)</f>
        <v>868</v>
      </c>
      <c r="E5" s="95">
        <f>SUM(E6:E9)</f>
        <v>50462.869999999995</v>
      </c>
    </row>
    <row r="6" spans="1:5" x14ac:dyDescent="0.35">
      <c r="A6" s="13" t="s">
        <v>7</v>
      </c>
      <c r="B6" s="13" t="s">
        <v>141</v>
      </c>
      <c r="C6" s="89" t="s">
        <v>394</v>
      </c>
      <c r="D6" s="13">
        <v>378</v>
      </c>
      <c r="E6" s="13">
        <v>18232.349999999999</v>
      </c>
    </row>
    <row r="7" spans="1:5" x14ac:dyDescent="0.35">
      <c r="A7" s="13" t="s">
        <v>7</v>
      </c>
      <c r="B7" s="13" t="s">
        <v>6</v>
      </c>
      <c r="C7" s="89" t="s">
        <v>394</v>
      </c>
      <c r="D7" s="13">
        <v>200</v>
      </c>
      <c r="E7" s="13">
        <v>14475.56</v>
      </c>
    </row>
    <row r="8" spans="1:5" x14ac:dyDescent="0.35">
      <c r="A8" s="13" t="s">
        <v>7</v>
      </c>
      <c r="B8" s="13" t="s">
        <v>596</v>
      </c>
      <c r="C8" s="89" t="s">
        <v>394</v>
      </c>
      <c r="D8" s="13">
        <v>200</v>
      </c>
      <c r="E8" s="13">
        <v>12177.08</v>
      </c>
    </row>
    <row r="9" spans="1:5" x14ac:dyDescent="0.35">
      <c r="A9" s="13" t="s">
        <v>7</v>
      </c>
      <c r="B9" s="13" t="s">
        <v>230</v>
      </c>
      <c r="C9" s="89" t="s">
        <v>394</v>
      </c>
      <c r="D9" s="13">
        <v>90</v>
      </c>
      <c r="E9" s="13">
        <v>5577.88</v>
      </c>
    </row>
    <row r="10" spans="1:5" s="96" customFormat="1" x14ac:dyDescent="0.35">
      <c r="A10" s="93" t="s">
        <v>904</v>
      </c>
      <c r="B10" s="93"/>
      <c r="C10" s="99"/>
      <c r="D10" s="95">
        <f>SUM(D11:D15)</f>
        <v>11085</v>
      </c>
      <c r="E10" s="95">
        <f>SUM(E11:E15)</f>
        <v>363245.10000000003</v>
      </c>
    </row>
    <row r="11" spans="1:5" x14ac:dyDescent="0.35">
      <c r="A11" s="13" t="s">
        <v>904</v>
      </c>
      <c r="B11" s="13" t="s">
        <v>87</v>
      </c>
      <c r="C11" s="89" t="s">
        <v>394</v>
      </c>
      <c r="D11" s="13">
        <v>8460</v>
      </c>
      <c r="E11" s="13">
        <v>269699.64</v>
      </c>
    </row>
    <row r="12" spans="1:5" x14ac:dyDescent="0.35">
      <c r="A12" s="13" t="s">
        <v>904</v>
      </c>
      <c r="B12" s="13" t="s">
        <v>42</v>
      </c>
      <c r="C12" s="89" t="s">
        <v>394</v>
      </c>
      <c r="D12" s="13">
        <v>1000</v>
      </c>
      <c r="E12" s="13">
        <v>47377.440000000002</v>
      </c>
    </row>
    <row r="13" spans="1:5" x14ac:dyDescent="0.35">
      <c r="A13" s="13" t="s">
        <v>904</v>
      </c>
      <c r="B13" s="13" t="s">
        <v>565</v>
      </c>
      <c r="C13" s="89" t="s">
        <v>394</v>
      </c>
      <c r="D13" s="13">
        <v>1000</v>
      </c>
      <c r="E13" s="13">
        <v>26916.82</v>
      </c>
    </row>
    <row r="14" spans="1:5" x14ac:dyDescent="0.35">
      <c r="A14" s="13" t="s">
        <v>904</v>
      </c>
      <c r="B14" s="13" t="s">
        <v>73</v>
      </c>
      <c r="C14" s="89" t="s">
        <v>394</v>
      </c>
      <c r="D14" s="13">
        <v>500</v>
      </c>
      <c r="E14" s="13">
        <v>11138.62</v>
      </c>
    </row>
    <row r="15" spans="1:5" x14ac:dyDescent="0.35">
      <c r="A15" s="13" t="s">
        <v>904</v>
      </c>
      <c r="B15" s="13" t="s">
        <v>151</v>
      </c>
      <c r="C15" s="89" t="s">
        <v>394</v>
      </c>
      <c r="D15" s="13">
        <v>125</v>
      </c>
      <c r="E15" s="13">
        <v>8112.58</v>
      </c>
    </row>
    <row r="16" spans="1:5" s="96" customFormat="1" ht="18" customHeight="1" x14ac:dyDescent="0.35">
      <c r="A16" s="93" t="s">
        <v>8</v>
      </c>
      <c r="B16" s="93"/>
      <c r="C16" s="99"/>
      <c r="D16" s="95">
        <f>SUM(D17:D23)</f>
        <v>23686.400000000001</v>
      </c>
      <c r="E16" s="95">
        <f>SUM(E17:E23)</f>
        <v>991218.24999999988</v>
      </c>
    </row>
    <row r="17" spans="1:5" x14ac:dyDescent="0.35">
      <c r="A17" s="31" t="s">
        <v>8</v>
      </c>
      <c r="B17" s="31" t="s">
        <v>230</v>
      </c>
      <c r="C17" s="90" t="s">
        <v>394</v>
      </c>
      <c r="D17" s="31">
        <v>6210</v>
      </c>
      <c r="E17" s="31">
        <v>384873.74</v>
      </c>
    </row>
    <row r="18" spans="1:5" x14ac:dyDescent="0.35">
      <c r="A18" s="31" t="s">
        <v>8</v>
      </c>
      <c r="B18" s="31" t="s">
        <v>565</v>
      </c>
      <c r="C18" s="90" t="s">
        <v>394</v>
      </c>
      <c r="D18" s="31">
        <v>10000</v>
      </c>
      <c r="E18" s="31">
        <v>269168.21999999997</v>
      </c>
    </row>
    <row r="19" spans="1:5" x14ac:dyDescent="0.35">
      <c r="A19" s="31" t="s">
        <v>8</v>
      </c>
      <c r="B19" s="31" t="s">
        <v>2495</v>
      </c>
      <c r="C19" s="90" t="s">
        <v>403</v>
      </c>
      <c r="D19" s="31">
        <v>1686.4</v>
      </c>
      <c r="E19" s="31">
        <v>121748.13</v>
      </c>
    </row>
    <row r="20" spans="1:5" x14ac:dyDescent="0.35">
      <c r="A20" s="31" t="s">
        <v>8</v>
      </c>
      <c r="B20" s="31" t="s">
        <v>133</v>
      </c>
      <c r="C20" s="90" t="s">
        <v>394</v>
      </c>
      <c r="D20" s="31">
        <v>2940</v>
      </c>
      <c r="E20" s="31">
        <v>100700.82</v>
      </c>
    </row>
    <row r="21" spans="1:5" x14ac:dyDescent="0.35">
      <c r="A21" s="31" t="s">
        <v>8</v>
      </c>
      <c r="B21" s="31" t="s">
        <v>215</v>
      </c>
      <c r="C21" s="90" t="s">
        <v>394</v>
      </c>
      <c r="D21" s="31">
        <v>1650</v>
      </c>
      <c r="E21" s="31">
        <v>54227.55</v>
      </c>
    </row>
    <row r="22" spans="1:5" x14ac:dyDescent="0.35">
      <c r="A22" s="31" t="s">
        <v>8</v>
      </c>
      <c r="B22" s="31" t="s">
        <v>46</v>
      </c>
      <c r="C22" s="90" t="s">
        <v>394</v>
      </c>
      <c r="D22" s="31">
        <v>800</v>
      </c>
      <c r="E22" s="31">
        <v>31649.57</v>
      </c>
    </row>
    <row r="23" spans="1:5" x14ac:dyDescent="0.35">
      <c r="A23" s="31" t="s">
        <v>8</v>
      </c>
      <c r="B23" s="31" t="s">
        <v>48</v>
      </c>
      <c r="C23" s="90" t="s">
        <v>403</v>
      </c>
      <c r="D23" s="31">
        <v>400</v>
      </c>
      <c r="E23" s="31">
        <v>28850.22</v>
      </c>
    </row>
    <row r="24" spans="1:5" s="96" customFormat="1" x14ac:dyDescent="0.35">
      <c r="A24" s="93" t="s">
        <v>746</v>
      </c>
      <c r="B24" s="93"/>
      <c r="C24" s="99"/>
      <c r="D24" s="94">
        <f>SUM(D25:D29)</f>
        <v>3858.8</v>
      </c>
      <c r="E24" s="95">
        <f>SUM(E25:E29)</f>
        <v>167787.02</v>
      </c>
    </row>
    <row r="25" spans="1:5" x14ac:dyDescent="0.35">
      <c r="A25" s="13" t="s">
        <v>746</v>
      </c>
      <c r="B25" s="13" t="s">
        <v>46</v>
      </c>
      <c r="C25" s="89" t="s">
        <v>394</v>
      </c>
      <c r="D25" s="13">
        <v>2900</v>
      </c>
      <c r="E25" s="13">
        <v>114729.67</v>
      </c>
    </row>
    <row r="26" spans="1:5" x14ac:dyDescent="0.35">
      <c r="A26" s="13" t="s">
        <v>746</v>
      </c>
      <c r="B26" s="13" t="s">
        <v>230</v>
      </c>
      <c r="C26" s="89" t="s">
        <v>394</v>
      </c>
      <c r="D26" s="13">
        <v>585</v>
      </c>
      <c r="E26" s="13">
        <v>36256.22</v>
      </c>
    </row>
    <row r="27" spans="1:5" x14ac:dyDescent="0.35">
      <c r="A27" s="13" t="s">
        <v>746</v>
      </c>
      <c r="B27" s="13" t="s">
        <v>135</v>
      </c>
      <c r="C27" s="89" t="s">
        <v>394</v>
      </c>
      <c r="D27" s="13">
        <v>223.8</v>
      </c>
      <c r="E27" s="13">
        <v>7985.08</v>
      </c>
    </row>
    <row r="28" spans="1:5" x14ac:dyDescent="0.35">
      <c r="A28" s="13" t="s">
        <v>746</v>
      </c>
      <c r="B28" s="13" t="s">
        <v>62</v>
      </c>
      <c r="C28" s="89" t="s">
        <v>394</v>
      </c>
      <c r="D28" s="13">
        <v>125</v>
      </c>
      <c r="E28" s="13">
        <v>7966.25</v>
      </c>
    </row>
    <row r="29" spans="1:5" x14ac:dyDescent="0.35">
      <c r="A29" s="13" t="s">
        <v>746</v>
      </c>
      <c r="B29" s="13" t="s">
        <v>617</v>
      </c>
      <c r="C29" s="89" t="s">
        <v>394</v>
      </c>
      <c r="D29" s="13">
        <v>25</v>
      </c>
      <c r="E29" s="13">
        <v>849.80000000000007</v>
      </c>
    </row>
    <row r="30" spans="1:5" s="96" customFormat="1" x14ac:dyDescent="0.35">
      <c r="A30" s="93" t="s">
        <v>762</v>
      </c>
      <c r="B30" s="93"/>
      <c r="C30" s="99"/>
      <c r="D30" s="94">
        <f>SUM(D31:D37)</f>
        <v>4500</v>
      </c>
      <c r="E30" s="95">
        <f>SUM(E31:E37)</f>
        <v>168384.76</v>
      </c>
    </row>
    <row r="31" spans="1:5" x14ac:dyDescent="0.35">
      <c r="A31" s="13" t="s">
        <v>762</v>
      </c>
      <c r="B31" s="13" t="s">
        <v>613</v>
      </c>
      <c r="C31" s="89" t="s">
        <v>394</v>
      </c>
      <c r="D31" s="13">
        <v>1530</v>
      </c>
      <c r="E31" s="13">
        <v>58692.68</v>
      </c>
    </row>
    <row r="32" spans="1:5" x14ac:dyDescent="0.35">
      <c r="A32" s="13" t="s">
        <v>762</v>
      </c>
      <c r="B32" s="13" t="s">
        <v>230</v>
      </c>
      <c r="C32" s="89" t="s">
        <v>394</v>
      </c>
      <c r="D32" s="13">
        <v>540</v>
      </c>
      <c r="E32" s="13">
        <v>33467.279999999999</v>
      </c>
    </row>
    <row r="33" spans="1:5" x14ac:dyDescent="0.35">
      <c r="A33" s="13" t="s">
        <v>762</v>
      </c>
      <c r="B33" s="13" t="s">
        <v>87</v>
      </c>
      <c r="C33" s="89" t="s">
        <v>394</v>
      </c>
      <c r="D33" s="13">
        <v>900</v>
      </c>
      <c r="E33" s="13">
        <v>28691.45</v>
      </c>
    </row>
    <row r="34" spans="1:5" x14ac:dyDescent="0.35">
      <c r="A34" s="13" t="s">
        <v>762</v>
      </c>
      <c r="B34" s="13" t="s">
        <v>612</v>
      </c>
      <c r="C34" s="89" t="s">
        <v>394</v>
      </c>
      <c r="D34" s="13">
        <v>1100</v>
      </c>
      <c r="E34" s="13">
        <v>26253.43</v>
      </c>
    </row>
    <row r="35" spans="1:5" x14ac:dyDescent="0.35">
      <c r="A35" s="13" t="s">
        <v>762</v>
      </c>
      <c r="B35" s="13" t="s">
        <v>131</v>
      </c>
      <c r="C35" s="89" t="s">
        <v>403</v>
      </c>
      <c r="D35" s="13">
        <v>400</v>
      </c>
      <c r="E35" s="13">
        <v>12253.11</v>
      </c>
    </row>
    <row r="36" spans="1:5" x14ac:dyDescent="0.35">
      <c r="A36" s="13" t="s">
        <v>762</v>
      </c>
      <c r="B36" s="13" t="s">
        <v>620</v>
      </c>
      <c r="C36" s="89" t="s">
        <v>394</v>
      </c>
      <c r="D36" s="13">
        <v>5</v>
      </c>
      <c r="E36" s="13">
        <v>8141.78</v>
      </c>
    </row>
    <row r="37" spans="1:5" x14ac:dyDescent="0.35">
      <c r="A37" s="13" t="s">
        <v>762</v>
      </c>
      <c r="B37" s="13" t="s">
        <v>157</v>
      </c>
      <c r="C37" s="89" t="s">
        <v>394</v>
      </c>
      <c r="D37" s="13">
        <v>25</v>
      </c>
      <c r="E37" s="13">
        <v>885.03</v>
      </c>
    </row>
    <row r="38" spans="1:5" s="12" customFormat="1" x14ac:dyDescent="0.35">
      <c r="A38" s="97"/>
      <c r="B38" s="97"/>
      <c r="C38" s="100"/>
      <c r="D38" s="98" t="s">
        <v>1475</v>
      </c>
      <c r="E38" s="97">
        <f>+E5+E10+E16+E24+E30</f>
        <v>1741098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2D603-5676-4B96-AE52-6F40CB263667}">
  <dimension ref="B2:G40"/>
  <sheetViews>
    <sheetView showGridLines="0" zoomScale="90" zoomScaleNormal="90" workbookViewId="0"/>
  </sheetViews>
  <sheetFormatPr baseColWidth="10" defaultRowHeight="14.5" x14ac:dyDescent="0.35"/>
  <cols>
    <col min="1" max="1" width="4.36328125" customWidth="1"/>
    <col min="2" max="2" width="36.36328125" customWidth="1"/>
    <col min="3" max="3" width="12.453125" customWidth="1"/>
    <col min="4" max="5" width="11.7265625" customWidth="1"/>
    <col min="6" max="6" width="11.36328125" customWidth="1"/>
    <col min="8" max="8" width="6.453125" customWidth="1"/>
  </cols>
  <sheetData>
    <row r="2" spans="2:7" s="12" customFormat="1" x14ac:dyDescent="0.35">
      <c r="B2" s="79" t="s">
        <v>1050</v>
      </c>
      <c r="C2" s="79" t="s">
        <v>1051</v>
      </c>
      <c r="D2" s="79" t="s">
        <v>1052</v>
      </c>
      <c r="E2" s="79" t="s">
        <v>1054</v>
      </c>
      <c r="F2" s="79" t="s">
        <v>1055</v>
      </c>
      <c r="G2" s="79" t="s">
        <v>1056</v>
      </c>
    </row>
    <row r="3" spans="2:7" x14ac:dyDescent="0.35">
      <c r="B3" s="75" t="s">
        <v>301</v>
      </c>
      <c r="C3" s="76">
        <v>25000</v>
      </c>
      <c r="D3" s="37">
        <v>26640</v>
      </c>
      <c r="E3" s="76">
        <f t="shared" ref="E3:E6" si="0">+D3-C3</f>
        <v>1640</v>
      </c>
      <c r="F3" s="37">
        <v>193981.34537999998</v>
      </c>
      <c r="G3" s="80">
        <f t="shared" ref="G3:G6" si="1">+F3/D3</f>
        <v>7.2815820337837831</v>
      </c>
    </row>
    <row r="4" spans="2:7" x14ac:dyDescent="0.35">
      <c r="B4" s="75" t="s">
        <v>566</v>
      </c>
      <c r="C4" s="76">
        <v>17000</v>
      </c>
      <c r="D4" s="37"/>
      <c r="E4" s="76">
        <f>+D4-C4</f>
        <v>-17000</v>
      </c>
      <c r="F4" s="37"/>
      <c r="G4" s="80" t="e">
        <f>+F4/D4</f>
        <v>#DIV/0!</v>
      </c>
    </row>
    <row r="5" spans="2:7" x14ac:dyDescent="0.35">
      <c r="B5" s="75" t="s">
        <v>355</v>
      </c>
      <c r="C5" s="76">
        <v>16495</v>
      </c>
      <c r="D5" s="37">
        <v>6525</v>
      </c>
      <c r="E5" s="76">
        <f>+D5-C5</f>
        <v>-9970</v>
      </c>
      <c r="F5" s="37">
        <v>145490.18374106515</v>
      </c>
      <c r="G5" s="80">
        <f>+F5/D5</f>
        <v>22.29734616721305</v>
      </c>
    </row>
    <row r="6" spans="2:7" x14ac:dyDescent="0.35">
      <c r="B6" s="75" t="s">
        <v>297</v>
      </c>
      <c r="C6" s="76">
        <v>10000</v>
      </c>
      <c r="D6" s="37">
        <v>12000</v>
      </c>
      <c r="E6" s="76">
        <f t="shared" si="0"/>
        <v>2000</v>
      </c>
      <c r="F6" s="37">
        <v>136367.92000000001</v>
      </c>
      <c r="G6" s="80">
        <f t="shared" si="1"/>
        <v>11.363993333333335</v>
      </c>
    </row>
    <row r="7" spans="2:7" x14ac:dyDescent="0.35">
      <c r="B7" s="75" t="s">
        <v>319</v>
      </c>
      <c r="C7" s="76">
        <v>8000</v>
      </c>
      <c r="D7" s="37">
        <v>3230</v>
      </c>
      <c r="E7" s="76">
        <f t="shared" ref="E7:E18" si="2">+D7-C7</f>
        <v>-4770</v>
      </c>
      <c r="F7" s="37">
        <v>27770.569469999999</v>
      </c>
      <c r="G7" s="80">
        <f t="shared" ref="G7:G19" si="3">+F7/D7</f>
        <v>8.5976995263157896</v>
      </c>
    </row>
    <row r="8" spans="2:7" x14ac:dyDescent="0.35">
      <c r="B8" s="75" t="s">
        <v>270</v>
      </c>
      <c r="C8" s="76">
        <v>6600</v>
      </c>
      <c r="D8" s="37">
        <v>3150</v>
      </c>
      <c r="E8" s="76">
        <f>+D8-C8</f>
        <v>-3450</v>
      </c>
      <c r="F8" s="37">
        <v>21395.770199999995</v>
      </c>
      <c r="G8" s="80">
        <f>+F8/D8</f>
        <v>6.7923079999999985</v>
      </c>
    </row>
    <row r="9" spans="2:7" x14ac:dyDescent="0.35">
      <c r="B9" s="75" t="s">
        <v>2328</v>
      </c>
      <c r="C9" s="76">
        <v>5360</v>
      </c>
      <c r="D9" s="37">
        <v>220</v>
      </c>
      <c r="E9" s="76">
        <f>+D9-C9</f>
        <v>-5140</v>
      </c>
      <c r="F9" s="37">
        <v>2042.2600000000002</v>
      </c>
      <c r="G9" s="80">
        <f>+F9/D9</f>
        <v>9.2830000000000013</v>
      </c>
    </row>
    <row r="10" spans="2:7" x14ac:dyDescent="0.35">
      <c r="B10" s="75" t="s">
        <v>348</v>
      </c>
      <c r="C10" s="76">
        <v>3000</v>
      </c>
      <c r="D10" s="37">
        <v>1020.6</v>
      </c>
      <c r="E10" s="76">
        <f>+D10-C10</f>
        <v>-1979.4</v>
      </c>
      <c r="F10" s="37">
        <v>16324.170408000004</v>
      </c>
      <c r="G10" s="80">
        <f>+F10/D10</f>
        <v>15.994680000000002</v>
      </c>
    </row>
    <row r="11" spans="2:7" x14ac:dyDescent="0.35">
      <c r="B11" s="75" t="s">
        <v>316</v>
      </c>
      <c r="C11" s="76">
        <v>1380</v>
      </c>
      <c r="D11" s="76"/>
      <c r="E11" s="76">
        <f>+D11-C11</f>
        <v>-1380</v>
      </c>
      <c r="F11" s="76"/>
      <c r="G11" s="80" t="e">
        <f>+F11/D11</f>
        <v>#DIV/0!</v>
      </c>
    </row>
    <row r="12" spans="2:7" x14ac:dyDescent="0.35">
      <c r="B12" s="75" t="s">
        <v>268</v>
      </c>
      <c r="C12" s="76">
        <v>1000</v>
      </c>
      <c r="D12" s="76">
        <v>400</v>
      </c>
      <c r="E12" s="76">
        <f>+D12-C12</f>
        <v>-600</v>
      </c>
      <c r="F12" s="76">
        <v>4166.2000000000007</v>
      </c>
      <c r="G12" s="80">
        <f>+F12/D12</f>
        <v>10.415500000000002</v>
      </c>
    </row>
    <row r="13" spans="2:7" x14ac:dyDescent="0.35">
      <c r="B13" s="75" t="s">
        <v>2051</v>
      </c>
      <c r="C13" s="76">
        <v>1000</v>
      </c>
      <c r="D13" s="76">
        <v>2500</v>
      </c>
      <c r="E13" s="76">
        <f t="shared" ref="E13:E15" si="4">+D13-C13</f>
        <v>1500</v>
      </c>
      <c r="F13" s="37">
        <v>30955.790402200008</v>
      </c>
      <c r="G13" s="80">
        <f t="shared" ref="G13:G15" si="5">+F13/D13</f>
        <v>12.382316160880004</v>
      </c>
    </row>
    <row r="14" spans="2:7" x14ac:dyDescent="0.35">
      <c r="B14" s="75" t="s">
        <v>323</v>
      </c>
      <c r="C14" s="76">
        <v>1000</v>
      </c>
      <c r="D14" s="76"/>
      <c r="E14" s="76">
        <f t="shared" si="4"/>
        <v>-1000</v>
      </c>
      <c r="F14" s="37"/>
      <c r="G14" s="80" t="e">
        <f t="shared" si="5"/>
        <v>#DIV/0!</v>
      </c>
    </row>
    <row r="15" spans="2:7" x14ac:dyDescent="0.35">
      <c r="B15" s="75" t="s">
        <v>265</v>
      </c>
      <c r="C15" s="76">
        <v>950</v>
      </c>
      <c r="D15" s="76">
        <v>420</v>
      </c>
      <c r="E15" s="76">
        <f t="shared" si="4"/>
        <v>-530</v>
      </c>
      <c r="F15" s="37">
        <v>5784.8299399999996</v>
      </c>
      <c r="G15" s="80">
        <f t="shared" si="5"/>
        <v>13.773404619047618</v>
      </c>
    </row>
    <row r="16" spans="2:7" x14ac:dyDescent="0.35">
      <c r="B16" s="75" t="s">
        <v>276</v>
      </c>
      <c r="C16" s="76">
        <v>800</v>
      </c>
      <c r="D16" s="37">
        <v>2200</v>
      </c>
      <c r="E16" s="76">
        <f t="shared" si="2"/>
        <v>1400</v>
      </c>
      <c r="F16" s="37">
        <v>23982.120000000006</v>
      </c>
      <c r="G16" s="80">
        <f t="shared" si="3"/>
        <v>10.90096363636364</v>
      </c>
    </row>
    <row r="17" spans="2:7" x14ac:dyDescent="0.35">
      <c r="B17" s="75" t="s">
        <v>313</v>
      </c>
      <c r="C17" s="76">
        <v>400</v>
      </c>
      <c r="D17" s="37">
        <v>25</v>
      </c>
      <c r="E17" s="76">
        <f t="shared" si="2"/>
        <v>-375</v>
      </c>
      <c r="F17" s="37">
        <v>965.13000000000011</v>
      </c>
      <c r="G17" s="80">
        <f t="shared" si="3"/>
        <v>38.605200000000004</v>
      </c>
    </row>
    <row r="18" spans="2:7" x14ac:dyDescent="0.35">
      <c r="B18" s="75" t="s">
        <v>1049</v>
      </c>
      <c r="C18" s="78">
        <v>15200</v>
      </c>
      <c r="D18" s="78">
        <f>+D40</f>
        <v>10266.799999999999</v>
      </c>
      <c r="E18" s="78">
        <f t="shared" si="2"/>
        <v>-4933.2000000000007</v>
      </c>
      <c r="F18" s="78">
        <f>+F40</f>
        <v>61720.038348600014</v>
      </c>
      <c r="G18" s="81">
        <f t="shared" si="3"/>
        <v>6.011613974032807</v>
      </c>
    </row>
    <row r="19" spans="2:7" x14ac:dyDescent="0.35">
      <c r="B19" s="11" t="s">
        <v>1053</v>
      </c>
      <c r="C19" s="77">
        <f>SUM(C3:C18)</f>
        <v>113185</v>
      </c>
      <c r="D19" s="77">
        <f>SUM(D3:D18)</f>
        <v>68597.399999999994</v>
      </c>
      <c r="E19" s="77">
        <f>SUM(E3:E18)</f>
        <v>-44587.600000000006</v>
      </c>
      <c r="F19" s="77">
        <f>SUM(F3:F18)</f>
        <v>670946.32788986515</v>
      </c>
      <c r="G19" s="82">
        <f t="shared" si="3"/>
        <v>9.7809294213755216</v>
      </c>
    </row>
    <row r="20" spans="2:7" x14ac:dyDescent="0.35">
      <c r="B20" s="11" t="s">
        <v>1110</v>
      </c>
      <c r="C20" s="76"/>
      <c r="D20" s="86">
        <f>+D19/C19</f>
        <v>0.60606440782789228</v>
      </c>
      <c r="E20" s="85"/>
      <c r="F20" s="76"/>
      <c r="G20" s="76"/>
    </row>
    <row r="21" spans="2:7" x14ac:dyDescent="0.35">
      <c r="C21" s="76"/>
      <c r="D21" s="76"/>
      <c r="E21" s="85"/>
      <c r="F21" s="76"/>
      <c r="G21" s="76"/>
    </row>
    <row r="22" spans="2:7" x14ac:dyDescent="0.35">
      <c r="B22" t="s">
        <v>485</v>
      </c>
      <c r="D22" s="37">
        <v>5040</v>
      </c>
      <c r="E22" s="84"/>
      <c r="F22" s="37">
        <v>12493.152000000016</v>
      </c>
      <c r="G22" s="76">
        <f t="shared" ref="G22:G39" si="6">+F22/D22</f>
        <v>2.4788000000000032</v>
      </c>
    </row>
    <row r="23" spans="2:7" x14ac:dyDescent="0.35">
      <c r="B23" t="s">
        <v>283</v>
      </c>
      <c r="D23" s="37">
        <v>700</v>
      </c>
      <c r="E23" s="84"/>
      <c r="F23" s="37">
        <v>7616.0399999999991</v>
      </c>
      <c r="G23" s="76">
        <f t="shared" si="6"/>
        <v>10.880057142857142</v>
      </c>
    </row>
    <row r="24" spans="2:7" x14ac:dyDescent="0.35">
      <c r="B24" t="s">
        <v>275</v>
      </c>
      <c r="D24" s="37">
        <v>450</v>
      </c>
      <c r="E24" s="84"/>
      <c r="F24" s="37">
        <v>7082.889975</v>
      </c>
      <c r="G24" s="76">
        <f t="shared" si="6"/>
        <v>15.739755499999999</v>
      </c>
    </row>
    <row r="25" spans="2:7" x14ac:dyDescent="0.35">
      <c r="B25" t="s">
        <v>306</v>
      </c>
      <c r="D25" s="37">
        <v>350</v>
      </c>
      <c r="E25" s="84"/>
      <c r="F25" s="37">
        <v>6096.7800000000007</v>
      </c>
      <c r="G25" s="76">
        <f t="shared" si="6"/>
        <v>17.419371428571431</v>
      </c>
    </row>
    <row r="26" spans="2:7" x14ac:dyDescent="0.35">
      <c r="B26" t="s">
        <v>299</v>
      </c>
      <c r="D26" s="37">
        <v>620</v>
      </c>
      <c r="E26" s="84"/>
      <c r="F26" s="37">
        <v>4768.6500400000004</v>
      </c>
      <c r="G26" s="76">
        <f t="shared" si="6"/>
        <v>7.6913710322580648</v>
      </c>
    </row>
    <row r="27" spans="2:7" x14ac:dyDescent="0.35">
      <c r="B27" t="s">
        <v>298</v>
      </c>
      <c r="D27" s="37">
        <v>1000</v>
      </c>
      <c r="E27" s="84"/>
      <c r="F27" s="37">
        <v>4703.4300000000012</v>
      </c>
      <c r="G27" s="76">
        <f t="shared" si="6"/>
        <v>4.7034300000000009</v>
      </c>
    </row>
    <row r="28" spans="2:7" x14ac:dyDescent="0.35">
      <c r="B28" t="s">
        <v>292</v>
      </c>
      <c r="D28" s="37">
        <v>660</v>
      </c>
      <c r="E28" s="84"/>
      <c r="F28" s="37">
        <v>3717.9502800000009</v>
      </c>
      <c r="G28" s="76">
        <f t="shared" si="6"/>
        <v>5.6332580000000014</v>
      </c>
    </row>
    <row r="29" spans="2:7" x14ac:dyDescent="0.35">
      <c r="B29" t="s">
        <v>350</v>
      </c>
      <c r="D29" s="37">
        <v>250</v>
      </c>
      <c r="E29" s="84"/>
      <c r="F29" s="37">
        <v>3447.3900000000003</v>
      </c>
      <c r="G29" s="76">
        <f t="shared" si="6"/>
        <v>13.789560000000002</v>
      </c>
    </row>
    <row r="30" spans="2:7" x14ac:dyDescent="0.35">
      <c r="B30" t="s">
        <v>739</v>
      </c>
      <c r="D30" s="37">
        <v>100</v>
      </c>
      <c r="E30" s="84"/>
      <c r="F30" s="37">
        <v>3409.9400000000005</v>
      </c>
      <c r="G30" s="76">
        <f t="shared" si="6"/>
        <v>34.099400000000003</v>
      </c>
    </row>
    <row r="31" spans="2:7" x14ac:dyDescent="0.35">
      <c r="B31" t="s">
        <v>267</v>
      </c>
      <c r="D31" s="37">
        <v>400</v>
      </c>
      <c r="E31" s="84"/>
      <c r="F31" s="37">
        <v>2946.8900000000003</v>
      </c>
      <c r="G31" s="76">
        <f t="shared" si="6"/>
        <v>7.3672250000000012</v>
      </c>
    </row>
    <row r="32" spans="2:7" x14ac:dyDescent="0.35">
      <c r="B32" t="s">
        <v>294</v>
      </c>
      <c r="D32" s="37">
        <v>206.8</v>
      </c>
      <c r="E32" s="84"/>
      <c r="F32" s="37">
        <v>2177.0460536000014</v>
      </c>
      <c r="G32" s="76">
        <f t="shared" si="6"/>
        <v>10.527302000000006</v>
      </c>
    </row>
    <row r="33" spans="2:7" x14ac:dyDescent="0.35">
      <c r="B33" t="s">
        <v>291</v>
      </c>
      <c r="D33" s="37">
        <v>50</v>
      </c>
      <c r="E33" s="84"/>
      <c r="F33" s="37">
        <v>1000.609999999999</v>
      </c>
      <c r="G33" s="76">
        <f t="shared" si="6"/>
        <v>20.012199999999979</v>
      </c>
    </row>
    <row r="34" spans="2:7" x14ac:dyDescent="0.35">
      <c r="B34" t="s">
        <v>946</v>
      </c>
      <c r="D34" s="37">
        <v>90</v>
      </c>
      <c r="E34" s="84"/>
      <c r="F34" s="37">
        <v>894.5999999999998</v>
      </c>
      <c r="G34" s="76">
        <f t="shared" si="6"/>
        <v>9.9399999999999977</v>
      </c>
    </row>
    <row r="35" spans="2:7" x14ac:dyDescent="0.35">
      <c r="B35" t="s">
        <v>282</v>
      </c>
      <c r="D35" s="37">
        <v>50</v>
      </c>
      <c r="E35" s="84"/>
      <c r="F35" s="37">
        <v>579.50000000000023</v>
      </c>
      <c r="G35" s="76">
        <f t="shared" si="6"/>
        <v>11.590000000000005</v>
      </c>
    </row>
    <row r="36" spans="2:7" x14ac:dyDescent="0.35">
      <c r="B36" t="s">
        <v>303</v>
      </c>
      <c r="D36" s="37">
        <v>25</v>
      </c>
      <c r="E36" s="84"/>
      <c r="F36" s="37">
        <v>306.20999999999998</v>
      </c>
      <c r="G36" s="76">
        <f t="shared" si="6"/>
        <v>12.248399999999998</v>
      </c>
    </row>
    <row r="37" spans="2:7" x14ac:dyDescent="0.35">
      <c r="B37" t="s">
        <v>266</v>
      </c>
      <c r="D37" s="37">
        <v>25</v>
      </c>
      <c r="E37" s="84"/>
      <c r="F37" s="37">
        <v>289.21999999999991</v>
      </c>
      <c r="G37" s="76">
        <f t="shared" si="6"/>
        <v>11.568799999999996</v>
      </c>
    </row>
    <row r="38" spans="2:7" x14ac:dyDescent="0.35">
      <c r="B38" t="s">
        <v>305</v>
      </c>
      <c r="D38" s="37">
        <v>50</v>
      </c>
      <c r="E38" s="84"/>
      <c r="F38" s="37">
        <v>189.74000000000012</v>
      </c>
      <c r="G38" s="76">
        <f t="shared" si="6"/>
        <v>3.7948000000000026</v>
      </c>
    </row>
    <row r="39" spans="2:7" x14ac:dyDescent="0.35">
      <c r="B39" t="s">
        <v>334</v>
      </c>
      <c r="C39" s="91"/>
      <c r="D39" s="78">
        <v>200</v>
      </c>
      <c r="E39" s="92"/>
      <c r="F39" s="78">
        <v>0</v>
      </c>
      <c r="G39" s="78">
        <f t="shared" si="6"/>
        <v>0</v>
      </c>
    </row>
    <row r="40" spans="2:7" x14ac:dyDescent="0.35">
      <c r="B40" s="12" t="s">
        <v>1053</v>
      </c>
      <c r="C40" s="77"/>
      <c r="D40" s="77">
        <f>SUM(D22:D39)</f>
        <v>10266.799999999999</v>
      </c>
      <c r="E40" s="77">
        <f>SUM(E22:E39)</f>
        <v>0</v>
      </c>
      <c r="F40" s="77">
        <f>SUM(F22:F39)</f>
        <v>61720.038348600014</v>
      </c>
      <c r="G40" s="77">
        <f>+F40/D40</f>
        <v>6.011613974032807</v>
      </c>
    </row>
  </sheetData>
  <conditionalFormatting sqref="E3:E19">
    <cfRule type="cellIs" dxfId="1" priority="1" operator="less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ignoredErrors>
    <ignoredError sqref="E18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F8D94-FEA8-499A-B12C-2D0EBCBB687F}">
  <sheetPr>
    <tabColor theme="8" tint="0.39997558519241921"/>
  </sheetPr>
  <dimension ref="A1:D54"/>
  <sheetViews>
    <sheetView showGridLines="0" workbookViewId="0">
      <pane ySplit="1" topLeftCell="A2" activePane="bottomLeft" state="frozen"/>
      <selection pane="bottomLeft" activeCell="D11" sqref="D11"/>
    </sheetView>
  </sheetViews>
  <sheetFormatPr baseColWidth="10" defaultRowHeight="13" x14ac:dyDescent="0.3"/>
  <cols>
    <col min="1" max="1" width="40.7265625" style="14" bestFit="1" customWidth="1"/>
    <col min="2" max="2" width="13.6328125" style="23" customWidth="1"/>
    <col min="3" max="3" width="18" style="23" customWidth="1"/>
    <col min="4" max="4" width="33.7265625" style="14" customWidth="1"/>
    <col min="5" max="16384" width="10.90625" style="14"/>
  </cols>
  <sheetData>
    <row r="1" spans="1:4" x14ac:dyDescent="0.3">
      <c r="A1" s="24" t="s">
        <v>426</v>
      </c>
      <c r="B1" s="24" t="s">
        <v>427</v>
      </c>
      <c r="C1" s="24" t="s">
        <v>663</v>
      </c>
      <c r="D1" s="24" t="s">
        <v>763</v>
      </c>
    </row>
    <row r="2" spans="1:4" x14ac:dyDescent="0.3">
      <c r="A2" s="21" t="s">
        <v>648</v>
      </c>
      <c r="B2" s="22">
        <v>0</v>
      </c>
      <c r="C2" s="22"/>
      <c r="D2" s="25" t="s">
        <v>649</v>
      </c>
    </row>
    <row r="3" spans="1:4" x14ac:dyDescent="0.3">
      <c r="A3" s="21" t="s">
        <v>650</v>
      </c>
      <c r="B3" s="22">
        <v>0</v>
      </c>
      <c r="C3" s="22"/>
      <c r="D3" s="25" t="s">
        <v>649</v>
      </c>
    </row>
    <row r="4" spans="1:4" x14ac:dyDescent="0.3">
      <c r="A4" s="21" t="s">
        <v>428</v>
      </c>
      <c r="B4" s="22">
        <v>0</v>
      </c>
      <c r="C4" s="22"/>
      <c r="D4" s="25" t="s">
        <v>429</v>
      </c>
    </row>
    <row r="5" spans="1:4" x14ac:dyDescent="0.3">
      <c r="A5" s="21" t="s">
        <v>430</v>
      </c>
      <c r="B5" s="22">
        <v>0</v>
      </c>
      <c r="C5" s="22"/>
      <c r="D5" s="25" t="s">
        <v>429</v>
      </c>
    </row>
    <row r="6" spans="1:4" x14ac:dyDescent="0.3">
      <c r="A6" s="21" t="s">
        <v>431</v>
      </c>
      <c r="B6" s="22">
        <v>0</v>
      </c>
      <c r="C6" s="22"/>
      <c r="D6" s="25" t="s">
        <v>429</v>
      </c>
    </row>
    <row r="7" spans="1:4" x14ac:dyDescent="0.3">
      <c r="A7" s="21" t="s">
        <v>432</v>
      </c>
      <c r="B7" s="22">
        <v>0</v>
      </c>
      <c r="C7" s="22"/>
      <c r="D7" s="25" t="s">
        <v>429</v>
      </c>
    </row>
    <row r="8" spans="1:4" x14ac:dyDescent="0.3">
      <c r="A8" s="21" t="s">
        <v>433</v>
      </c>
      <c r="B8" s="22">
        <v>0</v>
      </c>
      <c r="C8" s="22"/>
      <c r="D8" s="25" t="s">
        <v>429</v>
      </c>
    </row>
    <row r="9" spans="1:4" x14ac:dyDescent="0.3">
      <c r="A9" s="21" t="s">
        <v>434</v>
      </c>
      <c r="B9" s="22">
        <v>0</v>
      </c>
      <c r="C9" s="22"/>
      <c r="D9" s="25" t="s">
        <v>429</v>
      </c>
    </row>
    <row r="10" spans="1:4" x14ac:dyDescent="0.3">
      <c r="A10" s="21" t="s">
        <v>435</v>
      </c>
      <c r="B10" s="22">
        <v>0</v>
      </c>
      <c r="C10" s="22"/>
      <c r="D10" s="25" t="s">
        <v>429</v>
      </c>
    </row>
    <row r="11" spans="1:4" x14ac:dyDescent="0.3">
      <c r="A11" s="21" t="s">
        <v>436</v>
      </c>
      <c r="B11" s="22">
        <v>0</v>
      </c>
      <c r="C11" s="22"/>
      <c r="D11" s="25" t="s">
        <v>429</v>
      </c>
    </row>
    <row r="12" spans="1:4" x14ac:dyDescent="0.3">
      <c r="A12" s="21" t="s">
        <v>437</v>
      </c>
      <c r="B12" s="22">
        <v>0</v>
      </c>
      <c r="C12" s="22"/>
      <c r="D12" s="25" t="s">
        <v>429</v>
      </c>
    </row>
    <row r="13" spans="1:4" x14ac:dyDescent="0.3">
      <c r="A13" s="21" t="s">
        <v>438</v>
      </c>
      <c r="B13" s="22">
        <v>0</v>
      </c>
      <c r="C13" s="22"/>
      <c r="D13" s="25" t="s">
        <v>429</v>
      </c>
    </row>
    <row r="14" spans="1:4" x14ac:dyDescent="0.3">
      <c r="A14" s="21" t="s">
        <v>439</v>
      </c>
      <c r="B14" s="22">
        <v>0</v>
      </c>
      <c r="C14" s="22"/>
      <c r="D14" s="25" t="s">
        <v>429</v>
      </c>
    </row>
    <row r="15" spans="1:4" x14ac:dyDescent="0.3">
      <c r="A15" s="21" t="s">
        <v>440</v>
      </c>
      <c r="B15" s="22">
        <v>0</v>
      </c>
      <c r="C15" s="22"/>
      <c r="D15" s="25" t="s">
        <v>701</v>
      </c>
    </row>
    <row r="16" spans="1:4" x14ac:dyDescent="0.3">
      <c r="A16" s="21" t="s">
        <v>441</v>
      </c>
      <c r="B16" s="22">
        <v>0</v>
      </c>
      <c r="C16" s="22"/>
      <c r="D16" s="25" t="s">
        <v>701</v>
      </c>
    </row>
    <row r="17" spans="1:4" x14ac:dyDescent="0.3">
      <c r="A17" s="21" t="s">
        <v>442</v>
      </c>
      <c r="B17" s="22">
        <v>0</v>
      </c>
      <c r="C17" s="22"/>
      <c r="D17" s="25" t="s">
        <v>429</v>
      </c>
    </row>
    <row r="18" spans="1:4" x14ac:dyDescent="0.3">
      <c r="A18" s="26" t="s">
        <v>480</v>
      </c>
      <c r="B18" s="27">
        <v>30</v>
      </c>
      <c r="C18" s="27"/>
      <c r="D18" s="25" t="s">
        <v>429</v>
      </c>
    </row>
    <row r="19" spans="1:4" x14ac:dyDescent="0.3">
      <c r="A19" s="26" t="s">
        <v>478</v>
      </c>
      <c r="B19" s="27">
        <v>30</v>
      </c>
      <c r="C19" s="27"/>
      <c r="D19" s="64" t="s">
        <v>676</v>
      </c>
    </row>
    <row r="20" spans="1:4" x14ac:dyDescent="0.3">
      <c r="A20" s="26" t="s">
        <v>446</v>
      </c>
      <c r="B20" s="27">
        <v>45</v>
      </c>
      <c r="C20" s="27"/>
      <c r="D20" s="28" t="s">
        <v>699</v>
      </c>
    </row>
    <row r="21" spans="1:4" x14ac:dyDescent="0.3">
      <c r="A21" s="21" t="s">
        <v>443</v>
      </c>
      <c r="B21" s="22">
        <v>30</v>
      </c>
      <c r="C21" s="22"/>
      <c r="D21" s="25" t="s">
        <v>429</v>
      </c>
    </row>
    <row r="22" spans="1:4" x14ac:dyDescent="0.3">
      <c r="A22" s="26" t="s">
        <v>447</v>
      </c>
      <c r="B22" s="27">
        <v>30</v>
      </c>
      <c r="C22" s="27"/>
      <c r="D22" s="21" t="s">
        <v>444</v>
      </c>
    </row>
    <row r="23" spans="1:4" x14ac:dyDescent="0.3">
      <c r="A23" s="21" t="s">
        <v>458</v>
      </c>
      <c r="B23" s="22">
        <v>30</v>
      </c>
      <c r="C23" s="22"/>
      <c r="D23" s="64" t="s">
        <v>676</v>
      </c>
    </row>
    <row r="24" spans="1:4" x14ac:dyDescent="0.3">
      <c r="A24" s="21" t="s">
        <v>459</v>
      </c>
      <c r="B24" s="22">
        <v>30</v>
      </c>
      <c r="C24" s="22"/>
      <c r="D24" s="25" t="s">
        <v>701</v>
      </c>
    </row>
    <row r="25" spans="1:4" x14ac:dyDescent="0.3">
      <c r="A25" s="21" t="s">
        <v>460</v>
      </c>
      <c r="B25" s="22">
        <v>30</v>
      </c>
      <c r="C25" s="22"/>
      <c r="D25" s="21" t="s">
        <v>444</v>
      </c>
    </row>
    <row r="26" spans="1:4" x14ac:dyDescent="0.3">
      <c r="A26" s="21" t="s">
        <v>461</v>
      </c>
      <c r="B26" s="22">
        <v>30</v>
      </c>
      <c r="C26" s="22"/>
      <c r="D26" s="21" t="s">
        <v>444</v>
      </c>
    </row>
    <row r="27" spans="1:4" x14ac:dyDescent="0.3">
      <c r="A27" s="26" t="s">
        <v>479</v>
      </c>
      <c r="B27" s="27">
        <v>30</v>
      </c>
      <c r="C27" s="27" t="s">
        <v>664</v>
      </c>
      <c r="D27" s="21" t="s">
        <v>698</v>
      </c>
    </row>
    <row r="28" spans="1:4" x14ac:dyDescent="0.3">
      <c r="A28" s="21" t="s">
        <v>462</v>
      </c>
      <c r="B28" s="22">
        <v>30</v>
      </c>
      <c r="C28" s="22"/>
      <c r="D28" s="21" t="s">
        <v>444</v>
      </c>
    </row>
    <row r="29" spans="1:4" x14ac:dyDescent="0.3">
      <c r="A29" s="21" t="s">
        <v>463</v>
      </c>
      <c r="B29" s="22">
        <v>30</v>
      </c>
      <c r="C29" s="56" t="s">
        <v>665</v>
      </c>
      <c r="D29" s="21" t="s">
        <v>444</v>
      </c>
    </row>
    <row r="30" spans="1:4" x14ac:dyDescent="0.3">
      <c r="A30" s="21" t="s">
        <v>464</v>
      </c>
      <c r="B30" s="22">
        <v>30</v>
      </c>
      <c r="C30" s="22"/>
      <c r="D30" s="21" t="s">
        <v>444</v>
      </c>
    </row>
    <row r="31" spans="1:4" x14ac:dyDescent="0.3">
      <c r="A31" s="21" t="s">
        <v>448</v>
      </c>
      <c r="B31" s="22">
        <v>30</v>
      </c>
      <c r="C31" s="22"/>
      <c r="D31" s="26" t="s">
        <v>444</v>
      </c>
    </row>
    <row r="32" spans="1:4" x14ac:dyDescent="0.3">
      <c r="A32" s="21" t="s">
        <v>465</v>
      </c>
      <c r="B32" s="22">
        <v>15</v>
      </c>
      <c r="C32" s="22"/>
      <c r="D32" s="21" t="s">
        <v>444</v>
      </c>
    </row>
    <row r="33" spans="1:4" x14ac:dyDescent="0.3">
      <c r="A33" s="21" t="s">
        <v>466</v>
      </c>
      <c r="B33" s="22">
        <v>30</v>
      </c>
      <c r="C33" s="22"/>
      <c r="D33" s="21" t="s">
        <v>444</v>
      </c>
    </row>
    <row r="34" spans="1:4" x14ac:dyDescent="0.3">
      <c r="A34" s="26" t="s">
        <v>474</v>
      </c>
      <c r="B34" s="27">
        <v>30</v>
      </c>
      <c r="C34" s="27"/>
      <c r="D34" s="28" t="s">
        <v>453</v>
      </c>
    </row>
    <row r="35" spans="1:4" x14ac:dyDescent="0.3">
      <c r="A35" s="26" t="s">
        <v>449</v>
      </c>
      <c r="B35" s="27">
        <v>30</v>
      </c>
      <c r="C35" s="27"/>
      <c r="D35" s="28" t="s">
        <v>453</v>
      </c>
    </row>
    <row r="36" spans="1:4" x14ac:dyDescent="0.3">
      <c r="A36" s="21" t="s">
        <v>450</v>
      </c>
      <c r="B36" s="22">
        <v>30</v>
      </c>
      <c r="C36" s="22"/>
      <c r="D36" s="26" t="s">
        <v>444</v>
      </c>
    </row>
    <row r="37" spans="1:4" x14ac:dyDescent="0.3">
      <c r="A37" s="26" t="s">
        <v>475</v>
      </c>
      <c r="B37" s="27">
        <v>30</v>
      </c>
      <c r="C37" s="27" t="s">
        <v>700</v>
      </c>
      <c r="D37" s="25" t="s">
        <v>701</v>
      </c>
    </row>
    <row r="38" spans="1:4" x14ac:dyDescent="0.3">
      <c r="A38" s="21" t="s">
        <v>451</v>
      </c>
      <c r="B38" s="22">
        <v>30</v>
      </c>
      <c r="C38" s="27" t="s">
        <v>700</v>
      </c>
      <c r="D38" s="25" t="s">
        <v>701</v>
      </c>
    </row>
    <row r="39" spans="1:4" x14ac:dyDescent="0.3">
      <c r="A39" s="21" t="s">
        <v>467</v>
      </c>
      <c r="B39" s="22">
        <v>30</v>
      </c>
      <c r="C39" s="22"/>
      <c r="D39" s="25" t="s">
        <v>429</v>
      </c>
    </row>
    <row r="40" spans="1:4" x14ac:dyDescent="0.3">
      <c r="A40" s="21" t="s">
        <v>455</v>
      </c>
      <c r="B40" s="22">
        <v>30</v>
      </c>
      <c r="C40" s="22"/>
      <c r="D40" s="26" t="s">
        <v>444</v>
      </c>
    </row>
    <row r="41" spans="1:4" x14ac:dyDescent="0.3">
      <c r="A41" s="26" t="s">
        <v>477</v>
      </c>
      <c r="B41" s="27">
        <v>30</v>
      </c>
      <c r="C41" s="27"/>
      <c r="D41" s="26" t="s">
        <v>444</v>
      </c>
    </row>
    <row r="42" spans="1:4" x14ac:dyDescent="0.3">
      <c r="A42" s="21" t="s">
        <v>456</v>
      </c>
      <c r="B42" s="22">
        <v>30</v>
      </c>
      <c r="C42" s="22"/>
      <c r="D42" s="26" t="s">
        <v>698</v>
      </c>
    </row>
    <row r="43" spans="1:4" x14ac:dyDescent="0.3">
      <c r="A43" s="21" t="s">
        <v>457</v>
      </c>
      <c r="B43" s="22">
        <v>30</v>
      </c>
      <c r="C43" s="22"/>
      <c r="D43" s="26" t="s">
        <v>444</v>
      </c>
    </row>
    <row r="44" spans="1:4" x14ac:dyDescent="0.3">
      <c r="A44" s="21" t="s">
        <v>468</v>
      </c>
      <c r="B44" s="22">
        <v>30</v>
      </c>
      <c r="C44" s="22"/>
      <c r="D44" s="25" t="s">
        <v>429</v>
      </c>
    </row>
    <row r="45" spans="1:4" x14ac:dyDescent="0.3">
      <c r="A45" s="21" t="s">
        <v>445</v>
      </c>
      <c r="B45" s="22">
        <v>30</v>
      </c>
      <c r="C45" s="22"/>
      <c r="D45" s="25" t="s">
        <v>429</v>
      </c>
    </row>
    <row r="46" spans="1:4" x14ac:dyDescent="0.3">
      <c r="A46" s="26" t="s">
        <v>476</v>
      </c>
      <c r="B46" s="27">
        <v>30</v>
      </c>
      <c r="C46" s="27"/>
      <c r="D46" s="28" t="s">
        <v>453</v>
      </c>
    </row>
    <row r="47" spans="1:4" x14ac:dyDescent="0.3">
      <c r="A47" s="26" t="s">
        <v>452</v>
      </c>
      <c r="B47" s="27">
        <v>45</v>
      </c>
      <c r="C47" s="27"/>
      <c r="D47" s="62" t="s">
        <v>698</v>
      </c>
    </row>
    <row r="48" spans="1:4" x14ac:dyDescent="0.3">
      <c r="A48" s="26" t="s">
        <v>454</v>
      </c>
      <c r="B48" s="27">
        <v>30</v>
      </c>
      <c r="C48" s="27"/>
      <c r="D48" s="28" t="s">
        <v>453</v>
      </c>
    </row>
    <row r="49" spans="1:4" x14ac:dyDescent="0.3">
      <c r="A49" s="26" t="s">
        <v>473</v>
      </c>
      <c r="B49" s="27">
        <v>30</v>
      </c>
      <c r="C49" s="27" t="s">
        <v>666</v>
      </c>
      <c r="D49" s="28" t="s">
        <v>453</v>
      </c>
    </row>
    <row r="50" spans="1:4" x14ac:dyDescent="0.3">
      <c r="A50" s="21" t="s">
        <v>469</v>
      </c>
      <c r="B50" s="22">
        <v>30</v>
      </c>
      <c r="C50" s="22"/>
      <c r="D50" s="25" t="s">
        <v>702</v>
      </c>
    </row>
    <row r="51" spans="1:4" x14ac:dyDescent="0.3">
      <c r="A51" s="26" t="s">
        <v>481</v>
      </c>
      <c r="B51" s="27">
        <v>30</v>
      </c>
      <c r="C51" s="27"/>
      <c r="D51" s="62" t="s">
        <v>698</v>
      </c>
    </row>
    <row r="52" spans="1:4" x14ac:dyDescent="0.3">
      <c r="A52" s="26" t="s">
        <v>470</v>
      </c>
      <c r="B52" s="27">
        <v>30</v>
      </c>
      <c r="C52" s="27"/>
      <c r="D52" s="62" t="s">
        <v>698</v>
      </c>
    </row>
    <row r="53" spans="1:4" x14ac:dyDescent="0.3">
      <c r="A53" s="21" t="s">
        <v>471</v>
      </c>
      <c r="B53" s="27">
        <v>30</v>
      </c>
      <c r="C53" s="27"/>
      <c r="D53" s="25" t="s">
        <v>701</v>
      </c>
    </row>
    <row r="54" spans="1:4" x14ac:dyDescent="0.3">
      <c r="A54" s="21" t="s">
        <v>472</v>
      </c>
      <c r="B54" s="22">
        <v>30</v>
      </c>
      <c r="C54" s="22"/>
      <c r="D54" s="25" t="s">
        <v>429</v>
      </c>
    </row>
  </sheetData>
  <autoFilter ref="A1:D1" xr:uid="{B9E4FE58-17B0-4B30-B6E0-D4C56BA01CC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Catalogo</vt:lpstr>
      <vt:lpstr>BD Ventas</vt:lpstr>
      <vt:lpstr>Ventas</vt:lpstr>
      <vt:lpstr>BD Cobranza</vt:lpstr>
      <vt:lpstr>BD Cartera</vt:lpstr>
      <vt:lpstr>BD CxP</vt:lpstr>
      <vt:lpstr>Ingreso</vt:lpstr>
      <vt:lpstr>Cartera</vt:lpstr>
      <vt:lpstr>Saldo Prov</vt:lpstr>
      <vt:lpstr>Inventario</vt:lpstr>
      <vt:lpstr>Proyección</vt:lpstr>
      <vt:lpstr>Status de Proveedor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Ilse López</cp:lastModifiedBy>
  <dcterms:created xsi:type="dcterms:W3CDTF">2024-06-13T22:28:35Z</dcterms:created>
  <dcterms:modified xsi:type="dcterms:W3CDTF">2026-07-16T15:52:38Z</dcterms:modified>
</cp:coreProperties>
</file>